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LudekS\Documents\PROVOD\STAVBY\051_Kanalizace_Svádov_II.etapa\SP\"/>
    </mc:Choice>
  </mc:AlternateContent>
  <xr:revisionPtr revIDLastSave="0" documentId="13_ncr:1_{11174023-CFDC-446B-B4FE-437F6EE33C54}" xr6:coauthVersionLast="47" xr6:coauthVersionMax="47" xr10:uidLastSave="{00000000-0000-0000-0000-000000000000}"/>
  <bookViews>
    <workbookView xWindow="28680" yWindow="-120" windowWidth="29040" windowHeight="17520" firstSheet="10" activeTab="14" xr2:uid="{00000000-000D-0000-FFFF-FFFF00000000}"/>
  </bookViews>
  <sheets>
    <sheet name="Rekapitulace stavby" sheetId="1" r:id="rId1"/>
    <sheet name="SO 01.1 - stoka B" sheetId="2" r:id="rId2"/>
    <sheet name="SO 01.2 - stoka C" sheetId="3" r:id="rId3"/>
    <sheet name="SO 01.2.a - stoka C1 + C2" sheetId="4" r:id="rId4"/>
    <sheet name="SO 01.3 - stoka E" sheetId="5" r:id="rId5"/>
    <sheet name="SO 01.4 - stoka F1" sheetId="6" r:id="rId6"/>
    <sheet name="SO 01.5 - stoka F1-1" sheetId="7" r:id="rId7"/>
    <sheet name="SO 01.6 - stoka I" sheetId="8" r:id="rId8"/>
    <sheet name="SO 01.7 - stoka K" sheetId="9" r:id="rId9"/>
    <sheet name="SO 01.8 - stoka K1" sheetId="10" r:id="rId10"/>
    <sheet name="SO 01.9 - Domovní přípojky" sheetId="11" r:id="rId11"/>
    <sheet name="SO 02.1 - Výtlak V1" sheetId="12" r:id="rId12"/>
    <sheet name="SO 02.2 - Výtlak V2" sheetId="13" r:id="rId13"/>
    <sheet name="SO 03 - Čerpací stanice o..." sheetId="14" r:id="rId14"/>
    <sheet name="PS 01 - ČS - strojní část" sheetId="15" r:id="rId15"/>
    <sheet name="PS 02 - ČS - Elektro část..." sheetId="16" r:id="rId16"/>
    <sheet name="VON - Vedlejší a ostatní ..." sheetId="17" r:id="rId17"/>
    <sheet name="Seznam figur" sheetId="18" r:id="rId18"/>
    <sheet name="Pokyny pro vyplnění" sheetId="19" r:id="rId19"/>
  </sheets>
  <definedNames>
    <definedName name="_xlnm._FilterDatabase" localSheetId="14" hidden="1">'PS 01 - ČS - strojní část'!$C$80:$K$105</definedName>
    <definedName name="_xlnm._FilterDatabase" localSheetId="15" hidden="1">'PS 02 - ČS - Elektro část...'!$C$88:$K$222</definedName>
    <definedName name="_xlnm._FilterDatabase" localSheetId="1" hidden="1">'SO 01.1 - stoka B'!$C$95:$K$846</definedName>
    <definedName name="_xlnm._FilterDatabase" localSheetId="2" hidden="1">'SO 01.2 - stoka C'!$C$93:$K$842</definedName>
    <definedName name="_xlnm._FilterDatabase" localSheetId="3" hidden="1">'SO 01.2.a - stoka C1 + C2'!$C$100:$K$1402</definedName>
    <definedName name="_xlnm._FilterDatabase" localSheetId="4" hidden="1">'SO 01.3 - stoka E'!$C$100:$K$1719</definedName>
    <definedName name="_xlnm._FilterDatabase" localSheetId="5" hidden="1">'SO 01.4 - stoka F1'!$C$95:$K$1124</definedName>
    <definedName name="_xlnm._FilterDatabase" localSheetId="6" hidden="1">'SO 01.5 - stoka F1-1'!$C$96:$K$1057</definedName>
    <definedName name="_xlnm._FilterDatabase" localSheetId="7" hidden="1">'SO 01.6 - stoka I'!$C$95:$K$908</definedName>
    <definedName name="_xlnm._FilterDatabase" localSheetId="8" hidden="1">'SO 01.7 - stoka K'!$C$95:$K$873</definedName>
    <definedName name="_xlnm._FilterDatabase" localSheetId="9" hidden="1">'SO 01.8 - stoka K1'!$C$95:$K$829</definedName>
    <definedName name="_xlnm._FilterDatabase" localSheetId="10" hidden="1">'SO 01.9 - Domovní přípojky'!$C$95:$K$809</definedName>
    <definedName name="_xlnm._FilterDatabase" localSheetId="11" hidden="1">'SO 02.1 - Výtlak V1'!$C$95:$K$1189</definedName>
    <definedName name="_xlnm._FilterDatabase" localSheetId="12" hidden="1">'SO 02.2 - Výtlak V2'!$C$94:$K$853</definedName>
    <definedName name="_xlnm._FilterDatabase" localSheetId="13" hidden="1">'SO 03 - Čerpací stanice o...'!$C$91:$K$969</definedName>
    <definedName name="_xlnm._FilterDatabase" localSheetId="16" hidden="1">'VON - Vedlejší a ostatní ...'!$C$84:$K$122</definedName>
    <definedName name="_xlnm.Print_Titles" localSheetId="14">'PS 01 - ČS - strojní část'!$80:$80</definedName>
    <definedName name="_xlnm.Print_Titles" localSheetId="15">'PS 02 - ČS - Elektro část...'!$88:$88</definedName>
    <definedName name="_xlnm.Print_Titles" localSheetId="0">'Rekapitulace stavby'!$52:$52</definedName>
    <definedName name="_xlnm.Print_Titles" localSheetId="17">'Seznam figur'!$9:$9</definedName>
    <definedName name="_xlnm.Print_Titles" localSheetId="1">'SO 01.1 - stoka B'!$95:$95</definedName>
    <definedName name="_xlnm.Print_Titles" localSheetId="2">'SO 01.2 - stoka C'!$93:$93</definedName>
    <definedName name="_xlnm.Print_Titles" localSheetId="3">'SO 01.2.a - stoka C1 + C2'!$100:$100</definedName>
    <definedName name="_xlnm.Print_Titles" localSheetId="4">'SO 01.3 - stoka E'!$100:$100</definedName>
    <definedName name="_xlnm.Print_Titles" localSheetId="5">'SO 01.4 - stoka F1'!$95:$95</definedName>
    <definedName name="_xlnm.Print_Titles" localSheetId="6">'SO 01.5 - stoka F1-1'!$96:$96</definedName>
    <definedName name="_xlnm.Print_Titles" localSheetId="7">'SO 01.6 - stoka I'!$95:$95</definedName>
    <definedName name="_xlnm.Print_Titles" localSheetId="8">'SO 01.7 - stoka K'!$95:$95</definedName>
    <definedName name="_xlnm.Print_Titles" localSheetId="9">'SO 01.8 - stoka K1'!$95:$95</definedName>
    <definedName name="_xlnm.Print_Titles" localSheetId="10">'SO 01.9 - Domovní přípojky'!$95:$95</definedName>
    <definedName name="_xlnm.Print_Titles" localSheetId="11">'SO 02.1 - Výtlak V1'!$95:$95</definedName>
    <definedName name="_xlnm.Print_Titles" localSheetId="12">'SO 02.2 - Výtlak V2'!$94:$94</definedName>
    <definedName name="_xlnm.Print_Titles" localSheetId="13">'SO 03 - Čerpací stanice o...'!$91:$91</definedName>
    <definedName name="_xlnm.Print_Titles" localSheetId="16">'VON - Vedlejší a ostatní ...'!$84:$84</definedName>
    <definedName name="_xlnm.Print_Area" localSheetId="18">'Pokyny pro vyplnění'!$B$2:$K$71,'Pokyny pro vyplnění'!$B$74:$K$118,'Pokyny pro vyplnění'!$B$121:$K$161,'Pokyny pro vyplnění'!$B$164:$K$218</definedName>
    <definedName name="_xlnm.Print_Area" localSheetId="14">'PS 01 - ČS - strojní část'!$C$4:$J$39,'PS 01 - ČS - strojní část'!$C$45:$J$62,'PS 01 - ČS - strojní část'!$C$68:$K$105</definedName>
    <definedName name="_xlnm.Print_Area" localSheetId="15">'PS 02 - ČS - Elektro část...'!$C$4:$J$39,'PS 02 - ČS - Elektro část...'!$C$45:$J$70,'PS 02 - ČS - Elektro část...'!$C$76:$K$222</definedName>
    <definedName name="_xlnm.Print_Area" localSheetId="0">'Rekapitulace stavby'!$D$4:$AO$36,'Rekapitulace stavby'!$C$42:$AQ$73</definedName>
    <definedName name="_xlnm.Print_Area" localSheetId="17">'Seznam figur'!$C$4:$G$25</definedName>
    <definedName name="_xlnm.Print_Area" localSheetId="1">'SO 01.1 - stoka B'!$C$4:$J$41,'SO 01.1 - stoka B'!$C$47:$J$75,'SO 01.1 - stoka B'!$C$81:$K$846</definedName>
    <definedName name="_xlnm.Print_Area" localSheetId="2">'SO 01.2 - stoka C'!$C$4:$J$41,'SO 01.2 - stoka C'!$C$47:$J$73,'SO 01.2 - stoka C'!$C$79:$K$842</definedName>
    <definedName name="_xlnm.Print_Area" localSheetId="3">'SO 01.2.a - stoka C1 + C2'!$C$4:$J$41,'SO 01.2.a - stoka C1 + C2'!$C$47:$J$80,'SO 01.2.a - stoka C1 + C2'!$C$86:$K$1402</definedName>
    <definedName name="_xlnm.Print_Area" localSheetId="4">'SO 01.3 - stoka E'!$C$4:$J$41,'SO 01.3 - stoka E'!$C$47:$J$80,'SO 01.3 - stoka E'!$C$86:$K$1719</definedName>
    <definedName name="_xlnm.Print_Area" localSheetId="5">'SO 01.4 - stoka F1'!$C$4:$J$41,'SO 01.4 - stoka F1'!$C$47:$J$75,'SO 01.4 - stoka F1'!$C$81:$K$1124</definedName>
    <definedName name="_xlnm.Print_Area" localSheetId="6">'SO 01.5 - stoka F1-1'!$C$4:$J$41,'SO 01.5 - stoka F1-1'!$C$47:$J$76,'SO 01.5 - stoka F1-1'!$C$82:$K$1057</definedName>
    <definedName name="_xlnm.Print_Area" localSheetId="7">'SO 01.6 - stoka I'!$C$4:$J$41,'SO 01.6 - stoka I'!$C$47:$J$75,'SO 01.6 - stoka I'!$C$81:$K$908</definedName>
    <definedName name="_xlnm.Print_Area" localSheetId="8">'SO 01.7 - stoka K'!$C$4:$J$41,'SO 01.7 - stoka K'!$C$47:$J$75,'SO 01.7 - stoka K'!$C$81:$K$873</definedName>
    <definedName name="_xlnm.Print_Area" localSheetId="9">'SO 01.8 - stoka K1'!$C$4:$J$41,'SO 01.8 - stoka K1'!$C$47:$J$75,'SO 01.8 - stoka K1'!$C$81:$K$829</definedName>
    <definedName name="_xlnm.Print_Area" localSheetId="10">'SO 01.9 - Domovní přípojky'!$C$4:$J$41,'SO 01.9 - Domovní přípojky'!$C$47:$J$75,'SO 01.9 - Domovní přípojky'!$C$81:$K$809</definedName>
    <definedName name="_xlnm.Print_Area" localSheetId="11">'SO 02.1 - Výtlak V1'!$C$4:$J$41,'SO 02.1 - Výtlak V1'!$C$47:$J$75,'SO 02.1 - Výtlak V1'!$C$81:$K$1189</definedName>
    <definedName name="_xlnm.Print_Area" localSheetId="12">'SO 02.2 - Výtlak V2'!$C$4:$J$41,'SO 02.2 - Výtlak V2'!$C$47:$J$74,'SO 02.2 - Výtlak V2'!$C$80:$K$853</definedName>
    <definedName name="_xlnm.Print_Area" localSheetId="13">'SO 03 - Čerpací stanice o...'!$C$4:$J$39,'SO 03 - Čerpací stanice o...'!$C$45:$J$73,'SO 03 - Čerpací stanice o...'!$C$79:$K$969</definedName>
    <definedName name="_xlnm.Print_Area" localSheetId="16">'VON - Vedlejší a ostatní ...'!$C$4:$J$39,'VON - Vedlejší a ostatní ...'!$C$45:$J$66,'VON - Vedlejší a ostatní ...'!$C$72:$K$122</definedName>
  </definedNames>
  <calcPr calcId="181029"/>
</workbook>
</file>

<file path=xl/calcChain.xml><?xml version="1.0" encoding="utf-8"?>
<calcChain xmlns="http://schemas.openxmlformats.org/spreadsheetml/2006/main">
  <c r="D7" i="18" l="1"/>
  <c r="J37" i="17"/>
  <c r="J36" i="17"/>
  <c r="AY72" i="1" s="1"/>
  <c r="J35" i="17"/>
  <c r="AX72" i="1" s="1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9" i="17"/>
  <c r="BH89" i="17"/>
  <c r="BG89" i="17"/>
  <c r="BF89" i="17"/>
  <c r="T89" i="17"/>
  <c r="R89" i="17"/>
  <c r="P89" i="17"/>
  <c r="BI88" i="17"/>
  <c r="BH88" i="17"/>
  <c r="BG88" i="17"/>
  <c r="BF88" i="17"/>
  <c r="T88" i="17"/>
  <c r="R88" i="17"/>
  <c r="P88" i="17"/>
  <c r="J82" i="17"/>
  <c r="J81" i="17"/>
  <c r="F81" i="17"/>
  <c r="F79" i="17"/>
  <c r="E77" i="17"/>
  <c r="J55" i="17"/>
  <c r="J54" i="17"/>
  <c r="F54" i="17"/>
  <c r="F52" i="17"/>
  <c r="E50" i="17"/>
  <c r="J18" i="17"/>
  <c r="E18" i="17"/>
  <c r="F55" i="17" s="1"/>
  <c r="J17" i="17"/>
  <c r="J12" i="17"/>
  <c r="J79" i="17" s="1"/>
  <c r="E7" i="17"/>
  <c r="E75" i="17" s="1"/>
  <c r="J37" i="16"/>
  <c r="J36" i="16"/>
  <c r="AY71" i="1" s="1"/>
  <c r="J35" i="16"/>
  <c r="AX71" i="1" s="1"/>
  <c r="BI222" i="16"/>
  <c r="BH222" i="16"/>
  <c r="BG222" i="16"/>
  <c r="BF222" i="16"/>
  <c r="T222" i="16"/>
  <c r="R222" i="16"/>
  <c r="P222" i="16"/>
  <c r="BI221" i="16"/>
  <c r="BH221" i="16"/>
  <c r="BG221" i="16"/>
  <c r="BF221" i="16"/>
  <c r="T221" i="16"/>
  <c r="R221" i="16"/>
  <c r="P221" i="16"/>
  <c r="BI219" i="16"/>
  <c r="BH219" i="16"/>
  <c r="BG219" i="16"/>
  <c r="BF219" i="16"/>
  <c r="T219" i="16"/>
  <c r="T218" i="16"/>
  <c r="R219" i="16"/>
  <c r="R218" i="16" s="1"/>
  <c r="P219" i="16"/>
  <c r="P218" i="16" s="1"/>
  <c r="BI217" i="16"/>
  <c r="BH217" i="16"/>
  <c r="BG217" i="16"/>
  <c r="BF217" i="16"/>
  <c r="T217" i="16"/>
  <c r="R217" i="16"/>
  <c r="P217" i="16"/>
  <c r="BI216" i="16"/>
  <c r="BH216" i="16"/>
  <c r="BG216" i="16"/>
  <c r="BF216" i="16"/>
  <c r="T216" i="16"/>
  <c r="R216" i="16"/>
  <c r="P216" i="16"/>
  <c r="BI213" i="16"/>
  <c r="BH213" i="16"/>
  <c r="BG213" i="16"/>
  <c r="BF213" i="16"/>
  <c r="T213" i="16"/>
  <c r="R213" i="16"/>
  <c r="P213" i="16"/>
  <c r="BI212" i="16"/>
  <c r="BH212" i="16"/>
  <c r="BG212" i="16"/>
  <c r="BF212" i="16"/>
  <c r="T212" i="16"/>
  <c r="R212" i="16"/>
  <c r="P212" i="16"/>
  <c r="BI211" i="16"/>
  <c r="BH211" i="16"/>
  <c r="BG211" i="16"/>
  <c r="BF211" i="16"/>
  <c r="T211" i="16"/>
  <c r="R211" i="16"/>
  <c r="P211" i="16"/>
  <c r="BI210" i="16"/>
  <c r="BH210" i="16"/>
  <c r="BG210" i="16"/>
  <c r="BF210" i="16"/>
  <c r="T210" i="16"/>
  <c r="R210" i="16"/>
  <c r="P210" i="16"/>
  <c r="BI209" i="16"/>
  <c r="BH209" i="16"/>
  <c r="BG209" i="16"/>
  <c r="BF209" i="16"/>
  <c r="T209" i="16"/>
  <c r="R209" i="16"/>
  <c r="P209" i="16"/>
  <c r="BI208" i="16"/>
  <c r="BH208" i="16"/>
  <c r="BG208" i="16"/>
  <c r="BF208" i="16"/>
  <c r="T208" i="16"/>
  <c r="R208" i="16"/>
  <c r="P208" i="16"/>
  <c r="BI207" i="16"/>
  <c r="BH207" i="16"/>
  <c r="BG207" i="16"/>
  <c r="BF207" i="16"/>
  <c r="T207" i="16"/>
  <c r="R207" i="16"/>
  <c r="P207" i="16"/>
  <c r="BI206" i="16"/>
  <c r="BH206" i="16"/>
  <c r="BG206" i="16"/>
  <c r="BF206" i="16"/>
  <c r="T206" i="16"/>
  <c r="R206" i="16"/>
  <c r="P206" i="16"/>
  <c r="BI205" i="16"/>
  <c r="BH205" i="16"/>
  <c r="BG205" i="16"/>
  <c r="BF205" i="16"/>
  <c r="T205" i="16"/>
  <c r="R205" i="16"/>
  <c r="P205" i="16"/>
  <c r="BI202" i="16"/>
  <c r="BH202" i="16"/>
  <c r="BG202" i="16"/>
  <c r="BF202" i="16"/>
  <c r="T202" i="16"/>
  <c r="R202" i="16"/>
  <c r="P202" i="16"/>
  <c r="BI201" i="16"/>
  <c r="BH201" i="16"/>
  <c r="BG201" i="16"/>
  <c r="BF201" i="16"/>
  <c r="T201" i="16"/>
  <c r="R201" i="16"/>
  <c r="P201" i="16"/>
  <c r="BI200" i="16"/>
  <c r="BH200" i="16"/>
  <c r="BG200" i="16"/>
  <c r="BF200" i="16"/>
  <c r="T200" i="16"/>
  <c r="R200" i="16"/>
  <c r="P200" i="16"/>
  <c r="BI199" i="16"/>
  <c r="BH199" i="16"/>
  <c r="BG199" i="16"/>
  <c r="BF199" i="16"/>
  <c r="T199" i="16"/>
  <c r="R199" i="16"/>
  <c r="P199" i="16"/>
  <c r="BI198" i="16"/>
  <c r="BH198" i="16"/>
  <c r="BG198" i="16"/>
  <c r="BF198" i="16"/>
  <c r="T198" i="16"/>
  <c r="R198" i="16"/>
  <c r="P198" i="16"/>
  <c r="BI197" i="16"/>
  <c r="BH197" i="16"/>
  <c r="BG197" i="16"/>
  <c r="BF197" i="16"/>
  <c r="T197" i="16"/>
  <c r="R197" i="16"/>
  <c r="P197" i="16"/>
  <c r="BI196" i="16"/>
  <c r="BH196" i="16"/>
  <c r="BG196" i="16"/>
  <c r="BF196" i="16"/>
  <c r="T196" i="16"/>
  <c r="R196" i="16"/>
  <c r="P196" i="16"/>
  <c r="BI195" i="16"/>
  <c r="BH195" i="16"/>
  <c r="BG195" i="16"/>
  <c r="BF195" i="16"/>
  <c r="T195" i="16"/>
  <c r="R195" i="16"/>
  <c r="P195" i="16"/>
  <c r="BI193" i="16"/>
  <c r="BH193" i="16"/>
  <c r="BG193" i="16"/>
  <c r="BF193" i="16"/>
  <c r="T193" i="16"/>
  <c r="R193" i="16"/>
  <c r="P193" i="16"/>
  <c r="BI192" i="16"/>
  <c r="BH192" i="16"/>
  <c r="BG192" i="16"/>
  <c r="BF192" i="16"/>
  <c r="T192" i="16"/>
  <c r="R192" i="16"/>
  <c r="P192" i="16"/>
  <c r="BI191" i="16"/>
  <c r="BH191" i="16"/>
  <c r="BG191" i="16"/>
  <c r="BF191" i="16"/>
  <c r="T191" i="16"/>
  <c r="R191" i="16"/>
  <c r="P191" i="16"/>
  <c r="BI190" i="16"/>
  <c r="BH190" i="16"/>
  <c r="BG190" i="16"/>
  <c r="BF190" i="16"/>
  <c r="T190" i="16"/>
  <c r="R190" i="16"/>
  <c r="P190" i="16"/>
  <c r="BI189" i="16"/>
  <c r="BH189" i="16"/>
  <c r="BG189" i="16"/>
  <c r="BF189" i="16"/>
  <c r="T189" i="16"/>
  <c r="R189" i="16"/>
  <c r="P189" i="16"/>
  <c r="BI188" i="16"/>
  <c r="BH188" i="16"/>
  <c r="BG188" i="16"/>
  <c r="BF188" i="16"/>
  <c r="T188" i="16"/>
  <c r="R188" i="16"/>
  <c r="P188" i="16"/>
  <c r="BI187" i="16"/>
  <c r="BH187" i="16"/>
  <c r="BG187" i="16"/>
  <c r="BF187" i="16"/>
  <c r="T187" i="16"/>
  <c r="R187" i="16"/>
  <c r="P187" i="16"/>
  <c r="BI186" i="16"/>
  <c r="BH186" i="16"/>
  <c r="BG186" i="16"/>
  <c r="BF186" i="16"/>
  <c r="T186" i="16"/>
  <c r="R186" i="16"/>
  <c r="P186" i="16"/>
  <c r="BI185" i="16"/>
  <c r="BH185" i="16"/>
  <c r="BG185" i="16"/>
  <c r="BF185" i="16"/>
  <c r="T185" i="16"/>
  <c r="R185" i="16"/>
  <c r="P185" i="16"/>
  <c r="BI184" i="16"/>
  <c r="BH184" i="16"/>
  <c r="BG184" i="16"/>
  <c r="BF184" i="16"/>
  <c r="T184" i="16"/>
  <c r="R184" i="16"/>
  <c r="P184" i="16"/>
  <c r="BI183" i="16"/>
  <c r="BH183" i="16"/>
  <c r="BG183" i="16"/>
  <c r="BF183" i="16"/>
  <c r="T183" i="16"/>
  <c r="R183" i="16"/>
  <c r="P183" i="16"/>
  <c r="BI182" i="16"/>
  <c r="BH182" i="16"/>
  <c r="BG182" i="16"/>
  <c r="BF182" i="16"/>
  <c r="T182" i="16"/>
  <c r="R182" i="16"/>
  <c r="P182" i="16"/>
  <c r="BI181" i="16"/>
  <c r="BH181" i="16"/>
  <c r="BG181" i="16"/>
  <c r="BF181" i="16"/>
  <c r="T181" i="16"/>
  <c r="R181" i="16"/>
  <c r="P181" i="16"/>
  <c r="BI180" i="16"/>
  <c r="BH180" i="16"/>
  <c r="BG180" i="16"/>
  <c r="BF180" i="16"/>
  <c r="T180" i="16"/>
  <c r="R180" i="16"/>
  <c r="P180" i="16"/>
  <c r="BI179" i="16"/>
  <c r="BH179" i="16"/>
  <c r="BG179" i="16"/>
  <c r="BF179" i="16"/>
  <c r="T179" i="16"/>
  <c r="R179" i="16"/>
  <c r="P179" i="16"/>
  <c r="BI178" i="16"/>
  <c r="BH178" i="16"/>
  <c r="BG178" i="16"/>
  <c r="BF178" i="16"/>
  <c r="T178" i="16"/>
  <c r="R178" i="16"/>
  <c r="P178" i="16"/>
  <c r="BI177" i="16"/>
  <c r="BH177" i="16"/>
  <c r="BG177" i="16"/>
  <c r="BF177" i="16"/>
  <c r="T177" i="16"/>
  <c r="R177" i="16"/>
  <c r="P177" i="16"/>
  <c r="BI176" i="16"/>
  <c r="BH176" i="16"/>
  <c r="BG176" i="16"/>
  <c r="BF176" i="16"/>
  <c r="T176" i="16"/>
  <c r="R176" i="16"/>
  <c r="P176" i="16"/>
  <c r="BI175" i="16"/>
  <c r="BH175" i="16"/>
  <c r="BG175" i="16"/>
  <c r="BF175" i="16"/>
  <c r="T175" i="16"/>
  <c r="R175" i="16"/>
  <c r="P175" i="16"/>
  <c r="BI174" i="16"/>
  <c r="BH174" i="16"/>
  <c r="BG174" i="16"/>
  <c r="BF174" i="16"/>
  <c r="T174" i="16"/>
  <c r="R174" i="16"/>
  <c r="P174" i="16"/>
  <c r="BI173" i="16"/>
  <c r="BH173" i="16"/>
  <c r="BG173" i="16"/>
  <c r="BF173" i="16"/>
  <c r="T173" i="16"/>
  <c r="R173" i="16"/>
  <c r="P173" i="16"/>
  <c r="BI172" i="16"/>
  <c r="BH172" i="16"/>
  <c r="BG172" i="16"/>
  <c r="BF172" i="16"/>
  <c r="T172" i="16"/>
  <c r="R172" i="16"/>
  <c r="P172" i="16"/>
  <c r="BI171" i="16"/>
  <c r="BH171" i="16"/>
  <c r="BG171" i="16"/>
  <c r="BF171" i="16"/>
  <c r="T171" i="16"/>
  <c r="R171" i="16"/>
  <c r="P171" i="16"/>
  <c r="BI170" i="16"/>
  <c r="BH170" i="16"/>
  <c r="BG170" i="16"/>
  <c r="BF170" i="16"/>
  <c r="T170" i="16"/>
  <c r="R170" i="16"/>
  <c r="P170" i="16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4" i="16"/>
  <c r="BH114" i="16"/>
  <c r="BG114" i="16"/>
  <c r="BF114" i="16"/>
  <c r="T114" i="16"/>
  <c r="R114" i="16"/>
  <c r="P114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100" i="16"/>
  <c r="BH100" i="16"/>
  <c r="BG100" i="16"/>
  <c r="BF100" i="16"/>
  <c r="T100" i="16"/>
  <c r="R100" i="16"/>
  <c r="P100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5" i="16"/>
  <c r="BH95" i="16"/>
  <c r="BG95" i="16"/>
  <c r="BF95" i="16"/>
  <c r="T95" i="16"/>
  <c r="R95" i="16"/>
  <c r="P95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J85" i="16"/>
  <c r="F85" i="16"/>
  <c r="F83" i="16"/>
  <c r="E81" i="16"/>
  <c r="J55" i="16"/>
  <c r="J54" i="16"/>
  <c r="F54" i="16"/>
  <c r="F52" i="16"/>
  <c r="E50" i="16"/>
  <c r="J18" i="16"/>
  <c r="E18" i="16"/>
  <c r="F55" i="16" s="1"/>
  <c r="J17" i="16"/>
  <c r="J12" i="16"/>
  <c r="J83" i="16" s="1"/>
  <c r="E7" i="16"/>
  <c r="E79" i="16" s="1"/>
  <c r="J37" i="15"/>
  <c r="J36" i="15"/>
  <c r="AY70" i="1" s="1"/>
  <c r="J35" i="15"/>
  <c r="AX70" i="1" s="1"/>
  <c r="BI105" i="15"/>
  <c r="BH105" i="15"/>
  <c r="BG105" i="15"/>
  <c r="BF105" i="15"/>
  <c r="T105" i="15"/>
  <c r="R105" i="15"/>
  <c r="P105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100" i="15"/>
  <c r="BH100" i="15"/>
  <c r="BG100" i="15"/>
  <c r="BF100" i="15"/>
  <c r="T100" i="15"/>
  <c r="R100" i="15"/>
  <c r="P100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7" i="15"/>
  <c r="BH97" i="15"/>
  <c r="BG97" i="15"/>
  <c r="BF97" i="15"/>
  <c r="T97" i="15"/>
  <c r="R97" i="15"/>
  <c r="P97" i="15"/>
  <c r="BI96" i="15"/>
  <c r="BH96" i="15"/>
  <c r="BG96" i="15"/>
  <c r="BF96" i="15"/>
  <c r="T96" i="15"/>
  <c r="R96" i="15"/>
  <c r="P96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BI87" i="15"/>
  <c r="BH87" i="15"/>
  <c r="BG87" i="15"/>
  <c r="BF87" i="15"/>
  <c r="T87" i="15"/>
  <c r="R87" i="15"/>
  <c r="P87" i="15"/>
  <c r="BI86" i="15"/>
  <c r="BH86" i="15"/>
  <c r="BG86" i="15"/>
  <c r="BF86" i="15"/>
  <c r="T86" i="15"/>
  <c r="R86" i="15"/>
  <c r="P86" i="15"/>
  <c r="BI85" i="15"/>
  <c r="BH85" i="15"/>
  <c r="BG85" i="15"/>
  <c r="BF85" i="15"/>
  <c r="T85" i="15"/>
  <c r="R85" i="15"/>
  <c r="P85" i="15"/>
  <c r="BI84" i="15"/>
  <c r="BH84" i="15"/>
  <c r="BG84" i="15"/>
  <c r="BF84" i="15"/>
  <c r="T84" i="15"/>
  <c r="R84" i="15"/>
  <c r="P84" i="15"/>
  <c r="J78" i="15"/>
  <c r="J77" i="15"/>
  <c r="F77" i="15"/>
  <c r="F75" i="15"/>
  <c r="E73" i="15"/>
  <c r="J55" i="15"/>
  <c r="J54" i="15"/>
  <c r="F54" i="15"/>
  <c r="F52" i="15"/>
  <c r="E50" i="15"/>
  <c r="J18" i="15"/>
  <c r="E18" i="15"/>
  <c r="F55" i="15"/>
  <c r="J17" i="15"/>
  <c r="J12" i="15"/>
  <c r="J75" i="15" s="1"/>
  <c r="E7" i="15"/>
  <c r="E48" i="15"/>
  <c r="J37" i="14"/>
  <c r="J36" i="14"/>
  <c r="AY69" i="1" s="1"/>
  <c r="J35" i="14"/>
  <c r="AX69" i="1" s="1"/>
  <c r="BI968" i="14"/>
  <c r="BH968" i="14"/>
  <c r="BG968" i="14"/>
  <c r="BF968" i="14"/>
  <c r="T968" i="14"/>
  <c r="R968" i="14"/>
  <c r="P968" i="14"/>
  <c r="BI956" i="14"/>
  <c r="BH956" i="14"/>
  <c r="BG956" i="14"/>
  <c r="BF956" i="14"/>
  <c r="T956" i="14"/>
  <c r="R956" i="14"/>
  <c r="P956" i="14"/>
  <c r="BI941" i="14"/>
  <c r="BH941" i="14"/>
  <c r="BG941" i="14"/>
  <c r="BF941" i="14"/>
  <c r="T941" i="14"/>
  <c r="R941" i="14"/>
  <c r="P941" i="14"/>
  <c r="BI940" i="14"/>
  <c r="BH940" i="14"/>
  <c r="BG940" i="14"/>
  <c r="BF940" i="14"/>
  <c r="T940" i="14"/>
  <c r="R940" i="14"/>
  <c r="P940" i="14"/>
  <c r="BI939" i="14"/>
  <c r="BH939" i="14"/>
  <c r="BG939" i="14"/>
  <c r="BF939" i="14"/>
  <c r="T939" i="14"/>
  <c r="R939" i="14"/>
  <c r="P939" i="14"/>
  <c r="BI933" i="14"/>
  <c r="BH933" i="14"/>
  <c r="BG933" i="14"/>
  <c r="BF933" i="14"/>
  <c r="T933" i="14"/>
  <c r="R933" i="14"/>
  <c r="P933" i="14"/>
  <c r="BI932" i="14"/>
  <c r="BH932" i="14"/>
  <c r="BG932" i="14"/>
  <c r="BF932" i="14"/>
  <c r="T932" i="14"/>
  <c r="R932" i="14"/>
  <c r="P932" i="14"/>
  <c r="BI931" i="14"/>
  <c r="BH931" i="14"/>
  <c r="BG931" i="14"/>
  <c r="BF931" i="14"/>
  <c r="T931" i="14"/>
  <c r="R931" i="14"/>
  <c r="P931" i="14"/>
  <c r="BI925" i="14"/>
  <c r="BH925" i="14"/>
  <c r="BG925" i="14"/>
  <c r="BF925" i="14"/>
  <c r="T925" i="14"/>
  <c r="R925" i="14"/>
  <c r="P925" i="14"/>
  <c r="BI922" i="14"/>
  <c r="BH922" i="14"/>
  <c r="BG922" i="14"/>
  <c r="BF922" i="14"/>
  <c r="T922" i="14"/>
  <c r="R922" i="14"/>
  <c r="P922" i="14"/>
  <c r="BI919" i="14"/>
  <c r="BH919" i="14"/>
  <c r="BG919" i="14"/>
  <c r="BF919" i="14"/>
  <c r="T919" i="14"/>
  <c r="R919" i="14"/>
  <c r="P919" i="14"/>
  <c r="BI917" i="14"/>
  <c r="BH917" i="14"/>
  <c r="BG917" i="14"/>
  <c r="BF917" i="14"/>
  <c r="T917" i="14"/>
  <c r="R917" i="14"/>
  <c r="P917" i="14"/>
  <c r="BI911" i="14"/>
  <c r="BH911" i="14"/>
  <c r="BG911" i="14"/>
  <c r="BF911" i="14"/>
  <c r="T911" i="14"/>
  <c r="R911" i="14"/>
  <c r="P911" i="14"/>
  <c r="BI908" i="14"/>
  <c r="BH908" i="14"/>
  <c r="BG908" i="14"/>
  <c r="BF908" i="14"/>
  <c r="T908" i="14"/>
  <c r="R908" i="14"/>
  <c r="P908" i="14"/>
  <c r="BI906" i="14"/>
  <c r="BH906" i="14"/>
  <c r="BG906" i="14"/>
  <c r="BF906" i="14"/>
  <c r="T906" i="14"/>
  <c r="R906" i="14"/>
  <c r="P906" i="14"/>
  <c r="BI900" i="14"/>
  <c r="BH900" i="14"/>
  <c r="BG900" i="14"/>
  <c r="BF900" i="14"/>
  <c r="T900" i="14"/>
  <c r="R900" i="14"/>
  <c r="P900" i="14"/>
  <c r="BI897" i="14"/>
  <c r="BH897" i="14"/>
  <c r="BG897" i="14"/>
  <c r="BF897" i="14"/>
  <c r="T897" i="14"/>
  <c r="R897" i="14"/>
  <c r="P897" i="14"/>
  <c r="BI895" i="14"/>
  <c r="BH895" i="14"/>
  <c r="BG895" i="14"/>
  <c r="BF895" i="14"/>
  <c r="T895" i="14"/>
  <c r="R895" i="14"/>
  <c r="P895" i="14"/>
  <c r="BI888" i="14"/>
  <c r="BH888" i="14"/>
  <c r="BG888" i="14"/>
  <c r="BF888" i="14"/>
  <c r="T888" i="14"/>
  <c r="R888" i="14"/>
  <c r="P888" i="14"/>
  <c r="BI884" i="14"/>
  <c r="BH884" i="14"/>
  <c r="BG884" i="14"/>
  <c r="BF884" i="14"/>
  <c r="T884" i="14"/>
  <c r="T883" i="14"/>
  <c r="R884" i="14"/>
  <c r="R883" i="14"/>
  <c r="P884" i="14"/>
  <c r="P883" i="14"/>
  <c r="BI877" i="14"/>
  <c r="BH877" i="14"/>
  <c r="BG877" i="14"/>
  <c r="BF877" i="14"/>
  <c r="T877" i="14"/>
  <c r="R877" i="14"/>
  <c r="P877" i="14"/>
  <c r="BI870" i="14"/>
  <c r="BH870" i="14"/>
  <c r="BG870" i="14"/>
  <c r="BF870" i="14"/>
  <c r="T870" i="14"/>
  <c r="R870" i="14"/>
  <c r="P870" i="14"/>
  <c r="BI863" i="14"/>
  <c r="BH863" i="14"/>
  <c r="BG863" i="14"/>
  <c r="BF863" i="14"/>
  <c r="T863" i="14"/>
  <c r="R863" i="14"/>
  <c r="P863" i="14"/>
  <c r="BI856" i="14"/>
  <c r="BH856" i="14"/>
  <c r="BG856" i="14"/>
  <c r="BF856" i="14"/>
  <c r="T856" i="14"/>
  <c r="R856" i="14"/>
  <c r="P856" i="14"/>
  <c r="BI850" i="14"/>
  <c r="BH850" i="14"/>
  <c r="BG850" i="14"/>
  <c r="BF850" i="14"/>
  <c r="T850" i="14"/>
  <c r="R850" i="14"/>
  <c r="P850" i="14"/>
  <c r="BI843" i="14"/>
  <c r="BH843" i="14"/>
  <c r="BG843" i="14"/>
  <c r="BF843" i="14"/>
  <c r="T843" i="14"/>
  <c r="R843" i="14"/>
  <c r="P843" i="14"/>
  <c r="BI835" i="14"/>
  <c r="BH835" i="14"/>
  <c r="BG835" i="14"/>
  <c r="BF835" i="14"/>
  <c r="T835" i="14"/>
  <c r="R835" i="14"/>
  <c r="P835" i="14"/>
  <c r="BI829" i="14"/>
  <c r="BH829" i="14"/>
  <c r="BG829" i="14"/>
  <c r="BF829" i="14"/>
  <c r="T829" i="14"/>
  <c r="R829" i="14"/>
  <c r="P829" i="14"/>
  <c r="BI822" i="14"/>
  <c r="BH822" i="14"/>
  <c r="BG822" i="14"/>
  <c r="BF822" i="14"/>
  <c r="T822" i="14"/>
  <c r="R822" i="14"/>
  <c r="P822" i="14"/>
  <c r="BI812" i="14"/>
  <c r="BH812" i="14"/>
  <c r="BG812" i="14"/>
  <c r="BF812" i="14"/>
  <c r="T812" i="14"/>
  <c r="R812" i="14"/>
  <c r="P812" i="14"/>
  <c r="BI811" i="14"/>
  <c r="BH811" i="14"/>
  <c r="BG811" i="14"/>
  <c r="BF811" i="14"/>
  <c r="T811" i="14"/>
  <c r="R811" i="14"/>
  <c r="P811" i="14"/>
  <c r="BI805" i="14"/>
  <c r="BH805" i="14"/>
  <c r="BG805" i="14"/>
  <c r="BF805" i="14"/>
  <c r="T805" i="14"/>
  <c r="R805" i="14"/>
  <c r="P805" i="14"/>
  <c r="BI794" i="14"/>
  <c r="BH794" i="14"/>
  <c r="BG794" i="14"/>
  <c r="BF794" i="14"/>
  <c r="T794" i="14"/>
  <c r="R794" i="14"/>
  <c r="P794" i="14"/>
  <c r="BI780" i="14"/>
  <c r="BH780" i="14"/>
  <c r="BG780" i="14"/>
  <c r="BF780" i="14"/>
  <c r="T780" i="14"/>
  <c r="R780" i="14"/>
  <c r="P780" i="14"/>
  <c r="BI769" i="14"/>
  <c r="BH769" i="14"/>
  <c r="BG769" i="14"/>
  <c r="BF769" i="14"/>
  <c r="T769" i="14"/>
  <c r="R769" i="14"/>
  <c r="P769" i="14"/>
  <c r="BI761" i="14"/>
  <c r="BH761" i="14"/>
  <c r="BG761" i="14"/>
  <c r="BF761" i="14"/>
  <c r="T761" i="14"/>
  <c r="R761" i="14"/>
  <c r="P761" i="14"/>
  <c r="BI755" i="14"/>
  <c r="BH755" i="14"/>
  <c r="BG755" i="14"/>
  <c r="BF755" i="14"/>
  <c r="T755" i="14"/>
  <c r="R755" i="14"/>
  <c r="P755" i="14"/>
  <c r="BI752" i="14"/>
  <c r="BH752" i="14"/>
  <c r="BG752" i="14"/>
  <c r="BF752" i="14"/>
  <c r="T752" i="14"/>
  <c r="R752" i="14"/>
  <c r="P752" i="14"/>
  <c r="BI748" i="14"/>
  <c r="BH748" i="14"/>
  <c r="BG748" i="14"/>
  <c r="BF748" i="14"/>
  <c r="T748" i="14"/>
  <c r="R748" i="14"/>
  <c r="P748" i="14"/>
  <c r="BI741" i="14"/>
  <c r="BH741" i="14"/>
  <c r="BG741" i="14"/>
  <c r="BF741" i="14"/>
  <c r="T741" i="14"/>
  <c r="R741" i="14"/>
  <c r="P741" i="14"/>
  <c r="BI738" i="14"/>
  <c r="BH738" i="14"/>
  <c r="BG738" i="14"/>
  <c r="BF738" i="14"/>
  <c r="T738" i="14"/>
  <c r="R738" i="14"/>
  <c r="P738" i="14"/>
  <c r="BI735" i="14"/>
  <c r="BH735" i="14"/>
  <c r="BG735" i="14"/>
  <c r="BF735" i="14"/>
  <c r="T735" i="14"/>
  <c r="R735" i="14"/>
  <c r="P735" i="14"/>
  <c r="BI731" i="14"/>
  <c r="BH731" i="14"/>
  <c r="BG731" i="14"/>
  <c r="BF731" i="14"/>
  <c r="T731" i="14"/>
  <c r="R731" i="14"/>
  <c r="P731" i="14"/>
  <c r="BI724" i="14"/>
  <c r="BH724" i="14"/>
  <c r="BG724" i="14"/>
  <c r="BF724" i="14"/>
  <c r="T724" i="14"/>
  <c r="R724" i="14"/>
  <c r="P724" i="14"/>
  <c r="BI717" i="14"/>
  <c r="BH717" i="14"/>
  <c r="BG717" i="14"/>
  <c r="BF717" i="14"/>
  <c r="T717" i="14"/>
  <c r="R717" i="14"/>
  <c r="P717" i="14"/>
  <c r="BI704" i="14"/>
  <c r="BH704" i="14"/>
  <c r="BG704" i="14"/>
  <c r="BF704" i="14"/>
  <c r="T704" i="14"/>
  <c r="R704" i="14"/>
  <c r="P704" i="14"/>
  <c r="BI701" i="14"/>
  <c r="BH701" i="14"/>
  <c r="BG701" i="14"/>
  <c r="BF701" i="14"/>
  <c r="T701" i="14"/>
  <c r="R701" i="14"/>
  <c r="P701" i="14"/>
  <c r="BI699" i="14"/>
  <c r="BH699" i="14"/>
  <c r="BG699" i="14"/>
  <c r="BF699" i="14"/>
  <c r="T699" i="14"/>
  <c r="R699" i="14"/>
  <c r="P699" i="14"/>
  <c r="BI691" i="14"/>
  <c r="BH691" i="14"/>
  <c r="BG691" i="14"/>
  <c r="BF691" i="14"/>
  <c r="T691" i="14"/>
  <c r="R691" i="14"/>
  <c r="P691" i="14"/>
  <c r="BI683" i="14"/>
  <c r="BH683" i="14"/>
  <c r="BG683" i="14"/>
  <c r="BF683" i="14"/>
  <c r="T683" i="14"/>
  <c r="R683" i="14"/>
  <c r="P683" i="14"/>
  <c r="BI681" i="14"/>
  <c r="BH681" i="14"/>
  <c r="BG681" i="14"/>
  <c r="BF681" i="14"/>
  <c r="T681" i="14"/>
  <c r="R681" i="14"/>
  <c r="P681" i="14"/>
  <c r="BI675" i="14"/>
  <c r="BH675" i="14"/>
  <c r="BG675" i="14"/>
  <c r="BF675" i="14"/>
  <c r="T675" i="14"/>
  <c r="R675" i="14"/>
  <c r="P675" i="14"/>
  <c r="BI673" i="14"/>
  <c r="BH673" i="14"/>
  <c r="BG673" i="14"/>
  <c r="BF673" i="14"/>
  <c r="T673" i="14"/>
  <c r="R673" i="14"/>
  <c r="P673" i="14"/>
  <c r="BI667" i="14"/>
  <c r="BH667" i="14"/>
  <c r="BG667" i="14"/>
  <c r="BF667" i="14"/>
  <c r="T667" i="14"/>
  <c r="R667" i="14"/>
  <c r="P667" i="14"/>
  <c r="BI666" i="14"/>
  <c r="BH666" i="14"/>
  <c r="BG666" i="14"/>
  <c r="BF666" i="14"/>
  <c r="T666" i="14"/>
  <c r="R666" i="14"/>
  <c r="P666" i="14"/>
  <c r="BI665" i="14"/>
  <c r="BH665" i="14"/>
  <c r="BG665" i="14"/>
  <c r="BF665" i="14"/>
  <c r="T665" i="14"/>
  <c r="R665" i="14"/>
  <c r="P665" i="14"/>
  <c r="BI659" i="14"/>
  <c r="BH659" i="14"/>
  <c r="BG659" i="14"/>
  <c r="BF659" i="14"/>
  <c r="T659" i="14"/>
  <c r="R659" i="14"/>
  <c r="P659" i="14"/>
  <c r="BI655" i="14"/>
  <c r="BH655" i="14"/>
  <c r="BG655" i="14"/>
  <c r="BF655" i="14"/>
  <c r="T655" i="14"/>
  <c r="R655" i="14"/>
  <c r="P655" i="14"/>
  <c r="BI647" i="14"/>
  <c r="BH647" i="14"/>
  <c r="BG647" i="14"/>
  <c r="BF647" i="14"/>
  <c r="T647" i="14"/>
  <c r="R647" i="14"/>
  <c r="P647" i="14"/>
  <c r="BI640" i="14"/>
  <c r="BH640" i="14"/>
  <c r="BG640" i="14"/>
  <c r="BF640" i="14"/>
  <c r="T640" i="14"/>
  <c r="R640" i="14"/>
  <c r="P640" i="14"/>
  <c r="BI639" i="14"/>
  <c r="BH639" i="14"/>
  <c r="BG639" i="14"/>
  <c r="BF639" i="14"/>
  <c r="T639" i="14"/>
  <c r="R639" i="14"/>
  <c r="P639" i="14"/>
  <c r="BI638" i="14"/>
  <c r="BH638" i="14"/>
  <c r="BG638" i="14"/>
  <c r="BF638" i="14"/>
  <c r="T638" i="14"/>
  <c r="R638" i="14"/>
  <c r="P638" i="14"/>
  <c r="BI632" i="14"/>
  <c r="BH632" i="14"/>
  <c r="BG632" i="14"/>
  <c r="BF632" i="14"/>
  <c r="T632" i="14"/>
  <c r="R632" i="14"/>
  <c r="P632" i="14"/>
  <c r="BI631" i="14"/>
  <c r="BH631" i="14"/>
  <c r="BG631" i="14"/>
  <c r="BF631" i="14"/>
  <c r="T631" i="14"/>
  <c r="R631" i="14"/>
  <c r="P631" i="14"/>
  <c r="BI630" i="14"/>
  <c r="BH630" i="14"/>
  <c r="BG630" i="14"/>
  <c r="BF630" i="14"/>
  <c r="T630" i="14"/>
  <c r="R630" i="14"/>
  <c r="P630" i="14"/>
  <c r="BI629" i="14"/>
  <c r="BH629" i="14"/>
  <c r="BG629" i="14"/>
  <c r="BF629" i="14"/>
  <c r="T629" i="14"/>
  <c r="R629" i="14"/>
  <c r="P629" i="14"/>
  <c r="BI622" i="14"/>
  <c r="BH622" i="14"/>
  <c r="BG622" i="14"/>
  <c r="BF622" i="14"/>
  <c r="T622" i="14"/>
  <c r="R622" i="14"/>
  <c r="P622" i="14"/>
  <c r="BI621" i="14"/>
  <c r="BH621" i="14"/>
  <c r="BG621" i="14"/>
  <c r="BF621" i="14"/>
  <c r="T621" i="14"/>
  <c r="R621" i="14"/>
  <c r="P621" i="14"/>
  <c r="BI615" i="14"/>
  <c r="BH615" i="14"/>
  <c r="BG615" i="14"/>
  <c r="BF615" i="14"/>
  <c r="T615" i="14"/>
  <c r="R615" i="14"/>
  <c r="P615" i="14"/>
  <c r="BI613" i="14"/>
  <c r="BH613" i="14"/>
  <c r="BG613" i="14"/>
  <c r="BF613" i="14"/>
  <c r="T613" i="14"/>
  <c r="R613" i="14"/>
  <c r="P613" i="14"/>
  <c r="BI607" i="14"/>
  <c r="BH607" i="14"/>
  <c r="BG607" i="14"/>
  <c r="BF607" i="14"/>
  <c r="T607" i="14"/>
  <c r="R607" i="14"/>
  <c r="P607" i="14"/>
  <c r="BI606" i="14"/>
  <c r="BH606" i="14"/>
  <c r="BG606" i="14"/>
  <c r="BF606" i="14"/>
  <c r="T606" i="14"/>
  <c r="R606" i="14"/>
  <c r="P606" i="14"/>
  <c r="BI604" i="14"/>
  <c r="BH604" i="14"/>
  <c r="BG604" i="14"/>
  <c r="BF604" i="14"/>
  <c r="T604" i="14"/>
  <c r="R604" i="14"/>
  <c r="P604" i="14"/>
  <c r="BI598" i="14"/>
  <c r="BH598" i="14"/>
  <c r="BG598" i="14"/>
  <c r="BF598" i="14"/>
  <c r="T598" i="14"/>
  <c r="R598" i="14"/>
  <c r="P598" i="14"/>
  <c r="BI597" i="14"/>
  <c r="BH597" i="14"/>
  <c r="BG597" i="14"/>
  <c r="BF597" i="14"/>
  <c r="T597" i="14"/>
  <c r="R597" i="14"/>
  <c r="P597" i="14"/>
  <c r="BI595" i="14"/>
  <c r="BH595" i="14"/>
  <c r="BG595" i="14"/>
  <c r="BF595" i="14"/>
  <c r="T595" i="14"/>
  <c r="R595" i="14"/>
  <c r="P595" i="14"/>
  <c r="BI589" i="14"/>
  <c r="BH589" i="14"/>
  <c r="BG589" i="14"/>
  <c r="BF589" i="14"/>
  <c r="T589" i="14"/>
  <c r="R589" i="14"/>
  <c r="P589" i="14"/>
  <c r="BI581" i="14"/>
  <c r="BH581" i="14"/>
  <c r="BG581" i="14"/>
  <c r="BF581" i="14"/>
  <c r="T581" i="14"/>
  <c r="R581" i="14"/>
  <c r="P581" i="14"/>
  <c r="BI573" i="14"/>
  <c r="BH573" i="14"/>
  <c r="BG573" i="14"/>
  <c r="BF573" i="14"/>
  <c r="T573" i="14"/>
  <c r="R573" i="14"/>
  <c r="P573" i="14"/>
  <c r="BI567" i="14"/>
  <c r="BH567" i="14"/>
  <c r="BG567" i="14"/>
  <c r="BF567" i="14"/>
  <c r="T567" i="14"/>
  <c r="R567" i="14"/>
  <c r="P567" i="14"/>
  <c r="BI559" i="14"/>
  <c r="BH559" i="14"/>
  <c r="BG559" i="14"/>
  <c r="BF559" i="14"/>
  <c r="T559" i="14"/>
  <c r="R559" i="14"/>
  <c r="P559" i="14"/>
  <c r="BI558" i="14"/>
  <c r="BH558" i="14"/>
  <c r="BG558" i="14"/>
  <c r="BF558" i="14"/>
  <c r="T558" i="14"/>
  <c r="R558" i="14"/>
  <c r="P558" i="14"/>
  <c r="BI552" i="14"/>
  <c r="BH552" i="14"/>
  <c r="BG552" i="14"/>
  <c r="BF552" i="14"/>
  <c r="T552" i="14"/>
  <c r="R552" i="14"/>
  <c r="P552" i="14"/>
  <c r="BI551" i="14"/>
  <c r="BH551" i="14"/>
  <c r="BG551" i="14"/>
  <c r="BF551" i="14"/>
  <c r="T551" i="14"/>
  <c r="R551" i="14"/>
  <c r="P551" i="14"/>
  <c r="BI545" i="14"/>
  <c r="BH545" i="14"/>
  <c r="BG545" i="14"/>
  <c r="BF545" i="14"/>
  <c r="T545" i="14"/>
  <c r="R545" i="14"/>
  <c r="P545" i="14"/>
  <c r="BI543" i="14"/>
  <c r="BH543" i="14"/>
  <c r="BG543" i="14"/>
  <c r="BF543" i="14"/>
  <c r="T543" i="14"/>
  <c r="R543" i="14"/>
  <c r="P543" i="14"/>
  <c r="BI535" i="14"/>
  <c r="BH535" i="14"/>
  <c r="BG535" i="14"/>
  <c r="BF535" i="14"/>
  <c r="T535" i="14"/>
  <c r="R535" i="14"/>
  <c r="P535" i="14"/>
  <c r="BI533" i="14"/>
  <c r="BH533" i="14"/>
  <c r="BG533" i="14"/>
  <c r="BF533" i="14"/>
  <c r="T533" i="14"/>
  <c r="R533" i="14"/>
  <c r="P533" i="14"/>
  <c r="BI526" i="14"/>
  <c r="BH526" i="14"/>
  <c r="BG526" i="14"/>
  <c r="BF526" i="14"/>
  <c r="T526" i="14"/>
  <c r="R526" i="14"/>
  <c r="P526" i="14"/>
  <c r="BI524" i="14"/>
  <c r="BH524" i="14"/>
  <c r="BG524" i="14"/>
  <c r="BF524" i="14"/>
  <c r="T524" i="14"/>
  <c r="R524" i="14"/>
  <c r="P524" i="14"/>
  <c r="BI516" i="14"/>
  <c r="BH516" i="14"/>
  <c r="BG516" i="14"/>
  <c r="BF516" i="14"/>
  <c r="T516" i="14"/>
  <c r="R516" i="14"/>
  <c r="P516" i="14"/>
  <c r="BI514" i="14"/>
  <c r="BH514" i="14"/>
  <c r="BG514" i="14"/>
  <c r="BF514" i="14"/>
  <c r="T514" i="14"/>
  <c r="R514" i="14"/>
  <c r="P514" i="14"/>
  <c r="BI508" i="14"/>
  <c r="BH508" i="14"/>
  <c r="BG508" i="14"/>
  <c r="BF508" i="14"/>
  <c r="T508" i="14"/>
  <c r="R508" i="14"/>
  <c r="P508" i="14"/>
  <c r="BI506" i="14"/>
  <c r="BH506" i="14"/>
  <c r="BG506" i="14"/>
  <c r="BF506" i="14"/>
  <c r="T506" i="14"/>
  <c r="R506" i="14"/>
  <c r="P506" i="14"/>
  <c r="BI501" i="14"/>
  <c r="BH501" i="14"/>
  <c r="BG501" i="14"/>
  <c r="BF501" i="14"/>
  <c r="T501" i="14"/>
  <c r="R501" i="14"/>
  <c r="P501" i="14"/>
  <c r="BI493" i="14"/>
  <c r="BH493" i="14"/>
  <c r="BG493" i="14"/>
  <c r="BF493" i="14"/>
  <c r="T493" i="14"/>
  <c r="R493" i="14"/>
  <c r="P493" i="14"/>
  <c r="BI490" i="14"/>
  <c r="BH490" i="14"/>
  <c r="BG490" i="14"/>
  <c r="BF490" i="14"/>
  <c r="T490" i="14"/>
  <c r="R490" i="14"/>
  <c r="P490" i="14"/>
  <c r="BI484" i="14"/>
  <c r="BH484" i="14"/>
  <c r="BG484" i="14"/>
  <c r="BF484" i="14"/>
  <c r="T484" i="14"/>
  <c r="R484" i="14"/>
  <c r="P484" i="14"/>
  <c r="BI482" i="14"/>
  <c r="BH482" i="14"/>
  <c r="BG482" i="14"/>
  <c r="BF482" i="14"/>
  <c r="T482" i="14"/>
  <c r="R482" i="14"/>
  <c r="P482" i="14"/>
  <c r="BI476" i="14"/>
  <c r="BH476" i="14"/>
  <c r="BG476" i="14"/>
  <c r="BF476" i="14"/>
  <c r="T476" i="14"/>
  <c r="R476" i="14"/>
  <c r="P476" i="14"/>
  <c r="BI470" i="14"/>
  <c r="BH470" i="14"/>
  <c r="BG470" i="14"/>
  <c r="BF470" i="14"/>
  <c r="T470" i="14"/>
  <c r="R470" i="14"/>
  <c r="P470" i="14"/>
  <c r="BI463" i="14"/>
  <c r="BH463" i="14"/>
  <c r="BG463" i="14"/>
  <c r="BF463" i="14"/>
  <c r="T463" i="14"/>
  <c r="R463" i="14"/>
  <c r="P463" i="14"/>
  <c r="BI456" i="14"/>
  <c r="BH456" i="14"/>
  <c r="BG456" i="14"/>
  <c r="BF456" i="14"/>
  <c r="T456" i="14"/>
  <c r="R456" i="14"/>
  <c r="P456" i="14"/>
  <c r="BI452" i="14"/>
  <c r="BH452" i="14"/>
  <c r="BG452" i="14"/>
  <c r="BF452" i="14"/>
  <c r="T452" i="14"/>
  <c r="R452" i="14"/>
  <c r="P452" i="14"/>
  <c r="BI449" i="14"/>
  <c r="BH449" i="14"/>
  <c r="BG449" i="14"/>
  <c r="BF449" i="14"/>
  <c r="T449" i="14"/>
  <c r="R449" i="14"/>
  <c r="P449" i="14"/>
  <c r="BI446" i="14"/>
  <c r="BH446" i="14"/>
  <c r="BG446" i="14"/>
  <c r="BF446" i="14"/>
  <c r="T446" i="14"/>
  <c r="R446" i="14"/>
  <c r="P446" i="14"/>
  <c r="BI443" i="14"/>
  <c r="BH443" i="14"/>
  <c r="BG443" i="14"/>
  <c r="BF443" i="14"/>
  <c r="T443" i="14"/>
  <c r="R443" i="14"/>
  <c r="P443" i="14"/>
  <c r="BI434" i="14"/>
  <c r="BH434" i="14"/>
  <c r="BG434" i="14"/>
  <c r="BF434" i="14"/>
  <c r="T434" i="14"/>
  <c r="R434" i="14"/>
  <c r="P434" i="14"/>
  <c r="BI427" i="14"/>
  <c r="BH427" i="14"/>
  <c r="BG427" i="14"/>
  <c r="BF427" i="14"/>
  <c r="T427" i="14"/>
  <c r="R427" i="14"/>
  <c r="P427" i="14"/>
  <c r="BI420" i="14"/>
  <c r="BH420" i="14"/>
  <c r="BG420" i="14"/>
  <c r="BF420" i="14"/>
  <c r="T420" i="14"/>
  <c r="R420" i="14"/>
  <c r="P420" i="14"/>
  <c r="BI413" i="14"/>
  <c r="BH413" i="14"/>
  <c r="BG413" i="14"/>
  <c r="BF413" i="14"/>
  <c r="T413" i="14"/>
  <c r="R413" i="14"/>
  <c r="P413" i="14"/>
  <c r="BI406" i="14"/>
  <c r="BH406" i="14"/>
  <c r="BG406" i="14"/>
  <c r="BF406" i="14"/>
  <c r="T406" i="14"/>
  <c r="R406" i="14"/>
  <c r="P406" i="14"/>
  <c r="BI400" i="14"/>
  <c r="BH400" i="14"/>
  <c r="BG400" i="14"/>
  <c r="BF400" i="14"/>
  <c r="T400" i="14"/>
  <c r="R400" i="14"/>
  <c r="P400" i="14"/>
  <c r="BI393" i="14"/>
  <c r="BH393" i="14"/>
  <c r="BG393" i="14"/>
  <c r="BF393" i="14"/>
  <c r="T393" i="14"/>
  <c r="R393" i="14"/>
  <c r="P393" i="14"/>
  <c r="BI390" i="14"/>
  <c r="BH390" i="14"/>
  <c r="BG390" i="14"/>
  <c r="BF390" i="14"/>
  <c r="T390" i="14"/>
  <c r="R390" i="14"/>
  <c r="P390" i="14"/>
  <c r="BI372" i="14"/>
  <c r="BH372" i="14"/>
  <c r="BG372" i="14"/>
  <c r="BF372" i="14"/>
  <c r="T372" i="14"/>
  <c r="R372" i="14"/>
  <c r="P372" i="14"/>
  <c r="BI349" i="14"/>
  <c r="BH349" i="14"/>
  <c r="BG349" i="14"/>
  <c r="BF349" i="14"/>
  <c r="T349" i="14"/>
  <c r="R349" i="14"/>
  <c r="P349" i="14"/>
  <c r="BI343" i="14"/>
  <c r="BH343" i="14"/>
  <c r="BG343" i="14"/>
  <c r="BF343" i="14"/>
  <c r="T343" i="14"/>
  <c r="R343" i="14"/>
  <c r="P343" i="14"/>
  <c r="BI337" i="14"/>
  <c r="BH337" i="14"/>
  <c r="BG337" i="14"/>
  <c r="BF337" i="14"/>
  <c r="T337" i="14"/>
  <c r="R337" i="14"/>
  <c r="P337" i="14"/>
  <c r="BI334" i="14"/>
  <c r="BH334" i="14"/>
  <c r="BG334" i="14"/>
  <c r="BF334" i="14"/>
  <c r="T334" i="14"/>
  <c r="R334" i="14"/>
  <c r="P334" i="14"/>
  <c r="BI326" i="14"/>
  <c r="BH326" i="14"/>
  <c r="BG326" i="14"/>
  <c r="BF326" i="14"/>
  <c r="T326" i="14"/>
  <c r="R326" i="14"/>
  <c r="P326" i="14"/>
  <c r="BI313" i="14"/>
  <c r="BH313" i="14"/>
  <c r="BG313" i="14"/>
  <c r="BF313" i="14"/>
  <c r="T313" i="14"/>
  <c r="R313" i="14"/>
  <c r="P313" i="14"/>
  <c r="BI312" i="14"/>
  <c r="BH312" i="14"/>
  <c r="BG312" i="14"/>
  <c r="BF312" i="14"/>
  <c r="T312" i="14"/>
  <c r="R312" i="14"/>
  <c r="P312" i="14"/>
  <c r="BI305" i="14"/>
  <c r="BH305" i="14"/>
  <c r="BG305" i="14"/>
  <c r="BF305" i="14"/>
  <c r="T305" i="14"/>
  <c r="R305" i="14"/>
  <c r="P305" i="14"/>
  <c r="BI302" i="14"/>
  <c r="BH302" i="14"/>
  <c r="BG302" i="14"/>
  <c r="BF302" i="14"/>
  <c r="T302" i="14"/>
  <c r="R302" i="14"/>
  <c r="P302" i="14"/>
  <c r="BI299" i="14"/>
  <c r="BH299" i="14"/>
  <c r="BG299" i="14"/>
  <c r="BF299" i="14"/>
  <c r="T299" i="14"/>
  <c r="R299" i="14"/>
  <c r="P299" i="14"/>
  <c r="BI286" i="14"/>
  <c r="BH286" i="14"/>
  <c r="BG286" i="14"/>
  <c r="BF286" i="14"/>
  <c r="T286" i="14"/>
  <c r="R286" i="14"/>
  <c r="P286" i="14"/>
  <c r="BI279" i="14"/>
  <c r="BH279" i="14"/>
  <c r="BG279" i="14"/>
  <c r="BF279" i="14"/>
  <c r="T279" i="14"/>
  <c r="R279" i="14"/>
  <c r="P279" i="14"/>
  <c r="BI270" i="14"/>
  <c r="BH270" i="14"/>
  <c r="BG270" i="14"/>
  <c r="BF270" i="14"/>
  <c r="T270" i="14"/>
  <c r="R270" i="14"/>
  <c r="P270" i="14"/>
  <c r="BI266" i="14"/>
  <c r="BH266" i="14"/>
  <c r="BG266" i="14"/>
  <c r="BF266" i="14"/>
  <c r="T266" i="14"/>
  <c r="R266" i="14"/>
  <c r="P266" i="14"/>
  <c r="BI259" i="14"/>
  <c r="BH259" i="14"/>
  <c r="BG259" i="14"/>
  <c r="BF259" i="14"/>
  <c r="T259" i="14"/>
  <c r="R259" i="14"/>
  <c r="P259" i="14"/>
  <c r="BI255" i="14"/>
  <c r="BH255" i="14"/>
  <c r="BG255" i="14"/>
  <c r="BF255" i="14"/>
  <c r="T255" i="14"/>
  <c r="R255" i="14"/>
  <c r="P255" i="14"/>
  <c r="BI246" i="14"/>
  <c r="BH246" i="14"/>
  <c r="BG246" i="14"/>
  <c r="BF246" i="14"/>
  <c r="T246" i="14"/>
  <c r="R246" i="14"/>
  <c r="P246" i="14"/>
  <c r="BI242" i="14"/>
  <c r="BH242" i="14"/>
  <c r="BG242" i="14"/>
  <c r="BF242" i="14"/>
  <c r="T242" i="14"/>
  <c r="R242" i="14"/>
  <c r="P242" i="14"/>
  <c r="BI234" i="14"/>
  <c r="BH234" i="14"/>
  <c r="BG234" i="14"/>
  <c r="BF234" i="14"/>
  <c r="T234" i="14"/>
  <c r="R234" i="14"/>
  <c r="P234" i="14"/>
  <c r="BI231" i="14"/>
  <c r="BH231" i="14"/>
  <c r="BG231" i="14"/>
  <c r="BF231" i="14"/>
  <c r="T231" i="14"/>
  <c r="R231" i="14"/>
  <c r="P231" i="14"/>
  <c r="BI228" i="14"/>
  <c r="BH228" i="14"/>
  <c r="BG228" i="14"/>
  <c r="BF228" i="14"/>
  <c r="T228" i="14"/>
  <c r="R228" i="14"/>
  <c r="P228" i="14"/>
  <c r="BI221" i="14"/>
  <c r="BH221" i="14"/>
  <c r="BG221" i="14"/>
  <c r="BF221" i="14"/>
  <c r="T221" i="14"/>
  <c r="R221" i="14"/>
  <c r="P221" i="14"/>
  <c r="BI218" i="14"/>
  <c r="BH218" i="14"/>
  <c r="BG218" i="14"/>
  <c r="BF218" i="14"/>
  <c r="T218" i="14"/>
  <c r="R218" i="14"/>
  <c r="P218" i="14"/>
  <c r="BI215" i="14"/>
  <c r="BH215" i="14"/>
  <c r="BG215" i="14"/>
  <c r="BF215" i="14"/>
  <c r="T215" i="14"/>
  <c r="R215" i="14"/>
  <c r="P215" i="14"/>
  <c r="BI213" i="14"/>
  <c r="BH213" i="14"/>
  <c r="BG213" i="14"/>
  <c r="BF213" i="14"/>
  <c r="T213" i="14"/>
  <c r="R213" i="14"/>
  <c r="P213" i="14"/>
  <c r="BI205" i="14"/>
  <c r="BH205" i="14"/>
  <c r="BG205" i="14"/>
  <c r="BF205" i="14"/>
  <c r="T205" i="14"/>
  <c r="R205" i="14"/>
  <c r="P205" i="14"/>
  <c r="BI197" i="14"/>
  <c r="BH197" i="14"/>
  <c r="BG197" i="14"/>
  <c r="BF197" i="14"/>
  <c r="T197" i="14"/>
  <c r="R197" i="14"/>
  <c r="P197" i="14"/>
  <c r="BI189" i="14"/>
  <c r="BH189" i="14"/>
  <c r="BG189" i="14"/>
  <c r="BF189" i="14"/>
  <c r="T189" i="14"/>
  <c r="R189" i="14"/>
  <c r="P189" i="14"/>
  <c r="BI181" i="14"/>
  <c r="BH181" i="14"/>
  <c r="BG181" i="14"/>
  <c r="BF181" i="14"/>
  <c r="T181" i="14"/>
  <c r="R181" i="14"/>
  <c r="P181" i="14"/>
  <c r="BI173" i="14"/>
  <c r="BH173" i="14"/>
  <c r="BG173" i="14"/>
  <c r="BF173" i="14"/>
  <c r="T173" i="14"/>
  <c r="R173" i="14"/>
  <c r="P173" i="14"/>
  <c r="BI165" i="14"/>
  <c r="BH165" i="14"/>
  <c r="BG165" i="14"/>
  <c r="BF165" i="14"/>
  <c r="T165" i="14"/>
  <c r="R165" i="14"/>
  <c r="P165" i="14"/>
  <c r="BI157" i="14"/>
  <c r="BH157" i="14"/>
  <c r="BG157" i="14"/>
  <c r="BF157" i="14"/>
  <c r="T157" i="14"/>
  <c r="R157" i="14"/>
  <c r="P157" i="14"/>
  <c r="BI149" i="14"/>
  <c r="BH149" i="14"/>
  <c r="BG149" i="14"/>
  <c r="BF149" i="14"/>
  <c r="T149" i="14"/>
  <c r="R149" i="14"/>
  <c r="P149" i="14"/>
  <c r="BI141" i="14"/>
  <c r="BH141" i="14"/>
  <c r="BG141" i="14"/>
  <c r="BF141" i="14"/>
  <c r="T141" i="14"/>
  <c r="R141" i="14"/>
  <c r="P141" i="14"/>
  <c r="BI133" i="14"/>
  <c r="BH133" i="14"/>
  <c r="BG133" i="14"/>
  <c r="BF133" i="14"/>
  <c r="T133" i="14"/>
  <c r="R133" i="14"/>
  <c r="P133" i="14"/>
  <c r="BI125" i="14"/>
  <c r="BH125" i="14"/>
  <c r="BG125" i="14"/>
  <c r="BF125" i="14"/>
  <c r="T125" i="14"/>
  <c r="R125" i="14"/>
  <c r="P125" i="14"/>
  <c r="BI122" i="14"/>
  <c r="BH122" i="14"/>
  <c r="BG122" i="14"/>
  <c r="BF122" i="14"/>
  <c r="T122" i="14"/>
  <c r="R122" i="14"/>
  <c r="P122" i="14"/>
  <c r="BI115" i="14"/>
  <c r="BH115" i="14"/>
  <c r="BG115" i="14"/>
  <c r="BF115" i="14"/>
  <c r="T115" i="14"/>
  <c r="R115" i="14"/>
  <c r="P115" i="14"/>
  <c r="BI112" i="14"/>
  <c r="BH112" i="14"/>
  <c r="BG112" i="14"/>
  <c r="BF112" i="14"/>
  <c r="T112" i="14"/>
  <c r="R112" i="14"/>
  <c r="P112" i="14"/>
  <c r="BI107" i="14"/>
  <c r="BH107" i="14"/>
  <c r="BG107" i="14"/>
  <c r="BF107" i="14"/>
  <c r="T107" i="14"/>
  <c r="R107" i="14"/>
  <c r="P107" i="14"/>
  <c r="BI101" i="14"/>
  <c r="BH101" i="14"/>
  <c r="BG101" i="14"/>
  <c r="BF101" i="14"/>
  <c r="T101" i="14"/>
  <c r="R101" i="14"/>
  <c r="P101" i="14"/>
  <c r="BI95" i="14"/>
  <c r="BH95" i="14"/>
  <c r="BG95" i="14"/>
  <c r="BF95" i="14"/>
  <c r="T95" i="14"/>
  <c r="R95" i="14"/>
  <c r="P95" i="14"/>
  <c r="J89" i="14"/>
  <c r="J88" i="14"/>
  <c r="F88" i="14"/>
  <c r="F86" i="14"/>
  <c r="E84" i="14"/>
  <c r="J55" i="14"/>
  <c r="J54" i="14"/>
  <c r="F54" i="14"/>
  <c r="F52" i="14"/>
  <c r="E50" i="14"/>
  <c r="J18" i="14"/>
  <c r="E18" i="14"/>
  <c r="F89" i="14" s="1"/>
  <c r="J17" i="14"/>
  <c r="J12" i="14"/>
  <c r="J52" i="14"/>
  <c r="E7" i="14"/>
  <c r="E48" i="14"/>
  <c r="J39" i="13"/>
  <c r="J38" i="13"/>
  <c r="AY68" i="1"/>
  <c r="J37" i="13"/>
  <c r="AX68" i="1"/>
  <c r="BI851" i="13"/>
  <c r="BH851" i="13"/>
  <c r="BG851" i="13"/>
  <c r="BF851" i="13"/>
  <c r="T851" i="13"/>
  <c r="R851" i="13"/>
  <c r="P851" i="13"/>
  <c r="BI849" i="13"/>
  <c r="BH849" i="13"/>
  <c r="BG849" i="13"/>
  <c r="BF849" i="13"/>
  <c r="T849" i="13"/>
  <c r="R849" i="13"/>
  <c r="P849" i="13"/>
  <c r="BI846" i="13"/>
  <c r="BH846" i="13"/>
  <c r="BG846" i="13"/>
  <c r="BF846" i="13"/>
  <c r="T846" i="13"/>
  <c r="R846" i="13"/>
  <c r="P846" i="13"/>
  <c r="BI844" i="13"/>
  <c r="BH844" i="13"/>
  <c r="BG844" i="13"/>
  <c r="BF844" i="13"/>
  <c r="T844" i="13"/>
  <c r="R844" i="13"/>
  <c r="P844" i="13"/>
  <c r="BI836" i="13"/>
  <c r="BH836" i="13"/>
  <c r="BG836" i="13"/>
  <c r="BF836" i="13"/>
  <c r="T836" i="13"/>
  <c r="R836" i="13"/>
  <c r="P836" i="13"/>
  <c r="BI833" i="13"/>
  <c r="BH833" i="13"/>
  <c r="BG833" i="13"/>
  <c r="BF833" i="13"/>
  <c r="T833" i="13"/>
  <c r="R833" i="13"/>
  <c r="P833" i="13"/>
  <c r="BI825" i="13"/>
  <c r="BH825" i="13"/>
  <c r="BG825" i="13"/>
  <c r="BF825" i="13"/>
  <c r="T825" i="13"/>
  <c r="R825" i="13"/>
  <c r="P825" i="13"/>
  <c r="BI821" i="13"/>
  <c r="BH821" i="13"/>
  <c r="BG821" i="13"/>
  <c r="BF821" i="13"/>
  <c r="T821" i="13"/>
  <c r="T820" i="13"/>
  <c r="R821" i="13"/>
  <c r="R820" i="13" s="1"/>
  <c r="P821" i="13"/>
  <c r="P820" i="13" s="1"/>
  <c r="BI815" i="13"/>
  <c r="BH815" i="13"/>
  <c r="BG815" i="13"/>
  <c r="BF815" i="13"/>
  <c r="T815" i="13"/>
  <c r="R815" i="13"/>
  <c r="P815" i="13"/>
  <c r="BI810" i="13"/>
  <c r="BH810" i="13"/>
  <c r="BG810" i="13"/>
  <c r="BF810" i="13"/>
  <c r="T810" i="13"/>
  <c r="R810" i="13"/>
  <c r="P810" i="13"/>
  <c r="BI807" i="13"/>
  <c r="BH807" i="13"/>
  <c r="BG807" i="13"/>
  <c r="BF807" i="13"/>
  <c r="T807" i="13"/>
  <c r="R807" i="13"/>
  <c r="P807" i="13"/>
  <c r="BI799" i="13"/>
  <c r="BH799" i="13"/>
  <c r="BG799" i="13"/>
  <c r="BF799" i="13"/>
  <c r="T799" i="13"/>
  <c r="R799" i="13"/>
  <c r="P799" i="13"/>
  <c r="BI795" i="13"/>
  <c r="BH795" i="13"/>
  <c r="BG795" i="13"/>
  <c r="BF795" i="13"/>
  <c r="T795" i="13"/>
  <c r="R795" i="13"/>
  <c r="P795" i="13"/>
  <c r="BI790" i="13"/>
  <c r="BH790" i="13"/>
  <c r="BG790" i="13"/>
  <c r="BF790" i="13"/>
  <c r="T790" i="13"/>
  <c r="R790" i="13"/>
  <c r="P790" i="13"/>
  <c r="BI786" i="13"/>
  <c r="BH786" i="13"/>
  <c r="BG786" i="13"/>
  <c r="BF786" i="13"/>
  <c r="T786" i="13"/>
  <c r="R786" i="13"/>
  <c r="P786" i="13"/>
  <c r="BI780" i="13"/>
  <c r="BH780" i="13"/>
  <c r="BG780" i="13"/>
  <c r="BF780" i="13"/>
  <c r="T780" i="13"/>
  <c r="R780" i="13"/>
  <c r="P780" i="13"/>
  <c r="BI770" i="13"/>
  <c r="BH770" i="13"/>
  <c r="BG770" i="13"/>
  <c r="BF770" i="13"/>
  <c r="T770" i="13"/>
  <c r="R770" i="13"/>
  <c r="P770" i="13"/>
  <c r="BI761" i="13"/>
  <c r="BH761" i="13"/>
  <c r="BG761" i="13"/>
  <c r="BF761" i="13"/>
  <c r="T761" i="13"/>
  <c r="R761" i="13"/>
  <c r="P761" i="13"/>
  <c r="BI752" i="13"/>
  <c r="BH752" i="13"/>
  <c r="BG752" i="13"/>
  <c r="BF752" i="13"/>
  <c r="T752" i="13"/>
  <c r="R752" i="13"/>
  <c r="P752" i="13"/>
  <c r="BI743" i="13"/>
  <c r="BH743" i="13"/>
  <c r="BG743" i="13"/>
  <c r="BF743" i="13"/>
  <c r="T743" i="13"/>
  <c r="R743" i="13"/>
  <c r="P743" i="13"/>
  <c r="BI734" i="13"/>
  <c r="BH734" i="13"/>
  <c r="BG734" i="13"/>
  <c r="BF734" i="13"/>
  <c r="T734" i="13"/>
  <c r="R734" i="13"/>
  <c r="P734" i="13"/>
  <c r="BI725" i="13"/>
  <c r="BH725" i="13"/>
  <c r="BG725" i="13"/>
  <c r="BF725" i="13"/>
  <c r="T725" i="13"/>
  <c r="R725" i="13"/>
  <c r="P725" i="13"/>
  <c r="BI716" i="13"/>
  <c r="BH716" i="13"/>
  <c r="BG716" i="13"/>
  <c r="BF716" i="13"/>
  <c r="T716" i="13"/>
  <c r="R716" i="13"/>
  <c r="P716" i="13"/>
  <c r="BI709" i="13"/>
  <c r="BH709" i="13"/>
  <c r="BG709" i="13"/>
  <c r="BF709" i="13"/>
  <c r="T709" i="13"/>
  <c r="R709" i="13"/>
  <c r="P709" i="13"/>
  <c r="BI701" i="13"/>
  <c r="BH701" i="13"/>
  <c r="BG701" i="13"/>
  <c r="BF701" i="13"/>
  <c r="T701" i="13"/>
  <c r="R701" i="13"/>
  <c r="P701" i="13"/>
  <c r="BI693" i="13"/>
  <c r="BH693" i="13"/>
  <c r="BG693" i="13"/>
  <c r="BF693" i="13"/>
  <c r="T693" i="13"/>
  <c r="R693" i="13"/>
  <c r="P693" i="13"/>
  <c r="BI682" i="13"/>
  <c r="BH682" i="13"/>
  <c r="BG682" i="13"/>
  <c r="BF682" i="13"/>
  <c r="T682" i="13"/>
  <c r="R682" i="13"/>
  <c r="P682" i="13"/>
  <c r="BI675" i="13"/>
  <c r="BH675" i="13"/>
  <c r="BG675" i="13"/>
  <c r="BF675" i="13"/>
  <c r="T675" i="13"/>
  <c r="R675" i="13"/>
  <c r="P675" i="13"/>
  <c r="BI669" i="13"/>
  <c r="BH669" i="13"/>
  <c r="BG669" i="13"/>
  <c r="BF669" i="13"/>
  <c r="T669" i="13"/>
  <c r="R669" i="13"/>
  <c r="P669" i="13"/>
  <c r="BI661" i="13"/>
  <c r="BH661" i="13"/>
  <c r="BG661" i="13"/>
  <c r="BF661" i="13"/>
  <c r="T661" i="13"/>
  <c r="R661" i="13"/>
  <c r="P661" i="13"/>
  <c r="BI653" i="13"/>
  <c r="BH653" i="13"/>
  <c r="BG653" i="13"/>
  <c r="BF653" i="13"/>
  <c r="T653" i="13"/>
  <c r="R653" i="13"/>
  <c r="P653" i="13"/>
  <c r="BI652" i="13"/>
  <c r="BH652" i="13"/>
  <c r="BG652" i="13"/>
  <c r="BF652" i="13"/>
  <c r="T652" i="13"/>
  <c r="R652" i="13"/>
  <c r="P652" i="13"/>
  <c r="BI651" i="13"/>
  <c r="BH651" i="13"/>
  <c r="BG651" i="13"/>
  <c r="BF651" i="13"/>
  <c r="T651" i="13"/>
  <c r="R651" i="13"/>
  <c r="P651" i="13"/>
  <c r="BI645" i="13"/>
  <c r="BH645" i="13"/>
  <c r="BG645" i="13"/>
  <c r="BF645" i="13"/>
  <c r="T645" i="13"/>
  <c r="R645" i="13"/>
  <c r="P645" i="13"/>
  <c r="BI644" i="13"/>
  <c r="BH644" i="13"/>
  <c r="BG644" i="13"/>
  <c r="BF644" i="13"/>
  <c r="T644" i="13"/>
  <c r="R644" i="13"/>
  <c r="P644" i="13"/>
  <c r="BI643" i="13"/>
  <c r="BH643" i="13"/>
  <c r="BG643" i="13"/>
  <c r="BF643" i="13"/>
  <c r="T643" i="13"/>
  <c r="R643" i="13"/>
  <c r="P643" i="13"/>
  <c r="BI642" i="13"/>
  <c r="BH642" i="13"/>
  <c r="BG642" i="13"/>
  <c r="BF642" i="13"/>
  <c r="T642" i="13"/>
  <c r="R642" i="13"/>
  <c r="P642" i="13"/>
  <c r="BI641" i="13"/>
  <c r="BH641" i="13"/>
  <c r="BG641" i="13"/>
  <c r="BF641" i="13"/>
  <c r="T641" i="13"/>
  <c r="R641" i="13"/>
  <c r="P641" i="13"/>
  <c r="BI635" i="13"/>
  <c r="BH635" i="13"/>
  <c r="BG635" i="13"/>
  <c r="BF635" i="13"/>
  <c r="T635" i="13"/>
  <c r="R635" i="13"/>
  <c r="P635" i="13"/>
  <c r="BI634" i="13"/>
  <c r="BH634" i="13"/>
  <c r="BG634" i="13"/>
  <c r="BF634" i="13"/>
  <c r="T634" i="13"/>
  <c r="R634" i="13"/>
  <c r="P634" i="13"/>
  <c r="BI627" i="13"/>
  <c r="BH627" i="13"/>
  <c r="BG627" i="13"/>
  <c r="BF627" i="13"/>
  <c r="T627" i="13"/>
  <c r="R627" i="13"/>
  <c r="P627" i="13"/>
  <c r="BI626" i="13"/>
  <c r="BH626" i="13"/>
  <c r="BG626" i="13"/>
  <c r="BF626" i="13"/>
  <c r="T626" i="13"/>
  <c r="R626" i="13"/>
  <c r="P626" i="13"/>
  <c r="BI619" i="13"/>
  <c r="BH619" i="13"/>
  <c r="BG619" i="13"/>
  <c r="BF619" i="13"/>
  <c r="T619" i="13"/>
  <c r="R619" i="13"/>
  <c r="P619" i="13"/>
  <c r="BI617" i="13"/>
  <c r="BH617" i="13"/>
  <c r="BG617" i="13"/>
  <c r="BF617" i="13"/>
  <c r="T617" i="13"/>
  <c r="R617" i="13"/>
  <c r="P617" i="13"/>
  <c r="BI611" i="13"/>
  <c r="BH611" i="13"/>
  <c r="BG611" i="13"/>
  <c r="BF611" i="13"/>
  <c r="T611" i="13"/>
  <c r="R611" i="13"/>
  <c r="P611" i="13"/>
  <c r="BI610" i="13"/>
  <c r="BH610" i="13"/>
  <c r="BG610" i="13"/>
  <c r="BF610" i="13"/>
  <c r="T610" i="13"/>
  <c r="R610" i="13"/>
  <c r="P610" i="13"/>
  <c r="BI605" i="13"/>
  <c r="BH605" i="13"/>
  <c r="BG605" i="13"/>
  <c r="BF605" i="13"/>
  <c r="T605" i="13"/>
  <c r="R605" i="13"/>
  <c r="P605" i="13"/>
  <c r="BI600" i="13"/>
  <c r="BH600" i="13"/>
  <c r="BG600" i="13"/>
  <c r="BF600" i="13"/>
  <c r="T600" i="13"/>
  <c r="R600" i="13"/>
  <c r="P600" i="13"/>
  <c r="BI595" i="13"/>
  <c r="BH595" i="13"/>
  <c r="BG595" i="13"/>
  <c r="BF595" i="13"/>
  <c r="T595" i="13"/>
  <c r="R595" i="13"/>
  <c r="P595" i="13"/>
  <c r="BI594" i="13"/>
  <c r="BH594" i="13"/>
  <c r="BG594" i="13"/>
  <c r="BF594" i="13"/>
  <c r="T594" i="13"/>
  <c r="R594" i="13"/>
  <c r="P594" i="13"/>
  <c r="BI588" i="13"/>
  <c r="BH588" i="13"/>
  <c r="BG588" i="13"/>
  <c r="BF588" i="13"/>
  <c r="T588" i="13"/>
  <c r="R588" i="13"/>
  <c r="P588" i="13"/>
  <c r="BI587" i="13"/>
  <c r="BH587" i="13"/>
  <c r="BG587" i="13"/>
  <c r="BF587" i="13"/>
  <c r="T587" i="13"/>
  <c r="R587" i="13"/>
  <c r="P587" i="13"/>
  <c r="BI586" i="13"/>
  <c r="BH586" i="13"/>
  <c r="BG586" i="13"/>
  <c r="BF586" i="13"/>
  <c r="T586" i="13"/>
  <c r="R586" i="13"/>
  <c r="P586" i="13"/>
  <c r="BI577" i="13"/>
  <c r="BH577" i="13"/>
  <c r="BG577" i="13"/>
  <c r="BF577" i="13"/>
  <c r="T577" i="13"/>
  <c r="R577" i="13"/>
  <c r="P577" i="13"/>
  <c r="BI575" i="13"/>
  <c r="BH575" i="13"/>
  <c r="BG575" i="13"/>
  <c r="BF575" i="13"/>
  <c r="T575" i="13"/>
  <c r="R575" i="13"/>
  <c r="P575" i="13"/>
  <c r="BI569" i="13"/>
  <c r="BH569" i="13"/>
  <c r="BG569" i="13"/>
  <c r="BF569" i="13"/>
  <c r="T569" i="13"/>
  <c r="R569" i="13"/>
  <c r="P569" i="13"/>
  <c r="BI567" i="13"/>
  <c r="BH567" i="13"/>
  <c r="BG567" i="13"/>
  <c r="BF567" i="13"/>
  <c r="T567" i="13"/>
  <c r="R567" i="13"/>
  <c r="P567" i="13"/>
  <c r="BI561" i="13"/>
  <c r="BH561" i="13"/>
  <c r="BG561" i="13"/>
  <c r="BF561" i="13"/>
  <c r="T561" i="13"/>
  <c r="R561" i="13"/>
  <c r="P561" i="13"/>
  <c r="BI553" i="13"/>
  <c r="BH553" i="13"/>
  <c r="BG553" i="13"/>
  <c r="BF553" i="13"/>
  <c r="T553" i="13"/>
  <c r="R553" i="13"/>
  <c r="P553" i="13"/>
  <c r="BI545" i="13"/>
  <c r="BH545" i="13"/>
  <c r="BG545" i="13"/>
  <c r="BF545" i="13"/>
  <c r="T545" i="13"/>
  <c r="R545" i="13"/>
  <c r="P545" i="13"/>
  <c r="BI536" i="13"/>
  <c r="BH536" i="13"/>
  <c r="BG536" i="13"/>
  <c r="BF536" i="13"/>
  <c r="T536" i="13"/>
  <c r="R536" i="13"/>
  <c r="P536" i="13"/>
  <c r="BI526" i="13"/>
  <c r="BH526" i="13"/>
  <c r="BG526" i="13"/>
  <c r="BF526" i="13"/>
  <c r="T526" i="13"/>
  <c r="R526" i="13"/>
  <c r="P526" i="13"/>
  <c r="BI517" i="13"/>
  <c r="BH517" i="13"/>
  <c r="BG517" i="13"/>
  <c r="BF517" i="13"/>
  <c r="T517" i="13"/>
  <c r="R517" i="13"/>
  <c r="P517" i="13"/>
  <c r="BI508" i="13"/>
  <c r="BH508" i="13"/>
  <c r="BG508" i="13"/>
  <c r="BF508" i="13"/>
  <c r="T508" i="13"/>
  <c r="R508" i="13"/>
  <c r="P508" i="13"/>
  <c r="BI499" i="13"/>
  <c r="BH499" i="13"/>
  <c r="BG499" i="13"/>
  <c r="BF499" i="13"/>
  <c r="T499" i="13"/>
  <c r="R499" i="13"/>
  <c r="P499" i="13"/>
  <c r="BI490" i="13"/>
  <c r="BH490" i="13"/>
  <c r="BG490" i="13"/>
  <c r="BF490" i="13"/>
  <c r="T490" i="13"/>
  <c r="R490" i="13"/>
  <c r="P490" i="13"/>
  <c r="BI483" i="13"/>
  <c r="BH483" i="13"/>
  <c r="BG483" i="13"/>
  <c r="BF483" i="13"/>
  <c r="T483" i="13"/>
  <c r="R483" i="13"/>
  <c r="P483" i="13"/>
  <c r="BI477" i="13"/>
  <c r="BH477" i="13"/>
  <c r="BG477" i="13"/>
  <c r="BF477" i="13"/>
  <c r="T477" i="13"/>
  <c r="R477" i="13"/>
  <c r="P477" i="13"/>
  <c r="BI471" i="13"/>
  <c r="BH471" i="13"/>
  <c r="BG471" i="13"/>
  <c r="BF471" i="13"/>
  <c r="T471" i="13"/>
  <c r="R471" i="13"/>
  <c r="P471" i="13"/>
  <c r="BI465" i="13"/>
  <c r="BH465" i="13"/>
  <c r="BG465" i="13"/>
  <c r="BF465" i="13"/>
  <c r="T465" i="13"/>
  <c r="R465" i="13"/>
  <c r="P465" i="13"/>
  <c r="BI457" i="13"/>
  <c r="BH457" i="13"/>
  <c r="BG457" i="13"/>
  <c r="BF457" i="13"/>
  <c r="T457" i="13"/>
  <c r="R457" i="13"/>
  <c r="P457" i="13"/>
  <c r="BI454" i="13"/>
  <c r="BH454" i="13"/>
  <c r="BG454" i="13"/>
  <c r="BF454" i="13"/>
  <c r="T454" i="13"/>
  <c r="R454" i="13"/>
  <c r="P454" i="13"/>
  <c r="BI444" i="13"/>
  <c r="BH444" i="13"/>
  <c r="BG444" i="13"/>
  <c r="BF444" i="13"/>
  <c r="T444" i="13"/>
  <c r="R444" i="13"/>
  <c r="P444" i="13"/>
  <c r="BI442" i="13"/>
  <c r="BH442" i="13"/>
  <c r="BG442" i="13"/>
  <c r="BF442" i="13"/>
  <c r="T442" i="13"/>
  <c r="R442" i="13"/>
  <c r="P442" i="13"/>
  <c r="BI433" i="13"/>
  <c r="BH433" i="13"/>
  <c r="BG433" i="13"/>
  <c r="BF433" i="13"/>
  <c r="T433" i="13"/>
  <c r="R433" i="13"/>
  <c r="P433" i="13"/>
  <c r="BI430" i="13"/>
  <c r="BH430" i="13"/>
  <c r="BG430" i="13"/>
  <c r="BF430" i="13"/>
  <c r="T430" i="13"/>
  <c r="R430" i="13"/>
  <c r="P430" i="13"/>
  <c r="BI417" i="13"/>
  <c r="BH417" i="13"/>
  <c r="BG417" i="13"/>
  <c r="BF417" i="13"/>
  <c r="T417" i="13"/>
  <c r="R417" i="13"/>
  <c r="P417" i="13"/>
  <c r="BI414" i="13"/>
  <c r="BH414" i="13"/>
  <c r="BG414" i="13"/>
  <c r="BF414" i="13"/>
  <c r="T414" i="13"/>
  <c r="R414" i="13"/>
  <c r="P414" i="13"/>
  <c r="BI402" i="13"/>
  <c r="BH402" i="13"/>
  <c r="BG402" i="13"/>
  <c r="BF402" i="13"/>
  <c r="T402" i="13"/>
  <c r="R402" i="13"/>
  <c r="P402" i="13"/>
  <c r="BI395" i="13"/>
  <c r="BH395" i="13"/>
  <c r="BG395" i="13"/>
  <c r="BF395" i="13"/>
  <c r="T395" i="13"/>
  <c r="R395" i="13"/>
  <c r="P395" i="13"/>
  <c r="BI386" i="13"/>
  <c r="BH386" i="13"/>
  <c r="BG386" i="13"/>
  <c r="BF386" i="13"/>
  <c r="T386" i="13"/>
  <c r="R386" i="13"/>
  <c r="P386" i="13"/>
  <c r="BI384" i="13"/>
  <c r="BH384" i="13"/>
  <c r="BG384" i="13"/>
  <c r="BF384" i="13"/>
  <c r="T384" i="13"/>
  <c r="R384" i="13"/>
  <c r="P384" i="13"/>
  <c r="BI375" i="13"/>
  <c r="BH375" i="13"/>
  <c r="BG375" i="13"/>
  <c r="BF375" i="13"/>
  <c r="T375" i="13"/>
  <c r="R375" i="13"/>
  <c r="P375" i="13"/>
  <c r="BI363" i="13"/>
  <c r="BH363" i="13"/>
  <c r="BG363" i="13"/>
  <c r="BF363" i="13"/>
  <c r="T363" i="13"/>
  <c r="R363" i="13"/>
  <c r="P363" i="13"/>
  <c r="BI357" i="13"/>
  <c r="BH357" i="13"/>
  <c r="BG357" i="13"/>
  <c r="BF357" i="13"/>
  <c r="T357" i="13"/>
  <c r="R357" i="13"/>
  <c r="P357" i="13"/>
  <c r="BI354" i="13"/>
  <c r="BH354" i="13"/>
  <c r="BG354" i="13"/>
  <c r="BF354" i="13"/>
  <c r="T354" i="13"/>
  <c r="R354" i="13"/>
  <c r="P354" i="13"/>
  <c r="BI350" i="13"/>
  <c r="BH350" i="13"/>
  <c r="BG350" i="13"/>
  <c r="BF350" i="13"/>
  <c r="T350" i="13"/>
  <c r="R350" i="13"/>
  <c r="P350" i="13"/>
  <c r="BI346" i="13"/>
  <c r="BH346" i="13"/>
  <c r="BG346" i="13"/>
  <c r="BF346" i="13"/>
  <c r="T346" i="13"/>
  <c r="R346" i="13"/>
  <c r="P346" i="13"/>
  <c r="BI338" i="13"/>
  <c r="BH338" i="13"/>
  <c r="BG338" i="13"/>
  <c r="BF338" i="13"/>
  <c r="T338" i="13"/>
  <c r="R338" i="13"/>
  <c r="P338" i="13"/>
  <c r="BI334" i="13"/>
  <c r="BH334" i="13"/>
  <c r="BG334" i="13"/>
  <c r="BF334" i="13"/>
  <c r="T334" i="13"/>
  <c r="R334" i="13"/>
  <c r="P334" i="13"/>
  <c r="BI327" i="13"/>
  <c r="BH327" i="13"/>
  <c r="BG327" i="13"/>
  <c r="BF327" i="13"/>
  <c r="T327" i="13"/>
  <c r="R327" i="13"/>
  <c r="P327" i="13"/>
  <c r="BI317" i="13"/>
  <c r="BH317" i="13"/>
  <c r="BG317" i="13"/>
  <c r="BF317" i="13"/>
  <c r="T317" i="13"/>
  <c r="R317" i="13"/>
  <c r="P317" i="13"/>
  <c r="BI313" i="13"/>
  <c r="BH313" i="13"/>
  <c r="BG313" i="13"/>
  <c r="BF313" i="13"/>
  <c r="T313" i="13"/>
  <c r="R313" i="13"/>
  <c r="P313" i="13"/>
  <c r="BI308" i="13"/>
  <c r="BH308" i="13"/>
  <c r="BG308" i="13"/>
  <c r="BF308" i="13"/>
  <c r="T308" i="13"/>
  <c r="R308" i="13"/>
  <c r="P308" i="13"/>
  <c r="BI305" i="13"/>
  <c r="BH305" i="13"/>
  <c r="BG305" i="13"/>
  <c r="BF305" i="13"/>
  <c r="T305" i="13"/>
  <c r="R305" i="13"/>
  <c r="P305" i="13"/>
  <c r="BI296" i="13"/>
  <c r="BH296" i="13"/>
  <c r="BG296" i="13"/>
  <c r="BF296" i="13"/>
  <c r="T296" i="13"/>
  <c r="R296" i="13"/>
  <c r="P296" i="13"/>
  <c r="BI293" i="13"/>
  <c r="BH293" i="13"/>
  <c r="BG293" i="13"/>
  <c r="BF293" i="13"/>
  <c r="T293" i="13"/>
  <c r="R293" i="13"/>
  <c r="P293" i="13"/>
  <c r="BI285" i="13"/>
  <c r="BH285" i="13"/>
  <c r="BG285" i="13"/>
  <c r="BF285" i="13"/>
  <c r="T285" i="13"/>
  <c r="R285" i="13"/>
  <c r="P285" i="13"/>
  <c r="BI273" i="13"/>
  <c r="BH273" i="13"/>
  <c r="BG273" i="13"/>
  <c r="BF273" i="13"/>
  <c r="T273" i="13"/>
  <c r="R273" i="13"/>
  <c r="P273" i="13"/>
  <c r="BI262" i="13"/>
  <c r="BH262" i="13"/>
  <c r="BG262" i="13"/>
  <c r="BF262" i="13"/>
  <c r="T262" i="13"/>
  <c r="R262" i="13"/>
  <c r="P262" i="13"/>
  <c r="BI251" i="13"/>
  <c r="BH251" i="13"/>
  <c r="BG251" i="13"/>
  <c r="BF251" i="13"/>
  <c r="T251" i="13"/>
  <c r="R251" i="13"/>
  <c r="P251" i="13"/>
  <c r="BI240" i="13"/>
  <c r="BH240" i="13"/>
  <c r="BG240" i="13"/>
  <c r="BF240" i="13"/>
  <c r="T240" i="13"/>
  <c r="R240" i="13"/>
  <c r="P240" i="13"/>
  <c r="BI229" i="13"/>
  <c r="BH229" i="13"/>
  <c r="BG229" i="13"/>
  <c r="BF229" i="13"/>
  <c r="T229" i="13"/>
  <c r="R229" i="13"/>
  <c r="P229" i="13"/>
  <c r="BI218" i="13"/>
  <c r="BH218" i="13"/>
  <c r="BG218" i="13"/>
  <c r="BF218" i="13"/>
  <c r="T218" i="13"/>
  <c r="R218" i="13"/>
  <c r="P218" i="13"/>
  <c r="BI207" i="13"/>
  <c r="BH207" i="13"/>
  <c r="BG207" i="13"/>
  <c r="BF207" i="13"/>
  <c r="T207" i="13"/>
  <c r="R207" i="13"/>
  <c r="P207" i="13"/>
  <c r="BI204" i="13"/>
  <c r="BH204" i="13"/>
  <c r="BG204" i="13"/>
  <c r="BF204" i="13"/>
  <c r="T204" i="13"/>
  <c r="R204" i="13"/>
  <c r="P204" i="13"/>
  <c r="BI198" i="13"/>
  <c r="BH198" i="13"/>
  <c r="BG198" i="13"/>
  <c r="BF198" i="13"/>
  <c r="T198" i="13"/>
  <c r="R198" i="13"/>
  <c r="P198" i="13"/>
  <c r="BI195" i="13"/>
  <c r="BH195" i="13"/>
  <c r="BG195" i="13"/>
  <c r="BF195" i="13"/>
  <c r="T195" i="13"/>
  <c r="R195" i="13"/>
  <c r="P195" i="13"/>
  <c r="BI189" i="13"/>
  <c r="BH189" i="13"/>
  <c r="BG189" i="13"/>
  <c r="BF189" i="13"/>
  <c r="T189" i="13"/>
  <c r="R189" i="13"/>
  <c r="P189" i="13"/>
  <c r="BI186" i="13"/>
  <c r="BH186" i="13"/>
  <c r="BG186" i="13"/>
  <c r="BF186" i="13"/>
  <c r="T186" i="13"/>
  <c r="R186" i="13"/>
  <c r="P186" i="13"/>
  <c r="BI180" i="13"/>
  <c r="BH180" i="13"/>
  <c r="BG180" i="13"/>
  <c r="BF180" i="13"/>
  <c r="T180" i="13"/>
  <c r="R180" i="13"/>
  <c r="P180" i="13"/>
  <c r="BI174" i="13"/>
  <c r="BH174" i="13"/>
  <c r="BG174" i="13"/>
  <c r="BF174" i="13"/>
  <c r="T174" i="13"/>
  <c r="R174" i="13"/>
  <c r="P174" i="13"/>
  <c r="BI168" i="13"/>
  <c r="BH168" i="13"/>
  <c r="BG168" i="13"/>
  <c r="BF168" i="13"/>
  <c r="T168" i="13"/>
  <c r="R168" i="13"/>
  <c r="P168" i="13"/>
  <c r="BI159" i="13"/>
  <c r="BH159" i="13"/>
  <c r="BG159" i="13"/>
  <c r="BF159" i="13"/>
  <c r="T159" i="13"/>
  <c r="R159" i="13"/>
  <c r="P159" i="13"/>
  <c r="BI153" i="13"/>
  <c r="BH153" i="13"/>
  <c r="BG153" i="13"/>
  <c r="BF153" i="13"/>
  <c r="T153" i="13"/>
  <c r="R153" i="13"/>
  <c r="P153" i="13"/>
  <c r="BI147" i="13"/>
  <c r="BH147" i="13"/>
  <c r="BG147" i="13"/>
  <c r="BF147" i="13"/>
  <c r="T147" i="13"/>
  <c r="R147" i="13"/>
  <c r="P147" i="13"/>
  <c r="BI141" i="13"/>
  <c r="BH141" i="13"/>
  <c r="BG141" i="13"/>
  <c r="BF141" i="13"/>
  <c r="T141" i="13"/>
  <c r="R141" i="13"/>
  <c r="P141" i="13"/>
  <c r="BI135" i="13"/>
  <c r="BH135" i="13"/>
  <c r="BG135" i="13"/>
  <c r="BF135" i="13"/>
  <c r="T135" i="13"/>
  <c r="R135" i="13"/>
  <c r="P135" i="13"/>
  <c r="BI128" i="13"/>
  <c r="BH128" i="13"/>
  <c r="BG128" i="13"/>
  <c r="BF128" i="13"/>
  <c r="T128" i="13"/>
  <c r="R128" i="13"/>
  <c r="P128" i="13"/>
  <c r="BI122" i="13"/>
  <c r="BH122" i="13"/>
  <c r="BG122" i="13"/>
  <c r="BF122" i="13"/>
  <c r="T122" i="13"/>
  <c r="R122" i="13"/>
  <c r="P122" i="13"/>
  <c r="BI114" i="13"/>
  <c r="BH114" i="13"/>
  <c r="BG114" i="13"/>
  <c r="BF114" i="13"/>
  <c r="T114" i="13"/>
  <c r="R114" i="13"/>
  <c r="P114" i="13"/>
  <c r="BI106" i="13"/>
  <c r="BH106" i="13"/>
  <c r="BG106" i="13"/>
  <c r="BF106" i="13"/>
  <c r="T106" i="13"/>
  <c r="R106" i="13"/>
  <c r="P106" i="13"/>
  <c r="BI98" i="13"/>
  <c r="BH98" i="13"/>
  <c r="BG98" i="13"/>
  <c r="BF98" i="13"/>
  <c r="T98" i="13"/>
  <c r="R98" i="13"/>
  <c r="P98" i="13"/>
  <c r="J92" i="13"/>
  <c r="J91" i="13"/>
  <c r="F91" i="13"/>
  <c r="F89" i="13"/>
  <c r="E87" i="13"/>
  <c r="J59" i="13"/>
  <c r="J58" i="13"/>
  <c r="F58" i="13"/>
  <c r="F56" i="13"/>
  <c r="E54" i="13"/>
  <c r="J20" i="13"/>
  <c r="E20" i="13"/>
  <c r="F59" i="13" s="1"/>
  <c r="J19" i="13"/>
  <c r="J14" i="13"/>
  <c r="J56" i="13" s="1"/>
  <c r="E7" i="13"/>
  <c r="E50" i="13" s="1"/>
  <c r="J39" i="12"/>
  <c r="J38" i="12"/>
  <c r="AY67" i="1" s="1"/>
  <c r="J37" i="12"/>
  <c r="AX67" i="1" s="1"/>
  <c r="BI1187" i="12"/>
  <c r="BH1187" i="12"/>
  <c r="BG1187" i="12"/>
  <c r="BF1187" i="12"/>
  <c r="T1187" i="12"/>
  <c r="R1187" i="12"/>
  <c r="P1187" i="12"/>
  <c r="BI1185" i="12"/>
  <c r="BH1185" i="12"/>
  <c r="BG1185" i="12"/>
  <c r="BF1185" i="12"/>
  <c r="T1185" i="12"/>
  <c r="R1185" i="12"/>
  <c r="P1185" i="12"/>
  <c r="BI1182" i="12"/>
  <c r="BH1182" i="12"/>
  <c r="BG1182" i="12"/>
  <c r="BF1182" i="12"/>
  <c r="T1182" i="12"/>
  <c r="R1182" i="12"/>
  <c r="P1182" i="12"/>
  <c r="BI1180" i="12"/>
  <c r="BH1180" i="12"/>
  <c r="BG1180" i="12"/>
  <c r="BF1180" i="12"/>
  <c r="T1180" i="12"/>
  <c r="R1180" i="12"/>
  <c r="P1180" i="12"/>
  <c r="BI1167" i="12"/>
  <c r="BH1167" i="12"/>
  <c r="BG1167" i="12"/>
  <c r="BF1167" i="12"/>
  <c r="T1167" i="12"/>
  <c r="R1167" i="12"/>
  <c r="P1167" i="12"/>
  <c r="BI1164" i="12"/>
  <c r="BH1164" i="12"/>
  <c r="BG1164" i="12"/>
  <c r="BF1164" i="12"/>
  <c r="T1164" i="12"/>
  <c r="R1164" i="12"/>
  <c r="P1164" i="12"/>
  <c r="BI1151" i="12"/>
  <c r="BH1151" i="12"/>
  <c r="BG1151" i="12"/>
  <c r="BF1151" i="12"/>
  <c r="T1151" i="12"/>
  <c r="R1151" i="12"/>
  <c r="P1151" i="12"/>
  <c r="BI1141" i="12"/>
  <c r="BH1141" i="12"/>
  <c r="BG1141" i="12"/>
  <c r="BF1141" i="12"/>
  <c r="T1141" i="12"/>
  <c r="R1141" i="12"/>
  <c r="P1141" i="12"/>
  <c r="BI1130" i="12"/>
  <c r="BH1130" i="12"/>
  <c r="BG1130" i="12"/>
  <c r="BF1130" i="12"/>
  <c r="T1130" i="12"/>
  <c r="R1130" i="12"/>
  <c r="P1130" i="12"/>
  <c r="BI1124" i="12"/>
  <c r="BH1124" i="12"/>
  <c r="BG1124" i="12"/>
  <c r="BF1124" i="12"/>
  <c r="T1124" i="12"/>
  <c r="R1124" i="12"/>
  <c r="P1124" i="12"/>
  <c r="BI1113" i="12"/>
  <c r="BH1113" i="12"/>
  <c r="BG1113" i="12"/>
  <c r="BF1113" i="12"/>
  <c r="T1113" i="12"/>
  <c r="R1113" i="12"/>
  <c r="P1113" i="12"/>
  <c r="BI1107" i="12"/>
  <c r="BH1107" i="12"/>
  <c r="BG1107" i="12"/>
  <c r="BF1107" i="12"/>
  <c r="T1107" i="12"/>
  <c r="R1107" i="12"/>
  <c r="P1107" i="12"/>
  <c r="BI1106" i="12"/>
  <c r="BH1106" i="12"/>
  <c r="BG1106" i="12"/>
  <c r="BF1106" i="12"/>
  <c r="T1106" i="12"/>
  <c r="R1106" i="12"/>
  <c r="P1106" i="12"/>
  <c r="BI1105" i="12"/>
  <c r="BH1105" i="12"/>
  <c r="BG1105" i="12"/>
  <c r="BF1105" i="12"/>
  <c r="T1105" i="12"/>
  <c r="R1105" i="12"/>
  <c r="P1105" i="12"/>
  <c r="BI1099" i="12"/>
  <c r="BH1099" i="12"/>
  <c r="BG1099" i="12"/>
  <c r="BF1099" i="12"/>
  <c r="T1099" i="12"/>
  <c r="R1099" i="12"/>
  <c r="P1099" i="12"/>
  <c r="BI1095" i="12"/>
  <c r="BH1095" i="12"/>
  <c r="BG1095" i="12"/>
  <c r="BF1095" i="12"/>
  <c r="T1095" i="12"/>
  <c r="T1094" i="12" s="1"/>
  <c r="R1095" i="12"/>
  <c r="R1094" i="12" s="1"/>
  <c r="P1095" i="12"/>
  <c r="P1094" i="12" s="1"/>
  <c r="BI1089" i="12"/>
  <c r="BH1089" i="12"/>
  <c r="BG1089" i="12"/>
  <c r="BF1089" i="12"/>
  <c r="T1089" i="12"/>
  <c r="R1089" i="12"/>
  <c r="P1089" i="12"/>
  <c r="BI1086" i="12"/>
  <c r="BH1086" i="12"/>
  <c r="BG1086" i="12"/>
  <c r="BF1086" i="12"/>
  <c r="T1086" i="12"/>
  <c r="R1086" i="12"/>
  <c r="P1086" i="12"/>
  <c r="BI1083" i="12"/>
  <c r="BH1083" i="12"/>
  <c r="BG1083" i="12"/>
  <c r="BF1083" i="12"/>
  <c r="T1083" i="12"/>
  <c r="R1083" i="12"/>
  <c r="P1083" i="12"/>
  <c r="BI1076" i="12"/>
  <c r="BH1076" i="12"/>
  <c r="BG1076" i="12"/>
  <c r="BF1076" i="12"/>
  <c r="T1076" i="12"/>
  <c r="R1076" i="12"/>
  <c r="P1076" i="12"/>
  <c r="BI1072" i="12"/>
  <c r="BH1072" i="12"/>
  <c r="BG1072" i="12"/>
  <c r="BF1072" i="12"/>
  <c r="T1072" i="12"/>
  <c r="R1072" i="12"/>
  <c r="P1072" i="12"/>
  <c r="BI1067" i="12"/>
  <c r="BH1067" i="12"/>
  <c r="BG1067" i="12"/>
  <c r="BF1067" i="12"/>
  <c r="T1067" i="12"/>
  <c r="R1067" i="12"/>
  <c r="P1067" i="12"/>
  <c r="BI1063" i="12"/>
  <c r="BH1063" i="12"/>
  <c r="BG1063" i="12"/>
  <c r="BF1063" i="12"/>
  <c r="T1063" i="12"/>
  <c r="R1063" i="12"/>
  <c r="P1063" i="12"/>
  <c r="BI1058" i="12"/>
  <c r="BH1058" i="12"/>
  <c r="BG1058" i="12"/>
  <c r="BF1058" i="12"/>
  <c r="T1058" i="12"/>
  <c r="R1058" i="12"/>
  <c r="P1058" i="12"/>
  <c r="BI1056" i="12"/>
  <c r="BH1056" i="12"/>
  <c r="BG1056" i="12"/>
  <c r="BF1056" i="12"/>
  <c r="T1056" i="12"/>
  <c r="R1056" i="12"/>
  <c r="P1056" i="12"/>
  <c r="BI1049" i="12"/>
  <c r="BH1049" i="12"/>
  <c r="BG1049" i="12"/>
  <c r="BF1049" i="12"/>
  <c r="T1049" i="12"/>
  <c r="R1049" i="12"/>
  <c r="P1049" i="12"/>
  <c r="BI1046" i="12"/>
  <c r="BH1046" i="12"/>
  <c r="BG1046" i="12"/>
  <c r="BF1046" i="12"/>
  <c r="T1046" i="12"/>
  <c r="R1046" i="12"/>
  <c r="P1046" i="12"/>
  <c r="BI1038" i="12"/>
  <c r="BH1038" i="12"/>
  <c r="BG1038" i="12"/>
  <c r="BF1038" i="12"/>
  <c r="T1038" i="12"/>
  <c r="R1038" i="12"/>
  <c r="P1038" i="12"/>
  <c r="BI1026" i="12"/>
  <c r="BH1026" i="12"/>
  <c r="BG1026" i="12"/>
  <c r="BF1026" i="12"/>
  <c r="T1026" i="12"/>
  <c r="R1026" i="12"/>
  <c r="P1026" i="12"/>
  <c r="BI1014" i="12"/>
  <c r="BH1014" i="12"/>
  <c r="BG1014" i="12"/>
  <c r="BF1014" i="12"/>
  <c r="T1014" i="12"/>
  <c r="R1014" i="12"/>
  <c r="P1014" i="12"/>
  <c r="BI1002" i="12"/>
  <c r="BH1002" i="12"/>
  <c r="BG1002" i="12"/>
  <c r="BF1002" i="12"/>
  <c r="T1002" i="12"/>
  <c r="R1002" i="12"/>
  <c r="P1002" i="12"/>
  <c r="BI990" i="12"/>
  <c r="BH990" i="12"/>
  <c r="BG990" i="12"/>
  <c r="BF990" i="12"/>
  <c r="T990" i="12"/>
  <c r="R990" i="12"/>
  <c r="P990" i="12"/>
  <c r="BI978" i="12"/>
  <c r="BH978" i="12"/>
  <c r="BG978" i="12"/>
  <c r="BF978" i="12"/>
  <c r="T978" i="12"/>
  <c r="R978" i="12"/>
  <c r="P978" i="12"/>
  <c r="BI970" i="12"/>
  <c r="BH970" i="12"/>
  <c r="BG970" i="12"/>
  <c r="BF970" i="12"/>
  <c r="T970" i="12"/>
  <c r="R970" i="12"/>
  <c r="P970" i="12"/>
  <c r="BI964" i="12"/>
  <c r="BH964" i="12"/>
  <c r="BG964" i="12"/>
  <c r="BF964" i="12"/>
  <c r="T964" i="12"/>
  <c r="R964" i="12"/>
  <c r="P964" i="12"/>
  <c r="BI963" i="12"/>
  <c r="BH963" i="12"/>
  <c r="BG963" i="12"/>
  <c r="BF963" i="12"/>
  <c r="T963" i="12"/>
  <c r="R963" i="12"/>
  <c r="P963" i="12"/>
  <c r="BI962" i="12"/>
  <c r="BH962" i="12"/>
  <c r="BG962" i="12"/>
  <c r="BF962" i="12"/>
  <c r="T962" i="12"/>
  <c r="R962" i="12"/>
  <c r="P962" i="12"/>
  <c r="BI954" i="12"/>
  <c r="BH954" i="12"/>
  <c r="BG954" i="12"/>
  <c r="BF954" i="12"/>
  <c r="T954" i="12"/>
  <c r="R954" i="12"/>
  <c r="P954" i="12"/>
  <c r="BI953" i="12"/>
  <c r="BH953" i="12"/>
  <c r="BG953" i="12"/>
  <c r="BF953" i="12"/>
  <c r="T953" i="12"/>
  <c r="R953" i="12"/>
  <c r="P953" i="12"/>
  <c r="BI952" i="12"/>
  <c r="BH952" i="12"/>
  <c r="BG952" i="12"/>
  <c r="BF952" i="12"/>
  <c r="T952" i="12"/>
  <c r="R952" i="12"/>
  <c r="P952" i="12"/>
  <c r="BI944" i="12"/>
  <c r="BH944" i="12"/>
  <c r="BG944" i="12"/>
  <c r="BF944" i="12"/>
  <c r="T944" i="12"/>
  <c r="R944" i="12"/>
  <c r="P944" i="12"/>
  <c r="BI943" i="12"/>
  <c r="BH943" i="12"/>
  <c r="BG943" i="12"/>
  <c r="BF943" i="12"/>
  <c r="T943" i="12"/>
  <c r="R943" i="12"/>
  <c r="P943" i="12"/>
  <c r="BI936" i="12"/>
  <c r="BH936" i="12"/>
  <c r="BG936" i="12"/>
  <c r="BF936" i="12"/>
  <c r="T936" i="12"/>
  <c r="R936" i="12"/>
  <c r="P936" i="12"/>
  <c r="BI934" i="12"/>
  <c r="BH934" i="12"/>
  <c r="BG934" i="12"/>
  <c r="BF934" i="12"/>
  <c r="T934" i="12"/>
  <c r="R934" i="12"/>
  <c r="P934" i="12"/>
  <c r="BI927" i="12"/>
  <c r="BH927" i="12"/>
  <c r="BG927" i="12"/>
  <c r="BF927" i="12"/>
  <c r="T927" i="12"/>
  <c r="R927" i="12"/>
  <c r="P927" i="12"/>
  <c r="BI926" i="12"/>
  <c r="BH926" i="12"/>
  <c r="BG926" i="12"/>
  <c r="BF926" i="12"/>
  <c r="T926" i="12"/>
  <c r="R926" i="12"/>
  <c r="P926" i="12"/>
  <c r="BI924" i="12"/>
  <c r="BH924" i="12"/>
  <c r="BG924" i="12"/>
  <c r="BF924" i="12"/>
  <c r="T924" i="12"/>
  <c r="R924" i="12"/>
  <c r="P924" i="12"/>
  <c r="BI917" i="12"/>
  <c r="BH917" i="12"/>
  <c r="BG917" i="12"/>
  <c r="BF917" i="12"/>
  <c r="T917" i="12"/>
  <c r="R917" i="12"/>
  <c r="P917" i="12"/>
  <c r="BI916" i="12"/>
  <c r="BH916" i="12"/>
  <c r="BG916" i="12"/>
  <c r="BF916" i="12"/>
  <c r="T916" i="12"/>
  <c r="R916" i="12"/>
  <c r="P916" i="12"/>
  <c r="BI914" i="12"/>
  <c r="BH914" i="12"/>
  <c r="BG914" i="12"/>
  <c r="BF914" i="12"/>
  <c r="T914" i="12"/>
  <c r="R914" i="12"/>
  <c r="P914" i="12"/>
  <c r="BI907" i="12"/>
  <c r="BH907" i="12"/>
  <c r="BG907" i="12"/>
  <c r="BF907" i="12"/>
  <c r="T907" i="12"/>
  <c r="R907" i="12"/>
  <c r="P907" i="12"/>
  <c r="BI906" i="12"/>
  <c r="BH906" i="12"/>
  <c r="BG906" i="12"/>
  <c r="BF906" i="12"/>
  <c r="T906" i="12"/>
  <c r="R906" i="12"/>
  <c r="P906" i="12"/>
  <c r="BI904" i="12"/>
  <c r="BH904" i="12"/>
  <c r="BG904" i="12"/>
  <c r="BF904" i="12"/>
  <c r="T904" i="12"/>
  <c r="R904" i="12"/>
  <c r="P904" i="12"/>
  <c r="BI897" i="12"/>
  <c r="BH897" i="12"/>
  <c r="BG897" i="12"/>
  <c r="BF897" i="12"/>
  <c r="T897" i="12"/>
  <c r="R897" i="12"/>
  <c r="P897" i="12"/>
  <c r="BI888" i="12"/>
  <c r="BH888" i="12"/>
  <c r="BG888" i="12"/>
  <c r="BF888" i="12"/>
  <c r="T888" i="12"/>
  <c r="R888" i="12"/>
  <c r="P888" i="12"/>
  <c r="BI877" i="12"/>
  <c r="BH877" i="12"/>
  <c r="BG877" i="12"/>
  <c r="BF877" i="12"/>
  <c r="T877" i="12"/>
  <c r="R877" i="12"/>
  <c r="P877" i="12"/>
  <c r="BI873" i="12"/>
  <c r="BH873" i="12"/>
  <c r="BG873" i="12"/>
  <c r="BF873" i="12"/>
  <c r="T873" i="12"/>
  <c r="R873" i="12"/>
  <c r="P873" i="12"/>
  <c r="BI868" i="12"/>
  <c r="BH868" i="12"/>
  <c r="BG868" i="12"/>
  <c r="BF868" i="12"/>
  <c r="T868" i="12"/>
  <c r="R868" i="12"/>
  <c r="P868" i="12"/>
  <c r="BI867" i="12"/>
  <c r="BH867" i="12"/>
  <c r="BG867" i="12"/>
  <c r="BF867" i="12"/>
  <c r="T867" i="12"/>
  <c r="R867" i="12"/>
  <c r="P867" i="12"/>
  <c r="BI855" i="12"/>
  <c r="BH855" i="12"/>
  <c r="BG855" i="12"/>
  <c r="BF855" i="12"/>
  <c r="T855" i="12"/>
  <c r="R855" i="12"/>
  <c r="P855" i="12"/>
  <c r="BI854" i="12"/>
  <c r="BH854" i="12"/>
  <c r="BG854" i="12"/>
  <c r="BF854" i="12"/>
  <c r="T854" i="12"/>
  <c r="R854" i="12"/>
  <c r="P854" i="12"/>
  <c r="BI846" i="12"/>
  <c r="BH846" i="12"/>
  <c r="BG846" i="12"/>
  <c r="BF846" i="12"/>
  <c r="T846" i="12"/>
  <c r="R846" i="12"/>
  <c r="P846" i="12"/>
  <c r="BI844" i="12"/>
  <c r="BH844" i="12"/>
  <c r="BG844" i="12"/>
  <c r="BF844" i="12"/>
  <c r="T844" i="12"/>
  <c r="R844" i="12"/>
  <c r="P844" i="12"/>
  <c r="BI843" i="12"/>
  <c r="BH843" i="12"/>
  <c r="BG843" i="12"/>
  <c r="BF843" i="12"/>
  <c r="T843" i="12"/>
  <c r="R843" i="12"/>
  <c r="P843" i="12"/>
  <c r="BI836" i="12"/>
  <c r="BH836" i="12"/>
  <c r="BG836" i="12"/>
  <c r="BF836" i="12"/>
  <c r="T836" i="12"/>
  <c r="R836" i="12"/>
  <c r="P836" i="12"/>
  <c r="BI834" i="12"/>
  <c r="BH834" i="12"/>
  <c r="BG834" i="12"/>
  <c r="BF834" i="12"/>
  <c r="T834" i="12"/>
  <c r="R834" i="12"/>
  <c r="P834" i="12"/>
  <c r="BI833" i="12"/>
  <c r="BH833" i="12"/>
  <c r="BG833" i="12"/>
  <c r="BF833" i="12"/>
  <c r="T833" i="12"/>
  <c r="R833" i="12"/>
  <c r="P833" i="12"/>
  <c r="BI832" i="12"/>
  <c r="BH832" i="12"/>
  <c r="BG832" i="12"/>
  <c r="BF832" i="12"/>
  <c r="T832" i="12"/>
  <c r="R832" i="12"/>
  <c r="P832" i="12"/>
  <c r="BI824" i="12"/>
  <c r="BH824" i="12"/>
  <c r="BG824" i="12"/>
  <c r="BF824" i="12"/>
  <c r="T824" i="12"/>
  <c r="R824" i="12"/>
  <c r="P824" i="12"/>
  <c r="BI822" i="12"/>
  <c r="BH822" i="12"/>
  <c r="BG822" i="12"/>
  <c r="BF822" i="12"/>
  <c r="T822" i="12"/>
  <c r="R822" i="12"/>
  <c r="P822" i="12"/>
  <c r="BI821" i="12"/>
  <c r="BH821" i="12"/>
  <c r="BG821" i="12"/>
  <c r="BF821" i="12"/>
  <c r="T821" i="12"/>
  <c r="R821" i="12"/>
  <c r="P821" i="12"/>
  <c r="BI814" i="12"/>
  <c r="BH814" i="12"/>
  <c r="BG814" i="12"/>
  <c r="BF814" i="12"/>
  <c r="T814" i="12"/>
  <c r="R814" i="12"/>
  <c r="P814" i="12"/>
  <c r="BI813" i="12"/>
  <c r="BH813" i="12"/>
  <c r="BG813" i="12"/>
  <c r="BF813" i="12"/>
  <c r="T813" i="12"/>
  <c r="R813" i="12"/>
  <c r="P813" i="12"/>
  <c r="BI812" i="12"/>
  <c r="BH812" i="12"/>
  <c r="BG812" i="12"/>
  <c r="BF812" i="12"/>
  <c r="T812" i="12"/>
  <c r="R812" i="12"/>
  <c r="P812" i="12"/>
  <c r="BI803" i="12"/>
  <c r="BH803" i="12"/>
  <c r="BG803" i="12"/>
  <c r="BF803" i="12"/>
  <c r="T803" i="12"/>
  <c r="R803" i="12"/>
  <c r="P803" i="12"/>
  <c r="BI802" i="12"/>
  <c r="BH802" i="12"/>
  <c r="BG802" i="12"/>
  <c r="BF802" i="12"/>
  <c r="T802" i="12"/>
  <c r="R802" i="12"/>
  <c r="P802" i="12"/>
  <c r="BI795" i="12"/>
  <c r="BH795" i="12"/>
  <c r="BG795" i="12"/>
  <c r="BF795" i="12"/>
  <c r="T795" i="12"/>
  <c r="R795" i="12"/>
  <c r="P795" i="12"/>
  <c r="BI794" i="12"/>
  <c r="BH794" i="12"/>
  <c r="BG794" i="12"/>
  <c r="BF794" i="12"/>
  <c r="T794" i="12"/>
  <c r="R794" i="12"/>
  <c r="P794" i="12"/>
  <c r="BI787" i="12"/>
  <c r="BH787" i="12"/>
  <c r="BG787" i="12"/>
  <c r="BF787" i="12"/>
  <c r="T787" i="12"/>
  <c r="R787" i="12"/>
  <c r="P787" i="12"/>
  <c r="BI786" i="12"/>
  <c r="BH786" i="12"/>
  <c r="BG786" i="12"/>
  <c r="BF786" i="12"/>
  <c r="T786" i="12"/>
  <c r="R786" i="12"/>
  <c r="P786" i="12"/>
  <c r="BI779" i="12"/>
  <c r="BH779" i="12"/>
  <c r="BG779" i="12"/>
  <c r="BF779" i="12"/>
  <c r="T779" i="12"/>
  <c r="R779" i="12"/>
  <c r="P779" i="12"/>
  <c r="BI778" i="12"/>
  <c r="BH778" i="12"/>
  <c r="BG778" i="12"/>
  <c r="BF778" i="12"/>
  <c r="T778" i="12"/>
  <c r="R778" i="12"/>
  <c r="P778" i="12"/>
  <c r="BI777" i="12"/>
  <c r="BH777" i="12"/>
  <c r="BG777" i="12"/>
  <c r="BF777" i="12"/>
  <c r="T777" i="12"/>
  <c r="R777" i="12"/>
  <c r="P777" i="12"/>
  <c r="BI776" i="12"/>
  <c r="BH776" i="12"/>
  <c r="BG776" i="12"/>
  <c r="BF776" i="12"/>
  <c r="T776" i="12"/>
  <c r="R776" i="12"/>
  <c r="P776" i="12"/>
  <c r="BI769" i="12"/>
  <c r="BH769" i="12"/>
  <c r="BG769" i="12"/>
  <c r="BF769" i="12"/>
  <c r="T769" i="12"/>
  <c r="R769" i="12"/>
  <c r="P769" i="12"/>
  <c r="BI767" i="12"/>
  <c r="BH767" i="12"/>
  <c r="BG767" i="12"/>
  <c r="BF767" i="12"/>
  <c r="T767" i="12"/>
  <c r="R767" i="12"/>
  <c r="P767" i="12"/>
  <c r="BI759" i="12"/>
  <c r="BH759" i="12"/>
  <c r="BG759" i="12"/>
  <c r="BF759" i="12"/>
  <c r="T759" i="12"/>
  <c r="R759" i="12"/>
  <c r="P759" i="12"/>
  <c r="BI757" i="12"/>
  <c r="BH757" i="12"/>
  <c r="BG757" i="12"/>
  <c r="BF757" i="12"/>
  <c r="T757" i="12"/>
  <c r="R757" i="12"/>
  <c r="P757" i="12"/>
  <c r="BI750" i="12"/>
  <c r="BH750" i="12"/>
  <c r="BG750" i="12"/>
  <c r="BF750" i="12"/>
  <c r="T750" i="12"/>
  <c r="R750" i="12"/>
  <c r="P750" i="12"/>
  <c r="BI749" i="12"/>
  <c r="BH749" i="12"/>
  <c r="BG749" i="12"/>
  <c r="BF749" i="12"/>
  <c r="T749" i="12"/>
  <c r="R749" i="12"/>
  <c r="P749" i="12"/>
  <c r="BI747" i="12"/>
  <c r="BH747" i="12"/>
  <c r="BG747" i="12"/>
  <c r="BF747" i="12"/>
  <c r="T747" i="12"/>
  <c r="R747" i="12"/>
  <c r="P747" i="12"/>
  <c r="BI735" i="12"/>
  <c r="BH735" i="12"/>
  <c r="BG735" i="12"/>
  <c r="BF735" i="12"/>
  <c r="T735" i="12"/>
  <c r="R735" i="12"/>
  <c r="P735" i="12"/>
  <c r="BI734" i="12"/>
  <c r="BH734" i="12"/>
  <c r="BG734" i="12"/>
  <c r="BF734" i="12"/>
  <c r="T734" i="12"/>
  <c r="R734" i="12"/>
  <c r="P734" i="12"/>
  <c r="BI726" i="12"/>
  <c r="BH726" i="12"/>
  <c r="BG726" i="12"/>
  <c r="BF726" i="12"/>
  <c r="T726" i="12"/>
  <c r="R726" i="12"/>
  <c r="P726" i="12"/>
  <c r="BI714" i="12"/>
  <c r="BH714" i="12"/>
  <c r="BG714" i="12"/>
  <c r="BF714" i="12"/>
  <c r="T714" i="12"/>
  <c r="R714" i="12"/>
  <c r="P714" i="12"/>
  <c r="BI702" i="12"/>
  <c r="BH702" i="12"/>
  <c r="BG702" i="12"/>
  <c r="BF702" i="12"/>
  <c r="T702" i="12"/>
  <c r="R702" i="12"/>
  <c r="P702" i="12"/>
  <c r="BI684" i="12"/>
  <c r="BH684" i="12"/>
  <c r="BG684" i="12"/>
  <c r="BF684" i="12"/>
  <c r="T684" i="12"/>
  <c r="R684" i="12"/>
  <c r="P684" i="12"/>
  <c r="BI670" i="12"/>
  <c r="BH670" i="12"/>
  <c r="BG670" i="12"/>
  <c r="BF670" i="12"/>
  <c r="T670" i="12"/>
  <c r="R670" i="12"/>
  <c r="P670" i="12"/>
  <c r="BI657" i="12"/>
  <c r="BH657" i="12"/>
  <c r="BG657" i="12"/>
  <c r="BF657" i="12"/>
  <c r="T657" i="12"/>
  <c r="R657" i="12"/>
  <c r="P657" i="12"/>
  <c r="BI645" i="12"/>
  <c r="BH645" i="12"/>
  <c r="BG645" i="12"/>
  <c r="BF645" i="12"/>
  <c r="T645" i="12"/>
  <c r="R645" i="12"/>
  <c r="P645" i="12"/>
  <c r="BI635" i="12"/>
  <c r="BH635" i="12"/>
  <c r="BG635" i="12"/>
  <c r="BF635" i="12"/>
  <c r="T635" i="12"/>
  <c r="R635" i="12"/>
  <c r="P635" i="12"/>
  <c r="BI625" i="12"/>
  <c r="BH625" i="12"/>
  <c r="BG625" i="12"/>
  <c r="BF625" i="12"/>
  <c r="T625" i="12"/>
  <c r="R625" i="12"/>
  <c r="P625" i="12"/>
  <c r="BI613" i="12"/>
  <c r="BH613" i="12"/>
  <c r="BG613" i="12"/>
  <c r="BF613" i="12"/>
  <c r="T613" i="12"/>
  <c r="R613" i="12"/>
  <c r="P613" i="12"/>
  <c r="BI603" i="12"/>
  <c r="BH603" i="12"/>
  <c r="BG603" i="12"/>
  <c r="BF603" i="12"/>
  <c r="T603" i="12"/>
  <c r="R603" i="12"/>
  <c r="P603" i="12"/>
  <c r="BI591" i="12"/>
  <c r="BH591" i="12"/>
  <c r="BG591" i="12"/>
  <c r="BF591" i="12"/>
  <c r="T591" i="12"/>
  <c r="R591" i="12"/>
  <c r="P591" i="12"/>
  <c r="BI581" i="12"/>
  <c r="BH581" i="12"/>
  <c r="BG581" i="12"/>
  <c r="BF581" i="12"/>
  <c r="T581" i="12"/>
  <c r="R581" i="12"/>
  <c r="P581" i="12"/>
  <c r="BI573" i="12"/>
  <c r="BH573" i="12"/>
  <c r="BG573" i="12"/>
  <c r="BF573" i="12"/>
  <c r="T573" i="12"/>
  <c r="R573" i="12"/>
  <c r="P573" i="12"/>
  <c r="BI564" i="12"/>
  <c r="BH564" i="12"/>
  <c r="BG564" i="12"/>
  <c r="BF564" i="12"/>
  <c r="T564" i="12"/>
  <c r="R564" i="12"/>
  <c r="P564" i="12"/>
  <c r="BI556" i="12"/>
  <c r="BH556" i="12"/>
  <c r="BG556" i="12"/>
  <c r="BF556" i="12"/>
  <c r="T556" i="12"/>
  <c r="R556" i="12"/>
  <c r="P556" i="12"/>
  <c r="BI554" i="12"/>
  <c r="BH554" i="12"/>
  <c r="BG554" i="12"/>
  <c r="BF554" i="12"/>
  <c r="T554" i="12"/>
  <c r="R554" i="12"/>
  <c r="P554" i="12"/>
  <c r="BI547" i="12"/>
  <c r="BH547" i="12"/>
  <c r="BG547" i="12"/>
  <c r="BF547" i="12"/>
  <c r="T547" i="12"/>
  <c r="R547" i="12"/>
  <c r="P547" i="12"/>
  <c r="BI535" i="12"/>
  <c r="BH535" i="12"/>
  <c r="BG535" i="12"/>
  <c r="BF535" i="12"/>
  <c r="T535" i="12"/>
  <c r="R535" i="12"/>
  <c r="P535" i="12"/>
  <c r="BI532" i="12"/>
  <c r="BH532" i="12"/>
  <c r="BG532" i="12"/>
  <c r="BF532" i="12"/>
  <c r="T532" i="12"/>
  <c r="R532" i="12"/>
  <c r="P532" i="12"/>
  <c r="BI522" i="12"/>
  <c r="BH522" i="12"/>
  <c r="BG522" i="12"/>
  <c r="BF522" i="12"/>
  <c r="T522" i="12"/>
  <c r="R522" i="12"/>
  <c r="P522" i="12"/>
  <c r="BI519" i="12"/>
  <c r="BH519" i="12"/>
  <c r="BG519" i="12"/>
  <c r="BF519" i="12"/>
  <c r="T519" i="12"/>
  <c r="R519" i="12"/>
  <c r="P519" i="12"/>
  <c r="BI501" i="12"/>
  <c r="BH501" i="12"/>
  <c r="BG501" i="12"/>
  <c r="BF501" i="12"/>
  <c r="T501" i="12"/>
  <c r="R501" i="12"/>
  <c r="P501" i="12"/>
  <c r="BI499" i="12"/>
  <c r="BH499" i="12"/>
  <c r="BG499" i="12"/>
  <c r="BF499" i="12"/>
  <c r="T499" i="12"/>
  <c r="R499" i="12"/>
  <c r="P499" i="12"/>
  <c r="BI480" i="12"/>
  <c r="BH480" i="12"/>
  <c r="BG480" i="12"/>
  <c r="BF480" i="12"/>
  <c r="T480" i="12"/>
  <c r="R480" i="12"/>
  <c r="P480" i="12"/>
  <c r="BI473" i="12"/>
  <c r="BH473" i="12"/>
  <c r="BG473" i="12"/>
  <c r="BF473" i="12"/>
  <c r="T473" i="12"/>
  <c r="R473" i="12"/>
  <c r="P473" i="12"/>
  <c r="BI462" i="12"/>
  <c r="BH462" i="12"/>
  <c r="BG462" i="12"/>
  <c r="BF462" i="12"/>
  <c r="T462" i="12"/>
  <c r="R462" i="12"/>
  <c r="P462" i="12"/>
  <c r="BI460" i="12"/>
  <c r="BH460" i="12"/>
  <c r="BG460" i="12"/>
  <c r="BF460" i="12"/>
  <c r="T460" i="12"/>
  <c r="R460" i="12"/>
  <c r="P460" i="12"/>
  <c r="BI450" i="12"/>
  <c r="BH450" i="12"/>
  <c r="BG450" i="12"/>
  <c r="BF450" i="12"/>
  <c r="T450" i="12"/>
  <c r="R450" i="12"/>
  <c r="P450" i="12"/>
  <c r="BI440" i="12"/>
  <c r="BH440" i="12"/>
  <c r="BG440" i="12"/>
  <c r="BF440" i="12"/>
  <c r="T440" i="12"/>
  <c r="R440" i="12"/>
  <c r="P440" i="12"/>
  <c r="BI434" i="12"/>
  <c r="BH434" i="12"/>
  <c r="BG434" i="12"/>
  <c r="BF434" i="12"/>
  <c r="T434" i="12"/>
  <c r="R434" i="12"/>
  <c r="P434" i="12"/>
  <c r="BI430" i="12"/>
  <c r="BH430" i="12"/>
  <c r="BG430" i="12"/>
  <c r="BF430" i="12"/>
  <c r="T430" i="12"/>
  <c r="R430" i="12"/>
  <c r="P430" i="12"/>
  <c r="BI422" i="12"/>
  <c r="BH422" i="12"/>
  <c r="BG422" i="12"/>
  <c r="BF422" i="12"/>
  <c r="T422" i="12"/>
  <c r="R422" i="12"/>
  <c r="P422" i="12"/>
  <c r="BI418" i="12"/>
  <c r="BH418" i="12"/>
  <c r="BG418" i="12"/>
  <c r="BF418" i="12"/>
  <c r="T418" i="12"/>
  <c r="R418" i="12"/>
  <c r="P418" i="12"/>
  <c r="BI411" i="12"/>
  <c r="BH411" i="12"/>
  <c r="BG411" i="12"/>
  <c r="BF411" i="12"/>
  <c r="T411" i="12"/>
  <c r="R411" i="12"/>
  <c r="P411" i="12"/>
  <c r="BI401" i="12"/>
  <c r="BH401" i="12"/>
  <c r="BG401" i="12"/>
  <c r="BF401" i="12"/>
  <c r="T401" i="12"/>
  <c r="R401" i="12"/>
  <c r="P401" i="12"/>
  <c r="BI398" i="12"/>
  <c r="BH398" i="12"/>
  <c r="BG398" i="12"/>
  <c r="BF398" i="12"/>
  <c r="T398" i="12"/>
  <c r="R398" i="12"/>
  <c r="P398" i="12"/>
  <c r="BI390" i="12"/>
  <c r="BH390" i="12"/>
  <c r="BG390" i="12"/>
  <c r="BF390" i="12"/>
  <c r="T390" i="12"/>
  <c r="R390" i="12"/>
  <c r="P390" i="12"/>
  <c r="BI387" i="12"/>
  <c r="BH387" i="12"/>
  <c r="BG387" i="12"/>
  <c r="BF387" i="12"/>
  <c r="T387" i="12"/>
  <c r="R387" i="12"/>
  <c r="P387" i="12"/>
  <c r="BI371" i="12"/>
  <c r="BH371" i="12"/>
  <c r="BG371" i="12"/>
  <c r="BF371" i="12"/>
  <c r="T371" i="12"/>
  <c r="R371" i="12"/>
  <c r="P371" i="12"/>
  <c r="BI368" i="12"/>
  <c r="BH368" i="12"/>
  <c r="BG368" i="12"/>
  <c r="BF368" i="12"/>
  <c r="T368" i="12"/>
  <c r="R368" i="12"/>
  <c r="P368" i="12"/>
  <c r="BI352" i="12"/>
  <c r="BH352" i="12"/>
  <c r="BG352" i="12"/>
  <c r="BF352" i="12"/>
  <c r="T352" i="12"/>
  <c r="R352" i="12"/>
  <c r="P352" i="12"/>
  <c r="BI341" i="12"/>
  <c r="BH341" i="12"/>
  <c r="BG341" i="12"/>
  <c r="BF341" i="12"/>
  <c r="T341" i="12"/>
  <c r="R341" i="12"/>
  <c r="P341" i="12"/>
  <c r="BI329" i="12"/>
  <c r="BH329" i="12"/>
  <c r="BG329" i="12"/>
  <c r="BF329" i="12"/>
  <c r="T329" i="12"/>
  <c r="R329" i="12"/>
  <c r="P329" i="12"/>
  <c r="BI314" i="12"/>
  <c r="BH314" i="12"/>
  <c r="BG314" i="12"/>
  <c r="BF314" i="12"/>
  <c r="T314" i="12"/>
  <c r="R314" i="12"/>
  <c r="P314" i="12"/>
  <c r="BI299" i="12"/>
  <c r="BH299" i="12"/>
  <c r="BG299" i="12"/>
  <c r="BF299" i="12"/>
  <c r="T299" i="12"/>
  <c r="R299" i="12"/>
  <c r="P299" i="12"/>
  <c r="BI284" i="12"/>
  <c r="BH284" i="12"/>
  <c r="BG284" i="12"/>
  <c r="BF284" i="12"/>
  <c r="T284" i="12"/>
  <c r="R284" i="12"/>
  <c r="P284" i="12"/>
  <c r="BI265" i="12"/>
  <c r="BH265" i="12"/>
  <c r="BG265" i="12"/>
  <c r="BF265" i="12"/>
  <c r="T265" i="12"/>
  <c r="R265" i="12"/>
  <c r="P265" i="12"/>
  <c r="BI246" i="12"/>
  <c r="BH246" i="12"/>
  <c r="BG246" i="12"/>
  <c r="BF246" i="12"/>
  <c r="T246" i="12"/>
  <c r="R246" i="12"/>
  <c r="P246" i="12"/>
  <c r="BI227" i="12"/>
  <c r="BH227" i="12"/>
  <c r="BG227" i="12"/>
  <c r="BF227" i="12"/>
  <c r="T227" i="12"/>
  <c r="R227" i="12"/>
  <c r="P227" i="12"/>
  <c r="BI224" i="12"/>
  <c r="BH224" i="12"/>
  <c r="BG224" i="12"/>
  <c r="BF224" i="12"/>
  <c r="T224" i="12"/>
  <c r="R224" i="12"/>
  <c r="P224" i="12"/>
  <c r="BI216" i="12"/>
  <c r="BH216" i="12"/>
  <c r="BG216" i="12"/>
  <c r="BF216" i="12"/>
  <c r="T216" i="12"/>
  <c r="R216" i="12"/>
  <c r="P216" i="12"/>
  <c r="BI213" i="12"/>
  <c r="BH213" i="12"/>
  <c r="BG213" i="12"/>
  <c r="BF213" i="12"/>
  <c r="T213" i="12"/>
  <c r="R213" i="12"/>
  <c r="P213" i="12"/>
  <c r="BI205" i="12"/>
  <c r="BH205" i="12"/>
  <c r="BG205" i="12"/>
  <c r="BF205" i="12"/>
  <c r="T205" i="12"/>
  <c r="R205" i="12"/>
  <c r="P205" i="12"/>
  <c r="BI202" i="12"/>
  <c r="BH202" i="12"/>
  <c r="BG202" i="12"/>
  <c r="BF202" i="12"/>
  <c r="T202" i="12"/>
  <c r="R202" i="12"/>
  <c r="P202" i="12"/>
  <c r="BI196" i="12"/>
  <c r="BH196" i="12"/>
  <c r="BG196" i="12"/>
  <c r="BF196" i="12"/>
  <c r="T196" i="12"/>
  <c r="R196" i="12"/>
  <c r="P196" i="12"/>
  <c r="BI190" i="12"/>
  <c r="BH190" i="12"/>
  <c r="BG190" i="12"/>
  <c r="BF190" i="12"/>
  <c r="T190" i="12"/>
  <c r="R190" i="12"/>
  <c r="P190" i="12"/>
  <c r="BI184" i="12"/>
  <c r="BH184" i="12"/>
  <c r="BG184" i="12"/>
  <c r="BF184" i="12"/>
  <c r="T184" i="12"/>
  <c r="R184" i="12"/>
  <c r="P184" i="12"/>
  <c r="BI176" i="12"/>
  <c r="BH176" i="12"/>
  <c r="BG176" i="12"/>
  <c r="BF176" i="12"/>
  <c r="T176" i="12"/>
  <c r="R176" i="12"/>
  <c r="P176" i="12"/>
  <c r="BI168" i="12"/>
  <c r="BH168" i="12"/>
  <c r="BG168" i="12"/>
  <c r="BF168" i="12"/>
  <c r="T168" i="12"/>
  <c r="R168" i="12"/>
  <c r="P168" i="12"/>
  <c r="BI156" i="12"/>
  <c r="BH156" i="12"/>
  <c r="BG156" i="12"/>
  <c r="BF156" i="12"/>
  <c r="T156" i="12"/>
  <c r="R156" i="12"/>
  <c r="P156" i="12"/>
  <c r="BI147" i="12"/>
  <c r="BH147" i="12"/>
  <c r="BG147" i="12"/>
  <c r="BF147" i="12"/>
  <c r="T147" i="12"/>
  <c r="R147" i="12"/>
  <c r="P147" i="12"/>
  <c r="BI138" i="12"/>
  <c r="BH138" i="12"/>
  <c r="BG138" i="12"/>
  <c r="BF138" i="12"/>
  <c r="T138" i="12"/>
  <c r="R138" i="12"/>
  <c r="P138" i="12"/>
  <c r="BI129" i="12"/>
  <c r="BH129" i="12"/>
  <c r="BG129" i="12"/>
  <c r="BF129" i="12"/>
  <c r="T129" i="12"/>
  <c r="R129" i="12"/>
  <c r="P129" i="12"/>
  <c r="BI119" i="12"/>
  <c r="BH119" i="12"/>
  <c r="BG119" i="12"/>
  <c r="BF119" i="12"/>
  <c r="T119" i="12"/>
  <c r="R119" i="12"/>
  <c r="P119" i="12"/>
  <c r="BI109" i="12"/>
  <c r="BH109" i="12"/>
  <c r="BG109" i="12"/>
  <c r="BF109" i="12"/>
  <c r="T109" i="12"/>
  <c r="R109" i="12"/>
  <c r="P109" i="12"/>
  <c r="BI99" i="12"/>
  <c r="BH99" i="12"/>
  <c r="BG99" i="12"/>
  <c r="BF99" i="12"/>
  <c r="T99" i="12"/>
  <c r="R99" i="12"/>
  <c r="P99" i="12"/>
  <c r="J93" i="12"/>
  <c r="J92" i="12"/>
  <c r="F92" i="12"/>
  <c r="F90" i="12"/>
  <c r="E88" i="12"/>
  <c r="J59" i="12"/>
  <c r="J58" i="12"/>
  <c r="F58" i="12"/>
  <c r="F56" i="12"/>
  <c r="E54" i="12"/>
  <c r="J20" i="12"/>
  <c r="E20" i="12"/>
  <c r="F93" i="12"/>
  <c r="J19" i="12"/>
  <c r="J14" i="12"/>
  <c r="J90" i="12"/>
  <c r="E7" i="12"/>
  <c r="E84" i="12"/>
  <c r="J39" i="11"/>
  <c r="J38" i="11"/>
  <c r="AY65" i="1"/>
  <c r="J37" i="11"/>
  <c r="AX65" i="1"/>
  <c r="BI803" i="11"/>
  <c r="BH803" i="11"/>
  <c r="BG803" i="11"/>
  <c r="BF803" i="11"/>
  <c r="T803" i="11"/>
  <c r="R803" i="11"/>
  <c r="P803" i="11"/>
  <c r="BI796" i="11"/>
  <c r="BH796" i="11"/>
  <c r="BG796" i="11"/>
  <c r="BF796" i="11"/>
  <c r="T796" i="11"/>
  <c r="R796" i="11"/>
  <c r="P796" i="11"/>
  <c r="BI789" i="11"/>
  <c r="BH789" i="11"/>
  <c r="BG789" i="11"/>
  <c r="BF789" i="11"/>
  <c r="T789" i="11"/>
  <c r="R789" i="11"/>
  <c r="P789" i="11"/>
  <c r="BI785" i="11"/>
  <c r="BH785" i="11"/>
  <c r="BG785" i="11"/>
  <c r="BF785" i="11"/>
  <c r="T785" i="11"/>
  <c r="R785" i="11"/>
  <c r="P785" i="11"/>
  <c r="BI783" i="11"/>
  <c r="BH783" i="11"/>
  <c r="BG783" i="11"/>
  <c r="BF783" i="11"/>
  <c r="T783" i="11"/>
  <c r="R783" i="11"/>
  <c r="P783" i="11"/>
  <c r="BI777" i="11"/>
  <c r="BH777" i="11"/>
  <c r="BG777" i="11"/>
  <c r="BF777" i="11"/>
  <c r="T777" i="11"/>
  <c r="R777" i="11"/>
  <c r="P777" i="11"/>
  <c r="BI772" i="11"/>
  <c r="BH772" i="11"/>
  <c r="BG772" i="11"/>
  <c r="BF772" i="11"/>
  <c r="T772" i="11"/>
  <c r="R772" i="11"/>
  <c r="P772" i="11"/>
  <c r="BI765" i="11"/>
  <c r="BH765" i="11"/>
  <c r="BG765" i="11"/>
  <c r="BF765" i="11"/>
  <c r="T765" i="11"/>
  <c r="R765" i="11"/>
  <c r="P765" i="11"/>
  <c r="BI761" i="11"/>
  <c r="BH761" i="11"/>
  <c r="BG761" i="11"/>
  <c r="BF761" i="11"/>
  <c r="T761" i="11"/>
  <c r="R761" i="11"/>
  <c r="P761" i="11"/>
  <c r="BI758" i="11"/>
  <c r="BH758" i="11"/>
  <c r="BG758" i="11"/>
  <c r="BF758" i="11"/>
  <c r="T758" i="11"/>
  <c r="R758" i="11"/>
  <c r="P758" i="11"/>
  <c r="BI754" i="11"/>
  <c r="BH754" i="11"/>
  <c r="BG754" i="11"/>
  <c r="BF754" i="11"/>
  <c r="T754" i="11"/>
  <c r="R754" i="11"/>
  <c r="P754" i="11"/>
  <c r="BI748" i="11"/>
  <c r="BH748" i="11"/>
  <c r="BG748" i="11"/>
  <c r="BF748" i="11"/>
  <c r="T748" i="11"/>
  <c r="R748" i="11"/>
  <c r="P748" i="11"/>
  <c r="BI735" i="11"/>
  <c r="BH735" i="11"/>
  <c r="BG735" i="11"/>
  <c r="BF735" i="11"/>
  <c r="T735" i="11"/>
  <c r="R735" i="11"/>
  <c r="P735" i="11"/>
  <c r="BI723" i="11"/>
  <c r="BH723" i="11"/>
  <c r="BG723" i="11"/>
  <c r="BF723" i="11"/>
  <c r="T723" i="11"/>
  <c r="R723" i="11"/>
  <c r="P723" i="11"/>
  <c r="BI711" i="11"/>
  <c r="BH711" i="11"/>
  <c r="BG711" i="11"/>
  <c r="BF711" i="11"/>
  <c r="T711" i="11"/>
  <c r="R711" i="11"/>
  <c r="P711" i="11"/>
  <c r="BI699" i="11"/>
  <c r="BH699" i="11"/>
  <c r="BG699" i="11"/>
  <c r="BF699" i="11"/>
  <c r="T699" i="11"/>
  <c r="R699" i="11"/>
  <c r="P699" i="11"/>
  <c r="BI687" i="11"/>
  <c r="BH687" i="11"/>
  <c r="BG687" i="11"/>
  <c r="BF687" i="11"/>
  <c r="T687" i="11"/>
  <c r="R687" i="11"/>
  <c r="P687" i="11"/>
  <c r="BI683" i="11"/>
  <c r="BH683" i="11"/>
  <c r="BG683" i="11"/>
  <c r="BF683" i="11"/>
  <c r="T683" i="11"/>
  <c r="R683" i="11"/>
  <c r="P683" i="11"/>
  <c r="BI660" i="11"/>
  <c r="BH660" i="11"/>
  <c r="BG660" i="11"/>
  <c r="BF660" i="11"/>
  <c r="T660" i="11"/>
  <c r="R660" i="11"/>
  <c r="P660" i="11"/>
  <c r="BI659" i="11"/>
  <c r="BH659" i="11"/>
  <c r="BG659" i="11"/>
  <c r="BF659" i="11"/>
  <c r="T659" i="11"/>
  <c r="R659" i="11"/>
  <c r="P659" i="11"/>
  <c r="BI658" i="11"/>
  <c r="BH658" i="11"/>
  <c r="BG658" i="11"/>
  <c r="BF658" i="11"/>
  <c r="T658" i="11"/>
  <c r="R658" i="11"/>
  <c r="P658" i="11"/>
  <c r="BI650" i="11"/>
  <c r="BH650" i="11"/>
  <c r="BG650" i="11"/>
  <c r="BF650" i="11"/>
  <c r="T650" i="11"/>
  <c r="R650" i="11"/>
  <c r="P650" i="11"/>
  <c r="BI649" i="11"/>
  <c r="BH649" i="11"/>
  <c r="BG649" i="11"/>
  <c r="BF649" i="11"/>
  <c r="T649" i="11"/>
  <c r="R649" i="11"/>
  <c r="P649" i="11"/>
  <c r="BI648" i="11"/>
  <c r="BH648" i="11"/>
  <c r="BG648" i="11"/>
  <c r="BF648" i="11"/>
  <c r="T648" i="11"/>
  <c r="R648" i="11"/>
  <c r="P648" i="11"/>
  <c r="BI642" i="11"/>
  <c r="BH642" i="11"/>
  <c r="BG642" i="11"/>
  <c r="BF642" i="11"/>
  <c r="T642" i="11"/>
  <c r="R642" i="11"/>
  <c r="P642" i="11"/>
  <c r="BI636" i="11"/>
  <c r="BH636" i="11"/>
  <c r="BG636" i="11"/>
  <c r="BF636" i="11"/>
  <c r="T636" i="11"/>
  <c r="R636" i="11"/>
  <c r="P636" i="11"/>
  <c r="BI631" i="11"/>
  <c r="BH631" i="11"/>
  <c r="BG631" i="11"/>
  <c r="BF631" i="11"/>
  <c r="T631" i="11"/>
  <c r="R631" i="11"/>
  <c r="P631" i="11"/>
  <c r="BI608" i="11"/>
  <c r="BH608" i="11"/>
  <c r="BG608" i="11"/>
  <c r="BF608" i="11"/>
  <c r="T608" i="11"/>
  <c r="R608" i="11"/>
  <c r="P608" i="11"/>
  <c r="BI607" i="11"/>
  <c r="BH607" i="11"/>
  <c r="BG607" i="11"/>
  <c r="BF607" i="11"/>
  <c r="T607" i="11"/>
  <c r="R607" i="11"/>
  <c r="P607" i="11"/>
  <c r="BI606" i="11"/>
  <c r="BH606" i="11"/>
  <c r="BG606" i="11"/>
  <c r="BF606" i="11"/>
  <c r="T606" i="11"/>
  <c r="R606" i="11"/>
  <c r="P606" i="11"/>
  <c r="BI600" i="11"/>
  <c r="BH600" i="11"/>
  <c r="BG600" i="11"/>
  <c r="BF600" i="11"/>
  <c r="T600" i="11"/>
  <c r="R600" i="11"/>
  <c r="P600" i="11"/>
  <c r="BI599" i="11"/>
  <c r="BH599" i="11"/>
  <c r="BG599" i="11"/>
  <c r="BF599" i="11"/>
  <c r="T599" i="11"/>
  <c r="R599" i="11"/>
  <c r="P599" i="11"/>
  <c r="BI598" i="11"/>
  <c r="BH598" i="11"/>
  <c r="BG598" i="11"/>
  <c r="BF598" i="11"/>
  <c r="T598" i="11"/>
  <c r="R598" i="11"/>
  <c r="P598" i="11"/>
  <c r="BI592" i="11"/>
  <c r="BH592" i="11"/>
  <c r="BG592" i="11"/>
  <c r="BF592" i="11"/>
  <c r="T592" i="11"/>
  <c r="R592" i="11"/>
  <c r="P592" i="11"/>
  <c r="BI591" i="11"/>
  <c r="BH591" i="11"/>
  <c r="BG591" i="11"/>
  <c r="BF591" i="11"/>
  <c r="T591" i="11"/>
  <c r="R591" i="11"/>
  <c r="P591" i="11"/>
  <c r="BI590" i="11"/>
  <c r="BH590" i="11"/>
  <c r="BG590" i="11"/>
  <c r="BF590" i="11"/>
  <c r="T590" i="11"/>
  <c r="R590" i="11"/>
  <c r="P590" i="11"/>
  <c r="BI584" i="11"/>
  <c r="BH584" i="11"/>
  <c r="BG584" i="11"/>
  <c r="BF584" i="11"/>
  <c r="T584" i="11"/>
  <c r="R584" i="11"/>
  <c r="P584" i="11"/>
  <c r="BI583" i="11"/>
  <c r="BH583" i="11"/>
  <c r="BG583" i="11"/>
  <c r="BF583" i="11"/>
  <c r="T583" i="11"/>
  <c r="R583" i="11"/>
  <c r="P583" i="11"/>
  <c r="BI577" i="11"/>
  <c r="BH577" i="11"/>
  <c r="BG577" i="11"/>
  <c r="BF577" i="11"/>
  <c r="T577" i="11"/>
  <c r="R577" i="11"/>
  <c r="P577" i="11"/>
  <c r="BI575" i="11"/>
  <c r="BH575" i="11"/>
  <c r="BG575" i="11"/>
  <c r="BF575" i="11"/>
  <c r="T575" i="11"/>
  <c r="R575" i="11"/>
  <c r="P575" i="11"/>
  <c r="BI564" i="11"/>
  <c r="BH564" i="11"/>
  <c r="BG564" i="11"/>
  <c r="BF564" i="11"/>
  <c r="T564" i="11"/>
  <c r="R564" i="11"/>
  <c r="P564" i="11"/>
  <c r="BI562" i="11"/>
  <c r="BH562" i="11"/>
  <c r="BG562" i="11"/>
  <c r="BF562" i="11"/>
  <c r="T562" i="11"/>
  <c r="R562" i="11"/>
  <c r="P562" i="11"/>
  <c r="BI527" i="11"/>
  <c r="BH527" i="11"/>
  <c r="BG527" i="11"/>
  <c r="BF527" i="11"/>
  <c r="T527" i="11"/>
  <c r="R527" i="11"/>
  <c r="P527" i="11"/>
  <c r="BI525" i="11"/>
  <c r="BH525" i="11"/>
  <c r="BG525" i="11"/>
  <c r="BF525" i="11"/>
  <c r="T525" i="11"/>
  <c r="R525" i="11"/>
  <c r="P525" i="11"/>
  <c r="BI502" i="11"/>
  <c r="BH502" i="11"/>
  <c r="BG502" i="11"/>
  <c r="BF502" i="11"/>
  <c r="T502" i="11"/>
  <c r="R502" i="11"/>
  <c r="P502" i="11"/>
  <c r="BI490" i="11"/>
  <c r="BH490" i="11"/>
  <c r="BG490" i="11"/>
  <c r="BF490" i="11"/>
  <c r="T490" i="11"/>
  <c r="R490" i="11"/>
  <c r="P490" i="11"/>
  <c r="BI478" i="11"/>
  <c r="BH478" i="11"/>
  <c r="BG478" i="11"/>
  <c r="BF478" i="11"/>
  <c r="T478" i="11"/>
  <c r="R478" i="11"/>
  <c r="P478" i="11"/>
  <c r="BI461" i="11"/>
  <c r="BH461" i="11"/>
  <c r="BG461" i="11"/>
  <c r="BF461" i="11"/>
  <c r="T461" i="11"/>
  <c r="R461" i="11"/>
  <c r="P461" i="11"/>
  <c r="BI449" i="11"/>
  <c r="BH449" i="11"/>
  <c r="BG449" i="11"/>
  <c r="BF449" i="11"/>
  <c r="T449" i="11"/>
  <c r="R449" i="11"/>
  <c r="P449" i="11"/>
  <c r="BI437" i="11"/>
  <c r="BH437" i="11"/>
  <c r="BG437" i="11"/>
  <c r="BF437" i="11"/>
  <c r="T437" i="11"/>
  <c r="R437" i="11"/>
  <c r="P437" i="11"/>
  <c r="BI425" i="11"/>
  <c r="BH425" i="11"/>
  <c r="BG425" i="11"/>
  <c r="BF425" i="11"/>
  <c r="T425" i="11"/>
  <c r="R425" i="11"/>
  <c r="P425" i="11"/>
  <c r="BI413" i="11"/>
  <c r="BH413" i="11"/>
  <c r="BG413" i="11"/>
  <c r="BF413" i="11"/>
  <c r="T413" i="11"/>
  <c r="R413" i="11"/>
  <c r="P413" i="11"/>
  <c r="BI402" i="11"/>
  <c r="BH402" i="11"/>
  <c r="BG402" i="11"/>
  <c r="BF402" i="11"/>
  <c r="T402" i="11"/>
  <c r="T401" i="11"/>
  <c r="R402" i="11"/>
  <c r="R401" i="11"/>
  <c r="P402" i="11"/>
  <c r="P401" i="11"/>
  <c r="BI398" i="11"/>
  <c r="BH398" i="11"/>
  <c r="BG398" i="11"/>
  <c r="BF398" i="11"/>
  <c r="T398" i="11"/>
  <c r="T390" i="11" s="1"/>
  <c r="R398" i="11"/>
  <c r="R390" i="11"/>
  <c r="P398" i="11"/>
  <c r="BI391" i="11"/>
  <c r="BH391" i="11"/>
  <c r="BG391" i="11"/>
  <c r="BF391" i="11"/>
  <c r="T391" i="11"/>
  <c r="R391" i="11"/>
  <c r="P391" i="11"/>
  <c r="P390" i="11" s="1"/>
  <c r="BI388" i="11"/>
  <c r="BH388" i="11"/>
  <c r="BG388" i="11"/>
  <c r="BF388" i="11"/>
  <c r="T388" i="11"/>
  <c r="R388" i="11"/>
  <c r="P388" i="11"/>
  <c r="BI377" i="11"/>
  <c r="BH377" i="11"/>
  <c r="BG377" i="11"/>
  <c r="BF377" i="11"/>
  <c r="T377" i="11"/>
  <c r="R377" i="11"/>
  <c r="P377" i="11"/>
  <c r="BI375" i="11"/>
  <c r="BH375" i="11"/>
  <c r="BG375" i="11"/>
  <c r="BF375" i="11"/>
  <c r="T375" i="11"/>
  <c r="R375" i="11"/>
  <c r="P375" i="11"/>
  <c r="BI359" i="11"/>
  <c r="BH359" i="11"/>
  <c r="BG359" i="11"/>
  <c r="BF359" i="11"/>
  <c r="T359" i="11"/>
  <c r="R359" i="11"/>
  <c r="P359" i="11"/>
  <c r="BI352" i="11"/>
  <c r="BH352" i="11"/>
  <c r="BG352" i="11"/>
  <c r="BF352" i="11"/>
  <c r="T352" i="11"/>
  <c r="R352" i="11"/>
  <c r="P352" i="11"/>
  <c r="BI346" i="11"/>
  <c r="BH346" i="11"/>
  <c r="BG346" i="11"/>
  <c r="BF346" i="11"/>
  <c r="T346" i="11"/>
  <c r="R346" i="11"/>
  <c r="P346" i="11"/>
  <c r="BI342" i="11"/>
  <c r="BH342" i="11"/>
  <c r="BG342" i="11"/>
  <c r="BF342" i="11"/>
  <c r="T342" i="11"/>
  <c r="R342" i="11"/>
  <c r="P342" i="11"/>
  <c r="BI336" i="11"/>
  <c r="BH336" i="11"/>
  <c r="BG336" i="11"/>
  <c r="BF336" i="11"/>
  <c r="T336" i="11"/>
  <c r="R336" i="11"/>
  <c r="P336" i="11"/>
  <c r="BI332" i="11"/>
  <c r="BH332" i="11"/>
  <c r="BG332" i="11"/>
  <c r="BF332" i="11"/>
  <c r="T332" i="11"/>
  <c r="R332" i="11"/>
  <c r="P332" i="11"/>
  <c r="BI327" i="11"/>
  <c r="BH327" i="11"/>
  <c r="BG327" i="11"/>
  <c r="BF327" i="11"/>
  <c r="T327" i="11"/>
  <c r="R327" i="11"/>
  <c r="P327" i="11"/>
  <c r="BI324" i="11"/>
  <c r="BH324" i="11"/>
  <c r="BG324" i="11"/>
  <c r="BF324" i="11"/>
  <c r="T324" i="11"/>
  <c r="R324" i="11"/>
  <c r="P324" i="11"/>
  <c r="BI314" i="11"/>
  <c r="BH314" i="11"/>
  <c r="BG314" i="11"/>
  <c r="BF314" i="11"/>
  <c r="T314" i="11"/>
  <c r="R314" i="11"/>
  <c r="P314" i="11"/>
  <c r="BI273" i="11"/>
  <c r="BH273" i="11"/>
  <c r="BG273" i="11"/>
  <c r="BF273" i="11"/>
  <c r="T273" i="11"/>
  <c r="R273" i="11"/>
  <c r="P273" i="11"/>
  <c r="BI260" i="11"/>
  <c r="BH260" i="11"/>
  <c r="BG260" i="11"/>
  <c r="BF260" i="11"/>
  <c r="T260" i="11"/>
  <c r="R260" i="11"/>
  <c r="P260" i="11"/>
  <c r="BI247" i="11"/>
  <c r="BH247" i="11"/>
  <c r="BG247" i="11"/>
  <c r="BF247" i="11"/>
  <c r="T247" i="11"/>
  <c r="R247" i="11"/>
  <c r="P247" i="11"/>
  <c r="BI234" i="11"/>
  <c r="BH234" i="11"/>
  <c r="BG234" i="11"/>
  <c r="BF234" i="11"/>
  <c r="T234" i="11"/>
  <c r="R234" i="11"/>
  <c r="P234" i="11"/>
  <c r="BI231" i="11"/>
  <c r="BH231" i="11"/>
  <c r="BG231" i="11"/>
  <c r="BF231" i="11"/>
  <c r="T231" i="11"/>
  <c r="R231" i="11"/>
  <c r="P231" i="11"/>
  <c r="BI225" i="11"/>
  <c r="BH225" i="11"/>
  <c r="BG225" i="11"/>
  <c r="BF225" i="11"/>
  <c r="T225" i="11"/>
  <c r="R225" i="11"/>
  <c r="P225" i="11"/>
  <c r="BI222" i="11"/>
  <c r="BH222" i="11"/>
  <c r="BG222" i="11"/>
  <c r="BF222" i="11"/>
  <c r="T222" i="11"/>
  <c r="R222" i="11"/>
  <c r="P222" i="11"/>
  <c r="BI216" i="11"/>
  <c r="BH216" i="11"/>
  <c r="BG216" i="11"/>
  <c r="BF216" i="11"/>
  <c r="T216" i="11"/>
  <c r="R216" i="11"/>
  <c r="P216" i="11"/>
  <c r="BI213" i="11"/>
  <c r="BH213" i="11"/>
  <c r="BG213" i="11"/>
  <c r="BF213" i="11"/>
  <c r="T213" i="11"/>
  <c r="R213" i="11"/>
  <c r="P213" i="11"/>
  <c r="BI207" i="11"/>
  <c r="BH207" i="11"/>
  <c r="BG207" i="11"/>
  <c r="BF207" i="11"/>
  <c r="T207" i="11"/>
  <c r="R207" i="11"/>
  <c r="P207" i="11"/>
  <c r="BI181" i="11"/>
  <c r="BH181" i="11"/>
  <c r="BG181" i="11"/>
  <c r="BF181" i="11"/>
  <c r="T181" i="11"/>
  <c r="R181" i="11"/>
  <c r="P181" i="11"/>
  <c r="BI171" i="11"/>
  <c r="BH171" i="11"/>
  <c r="BG171" i="11"/>
  <c r="BF171" i="11"/>
  <c r="T171" i="11"/>
  <c r="R171" i="11"/>
  <c r="P171" i="11"/>
  <c r="BI147" i="11"/>
  <c r="BH147" i="11"/>
  <c r="BG147" i="11"/>
  <c r="BF147" i="11"/>
  <c r="T147" i="11"/>
  <c r="R147" i="11"/>
  <c r="P147" i="11"/>
  <c r="BI135" i="11"/>
  <c r="BH135" i="11"/>
  <c r="BG135" i="11"/>
  <c r="BF135" i="11"/>
  <c r="T135" i="11"/>
  <c r="R135" i="11"/>
  <c r="P135" i="11"/>
  <c r="BI123" i="11"/>
  <c r="BH123" i="11"/>
  <c r="BG123" i="11"/>
  <c r="BF123" i="11"/>
  <c r="T123" i="11"/>
  <c r="R123" i="11"/>
  <c r="P123" i="11"/>
  <c r="BI111" i="11"/>
  <c r="BH111" i="11"/>
  <c r="BG111" i="11"/>
  <c r="BF111" i="11"/>
  <c r="T111" i="11"/>
  <c r="R111" i="11"/>
  <c r="P111" i="11"/>
  <c r="BI99" i="11"/>
  <c r="BH99" i="11"/>
  <c r="BG99" i="11"/>
  <c r="BF99" i="11"/>
  <c r="T99" i="11"/>
  <c r="R99" i="11"/>
  <c r="P99" i="11"/>
  <c r="J93" i="11"/>
  <c r="J92" i="11"/>
  <c r="F92" i="11"/>
  <c r="F90" i="11"/>
  <c r="E88" i="11"/>
  <c r="J59" i="11"/>
  <c r="J58" i="11"/>
  <c r="F58" i="11"/>
  <c r="F56" i="11"/>
  <c r="E54" i="11"/>
  <c r="J20" i="11"/>
  <c r="E20" i="11"/>
  <c r="F93" i="11"/>
  <c r="J19" i="11"/>
  <c r="J14" i="11"/>
  <c r="J56" i="11"/>
  <c r="E7" i="11"/>
  <c r="E84" i="11"/>
  <c r="J39" i="10"/>
  <c r="J38" i="10"/>
  <c r="AY64" i="1" s="1"/>
  <c r="J37" i="10"/>
  <c r="AX64" i="1"/>
  <c r="BI827" i="10"/>
  <c r="BH827" i="10"/>
  <c r="BG827" i="10"/>
  <c r="BF827" i="10"/>
  <c r="T827" i="10"/>
  <c r="R827" i="10"/>
  <c r="P827" i="10"/>
  <c r="BI825" i="10"/>
  <c r="BH825" i="10"/>
  <c r="BG825" i="10"/>
  <c r="BF825" i="10"/>
  <c r="T825" i="10"/>
  <c r="R825" i="10"/>
  <c r="P825" i="10"/>
  <c r="BI822" i="10"/>
  <c r="BH822" i="10"/>
  <c r="BG822" i="10"/>
  <c r="BF822" i="10"/>
  <c r="T822" i="10"/>
  <c r="R822" i="10"/>
  <c r="P822" i="10"/>
  <c r="BI820" i="10"/>
  <c r="BH820" i="10"/>
  <c r="BG820" i="10"/>
  <c r="BF820" i="10"/>
  <c r="T820" i="10"/>
  <c r="R820" i="10"/>
  <c r="P820" i="10"/>
  <c r="BI812" i="10"/>
  <c r="BH812" i="10"/>
  <c r="BG812" i="10"/>
  <c r="BF812" i="10"/>
  <c r="T812" i="10"/>
  <c r="R812" i="10"/>
  <c r="P812" i="10"/>
  <c r="BI809" i="10"/>
  <c r="BH809" i="10"/>
  <c r="BG809" i="10"/>
  <c r="BF809" i="10"/>
  <c r="T809" i="10"/>
  <c r="R809" i="10"/>
  <c r="P809" i="10"/>
  <c r="BI801" i="10"/>
  <c r="BH801" i="10"/>
  <c r="BG801" i="10"/>
  <c r="BF801" i="10"/>
  <c r="T801" i="10"/>
  <c r="R801" i="10"/>
  <c r="P801" i="10"/>
  <c r="BI797" i="10"/>
  <c r="BH797" i="10"/>
  <c r="BG797" i="10"/>
  <c r="BF797" i="10"/>
  <c r="T797" i="10"/>
  <c r="R797" i="10"/>
  <c r="P797" i="10"/>
  <c r="BI795" i="10"/>
  <c r="BH795" i="10"/>
  <c r="BG795" i="10"/>
  <c r="BF795" i="10"/>
  <c r="T795" i="10"/>
  <c r="R795" i="10"/>
  <c r="P795" i="10"/>
  <c r="BI789" i="10"/>
  <c r="BH789" i="10"/>
  <c r="BG789" i="10"/>
  <c r="BF789" i="10"/>
  <c r="T789" i="10"/>
  <c r="R789" i="10"/>
  <c r="P789" i="10"/>
  <c r="BI784" i="10"/>
  <c r="BH784" i="10"/>
  <c r="BG784" i="10"/>
  <c r="BF784" i="10"/>
  <c r="T784" i="10"/>
  <c r="R784" i="10"/>
  <c r="P784" i="10"/>
  <c r="BI781" i="10"/>
  <c r="BH781" i="10"/>
  <c r="BG781" i="10"/>
  <c r="BF781" i="10"/>
  <c r="T781" i="10"/>
  <c r="R781" i="10"/>
  <c r="P781" i="10"/>
  <c r="BI773" i="10"/>
  <c r="BH773" i="10"/>
  <c r="BG773" i="10"/>
  <c r="BF773" i="10"/>
  <c r="T773" i="10"/>
  <c r="R773" i="10"/>
  <c r="P773" i="10"/>
  <c r="BI769" i="10"/>
  <c r="BH769" i="10"/>
  <c r="BG769" i="10"/>
  <c r="BF769" i="10"/>
  <c r="T769" i="10"/>
  <c r="R769" i="10"/>
  <c r="P769" i="10"/>
  <c r="BI764" i="10"/>
  <c r="BH764" i="10"/>
  <c r="BG764" i="10"/>
  <c r="BF764" i="10"/>
  <c r="T764" i="10"/>
  <c r="R764" i="10"/>
  <c r="P764" i="10"/>
  <c r="BI760" i="10"/>
  <c r="BH760" i="10"/>
  <c r="BG760" i="10"/>
  <c r="BF760" i="10"/>
  <c r="T760" i="10"/>
  <c r="R760" i="10"/>
  <c r="P760" i="10"/>
  <c r="BI754" i="10"/>
  <c r="BH754" i="10"/>
  <c r="BG754" i="10"/>
  <c r="BF754" i="10"/>
  <c r="T754" i="10"/>
  <c r="R754" i="10"/>
  <c r="P754" i="10"/>
  <c r="BI750" i="10"/>
  <c r="BH750" i="10"/>
  <c r="BG750" i="10"/>
  <c r="BF750" i="10"/>
  <c r="T750" i="10"/>
  <c r="R750" i="10"/>
  <c r="P750" i="10"/>
  <c r="BI741" i="10"/>
  <c r="BH741" i="10"/>
  <c r="BG741" i="10"/>
  <c r="BF741" i="10"/>
  <c r="T741" i="10"/>
  <c r="R741" i="10"/>
  <c r="P741" i="10"/>
  <c r="BI732" i="10"/>
  <c r="BH732" i="10"/>
  <c r="BG732" i="10"/>
  <c r="BF732" i="10"/>
  <c r="T732" i="10"/>
  <c r="R732" i="10"/>
  <c r="P732" i="10"/>
  <c r="BI723" i="10"/>
  <c r="BH723" i="10"/>
  <c r="BG723" i="10"/>
  <c r="BF723" i="10"/>
  <c r="T723" i="10"/>
  <c r="R723" i="10"/>
  <c r="P723" i="10"/>
  <c r="BI714" i="10"/>
  <c r="BH714" i="10"/>
  <c r="BG714" i="10"/>
  <c r="BF714" i="10"/>
  <c r="T714" i="10"/>
  <c r="R714" i="10"/>
  <c r="P714" i="10"/>
  <c r="BI705" i="10"/>
  <c r="BH705" i="10"/>
  <c r="BG705" i="10"/>
  <c r="BF705" i="10"/>
  <c r="T705" i="10"/>
  <c r="R705" i="10"/>
  <c r="P705" i="10"/>
  <c r="BI696" i="10"/>
  <c r="BH696" i="10"/>
  <c r="BG696" i="10"/>
  <c r="BF696" i="10"/>
  <c r="T696" i="10"/>
  <c r="R696" i="10"/>
  <c r="P696" i="10"/>
  <c r="BI687" i="10"/>
  <c r="BH687" i="10"/>
  <c r="BG687" i="10"/>
  <c r="BF687" i="10"/>
  <c r="T687" i="10"/>
  <c r="R687" i="10"/>
  <c r="P687" i="10"/>
  <c r="BI680" i="10"/>
  <c r="BH680" i="10"/>
  <c r="BG680" i="10"/>
  <c r="BF680" i="10"/>
  <c r="T680" i="10"/>
  <c r="R680" i="10"/>
  <c r="P680" i="10"/>
  <c r="BI672" i="10"/>
  <c r="BH672" i="10"/>
  <c r="BG672" i="10"/>
  <c r="BF672" i="10"/>
  <c r="T672" i="10"/>
  <c r="R672" i="10"/>
  <c r="P672" i="10"/>
  <c r="BI671" i="10"/>
  <c r="BH671" i="10"/>
  <c r="BG671" i="10"/>
  <c r="BF671" i="10"/>
  <c r="T671" i="10"/>
  <c r="R671" i="10"/>
  <c r="P671" i="10"/>
  <c r="BI664" i="10"/>
  <c r="BH664" i="10"/>
  <c r="BG664" i="10"/>
  <c r="BF664" i="10"/>
  <c r="T664" i="10"/>
  <c r="R664" i="10"/>
  <c r="P664" i="10"/>
  <c r="BI658" i="10"/>
  <c r="BH658" i="10"/>
  <c r="BG658" i="10"/>
  <c r="BF658" i="10"/>
  <c r="T658" i="10"/>
  <c r="R658" i="10"/>
  <c r="P658" i="10"/>
  <c r="BI656" i="10"/>
  <c r="BH656" i="10"/>
  <c r="BG656" i="10"/>
  <c r="BF656" i="10"/>
  <c r="T656" i="10"/>
  <c r="R656" i="10"/>
  <c r="P656" i="10"/>
  <c r="BI649" i="10"/>
  <c r="BH649" i="10"/>
  <c r="BG649" i="10"/>
  <c r="BF649" i="10"/>
  <c r="T649" i="10"/>
  <c r="R649" i="10"/>
  <c r="P649" i="10"/>
  <c r="BI648" i="10"/>
  <c r="BH648" i="10"/>
  <c r="BG648" i="10"/>
  <c r="BF648" i="10"/>
  <c r="T648" i="10"/>
  <c r="R648" i="10"/>
  <c r="P648" i="10"/>
  <c r="BI646" i="10"/>
  <c r="BH646" i="10"/>
  <c r="BG646" i="10"/>
  <c r="BF646" i="10"/>
  <c r="T646" i="10"/>
  <c r="R646" i="10"/>
  <c r="P646" i="10"/>
  <c r="BI634" i="10"/>
  <c r="BH634" i="10"/>
  <c r="BG634" i="10"/>
  <c r="BF634" i="10"/>
  <c r="T634" i="10"/>
  <c r="R634" i="10"/>
  <c r="P634" i="10"/>
  <c r="BI633" i="10"/>
  <c r="BH633" i="10"/>
  <c r="BG633" i="10"/>
  <c r="BF633" i="10"/>
  <c r="T633" i="10"/>
  <c r="R633" i="10"/>
  <c r="P633" i="10"/>
  <c r="BI631" i="10"/>
  <c r="BH631" i="10"/>
  <c r="BG631" i="10"/>
  <c r="BF631" i="10"/>
  <c r="T631" i="10"/>
  <c r="R631" i="10"/>
  <c r="P631" i="10"/>
  <c r="BI618" i="10"/>
  <c r="BH618" i="10"/>
  <c r="BG618" i="10"/>
  <c r="BF618" i="10"/>
  <c r="T618" i="10"/>
  <c r="R618" i="10"/>
  <c r="P618" i="10"/>
  <c r="BI617" i="10"/>
  <c r="BH617" i="10"/>
  <c r="BG617" i="10"/>
  <c r="BF617" i="10"/>
  <c r="T617" i="10"/>
  <c r="R617" i="10"/>
  <c r="P617" i="10"/>
  <c r="BI615" i="10"/>
  <c r="BH615" i="10"/>
  <c r="BG615" i="10"/>
  <c r="BF615" i="10"/>
  <c r="T615" i="10"/>
  <c r="R615" i="10"/>
  <c r="P615" i="10"/>
  <c r="BI608" i="10"/>
  <c r="BH608" i="10"/>
  <c r="BG608" i="10"/>
  <c r="BF608" i="10"/>
  <c r="T608" i="10"/>
  <c r="R608" i="10"/>
  <c r="P608" i="10"/>
  <c r="BI601" i="10"/>
  <c r="BH601" i="10"/>
  <c r="BG601" i="10"/>
  <c r="BF601" i="10"/>
  <c r="T601" i="10"/>
  <c r="R601" i="10"/>
  <c r="P601" i="10"/>
  <c r="BI584" i="10"/>
  <c r="BH584" i="10"/>
  <c r="BG584" i="10"/>
  <c r="BF584" i="10"/>
  <c r="T584" i="10"/>
  <c r="R584" i="10"/>
  <c r="P584" i="10"/>
  <c r="BI583" i="10"/>
  <c r="BH583" i="10"/>
  <c r="BG583" i="10"/>
  <c r="BF583" i="10"/>
  <c r="T583" i="10"/>
  <c r="R583" i="10"/>
  <c r="P583" i="10"/>
  <c r="BI564" i="10"/>
  <c r="BH564" i="10"/>
  <c r="BG564" i="10"/>
  <c r="BF564" i="10"/>
  <c r="T564" i="10"/>
  <c r="R564" i="10"/>
  <c r="P564" i="10"/>
  <c r="BI563" i="10"/>
  <c r="BH563" i="10"/>
  <c r="BG563" i="10"/>
  <c r="BF563" i="10"/>
  <c r="T563" i="10"/>
  <c r="R563" i="10"/>
  <c r="P563" i="10"/>
  <c r="BI550" i="10"/>
  <c r="BH550" i="10"/>
  <c r="BG550" i="10"/>
  <c r="BF550" i="10"/>
  <c r="T550" i="10"/>
  <c r="R550" i="10"/>
  <c r="P550" i="10"/>
  <c r="BI549" i="10"/>
  <c r="BH549" i="10"/>
  <c r="BG549" i="10"/>
  <c r="BF549" i="10"/>
  <c r="T549" i="10"/>
  <c r="R549" i="10"/>
  <c r="P549" i="10"/>
  <c r="BI540" i="10"/>
  <c r="BH540" i="10"/>
  <c r="BG540" i="10"/>
  <c r="BF540" i="10"/>
  <c r="T540" i="10"/>
  <c r="R540" i="10"/>
  <c r="P540" i="10"/>
  <c r="BI539" i="10"/>
  <c r="BH539" i="10"/>
  <c r="BG539" i="10"/>
  <c r="BF539" i="10"/>
  <c r="T539" i="10"/>
  <c r="R539" i="10"/>
  <c r="P539" i="10"/>
  <c r="BI526" i="10"/>
  <c r="BH526" i="10"/>
  <c r="BG526" i="10"/>
  <c r="BF526" i="10"/>
  <c r="T526" i="10"/>
  <c r="R526" i="10"/>
  <c r="P526" i="10"/>
  <c r="BI524" i="10"/>
  <c r="BH524" i="10"/>
  <c r="BG524" i="10"/>
  <c r="BF524" i="10"/>
  <c r="T524" i="10"/>
  <c r="R524" i="10"/>
  <c r="P524" i="10"/>
  <c r="BI517" i="10"/>
  <c r="BH517" i="10"/>
  <c r="BG517" i="10"/>
  <c r="BF517" i="10"/>
  <c r="T517" i="10"/>
  <c r="R517" i="10"/>
  <c r="P517" i="10"/>
  <c r="BI508" i="10"/>
  <c r="BH508" i="10"/>
  <c r="BG508" i="10"/>
  <c r="BF508" i="10"/>
  <c r="T508" i="10"/>
  <c r="R508" i="10"/>
  <c r="P508" i="10"/>
  <c r="BI499" i="10"/>
  <c r="BH499" i="10"/>
  <c r="BG499" i="10"/>
  <c r="BF499" i="10"/>
  <c r="T499" i="10"/>
  <c r="R499" i="10"/>
  <c r="P499" i="10"/>
  <c r="BI488" i="10"/>
  <c r="BH488" i="10"/>
  <c r="BG488" i="10"/>
  <c r="BF488" i="10"/>
  <c r="T488" i="10"/>
  <c r="R488" i="10"/>
  <c r="P488" i="10"/>
  <c r="BI479" i="10"/>
  <c r="BH479" i="10"/>
  <c r="BG479" i="10"/>
  <c r="BF479" i="10"/>
  <c r="T479" i="10"/>
  <c r="R479" i="10"/>
  <c r="P479" i="10"/>
  <c r="BI470" i="10"/>
  <c r="BH470" i="10"/>
  <c r="BG470" i="10"/>
  <c r="BF470" i="10"/>
  <c r="T470" i="10"/>
  <c r="R470" i="10"/>
  <c r="P470" i="10"/>
  <c r="BI461" i="10"/>
  <c r="BH461" i="10"/>
  <c r="BG461" i="10"/>
  <c r="BF461" i="10"/>
  <c r="T461" i="10"/>
  <c r="R461" i="10"/>
  <c r="P461" i="10"/>
  <c r="BI452" i="10"/>
  <c r="BH452" i="10"/>
  <c r="BG452" i="10"/>
  <c r="BF452" i="10"/>
  <c r="T452" i="10"/>
  <c r="R452" i="10"/>
  <c r="P452" i="10"/>
  <c r="BI443" i="10"/>
  <c r="BH443" i="10"/>
  <c r="BG443" i="10"/>
  <c r="BF443" i="10"/>
  <c r="T443" i="10"/>
  <c r="R443" i="10"/>
  <c r="P443" i="10"/>
  <c r="BI429" i="10"/>
  <c r="BH429" i="10"/>
  <c r="BG429" i="10"/>
  <c r="BF429" i="10"/>
  <c r="T429" i="10"/>
  <c r="R429" i="10"/>
  <c r="P429" i="10"/>
  <c r="BI421" i="10"/>
  <c r="BH421" i="10"/>
  <c r="BG421" i="10"/>
  <c r="BF421" i="10"/>
  <c r="T421" i="10"/>
  <c r="R421" i="10"/>
  <c r="P421" i="10"/>
  <c r="BI413" i="10"/>
  <c r="BH413" i="10"/>
  <c r="BG413" i="10"/>
  <c r="BF413" i="10"/>
  <c r="T413" i="10"/>
  <c r="R413" i="10"/>
  <c r="P413" i="10"/>
  <c r="BI411" i="10"/>
  <c r="BH411" i="10"/>
  <c r="BG411" i="10"/>
  <c r="BF411" i="10"/>
  <c r="T411" i="10"/>
  <c r="R411" i="10"/>
  <c r="P411" i="10"/>
  <c r="BI403" i="10"/>
  <c r="BH403" i="10"/>
  <c r="BG403" i="10"/>
  <c r="BF403" i="10"/>
  <c r="T403" i="10"/>
  <c r="R403" i="10"/>
  <c r="P403" i="10"/>
  <c r="BI401" i="10"/>
  <c r="BH401" i="10"/>
  <c r="BG401" i="10"/>
  <c r="BF401" i="10"/>
  <c r="T401" i="10"/>
  <c r="R401" i="10"/>
  <c r="P401" i="10"/>
  <c r="BI399" i="10"/>
  <c r="BH399" i="10"/>
  <c r="BG399" i="10"/>
  <c r="BF399" i="10"/>
  <c r="T399" i="10"/>
  <c r="R399" i="10"/>
  <c r="P399" i="10"/>
  <c r="BI384" i="10"/>
  <c r="BH384" i="10"/>
  <c r="BG384" i="10"/>
  <c r="BF384" i="10"/>
  <c r="T384" i="10"/>
  <c r="R384" i="10"/>
  <c r="P384" i="10"/>
  <c r="BI370" i="10"/>
  <c r="BH370" i="10"/>
  <c r="BG370" i="10"/>
  <c r="BF370" i="10"/>
  <c r="T370" i="10"/>
  <c r="R370" i="10"/>
  <c r="P370" i="10"/>
  <c r="BI361" i="10"/>
  <c r="BH361" i="10"/>
  <c r="BG361" i="10"/>
  <c r="BF361" i="10"/>
  <c r="T361" i="10"/>
  <c r="R361" i="10"/>
  <c r="P361" i="10"/>
  <c r="BI353" i="10"/>
  <c r="BH353" i="10"/>
  <c r="BG353" i="10"/>
  <c r="BF353" i="10"/>
  <c r="T353" i="10"/>
  <c r="R353" i="10"/>
  <c r="P353" i="10"/>
  <c r="BI350" i="10"/>
  <c r="BH350" i="10"/>
  <c r="BG350" i="10"/>
  <c r="BF350" i="10"/>
  <c r="T350" i="10"/>
  <c r="R350" i="10"/>
  <c r="P350" i="10"/>
  <c r="BI338" i="10"/>
  <c r="BH338" i="10"/>
  <c r="BG338" i="10"/>
  <c r="BF338" i="10"/>
  <c r="T338" i="10"/>
  <c r="R338" i="10"/>
  <c r="P338" i="10"/>
  <c r="BI335" i="10"/>
  <c r="BH335" i="10"/>
  <c r="BG335" i="10"/>
  <c r="BF335" i="10"/>
  <c r="T335" i="10"/>
  <c r="R335" i="10"/>
  <c r="P335" i="10"/>
  <c r="BI319" i="10"/>
  <c r="BH319" i="10"/>
  <c r="BG319" i="10"/>
  <c r="BF319" i="10"/>
  <c r="T319" i="10"/>
  <c r="R319" i="10"/>
  <c r="P319" i="10"/>
  <c r="BI311" i="10"/>
  <c r="BH311" i="10"/>
  <c r="BG311" i="10"/>
  <c r="BF311" i="10"/>
  <c r="T311" i="10"/>
  <c r="R311" i="10"/>
  <c r="P311" i="10"/>
  <c r="BI303" i="10"/>
  <c r="BH303" i="10"/>
  <c r="BG303" i="10"/>
  <c r="BF303" i="10"/>
  <c r="T303" i="10"/>
  <c r="R303" i="10"/>
  <c r="P303" i="10"/>
  <c r="BI301" i="10"/>
  <c r="BH301" i="10"/>
  <c r="BG301" i="10"/>
  <c r="BF301" i="10"/>
  <c r="T301" i="10"/>
  <c r="R301" i="10"/>
  <c r="P301" i="10"/>
  <c r="BI294" i="10"/>
  <c r="BH294" i="10"/>
  <c r="BG294" i="10"/>
  <c r="BF294" i="10"/>
  <c r="T294" i="10"/>
  <c r="R294" i="10"/>
  <c r="P294" i="10"/>
  <c r="BI289" i="10"/>
  <c r="BH289" i="10"/>
  <c r="BG289" i="10"/>
  <c r="BF289" i="10"/>
  <c r="T289" i="10"/>
  <c r="R289" i="10"/>
  <c r="P289" i="10"/>
  <c r="BI285" i="10"/>
  <c r="BH285" i="10"/>
  <c r="BG285" i="10"/>
  <c r="BF285" i="10"/>
  <c r="T285" i="10"/>
  <c r="R285" i="10"/>
  <c r="P285" i="10"/>
  <c r="BI281" i="10"/>
  <c r="BH281" i="10"/>
  <c r="BG281" i="10"/>
  <c r="BF281" i="10"/>
  <c r="T281" i="10"/>
  <c r="R281" i="10"/>
  <c r="P281" i="10"/>
  <c r="BI275" i="10"/>
  <c r="BH275" i="10"/>
  <c r="BG275" i="10"/>
  <c r="BF275" i="10"/>
  <c r="T275" i="10"/>
  <c r="R275" i="10"/>
  <c r="P275" i="10"/>
  <c r="BI271" i="10"/>
  <c r="BH271" i="10"/>
  <c r="BG271" i="10"/>
  <c r="BF271" i="10"/>
  <c r="T271" i="10"/>
  <c r="R271" i="10"/>
  <c r="P271" i="10"/>
  <c r="BI265" i="10"/>
  <c r="BH265" i="10"/>
  <c r="BG265" i="10"/>
  <c r="BF265" i="10"/>
  <c r="T265" i="10"/>
  <c r="R265" i="10"/>
  <c r="P265" i="10"/>
  <c r="BI258" i="10"/>
  <c r="BH258" i="10"/>
  <c r="BG258" i="10"/>
  <c r="BF258" i="10"/>
  <c r="T258" i="10"/>
  <c r="R258" i="10"/>
  <c r="P258" i="10"/>
  <c r="BI255" i="10"/>
  <c r="BH255" i="10"/>
  <c r="BG255" i="10"/>
  <c r="BF255" i="10"/>
  <c r="T255" i="10"/>
  <c r="R255" i="10"/>
  <c r="P255" i="10"/>
  <c r="BI252" i="10"/>
  <c r="BH252" i="10"/>
  <c r="BG252" i="10"/>
  <c r="BF252" i="10"/>
  <c r="T252" i="10"/>
  <c r="R252" i="10"/>
  <c r="P252" i="10"/>
  <c r="BI242" i="10"/>
  <c r="BH242" i="10"/>
  <c r="BG242" i="10"/>
  <c r="BF242" i="10"/>
  <c r="T242" i="10"/>
  <c r="R242" i="10"/>
  <c r="P242" i="10"/>
  <c r="BI232" i="10"/>
  <c r="BH232" i="10"/>
  <c r="BG232" i="10"/>
  <c r="BF232" i="10"/>
  <c r="T232" i="10"/>
  <c r="R232" i="10"/>
  <c r="P232" i="10"/>
  <c r="BI222" i="10"/>
  <c r="BH222" i="10"/>
  <c r="BG222" i="10"/>
  <c r="BF222" i="10"/>
  <c r="T222" i="10"/>
  <c r="R222" i="10"/>
  <c r="P222" i="10"/>
  <c r="BI209" i="10"/>
  <c r="BH209" i="10"/>
  <c r="BG209" i="10"/>
  <c r="BF209" i="10"/>
  <c r="T209" i="10"/>
  <c r="R209" i="10"/>
  <c r="P209" i="10"/>
  <c r="BI196" i="10"/>
  <c r="BH196" i="10"/>
  <c r="BG196" i="10"/>
  <c r="BF196" i="10"/>
  <c r="T196" i="10"/>
  <c r="R196" i="10"/>
  <c r="P196" i="10"/>
  <c r="BI183" i="10"/>
  <c r="BH183" i="10"/>
  <c r="BG183" i="10"/>
  <c r="BF183" i="10"/>
  <c r="T183" i="10"/>
  <c r="R183" i="10"/>
  <c r="P183" i="10"/>
  <c r="BI180" i="10"/>
  <c r="BH180" i="10"/>
  <c r="BG180" i="10"/>
  <c r="BF180" i="10"/>
  <c r="T180" i="10"/>
  <c r="R180" i="10"/>
  <c r="P180" i="10"/>
  <c r="BI174" i="10"/>
  <c r="BH174" i="10"/>
  <c r="BG174" i="10"/>
  <c r="BF174" i="10"/>
  <c r="T174" i="10"/>
  <c r="R174" i="10"/>
  <c r="P174" i="10"/>
  <c r="BI171" i="10"/>
  <c r="BH171" i="10"/>
  <c r="BG171" i="10"/>
  <c r="BF171" i="10"/>
  <c r="T171" i="10"/>
  <c r="R171" i="10"/>
  <c r="P171" i="10"/>
  <c r="BI165" i="10"/>
  <c r="BH165" i="10"/>
  <c r="BG165" i="10"/>
  <c r="BF165" i="10"/>
  <c r="T165" i="10"/>
  <c r="R165" i="10"/>
  <c r="P165" i="10"/>
  <c r="BI162" i="10"/>
  <c r="BH162" i="10"/>
  <c r="BG162" i="10"/>
  <c r="BF162" i="10"/>
  <c r="T162" i="10"/>
  <c r="R162" i="10"/>
  <c r="P162" i="10"/>
  <c r="BI157" i="10"/>
  <c r="BH157" i="10"/>
  <c r="BG157" i="10"/>
  <c r="BF157" i="10"/>
  <c r="T157" i="10"/>
  <c r="R157" i="10"/>
  <c r="P157" i="10"/>
  <c r="BI150" i="10"/>
  <c r="BH150" i="10"/>
  <c r="BG150" i="10"/>
  <c r="BF150" i="10"/>
  <c r="T150" i="10"/>
  <c r="R150" i="10"/>
  <c r="P150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5" i="10"/>
  <c r="BH135" i="10"/>
  <c r="BG135" i="10"/>
  <c r="BF135" i="10"/>
  <c r="T135" i="10"/>
  <c r="R135" i="10"/>
  <c r="P135" i="10"/>
  <c r="BI126" i="10"/>
  <c r="BH126" i="10"/>
  <c r="BG126" i="10"/>
  <c r="BF126" i="10"/>
  <c r="T126" i="10"/>
  <c r="R126" i="10"/>
  <c r="P126" i="10"/>
  <c r="BI117" i="10"/>
  <c r="BH117" i="10"/>
  <c r="BG117" i="10"/>
  <c r="BF117" i="10"/>
  <c r="T117" i="10"/>
  <c r="R117" i="10"/>
  <c r="P117" i="10"/>
  <c r="BI108" i="10"/>
  <c r="BH108" i="10"/>
  <c r="BG108" i="10"/>
  <c r="BF108" i="10"/>
  <c r="T108" i="10"/>
  <c r="R108" i="10"/>
  <c r="P108" i="10"/>
  <c r="BI99" i="10"/>
  <c r="BH99" i="10"/>
  <c r="BG99" i="10"/>
  <c r="BF99" i="10"/>
  <c r="T99" i="10"/>
  <c r="R99" i="10"/>
  <c r="P99" i="10"/>
  <c r="J93" i="10"/>
  <c r="J92" i="10"/>
  <c r="F92" i="10"/>
  <c r="F90" i="10"/>
  <c r="E88" i="10"/>
  <c r="J59" i="10"/>
  <c r="J58" i="10"/>
  <c r="F58" i="10"/>
  <c r="F56" i="10"/>
  <c r="E54" i="10"/>
  <c r="J20" i="10"/>
  <c r="E20" i="10"/>
  <c r="F93" i="10" s="1"/>
  <c r="J19" i="10"/>
  <c r="J14" i="10"/>
  <c r="J90" i="10" s="1"/>
  <c r="E7" i="10"/>
  <c r="E84" i="10" s="1"/>
  <c r="J39" i="9"/>
  <c r="J38" i="9"/>
  <c r="AY63" i="1" s="1"/>
  <c r="J37" i="9"/>
  <c r="AX63" i="1" s="1"/>
  <c r="BI872" i="9"/>
  <c r="BH872" i="9"/>
  <c r="BG872" i="9"/>
  <c r="BF872" i="9"/>
  <c r="T872" i="9"/>
  <c r="R872" i="9"/>
  <c r="P872" i="9"/>
  <c r="BI870" i="9"/>
  <c r="BH870" i="9"/>
  <c r="BG870" i="9"/>
  <c r="BF870" i="9"/>
  <c r="T870" i="9"/>
  <c r="R870" i="9"/>
  <c r="P870" i="9"/>
  <c r="BI867" i="9"/>
  <c r="BH867" i="9"/>
  <c r="BG867" i="9"/>
  <c r="BF867" i="9"/>
  <c r="T867" i="9"/>
  <c r="R867" i="9"/>
  <c r="P867" i="9"/>
  <c r="BI865" i="9"/>
  <c r="BH865" i="9"/>
  <c r="BG865" i="9"/>
  <c r="BF865" i="9"/>
  <c r="T865" i="9"/>
  <c r="R865" i="9"/>
  <c r="P865" i="9"/>
  <c r="BI857" i="9"/>
  <c r="BH857" i="9"/>
  <c r="BG857" i="9"/>
  <c r="BF857" i="9"/>
  <c r="T857" i="9"/>
  <c r="R857" i="9"/>
  <c r="P857" i="9"/>
  <c r="BI854" i="9"/>
  <c r="BH854" i="9"/>
  <c r="BG854" i="9"/>
  <c r="BF854" i="9"/>
  <c r="T854" i="9"/>
  <c r="R854" i="9"/>
  <c r="P854" i="9"/>
  <c r="BI846" i="9"/>
  <c r="BH846" i="9"/>
  <c r="BG846" i="9"/>
  <c r="BF846" i="9"/>
  <c r="T846" i="9"/>
  <c r="R846" i="9"/>
  <c r="P846" i="9"/>
  <c r="BI842" i="9"/>
  <c r="BH842" i="9"/>
  <c r="BG842" i="9"/>
  <c r="BF842" i="9"/>
  <c r="T842" i="9"/>
  <c r="R842" i="9"/>
  <c r="P842" i="9"/>
  <c r="BI840" i="9"/>
  <c r="BH840" i="9"/>
  <c r="BG840" i="9"/>
  <c r="BF840" i="9"/>
  <c r="T840" i="9"/>
  <c r="R840" i="9"/>
  <c r="P840" i="9"/>
  <c r="BI834" i="9"/>
  <c r="BH834" i="9"/>
  <c r="BG834" i="9"/>
  <c r="BF834" i="9"/>
  <c r="T834" i="9"/>
  <c r="R834" i="9"/>
  <c r="P834" i="9"/>
  <c r="BI829" i="9"/>
  <c r="BH829" i="9"/>
  <c r="BG829" i="9"/>
  <c r="BF829" i="9"/>
  <c r="T829" i="9"/>
  <c r="R829" i="9"/>
  <c r="P829" i="9"/>
  <c r="BI822" i="9"/>
  <c r="BH822" i="9"/>
  <c r="BG822" i="9"/>
  <c r="BF822" i="9"/>
  <c r="T822" i="9"/>
  <c r="R822" i="9"/>
  <c r="P822" i="9"/>
  <c r="BI818" i="9"/>
  <c r="BH818" i="9"/>
  <c r="BG818" i="9"/>
  <c r="BF818" i="9"/>
  <c r="T818" i="9"/>
  <c r="R818" i="9"/>
  <c r="P818" i="9"/>
  <c r="BI815" i="9"/>
  <c r="BH815" i="9"/>
  <c r="BG815" i="9"/>
  <c r="BF815" i="9"/>
  <c r="T815" i="9"/>
  <c r="R815" i="9"/>
  <c r="P815" i="9"/>
  <c r="BI811" i="9"/>
  <c r="BH811" i="9"/>
  <c r="BG811" i="9"/>
  <c r="BF811" i="9"/>
  <c r="T811" i="9"/>
  <c r="R811" i="9"/>
  <c r="P811" i="9"/>
  <c r="BI805" i="9"/>
  <c r="BH805" i="9"/>
  <c r="BG805" i="9"/>
  <c r="BF805" i="9"/>
  <c r="T805" i="9"/>
  <c r="R805" i="9"/>
  <c r="P805" i="9"/>
  <c r="BI801" i="9"/>
  <c r="BH801" i="9"/>
  <c r="BG801" i="9"/>
  <c r="BF801" i="9"/>
  <c r="T801" i="9"/>
  <c r="R801" i="9"/>
  <c r="P801" i="9"/>
  <c r="BI797" i="9"/>
  <c r="BH797" i="9"/>
  <c r="BG797" i="9"/>
  <c r="BF797" i="9"/>
  <c r="T797" i="9"/>
  <c r="R797" i="9"/>
  <c r="P797" i="9"/>
  <c r="BI787" i="9"/>
  <c r="BH787" i="9"/>
  <c r="BG787" i="9"/>
  <c r="BF787" i="9"/>
  <c r="T787" i="9"/>
  <c r="R787" i="9"/>
  <c r="P787" i="9"/>
  <c r="BI777" i="9"/>
  <c r="BH777" i="9"/>
  <c r="BG777" i="9"/>
  <c r="BF777" i="9"/>
  <c r="T777" i="9"/>
  <c r="R777" i="9"/>
  <c r="P777" i="9"/>
  <c r="BI767" i="9"/>
  <c r="BH767" i="9"/>
  <c r="BG767" i="9"/>
  <c r="BF767" i="9"/>
  <c r="T767" i="9"/>
  <c r="R767" i="9"/>
  <c r="P767" i="9"/>
  <c r="BI757" i="9"/>
  <c r="BH757" i="9"/>
  <c r="BG757" i="9"/>
  <c r="BF757" i="9"/>
  <c r="T757" i="9"/>
  <c r="R757" i="9"/>
  <c r="P757" i="9"/>
  <c r="BI747" i="9"/>
  <c r="BH747" i="9"/>
  <c r="BG747" i="9"/>
  <c r="BF747" i="9"/>
  <c r="T747" i="9"/>
  <c r="R747" i="9"/>
  <c r="P747" i="9"/>
  <c r="BI737" i="9"/>
  <c r="BH737" i="9"/>
  <c r="BG737" i="9"/>
  <c r="BF737" i="9"/>
  <c r="T737" i="9"/>
  <c r="R737" i="9"/>
  <c r="P737" i="9"/>
  <c r="BI727" i="9"/>
  <c r="BH727" i="9"/>
  <c r="BG727" i="9"/>
  <c r="BF727" i="9"/>
  <c r="T727" i="9"/>
  <c r="R727" i="9"/>
  <c r="P727" i="9"/>
  <c r="BI717" i="9"/>
  <c r="BH717" i="9"/>
  <c r="BG717" i="9"/>
  <c r="BF717" i="9"/>
  <c r="T717" i="9"/>
  <c r="R717" i="9"/>
  <c r="P717" i="9"/>
  <c r="BI716" i="9"/>
  <c r="BH716" i="9"/>
  <c r="BG716" i="9"/>
  <c r="BF716" i="9"/>
  <c r="T716" i="9"/>
  <c r="R716" i="9"/>
  <c r="P716" i="9"/>
  <c r="BI708" i="9"/>
  <c r="BH708" i="9"/>
  <c r="BG708" i="9"/>
  <c r="BF708" i="9"/>
  <c r="T708" i="9"/>
  <c r="R708" i="9"/>
  <c r="P708" i="9"/>
  <c r="BI691" i="9"/>
  <c r="BH691" i="9"/>
  <c r="BG691" i="9"/>
  <c r="BF691" i="9"/>
  <c r="T691" i="9"/>
  <c r="R691" i="9"/>
  <c r="P691" i="9"/>
  <c r="BI689" i="9"/>
  <c r="BH689" i="9"/>
  <c r="BG689" i="9"/>
  <c r="BF689" i="9"/>
  <c r="T689" i="9"/>
  <c r="R689" i="9"/>
  <c r="P689" i="9"/>
  <c r="BI680" i="9"/>
  <c r="BH680" i="9"/>
  <c r="BG680" i="9"/>
  <c r="BF680" i="9"/>
  <c r="T680" i="9"/>
  <c r="R680" i="9"/>
  <c r="P680" i="9"/>
  <c r="BI678" i="9"/>
  <c r="BH678" i="9"/>
  <c r="BG678" i="9"/>
  <c r="BF678" i="9"/>
  <c r="T678" i="9"/>
  <c r="R678" i="9"/>
  <c r="P678" i="9"/>
  <c r="BI669" i="9"/>
  <c r="BH669" i="9"/>
  <c r="BG669" i="9"/>
  <c r="BF669" i="9"/>
  <c r="T669" i="9"/>
  <c r="R669" i="9"/>
  <c r="P669" i="9"/>
  <c r="BI668" i="9"/>
  <c r="BH668" i="9"/>
  <c r="BG668" i="9"/>
  <c r="BF668" i="9"/>
  <c r="T668" i="9"/>
  <c r="R668" i="9"/>
  <c r="P668" i="9"/>
  <c r="BI666" i="9"/>
  <c r="BH666" i="9"/>
  <c r="BG666" i="9"/>
  <c r="BF666" i="9"/>
  <c r="T666" i="9"/>
  <c r="R666" i="9"/>
  <c r="P666" i="9"/>
  <c r="BI649" i="9"/>
  <c r="BH649" i="9"/>
  <c r="BG649" i="9"/>
  <c r="BF649" i="9"/>
  <c r="T649" i="9"/>
  <c r="R649" i="9"/>
  <c r="P649" i="9"/>
  <c r="BI648" i="9"/>
  <c r="BH648" i="9"/>
  <c r="BG648" i="9"/>
  <c r="BF648" i="9"/>
  <c r="T648" i="9"/>
  <c r="R648" i="9"/>
  <c r="P648" i="9"/>
  <c r="BI646" i="9"/>
  <c r="BH646" i="9"/>
  <c r="BG646" i="9"/>
  <c r="BF646" i="9"/>
  <c r="T646" i="9"/>
  <c r="R646" i="9"/>
  <c r="P646" i="9"/>
  <c r="BI632" i="9"/>
  <c r="BH632" i="9"/>
  <c r="BG632" i="9"/>
  <c r="BF632" i="9"/>
  <c r="T632" i="9"/>
  <c r="R632" i="9"/>
  <c r="P632" i="9"/>
  <c r="BI631" i="9"/>
  <c r="BH631" i="9"/>
  <c r="BG631" i="9"/>
  <c r="BF631" i="9"/>
  <c r="T631" i="9"/>
  <c r="R631" i="9"/>
  <c r="P631" i="9"/>
  <c r="BI629" i="9"/>
  <c r="BH629" i="9"/>
  <c r="BG629" i="9"/>
  <c r="BF629" i="9"/>
  <c r="T629" i="9"/>
  <c r="R629" i="9"/>
  <c r="P629" i="9"/>
  <c r="BI620" i="9"/>
  <c r="BH620" i="9"/>
  <c r="BG620" i="9"/>
  <c r="BF620" i="9"/>
  <c r="T620" i="9"/>
  <c r="R620" i="9"/>
  <c r="P620" i="9"/>
  <c r="BI614" i="9"/>
  <c r="BH614" i="9"/>
  <c r="BG614" i="9"/>
  <c r="BF614" i="9"/>
  <c r="T614" i="9"/>
  <c r="R614" i="9"/>
  <c r="P614" i="9"/>
  <c r="BI598" i="9"/>
  <c r="BH598" i="9"/>
  <c r="BG598" i="9"/>
  <c r="BF598" i="9"/>
  <c r="T598" i="9"/>
  <c r="R598" i="9"/>
  <c r="P598" i="9"/>
  <c r="BI597" i="9"/>
  <c r="BH597" i="9"/>
  <c r="BG597" i="9"/>
  <c r="BF597" i="9"/>
  <c r="T597" i="9"/>
  <c r="R597" i="9"/>
  <c r="P597" i="9"/>
  <c r="BI579" i="9"/>
  <c r="BH579" i="9"/>
  <c r="BG579" i="9"/>
  <c r="BF579" i="9"/>
  <c r="T579" i="9"/>
  <c r="R579" i="9"/>
  <c r="P579" i="9"/>
  <c r="BI578" i="9"/>
  <c r="BH578" i="9"/>
  <c r="BG578" i="9"/>
  <c r="BF578" i="9"/>
  <c r="T578" i="9"/>
  <c r="R578" i="9"/>
  <c r="P578" i="9"/>
  <c r="BI568" i="9"/>
  <c r="BH568" i="9"/>
  <c r="BG568" i="9"/>
  <c r="BF568" i="9"/>
  <c r="T568" i="9"/>
  <c r="R568" i="9"/>
  <c r="P568" i="9"/>
  <c r="BI567" i="9"/>
  <c r="BH567" i="9"/>
  <c r="BG567" i="9"/>
  <c r="BF567" i="9"/>
  <c r="T567" i="9"/>
  <c r="R567" i="9"/>
  <c r="P567" i="9"/>
  <c r="BI560" i="9"/>
  <c r="BH560" i="9"/>
  <c r="BG560" i="9"/>
  <c r="BF560" i="9"/>
  <c r="T560" i="9"/>
  <c r="R560" i="9"/>
  <c r="P560" i="9"/>
  <c r="BI559" i="9"/>
  <c r="BH559" i="9"/>
  <c r="BG559" i="9"/>
  <c r="BF559" i="9"/>
  <c r="T559" i="9"/>
  <c r="R559" i="9"/>
  <c r="P559" i="9"/>
  <c r="BI549" i="9"/>
  <c r="BH549" i="9"/>
  <c r="BG549" i="9"/>
  <c r="BF549" i="9"/>
  <c r="T549" i="9"/>
  <c r="R549" i="9"/>
  <c r="P549" i="9"/>
  <c r="BI547" i="9"/>
  <c r="BH547" i="9"/>
  <c r="BG547" i="9"/>
  <c r="BF547" i="9"/>
  <c r="T547" i="9"/>
  <c r="R547" i="9"/>
  <c r="P547" i="9"/>
  <c r="BI540" i="9"/>
  <c r="BH540" i="9"/>
  <c r="BG540" i="9"/>
  <c r="BF540" i="9"/>
  <c r="T540" i="9"/>
  <c r="R540" i="9"/>
  <c r="P540" i="9"/>
  <c r="BI537" i="9"/>
  <c r="BH537" i="9"/>
  <c r="BG537" i="9"/>
  <c r="BF537" i="9"/>
  <c r="T537" i="9"/>
  <c r="R537" i="9"/>
  <c r="P537" i="9"/>
  <c r="BI529" i="9"/>
  <c r="BH529" i="9"/>
  <c r="BG529" i="9"/>
  <c r="BF529" i="9"/>
  <c r="T529" i="9"/>
  <c r="R529" i="9"/>
  <c r="P529" i="9"/>
  <c r="BI520" i="9"/>
  <c r="BH520" i="9"/>
  <c r="BG520" i="9"/>
  <c r="BF520" i="9"/>
  <c r="T520" i="9"/>
  <c r="R520" i="9"/>
  <c r="P520" i="9"/>
  <c r="BI510" i="9"/>
  <c r="BH510" i="9"/>
  <c r="BG510" i="9"/>
  <c r="BF510" i="9"/>
  <c r="T510" i="9"/>
  <c r="R510" i="9"/>
  <c r="P510" i="9"/>
  <c r="BI498" i="9"/>
  <c r="BH498" i="9"/>
  <c r="BG498" i="9"/>
  <c r="BF498" i="9"/>
  <c r="T498" i="9"/>
  <c r="R498" i="9"/>
  <c r="P498" i="9"/>
  <c r="BI488" i="9"/>
  <c r="BH488" i="9"/>
  <c r="BG488" i="9"/>
  <c r="BF488" i="9"/>
  <c r="T488" i="9"/>
  <c r="R488" i="9"/>
  <c r="P488" i="9"/>
  <c r="BI480" i="9"/>
  <c r="BH480" i="9"/>
  <c r="BG480" i="9"/>
  <c r="BF480" i="9"/>
  <c r="T480" i="9"/>
  <c r="R480" i="9"/>
  <c r="P480" i="9"/>
  <c r="BI470" i="9"/>
  <c r="BH470" i="9"/>
  <c r="BG470" i="9"/>
  <c r="BF470" i="9"/>
  <c r="T470" i="9"/>
  <c r="R470" i="9"/>
  <c r="P470" i="9"/>
  <c r="BI460" i="9"/>
  <c r="BH460" i="9"/>
  <c r="BG460" i="9"/>
  <c r="BF460" i="9"/>
  <c r="T460" i="9"/>
  <c r="R460" i="9"/>
  <c r="P460" i="9"/>
  <c r="BI452" i="9"/>
  <c r="BH452" i="9"/>
  <c r="BG452" i="9"/>
  <c r="BF452" i="9"/>
  <c r="T452" i="9"/>
  <c r="R452" i="9"/>
  <c r="P452" i="9"/>
  <c r="BI442" i="9"/>
  <c r="BH442" i="9"/>
  <c r="BG442" i="9"/>
  <c r="BF442" i="9"/>
  <c r="T442" i="9"/>
  <c r="R442" i="9"/>
  <c r="P442" i="9"/>
  <c r="BI432" i="9"/>
  <c r="BH432" i="9"/>
  <c r="BG432" i="9"/>
  <c r="BF432" i="9"/>
  <c r="T432" i="9"/>
  <c r="R432" i="9"/>
  <c r="P432" i="9"/>
  <c r="BI419" i="9"/>
  <c r="BH419" i="9"/>
  <c r="BG419" i="9"/>
  <c r="BF419" i="9"/>
  <c r="T419" i="9"/>
  <c r="R419" i="9"/>
  <c r="P419" i="9"/>
  <c r="BI410" i="9"/>
  <c r="BH410" i="9"/>
  <c r="BG410" i="9"/>
  <c r="BF410" i="9"/>
  <c r="T410" i="9"/>
  <c r="R410" i="9"/>
  <c r="P410" i="9"/>
  <c r="BI401" i="9"/>
  <c r="BH401" i="9"/>
  <c r="BG401" i="9"/>
  <c r="BF401" i="9"/>
  <c r="T401" i="9"/>
  <c r="R401" i="9"/>
  <c r="P401" i="9"/>
  <c r="BI399" i="9"/>
  <c r="BH399" i="9"/>
  <c r="BG399" i="9"/>
  <c r="BF399" i="9"/>
  <c r="T399" i="9"/>
  <c r="R399" i="9"/>
  <c r="P399" i="9"/>
  <c r="BI389" i="9"/>
  <c r="BH389" i="9"/>
  <c r="BG389" i="9"/>
  <c r="BF389" i="9"/>
  <c r="T389" i="9"/>
  <c r="R389" i="9"/>
  <c r="P389" i="9"/>
  <c r="BI387" i="9"/>
  <c r="BH387" i="9"/>
  <c r="BG387" i="9"/>
  <c r="BF387" i="9"/>
  <c r="T387" i="9"/>
  <c r="R387" i="9"/>
  <c r="P387" i="9"/>
  <c r="BI385" i="9"/>
  <c r="BH385" i="9"/>
  <c r="BG385" i="9"/>
  <c r="BF385" i="9"/>
  <c r="T385" i="9"/>
  <c r="R385" i="9"/>
  <c r="P385" i="9"/>
  <c r="BI376" i="9"/>
  <c r="BH376" i="9"/>
  <c r="BG376" i="9"/>
  <c r="BF376" i="9"/>
  <c r="T376" i="9"/>
  <c r="R376" i="9"/>
  <c r="P376" i="9"/>
  <c r="BI363" i="9"/>
  <c r="BH363" i="9"/>
  <c r="BG363" i="9"/>
  <c r="BF363" i="9"/>
  <c r="T363" i="9"/>
  <c r="R363" i="9"/>
  <c r="P363" i="9"/>
  <c r="BI355" i="9"/>
  <c r="BH355" i="9"/>
  <c r="BG355" i="9"/>
  <c r="BF355" i="9"/>
  <c r="T355" i="9"/>
  <c r="T347" i="9"/>
  <c r="R355" i="9"/>
  <c r="P355" i="9"/>
  <c r="BI348" i="9"/>
  <c r="BH348" i="9"/>
  <c r="BG348" i="9"/>
  <c r="BF348" i="9"/>
  <c r="T348" i="9"/>
  <c r="R348" i="9"/>
  <c r="R347" i="9" s="1"/>
  <c r="P348" i="9"/>
  <c r="P347" i="9" s="1"/>
  <c r="BI345" i="9"/>
  <c r="BH345" i="9"/>
  <c r="BG345" i="9"/>
  <c r="BF345" i="9"/>
  <c r="T345" i="9"/>
  <c r="R345" i="9"/>
  <c r="P345" i="9"/>
  <c r="BI334" i="9"/>
  <c r="BH334" i="9"/>
  <c r="BG334" i="9"/>
  <c r="BF334" i="9"/>
  <c r="T334" i="9"/>
  <c r="R334" i="9"/>
  <c r="P334" i="9"/>
  <c r="BI332" i="9"/>
  <c r="BH332" i="9"/>
  <c r="BG332" i="9"/>
  <c r="BF332" i="9"/>
  <c r="T332" i="9"/>
  <c r="R332" i="9"/>
  <c r="P332" i="9"/>
  <c r="BI316" i="9"/>
  <c r="BH316" i="9"/>
  <c r="BG316" i="9"/>
  <c r="BF316" i="9"/>
  <c r="T316" i="9"/>
  <c r="R316" i="9"/>
  <c r="P316" i="9"/>
  <c r="BI311" i="9"/>
  <c r="BH311" i="9"/>
  <c r="BG311" i="9"/>
  <c r="BF311" i="9"/>
  <c r="T311" i="9"/>
  <c r="R311" i="9"/>
  <c r="P311" i="9"/>
  <c r="BI304" i="9"/>
  <c r="BH304" i="9"/>
  <c r="BG304" i="9"/>
  <c r="BF304" i="9"/>
  <c r="T304" i="9"/>
  <c r="R304" i="9"/>
  <c r="P304" i="9"/>
  <c r="BI302" i="9"/>
  <c r="BH302" i="9"/>
  <c r="BG302" i="9"/>
  <c r="BF302" i="9"/>
  <c r="T302" i="9"/>
  <c r="R302" i="9"/>
  <c r="P302" i="9"/>
  <c r="BI292" i="9"/>
  <c r="BH292" i="9"/>
  <c r="BG292" i="9"/>
  <c r="BF292" i="9"/>
  <c r="T292" i="9"/>
  <c r="R292" i="9"/>
  <c r="P292" i="9"/>
  <c r="BI288" i="9"/>
  <c r="BH288" i="9"/>
  <c r="BG288" i="9"/>
  <c r="BF288" i="9"/>
  <c r="T288" i="9"/>
  <c r="R288" i="9"/>
  <c r="P288" i="9"/>
  <c r="BI282" i="9"/>
  <c r="BH282" i="9"/>
  <c r="BG282" i="9"/>
  <c r="BF282" i="9"/>
  <c r="T282" i="9"/>
  <c r="R282" i="9"/>
  <c r="P282" i="9"/>
  <c r="BI278" i="9"/>
  <c r="BH278" i="9"/>
  <c r="BG278" i="9"/>
  <c r="BF278" i="9"/>
  <c r="T278" i="9"/>
  <c r="R278" i="9"/>
  <c r="P278" i="9"/>
  <c r="BI272" i="9"/>
  <c r="BH272" i="9"/>
  <c r="BG272" i="9"/>
  <c r="BF272" i="9"/>
  <c r="T272" i="9"/>
  <c r="R272" i="9"/>
  <c r="P272" i="9"/>
  <c r="BI269" i="9"/>
  <c r="BH269" i="9"/>
  <c r="BG269" i="9"/>
  <c r="BF269" i="9"/>
  <c r="T269" i="9"/>
  <c r="R269" i="9"/>
  <c r="P269" i="9"/>
  <c r="BI266" i="9"/>
  <c r="BH266" i="9"/>
  <c r="BG266" i="9"/>
  <c r="BF266" i="9"/>
  <c r="T266" i="9"/>
  <c r="R266" i="9"/>
  <c r="P266" i="9"/>
  <c r="BI257" i="9"/>
  <c r="BH257" i="9"/>
  <c r="BG257" i="9"/>
  <c r="BF257" i="9"/>
  <c r="T257" i="9"/>
  <c r="R257" i="9"/>
  <c r="P257" i="9"/>
  <c r="BI248" i="9"/>
  <c r="BH248" i="9"/>
  <c r="BG248" i="9"/>
  <c r="BF248" i="9"/>
  <c r="T248" i="9"/>
  <c r="R248" i="9"/>
  <c r="P248" i="9"/>
  <c r="BI237" i="9"/>
  <c r="BH237" i="9"/>
  <c r="BG237" i="9"/>
  <c r="BF237" i="9"/>
  <c r="T237" i="9"/>
  <c r="R237" i="9"/>
  <c r="P237" i="9"/>
  <c r="BI225" i="9"/>
  <c r="BH225" i="9"/>
  <c r="BG225" i="9"/>
  <c r="BF225" i="9"/>
  <c r="T225" i="9"/>
  <c r="R225" i="9"/>
  <c r="P225" i="9"/>
  <c r="BI213" i="9"/>
  <c r="BH213" i="9"/>
  <c r="BG213" i="9"/>
  <c r="BF213" i="9"/>
  <c r="T213" i="9"/>
  <c r="R213" i="9"/>
  <c r="P213" i="9"/>
  <c r="BI204" i="9"/>
  <c r="BH204" i="9"/>
  <c r="BG204" i="9"/>
  <c r="BF204" i="9"/>
  <c r="T204" i="9"/>
  <c r="R204" i="9"/>
  <c r="P204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7" i="9"/>
  <c r="BH187" i="9"/>
  <c r="BG187" i="9"/>
  <c r="BF187" i="9"/>
  <c r="T187" i="9"/>
  <c r="R187" i="9"/>
  <c r="P187" i="9"/>
  <c r="BI184" i="9"/>
  <c r="BH184" i="9"/>
  <c r="BG184" i="9"/>
  <c r="BF184" i="9"/>
  <c r="T184" i="9"/>
  <c r="R184" i="9"/>
  <c r="P184" i="9"/>
  <c r="BI179" i="9"/>
  <c r="BH179" i="9"/>
  <c r="BG179" i="9"/>
  <c r="BF179" i="9"/>
  <c r="T179" i="9"/>
  <c r="R179" i="9"/>
  <c r="P179" i="9"/>
  <c r="BI176" i="9"/>
  <c r="BH176" i="9"/>
  <c r="BG176" i="9"/>
  <c r="BF176" i="9"/>
  <c r="T176" i="9"/>
  <c r="R176" i="9"/>
  <c r="P176" i="9"/>
  <c r="BI171" i="9"/>
  <c r="BH171" i="9"/>
  <c r="BG171" i="9"/>
  <c r="BF171" i="9"/>
  <c r="T171" i="9"/>
  <c r="R171" i="9"/>
  <c r="P171" i="9"/>
  <c r="BI164" i="9"/>
  <c r="BH164" i="9"/>
  <c r="BG164" i="9"/>
  <c r="BF164" i="9"/>
  <c r="T164" i="9"/>
  <c r="R164" i="9"/>
  <c r="P164" i="9"/>
  <c r="BI157" i="9"/>
  <c r="BH157" i="9"/>
  <c r="BG157" i="9"/>
  <c r="BF157" i="9"/>
  <c r="T157" i="9"/>
  <c r="R157" i="9"/>
  <c r="P157" i="9"/>
  <c r="BI148" i="9"/>
  <c r="BH148" i="9"/>
  <c r="BG148" i="9"/>
  <c r="BF148" i="9"/>
  <c r="T148" i="9"/>
  <c r="R148" i="9"/>
  <c r="P148" i="9"/>
  <c r="BI138" i="9"/>
  <c r="BH138" i="9"/>
  <c r="BG138" i="9"/>
  <c r="BF138" i="9"/>
  <c r="T138" i="9"/>
  <c r="R138" i="9"/>
  <c r="P138" i="9"/>
  <c r="BI128" i="9"/>
  <c r="BH128" i="9"/>
  <c r="BG128" i="9"/>
  <c r="BF128" i="9"/>
  <c r="T128" i="9"/>
  <c r="R128" i="9"/>
  <c r="P128" i="9"/>
  <c r="BI118" i="9"/>
  <c r="BH118" i="9"/>
  <c r="BG118" i="9"/>
  <c r="BF118" i="9"/>
  <c r="T118" i="9"/>
  <c r="R118" i="9"/>
  <c r="P118" i="9"/>
  <c r="BI107" i="9"/>
  <c r="BH107" i="9"/>
  <c r="BG107" i="9"/>
  <c r="BF107" i="9"/>
  <c r="T107" i="9"/>
  <c r="R107" i="9"/>
  <c r="P107" i="9"/>
  <c r="BI99" i="9"/>
  <c r="BH99" i="9"/>
  <c r="BG99" i="9"/>
  <c r="BF99" i="9"/>
  <c r="T99" i="9"/>
  <c r="R99" i="9"/>
  <c r="P99" i="9"/>
  <c r="J93" i="9"/>
  <c r="J92" i="9"/>
  <c r="F92" i="9"/>
  <c r="F90" i="9"/>
  <c r="E88" i="9"/>
  <c r="J59" i="9"/>
  <c r="J58" i="9"/>
  <c r="F58" i="9"/>
  <c r="F56" i="9"/>
  <c r="E54" i="9"/>
  <c r="J20" i="9"/>
  <c r="E20" i="9"/>
  <c r="F93" i="9"/>
  <c r="J19" i="9"/>
  <c r="J14" i="9"/>
  <c r="J56" i="9"/>
  <c r="E7" i="9"/>
  <c r="E50" i="9"/>
  <c r="J39" i="8"/>
  <c r="J38" i="8"/>
  <c r="AY62" i="1" s="1"/>
  <c r="J37" i="8"/>
  <c r="AX62" i="1"/>
  <c r="BI906" i="8"/>
  <c r="BH906" i="8"/>
  <c r="BG906" i="8"/>
  <c r="BF906" i="8"/>
  <c r="T906" i="8"/>
  <c r="R906" i="8"/>
  <c r="P906" i="8"/>
  <c r="BI904" i="8"/>
  <c r="BH904" i="8"/>
  <c r="BG904" i="8"/>
  <c r="BF904" i="8"/>
  <c r="T904" i="8"/>
  <c r="R904" i="8"/>
  <c r="P904" i="8"/>
  <c r="BI901" i="8"/>
  <c r="BH901" i="8"/>
  <c r="BG901" i="8"/>
  <c r="BF901" i="8"/>
  <c r="T901" i="8"/>
  <c r="R901" i="8"/>
  <c r="P901" i="8"/>
  <c r="BI899" i="8"/>
  <c r="BH899" i="8"/>
  <c r="BG899" i="8"/>
  <c r="BF899" i="8"/>
  <c r="T899" i="8"/>
  <c r="R899" i="8"/>
  <c r="P899" i="8"/>
  <c r="BI890" i="8"/>
  <c r="BH890" i="8"/>
  <c r="BG890" i="8"/>
  <c r="BF890" i="8"/>
  <c r="T890" i="8"/>
  <c r="R890" i="8"/>
  <c r="P890" i="8"/>
  <c r="BI887" i="8"/>
  <c r="BH887" i="8"/>
  <c r="BG887" i="8"/>
  <c r="BF887" i="8"/>
  <c r="T887" i="8"/>
  <c r="R887" i="8"/>
  <c r="P887" i="8"/>
  <c r="BI878" i="8"/>
  <c r="BH878" i="8"/>
  <c r="BG878" i="8"/>
  <c r="BF878" i="8"/>
  <c r="T878" i="8"/>
  <c r="R878" i="8"/>
  <c r="P878" i="8"/>
  <c r="BI874" i="8"/>
  <c r="BH874" i="8"/>
  <c r="BG874" i="8"/>
  <c r="BF874" i="8"/>
  <c r="T874" i="8"/>
  <c r="R874" i="8"/>
  <c r="P874" i="8"/>
  <c r="BI872" i="8"/>
  <c r="BH872" i="8"/>
  <c r="BG872" i="8"/>
  <c r="BF872" i="8"/>
  <c r="T872" i="8"/>
  <c r="R872" i="8"/>
  <c r="P872" i="8"/>
  <c r="BI863" i="8"/>
  <c r="BH863" i="8"/>
  <c r="BG863" i="8"/>
  <c r="BF863" i="8"/>
  <c r="T863" i="8"/>
  <c r="R863" i="8"/>
  <c r="P863" i="8"/>
  <c r="BI862" i="8"/>
  <c r="BH862" i="8"/>
  <c r="BG862" i="8"/>
  <c r="BF862" i="8"/>
  <c r="T862" i="8"/>
  <c r="R862" i="8"/>
  <c r="P862" i="8"/>
  <c r="BI854" i="8"/>
  <c r="BH854" i="8"/>
  <c r="BG854" i="8"/>
  <c r="BF854" i="8"/>
  <c r="T854" i="8"/>
  <c r="R854" i="8"/>
  <c r="P854" i="8"/>
  <c r="BI847" i="8"/>
  <c r="BH847" i="8"/>
  <c r="BG847" i="8"/>
  <c r="BF847" i="8"/>
  <c r="T847" i="8"/>
  <c r="R847" i="8"/>
  <c r="P847" i="8"/>
  <c r="BI845" i="8"/>
  <c r="BH845" i="8"/>
  <c r="BG845" i="8"/>
  <c r="BF845" i="8"/>
  <c r="T845" i="8"/>
  <c r="R845" i="8"/>
  <c r="P845" i="8"/>
  <c r="BI836" i="8"/>
  <c r="BH836" i="8"/>
  <c r="BG836" i="8"/>
  <c r="BF836" i="8"/>
  <c r="T836" i="8"/>
  <c r="R836" i="8"/>
  <c r="P836" i="8"/>
  <c r="BI835" i="8"/>
  <c r="BH835" i="8"/>
  <c r="BG835" i="8"/>
  <c r="BF835" i="8"/>
  <c r="T835" i="8"/>
  <c r="R835" i="8"/>
  <c r="P835" i="8"/>
  <c r="BI833" i="8"/>
  <c r="BH833" i="8"/>
  <c r="BG833" i="8"/>
  <c r="BF833" i="8"/>
  <c r="T833" i="8"/>
  <c r="R833" i="8"/>
  <c r="P833" i="8"/>
  <c r="BI818" i="8"/>
  <c r="BH818" i="8"/>
  <c r="BG818" i="8"/>
  <c r="BF818" i="8"/>
  <c r="T818" i="8"/>
  <c r="R818" i="8"/>
  <c r="P818" i="8"/>
  <c r="BI817" i="8"/>
  <c r="BH817" i="8"/>
  <c r="BG817" i="8"/>
  <c r="BF817" i="8"/>
  <c r="T817" i="8"/>
  <c r="R817" i="8"/>
  <c r="P817" i="8"/>
  <c r="BI815" i="8"/>
  <c r="BH815" i="8"/>
  <c r="BG815" i="8"/>
  <c r="BF815" i="8"/>
  <c r="T815" i="8"/>
  <c r="R815" i="8"/>
  <c r="P815" i="8"/>
  <c r="BI801" i="8"/>
  <c r="BH801" i="8"/>
  <c r="BG801" i="8"/>
  <c r="BF801" i="8"/>
  <c r="T801" i="8"/>
  <c r="R801" i="8"/>
  <c r="P801" i="8"/>
  <c r="BI800" i="8"/>
  <c r="BH800" i="8"/>
  <c r="BG800" i="8"/>
  <c r="BF800" i="8"/>
  <c r="T800" i="8"/>
  <c r="R800" i="8"/>
  <c r="P800" i="8"/>
  <c r="BI798" i="8"/>
  <c r="BH798" i="8"/>
  <c r="BG798" i="8"/>
  <c r="BF798" i="8"/>
  <c r="T798" i="8"/>
  <c r="R798" i="8"/>
  <c r="P798" i="8"/>
  <c r="BI789" i="8"/>
  <c r="BH789" i="8"/>
  <c r="BG789" i="8"/>
  <c r="BF789" i="8"/>
  <c r="T789" i="8"/>
  <c r="R789" i="8"/>
  <c r="P789" i="8"/>
  <c r="BI782" i="8"/>
  <c r="BH782" i="8"/>
  <c r="BG782" i="8"/>
  <c r="BF782" i="8"/>
  <c r="T782" i="8"/>
  <c r="R782" i="8"/>
  <c r="P782" i="8"/>
  <c r="BI769" i="8"/>
  <c r="BH769" i="8"/>
  <c r="BG769" i="8"/>
  <c r="BF769" i="8"/>
  <c r="T769" i="8"/>
  <c r="R769" i="8"/>
  <c r="P769" i="8"/>
  <c r="BI762" i="8"/>
  <c r="BH762" i="8"/>
  <c r="BG762" i="8"/>
  <c r="BF762" i="8"/>
  <c r="T762" i="8"/>
  <c r="R762" i="8"/>
  <c r="P762" i="8"/>
  <c r="BI761" i="8"/>
  <c r="BH761" i="8"/>
  <c r="BG761" i="8"/>
  <c r="BF761" i="8"/>
  <c r="T761" i="8"/>
  <c r="R761" i="8"/>
  <c r="P761" i="8"/>
  <c r="BI748" i="8"/>
  <c r="BH748" i="8"/>
  <c r="BG748" i="8"/>
  <c r="BF748" i="8"/>
  <c r="T748" i="8"/>
  <c r="R748" i="8"/>
  <c r="P748" i="8"/>
  <c r="BI747" i="8"/>
  <c r="BH747" i="8"/>
  <c r="BG747" i="8"/>
  <c r="BF747" i="8"/>
  <c r="T747" i="8"/>
  <c r="R747" i="8"/>
  <c r="P747" i="8"/>
  <c r="BI733" i="8"/>
  <c r="BH733" i="8"/>
  <c r="BG733" i="8"/>
  <c r="BF733" i="8"/>
  <c r="T733" i="8"/>
  <c r="R733" i="8"/>
  <c r="P733" i="8"/>
  <c r="BI732" i="8"/>
  <c r="BH732" i="8"/>
  <c r="BG732" i="8"/>
  <c r="BF732" i="8"/>
  <c r="T732" i="8"/>
  <c r="R732" i="8"/>
  <c r="P732" i="8"/>
  <c r="BI725" i="8"/>
  <c r="BH725" i="8"/>
  <c r="BG725" i="8"/>
  <c r="BF725" i="8"/>
  <c r="T725" i="8"/>
  <c r="R725" i="8"/>
  <c r="P725" i="8"/>
  <c r="BI724" i="8"/>
  <c r="BH724" i="8"/>
  <c r="BG724" i="8"/>
  <c r="BF724" i="8"/>
  <c r="T724" i="8"/>
  <c r="R724" i="8"/>
  <c r="P724" i="8"/>
  <c r="BI710" i="8"/>
  <c r="BH710" i="8"/>
  <c r="BG710" i="8"/>
  <c r="BF710" i="8"/>
  <c r="T710" i="8"/>
  <c r="R710" i="8"/>
  <c r="P710" i="8"/>
  <c r="BI708" i="8"/>
  <c r="BH708" i="8"/>
  <c r="BG708" i="8"/>
  <c r="BF708" i="8"/>
  <c r="T708" i="8"/>
  <c r="R708" i="8"/>
  <c r="P708" i="8"/>
  <c r="BI700" i="8"/>
  <c r="BH700" i="8"/>
  <c r="BG700" i="8"/>
  <c r="BF700" i="8"/>
  <c r="T700" i="8"/>
  <c r="R700" i="8"/>
  <c r="P700" i="8"/>
  <c r="BI686" i="8"/>
  <c r="BH686" i="8"/>
  <c r="BG686" i="8"/>
  <c r="BF686" i="8"/>
  <c r="T686" i="8"/>
  <c r="T685" i="8" s="1"/>
  <c r="R686" i="8"/>
  <c r="R685" i="8" s="1"/>
  <c r="P686" i="8"/>
  <c r="P685" i="8"/>
  <c r="BI675" i="8"/>
  <c r="BH675" i="8"/>
  <c r="BG675" i="8"/>
  <c r="BF675" i="8"/>
  <c r="T675" i="8"/>
  <c r="R675" i="8"/>
  <c r="P675" i="8"/>
  <c r="BI665" i="8"/>
  <c r="BH665" i="8"/>
  <c r="BG665" i="8"/>
  <c r="BF665" i="8"/>
  <c r="T665" i="8"/>
  <c r="R665" i="8"/>
  <c r="P665" i="8"/>
  <c r="BI655" i="8"/>
  <c r="BH655" i="8"/>
  <c r="BG655" i="8"/>
  <c r="BF655" i="8"/>
  <c r="T655" i="8"/>
  <c r="R655" i="8"/>
  <c r="P655" i="8"/>
  <c r="BI645" i="8"/>
  <c r="BH645" i="8"/>
  <c r="BG645" i="8"/>
  <c r="BF645" i="8"/>
  <c r="T645" i="8"/>
  <c r="R645" i="8"/>
  <c r="P645" i="8"/>
  <c r="BI633" i="8"/>
  <c r="BH633" i="8"/>
  <c r="BG633" i="8"/>
  <c r="BF633" i="8"/>
  <c r="T633" i="8"/>
  <c r="R633" i="8"/>
  <c r="P633" i="8"/>
  <c r="BI623" i="8"/>
  <c r="BH623" i="8"/>
  <c r="BG623" i="8"/>
  <c r="BF623" i="8"/>
  <c r="T623" i="8"/>
  <c r="R623" i="8"/>
  <c r="P623" i="8"/>
  <c r="BI613" i="8"/>
  <c r="BH613" i="8"/>
  <c r="BG613" i="8"/>
  <c r="BF613" i="8"/>
  <c r="T613" i="8"/>
  <c r="R613" i="8"/>
  <c r="P613" i="8"/>
  <c r="BI600" i="8"/>
  <c r="BH600" i="8"/>
  <c r="BG600" i="8"/>
  <c r="BF600" i="8"/>
  <c r="T600" i="8"/>
  <c r="R600" i="8"/>
  <c r="P600" i="8"/>
  <c r="BI589" i="8"/>
  <c r="BH589" i="8"/>
  <c r="BG589" i="8"/>
  <c r="BF589" i="8"/>
  <c r="T589" i="8"/>
  <c r="R589" i="8"/>
  <c r="P589" i="8"/>
  <c r="BI578" i="8"/>
  <c r="BH578" i="8"/>
  <c r="BG578" i="8"/>
  <c r="BF578" i="8"/>
  <c r="T578" i="8"/>
  <c r="R578" i="8"/>
  <c r="P578" i="8"/>
  <c r="BI567" i="8"/>
  <c r="BH567" i="8"/>
  <c r="BG567" i="8"/>
  <c r="BF567" i="8"/>
  <c r="T567" i="8"/>
  <c r="R567" i="8"/>
  <c r="P567" i="8"/>
  <c r="BI556" i="8"/>
  <c r="BH556" i="8"/>
  <c r="BG556" i="8"/>
  <c r="BF556" i="8"/>
  <c r="T556" i="8"/>
  <c r="R556" i="8"/>
  <c r="P556" i="8"/>
  <c r="BI551" i="8"/>
  <c r="BH551" i="8"/>
  <c r="BG551" i="8"/>
  <c r="BF551" i="8"/>
  <c r="T551" i="8"/>
  <c r="R551" i="8"/>
  <c r="P551" i="8"/>
  <c r="BI546" i="8"/>
  <c r="BH546" i="8"/>
  <c r="BG546" i="8"/>
  <c r="BF546" i="8"/>
  <c r="T546" i="8"/>
  <c r="R546" i="8"/>
  <c r="P546" i="8"/>
  <c r="BI539" i="8"/>
  <c r="BH539" i="8"/>
  <c r="BG539" i="8"/>
  <c r="BF539" i="8"/>
  <c r="T539" i="8"/>
  <c r="R539" i="8"/>
  <c r="P539" i="8"/>
  <c r="BI535" i="8"/>
  <c r="BH535" i="8"/>
  <c r="BG535" i="8"/>
  <c r="BF535" i="8"/>
  <c r="T535" i="8"/>
  <c r="R535" i="8"/>
  <c r="P535" i="8"/>
  <c r="BI532" i="8"/>
  <c r="BH532" i="8"/>
  <c r="BG532" i="8"/>
  <c r="BF532" i="8"/>
  <c r="T532" i="8"/>
  <c r="R532" i="8"/>
  <c r="P532" i="8"/>
  <c r="BI528" i="8"/>
  <c r="BH528" i="8"/>
  <c r="BG528" i="8"/>
  <c r="BF528" i="8"/>
  <c r="T528" i="8"/>
  <c r="R528" i="8"/>
  <c r="P528" i="8"/>
  <c r="BI522" i="8"/>
  <c r="BH522" i="8"/>
  <c r="BG522" i="8"/>
  <c r="BF522" i="8"/>
  <c r="T522" i="8"/>
  <c r="R522" i="8"/>
  <c r="P522" i="8"/>
  <c r="BI511" i="8"/>
  <c r="BH511" i="8"/>
  <c r="BG511" i="8"/>
  <c r="BF511" i="8"/>
  <c r="T511" i="8"/>
  <c r="R511" i="8"/>
  <c r="P511" i="8"/>
  <c r="BI501" i="8"/>
  <c r="BH501" i="8"/>
  <c r="BG501" i="8"/>
  <c r="BF501" i="8"/>
  <c r="T501" i="8"/>
  <c r="R501" i="8"/>
  <c r="P501" i="8"/>
  <c r="BI491" i="8"/>
  <c r="BH491" i="8"/>
  <c r="BG491" i="8"/>
  <c r="BF491" i="8"/>
  <c r="T491" i="8"/>
  <c r="R491" i="8"/>
  <c r="P491" i="8"/>
  <c r="BI480" i="8"/>
  <c r="BH480" i="8"/>
  <c r="BG480" i="8"/>
  <c r="BF480" i="8"/>
  <c r="T480" i="8"/>
  <c r="R480" i="8"/>
  <c r="P480" i="8"/>
  <c r="BI469" i="8"/>
  <c r="BH469" i="8"/>
  <c r="BG469" i="8"/>
  <c r="BF469" i="8"/>
  <c r="T469" i="8"/>
  <c r="R469" i="8"/>
  <c r="P469" i="8"/>
  <c r="BI458" i="8"/>
  <c r="BH458" i="8"/>
  <c r="BG458" i="8"/>
  <c r="BF458" i="8"/>
  <c r="T458" i="8"/>
  <c r="R458" i="8"/>
  <c r="P458" i="8"/>
  <c r="BI447" i="8"/>
  <c r="BH447" i="8"/>
  <c r="BG447" i="8"/>
  <c r="BF447" i="8"/>
  <c r="T447" i="8"/>
  <c r="R447" i="8"/>
  <c r="P447" i="8"/>
  <c r="BI437" i="8"/>
  <c r="BH437" i="8"/>
  <c r="BG437" i="8"/>
  <c r="BF437" i="8"/>
  <c r="T437" i="8"/>
  <c r="R437" i="8"/>
  <c r="P437" i="8"/>
  <c r="BI427" i="8"/>
  <c r="BH427" i="8"/>
  <c r="BG427" i="8"/>
  <c r="BF427" i="8"/>
  <c r="T427" i="8"/>
  <c r="R427" i="8"/>
  <c r="P427" i="8"/>
  <c r="BI425" i="8"/>
  <c r="BH425" i="8"/>
  <c r="BG425" i="8"/>
  <c r="BF425" i="8"/>
  <c r="T425" i="8"/>
  <c r="R425" i="8"/>
  <c r="P425" i="8"/>
  <c r="BI412" i="8"/>
  <c r="BH412" i="8"/>
  <c r="BG412" i="8"/>
  <c r="BF412" i="8"/>
  <c r="T412" i="8"/>
  <c r="R412" i="8"/>
  <c r="P412" i="8"/>
  <c r="BI410" i="8"/>
  <c r="BH410" i="8"/>
  <c r="BG410" i="8"/>
  <c r="BF410" i="8"/>
  <c r="T410" i="8"/>
  <c r="R410" i="8"/>
  <c r="P410" i="8"/>
  <c r="BI401" i="8"/>
  <c r="BH401" i="8"/>
  <c r="BG401" i="8"/>
  <c r="BF401" i="8"/>
  <c r="T401" i="8"/>
  <c r="R401" i="8"/>
  <c r="P401" i="8"/>
  <c r="BI387" i="8"/>
  <c r="BH387" i="8"/>
  <c r="BG387" i="8"/>
  <c r="BF387" i="8"/>
  <c r="T387" i="8"/>
  <c r="R387" i="8"/>
  <c r="P387" i="8"/>
  <c r="BI377" i="8"/>
  <c r="BH377" i="8"/>
  <c r="BG377" i="8"/>
  <c r="BF377" i="8"/>
  <c r="T377" i="8"/>
  <c r="T367" i="8"/>
  <c r="R377" i="8"/>
  <c r="P377" i="8"/>
  <c r="BI368" i="8"/>
  <c r="BH368" i="8"/>
  <c r="BG368" i="8"/>
  <c r="BF368" i="8"/>
  <c r="T368" i="8"/>
  <c r="R368" i="8"/>
  <c r="R367" i="8" s="1"/>
  <c r="P368" i="8"/>
  <c r="P367" i="8" s="1"/>
  <c r="BI365" i="8"/>
  <c r="BH365" i="8"/>
  <c r="BG365" i="8"/>
  <c r="BF365" i="8"/>
  <c r="T365" i="8"/>
  <c r="R365" i="8"/>
  <c r="P365" i="8"/>
  <c r="BI353" i="8"/>
  <c r="BH353" i="8"/>
  <c r="BG353" i="8"/>
  <c r="BF353" i="8"/>
  <c r="T353" i="8"/>
  <c r="R353" i="8"/>
  <c r="P353" i="8"/>
  <c r="BI350" i="8"/>
  <c r="BH350" i="8"/>
  <c r="BG350" i="8"/>
  <c r="BF350" i="8"/>
  <c r="T350" i="8"/>
  <c r="R350" i="8"/>
  <c r="P350" i="8"/>
  <c r="BI333" i="8"/>
  <c r="BH333" i="8"/>
  <c r="BG333" i="8"/>
  <c r="BF333" i="8"/>
  <c r="T333" i="8"/>
  <c r="R333" i="8"/>
  <c r="P333" i="8"/>
  <c r="BI325" i="8"/>
  <c r="BH325" i="8"/>
  <c r="BG325" i="8"/>
  <c r="BF325" i="8"/>
  <c r="T325" i="8"/>
  <c r="R325" i="8"/>
  <c r="P325" i="8"/>
  <c r="BI317" i="8"/>
  <c r="BH317" i="8"/>
  <c r="BG317" i="8"/>
  <c r="BF317" i="8"/>
  <c r="T317" i="8"/>
  <c r="R317" i="8"/>
  <c r="P317" i="8"/>
  <c r="BI315" i="8"/>
  <c r="BH315" i="8"/>
  <c r="BG315" i="8"/>
  <c r="BF315" i="8"/>
  <c r="T315" i="8"/>
  <c r="R315" i="8"/>
  <c r="P315" i="8"/>
  <c r="BI303" i="8"/>
  <c r="BH303" i="8"/>
  <c r="BG303" i="8"/>
  <c r="BF303" i="8"/>
  <c r="T303" i="8"/>
  <c r="R303" i="8"/>
  <c r="P303" i="8"/>
  <c r="BI297" i="8"/>
  <c r="BH297" i="8"/>
  <c r="BG297" i="8"/>
  <c r="BF297" i="8"/>
  <c r="T297" i="8"/>
  <c r="R297" i="8"/>
  <c r="P297" i="8"/>
  <c r="BI293" i="8"/>
  <c r="BH293" i="8"/>
  <c r="BG293" i="8"/>
  <c r="BF293" i="8"/>
  <c r="T293" i="8"/>
  <c r="R293" i="8"/>
  <c r="P293" i="8"/>
  <c r="BI289" i="8"/>
  <c r="BH289" i="8"/>
  <c r="BG289" i="8"/>
  <c r="BF289" i="8"/>
  <c r="T289" i="8"/>
  <c r="R289" i="8"/>
  <c r="P289" i="8"/>
  <c r="BI284" i="8"/>
  <c r="BH284" i="8"/>
  <c r="BG284" i="8"/>
  <c r="BF284" i="8"/>
  <c r="T284" i="8"/>
  <c r="R284" i="8"/>
  <c r="P284" i="8"/>
  <c r="BI280" i="8"/>
  <c r="BH280" i="8"/>
  <c r="BG280" i="8"/>
  <c r="BF280" i="8"/>
  <c r="T280" i="8"/>
  <c r="R280" i="8"/>
  <c r="P280" i="8"/>
  <c r="BI274" i="8"/>
  <c r="BH274" i="8"/>
  <c r="BG274" i="8"/>
  <c r="BF274" i="8"/>
  <c r="T274" i="8"/>
  <c r="R274" i="8"/>
  <c r="P274" i="8"/>
  <c r="BI267" i="8"/>
  <c r="BH267" i="8"/>
  <c r="BG267" i="8"/>
  <c r="BF267" i="8"/>
  <c r="T267" i="8"/>
  <c r="R267" i="8"/>
  <c r="P267" i="8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52" i="8"/>
  <c r="BH252" i="8"/>
  <c r="BG252" i="8"/>
  <c r="BF252" i="8"/>
  <c r="T252" i="8"/>
  <c r="R252" i="8"/>
  <c r="P252" i="8"/>
  <c r="BI243" i="8"/>
  <c r="BH243" i="8"/>
  <c r="BG243" i="8"/>
  <c r="BF243" i="8"/>
  <c r="T243" i="8"/>
  <c r="R243" i="8"/>
  <c r="P243" i="8"/>
  <c r="BI230" i="8"/>
  <c r="BH230" i="8"/>
  <c r="BG230" i="8"/>
  <c r="BF230" i="8"/>
  <c r="T230" i="8"/>
  <c r="R230" i="8"/>
  <c r="P230" i="8"/>
  <c r="BI218" i="8"/>
  <c r="BH218" i="8"/>
  <c r="BG218" i="8"/>
  <c r="BF218" i="8"/>
  <c r="T218" i="8"/>
  <c r="R218" i="8"/>
  <c r="P218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0" i="8"/>
  <c r="BH180" i="8"/>
  <c r="BG180" i="8"/>
  <c r="BF180" i="8"/>
  <c r="T180" i="8"/>
  <c r="R180" i="8"/>
  <c r="P180" i="8"/>
  <c r="BI177" i="8"/>
  <c r="BH177" i="8"/>
  <c r="BG177" i="8"/>
  <c r="BF177" i="8"/>
  <c r="T177" i="8"/>
  <c r="R177" i="8"/>
  <c r="P177" i="8"/>
  <c r="BI154" i="8"/>
  <c r="BH154" i="8"/>
  <c r="BG154" i="8"/>
  <c r="BF154" i="8"/>
  <c r="T154" i="8"/>
  <c r="R154" i="8"/>
  <c r="P154" i="8"/>
  <c r="BI151" i="8"/>
  <c r="BH151" i="8"/>
  <c r="BG151" i="8"/>
  <c r="BF151" i="8"/>
  <c r="T151" i="8"/>
  <c r="R151" i="8"/>
  <c r="P151" i="8"/>
  <c r="BI130" i="8"/>
  <c r="BH130" i="8"/>
  <c r="BG130" i="8"/>
  <c r="BF130" i="8"/>
  <c r="T130" i="8"/>
  <c r="R130" i="8"/>
  <c r="P130" i="8"/>
  <c r="BI120" i="8"/>
  <c r="BH120" i="8"/>
  <c r="BG120" i="8"/>
  <c r="BF120" i="8"/>
  <c r="T120" i="8"/>
  <c r="R120" i="8"/>
  <c r="P120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J93" i="8"/>
  <c r="J92" i="8"/>
  <c r="F92" i="8"/>
  <c r="F90" i="8"/>
  <c r="E88" i="8"/>
  <c r="J59" i="8"/>
  <c r="J58" i="8"/>
  <c r="F58" i="8"/>
  <c r="F56" i="8"/>
  <c r="E54" i="8"/>
  <c r="J20" i="8"/>
  <c r="E20" i="8"/>
  <c r="F59" i="8"/>
  <c r="J19" i="8"/>
  <c r="J14" i="8"/>
  <c r="J90" i="8" s="1"/>
  <c r="E7" i="8"/>
  <c r="E84" i="8"/>
  <c r="J39" i="7"/>
  <c r="J38" i="7"/>
  <c r="AY61" i="1" s="1"/>
  <c r="J37" i="7"/>
  <c r="AX61" i="1" s="1"/>
  <c r="BI1055" i="7"/>
  <c r="BH1055" i="7"/>
  <c r="BG1055" i="7"/>
  <c r="BF1055" i="7"/>
  <c r="T1055" i="7"/>
  <c r="R1055" i="7"/>
  <c r="P1055" i="7"/>
  <c r="BI1053" i="7"/>
  <c r="BH1053" i="7"/>
  <c r="BG1053" i="7"/>
  <c r="BF1053" i="7"/>
  <c r="T1053" i="7"/>
  <c r="R1053" i="7"/>
  <c r="P1053" i="7"/>
  <c r="BI1050" i="7"/>
  <c r="BH1050" i="7"/>
  <c r="BG1050" i="7"/>
  <c r="BF1050" i="7"/>
  <c r="T1050" i="7"/>
  <c r="R1050" i="7"/>
  <c r="P1050" i="7"/>
  <c r="BI1048" i="7"/>
  <c r="BH1048" i="7"/>
  <c r="BG1048" i="7"/>
  <c r="BF1048" i="7"/>
  <c r="T1048" i="7"/>
  <c r="R1048" i="7"/>
  <c r="P1048" i="7"/>
  <c r="BI1042" i="7"/>
  <c r="BH1042" i="7"/>
  <c r="BG1042" i="7"/>
  <c r="BF1042" i="7"/>
  <c r="T1042" i="7"/>
  <c r="R1042" i="7"/>
  <c r="P1042" i="7"/>
  <c r="BI1039" i="7"/>
  <c r="BH1039" i="7"/>
  <c r="BG1039" i="7"/>
  <c r="BF1039" i="7"/>
  <c r="T1039" i="7"/>
  <c r="R1039" i="7"/>
  <c r="P1039" i="7"/>
  <c r="BI1033" i="7"/>
  <c r="BH1033" i="7"/>
  <c r="BG1033" i="7"/>
  <c r="BF1033" i="7"/>
  <c r="T1033" i="7"/>
  <c r="R1033" i="7"/>
  <c r="P1033" i="7"/>
  <c r="BI1029" i="7"/>
  <c r="BH1029" i="7"/>
  <c r="BG1029" i="7"/>
  <c r="BF1029" i="7"/>
  <c r="T1029" i="7"/>
  <c r="R1029" i="7"/>
  <c r="P1029" i="7"/>
  <c r="BI1027" i="7"/>
  <c r="BH1027" i="7"/>
  <c r="BG1027" i="7"/>
  <c r="BF1027" i="7"/>
  <c r="T1027" i="7"/>
  <c r="R1027" i="7"/>
  <c r="P1027" i="7"/>
  <c r="BI1020" i="7"/>
  <c r="BH1020" i="7"/>
  <c r="BG1020" i="7"/>
  <c r="BF1020" i="7"/>
  <c r="T1020" i="7"/>
  <c r="R1020" i="7"/>
  <c r="P1020" i="7"/>
  <c r="BI1019" i="7"/>
  <c r="BH1019" i="7"/>
  <c r="BG1019" i="7"/>
  <c r="BF1019" i="7"/>
  <c r="T1019" i="7"/>
  <c r="R1019" i="7"/>
  <c r="P1019" i="7"/>
  <c r="BI1010" i="7"/>
  <c r="BH1010" i="7"/>
  <c r="BG1010" i="7"/>
  <c r="BF1010" i="7"/>
  <c r="T1010" i="7"/>
  <c r="R1010" i="7"/>
  <c r="P1010" i="7"/>
  <c r="BI1008" i="7"/>
  <c r="BH1008" i="7"/>
  <c r="BG1008" i="7"/>
  <c r="BF1008" i="7"/>
  <c r="T1008" i="7"/>
  <c r="R1008" i="7"/>
  <c r="P1008" i="7"/>
  <c r="BI999" i="7"/>
  <c r="BH999" i="7"/>
  <c r="BG999" i="7"/>
  <c r="BF999" i="7"/>
  <c r="T999" i="7"/>
  <c r="R999" i="7"/>
  <c r="P999" i="7"/>
  <c r="BI998" i="7"/>
  <c r="BH998" i="7"/>
  <c r="BG998" i="7"/>
  <c r="BF998" i="7"/>
  <c r="T998" i="7"/>
  <c r="R998" i="7"/>
  <c r="P998" i="7"/>
  <c r="BI996" i="7"/>
  <c r="BH996" i="7"/>
  <c r="BG996" i="7"/>
  <c r="BF996" i="7"/>
  <c r="T996" i="7"/>
  <c r="R996" i="7"/>
  <c r="P996" i="7"/>
  <c r="BI988" i="7"/>
  <c r="BH988" i="7"/>
  <c r="BG988" i="7"/>
  <c r="BF988" i="7"/>
  <c r="T988" i="7"/>
  <c r="R988" i="7"/>
  <c r="P988" i="7"/>
  <c r="BI987" i="7"/>
  <c r="BH987" i="7"/>
  <c r="BG987" i="7"/>
  <c r="BF987" i="7"/>
  <c r="T987" i="7"/>
  <c r="R987" i="7"/>
  <c r="P987" i="7"/>
  <c r="BI985" i="7"/>
  <c r="BH985" i="7"/>
  <c r="BG985" i="7"/>
  <c r="BF985" i="7"/>
  <c r="T985" i="7"/>
  <c r="R985" i="7"/>
  <c r="P985" i="7"/>
  <c r="BI976" i="7"/>
  <c r="BH976" i="7"/>
  <c r="BG976" i="7"/>
  <c r="BF976" i="7"/>
  <c r="T976" i="7"/>
  <c r="R976" i="7"/>
  <c r="P976" i="7"/>
  <c r="BI970" i="7"/>
  <c r="BH970" i="7"/>
  <c r="BG970" i="7"/>
  <c r="BF970" i="7"/>
  <c r="T970" i="7"/>
  <c r="R970" i="7"/>
  <c r="P970" i="7"/>
  <c r="BI963" i="7"/>
  <c r="BH963" i="7"/>
  <c r="BG963" i="7"/>
  <c r="BF963" i="7"/>
  <c r="T963" i="7"/>
  <c r="R963" i="7"/>
  <c r="P963" i="7"/>
  <c r="BI962" i="7"/>
  <c r="BH962" i="7"/>
  <c r="BG962" i="7"/>
  <c r="BF962" i="7"/>
  <c r="T962" i="7"/>
  <c r="R962" i="7"/>
  <c r="P962" i="7"/>
  <c r="BI956" i="7"/>
  <c r="BH956" i="7"/>
  <c r="BG956" i="7"/>
  <c r="BF956" i="7"/>
  <c r="T956" i="7"/>
  <c r="R956" i="7"/>
  <c r="P956" i="7"/>
  <c r="BI955" i="7"/>
  <c r="BH955" i="7"/>
  <c r="BG955" i="7"/>
  <c r="BF955" i="7"/>
  <c r="T955" i="7"/>
  <c r="R955" i="7"/>
  <c r="P955" i="7"/>
  <c r="BI949" i="7"/>
  <c r="BH949" i="7"/>
  <c r="BG949" i="7"/>
  <c r="BF949" i="7"/>
  <c r="T949" i="7"/>
  <c r="R949" i="7"/>
  <c r="P949" i="7"/>
  <c r="BI948" i="7"/>
  <c r="BH948" i="7"/>
  <c r="BG948" i="7"/>
  <c r="BF948" i="7"/>
  <c r="T948" i="7"/>
  <c r="R948" i="7"/>
  <c r="P948" i="7"/>
  <c r="BI942" i="7"/>
  <c r="BH942" i="7"/>
  <c r="BG942" i="7"/>
  <c r="BF942" i="7"/>
  <c r="T942" i="7"/>
  <c r="R942" i="7"/>
  <c r="P942" i="7"/>
  <c r="BI940" i="7"/>
  <c r="BH940" i="7"/>
  <c r="BG940" i="7"/>
  <c r="BF940" i="7"/>
  <c r="T940" i="7"/>
  <c r="R940" i="7"/>
  <c r="P940" i="7"/>
  <c r="BI934" i="7"/>
  <c r="BH934" i="7"/>
  <c r="BG934" i="7"/>
  <c r="BF934" i="7"/>
  <c r="T934" i="7"/>
  <c r="R934" i="7"/>
  <c r="P934" i="7"/>
  <c r="BI924" i="7"/>
  <c r="BH924" i="7"/>
  <c r="BG924" i="7"/>
  <c r="BF924" i="7"/>
  <c r="T924" i="7"/>
  <c r="R924" i="7"/>
  <c r="P924" i="7"/>
  <c r="BI915" i="7"/>
  <c r="BH915" i="7"/>
  <c r="BG915" i="7"/>
  <c r="BF915" i="7"/>
  <c r="T915" i="7"/>
  <c r="R915" i="7"/>
  <c r="P915" i="7"/>
  <c r="BI906" i="7"/>
  <c r="BH906" i="7"/>
  <c r="BG906" i="7"/>
  <c r="BF906" i="7"/>
  <c r="T906" i="7"/>
  <c r="R906" i="7"/>
  <c r="P906" i="7"/>
  <c r="BI902" i="7"/>
  <c r="BH902" i="7"/>
  <c r="BG902" i="7"/>
  <c r="BF902" i="7"/>
  <c r="T902" i="7"/>
  <c r="R902" i="7"/>
  <c r="P902" i="7"/>
  <c r="BI892" i="7"/>
  <c r="BH892" i="7"/>
  <c r="BG892" i="7"/>
  <c r="BF892" i="7"/>
  <c r="T892" i="7"/>
  <c r="R892" i="7"/>
  <c r="P892" i="7"/>
  <c r="BI882" i="7"/>
  <c r="BH882" i="7"/>
  <c r="BG882" i="7"/>
  <c r="BF882" i="7"/>
  <c r="T882" i="7"/>
  <c r="R882" i="7"/>
  <c r="P882" i="7"/>
  <c r="BI872" i="7"/>
  <c r="BH872" i="7"/>
  <c r="BG872" i="7"/>
  <c r="BF872" i="7"/>
  <c r="T872" i="7"/>
  <c r="R872" i="7"/>
  <c r="P872" i="7"/>
  <c r="BI862" i="7"/>
  <c r="BH862" i="7"/>
  <c r="BG862" i="7"/>
  <c r="BF862" i="7"/>
  <c r="T862" i="7"/>
  <c r="R862" i="7"/>
  <c r="P862" i="7"/>
  <c r="BI851" i="7"/>
  <c r="BH851" i="7"/>
  <c r="BG851" i="7"/>
  <c r="BF851" i="7"/>
  <c r="T851" i="7"/>
  <c r="R851" i="7"/>
  <c r="P851" i="7"/>
  <c r="BI841" i="7"/>
  <c r="BH841" i="7"/>
  <c r="BG841" i="7"/>
  <c r="BF841" i="7"/>
  <c r="T841" i="7"/>
  <c r="R841" i="7"/>
  <c r="P841" i="7"/>
  <c r="BI831" i="7"/>
  <c r="BH831" i="7"/>
  <c r="BG831" i="7"/>
  <c r="BF831" i="7"/>
  <c r="T831" i="7"/>
  <c r="R831" i="7"/>
  <c r="P831" i="7"/>
  <c r="BI825" i="7"/>
  <c r="BH825" i="7"/>
  <c r="BG825" i="7"/>
  <c r="BF825" i="7"/>
  <c r="T825" i="7"/>
  <c r="R825" i="7"/>
  <c r="P825" i="7"/>
  <c r="BI815" i="7"/>
  <c r="BH815" i="7"/>
  <c r="BG815" i="7"/>
  <c r="BF815" i="7"/>
  <c r="T815" i="7"/>
  <c r="R815" i="7"/>
  <c r="P815" i="7"/>
  <c r="BI805" i="7"/>
  <c r="BH805" i="7"/>
  <c r="BG805" i="7"/>
  <c r="BF805" i="7"/>
  <c r="T805" i="7"/>
  <c r="R805" i="7"/>
  <c r="P805" i="7"/>
  <c r="BI795" i="7"/>
  <c r="BH795" i="7"/>
  <c r="BG795" i="7"/>
  <c r="BF795" i="7"/>
  <c r="T795" i="7"/>
  <c r="R795" i="7"/>
  <c r="P795" i="7"/>
  <c r="BI785" i="7"/>
  <c r="BH785" i="7"/>
  <c r="BG785" i="7"/>
  <c r="BF785" i="7"/>
  <c r="T785" i="7"/>
  <c r="R785" i="7"/>
  <c r="P785" i="7"/>
  <c r="BI780" i="7"/>
  <c r="BH780" i="7"/>
  <c r="BG780" i="7"/>
  <c r="BF780" i="7"/>
  <c r="T780" i="7"/>
  <c r="R780" i="7"/>
  <c r="P780" i="7"/>
  <c r="BI775" i="7"/>
  <c r="BH775" i="7"/>
  <c r="BG775" i="7"/>
  <c r="BF775" i="7"/>
  <c r="T775" i="7"/>
  <c r="R775" i="7"/>
  <c r="P775" i="7"/>
  <c r="BI768" i="7"/>
  <c r="BH768" i="7"/>
  <c r="BG768" i="7"/>
  <c r="BF768" i="7"/>
  <c r="T768" i="7"/>
  <c r="R768" i="7"/>
  <c r="P768" i="7"/>
  <c r="BI764" i="7"/>
  <c r="BH764" i="7"/>
  <c r="BG764" i="7"/>
  <c r="BF764" i="7"/>
  <c r="T764" i="7"/>
  <c r="R764" i="7"/>
  <c r="P764" i="7"/>
  <c r="BI761" i="7"/>
  <c r="BH761" i="7"/>
  <c r="BG761" i="7"/>
  <c r="BF761" i="7"/>
  <c r="T761" i="7"/>
  <c r="R761" i="7"/>
  <c r="P761" i="7"/>
  <c r="BI757" i="7"/>
  <c r="BH757" i="7"/>
  <c r="BG757" i="7"/>
  <c r="BF757" i="7"/>
  <c r="T757" i="7"/>
  <c r="R757" i="7"/>
  <c r="P757" i="7"/>
  <c r="BI751" i="7"/>
  <c r="BH751" i="7"/>
  <c r="BG751" i="7"/>
  <c r="BF751" i="7"/>
  <c r="T751" i="7"/>
  <c r="R751" i="7"/>
  <c r="P751" i="7"/>
  <c r="BI740" i="7"/>
  <c r="BH740" i="7"/>
  <c r="BG740" i="7"/>
  <c r="BF740" i="7"/>
  <c r="T740" i="7"/>
  <c r="R740" i="7"/>
  <c r="P740" i="7"/>
  <c r="BI730" i="7"/>
  <c r="BH730" i="7"/>
  <c r="BG730" i="7"/>
  <c r="BF730" i="7"/>
  <c r="T730" i="7"/>
  <c r="R730" i="7"/>
  <c r="P730" i="7"/>
  <c r="BI720" i="7"/>
  <c r="BH720" i="7"/>
  <c r="BG720" i="7"/>
  <c r="BF720" i="7"/>
  <c r="T720" i="7"/>
  <c r="R720" i="7"/>
  <c r="P720" i="7"/>
  <c r="BI709" i="7"/>
  <c r="BH709" i="7"/>
  <c r="BG709" i="7"/>
  <c r="BF709" i="7"/>
  <c r="T709" i="7"/>
  <c r="R709" i="7"/>
  <c r="P709" i="7"/>
  <c r="BI699" i="7"/>
  <c r="BH699" i="7"/>
  <c r="BG699" i="7"/>
  <c r="BF699" i="7"/>
  <c r="T699" i="7"/>
  <c r="R699" i="7"/>
  <c r="P699" i="7"/>
  <c r="BI695" i="7"/>
  <c r="BH695" i="7"/>
  <c r="BG695" i="7"/>
  <c r="BF695" i="7"/>
  <c r="T695" i="7"/>
  <c r="R695" i="7"/>
  <c r="P695" i="7"/>
  <c r="BI684" i="7"/>
  <c r="BH684" i="7"/>
  <c r="BG684" i="7"/>
  <c r="BF684" i="7"/>
  <c r="T684" i="7"/>
  <c r="R684" i="7"/>
  <c r="P684" i="7"/>
  <c r="BI673" i="7"/>
  <c r="BH673" i="7"/>
  <c r="BG673" i="7"/>
  <c r="BF673" i="7"/>
  <c r="T673" i="7"/>
  <c r="R673" i="7"/>
  <c r="P673" i="7"/>
  <c r="BI662" i="7"/>
  <c r="BH662" i="7"/>
  <c r="BG662" i="7"/>
  <c r="BF662" i="7"/>
  <c r="T662" i="7"/>
  <c r="R662" i="7"/>
  <c r="P662" i="7"/>
  <c r="BI651" i="7"/>
  <c r="BH651" i="7"/>
  <c r="BG651" i="7"/>
  <c r="BF651" i="7"/>
  <c r="T651" i="7"/>
  <c r="R651" i="7"/>
  <c r="P651" i="7"/>
  <c r="BI639" i="7"/>
  <c r="BH639" i="7"/>
  <c r="BG639" i="7"/>
  <c r="BF639" i="7"/>
  <c r="T639" i="7"/>
  <c r="R639" i="7"/>
  <c r="P639" i="7"/>
  <c r="BI631" i="7"/>
  <c r="BH631" i="7"/>
  <c r="BG631" i="7"/>
  <c r="BF631" i="7"/>
  <c r="T631" i="7"/>
  <c r="R631" i="7"/>
  <c r="P631" i="7"/>
  <c r="BI620" i="7"/>
  <c r="BH620" i="7"/>
  <c r="BG620" i="7"/>
  <c r="BF620" i="7"/>
  <c r="T620" i="7"/>
  <c r="R620" i="7"/>
  <c r="P620" i="7"/>
  <c r="BI609" i="7"/>
  <c r="BH609" i="7"/>
  <c r="BG609" i="7"/>
  <c r="BF609" i="7"/>
  <c r="T609" i="7"/>
  <c r="R609" i="7"/>
  <c r="P609" i="7"/>
  <c r="BI602" i="7"/>
  <c r="BH602" i="7"/>
  <c r="BG602" i="7"/>
  <c r="BF602" i="7"/>
  <c r="T602" i="7"/>
  <c r="R602" i="7"/>
  <c r="P602" i="7"/>
  <c r="BI591" i="7"/>
  <c r="BH591" i="7"/>
  <c r="BG591" i="7"/>
  <c r="BF591" i="7"/>
  <c r="T591" i="7"/>
  <c r="R591" i="7"/>
  <c r="P591" i="7"/>
  <c r="BI580" i="7"/>
  <c r="BH580" i="7"/>
  <c r="BG580" i="7"/>
  <c r="BF580" i="7"/>
  <c r="T580" i="7"/>
  <c r="R580" i="7"/>
  <c r="P580" i="7"/>
  <c r="BI569" i="7"/>
  <c r="BH569" i="7"/>
  <c r="BG569" i="7"/>
  <c r="BF569" i="7"/>
  <c r="T569" i="7"/>
  <c r="R569" i="7"/>
  <c r="P569" i="7"/>
  <c r="BI558" i="7"/>
  <c r="BH558" i="7"/>
  <c r="BG558" i="7"/>
  <c r="BF558" i="7"/>
  <c r="T558" i="7"/>
  <c r="R558" i="7"/>
  <c r="P558" i="7"/>
  <c r="BI553" i="7"/>
  <c r="BH553" i="7"/>
  <c r="BG553" i="7"/>
  <c r="BF553" i="7"/>
  <c r="T553" i="7"/>
  <c r="R553" i="7"/>
  <c r="P553" i="7"/>
  <c r="BI548" i="7"/>
  <c r="BH548" i="7"/>
  <c r="BG548" i="7"/>
  <c r="BF548" i="7"/>
  <c r="T548" i="7"/>
  <c r="R548" i="7"/>
  <c r="P548" i="7"/>
  <c r="BI541" i="7"/>
  <c r="BH541" i="7"/>
  <c r="BG541" i="7"/>
  <c r="BF541" i="7"/>
  <c r="T541" i="7"/>
  <c r="R541" i="7"/>
  <c r="P541" i="7"/>
  <c r="BI537" i="7"/>
  <c r="BH537" i="7"/>
  <c r="BG537" i="7"/>
  <c r="BF537" i="7"/>
  <c r="T537" i="7"/>
  <c r="R537" i="7"/>
  <c r="P537" i="7"/>
  <c r="BI534" i="7"/>
  <c r="BH534" i="7"/>
  <c r="BG534" i="7"/>
  <c r="BF534" i="7"/>
  <c r="T534" i="7"/>
  <c r="R534" i="7"/>
  <c r="P534" i="7"/>
  <c r="BI530" i="7"/>
  <c r="BH530" i="7"/>
  <c r="BG530" i="7"/>
  <c r="BF530" i="7"/>
  <c r="T530" i="7"/>
  <c r="R530" i="7"/>
  <c r="P530" i="7"/>
  <c r="BI524" i="7"/>
  <c r="BH524" i="7"/>
  <c r="BG524" i="7"/>
  <c r="BF524" i="7"/>
  <c r="T524" i="7"/>
  <c r="R524" i="7"/>
  <c r="P524" i="7"/>
  <c r="BI509" i="7"/>
  <c r="BH509" i="7"/>
  <c r="BG509" i="7"/>
  <c r="BF509" i="7"/>
  <c r="T509" i="7"/>
  <c r="R509" i="7"/>
  <c r="P509" i="7"/>
  <c r="BI498" i="7"/>
  <c r="BH498" i="7"/>
  <c r="BG498" i="7"/>
  <c r="BF498" i="7"/>
  <c r="T498" i="7"/>
  <c r="R498" i="7"/>
  <c r="P498" i="7"/>
  <c r="BI487" i="7"/>
  <c r="BH487" i="7"/>
  <c r="BG487" i="7"/>
  <c r="BF487" i="7"/>
  <c r="T487" i="7"/>
  <c r="R487" i="7"/>
  <c r="P487" i="7"/>
  <c r="BI472" i="7"/>
  <c r="BH472" i="7"/>
  <c r="BG472" i="7"/>
  <c r="BF472" i="7"/>
  <c r="T472" i="7"/>
  <c r="R472" i="7"/>
  <c r="P472" i="7"/>
  <c r="BI461" i="7"/>
  <c r="BH461" i="7"/>
  <c r="BG461" i="7"/>
  <c r="BF461" i="7"/>
  <c r="T461" i="7"/>
  <c r="R461" i="7"/>
  <c r="P461" i="7"/>
  <c r="BI451" i="7"/>
  <c r="BH451" i="7"/>
  <c r="BG451" i="7"/>
  <c r="BF451" i="7"/>
  <c r="T451" i="7"/>
  <c r="R451" i="7"/>
  <c r="P451" i="7"/>
  <c r="BI444" i="7"/>
  <c r="BH444" i="7"/>
  <c r="BG444" i="7"/>
  <c r="BF444" i="7"/>
  <c r="T444" i="7"/>
  <c r="R444" i="7"/>
  <c r="P444" i="7"/>
  <c r="BI436" i="7"/>
  <c r="BH436" i="7"/>
  <c r="BG436" i="7"/>
  <c r="BF436" i="7"/>
  <c r="T436" i="7"/>
  <c r="R436" i="7"/>
  <c r="P436" i="7"/>
  <c r="BI428" i="7"/>
  <c r="BH428" i="7"/>
  <c r="BG428" i="7"/>
  <c r="BF428" i="7"/>
  <c r="T428" i="7"/>
  <c r="R428" i="7"/>
  <c r="P428" i="7"/>
  <c r="BI426" i="7"/>
  <c r="BH426" i="7"/>
  <c r="BG426" i="7"/>
  <c r="BF426" i="7"/>
  <c r="T426" i="7"/>
  <c r="R426" i="7"/>
  <c r="P426" i="7"/>
  <c r="BI419" i="7"/>
  <c r="BH419" i="7"/>
  <c r="BG419" i="7"/>
  <c r="BF419" i="7"/>
  <c r="T419" i="7"/>
  <c r="R419" i="7"/>
  <c r="P419" i="7"/>
  <c r="BI417" i="7"/>
  <c r="BH417" i="7"/>
  <c r="BG417" i="7"/>
  <c r="BF417" i="7"/>
  <c r="T417" i="7"/>
  <c r="R417" i="7"/>
  <c r="P417" i="7"/>
  <c r="BI409" i="7"/>
  <c r="BH409" i="7"/>
  <c r="BG409" i="7"/>
  <c r="BF409" i="7"/>
  <c r="T409" i="7"/>
  <c r="R409" i="7"/>
  <c r="P409" i="7"/>
  <c r="BI397" i="7"/>
  <c r="BH397" i="7"/>
  <c r="BG397" i="7"/>
  <c r="BF397" i="7"/>
  <c r="T397" i="7"/>
  <c r="R397" i="7"/>
  <c r="P397" i="7"/>
  <c r="BI389" i="7"/>
  <c r="BH389" i="7"/>
  <c r="BG389" i="7"/>
  <c r="BF389" i="7"/>
  <c r="T389" i="7"/>
  <c r="T381" i="7"/>
  <c r="R389" i="7"/>
  <c r="P389" i="7"/>
  <c r="P381" i="7"/>
  <c r="BI382" i="7"/>
  <c r="BH382" i="7"/>
  <c r="BG382" i="7"/>
  <c r="BF382" i="7"/>
  <c r="T382" i="7"/>
  <c r="R382" i="7"/>
  <c r="R381" i="7" s="1"/>
  <c r="P382" i="7"/>
  <c r="BI379" i="7"/>
  <c r="BH379" i="7"/>
  <c r="BG379" i="7"/>
  <c r="BF379" i="7"/>
  <c r="T379" i="7"/>
  <c r="R379" i="7"/>
  <c r="P379" i="7"/>
  <c r="BI369" i="7"/>
  <c r="BH369" i="7"/>
  <c r="BG369" i="7"/>
  <c r="BF369" i="7"/>
  <c r="T369" i="7"/>
  <c r="R369" i="7"/>
  <c r="P369" i="7"/>
  <c r="BI366" i="7"/>
  <c r="BH366" i="7"/>
  <c r="BG366" i="7"/>
  <c r="BF366" i="7"/>
  <c r="T366" i="7"/>
  <c r="R366" i="7"/>
  <c r="P366" i="7"/>
  <c r="BI345" i="7"/>
  <c r="BH345" i="7"/>
  <c r="BG345" i="7"/>
  <c r="BF345" i="7"/>
  <c r="T345" i="7"/>
  <c r="R345" i="7"/>
  <c r="P345" i="7"/>
  <c r="BI336" i="7"/>
  <c r="BH336" i="7"/>
  <c r="BG336" i="7"/>
  <c r="BF336" i="7"/>
  <c r="T336" i="7"/>
  <c r="R336" i="7"/>
  <c r="P336" i="7"/>
  <c r="BI327" i="7"/>
  <c r="BH327" i="7"/>
  <c r="BG327" i="7"/>
  <c r="BF327" i="7"/>
  <c r="T327" i="7"/>
  <c r="R327" i="7"/>
  <c r="P327" i="7"/>
  <c r="BI325" i="7"/>
  <c r="BH325" i="7"/>
  <c r="BG325" i="7"/>
  <c r="BF325" i="7"/>
  <c r="T325" i="7"/>
  <c r="R325" i="7"/>
  <c r="P325" i="7"/>
  <c r="BI310" i="7"/>
  <c r="BH310" i="7"/>
  <c r="BG310" i="7"/>
  <c r="BF310" i="7"/>
  <c r="T310" i="7"/>
  <c r="R310" i="7"/>
  <c r="P310" i="7"/>
  <c r="BI304" i="7"/>
  <c r="BH304" i="7"/>
  <c r="BG304" i="7"/>
  <c r="BF304" i="7"/>
  <c r="T304" i="7"/>
  <c r="R304" i="7"/>
  <c r="P304" i="7"/>
  <c r="BI300" i="7"/>
  <c r="BH300" i="7"/>
  <c r="BG300" i="7"/>
  <c r="BF300" i="7"/>
  <c r="T300" i="7"/>
  <c r="R300" i="7"/>
  <c r="P300" i="7"/>
  <c r="BI296" i="7"/>
  <c r="BH296" i="7"/>
  <c r="BG296" i="7"/>
  <c r="BF296" i="7"/>
  <c r="T296" i="7"/>
  <c r="R296" i="7"/>
  <c r="P296" i="7"/>
  <c r="BI291" i="7"/>
  <c r="BH291" i="7"/>
  <c r="BG291" i="7"/>
  <c r="BF291" i="7"/>
  <c r="T291" i="7"/>
  <c r="R291" i="7"/>
  <c r="P291" i="7"/>
  <c r="BI287" i="7"/>
  <c r="BH287" i="7"/>
  <c r="BG287" i="7"/>
  <c r="BF287" i="7"/>
  <c r="T287" i="7"/>
  <c r="R287" i="7"/>
  <c r="P287" i="7"/>
  <c r="BI281" i="7"/>
  <c r="BH281" i="7"/>
  <c r="BG281" i="7"/>
  <c r="BF281" i="7"/>
  <c r="T281" i="7"/>
  <c r="R281" i="7"/>
  <c r="P281" i="7"/>
  <c r="BI277" i="7"/>
  <c r="BH277" i="7"/>
  <c r="BG277" i="7"/>
  <c r="BF277" i="7"/>
  <c r="T277" i="7"/>
  <c r="R277" i="7"/>
  <c r="P277" i="7"/>
  <c r="BI271" i="7"/>
  <c r="BH271" i="7"/>
  <c r="BG271" i="7"/>
  <c r="BF271" i="7"/>
  <c r="T271" i="7"/>
  <c r="R271" i="7"/>
  <c r="P271" i="7"/>
  <c r="BI264" i="7"/>
  <c r="BH264" i="7"/>
  <c r="BG264" i="7"/>
  <c r="BF264" i="7"/>
  <c r="T264" i="7"/>
  <c r="R264" i="7"/>
  <c r="P264" i="7"/>
  <c r="BI261" i="7"/>
  <c r="BH261" i="7"/>
  <c r="BG261" i="7"/>
  <c r="BF261" i="7"/>
  <c r="T261" i="7"/>
  <c r="R261" i="7"/>
  <c r="P261" i="7"/>
  <c r="BI258" i="7"/>
  <c r="BH258" i="7"/>
  <c r="BG258" i="7"/>
  <c r="BF258" i="7"/>
  <c r="T258" i="7"/>
  <c r="R258" i="7"/>
  <c r="P258" i="7"/>
  <c r="BI250" i="7"/>
  <c r="BH250" i="7"/>
  <c r="BG250" i="7"/>
  <c r="BF250" i="7"/>
  <c r="T250" i="7"/>
  <c r="R250" i="7"/>
  <c r="P250" i="7"/>
  <c r="BI242" i="7"/>
  <c r="BH242" i="7"/>
  <c r="BG242" i="7"/>
  <c r="BF242" i="7"/>
  <c r="T242" i="7"/>
  <c r="R242" i="7"/>
  <c r="P242" i="7"/>
  <c r="BI230" i="7"/>
  <c r="BH230" i="7"/>
  <c r="BG230" i="7"/>
  <c r="BF230" i="7"/>
  <c r="T230" i="7"/>
  <c r="R230" i="7"/>
  <c r="P230" i="7"/>
  <c r="BI218" i="7"/>
  <c r="BH218" i="7"/>
  <c r="BG218" i="7"/>
  <c r="BF218" i="7"/>
  <c r="T218" i="7"/>
  <c r="R218" i="7"/>
  <c r="P218" i="7"/>
  <c r="BI206" i="7"/>
  <c r="BH206" i="7"/>
  <c r="BG206" i="7"/>
  <c r="BF206" i="7"/>
  <c r="T206" i="7"/>
  <c r="R206" i="7"/>
  <c r="P206" i="7"/>
  <c r="BI194" i="7"/>
  <c r="BH194" i="7"/>
  <c r="BG194" i="7"/>
  <c r="BF194" i="7"/>
  <c r="T194" i="7"/>
  <c r="R194" i="7"/>
  <c r="P194" i="7"/>
  <c r="BI182" i="7"/>
  <c r="BH182" i="7"/>
  <c r="BG182" i="7"/>
  <c r="BF182" i="7"/>
  <c r="T182" i="7"/>
  <c r="R182" i="7"/>
  <c r="P182" i="7"/>
  <c r="BI170" i="7"/>
  <c r="BH170" i="7"/>
  <c r="BG170" i="7"/>
  <c r="BF170" i="7"/>
  <c r="T170" i="7"/>
  <c r="R170" i="7"/>
  <c r="P170" i="7"/>
  <c r="BI167" i="7"/>
  <c r="BH167" i="7"/>
  <c r="BG167" i="7"/>
  <c r="BF167" i="7"/>
  <c r="T167" i="7"/>
  <c r="R167" i="7"/>
  <c r="P167" i="7"/>
  <c r="BI160" i="7"/>
  <c r="BH160" i="7"/>
  <c r="BG160" i="7"/>
  <c r="BF160" i="7"/>
  <c r="T160" i="7"/>
  <c r="R160" i="7"/>
  <c r="P160" i="7"/>
  <c r="BI157" i="7"/>
  <c r="BH157" i="7"/>
  <c r="BG157" i="7"/>
  <c r="BF157" i="7"/>
  <c r="T157" i="7"/>
  <c r="R157" i="7"/>
  <c r="P157" i="7"/>
  <c r="BI149" i="7"/>
  <c r="BH149" i="7"/>
  <c r="BG149" i="7"/>
  <c r="BF149" i="7"/>
  <c r="T149" i="7"/>
  <c r="R149" i="7"/>
  <c r="P149" i="7"/>
  <c r="BI146" i="7"/>
  <c r="BH146" i="7"/>
  <c r="BG146" i="7"/>
  <c r="BF146" i="7"/>
  <c r="T146" i="7"/>
  <c r="R146" i="7"/>
  <c r="P146" i="7"/>
  <c r="BI139" i="7"/>
  <c r="BH139" i="7"/>
  <c r="BG139" i="7"/>
  <c r="BF139" i="7"/>
  <c r="T139" i="7"/>
  <c r="R139" i="7"/>
  <c r="P139" i="7"/>
  <c r="BI136" i="7"/>
  <c r="BH136" i="7"/>
  <c r="BG136" i="7"/>
  <c r="BF136" i="7"/>
  <c r="T136" i="7"/>
  <c r="R136" i="7"/>
  <c r="P136" i="7"/>
  <c r="BI129" i="7"/>
  <c r="BH129" i="7"/>
  <c r="BG129" i="7"/>
  <c r="BF129" i="7"/>
  <c r="T129" i="7"/>
  <c r="R129" i="7"/>
  <c r="P129" i="7"/>
  <c r="BI121" i="7"/>
  <c r="BH121" i="7"/>
  <c r="BG121" i="7"/>
  <c r="BF121" i="7"/>
  <c r="T121" i="7"/>
  <c r="R121" i="7"/>
  <c r="P121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0" i="7"/>
  <c r="BH100" i="7"/>
  <c r="BG100" i="7"/>
  <c r="BF100" i="7"/>
  <c r="T100" i="7"/>
  <c r="R100" i="7"/>
  <c r="P100" i="7"/>
  <c r="J94" i="7"/>
  <c r="J93" i="7"/>
  <c r="F93" i="7"/>
  <c r="F91" i="7"/>
  <c r="E89" i="7"/>
  <c r="J59" i="7"/>
  <c r="J58" i="7"/>
  <c r="F58" i="7"/>
  <c r="F56" i="7"/>
  <c r="E54" i="7"/>
  <c r="J20" i="7"/>
  <c r="E20" i="7"/>
  <c r="F59" i="7" s="1"/>
  <c r="J19" i="7"/>
  <c r="J14" i="7"/>
  <c r="J91" i="7"/>
  <c r="E7" i="7"/>
  <c r="E85" i="7"/>
  <c r="J39" i="6"/>
  <c r="J38" i="6"/>
  <c r="AY60" i="1" s="1"/>
  <c r="J37" i="6"/>
  <c r="AX60" i="1"/>
  <c r="BI1122" i="6"/>
  <c r="BH1122" i="6"/>
  <c r="BG1122" i="6"/>
  <c r="BF1122" i="6"/>
  <c r="T1122" i="6"/>
  <c r="R1122" i="6"/>
  <c r="P1122" i="6"/>
  <c r="BI1120" i="6"/>
  <c r="BH1120" i="6"/>
  <c r="BG1120" i="6"/>
  <c r="BF1120" i="6"/>
  <c r="T1120" i="6"/>
  <c r="R1120" i="6"/>
  <c r="P1120" i="6"/>
  <c r="BI1117" i="6"/>
  <c r="BH1117" i="6"/>
  <c r="BG1117" i="6"/>
  <c r="BF1117" i="6"/>
  <c r="T1117" i="6"/>
  <c r="R1117" i="6"/>
  <c r="P1117" i="6"/>
  <c r="BI1115" i="6"/>
  <c r="BH1115" i="6"/>
  <c r="BG1115" i="6"/>
  <c r="BF1115" i="6"/>
  <c r="T1115" i="6"/>
  <c r="R1115" i="6"/>
  <c r="P1115" i="6"/>
  <c r="BI1107" i="6"/>
  <c r="BH1107" i="6"/>
  <c r="BG1107" i="6"/>
  <c r="BF1107" i="6"/>
  <c r="T1107" i="6"/>
  <c r="R1107" i="6"/>
  <c r="P1107" i="6"/>
  <c r="BI1104" i="6"/>
  <c r="BH1104" i="6"/>
  <c r="BG1104" i="6"/>
  <c r="BF1104" i="6"/>
  <c r="T1104" i="6"/>
  <c r="R1104" i="6"/>
  <c r="P1104" i="6"/>
  <c r="BI1096" i="6"/>
  <c r="BH1096" i="6"/>
  <c r="BG1096" i="6"/>
  <c r="BF1096" i="6"/>
  <c r="T1096" i="6"/>
  <c r="R1096" i="6"/>
  <c r="P1096" i="6"/>
  <c r="BI1092" i="6"/>
  <c r="BH1092" i="6"/>
  <c r="BG1092" i="6"/>
  <c r="BF1092" i="6"/>
  <c r="T1092" i="6"/>
  <c r="R1092" i="6"/>
  <c r="P1092" i="6"/>
  <c r="BI1090" i="6"/>
  <c r="BH1090" i="6"/>
  <c r="BG1090" i="6"/>
  <c r="BF1090" i="6"/>
  <c r="T1090" i="6"/>
  <c r="R1090" i="6"/>
  <c r="P1090" i="6"/>
  <c r="BI1082" i="6"/>
  <c r="BH1082" i="6"/>
  <c r="BG1082" i="6"/>
  <c r="BF1082" i="6"/>
  <c r="T1082" i="6"/>
  <c r="R1082" i="6"/>
  <c r="P1082" i="6"/>
  <c r="BI1081" i="6"/>
  <c r="BH1081" i="6"/>
  <c r="BG1081" i="6"/>
  <c r="BF1081" i="6"/>
  <c r="T1081" i="6"/>
  <c r="R1081" i="6"/>
  <c r="P1081" i="6"/>
  <c r="BI1075" i="6"/>
  <c r="BH1075" i="6"/>
  <c r="BG1075" i="6"/>
  <c r="BF1075" i="6"/>
  <c r="T1075" i="6"/>
  <c r="R1075" i="6"/>
  <c r="P1075" i="6"/>
  <c r="BI1070" i="6"/>
  <c r="BH1070" i="6"/>
  <c r="BG1070" i="6"/>
  <c r="BF1070" i="6"/>
  <c r="T1070" i="6"/>
  <c r="R1070" i="6"/>
  <c r="P1070" i="6"/>
  <c r="BI1061" i="6"/>
  <c r="BH1061" i="6"/>
  <c r="BG1061" i="6"/>
  <c r="BF1061" i="6"/>
  <c r="T1061" i="6"/>
  <c r="R1061" i="6"/>
  <c r="P1061" i="6"/>
  <c r="BI1054" i="6"/>
  <c r="BH1054" i="6"/>
  <c r="BG1054" i="6"/>
  <c r="BF1054" i="6"/>
  <c r="T1054" i="6"/>
  <c r="R1054" i="6"/>
  <c r="P1054" i="6"/>
  <c r="BI1052" i="6"/>
  <c r="BH1052" i="6"/>
  <c r="BG1052" i="6"/>
  <c r="BF1052" i="6"/>
  <c r="T1052" i="6"/>
  <c r="R1052" i="6"/>
  <c r="P1052" i="6"/>
  <c r="BI1046" i="6"/>
  <c r="BH1046" i="6"/>
  <c r="BG1046" i="6"/>
  <c r="BF1046" i="6"/>
  <c r="T1046" i="6"/>
  <c r="R1046" i="6"/>
  <c r="P1046" i="6"/>
  <c r="BI1044" i="6"/>
  <c r="BH1044" i="6"/>
  <c r="BG1044" i="6"/>
  <c r="BF1044" i="6"/>
  <c r="T1044" i="6"/>
  <c r="R1044" i="6"/>
  <c r="P1044" i="6"/>
  <c r="BI1038" i="6"/>
  <c r="BH1038" i="6"/>
  <c r="BG1038" i="6"/>
  <c r="BF1038" i="6"/>
  <c r="T1038" i="6"/>
  <c r="R1038" i="6"/>
  <c r="P1038" i="6"/>
  <c r="BI1037" i="6"/>
  <c r="BH1037" i="6"/>
  <c r="BG1037" i="6"/>
  <c r="BF1037" i="6"/>
  <c r="T1037" i="6"/>
  <c r="R1037" i="6"/>
  <c r="P1037" i="6"/>
  <c r="BI1035" i="6"/>
  <c r="BH1035" i="6"/>
  <c r="BG1035" i="6"/>
  <c r="BF1035" i="6"/>
  <c r="T1035" i="6"/>
  <c r="R1035" i="6"/>
  <c r="P1035" i="6"/>
  <c r="BI1018" i="6"/>
  <c r="BH1018" i="6"/>
  <c r="BG1018" i="6"/>
  <c r="BF1018" i="6"/>
  <c r="T1018" i="6"/>
  <c r="R1018" i="6"/>
  <c r="P1018" i="6"/>
  <c r="BI1017" i="6"/>
  <c r="BH1017" i="6"/>
  <c r="BG1017" i="6"/>
  <c r="BF1017" i="6"/>
  <c r="T1017" i="6"/>
  <c r="R1017" i="6"/>
  <c r="P1017" i="6"/>
  <c r="BI1015" i="6"/>
  <c r="BH1015" i="6"/>
  <c r="BG1015" i="6"/>
  <c r="BF1015" i="6"/>
  <c r="T1015" i="6"/>
  <c r="R1015" i="6"/>
  <c r="P1015" i="6"/>
  <c r="BI994" i="6"/>
  <c r="BH994" i="6"/>
  <c r="BG994" i="6"/>
  <c r="BF994" i="6"/>
  <c r="T994" i="6"/>
  <c r="R994" i="6"/>
  <c r="P994" i="6"/>
  <c r="BI993" i="6"/>
  <c r="BH993" i="6"/>
  <c r="BG993" i="6"/>
  <c r="BF993" i="6"/>
  <c r="T993" i="6"/>
  <c r="R993" i="6"/>
  <c r="P993" i="6"/>
  <c r="BI991" i="6"/>
  <c r="BH991" i="6"/>
  <c r="BG991" i="6"/>
  <c r="BF991" i="6"/>
  <c r="T991" i="6"/>
  <c r="R991" i="6"/>
  <c r="P991" i="6"/>
  <c r="BI985" i="6"/>
  <c r="BH985" i="6"/>
  <c r="BG985" i="6"/>
  <c r="BF985" i="6"/>
  <c r="T985" i="6"/>
  <c r="R985" i="6"/>
  <c r="P985" i="6"/>
  <c r="BI978" i="6"/>
  <c r="BH978" i="6"/>
  <c r="BG978" i="6"/>
  <c r="BF978" i="6"/>
  <c r="T978" i="6"/>
  <c r="R978" i="6"/>
  <c r="P978" i="6"/>
  <c r="BI953" i="6"/>
  <c r="BH953" i="6"/>
  <c r="BG953" i="6"/>
  <c r="BF953" i="6"/>
  <c r="T953" i="6"/>
  <c r="R953" i="6"/>
  <c r="P953" i="6"/>
  <c r="BI948" i="6"/>
  <c r="BH948" i="6"/>
  <c r="BG948" i="6"/>
  <c r="BF948" i="6"/>
  <c r="T948" i="6"/>
  <c r="R948" i="6"/>
  <c r="P948" i="6"/>
  <c r="BI947" i="6"/>
  <c r="BH947" i="6"/>
  <c r="BG947" i="6"/>
  <c r="BF947" i="6"/>
  <c r="T947" i="6"/>
  <c r="R947" i="6"/>
  <c r="P947" i="6"/>
  <c r="BI941" i="6"/>
  <c r="BH941" i="6"/>
  <c r="BG941" i="6"/>
  <c r="BF941" i="6"/>
  <c r="T941" i="6"/>
  <c r="R941" i="6"/>
  <c r="P941" i="6"/>
  <c r="BI940" i="6"/>
  <c r="BH940" i="6"/>
  <c r="BG940" i="6"/>
  <c r="BF940" i="6"/>
  <c r="T940" i="6"/>
  <c r="R940" i="6"/>
  <c r="P940" i="6"/>
  <c r="BI915" i="6"/>
  <c r="BH915" i="6"/>
  <c r="BG915" i="6"/>
  <c r="BF915" i="6"/>
  <c r="T915" i="6"/>
  <c r="R915" i="6"/>
  <c r="P915" i="6"/>
  <c r="BI914" i="6"/>
  <c r="BH914" i="6"/>
  <c r="BG914" i="6"/>
  <c r="BF914" i="6"/>
  <c r="T914" i="6"/>
  <c r="R914" i="6"/>
  <c r="P914" i="6"/>
  <c r="BI893" i="6"/>
  <c r="BH893" i="6"/>
  <c r="BG893" i="6"/>
  <c r="BF893" i="6"/>
  <c r="T893" i="6"/>
  <c r="R893" i="6"/>
  <c r="P893" i="6"/>
  <c r="BI892" i="6"/>
  <c r="BH892" i="6"/>
  <c r="BG892" i="6"/>
  <c r="BF892" i="6"/>
  <c r="T892" i="6"/>
  <c r="R892" i="6"/>
  <c r="P892" i="6"/>
  <c r="BI883" i="6"/>
  <c r="BH883" i="6"/>
  <c r="BG883" i="6"/>
  <c r="BF883" i="6"/>
  <c r="T883" i="6"/>
  <c r="R883" i="6"/>
  <c r="P883" i="6"/>
  <c r="BI882" i="6"/>
  <c r="BH882" i="6"/>
  <c r="BG882" i="6"/>
  <c r="BF882" i="6"/>
  <c r="T882" i="6"/>
  <c r="R882" i="6"/>
  <c r="P882" i="6"/>
  <c r="BI861" i="6"/>
  <c r="BH861" i="6"/>
  <c r="BG861" i="6"/>
  <c r="BF861" i="6"/>
  <c r="T861" i="6"/>
  <c r="R861" i="6"/>
  <c r="P861" i="6"/>
  <c r="BI859" i="6"/>
  <c r="BH859" i="6"/>
  <c r="BG859" i="6"/>
  <c r="BF859" i="6"/>
  <c r="T859" i="6"/>
  <c r="R859" i="6"/>
  <c r="P859" i="6"/>
  <c r="BI852" i="6"/>
  <c r="BH852" i="6"/>
  <c r="BG852" i="6"/>
  <c r="BF852" i="6"/>
  <c r="T852" i="6"/>
  <c r="R852" i="6"/>
  <c r="P852" i="6"/>
  <c r="BI842" i="6"/>
  <c r="BH842" i="6"/>
  <c r="BG842" i="6"/>
  <c r="BF842" i="6"/>
  <c r="T842" i="6"/>
  <c r="R842" i="6"/>
  <c r="P842" i="6"/>
  <c r="BI833" i="6"/>
  <c r="BH833" i="6"/>
  <c r="BG833" i="6"/>
  <c r="BF833" i="6"/>
  <c r="T833" i="6"/>
  <c r="R833" i="6"/>
  <c r="P833" i="6"/>
  <c r="BI824" i="6"/>
  <c r="BH824" i="6"/>
  <c r="BG824" i="6"/>
  <c r="BF824" i="6"/>
  <c r="T824" i="6"/>
  <c r="R824" i="6"/>
  <c r="P824" i="6"/>
  <c r="BI815" i="6"/>
  <c r="BH815" i="6"/>
  <c r="BG815" i="6"/>
  <c r="BF815" i="6"/>
  <c r="T815" i="6"/>
  <c r="R815" i="6"/>
  <c r="P815" i="6"/>
  <c r="BI806" i="6"/>
  <c r="BH806" i="6"/>
  <c r="BG806" i="6"/>
  <c r="BF806" i="6"/>
  <c r="T806" i="6"/>
  <c r="R806" i="6"/>
  <c r="P806" i="6"/>
  <c r="BI798" i="6"/>
  <c r="BH798" i="6"/>
  <c r="BG798" i="6"/>
  <c r="BF798" i="6"/>
  <c r="T798" i="6"/>
  <c r="R798" i="6"/>
  <c r="P798" i="6"/>
  <c r="BI789" i="6"/>
  <c r="BH789" i="6"/>
  <c r="BG789" i="6"/>
  <c r="BF789" i="6"/>
  <c r="T789" i="6"/>
  <c r="R789" i="6"/>
  <c r="P789" i="6"/>
  <c r="BI778" i="6"/>
  <c r="BH778" i="6"/>
  <c r="BG778" i="6"/>
  <c r="BF778" i="6"/>
  <c r="T778" i="6"/>
  <c r="R778" i="6"/>
  <c r="P778" i="6"/>
  <c r="BI769" i="6"/>
  <c r="BH769" i="6"/>
  <c r="BG769" i="6"/>
  <c r="BF769" i="6"/>
  <c r="T769" i="6"/>
  <c r="R769" i="6"/>
  <c r="P769" i="6"/>
  <c r="BI760" i="6"/>
  <c r="BH760" i="6"/>
  <c r="BG760" i="6"/>
  <c r="BF760" i="6"/>
  <c r="T760" i="6"/>
  <c r="R760" i="6"/>
  <c r="P760" i="6"/>
  <c r="BI751" i="6"/>
  <c r="BH751" i="6"/>
  <c r="BG751" i="6"/>
  <c r="BF751" i="6"/>
  <c r="T751" i="6"/>
  <c r="R751" i="6"/>
  <c r="P751" i="6"/>
  <c r="BI742" i="6"/>
  <c r="BH742" i="6"/>
  <c r="BG742" i="6"/>
  <c r="BF742" i="6"/>
  <c r="T742" i="6"/>
  <c r="R742" i="6"/>
  <c r="P742" i="6"/>
  <c r="BI737" i="6"/>
  <c r="BH737" i="6"/>
  <c r="BG737" i="6"/>
  <c r="BF737" i="6"/>
  <c r="T737" i="6"/>
  <c r="R737" i="6"/>
  <c r="P737" i="6"/>
  <c r="BI732" i="6"/>
  <c r="BH732" i="6"/>
  <c r="BG732" i="6"/>
  <c r="BF732" i="6"/>
  <c r="T732" i="6"/>
  <c r="R732" i="6"/>
  <c r="P732" i="6"/>
  <c r="BI725" i="6"/>
  <c r="BH725" i="6"/>
  <c r="BG725" i="6"/>
  <c r="BF725" i="6"/>
  <c r="T725" i="6"/>
  <c r="R725" i="6"/>
  <c r="P725" i="6"/>
  <c r="BI721" i="6"/>
  <c r="BH721" i="6"/>
  <c r="BG721" i="6"/>
  <c r="BF721" i="6"/>
  <c r="T721" i="6"/>
  <c r="R721" i="6"/>
  <c r="P721" i="6"/>
  <c r="BI718" i="6"/>
  <c r="BH718" i="6"/>
  <c r="BG718" i="6"/>
  <c r="BF718" i="6"/>
  <c r="T718" i="6"/>
  <c r="R718" i="6"/>
  <c r="P718" i="6"/>
  <c r="BI714" i="6"/>
  <c r="BH714" i="6"/>
  <c r="BG714" i="6"/>
  <c r="BF714" i="6"/>
  <c r="T714" i="6"/>
  <c r="R714" i="6"/>
  <c r="P714" i="6"/>
  <c r="BI708" i="6"/>
  <c r="BH708" i="6"/>
  <c r="BG708" i="6"/>
  <c r="BF708" i="6"/>
  <c r="T708" i="6"/>
  <c r="R708" i="6"/>
  <c r="P708" i="6"/>
  <c r="BI699" i="6"/>
  <c r="BH699" i="6"/>
  <c r="BG699" i="6"/>
  <c r="BF699" i="6"/>
  <c r="T699" i="6"/>
  <c r="R699" i="6"/>
  <c r="P699" i="6"/>
  <c r="BI690" i="6"/>
  <c r="BH690" i="6"/>
  <c r="BG690" i="6"/>
  <c r="BF690" i="6"/>
  <c r="T690" i="6"/>
  <c r="R690" i="6"/>
  <c r="P690" i="6"/>
  <c r="BI681" i="6"/>
  <c r="BH681" i="6"/>
  <c r="BG681" i="6"/>
  <c r="BF681" i="6"/>
  <c r="T681" i="6"/>
  <c r="R681" i="6"/>
  <c r="P681" i="6"/>
  <c r="BI672" i="6"/>
  <c r="BH672" i="6"/>
  <c r="BG672" i="6"/>
  <c r="BF672" i="6"/>
  <c r="T672" i="6"/>
  <c r="R672" i="6"/>
  <c r="P672" i="6"/>
  <c r="BI663" i="6"/>
  <c r="BH663" i="6"/>
  <c r="BG663" i="6"/>
  <c r="BF663" i="6"/>
  <c r="T663" i="6"/>
  <c r="R663" i="6"/>
  <c r="P663" i="6"/>
  <c r="BI654" i="6"/>
  <c r="BH654" i="6"/>
  <c r="BG654" i="6"/>
  <c r="BF654" i="6"/>
  <c r="T654" i="6"/>
  <c r="R654" i="6"/>
  <c r="P654" i="6"/>
  <c r="BI644" i="6"/>
  <c r="BH644" i="6"/>
  <c r="BG644" i="6"/>
  <c r="BF644" i="6"/>
  <c r="T644" i="6"/>
  <c r="R644" i="6"/>
  <c r="P644" i="6"/>
  <c r="BI635" i="6"/>
  <c r="BH635" i="6"/>
  <c r="BG635" i="6"/>
  <c r="BF635" i="6"/>
  <c r="T635" i="6"/>
  <c r="R635" i="6"/>
  <c r="P635" i="6"/>
  <c r="BI626" i="6"/>
  <c r="BH626" i="6"/>
  <c r="BG626" i="6"/>
  <c r="BF626" i="6"/>
  <c r="T626" i="6"/>
  <c r="R626" i="6"/>
  <c r="P626" i="6"/>
  <c r="BI617" i="6"/>
  <c r="BH617" i="6"/>
  <c r="BG617" i="6"/>
  <c r="BF617" i="6"/>
  <c r="T617" i="6"/>
  <c r="R617" i="6"/>
  <c r="P617" i="6"/>
  <c r="BI608" i="6"/>
  <c r="BH608" i="6"/>
  <c r="BG608" i="6"/>
  <c r="BF608" i="6"/>
  <c r="T608" i="6"/>
  <c r="R608" i="6"/>
  <c r="P608" i="6"/>
  <c r="BI599" i="6"/>
  <c r="BH599" i="6"/>
  <c r="BG599" i="6"/>
  <c r="BF599" i="6"/>
  <c r="T599" i="6"/>
  <c r="R599" i="6"/>
  <c r="P599" i="6"/>
  <c r="BI590" i="6"/>
  <c r="BH590" i="6"/>
  <c r="BG590" i="6"/>
  <c r="BF590" i="6"/>
  <c r="T590" i="6"/>
  <c r="R590" i="6"/>
  <c r="P590" i="6"/>
  <c r="BI581" i="6"/>
  <c r="BH581" i="6"/>
  <c r="BG581" i="6"/>
  <c r="BF581" i="6"/>
  <c r="T581" i="6"/>
  <c r="R581" i="6"/>
  <c r="P581" i="6"/>
  <c r="BI572" i="6"/>
  <c r="BH572" i="6"/>
  <c r="BG572" i="6"/>
  <c r="BF572" i="6"/>
  <c r="T572" i="6"/>
  <c r="R572" i="6"/>
  <c r="P572" i="6"/>
  <c r="BI559" i="6"/>
  <c r="BH559" i="6"/>
  <c r="BG559" i="6"/>
  <c r="BF559" i="6"/>
  <c r="T559" i="6"/>
  <c r="R559" i="6"/>
  <c r="P559" i="6"/>
  <c r="BI550" i="6"/>
  <c r="BH550" i="6"/>
  <c r="BG550" i="6"/>
  <c r="BF550" i="6"/>
  <c r="T550" i="6"/>
  <c r="R550" i="6"/>
  <c r="P550" i="6"/>
  <c r="BI541" i="6"/>
  <c r="BH541" i="6"/>
  <c r="BG541" i="6"/>
  <c r="BF541" i="6"/>
  <c r="T541" i="6"/>
  <c r="R541" i="6"/>
  <c r="P541" i="6"/>
  <c r="BI532" i="6"/>
  <c r="BH532" i="6"/>
  <c r="BG532" i="6"/>
  <c r="BF532" i="6"/>
  <c r="T532" i="6"/>
  <c r="R532" i="6"/>
  <c r="P532" i="6"/>
  <c r="BI527" i="6"/>
  <c r="BH527" i="6"/>
  <c r="BG527" i="6"/>
  <c r="BF527" i="6"/>
  <c r="T527" i="6"/>
  <c r="R527" i="6"/>
  <c r="P527" i="6"/>
  <c r="BI522" i="6"/>
  <c r="BH522" i="6"/>
  <c r="BG522" i="6"/>
  <c r="BF522" i="6"/>
  <c r="T522" i="6"/>
  <c r="R522" i="6"/>
  <c r="P522" i="6"/>
  <c r="BI515" i="6"/>
  <c r="BH515" i="6"/>
  <c r="BG515" i="6"/>
  <c r="BF515" i="6"/>
  <c r="T515" i="6"/>
  <c r="R515" i="6"/>
  <c r="P515" i="6"/>
  <c r="BI511" i="6"/>
  <c r="BH511" i="6"/>
  <c r="BG511" i="6"/>
  <c r="BF511" i="6"/>
  <c r="T511" i="6"/>
  <c r="R511" i="6"/>
  <c r="P511" i="6"/>
  <c r="BI508" i="6"/>
  <c r="BH508" i="6"/>
  <c r="BG508" i="6"/>
  <c r="BF508" i="6"/>
  <c r="T508" i="6"/>
  <c r="R508" i="6"/>
  <c r="P508" i="6"/>
  <c r="BI504" i="6"/>
  <c r="BH504" i="6"/>
  <c r="BG504" i="6"/>
  <c r="BF504" i="6"/>
  <c r="T504" i="6"/>
  <c r="R504" i="6"/>
  <c r="P504" i="6"/>
  <c r="BI498" i="6"/>
  <c r="BH498" i="6"/>
  <c r="BG498" i="6"/>
  <c r="BF498" i="6"/>
  <c r="T498" i="6"/>
  <c r="R498" i="6"/>
  <c r="P498" i="6"/>
  <c r="BI485" i="6"/>
  <c r="BH485" i="6"/>
  <c r="BG485" i="6"/>
  <c r="BF485" i="6"/>
  <c r="T485" i="6"/>
  <c r="R485" i="6"/>
  <c r="P485" i="6"/>
  <c r="BI476" i="6"/>
  <c r="BH476" i="6"/>
  <c r="BG476" i="6"/>
  <c r="BF476" i="6"/>
  <c r="T476" i="6"/>
  <c r="R476" i="6"/>
  <c r="P476" i="6"/>
  <c r="BI463" i="6"/>
  <c r="BH463" i="6"/>
  <c r="BG463" i="6"/>
  <c r="BF463" i="6"/>
  <c r="T463" i="6"/>
  <c r="R463" i="6"/>
  <c r="P463" i="6"/>
  <c r="BI454" i="6"/>
  <c r="BH454" i="6"/>
  <c r="BG454" i="6"/>
  <c r="BF454" i="6"/>
  <c r="T454" i="6"/>
  <c r="R454" i="6"/>
  <c r="P454" i="6"/>
  <c r="BI446" i="6"/>
  <c r="BH446" i="6"/>
  <c r="BG446" i="6"/>
  <c r="BF446" i="6"/>
  <c r="T446" i="6"/>
  <c r="R446" i="6"/>
  <c r="P446" i="6"/>
  <c r="BI430" i="6"/>
  <c r="BH430" i="6"/>
  <c r="BG430" i="6"/>
  <c r="BF430" i="6"/>
  <c r="T430" i="6"/>
  <c r="R430" i="6"/>
  <c r="P430" i="6"/>
  <c r="BI424" i="6"/>
  <c r="BH424" i="6"/>
  <c r="BG424" i="6"/>
  <c r="BF424" i="6"/>
  <c r="T424" i="6"/>
  <c r="R424" i="6"/>
  <c r="P424" i="6"/>
  <c r="BI418" i="6"/>
  <c r="BH418" i="6"/>
  <c r="BG418" i="6"/>
  <c r="BF418" i="6"/>
  <c r="T418" i="6"/>
  <c r="R418" i="6"/>
  <c r="P418" i="6"/>
  <c r="BI416" i="6"/>
  <c r="BH416" i="6"/>
  <c r="BG416" i="6"/>
  <c r="BF416" i="6"/>
  <c r="T416" i="6"/>
  <c r="R416" i="6"/>
  <c r="P416" i="6"/>
  <c r="BI401" i="6"/>
  <c r="BH401" i="6"/>
  <c r="BG401" i="6"/>
  <c r="BF401" i="6"/>
  <c r="T401" i="6"/>
  <c r="R401" i="6"/>
  <c r="P401" i="6"/>
  <c r="BI399" i="6"/>
  <c r="BH399" i="6"/>
  <c r="BG399" i="6"/>
  <c r="BF399" i="6"/>
  <c r="T399" i="6"/>
  <c r="R399" i="6"/>
  <c r="P399" i="6"/>
  <c r="BI397" i="6"/>
  <c r="BH397" i="6"/>
  <c r="BG397" i="6"/>
  <c r="BF397" i="6"/>
  <c r="T397" i="6"/>
  <c r="R397" i="6"/>
  <c r="P397" i="6"/>
  <c r="BI383" i="6"/>
  <c r="BH383" i="6"/>
  <c r="BG383" i="6"/>
  <c r="BF383" i="6"/>
  <c r="T383" i="6"/>
  <c r="R383" i="6"/>
  <c r="P383" i="6"/>
  <c r="BI372" i="6"/>
  <c r="BH372" i="6"/>
  <c r="BG372" i="6"/>
  <c r="BF372" i="6"/>
  <c r="T372" i="6"/>
  <c r="R372" i="6"/>
  <c r="P372" i="6"/>
  <c r="BI365" i="6"/>
  <c r="BH365" i="6"/>
  <c r="BG365" i="6"/>
  <c r="BF365" i="6"/>
  <c r="T365" i="6"/>
  <c r="T358" i="6"/>
  <c r="R365" i="6"/>
  <c r="P365" i="6"/>
  <c r="BI359" i="6"/>
  <c r="BH359" i="6"/>
  <c r="BG359" i="6"/>
  <c r="BF359" i="6"/>
  <c r="T359" i="6"/>
  <c r="R359" i="6"/>
  <c r="R358" i="6" s="1"/>
  <c r="P359" i="6"/>
  <c r="P358" i="6" s="1"/>
  <c r="BI356" i="6"/>
  <c r="BH356" i="6"/>
  <c r="BG356" i="6"/>
  <c r="BF356" i="6"/>
  <c r="T356" i="6"/>
  <c r="R356" i="6"/>
  <c r="P356" i="6"/>
  <c r="BI347" i="6"/>
  <c r="BH347" i="6"/>
  <c r="BG347" i="6"/>
  <c r="BF347" i="6"/>
  <c r="T347" i="6"/>
  <c r="R347" i="6"/>
  <c r="P347" i="6"/>
  <c r="BI345" i="6"/>
  <c r="BH345" i="6"/>
  <c r="BG345" i="6"/>
  <c r="BF345" i="6"/>
  <c r="T345" i="6"/>
  <c r="R345" i="6"/>
  <c r="P345" i="6"/>
  <c r="BI336" i="6"/>
  <c r="BH336" i="6"/>
  <c r="BG336" i="6"/>
  <c r="BF336" i="6"/>
  <c r="T336" i="6"/>
  <c r="R336" i="6"/>
  <c r="P336" i="6"/>
  <c r="BI333" i="6"/>
  <c r="BH333" i="6"/>
  <c r="BG333" i="6"/>
  <c r="BF333" i="6"/>
  <c r="T333" i="6"/>
  <c r="R333" i="6"/>
  <c r="P333" i="6"/>
  <c r="BI314" i="6"/>
  <c r="BH314" i="6"/>
  <c r="BG314" i="6"/>
  <c r="BF314" i="6"/>
  <c r="T314" i="6"/>
  <c r="R314" i="6"/>
  <c r="P314" i="6"/>
  <c r="BI311" i="6"/>
  <c r="BH311" i="6"/>
  <c r="BG311" i="6"/>
  <c r="BF311" i="6"/>
  <c r="T311" i="6"/>
  <c r="R311" i="6"/>
  <c r="P311" i="6"/>
  <c r="BI294" i="6"/>
  <c r="BH294" i="6"/>
  <c r="BG294" i="6"/>
  <c r="BF294" i="6"/>
  <c r="T294" i="6"/>
  <c r="R294" i="6"/>
  <c r="P294" i="6"/>
  <c r="BI285" i="6"/>
  <c r="BH285" i="6"/>
  <c r="BG285" i="6"/>
  <c r="BF285" i="6"/>
  <c r="T285" i="6"/>
  <c r="R285" i="6"/>
  <c r="P285" i="6"/>
  <c r="BI277" i="6"/>
  <c r="BH277" i="6"/>
  <c r="BG277" i="6"/>
  <c r="BF277" i="6"/>
  <c r="T277" i="6"/>
  <c r="R277" i="6"/>
  <c r="P277" i="6"/>
  <c r="BI275" i="6"/>
  <c r="BH275" i="6"/>
  <c r="BG275" i="6"/>
  <c r="BF275" i="6"/>
  <c r="T275" i="6"/>
  <c r="R275" i="6"/>
  <c r="P275" i="6"/>
  <c r="BI268" i="6"/>
  <c r="BH268" i="6"/>
  <c r="BG268" i="6"/>
  <c r="BF268" i="6"/>
  <c r="T268" i="6"/>
  <c r="R268" i="6"/>
  <c r="P268" i="6"/>
  <c r="BI264" i="6"/>
  <c r="BH264" i="6"/>
  <c r="BG264" i="6"/>
  <c r="BF264" i="6"/>
  <c r="T264" i="6"/>
  <c r="R264" i="6"/>
  <c r="P264" i="6"/>
  <c r="BI256" i="6"/>
  <c r="BH256" i="6"/>
  <c r="BG256" i="6"/>
  <c r="BF256" i="6"/>
  <c r="T256" i="6"/>
  <c r="R256" i="6"/>
  <c r="P256" i="6"/>
  <c r="BI248" i="6"/>
  <c r="BH248" i="6"/>
  <c r="BG248" i="6"/>
  <c r="BF248" i="6"/>
  <c r="T248" i="6"/>
  <c r="R248" i="6"/>
  <c r="P248" i="6"/>
  <c r="BI239" i="6"/>
  <c r="BH239" i="6"/>
  <c r="BG239" i="6"/>
  <c r="BF239" i="6"/>
  <c r="T239" i="6"/>
  <c r="R239" i="6"/>
  <c r="P239" i="6"/>
  <c r="BI236" i="6"/>
  <c r="BH236" i="6"/>
  <c r="BG236" i="6"/>
  <c r="BF236" i="6"/>
  <c r="T236" i="6"/>
  <c r="R236" i="6"/>
  <c r="P236" i="6"/>
  <c r="BI233" i="6"/>
  <c r="BH233" i="6"/>
  <c r="BG233" i="6"/>
  <c r="BF233" i="6"/>
  <c r="T233" i="6"/>
  <c r="R233" i="6"/>
  <c r="P233" i="6"/>
  <c r="BI226" i="6"/>
  <c r="BH226" i="6"/>
  <c r="BG226" i="6"/>
  <c r="BF226" i="6"/>
  <c r="T226" i="6"/>
  <c r="R226" i="6"/>
  <c r="P226" i="6"/>
  <c r="BI219" i="6"/>
  <c r="BH219" i="6"/>
  <c r="BG219" i="6"/>
  <c r="BF219" i="6"/>
  <c r="T219" i="6"/>
  <c r="R219" i="6"/>
  <c r="P219" i="6"/>
  <c r="BI207" i="6"/>
  <c r="BH207" i="6"/>
  <c r="BG207" i="6"/>
  <c r="BF207" i="6"/>
  <c r="T207" i="6"/>
  <c r="R207" i="6"/>
  <c r="P207" i="6"/>
  <c r="BI197" i="6"/>
  <c r="BH197" i="6"/>
  <c r="BG197" i="6"/>
  <c r="BF197" i="6"/>
  <c r="T197" i="6"/>
  <c r="R197" i="6"/>
  <c r="P197" i="6"/>
  <c r="BI186" i="6"/>
  <c r="BH186" i="6"/>
  <c r="BG186" i="6"/>
  <c r="BF186" i="6"/>
  <c r="T186" i="6"/>
  <c r="R186" i="6"/>
  <c r="P186" i="6"/>
  <c r="BI176" i="6"/>
  <c r="BH176" i="6"/>
  <c r="BG176" i="6"/>
  <c r="BF176" i="6"/>
  <c r="T176" i="6"/>
  <c r="R176" i="6"/>
  <c r="P176" i="6"/>
  <c r="BI165" i="6"/>
  <c r="BH165" i="6"/>
  <c r="BG165" i="6"/>
  <c r="BF165" i="6"/>
  <c r="T165" i="6"/>
  <c r="R165" i="6"/>
  <c r="P165" i="6"/>
  <c r="BI155" i="6"/>
  <c r="BH155" i="6"/>
  <c r="BG155" i="6"/>
  <c r="BF155" i="6"/>
  <c r="T155" i="6"/>
  <c r="R155" i="6"/>
  <c r="P155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5" i="6"/>
  <c r="BH135" i="6"/>
  <c r="BG135" i="6"/>
  <c r="BF135" i="6"/>
  <c r="T135" i="6"/>
  <c r="R135" i="6"/>
  <c r="P135" i="6"/>
  <c r="BI132" i="6"/>
  <c r="BH132" i="6"/>
  <c r="BG132" i="6"/>
  <c r="BF132" i="6"/>
  <c r="T132" i="6"/>
  <c r="R132" i="6"/>
  <c r="P132" i="6"/>
  <c r="BI126" i="6"/>
  <c r="BH126" i="6"/>
  <c r="BG126" i="6"/>
  <c r="BF126" i="6"/>
  <c r="T126" i="6"/>
  <c r="R126" i="6"/>
  <c r="P126" i="6"/>
  <c r="BI120" i="6"/>
  <c r="BH120" i="6"/>
  <c r="BG120" i="6"/>
  <c r="BF120" i="6"/>
  <c r="T120" i="6"/>
  <c r="R120" i="6"/>
  <c r="P120" i="6"/>
  <c r="BI114" i="6"/>
  <c r="BH114" i="6"/>
  <c r="BG114" i="6"/>
  <c r="BF114" i="6"/>
  <c r="T114" i="6"/>
  <c r="R114" i="6"/>
  <c r="P114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59" i="6"/>
  <c r="J19" i="6"/>
  <c r="J14" i="6"/>
  <c r="J90" i="6"/>
  <c r="E7" i="6"/>
  <c r="E50" i="6"/>
  <c r="J1658" i="5"/>
  <c r="J39" i="5"/>
  <c r="J38" i="5"/>
  <c r="AY59" i="1"/>
  <c r="J37" i="5"/>
  <c r="AX59" i="1" s="1"/>
  <c r="BI1717" i="5"/>
  <c r="BH1717" i="5"/>
  <c r="BG1717" i="5"/>
  <c r="BF1717" i="5"/>
  <c r="T1717" i="5"/>
  <c r="R1717" i="5"/>
  <c r="P1717" i="5"/>
  <c r="BI1714" i="5"/>
  <c r="BH1714" i="5"/>
  <c r="BG1714" i="5"/>
  <c r="BF1714" i="5"/>
  <c r="T1714" i="5"/>
  <c r="R1714" i="5"/>
  <c r="P1714" i="5"/>
  <c r="BI1707" i="5"/>
  <c r="BH1707" i="5"/>
  <c r="BG1707" i="5"/>
  <c r="BF1707" i="5"/>
  <c r="T1707" i="5"/>
  <c r="R1707" i="5"/>
  <c r="P1707" i="5"/>
  <c r="BI1701" i="5"/>
  <c r="BH1701" i="5"/>
  <c r="BG1701" i="5"/>
  <c r="BF1701" i="5"/>
  <c r="T1701" i="5"/>
  <c r="R1701" i="5"/>
  <c r="P1701" i="5"/>
  <c r="BI1695" i="5"/>
  <c r="BH1695" i="5"/>
  <c r="BG1695" i="5"/>
  <c r="BF1695" i="5"/>
  <c r="T1695" i="5"/>
  <c r="R1695" i="5"/>
  <c r="P1695" i="5"/>
  <c r="BI1690" i="5"/>
  <c r="BH1690" i="5"/>
  <c r="BG1690" i="5"/>
  <c r="BF1690" i="5"/>
  <c r="T1690" i="5"/>
  <c r="R1690" i="5"/>
  <c r="P1690" i="5"/>
  <c r="BI1688" i="5"/>
  <c r="BH1688" i="5"/>
  <c r="BG1688" i="5"/>
  <c r="BF1688" i="5"/>
  <c r="T1688" i="5"/>
  <c r="R1688" i="5"/>
  <c r="P1688" i="5"/>
  <c r="BI1685" i="5"/>
  <c r="BH1685" i="5"/>
  <c r="BG1685" i="5"/>
  <c r="BF1685" i="5"/>
  <c r="T1685" i="5"/>
  <c r="R1685" i="5"/>
  <c r="P1685" i="5"/>
  <c r="BI1683" i="5"/>
  <c r="BH1683" i="5"/>
  <c r="BG1683" i="5"/>
  <c r="BF1683" i="5"/>
  <c r="T1683" i="5"/>
  <c r="R1683" i="5"/>
  <c r="P1683" i="5"/>
  <c r="BI1676" i="5"/>
  <c r="BH1676" i="5"/>
  <c r="BG1676" i="5"/>
  <c r="BF1676" i="5"/>
  <c r="T1676" i="5"/>
  <c r="R1676" i="5"/>
  <c r="P1676" i="5"/>
  <c r="BI1673" i="5"/>
  <c r="BH1673" i="5"/>
  <c r="BG1673" i="5"/>
  <c r="BF1673" i="5"/>
  <c r="T1673" i="5"/>
  <c r="R1673" i="5"/>
  <c r="P1673" i="5"/>
  <c r="BI1666" i="5"/>
  <c r="BH1666" i="5"/>
  <c r="BG1666" i="5"/>
  <c r="BF1666" i="5"/>
  <c r="T1666" i="5"/>
  <c r="R1666" i="5"/>
  <c r="P1666" i="5"/>
  <c r="BI1662" i="5"/>
  <c r="BH1662" i="5"/>
  <c r="BG1662" i="5"/>
  <c r="BF1662" i="5"/>
  <c r="T1662" i="5"/>
  <c r="R1662" i="5"/>
  <c r="P1662" i="5"/>
  <c r="BI1660" i="5"/>
  <c r="BH1660" i="5"/>
  <c r="BG1660" i="5"/>
  <c r="BF1660" i="5"/>
  <c r="T1660" i="5"/>
  <c r="R1660" i="5"/>
  <c r="P1660" i="5"/>
  <c r="J74" i="5"/>
  <c r="BI1657" i="5"/>
  <c r="BH1657" i="5"/>
  <c r="BG1657" i="5"/>
  <c r="BF1657" i="5"/>
  <c r="T1657" i="5"/>
  <c r="R1657" i="5"/>
  <c r="P1657" i="5"/>
  <c r="BI1656" i="5"/>
  <c r="BH1656" i="5"/>
  <c r="BG1656" i="5"/>
  <c r="BF1656" i="5"/>
  <c r="T1656" i="5"/>
  <c r="R1656" i="5"/>
  <c r="P1656" i="5"/>
  <c r="BI1650" i="5"/>
  <c r="BH1650" i="5"/>
  <c r="BG1650" i="5"/>
  <c r="BF1650" i="5"/>
  <c r="T1650" i="5"/>
  <c r="R1650" i="5"/>
  <c r="P1650" i="5"/>
  <c r="BI1649" i="5"/>
  <c r="BH1649" i="5"/>
  <c r="BG1649" i="5"/>
  <c r="BF1649" i="5"/>
  <c r="T1649" i="5"/>
  <c r="R1649" i="5"/>
  <c r="P1649" i="5"/>
  <c r="BI1642" i="5"/>
  <c r="BH1642" i="5"/>
  <c r="BG1642" i="5"/>
  <c r="BF1642" i="5"/>
  <c r="T1642" i="5"/>
  <c r="R1642" i="5"/>
  <c r="P1642" i="5"/>
  <c r="BI1634" i="5"/>
  <c r="BH1634" i="5"/>
  <c r="BG1634" i="5"/>
  <c r="BF1634" i="5"/>
  <c r="T1634" i="5"/>
  <c r="R1634" i="5"/>
  <c r="P1634" i="5"/>
  <c r="BI1628" i="5"/>
  <c r="BH1628" i="5"/>
  <c r="BG1628" i="5"/>
  <c r="BF1628" i="5"/>
  <c r="T1628" i="5"/>
  <c r="R1628" i="5"/>
  <c r="P1628" i="5"/>
  <c r="BI1622" i="5"/>
  <c r="BH1622" i="5"/>
  <c r="BG1622" i="5"/>
  <c r="BF1622" i="5"/>
  <c r="T1622" i="5"/>
  <c r="R1622" i="5"/>
  <c r="P1622" i="5"/>
  <c r="BI1620" i="5"/>
  <c r="BH1620" i="5"/>
  <c r="BG1620" i="5"/>
  <c r="BF1620" i="5"/>
  <c r="T1620" i="5"/>
  <c r="R1620" i="5"/>
  <c r="P1620" i="5"/>
  <c r="BI1614" i="5"/>
  <c r="BH1614" i="5"/>
  <c r="BG1614" i="5"/>
  <c r="BF1614" i="5"/>
  <c r="T1614" i="5"/>
  <c r="R1614" i="5"/>
  <c r="P1614" i="5"/>
  <c r="BI1612" i="5"/>
  <c r="BH1612" i="5"/>
  <c r="BG1612" i="5"/>
  <c r="BF1612" i="5"/>
  <c r="T1612" i="5"/>
  <c r="R1612" i="5"/>
  <c r="P1612" i="5"/>
  <c r="BI1605" i="5"/>
  <c r="BH1605" i="5"/>
  <c r="BG1605" i="5"/>
  <c r="BF1605" i="5"/>
  <c r="T1605" i="5"/>
  <c r="R1605" i="5"/>
  <c r="P1605" i="5"/>
  <c r="BI1604" i="5"/>
  <c r="BH1604" i="5"/>
  <c r="BG1604" i="5"/>
  <c r="BF1604" i="5"/>
  <c r="T1604" i="5"/>
  <c r="R1604" i="5"/>
  <c r="P1604" i="5"/>
  <c r="BI1602" i="5"/>
  <c r="BH1602" i="5"/>
  <c r="BG1602" i="5"/>
  <c r="BF1602" i="5"/>
  <c r="T1602" i="5"/>
  <c r="R1602" i="5"/>
  <c r="P1602" i="5"/>
  <c r="BI1595" i="5"/>
  <c r="BH1595" i="5"/>
  <c r="BG1595" i="5"/>
  <c r="BF1595" i="5"/>
  <c r="T1595" i="5"/>
  <c r="R1595" i="5"/>
  <c r="P1595" i="5"/>
  <c r="BI1594" i="5"/>
  <c r="BH1594" i="5"/>
  <c r="BG1594" i="5"/>
  <c r="BF1594" i="5"/>
  <c r="T1594" i="5"/>
  <c r="R1594" i="5"/>
  <c r="P1594" i="5"/>
  <c r="BI1592" i="5"/>
  <c r="BH1592" i="5"/>
  <c r="BG1592" i="5"/>
  <c r="BF1592" i="5"/>
  <c r="T1592" i="5"/>
  <c r="R1592" i="5"/>
  <c r="P1592" i="5"/>
  <c r="BI1585" i="5"/>
  <c r="BH1585" i="5"/>
  <c r="BG1585" i="5"/>
  <c r="BF1585" i="5"/>
  <c r="T1585" i="5"/>
  <c r="R1585" i="5"/>
  <c r="P1585" i="5"/>
  <c r="BI1584" i="5"/>
  <c r="BH1584" i="5"/>
  <c r="BG1584" i="5"/>
  <c r="BF1584" i="5"/>
  <c r="T1584" i="5"/>
  <c r="R1584" i="5"/>
  <c r="P1584" i="5"/>
  <c r="BI1582" i="5"/>
  <c r="BH1582" i="5"/>
  <c r="BG1582" i="5"/>
  <c r="BF1582" i="5"/>
  <c r="T1582" i="5"/>
  <c r="R1582" i="5"/>
  <c r="P1582" i="5"/>
  <c r="BI1575" i="5"/>
  <c r="BH1575" i="5"/>
  <c r="BG1575" i="5"/>
  <c r="BF1575" i="5"/>
  <c r="T1575" i="5"/>
  <c r="R1575" i="5"/>
  <c r="P1575" i="5"/>
  <c r="BI1574" i="5"/>
  <c r="BH1574" i="5"/>
  <c r="BG1574" i="5"/>
  <c r="BF1574" i="5"/>
  <c r="T1574" i="5"/>
  <c r="R1574" i="5"/>
  <c r="P1574" i="5"/>
  <c r="BI1572" i="5"/>
  <c r="BH1572" i="5"/>
  <c r="BG1572" i="5"/>
  <c r="BF1572" i="5"/>
  <c r="T1572" i="5"/>
  <c r="R1572" i="5"/>
  <c r="P1572" i="5"/>
  <c r="BI1566" i="5"/>
  <c r="BH1566" i="5"/>
  <c r="BG1566" i="5"/>
  <c r="BF1566" i="5"/>
  <c r="T1566" i="5"/>
  <c r="R1566" i="5"/>
  <c r="P1566" i="5"/>
  <c r="BI1563" i="5"/>
  <c r="BH1563" i="5"/>
  <c r="BG1563" i="5"/>
  <c r="BF1563" i="5"/>
  <c r="T1563" i="5"/>
  <c r="R1563" i="5"/>
  <c r="P1563" i="5"/>
  <c r="BI1557" i="5"/>
  <c r="BH1557" i="5"/>
  <c r="BG1557" i="5"/>
  <c r="BF1557" i="5"/>
  <c r="T1557" i="5"/>
  <c r="R1557" i="5"/>
  <c r="P1557" i="5"/>
  <c r="BI1549" i="5"/>
  <c r="BH1549" i="5"/>
  <c r="BG1549" i="5"/>
  <c r="BF1549" i="5"/>
  <c r="T1549" i="5"/>
  <c r="R1549" i="5"/>
  <c r="P1549" i="5"/>
  <c r="BI1548" i="5"/>
  <c r="BH1548" i="5"/>
  <c r="BG1548" i="5"/>
  <c r="BF1548" i="5"/>
  <c r="T1548" i="5"/>
  <c r="R1548" i="5"/>
  <c r="P1548" i="5"/>
  <c r="BI1540" i="5"/>
  <c r="BH1540" i="5"/>
  <c r="BG1540" i="5"/>
  <c r="BF1540" i="5"/>
  <c r="T1540" i="5"/>
  <c r="R1540" i="5"/>
  <c r="P1540" i="5"/>
  <c r="BI1539" i="5"/>
  <c r="BH1539" i="5"/>
  <c r="BG1539" i="5"/>
  <c r="BF1539" i="5"/>
  <c r="T1539" i="5"/>
  <c r="R1539" i="5"/>
  <c r="P1539" i="5"/>
  <c r="BI1515" i="5"/>
  <c r="BH1515" i="5"/>
  <c r="BG1515" i="5"/>
  <c r="BF1515" i="5"/>
  <c r="T1515" i="5"/>
  <c r="R1515" i="5"/>
  <c r="P1515" i="5"/>
  <c r="BI1514" i="5"/>
  <c r="BH1514" i="5"/>
  <c r="BG1514" i="5"/>
  <c r="BF1514" i="5"/>
  <c r="T1514" i="5"/>
  <c r="R1514" i="5"/>
  <c r="P1514" i="5"/>
  <c r="BI1506" i="5"/>
  <c r="BH1506" i="5"/>
  <c r="BG1506" i="5"/>
  <c r="BF1506" i="5"/>
  <c r="T1506" i="5"/>
  <c r="R1506" i="5"/>
  <c r="P1506" i="5"/>
  <c r="BI1498" i="5"/>
  <c r="BH1498" i="5"/>
  <c r="BG1498" i="5"/>
  <c r="BF1498" i="5"/>
  <c r="T1498" i="5"/>
  <c r="R1498" i="5"/>
  <c r="P1498" i="5"/>
  <c r="BI1496" i="5"/>
  <c r="BH1496" i="5"/>
  <c r="BG1496" i="5"/>
  <c r="BF1496" i="5"/>
  <c r="T1496" i="5"/>
  <c r="R1496" i="5"/>
  <c r="P1496" i="5"/>
  <c r="BI1490" i="5"/>
  <c r="BH1490" i="5"/>
  <c r="BG1490" i="5"/>
  <c r="BF1490" i="5"/>
  <c r="T1490" i="5"/>
  <c r="R1490" i="5"/>
  <c r="P1490" i="5"/>
  <c r="BI1488" i="5"/>
  <c r="BH1488" i="5"/>
  <c r="BG1488" i="5"/>
  <c r="BF1488" i="5"/>
  <c r="T1488" i="5"/>
  <c r="R1488" i="5"/>
  <c r="P1488" i="5"/>
  <c r="BI1482" i="5"/>
  <c r="BH1482" i="5"/>
  <c r="BG1482" i="5"/>
  <c r="BF1482" i="5"/>
  <c r="T1482" i="5"/>
  <c r="R1482" i="5"/>
  <c r="P1482" i="5"/>
  <c r="BI1468" i="5"/>
  <c r="BH1468" i="5"/>
  <c r="BG1468" i="5"/>
  <c r="BF1468" i="5"/>
  <c r="T1468" i="5"/>
  <c r="R1468" i="5"/>
  <c r="P1468" i="5"/>
  <c r="BI1455" i="5"/>
  <c r="BH1455" i="5"/>
  <c r="BG1455" i="5"/>
  <c r="BF1455" i="5"/>
  <c r="T1455" i="5"/>
  <c r="R1455" i="5"/>
  <c r="P1455" i="5"/>
  <c r="BI1442" i="5"/>
  <c r="BH1442" i="5"/>
  <c r="BG1442" i="5"/>
  <c r="BF1442" i="5"/>
  <c r="T1442" i="5"/>
  <c r="R1442" i="5"/>
  <c r="P1442" i="5"/>
  <c r="BI1428" i="5"/>
  <c r="BH1428" i="5"/>
  <c r="BG1428" i="5"/>
  <c r="BF1428" i="5"/>
  <c r="T1428" i="5"/>
  <c r="R1428" i="5"/>
  <c r="P1428" i="5"/>
  <c r="BI1420" i="5"/>
  <c r="BH1420" i="5"/>
  <c r="BG1420" i="5"/>
  <c r="BF1420" i="5"/>
  <c r="T1420" i="5"/>
  <c r="R1420" i="5"/>
  <c r="P1420" i="5"/>
  <c r="BI1407" i="5"/>
  <c r="BH1407" i="5"/>
  <c r="BG1407" i="5"/>
  <c r="BF1407" i="5"/>
  <c r="T1407" i="5"/>
  <c r="R1407" i="5"/>
  <c r="P1407" i="5"/>
  <c r="BI1394" i="5"/>
  <c r="BH1394" i="5"/>
  <c r="BG1394" i="5"/>
  <c r="BF1394" i="5"/>
  <c r="T1394" i="5"/>
  <c r="R1394" i="5"/>
  <c r="P1394" i="5"/>
  <c r="BI1388" i="5"/>
  <c r="BH1388" i="5"/>
  <c r="BG1388" i="5"/>
  <c r="BF1388" i="5"/>
  <c r="T1388" i="5"/>
  <c r="R1388" i="5"/>
  <c r="P1388" i="5"/>
  <c r="BI1375" i="5"/>
  <c r="BH1375" i="5"/>
  <c r="BG1375" i="5"/>
  <c r="BF1375" i="5"/>
  <c r="T1375" i="5"/>
  <c r="R1375" i="5"/>
  <c r="P1375" i="5"/>
  <c r="BI1362" i="5"/>
  <c r="BH1362" i="5"/>
  <c r="BG1362" i="5"/>
  <c r="BF1362" i="5"/>
  <c r="T1362" i="5"/>
  <c r="R1362" i="5"/>
  <c r="P1362" i="5"/>
  <c r="BI1349" i="5"/>
  <c r="BH1349" i="5"/>
  <c r="BG1349" i="5"/>
  <c r="BF1349" i="5"/>
  <c r="T1349" i="5"/>
  <c r="R1349" i="5"/>
  <c r="P1349" i="5"/>
  <c r="BI1336" i="5"/>
  <c r="BH1336" i="5"/>
  <c r="BG1336" i="5"/>
  <c r="BF1336" i="5"/>
  <c r="T1336" i="5"/>
  <c r="R1336" i="5"/>
  <c r="P1336" i="5"/>
  <c r="BI1331" i="5"/>
  <c r="BH1331" i="5"/>
  <c r="BG1331" i="5"/>
  <c r="BF1331" i="5"/>
  <c r="T1331" i="5"/>
  <c r="R1331" i="5"/>
  <c r="P1331" i="5"/>
  <c r="BI1326" i="5"/>
  <c r="BH1326" i="5"/>
  <c r="BG1326" i="5"/>
  <c r="BF1326" i="5"/>
  <c r="T1326" i="5"/>
  <c r="R1326" i="5"/>
  <c r="P1326" i="5"/>
  <c r="BI1319" i="5"/>
  <c r="BH1319" i="5"/>
  <c r="BG1319" i="5"/>
  <c r="BF1319" i="5"/>
  <c r="T1319" i="5"/>
  <c r="R1319" i="5"/>
  <c r="P1319" i="5"/>
  <c r="BI1315" i="5"/>
  <c r="BH1315" i="5"/>
  <c r="BG1315" i="5"/>
  <c r="BF1315" i="5"/>
  <c r="T1315" i="5"/>
  <c r="R1315" i="5"/>
  <c r="P1315" i="5"/>
  <c r="BI1312" i="5"/>
  <c r="BH1312" i="5"/>
  <c r="BG1312" i="5"/>
  <c r="BF1312" i="5"/>
  <c r="T1312" i="5"/>
  <c r="R1312" i="5"/>
  <c r="P1312" i="5"/>
  <c r="BI1308" i="5"/>
  <c r="BH1308" i="5"/>
  <c r="BG1308" i="5"/>
  <c r="BF1308" i="5"/>
  <c r="T1308" i="5"/>
  <c r="R1308" i="5"/>
  <c r="P1308" i="5"/>
  <c r="BI1302" i="5"/>
  <c r="BH1302" i="5"/>
  <c r="BG1302" i="5"/>
  <c r="BF1302" i="5"/>
  <c r="T1302" i="5"/>
  <c r="R1302" i="5"/>
  <c r="P1302" i="5"/>
  <c r="BI1289" i="5"/>
  <c r="BH1289" i="5"/>
  <c r="BG1289" i="5"/>
  <c r="BF1289" i="5"/>
  <c r="T1289" i="5"/>
  <c r="R1289" i="5"/>
  <c r="P1289" i="5"/>
  <c r="BI1276" i="5"/>
  <c r="BH1276" i="5"/>
  <c r="BG1276" i="5"/>
  <c r="BF1276" i="5"/>
  <c r="T1276" i="5"/>
  <c r="R1276" i="5"/>
  <c r="P1276" i="5"/>
  <c r="BI1260" i="5"/>
  <c r="BH1260" i="5"/>
  <c r="BG1260" i="5"/>
  <c r="BF1260" i="5"/>
  <c r="T1260" i="5"/>
  <c r="R1260" i="5"/>
  <c r="P1260" i="5"/>
  <c r="BI1247" i="5"/>
  <c r="BH1247" i="5"/>
  <c r="BG1247" i="5"/>
  <c r="BF1247" i="5"/>
  <c r="T1247" i="5"/>
  <c r="R1247" i="5"/>
  <c r="P1247" i="5"/>
  <c r="BI1234" i="5"/>
  <c r="BH1234" i="5"/>
  <c r="BG1234" i="5"/>
  <c r="BF1234" i="5"/>
  <c r="T1234" i="5"/>
  <c r="R1234" i="5"/>
  <c r="P1234" i="5"/>
  <c r="BI1218" i="5"/>
  <c r="BH1218" i="5"/>
  <c r="BG1218" i="5"/>
  <c r="BF1218" i="5"/>
  <c r="T1218" i="5"/>
  <c r="R1218" i="5"/>
  <c r="P1218" i="5"/>
  <c r="BI1205" i="5"/>
  <c r="BH1205" i="5"/>
  <c r="BG1205" i="5"/>
  <c r="BF1205" i="5"/>
  <c r="T1205" i="5"/>
  <c r="R1205" i="5"/>
  <c r="P1205" i="5"/>
  <c r="BI1188" i="5"/>
  <c r="BH1188" i="5"/>
  <c r="BG1188" i="5"/>
  <c r="BF1188" i="5"/>
  <c r="T1188" i="5"/>
  <c r="R1188" i="5"/>
  <c r="P1188" i="5"/>
  <c r="BI1176" i="5"/>
  <c r="BH1176" i="5"/>
  <c r="BG1176" i="5"/>
  <c r="BF1176" i="5"/>
  <c r="T1176" i="5"/>
  <c r="R1176" i="5"/>
  <c r="P1176" i="5"/>
  <c r="BI1164" i="5"/>
  <c r="BH1164" i="5"/>
  <c r="BG1164" i="5"/>
  <c r="BF1164" i="5"/>
  <c r="T1164" i="5"/>
  <c r="R1164" i="5"/>
  <c r="P1164" i="5"/>
  <c r="BI1154" i="5"/>
  <c r="BH1154" i="5"/>
  <c r="BG1154" i="5"/>
  <c r="BF1154" i="5"/>
  <c r="T1154" i="5"/>
  <c r="R1154" i="5"/>
  <c r="P1154" i="5"/>
  <c r="BI1146" i="5"/>
  <c r="BH1146" i="5"/>
  <c r="BG1146" i="5"/>
  <c r="BF1146" i="5"/>
  <c r="T1146" i="5"/>
  <c r="R1146" i="5"/>
  <c r="P1146" i="5"/>
  <c r="BI1138" i="5"/>
  <c r="BH1138" i="5"/>
  <c r="BG1138" i="5"/>
  <c r="BF1138" i="5"/>
  <c r="T1138" i="5"/>
  <c r="R1138" i="5"/>
  <c r="P1138" i="5"/>
  <c r="BI1136" i="5"/>
  <c r="BH1136" i="5"/>
  <c r="BG1136" i="5"/>
  <c r="BF1136" i="5"/>
  <c r="T1136" i="5"/>
  <c r="R1136" i="5"/>
  <c r="P1136" i="5"/>
  <c r="BI1129" i="5"/>
  <c r="BH1129" i="5"/>
  <c r="BG1129" i="5"/>
  <c r="BF1129" i="5"/>
  <c r="T1129" i="5"/>
  <c r="R1129" i="5"/>
  <c r="P1129" i="5"/>
  <c r="BI1112" i="5"/>
  <c r="BH1112" i="5"/>
  <c r="BG1112" i="5"/>
  <c r="BF1112" i="5"/>
  <c r="T1112" i="5"/>
  <c r="R1112" i="5"/>
  <c r="P1112" i="5"/>
  <c r="BI1096" i="5"/>
  <c r="BH1096" i="5"/>
  <c r="BG1096" i="5"/>
  <c r="BF1096" i="5"/>
  <c r="T1096" i="5"/>
  <c r="R1096" i="5"/>
  <c r="P1096" i="5"/>
  <c r="BI1084" i="5"/>
  <c r="BH1084" i="5"/>
  <c r="BG1084" i="5"/>
  <c r="BF1084" i="5"/>
  <c r="T1084" i="5"/>
  <c r="R1084" i="5"/>
  <c r="P1084" i="5"/>
  <c r="BI1077" i="5"/>
  <c r="BH1077" i="5"/>
  <c r="BG1077" i="5"/>
  <c r="BF1077" i="5"/>
  <c r="T1077" i="5"/>
  <c r="R1077" i="5"/>
  <c r="P1077" i="5"/>
  <c r="BI1061" i="5"/>
  <c r="BH1061" i="5"/>
  <c r="BG1061" i="5"/>
  <c r="BF1061" i="5"/>
  <c r="T1061" i="5"/>
  <c r="R1061" i="5"/>
  <c r="P1061" i="5"/>
  <c r="BI1045" i="5"/>
  <c r="BH1045" i="5"/>
  <c r="BG1045" i="5"/>
  <c r="BF1045" i="5"/>
  <c r="T1045" i="5"/>
  <c r="R1045" i="5"/>
  <c r="P1045" i="5"/>
  <c r="BI1029" i="5"/>
  <c r="BH1029" i="5"/>
  <c r="BG1029" i="5"/>
  <c r="BF1029" i="5"/>
  <c r="T1029" i="5"/>
  <c r="R1029" i="5"/>
  <c r="P1029" i="5"/>
  <c r="BI1013" i="5"/>
  <c r="BH1013" i="5"/>
  <c r="BG1013" i="5"/>
  <c r="BF1013" i="5"/>
  <c r="T1013" i="5"/>
  <c r="R1013" i="5"/>
  <c r="P1013" i="5"/>
  <c r="BI1008" i="5"/>
  <c r="BH1008" i="5"/>
  <c r="BG1008" i="5"/>
  <c r="BF1008" i="5"/>
  <c r="T1008" i="5"/>
  <c r="R1008" i="5"/>
  <c r="P1008" i="5"/>
  <c r="BI1003" i="5"/>
  <c r="BH1003" i="5"/>
  <c r="BG1003" i="5"/>
  <c r="BF1003" i="5"/>
  <c r="T1003" i="5"/>
  <c r="R1003" i="5"/>
  <c r="P1003" i="5"/>
  <c r="BI1000" i="5"/>
  <c r="BH1000" i="5"/>
  <c r="BG1000" i="5"/>
  <c r="BF1000" i="5"/>
  <c r="T1000" i="5"/>
  <c r="R1000" i="5"/>
  <c r="P1000" i="5"/>
  <c r="BI997" i="5"/>
  <c r="BH997" i="5"/>
  <c r="BG997" i="5"/>
  <c r="BF997" i="5"/>
  <c r="T997" i="5"/>
  <c r="R997" i="5"/>
  <c r="P997" i="5"/>
  <c r="BI990" i="5"/>
  <c r="BH990" i="5"/>
  <c r="BG990" i="5"/>
  <c r="BF990" i="5"/>
  <c r="T990" i="5"/>
  <c r="R990" i="5"/>
  <c r="P990" i="5"/>
  <c r="BI986" i="5"/>
  <c r="BH986" i="5"/>
  <c r="BG986" i="5"/>
  <c r="BF986" i="5"/>
  <c r="T986" i="5"/>
  <c r="R986" i="5"/>
  <c r="P986" i="5"/>
  <c r="BI983" i="5"/>
  <c r="BH983" i="5"/>
  <c r="BG983" i="5"/>
  <c r="BF983" i="5"/>
  <c r="T983" i="5"/>
  <c r="R983" i="5"/>
  <c r="P983" i="5"/>
  <c r="BI979" i="5"/>
  <c r="BH979" i="5"/>
  <c r="BG979" i="5"/>
  <c r="BF979" i="5"/>
  <c r="T979" i="5"/>
  <c r="R979" i="5"/>
  <c r="P979" i="5"/>
  <c r="BI976" i="5"/>
  <c r="BH976" i="5"/>
  <c r="BG976" i="5"/>
  <c r="BF976" i="5"/>
  <c r="T976" i="5"/>
  <c r="R976" i="5"/>
  <c r="P976" i="5"/>
  <c r="BI972" i="5"/>
  <c r="BH972" i="5"/>
  <c r="BG972" i="5"/>
  <c r="BF972" i="5"/>
  <c r="T972" i="5"/>
  <c r="R972" i="5"/>
  <c r="P972" i="5"/>
  <c r="BI966" i="5"/>
  <c r="BH966" i="5"/>
  <c r="BG966" i="5"/>
  <c r="BF966" i="5"/>
  <c r="T966" i="5"/>
  <c r="R966" i="5"/>
  <c r="P966" i="5"/>
  <c r="BI952" i="5"/>
  <c r="BH952" i="5"/>
  <c r="BG952" i="5"/>
  <c r="BF952" i="5"/>
  <c r="T952" i="5"/>
  <c r="R952" i="5"/>
  <c r="P952" i="5"/>
  <c r="BI938" i="5"/>
  <c r="BH938" i="5"/>
  <c r="BG938" i="5"/>
  <c r="BF938" i="5"/>
  <c r="T938" i="5"/>
  <c r="R938" i="5"/>
  <c r="P938" i="5"/>
  <c r="BI912" i="5"/>
  <c r="BH912" i="5"/>
  <c r="BG912" i="5"/>
  <c r="BF912" i="5"/>
  <c r="T912" i="5"/>
  <c r="R912" i="5"/>
  <c r="P912" i="5"/>
  <c r="BI900" i="5"/>
  <c r="BH900" i="5"/>
  <c r="BG900" i="5"/>
  <c r="BF900" i="5"/>
  <c r="T900" i="5"/>
  <c r="R900" i="5"/>
  <c r="P900" i="5"/>
  <c r="BI892" i="5"/>
  <c r="BH892" i="5"/>
  <c r="BG892" i="5"/>
  <c r="BF892" i="5"/>
  <c r="T892" i="5"/>
  <c r="R892" i="5"/>
  <c r="P892" i="5"/>
  <c r="BI880" i="5"/>
  <c r="BH880" i="5"/>
  <c r="BG880" i="5"/>
  <c r="BF880" i="5"/>
  <c r="T880" i="5"/>
  <c r="R880" i="5"/>
  <c r="P880" i="5"/>
  <c r="BI854" i="5"/>
  <c r="BH854" i="5"/>
  <c r="BG854" i="5"/>
  <c r="BF854" i="5"/>
  <c r="T854" i="5"/>
  <c r="R854" i="5"/>
  <c r="P854" i="5"/>
  <c r="BI838" i="5"/>
  <c r="BH838" i="5"/>
  <c r="BG838" i="5"/>
  <c r="BF838" i="5"/>
  <c r="T838" i="5"/>
  <c r="R838" i="5"/>
  <c r="P838" i="5"/>
  <c r="BI829" i="5"/>
  <c r="BH829" i="5"/>
  <c r="BG829" i="5"/>
  <c r="BF829" i="5"/>
  <c r="T829" i="5"/>
  <c r="R829" i="5"/>
  <c r="P829" i="5"/>
  <c r="BI827" i="5"/>
  <c r="BH827" i="5"/>
  <c r="BG827" i="5"/>
  <c r="BF827" i="5"/>
  <c r="T827" i="5"/>
  <c r="R827" i="5"/>
  <c r="P827" i="5"/>
  <c r="BI820" i="5"/>
  <c r="BH820" i="5"/>
  <c r="BG820" i="5"/>
  <c r="BF820" i="5"/>
  <c r="T820" i="5"/>
  <c r="R820" i="5"/>
  <c r="P820" i="5"/>
  <c r="BI811" i="5"/>
  <c r="BH811" i="5"/>
  <c r="BG811" i="5"/>
  <c r="BF811" i="5"/>
  <c r="T811" i="5"/>
  <c r="R811" i="5"/>
  <c r="P811" i="5"/>
  <c r="BI804" i="5"/>
  <c r="BH804" i="5"/>
  <c r="BG804" i="5"/>
  <c r="BF804" i="5"/>
  <c r="T804" i="5"/>
  <c r="R804" i="5"/>
  <c r="P804" i="5"/>
  <c r="BI797" i="5"/>
  <c r="BH797" i="5"/>
  <c r="BG797" i="5"/>
  <c r="BF797" i="5"/>
  <c r="T797" i="5"/>
  <c r="R797" i="5"/>
  <c r="P797" i="5"/>
  <c r="BI794" i="5"/>
  <c r="BH794" i="5"/>
  <c r="BG794" i="5"/>
  <c r="BF794" i="5"/>
  <c r="T794" i="5"/>
  <c r="R794" i="5"/>
  <c r="P794" i="5"/>
  <c r="BI788" i="5"/>
  <c r="BH788" i="5"/>
  <c r="BG788" i="5"/>
  <c r="BF788" i="5"/>
  <c r="T788" i="5"/>
  <c r="R788" i="5"/>
  <c r="P788" i="5"/>
  <c r="BI781" i="5"/>
  <c r="BH781" i="5"/>
  <c r="BG781" i="5"/>
  <c r="BF781" i="5"/>
  <c r="T781" i="5"/>
  <c r="R781" i="5"/>
  <c r="P781" i="5"/>
  <c r="BI773" i="5"/>
  <c r="BH773" i="5"/>
  <c r="BG773" i="5"/>
  <c r="BF773" i="5"/>
  <c r="T773" i="5"/>
  <c r="R773" i="5"/>
  <c r="P773" i="5"/>
  <c r="BI770" i="5"/>
  <c r="BH770" i="5"/>
  <c r="BG770" i="5"/>
  <c r="BF770" i="5"/>
  <c r="T770" i="5"/>
  <c r="R770" i="5"/>
  <c r="P770" i="5"/>
  <c r="BI756" i="5"/>
  <c r="BH756" i="5"/>
  <c r="BG756" i="5"/>
  <c r="BF756" i="5"/>
  <c r="T756" i="5"/>
  <c r="R756" i="5"/>
  <c r="P756" i="5"/>
  <c r="BI746" i="5"/>
  <c r="BH746" i="5"/>
  <c r="BG746" i="5"/>
  <c r="BF746" i="5"/>
  <c r="T746" i="5"/>
  <c r="R746" i="5"/>
  <c r="P746" i="5"/>
  <c r="BI734" i="5"/>
  <c r="BH734" i="5"/>
  <c r="BG734" i="5"/>
  <c r="BF734" i="5"/>
  <c r="T734" i="5"/>
  <c r="R734" i="5"/>
  <c r="P734" i="5"/>
  <c r="BI732" i="5"/>
  <c r="BH732" i="5"/>
  <c r="BG732" i="5"/>
  <c r="BF732" i="5"/>
  <c r="T732" i="5"/>
  <c r="R732" i="5"/>
  <c r="P732" i="5"/>
  <c r="BI722" i="5"/>
  <c r="BH722" i="5"/>
  <c r="BG722" i="5"/>
  <c r="BF722" i="5"/>
  <c r="T722" i="5"/>
  <c r="R722" i="5"/>
  <c r="P722" i="5"/>
  <c r="BI716" i="5"/>
  <c r="BH716" i="5"/>
  <c r="BG716" i="5"/>
  <c r="BF716" i="5"/>
  <c r="T716" i="5"/>
  <c r="R716" i="5"/>
  <c r="P716" i="5"/>
  <c r="BI711" i="5"/>
  <c r="BH711" i="5"/>
  <c r="BG711" i="5"/>
  <c r="BF711" i="5"/>
  <c r="T711" i="5"/>
  <c r="R711" i="5"/>
  <c r="P711" i="5"/>
  <c r="BI707" i="5"/>
  <c r="BH707" i="5"/>
  <c r="BG707" i="5"/>
  <c r="BF707" i="5"/>
  <c r="T707" i="5"/>
  <c r="R707" i="5"/>
  <c r="P707" i="5"/>
  <c r="BI701" i="5"/>
  <c r="BH701" i="5"/>
  <c r="BG701" i="5"/>
  <c r="BF701" i="5"/>
  <c r="T701" i="5"/>
  <c r="R701" i="5"/>
  <c r="P701" i="5"/>
  <c r="BI698" i="5"/>
  <c r="BH698" i="5"/>
  <c r="BG698" i="5"/>
  <c r="BF698" i="5"/>
  <c r="T698" i="5"/>
  <c r="R698" i="5"/>
  <c r="P698" i="5"/>
  <c r="BI691" i="5"/>
  <c r="BH691" i="5"/>
  <c r="BG691" i="5"/>
  <c r="BF691" i="5"/>
  <c r="T691" i="5"/>
  <c r="R691" i="5"/>
  <c r="P691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1" i="5"/>
  <c r="BH671" i="5"/>
  <c r="BG671" i="5"/>
  <c r="BF671" i="5"/>
  <c r="T671" i="5"/>
  <c r="R671" i="5"/>
  <c r="P671" i="5"/>
  <c r="BI668" i="5"/>
  <c r="BH668" i="5"/>
  <c r="BG668" i="5"/>
  <c r="BF668" i="5"/>
  <c r="T668" i="5"/>
  <c r="R668" i="5"/>
  <c r="P668" i="5"/>
  <c r="BI659" i="5"/>
  <c r="BH659" i="5"/>
  <c r="BG659" i="5"/>
  <c r="BF659" i="5"/>
  <c r="T659" i="5"/>
  <c r="R659" i="5"/>
  <c r="P659" i="5"/>
  <c r="BI651" i="5"/>
  <c r="BH651" i="5"/>
  <c r="BG651" i="5"/>
  <c r="BF651" i="5"/>
  <c r="T651" i="5"/>
  <c r="R651" i="5"/>
  <c r="P651" i="5"/>
  <c r="BI639" i="5"/>
  <c r="BH639" i="5"/>
  <c r="BG639" i="5"/>
  <c r="BF639" i="5"/>
  <c r="T639" i="5"/>
  <c r="R639" i="5"/>
  <c r="P639" i="5"/>
  <c r="BI627" i="5"/>
  <c r="BH627" i="5"/>
  <c r="BG627" i="5"/>
  <c r="BF627" i="5"/>
  <c r="T627" i="5"/>
  <c r="R627" i="5"/>
  <c r="P627" i="5"/>
  <c r="BI615" i="5"/>
  <c r="BH615" i="5"/>
  <c r="BG615" i="5"/>
  <c r="BF615" i="5"/>
  <c r="T615" i="5"/>
  <c r="R615" i="5"/>
  <c r="P615" i="5"/>
  <c r="BI603" i="5"/>
  <c r="BH603" i="5"/>
  <c r="BG603" i="5"/>
  <c r="BF603" i="5"/>
  <c r="T603" i="5"/>
  <c r="R603" i="5"/>
  <c r="P603" i="5"/>
  <c r="BI600" i="5"/>
  <c r="BH600" i="5"/>
  <c r="BG600" i="5"/>
  <c r="BF600" i="5"/>
  <c r="T600" i="5"/>
  <c r="R600" i="5"/>
  <c r="P600" i="5"/>
  <c r="BI597" i="5"/>
  <c r="BH597" i="5"/>
  <c r="BG597" i="5"/>
  <c r="BF597" i="5"/>
  <c r="T597" i="5"/>
  <c r="R597" i="5"/>
  <c r="P597" i="5"/>
  <c r="BI594" i="5"/>
  <c r="BH594" i="5"/>
  <c r="BG594" i="5"/>
  <c r="BF594" i="5"/>
  <c r="T594" i="5"/>
  <c r="R594" i="5"/>
  <c r="P594" i="5"/>
  <c r="BI592" i="5"/>
  <c r="BH592" i="5"/>
  <c r="BG592" i="5"/>
  <c r="BF592" i="5"/>
  <c r="T592" i="5"/>
  <c r="R592" i="5"/>
  <c r="P592" i="5"/>
  <c r="BI586" i="5"/>
  <c r="BH586" i="5"/>
  <c r="BG586" i="5"/>
  <c r="BF586" i="5"/>
  <c r="T586" i="5"/>
  <c r="R586" i="5"/>
  <c r="P586" i="5"/>
  <c r="BI579" i="5"/>
  <c r="BH579" i="5"/>
  <c r="BG579" i="5"/>
  <c r="BF579" i="5"/>
  <c r="T579" i="5"/>
  <c r="R579" i="5"/>
  <c r="P579" i="5"/>
  <c r="BI571" i="5"/>
  <c r="BH571" i="5"/>
  <c r="BG571" i="5"/>
  <c r="BF571" i="5"/>
  <c r="T571" i="5"/>
  <c r="R571" i="5"/>
  <c r="P571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57" i="5"/>
  <c r="BH557" i="5"/>
  <c r="BG557" i="5"/>
  <c r="BF557" i="5"/>
  <c r="T557" i="5"/>
  <c r="R557" i="5"/>
  <c r="P557" i="5"/>
  <c r="BI554" i="5"/>
  <c r="BH554" i="5"/>
  <c r="BG554" i="5"/>
  <c r="BF554" i="5"/>
  <c r="T554" i="5"/>
  <c r="R554" i="5"/>
  <c r="P554" i="5"/>
  <c r="BI551" i="5"/>
  <c r="BH551" i="5"/>
  <c r="BG551" i="5"/>
  <c r="BF551" i="5"/>
  <c r="T551" i="5"/>
  <c r="R551" i="5"/>
  <c r="P551" i="5"/>
  <c r="BI548" i="5"/>
  <c r="BH548" i="5"/>
  <c r="BG548" i="5"/>
  <c r="BF548" i="5"/>
  <c r="T548" i="5"/>
  <c r="R548" i="5"/>
  <c r="P548" i="5"/>
  <c r="BI545" i="5"/>
  <c r="BH545" i="5"/>
  <c r="BG545" i="5"/>
  <c r="BF545" i="5"/>
  <c r="T545" i="5"/>
  <c r="R545" i="5"/>
  <c r="P545" i="5"/>
  <c r="BI542" i="5"/>
  <c r="BH542" i="5"/>
  <c r="BG542" i="5"/>
  <c r="BF542" i="5"/>
  <c r="T542" i="5"/>
  <c r="R542" i="5"/>
  <c r="P542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4" i="5"/>
  <c r="BH534" i="5"/>
  <c r="BG534" i="5"/>
  <c r="BF534" i="5"/>
  <c r="T534" i="5"/>
  <c r="R534" i="5"/>
  <c r="P534" i="5"/>
  <c r="BI524" i="5"/>
  <c r="BH524" i="5"/>
  <c r="BG524" i="5"/>
  <c r="BF524" i="5"/>
  <c r="T524" i="5"/>
  <c r="R524" i="5"/>
  <c r="P524" i="5"/>
  <c r="BI514" i="5"/>
  <c r="BH514" i="5"/>
  <c r="BG514" i="5"/>
  <c r="BF514" i="5"/>
  <c r="T514" i="5"/>
  <c r="R514" i="5"/>
  <c r="P514" i="5"/>
  <c r="BI511" i="5"/>
  <c r="BH511" i="5"/>
  <c r="BG511" i="5"/>
  <c r="BF511" i="5"/>
  <c r="T511" i="5"/>
  <c r="R511" i="5"/>
  <c r="P511" i="5"/>
  <c r="BI508" i="5"/>
  <c r="BH508" i="5"/>
  <c r="BG508" i="5"/>
  <c r="BF508" i="5"/>
  <c r="T508" i="5"/>
  <c r="R508" i="5"/>
  <c r="P508" i="5"/>
  <c r="BI496" i="5"/>
  <c r="BH496" i="5"/>
  <c r="BG496" i="5"/>
  <c r="BF496" i="5"/>
  <c r="T496" i="5"/>
  <c r="R496" i="5"/>
  <c r="P496" i="5"/>
  <c r="BI483" i="5"/>
  <c r="BH483" i="5"/>
  <c r="BG483" i="5"/>
  <c r="BF483" i="5"/>
  <c r="T483" i="5"/>
  <c r="R483" i="5"/>
  <c r="P483" i="5"/>
  <c r="BI471" i="5"/>
  <c r="BH471" i="5"/>
  <c r="BG471" i="5"/>
  <c r="BF471" i="5"/>
  <c r="T471" i="5"/>
  <c r="R471" i="5"/>
  <c r="P471" i="5"/>
  <c r="BI467" i="5"/>
  <c r="BH467" i="5"/>
  <c r="BG467" i="5"/>
  <c r="BF467" i="5"/>
  <c r="T467" i="5"/>
  <c r="R467" i="5"/>
  <c r="P467" i="5"/>
  <c r="BI461" i="5"/>
  <c r="BH461" i="5"/>
  <c r="BG461" i="5"/>
  <c r="BF461" i="5"/>
  <c r="T461" i="5"/>
  <c r="R461" i="5"/>
  <c r="P461" i="5"/>
  <c r="BI457" i="5"/>
  <c r="BH457" i="5"/>
  <c r="BG457" i="5"/>
  <c r="BF457" i="5"/>
  <c r="T457" i="5"/>
  <c r="R457" i="5"/>
  <c r="P457" i="5"/>
  <c r="BI449" i="5"/>
  <c r="BH449" i="5"/>
  <c r="BG449" i="5"/>
  <c r="BF449" i="5"/>
  <c r="T449" i="5"/>
  <c r="R449" i="5"/>
  <c r="P449" i="5"/>
  <c r="BI446" i="5"/>
  <c r="BH446" i="5"/>
  <c r="BG446" i="5"/>
  <c r="BF446" i="5"/>
  <c r="T446" i="5"/>
  <c r="R446" i="5"/>
  <c r="P446" i="5"/>
  <c r="BI437" i="5"/>
  <c r="BH437" i="5"/>
  <c r="BG437" i="5"/>
  <c r="BF437" i="5"/>
  <c r="T437" i="5"/>
  <c r="R437" i="5"/>
  <c r="P437" i="5"/>
  <c r="BI434" i="5"/>
  <c r="BH434" i="5"/>
  <c r="BG434" i="5"/>
  <c r="BF434" i="5"/>
  <c r="T434" i="5"/>
  <c r="R434" i="5"/>
  <c r="P434" i="5"/>
  <c r="BI425" i="5"/>
  <c r="BH425" i="5"/>
  <c r="BG425" i="5"/>
  <c r="BF425" i="5"/>
  <c r="T425" i="5"/>
  <c r="R425" i="5"/>
  <c r="P425" i="5"/>
  <c r="BI417" i="5"/>
  <c r="BH417" i="5"/>
  <c r="BG417" i="5"/>
  <c r="BF417" i="5"/>
  <c r="T417" i="5"/>
  <c r="R417" i="5"/>
  <c r="P417" i="5"/>
  <c r="BI405" i="5"/>
  <c r="BH405" i="5"/>
  <c r="BG405" i="5"/>
  <c r="BF405" i="5"/>
  <c r="T405" i="5"/>
  <c r="R405" i="5"/>
  <c r="P405" i="5"/>
  <c r="BI394" i="5"/>
  <c r="BH394" i="5"/>
  <c r="BG394" i="5"/>
  <c r="BF394" i="5"/>
  <c r="T394" i="5"/>
  <c r="R394" i="5"/>
  <c r="P394" i="5"/>
  <c r="BI383" i="5"/>
  <c r="BH383" i="5"/>
  <c r="BG383" i="5"/>
  <c r="BF383" i="5"/>
  <c r="T383" i="5"/>
  <c r="R383" i="5"/>
  <c r="P383" i="5"/>
  <c r="BI372" i="5"/>
  <c r="BH372" i="5"/>
  <c r="BG372" i="5"/>
  <c r="BF372" i="5"/>
  <c r="T372" i="5"/>
  <c r="R372" i="5"/>
  <c r="P372" i="5"/>
  <c r="BI361" i="5"/>
  <c r="BH361" i="5"/>
  <c r="BG361" i="5"/>
  <c r="BF361" i="5"/>
  <c r="T361" i="5"/>
  <c r="R361" i="5"/>
  <c r="P361" i="5"/>
  <c r="BI350" i="5"/>
  <c r="BH350" i="5"/>
  <c r="BG350" i="5"/>
  <c r="BF350" i="5"/>
  <c r="T350" i="5"/>
  <c r="R350" i="5"/>
  <c r="P350" i="5"/>
  <c r="BI339" i="5"/>
  <c r="BH339" i="5"/>
  <c r="BG339" i="5"/>
  <c r="BF339" i="5"/>
  <c r="T339" i="5"/>
  <c r="R339" i="5"/>
  <c r="P339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1" i="5"/>
  <c r="BH321" i="5"/>
  <c r="BG321" i="5"/>
  <c r="BF321" i="5"/>
  <c r="T321" i="5"/>
  <c r="R321" i="5"/>
  <c r="P321" i="5"/>
  <c r="BI311" i="5"/>
  <c r="BH311" i="5"/>
  <c r="BG311" i="5"/>
  <c r="BF311" i="5"/>
  <c r="T311" i="5"/>
  <c r="R311" i="5"/>
  <c r="P311" i="5"/>
  <c r="BI308" i="5"/>
  <c r="BH308" i="5"/>
  <c r="BG308" i="5"/>
  <c r="BF308" i="5"/>
  <c r="T308" i="5"/>
  <c r="R308" i="5"/>
  <c r="P308" i="5"/>
  <c r="BI289" i="5"/>
  <c r="BH289" i="5"/>
  <c r="BG289" i="5"/>
  <c r="BF289" i="5"/>
  <c r="T289" i="5"/>
  <c r="R289" i="5"/>
  <c r="P289" i="5"/>
  <c r="BI281" i="5"/>
  <c r="BH281" i="5"/>
  <c r="BG281" i="5"/>
  <c r="BF281" i="5"/>
  <c r="T281" i="5"/>
  <c r="R281" i="5"/>
  <c r="P281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2" i="5"/>
  <c r="BH262" i="5"/>
  <c r="BG262" i="5"/>
  <c r="BF262" i="5"/>
  <c r="T262" i="5"/>
  <c r="R262" i="5"/>
  <c r="P262" i="5"/>
  <c r="BI255" i="5"/>
  <c r="BH255" i="5"/>
  <c r="BG255" i="5"/>
  <c r="BF255" i="5"/>
  <c r="T255" i="5"/>
  <c r="R255" i="5"/>
  <c r="P255" i="5"/>
  <c r="BI251" i="5"/>
  <c r="BH251" i="5"/>
  <c r="BG251" i="5"/>
  <c r="BF251" i="5"/>
  <c r="T251" i="5"/>
  <c r="R251" i="5"/>
  <c r="P251" i="5"/>
  <c r="BI247" i="5"/>
  <c r="BH247" i="5"/>
  <c r="BG247" i="5"/>
  <c r="BF247" i="5"/>
  <c r="T247" i="5"/>
  <c r="R247" i="5"/>
  <c r="P247" i="5"/>
  <c r="BI242" i="5"/>
  <c r="BH242" i="5"/>
  <c r="BG242" i="5"/>
  <c r="BF242" i="5"/>
  <c r="T242" i="5"/>
  <c r="R242" i="5"/>
  <c r="P242" i="5"/>
  <c r="BI238" i="5"/>
  <c r="BH238" i="5"/>
  <c r="BG238" i="5"/>
  <c r="BF238" i="5"/>
  <c r="T238" i="5"/>
  <c r="R238" i="5"/>
  <c r="P238" i="5"/>
  <c r="BI232" i="5"/>
  <c r="BH232" i="5"/>
  <c r="BG232" i="5"/>
  <c r="BF232" i="5"/>
  <c r="T232" i="5"/>
  <c r="R232" i="5"/>
  <c r="P232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9" i="5"/>
  <c r="BH219" i="5"/>
  <c r="BG219" i="5"/>
  <c r="BF219" i="5"/>
  <c r="T219" i="5"/>
  <c r="R219" i="5"/>
  <c r="P219" i="5"/>
  <c r="BI211" i="5"/>
  <c r="BH211" i="5"/>
  <c r="BG211" i="5"/>
  <c r="BF211" i="5"/>
  <c r="T211" i="5"/>
  <c r="R211" i="5"/>
  <c r="P211" i="5"/>
  <c r="BI203" i="5"/>
  <c r="BH203" i="5"/>
  <c r="BG203" i="5"/>
  <c r="BF203" i="5"/>
  <c r="T203" i="5"/>
  <c r="R203" i="5"/>
  <c r="P203" i="5"/>
  <c r="BI194" i="5"/>
  <c r="BH194" i="5"/>
  <c r="BG194" i="5"/>
  <c r="BF194" i="5"/>
  <c r="T194" i="5"/>
  <c r="R194" i="5"/>
  <c r="P194" i="5"/>
  <c r="BI177" i="5"/>
  <c r="BH177" i="5"/>
  <c r="BG177" i="5"/>
  <c r="BF177" i="5"/>
  <c r="T177" i="5"/>
  <c r="R177" i="5"/>
  <c r="P177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2" i="5"/>
  <c r="BH152" i="5"/>
  <c r="BG152" i="5"/>
  <c r="BF152" i="5"/>
  <c r="T152" i="5"/>
  <c r="R152" i="5"/>
  <c r="P152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3" i="5"/>
  <c r="BH133" i="5"/>
  <c r="BG133" i="5"/>
  <c r="BF133" i="5"/>
  <c r="T133" i="5"/>
  <c r="R133" i="5"/>
  <c r="P133" i="5"/>
  <c r="BI128" i="5"/>
  <c r="BH128" i="5"/>
  <c r="BG128" i="5"/>
  <c r="BF128" i="5"/>
  <c r="T128" i="5"/>
  <c r="R128" i="5"/>
  <c r="P128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4" i="5"/>
  <c r="BH104" i="5"/>
  <c r="BG104" i="5"/>
  <c r="BF104" i="5"/>
  <c r="T104" i="5"/>
  <c r="R104" i="5"/>
  <c r="P104" i="5"/>
  <c r="J98" i="5"/>
  <c r="J97" i="5"/>
  <c r="F97" i="5"/>
  <c r="F95" i="5"/>
  <c r="E93" i="5"/>
  <c r="J59" i="5"/>
  <c r="J58" i="5"/>
  <c r="F58" i="5"/>
  <c r="F56" i="5"/>
  <c r="E54" i="5"/>
  <c r="J20" i="5"/>
  <c r="E20" i="5"/>
  <c r="F59" i="5"/>
  <c r="J19" i="5"/>
  <c r="J14" i="5"/>
  <c r="J56" i="5"/>
  <c r="E7" i="5"/>
  <c r="E50" i="5" s="1"/>
  <c r="J39" i="4"/>
  <c r="J38" i="4"/>
  <c r="AY58" i="1"/>
  <c r="J37" i="4"/>
  <c r="AX58" i="1"/>
  <c r="BI1402" i="4"/>
  <c r="BH1402" i="4"/>
  <c r="BG1402" i="4"/>
  <c r="BF1402" i="4"/>
  <c r="T1402" i="4"/>
  <c r="T1401" i="4" s="1"/>
  <c r="R1402" i="4"/>
  <c r="R1401" i="4"/>
  <c r="P1402" i="4"/>
  <c r="P1401" i="4"/>
  <c r="BI1397" i="4"/>
  <c r="BH1397" i="4"/>
  <c r="BG1397" i="4"/>
  <c r="BF1397" i="4"/>
  <c r="T1397" i="4"/>
  <c r="T1396" i="4" s="1"/>
  <c r="R1397" i="4"/>
  <c r="R1396" i="4" s="1"/>
  <c r="P1397" i="4"/>
  <c r="P1396" i="4"/>
  <c r="BI1393" i="4"/>
  <c r="BH1393" i="4"/>
  <c r="BG1393" i="4"/>
  <c r="BF1393" i="4"/>
  <c r="T1393" i="4"/>
  <c r="R1393" i="4"/>
  <c r="P1393" i="4"/>
  <c r="BI1391" i="4"/>
  <c r="BH1391" i="4"/>
  <c r="BG1391" i="4"/>
  <c r="BF1391" i="4"/>
  <c r="T1391" i="4"/>
  <c r="R1391" i="4"/>
  <c r="P1391" i="4"/>
  <c r="BI1388" i="4"/>
  <c r="BH1388" i="4"/>
  <c r="BG1388" i="4"/>
  <c r="BF1388" i="4"/>
  <c r="T1388" i="4"/>
  <c r="R1388" i="4"/>
  <c r="P1388" i="4"/>
  <c r="BI1386" i="4"/>
  <c r="BH1386" i="4"/>
  <c r="BG1386" i="4"/>
  <c r="BF1386" i="4"/>
  <c r="T1386" i="4"/>
  <c r="R1386" i="4"/>
  <c r="P1386" i="4"/>
  <c r="BI1375" i="4"/>
  <c r="BH1375" i="4"/>
  <c r="BG1375" i="4"/>
  <c r="BF1375" i="4"/>
  <c r="T1375" i="4"/>
  <c r="R1375" i="4"/>
  <c r="P1375" i="4"/>
  <c r="BI1372" i="4"/>
  <c r="BH1372" i="4"/>
  <c r="BG1372" i="4"/>
  <c r="BF1372" i="4"/>
  <c r="T1372" i="4"/>
  <c r="R1372" i="4"/>
  <c r="P1372" i="4"/>
  <c r="BI1361" i="4"/>
  <c r="BH1361" i="4"/>
  <c r="BG1361" i="4"/>
  <c r="BF1361" i="4"/>
  <c r="T1361" i="4"/>
  <c r="R1361" i="4"/>
  <c r="P1361" i="4"/>
  <c r="BI1357" i="4"/>
  <c r="BH1357" i="4"/>
  <c r="BG1357" i="4"/>
  <c r="BF1357" i="4"/>
  <c r="T1357" i="4"/>
  <c r="R1357" i="4"/>
  <c r="P1357" i="4"/>
  <c r="BI1355" i="4"/>
  <c r="BH1355" i="4"/>
  <c r="BG1355" i="4"/>
  <c r="BF1355" i="4"/>
  <c r="T1355" i="4"/>
  <c r="R1355" i="4"/>
  <c r="P1355" i="4"/>
  <c r="BI1349" i="4"/>
  <c r="BH1349" i="4"/>
  <c r="BG1349" i="4"/>
  <c r="BF1349" i="4"/>
  <c r="T1349" i="4"/>
  <c r="R1349" i="4"/>
  <c r="P1349" i="4"/>
  <c r="BI1344" i="4"/>
  <c r="BH1344" i="4"/>
  <c r="BG1344" i="4"/>
  <c r="BF1344" i="4"/>
  <c r="T1344" i="4"/>
  <c r="R1344" i="4"/>
  <c r="P1344" i="4"/>
  <c r="BI1341" i="4"/>
  <c r="BH1341" i="4"/>
  <c r="BG1341" i="4"/>
  <c r="BF1341" i="4"/>
  <c r="T1341" i="4"/>
  <c r="R1341" i="4"/>
  <c r="P1341" i="4"/>
  <c r="BI1336" i="4"/>
  <c r="BH1336" i="4"/>
  <c r="BG1336" i="4"/>
  <c r="BF1336" i="4"/>
  <c r="T1336" i="4"/>
  <c r="R1336" i="4"/>
  <c r="P1336" i="4"/>
  <c r="BI1329" i="4"/>
  <c r="BH1329" i="4"/>
  <c r="BG1329" i="4"/>
  <c r="BF1329" i="4"/>
  <c r="T1329" i="4"/>
  <c r="R1329" i="4"/>
  <c r="P1329" i="4"/>
  <c r="BI1325" i="4"/>
  <c r="BH1325" i="4"/>
  <c r="BG1325" i="4"/>
  <c r="BF1325" i="4"/>
  <c r="T1325" i="4"/>
  <c r="R1325" i="4"/>
  <c r="P1325" i="4"/>
  <c r="BI1320" i="4"/>
  <c r="BH1320" i="4"/>
  <c r="BG1320" i="4"/>
  <c r="BF1320" i="4"/>
  <c r="T1320" i="4"/>
  <c r="R1320" i="4"/>
  <c r="P1320" i="4"/>
  <c r="BI1316" i="4"/>
  <c r="BH1316" i="4"/>
  <c r="BG1316" i="4"/>
  <c r="BF1316" i="4"/>
  <c r="T1316" i="4"/>
  <c r="R1316" i="4"/>
  <c r="P1316" i="4"/>
  <c r="BI1313" i="4"/>
  <c r="BH1313" i="4"/>
  <c r="BG1313" i="4"/>
  <c r="BF1313" i="4"/>
  <c r="T1313" i="4"/>
  <c r="R1313" i="4"/>
  <c r="P1313" i="4"/>
  <c r="BI1309" i="4"/>
  <c r="BH1309" i="4"/>
  <c r="BG1309" i="4"/>
  <c r="BF1309" i="4"/>
  <c r="T1309" i="4"/>
  <c r="R1309" i="4"/>
  <c r="P1309" i="4"/>
  <c r="BI1303" i="4"/>
  <c r="BH1303" i="4"/>
  <c r="BG1303" i="4"/>
  <c r="BF1303" i="4"/>
  <c r="T1303" i="4"/>
  <c r="R1303" i="4"/>
  <c r="P1303" i="4"/>
  <c r="BI1295" i="4"/>
  <c r="BH1295" i="4"/>
  <c r="BG1295" i="4"/>
  <c r="BF1295" i="4"/>
  <c r="T1295" i="4"/>
  <c r="R1295" i="4"/>
  <c r="P1295" i="4"/>
  <c r="BI1288" i="4"/>
  <c r="BH1288" i="4"/>
  <c r="BG1288" i="4"/>
  <c r="BF1288" i="4"/>
  <c r="T1288" i="4"/>
  <c r="R1288" i="4"/>
  <c r="P1288" i="4"/>
  <c r="BI1282" i="4"/>
  <c r="BH1282" i="4"/>
  <c r="BG1282" i="4"/>
  <c r="BF1282" i="4"/>
  <c r="T1282" i="4"/>
  <c r="R1282" i="4"/>
  <c r="P1282" i="4"/>
  <c r="BI1276" i="4"/>
  <c r="BH1276" i="4"/>
  <c r="BG1276" i="4"/>
  <c r="BF1276" i="4"/>
  <c r="T1276" i="4"/>
  <c r="R1276" i="4"/>
  <c r="P1276" i="4"/>
  <c r="BI1268" i="4"/>
  <c r="BH1268" i="4"/>
  <c r="BG1268" i="4"/>
  <c r="BF1268" i="4"/>
  <c r="T1268" i="4"/>
  <c r="R1268" i="4"/>
  <c r="P1268" i="4"/>
  <c r="BI1241" i="4"/>
  <c r="BH1241" i="4"/>
  <c r="BG1241" i="4"/>
  <c r="BF1241" i="4"/>
  <c r="T1241" i="4"/>
  <c r="R1241" i="4"/>
  <c r="P1241" i="4"/>
  <c r="BI1218" i="4"/>
  <c r="BH1218" i="4"/>
  <c r="BG1218" i="4"/>
  <c r="BF1218" i="4"/>
  <c r="T1218" i="4"/>
  <c r="R1218" i="4"/>
  <c r="P1218" i="4"/>
  <c r="BI1204" i="4"/>
  <c r="BH1204" i="4"/>
  <c r="BG1204" i="4"/>
  <c r="BF1204" i="4"/>
  <c r="T1204" i="4"/>
  <c r="R1204" i="4"/>
  <c r="P1204" i="4"/>
  <c r="BI1190" i="4"/>
  <c r="BH1190" i="4"/>
  <c r="BG1190" i="4"/>
  <c r="BF1190" i="4"/>
  <c r="T1190" i="4"/>
  <c r="R1190" i="4"/>
  <c r="P1190" i="4"/>
  <c r="BI1180" i="4"/>
  <c r="BH1180" i="4"/>
  <c r="BG1180" i="4"/>
  <c r="BF1180" i="4"/>
  <c r="T1180" i="4"/>
  <c r="R1180" i="4"/>
  <c r="P1180" i="4"/>
  <c r="BI1170" i="4"/>
  <c r="BH1170" i="4"/>
  <c r="BG1170" i="4"/>
  <c r="BF1170" i="4"/>
  <c r="T1170" i="4"/>
  <c r="R1170" i="4"/>
  <c r="P1170" i="4"/>
  <c r="BI1160" i="4"/>
  <c r="BH1160" i="4"/>
  <c r="BG1160" i="4"/>
  <c r="BF1160" i="4"/>
  <c r="T1160" i="4"/>
  <c r="R1160" i="4"/>
  <c r="P1160" i="4"/>
  <c r="BI1154" i="4"/>
  <c r="BH1154" i="4"/>
  <c r="BG1154" i="4"/>
  <c r="BF1154" i="4"/>
  <c r="T1154" i="4"/>
  <c r="R1154" i="4"/>
  <c r="P1154" i="4"/>
  <c r="BI1148" i="4"/>
  <c r="BH1148" i="4"/>
  <c r="BG1148" i="4"/>
  <c r="BF1148" i="4"/>
  <c r="T1148" i="4"/>
  <c r="R1148" i="4"/>
  <c r="P1148" i="4"/>
  <c r="BI1142" i="4"/>
  <c r="BH1142" i="4"/>
  <c r="BG1142" i="4"/>
  <c r="BF1142" i="4"/>
  <c r="T1142" i="4"/>
  <c r="R1142" i="4"/>
  <c r="P1142" i="4"/>
  <c r="BI1136" i="4"/>
  <c r="BH1136" i="4"/>
  <c r="BG1136" i="4"/>
  <c r="BF1136" i="4"/>
  <c r="T1136" i="4"/>
  <c r="R1136" i="4"/>
  <c r="P1136" i="4"/>
  <c r="BI1130" i="4"/>
  <c r="BH1130" i="4"/>
  <c r="BG1130" i="4"/>
  <c r="BF1130" i="4"/>
  <c r="T1130" i="4"/>
  <c r="R1130" i="4"/>
  <c r="P1130" i="4"/>
  <c r="BI1124" i="4"/>
  <c r="BH1124" i="4"/>
  <c r="BG1124" i="4"/>
  <c r="BF1124" i="4"/>
  <c r="T1124" i="4"/>
  <c r="R1124" i="4"/>
  <c r="P1124" i="4"/>
  <c r="BI1112" i="4"/>
  <c r="BH1112" i="4"/>
  <c r="BG1112" i="4"/>
  <c r="BF1112" i="4"/>
  <c r="T1112" i="4"/>
  <c r="R1112" i="4"/>
  <c r="P1112" i="4"/>
  <c r="BI1105" i="4"/>
  <c r="BH1105" i="4"/>
  <c r="BG1105" i="4"/>
  <c r="BF1105" i="4"/>
  <c r="T1105" i="4"/>
  <c r="R1105" i="4"/>
  <c r="P1105" i="4"/>
  <c r="BI1104" i="4"/>
  <c r="BH1104" i="4"/>
  <c r="BG1104" i="4"/>
  <c r="BF1104" i="4"/>
  <c r="T1104" i="4"/>
  <c r="R1104" i="4"/>
  <c r="P1104" i="4"/>
  <c r="BI1103" i="4"/>
  <c r="BH1103" i="4"/>
  <c r="BG1103" i="4"/>
  <c r="BF1103" i="4"/>
  <c r="T1103" i="4"/>
  <c r="R1103" i="4"/>
  <c r="P1103" i="4"/>
  <c r="BI1095" i="4"/>
  <c r="BH1095" i="4"/>
  <c r="BG1095" i="4"/>
  <c r="BF1095" i="4"/>
  <c r="T1095" i="4"/>
  <c r="R1095" i="4"/>
  <c r="P1095" i="4"/>
  <c r="BI1090" i="4"/>
  <c r="BH1090" i="4"/>
  <c r="BG1090" i="4"/>
  <c r="BF1090" i="4"/>
  <c r="T1090" i="4"/>
  <c r="R1090" i="4"/>
  <c r="P1090" i="4"/>
  <c r="BI1089" i="4"/>
  <c r="BH1089" i="4"/>
  <c r="BG1089" i="4"/>
  <c r="BF1089" i="4"/>
  <c r="T1089" i="4"/>
  <c r="R1089" i="4"/>
  <c r="P1089" i="4"/>
  <c r="BI1077" i="4"/>
  <c r="BH1077" i="4"/>
  <c r="BG1077" i="4"/>
  <c r="BF1077" i="4"/>
  <c r="T1077" i="4"/>
  <c r="R1077" i="4"/>
  <c r="P1077" i="4"/>
  <c r="BI1070" i="4"/>
  <c r="BH1070" i="4"/>
  <c r="BG1070" i="4"/>
  <c r="BF1070" i="4"/>
  <c r="T1070" i="4"/>
  <c r="R1070" i="4"/>
  <c r="P1070" i="4"/>
  <c r="BI1068" i="4"/>
  <c r="BH1068" i="4"/>
  <c r="BG1068" i="4"/>
  <c r="BF1068" i="4"/>
  <c r="T1068" i="4"/>
  <c r="R1068" i="4"/>
  <c r="P1068" i="4"/>
  <c r="BI1060" i="4"/>
  <c r="BH1060" i="4"/>
  <c r="BG1060" i="4"/>
  <c r="BF1060" i="4"/>
  <c r="T1060" i="4"/>
  <c r="R1060" i="4"/>
  <c r="P1060" i="4"/>
  <c r="BI1058" i="4"/>
  <c r="BH1058" i="4"/>
  <c r="BG1058" i="4"/>
  <c r="BF1058" i="4"/>
  <c r="T1058" i="4"/>
  <c r="R1058" i="4"/>
  <c r="P1058" i="4"/>
  <c r="BI1050" i="4"/>
  <c r="BH1050" i="4"/>
  <c r="BG1050" i="4"/>
  <c r="BF1050" i="4"/>
  <c r="T1050" i="4"/>
  <c r="R1050" i="4"/>
  <c r="P1050" i="4"/>
  <c r="BI1048" i="4"/>
  <c r="BH1048" i="4"/>
  <c r="BG1048" i="4"/>
  <c r="BF1048" i="4"/>
  <c r="T1048" i="4"/>
  <c r="R1048" i="4"/>
  <c r="P1048" i="4"/>
  <c r="BI1040" i="4"/>
  <c r="BH1040" i="4"/>
  <c r="BG1040" i="4"/>
  <c r="BF1040" i="4"/>
  <c r="T1040" i="4"/>
  <c r="R1040" i="4"/>
  <c r="P1040" i="4"/>
  <c r="BI1038" i="4"/>
  <c r="BH1038" i="4"/>
  <c r="BG1038" i="4"/>
  <c r="BF1038" i="4"/>
  <c r="T1038" i="4"/>
  <c r="R1038" i="4"/>
  <c r="P1038" i="4"/>
  <c r="BI1024" i="4"/>
  <c r="BH1024" i="4"/>
  <c r="BG1024" i="4"/>
  <c r="BF1024" i="4"/>
  <c r="T1024" i="4"/>
  <c r="R1024" i="4"/>
  <c r="P1024" i="4"/>
  <c r="BI1023" i="4"/>
  <c r="BH1023" i="4"/>
  <c r="BG1023" i="4"/>
  <c r="BF1023" i="4"/>
  <c r="T1023" i="4"/>
  <c r="R1023" i="4"/>
  <c r="P1023" i="4"/>
  <c r="BI1021" i="4"/>
  <c r="BH1021" i="4"/>
  <c r="BG1021" i="4"/>
  <c r="BF1021" i="4"/>
  <c r="T1021" i="4"/>
  <c r="R1021" i="4"/>
  <c r="P1021" i="4"/>
  <c r="BI1001" i="4"/>
  <c r="BH1001" i="4"/>
  <c r="BG1001" i="4"/>
  <c r="BF1001" i="4"/>
  <c r="T1001" i="4"/>
  <c r="R1001" i="4"/>
  <c r="P1001" i="4"/>
  <c r="BI1000" i="4"/>
  <c r="BH1000" i="4"/>
  <c r="BG1000" i="4"/>
  <c r="BF1000" i="4"/>
  <c r="T1000" i="4"/>
  <c r="R1000" i="4"/>
  <c r="P1000" i="4"/>
  <c r="BI998" i="4"/>
  <c r="BH998" i="4"/>
  <c r="BG998" i="4"/>
  <c r="BF998" i="4"/>
  <c r="T998" i="4"/>
  <c r="R998" i="4"/>
  <c r="P998" i="4"/>
  <c r="BI984" i="4"/>
  <c r="BH984" i="4"/>
  <c r="BG984" i="4"/>
  <c r="BF984" i="4"/>
  <c r="T984" i="4"/>
  <c r="R984" i="4"/>
  <c r="P984" i="4"/>
  <c r="BI983" i="4"/>
  <c r="BH983" i="4"/>
  <c r="BG983" i="4"/>
  <c r="BF983" i="4"/>
  <c r="T983" i="4"/>
  <c r="R983" i="4"/>
  <c r="P983" i="4"/>
  <c r="BI981" i="4"/>
  <c r="BH981" i="4"/>
  <c r="BG981" i="4"/>
  <c r="BF981" i="4"/>
  <c r="T981" i="4"/>
  <c r="R981" i="4"/>
  <c r="P981" i="4"/>
  <c r="BI967" i="4"/>
  <c r="BH967" i="4"/>
  <c r="BG967" i="4"/>
  <c r="BF967" i="4"/>
  <c r="T967" i="4"/>
  <c r="R967" i="4"/>
  <c r="P967" i="4"/>
  <c r="BI962" i="4"/>
  <c r="BH962" i="4"/>
  <c r="BG962" i="4"/>
  <c r="BF962" i="4"/>
  <c r="T962" i="4"/>
  <c r="R962" i="4"/>
  <c r="P962" i="4"/>
  <c r="BI957" i="4"/>
  <c r="BH957" i="4"/>
  <c r="BG957" i="4"/>
  <c r="BF957" i="4"/>
  <c r="T957" i="4"/>
  <c r="R957" i="4"/>
  <c r="P957" i="4"/>
  <c r="BI949" i="4"/>
  <c r="BH949" i="4"/>
  <c r="BG949" i="4"/>
  <c r="BF949" i="4"/>
  <c r="T949" i="4"/>
  <c r="R949" i="4"/>
  <c r="P949" i="4"/>
  <c r="BI944" i="4"/>
  <c r="BH944" i="4"/>
  <c r="BG944" i="4"/>
  <c r="BF944" i="4"/>
  <c r="T944" i="4"/>
  <c r="R944" i="4"/>
  <c r="P944" i="4"/>
  <c r="BI935" i="4"/>
  <c r="BH935" i="4"/>
  <c r="BG935" i="4"/>
  <c r="BF935" i="4"/>
  <c r="T935" i="4"/>
  <c r="R935" i="4"/>
  <c r="P935" i="4"/>
  <c r="BI911" i="4"/>
  <c r="BH911" i="4"/>
  <c r="BG911" i="4"/>
  <c r="BF911" i="4"/>
  <c r="T911" i="4"/>
  <c r="R911" i="4"/>
  <c r="P911" i="4"/>
  <c r="BI906" i="4"/>
  <c r="BH906" i="4"/>
  <c r="BG906" i="4"/>
  <c r="BF906" i="4"/>
  <c r="T906" i="4"/>
  <c r="R906" i="4"/>
  <c r="P906" i="4"/>
  <c r="BI898" i="4"/>
  <c r="BH898" i="4"/>
  <c r="BG898" i="4"/>
  <c r="BF898" i="4"/>
  <c r="T898" i="4"/>
  <c r="R898" i="4"/>
  <c r="P898" i="4"/>
  <c r="BI892" i="4"/>
  <c r="BH892" i="4"/>
  <c r="BG892" i="4"/>
  <c r="BF892" i="4"/>
  <c r="T892" i="4"/>
  <c r="R892" i="4"/>
  <c r="P892" i="4"/>
  <c r="BI890" i="4"/>
  <c r="BH890" i="4"/>
  <c r="BG890" i="4"/>
  <c r="BF890" i="4"/>
  <c r="T890" i="4"/>
  <c r="R890" i="4"/>
  <c r="P890" i="4"/>
  <c r="BI861" i="4"/>
  <c r="BH861" i="4"/>
  <c r="BG861" i="4"/>
  <c r="BF861" i="4"/>
  <c r="T861" i="4"/>
  <c r="R861" i="4"/>
  <c r="P861" i="4"/>
  <c r="BI859" i="4"/>
  <c r="BH859" i="4"/>
  <c r="BG859" i="4"/>
  <c r="BF859" i="4"/>
  <c r="T859" i="4"/>
  <c r="R859" i="4"/>
  <c r="P859" i="4"/>
  <c r="BI852" i="4"/>
  <c r="BH852" i="4"/>
  <c r="BG852" i="4"/>
  <c r="BF852" i="4"/>
  <c r="T852" i="4"/>
  <c r="R852" i="4"/>
  <c r="P852" i="4"/>
  <c r="BI850" i="4"/>
  <c r="BH850" i="4"/>
  <c r="BG850" i="4"/>
  <c r="BF850" i="4"/>
  <c r="T850" i="4"/>
  <c r="R850" i="4"/>
  <c r="P850" i="4"/>
  <c r="BI848" i="4"/>
  <c r="BH848" i="4"/>
  <c r="BG848" i="4"/>
  <c r="BF848" i="4"/>
  <c r="T848" i="4"/>
  <c r="R848" i="4"/>
  <c r="P848" i="4"/>
  <c r="BI832" i="4"/>
  <c r="BH832" i="4"/>
  <c r="BG832" i="4"/>
  <c r="BF832" i="4"/>
  <c r="T832" i="4"/>
  <c r="R832" i="4"/>
  <c r="P832" i="4"/>
  <c r="BI830" i="4"/>
  <c r="BH830" i="4"/>
  <c r="BG830" i="4"/>
  <c r="BF830" i="4"/>
  <c r="T830" i="4"/>
  <c r="R830" i="4"/>
  <c r="P830" i="4"/>
  <c r="BI819" i="4"/>
  <c r="BH819" i="4"/>
  <c r="BG819" i="4"/>
  <c r="BF819" i="4"/>
  <c r="T819" i="4"/>
  <c r="R819" i="4"/>
  <c r="P819" i="4"/>
  <c r="BI817" i="4"/>
  <c r="BH817" i="4"/>
  <c r="BG817" i="4"/>
  <c r="BF817" i="4"/>
  <c r="T817" i="4"/>
  <c r="R817" i="4"/>
  <c r="P817" i="4"/>
  <c r="BI815" i="4"/>
  <c r="BH815" i="4"/>
  <c r="BG815" i="4"/>
  <c r="BF815" i="4"/>
  <c r="T815" i="4"/>
  <c r="R815" i="4"/>
  <c r="P815" i="4"/>
  <c r="BI805" i="4"/>
  <c r="BH805" i="4"/>
  <c r="BG805" i="4"/>
  <c r="BF805" i="4"/>
  <c r="T805" i="4"/>
  <c r="R805" i="4"/>
  <c r="P805" i="4"/>
  <c r="BI803" i="4"/>
  <c r="BH803" i="4"/>
  <c r="BG803" i="4"/>
  <c r="BF803" i="4"/>
  <c r="T803" i="4"/>
  <c r="R803" i="4"/>
  <c r="P803" i="4"/>
  <c r="BI796" i="4"/>
  <c r="BH796" i="4"/>
  <c r="BG796" i="4"/>
  <c r="BF796" i="4"/>
  <c r="T796" i="4"/>
  <c r="R796" i="4"/>
  <c r="P796" i="4"/>
  <c r="BI794" i="4"/>
  <c r="BH794" i="4"/>
  <c r="BG794" i="4"/>
  <c r="BF794" i="4"/>
  <c r="T794" i="4"/>
  <c r="R794" i="4"/>
  <c r="P794" i="4"/>
  <c r="BI783" i="4"/>
  <c r="BH783" i="4"/>
  <c r="BG783" i="4"/>
  <c r="BF783" i="4"/>
  <c r="T783" i="4"/>
  <c r="R783" i="4"/>
  <c r="P783" i="4"/>
  <c r="BI781" i="4"/>
  <c r="BH781" i="4"/>
  <c r="BG781" i="4"/>
  <c r="BF781" i="4"/>
  <c r="T781" i="4"/>
  <c r="R781" i="4"/>
  <c r="P781" i="4"/>
  <c r="BI774" i="4"/>
  <c r="BH774" i="4"/>
  <c r="BG774" i="4"/>
  <c r="BF774" i="4"/>
  <c r="T774" i="4"/>
  <c r="R774" i="4"/>
  <c r="P774" i="4"/>
  <c r="BI763" i="4"/>
  <c r="BH763" i="4"/>
  <c r="BG763" i="4"/>
  <c r="BF763" i="4"/>
  <c r="T763" i="4"/>
  <c r="R763" i="4"/>
  <c r="P763" i="4"/>
  <c r="BI752" i="4"/>
  <c r="BH752" i="4"/>
  <c r="BG752" i="4"/>
  <c r="BF752" i="4"/>
  <c r="T752" i="4"/>
  <c r="R752" i="4"/>
  <c r="P752" i="4"/>
  <c r="BI740" i="4"/>
  <c r="BH740" i="4"/>
  <c r="BG740" i="4"/>
  <c r="BF740" i="4"/>
  <c r="T740" i="4"/>
  <c r="R740" i="4"/>
  <c r="P740" i="4"/>
  <c r="BI727" i="4"/>
  <c r="BH727" i="4"/>
  <c r="BG727" i="4"/>
  <c r="BF727" i="4"/>
  <c r="T727" i="4"/>
  <c r="R727" i="4"/>
  <c r="P727" i="4"/>
  <c r="BI717" i="4"/>
  <c r="BH717" i="4"/>
  <c r="BG717" i="4"/>
  <c r="BF717" i="4"/>
  <c r="T717" i="4"/>
  <c r="R717" i="4"/>
  <c r="P717" i="4"/>
  <c r="BI707" i="4"/>
  <c r="BH707" i="4"/>
  <c r="BG707" i="4"/>
  <c r="BF707" i="4"/>
  <c r="T707" i="4"/>
  <c r="R707" i="4"/>
  <c r="P707" i="4"/>
  <c r="BI697" i="4"/>
  <c r="BH697" i="4"/>
  <c r="BG697" i="4"/>
  <c r="BF697" i="4"/>
  <c r="T697" i="4"/>
  <c r="R697" i="4"/>
  <c r="P697" i="4"/>
  <c r="BI687" i="4"/>
  <c r="BH687" i="4"/>
  <c r="BG687" i="4"/>
  <c r="BF687" i="4"/>
  <c r="T687" i="4"/>
  <c r="R687" i="4"/>
  <c r="P687" i="4"/>
  <c r="BI677" i="4"/>
  <c r="BH677" i="4"/>
  <c r="BG677" i="4"/>
  <c r="BF677" i="4"/>
  <c r="T677" i="4"/>
  <c r="R677" i="4"/>
  <c r="P677" i="4"/>
  <c r="BI668" i="4"/>
  <c r="BH668" i="4"/>
  <c r="BG668" i="4"/>
  <c r="BF668" i="4"/>
  <c r="T668" i="4"/>
  <c r="R668" i="4"/>
  <c r="P668" i="4"/>
  <c r="BI659" i="4"/>
  <c r="BH659" i="4"/>
  <c r="BG659" i="4"/>
  <c r="BF659" i="4"/>
  <c r="T659" i="4"/>
  <c r="R659" i="4"/>
  <c r="P659" i="4"/>
  <c r="BI649" i="4"/>
  <c r="BH649" i="4"/>
  <c r="BG649" i="4"/>
  <c r="BF649" i="4"/>
  <c r="T649" i="4"/>
  <c r="R649" i="4"/>
  <c r="P649" i="4"/>
  <c r="BI641" i="4"/>
  <c r="BH641" i="4"/>
  <c r="BG641" i="4"/>
  <c r="BF641" i="4"/>
  <c r="T641" i="4"/>
  <c r="R641" i="4"/>
  <c r="P641" i="4"/>
  <c r="BI633" i="4"/>
  <c r="BH633" i="4"/>
  <c r="BG633" i="4"/>
  <c r="BF633" i="4"/>
  <c r="T633" i="4"/>
  <c r="R633" i="4"/>
  <c r="P633" i="4"/>
  <c r="BI625" i="4"/>
  <c r="BH625" i="4"/>
  <c r="BG625" i="4"/>
  <c r="BF625" i="4"/>
  <c r="T625" i="4"/>
  <c r="R625" i="4"/>
  <c r="P625" i="4"/>
  <c r="BI609" i="4"/>
  <c r="BH609" i="4"/>
  <c r="BG609" i="4"/>
  <c r="BF609" i="4"/>
  <c r="T609" i="4"/>
  <c r="R609" i="4"/>
  <c r="P609" i="4"/>
  <c r="BI607" i="4"/>
  <c r="BH607" i="4"/>
  <c r="BG607" i="4"/>
  <c r="BF607" i="4"/>
  <c r="T607" i="4"/>
  <c r="R607" i="4"/>
  <c r="P607" i="4"/>
  <c r="BI599" i="4"/>
  <c r="BH599" i="4"/>
  <c r="BG599" i="4"/>
  <c r="BF599" i="4"/>
  <c r="T599" i="4"/>
  <c r="R599" i="4"/>
  <c r="P599" i="4"/>
  <c r="BI597" i="4"/>
  <c r="BH597" i="4"/>
  <c r="BG597" i="4"/>
  <c r="BF597" i="4"/>
  <c r="T597" i="4"/>
  <c r="R597" i="4"/>
  <c r="P597" i="4"/>
  <c r="BI595" i="4"/>
  <c r="BH595" i="4"/>
  <c r="BG595" i="4"/>
  <c r="BF595" i="4"/>
  <c r="T595" i="4"/>
  <c r="R595" i="4"/>
  <c r="P595" i="4"/>
  <c r="BI593" i="4"/>
  <c r="BH593" i="4"/>
  <c r="BG593" i="4"/>
  <c r="BF593" i="4"/>
  <c r="T593" i="4"/>
  <c r="R593" i="4"/>
  <c r="P593" i="4"/>
  <c r="BI591" i="4"/>
  <c r="BH591" i="4"/>
  <c r="BG591" i="4"/>
  <c r="BF591" i="4"/>
  <c r="T591" i="4"/>
  <c r="R591" i="4"/>
  <c r="P591" i="4"/>
  <c r="BI563" i="4"/>
  <c r="BH563" i="4"/>
  <c r="BG563" i="4"/>
  <c r="BF563" i="4"/>
  <c r="T563" i="4"/>
  <c r="R563" i="4"/>
  <c r="P563" i="4"/>
  <c r="BI542" i="4"/>
  <c r="BH542" i="4"/>
  <c r="BG542" i="4"/>
  <c r="BF542" i="4"/>
  <c r="T542" i="4"/>
  <c r="R542" i="4"/>
  <c r="P542" i="4"/>
  <c r="BI531" i="4"/>
  <c r="BH531" i="4"/>
  <c r="BG531" i="4"/>
  <c r="BF531" i="4"/>
  <c r="T531" i="4"/>
  <c r="R531" i="4"/>
  <c r="P531" i="4"/>
  <c r="BI520" i="4"/>
  <c r="BH520" i="4"/>
  <c r="BG520" i="4"/>
  <c r="BF520" i="4"/>
  <c r="T520" i="4"/>
  <c r="R520" i="4"/>
  <c r="P520" i="4"/>
  <c r="BI509" i="4"/>
  <c r="BH509" i="4"/>
  <c r="BG509" i="4"/>
  <c r="BF509" i="4"/>
  <c r="T509" i="4"/>
  <c r="R509" i="4"/>
  <c r="P509" i="4"/>
  <c r="BI498" i="4"/>
  <c r="BH498" i="4"/>
  <c r="BG498" i="4"/>
  <c r="BF498" i="4"/>
  <c r="T498" i="4"/>
  <c r="T497" i="4"/>
  <c r="R498" i="4"/>
  <c r="R497" i="4"/>
  <c r="P498" i="4"/>
  <c r="P497" i="4" s="1"/>
  <c r="BI495" i="4"/>
  <c r="BH495" i="4"/>
  <c r="BG495" i="4"/>
  <c r="BF495" i="4"/>
  <c r="T495" i="4"/>
  <c r="R495" i="4"/>
  <c r="P495" i="4"/>
  <c r="BI478" i="4"/>
  <c r="BH478" i="4"/>
  <c r="BG478" i="4"/>
  <c r="BF478" i="4"/>
  <c r="T478" i="4"/>
  <c r="R478" i="4"/>
  <c r="P478" i="4"/>
  <c r="BI476" i="4"/>
  <c r="BH476" i="4"/>
  <c r="BG476" i="4"/>
  <c r="BF476" i="4"/>
  <c r="T476" i="4"/>
  <c r="R476" i="4"/>
  <c r="P476" i="4"/>
  <c r="BI440" i="4"/>
  <c r="BH440" i="4"/>
  <c r="BG440" i="4"/>
  <c r="BF440" i="4"/>
  <c r="T440" i="4"/>
  <c r="R440" i="4"/>
  <c r="P440" i="4"/>
  <c r="BI432" i="4"/>
  <c r="BH432" i="4"/>
  <c r="BG432" i="4"/>
  <c r="BF432" i="4"/>
  <c r="T432" i="4"/>
  <c r="R432" i="4"/>
  <c r="P432" i="4"/>
  <c r="BI426" i="4"/>
  <c r="BH426" i="4"/>
  <c r="BG426" i="4"/>
  <c r="BF426" i="4"/>
  <c r="T426" i="4"/>
  <c r="R426" i="4"/>
  <c r="P426" i="4"/>
  <c r="BI422" i="4"/>
  <c r="BH422" i="4"/>
  <c r="BG422" i="4"/>
  <c r="BF422" i="4"/>
  <c r="T422" i="4"/>
  <c r="R422" i="4"/>
  <c r="P422" i="4"/>
  <c r="BI418" i="4"/>
  <c r="BH418" i="4"/>
  <c r="BG418" i="4"/>
  <c r="BF418" i="4"/>
  <c r="T418" i="4"/>
  <c r="R418" i="4"/>
  <c r="P418" i="4"/>
  <c r="BI414" i="4"/>
  <c r="BH414" i="4"/>
  <c r="BG414" i="4"/>
  <c r="BF414" i="4"/>
  <c r="T414" i="4"/>
  <c r="R414" i="4"/>
  <c r="P414" i="4"/>
  <c r="BI410" i="4"/>
  <c r="BH410" i="4"/>
  <c r="BG410" i="4"/>
  <c r="BF410" i="4"/>
  <c r="T410" i="4"/>
  <c r="R410" i="4"/>
  <c r="P410" i="4"/>
  <c r="BI407" i="4"/>
  <c r="BH407" i="4"/>
  <c r="BG407" i="4"/>
  <c r="BF407" i="4"/>
  <c r="T407" i="4"/>
  <c r="R407" i="4"/>
  <c r="P407" i="4"/>
  <c r="BI393" i="4"/>
  <c r="BH393" i="4"/>
  <c r="BG393" i="4"/>
  <c r="BF393" i="4"/>
  <c r="T393" i="4"/>
  <c r="R393" i="4"/>
  <c r="P393" i="4"/>
  <c r="BI376" i="4"/>
  <c r="BH376" i="4"/>
  <c r="BG376" i="4"/>
  <c r="BF376" i="4"/>
  <c r="T376" i="4"/>
  <c r="R376" i="4"/>
  <c r="P376" i="4"/>
  <c r="BI336" i="4"/>
  <c r="BH336" i="4"/>
  <c r="BG336" i="4"/>
  <c r="BF336" i="4"/>
  <c r="T336" i="4"/>
  <c r="R336" i="4"/>
  <c r="P336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2" i="4"/>
  <c r="BH272" i="4"/>
  <c r="BG272" i="4"/>
  <c r="BF272" i="4"/>
  <c r="T272" i="4"/>
  <c r="R272" i="4"/>
  <c r="P272" i="4"/>
  <c r="BI269" i="4"/>
  <c r="BH269" i="4"/>
  <c r="BG269" i="4"/>
  <c r="BF269" i="4"/>
  <c r="T269" i="4"/>
  <c r="R269" i="4"/>
  <c r="P269" i="4"/>
  <c r="BI265" i="4"/>
  <c r="BH265" i="4"/>
  <c r="BG265" i="4"/>
  <c r="BF265" i="4"/>
  <c r="T265" i="4"/>
  <c r="R265" i="4"/>
  <c r="P265" i="4"/>
  <c r="BI254" i="4"/>
  <c r="BH254" i="4"/>
  <c r="BG254" i="4"/>
  <c r="BF254" i="4"/>
  <c r="T254" i="4"/>
  <c r="R254" i="4"/>
  <c r="P254" i="4"/>
  <c r="BI246" i="4"/>
  <c r="BH246" i="4"/>
  <c r="BG246" i="4"/>
  <c r="BF246" i="4"/>
  <c r="T246" i="4"/>
  <c r="R246" i="4"/>
  <c r="P246" i="4"/>
  <c r="BI235" i="4"/>
  <c r="BH235" i="4"/>
  <c r="BG235" i="4"/>
  <c r="BF235" i="4"/>
  <c r="T235" i="4"/>
  <c r="R235" i="4"/>
  <c r="P235" i="4"/>
  <c r="BI222" i="4"/>
  <c r="BH222" i="4"/>
  <c r="BG222" i="4"/>
  <c r="BF222" i="4"/>
  <c r="T222" i="4"/>
  <c r="R222" i="4"/>
  <c r="P222" i="4"/>
  <c r="BI212" i="4"/>
  <c r="BH212" i="4"/>
  <c r="BG212" i="4"/>
  <c r="BF212" i="4"/>
  <c r="T212" i="4"/>
  <c r="R212" i="4"/>
  <c r="P212" i="4"/>
  <c r="BI196" i="4"/>
  <c r="BH196" i="4"/>
  <c r="BG196" i="4"/>
  <c r="BF196" i="4"/>
  <c r="T196" i="4"/>
  <c r="R196" i="4"/>
  <c r="P196" i="4"/>
  <c r="BI186" i="4"/>
  <c r="BH186" i="4"/>
  <c r="BG186" i="4"/>
  <c r="BF186" i="4"/>
  <c r="T186" i="4"/>
  <c r="R186" i="4"/>
  <c r="P186" i="4"/>
  <c r="BI171" i="4"/>
  <c r="BH171" i="4"/>
  <c r="BG171" i="4"/>
  <c r="BF171" i="4"/>
  <c r="T171" i="4"/>
  <c r="R171" i="4"/>
  <c r="P171" i="4"/>
  <c r="BI156" i="4"/>
  <c r="BH156" i="4"/>
  <c r="BG156" i="4"/>
  <c r="BF156" i="4"/>
  <c r="T156" i="4"/>
  <c r="R156" i="4"/>
  <c r="P156" i="4"/>
  <c r="BI141" i="4"/>
  <c r="BH141" i="4"/>
  <c r="BG141" i="4"/>
  <c r="BF141" i="4"/>
  <c r="T141" i="4"/>
  <c r="R141" i="4"/>
  <c r="P141" i="4"/>
  <c r="BI118" i="4"/>
  <c r="BH118" i="4"/>
  <c r="BG118" i="4"/>
  <c r="BF118" i="4"/>
  <c r="T118" i="4"/>
  <c r="R118" i="4"/>
  <c r="P118" i="4"/>
  <c r="BI104" i="4"/>
  <c r="BH104" i="4"/>
  <c r="BG104" i="4"/>
  <c r="BF104" i="4"/>
  <c r="T104" i="4"/>
  <c r="R104" i="4"/>
  <c r="P104" i="4"/>
  <c r="J98" i="4"/>
  <c r="J97" i="4"/>
  <c r="F97" i="4"/>
  <c r="F95" i="4"/>
  <c r="E93" i="4"/>
  <c r="J59" i="4"/>
  <c r="J58" i="4"/>
  <c r="F58" i="4"/>
  <c r="F56" i="4"/>
  <c r="E54" i="4"/>
  <c r="J20" i="4"/>
  <c r="E20" i="4"/>
  <c r="F98" i="4"/>
  <c r="J19" i="4"/>
  <c r="J14" i="4"/>
  <c r="J95" i="4" s="1"/>
  <c r="E7" i="4"/>
  <c r="E89" i="4" s="1"/>
  <c r="J39" i="3"/>
  <c r="J38" i="3"/>
  <c r="AY57" i="1" s="1"/>
  <c r="J37" i="3"/>
  <c r="AX57" i="1" s="1"/>
  <c r="BI841" i="3"/>
  <c r="BH841" i="3"/>
  <c r="BG841" i="3"/>
  <c r="BF841" i="3"/>
  <c r="T841" i="3"/>
  <c r="R841" i="3"/>
  <c r="P841" i="3"/>
  <c r="BI839" i="3"/>
  <c r="BH839" i="3"/>
  <c r="BG839" i="3"/>
  <c r="BF839" i="3"/>
  <c r="T839" i="3"/>
  <c r="R839" i="3"/>
  <c r="P839" i="3"/>
  <c r="BI833" i="3"/>
  <c r="BH833" i="3"/>
  <c r="BG833" i="3"/>
  <c r="BF833" i="3"/>
  <c r="T833" i="3"/>
  <c r="R833" i="3"/>
  <c r="P833" i="3"/>
  <c r="BI827" i="3"/>
  <c r="BH827" i="3"/>
  <c r="BG827" i="3"/>
  <c r="BF827" i="3"/>
  <c r="T827" i="3"/>
  <c r="R827" i="3"/>
  <c r="P827" i="3"/>
  <c r="BI821" i="3"/>
  <c r="BH821" i="3"/>
  <c r="BG821" i="3"/>
  <c r="BF821" i="3"/>
  <c r="T821" i="3"/>
  <c r="R821" i="3"/>
  <c r="P821" i="3"/>
  <c r="BI812" i="3"/>
  <c r="BH812" i="3"/>
  <c r="BG812" i="3"/>
  <c r="BF812" i="3"/>
  <c r="T812" i="3"/>
  <c r="R812" i="3"/>
  <c r="P812" i="3"/>
  <c r="BI811" i="3"/>
  <c r="BH811" i="3"/>
  <c r="BG811" i="3"/>
  <c r="BF811" i="3"/>
  <c r="T811" i="3"/>
  <c r="R811" i="3"/>
  <c r="P811" i="3"/>
  <c r="BI802" i="3"/>
  <c r="BH802" i="3"/>
  <c r="BG802" i="3"/>
  <c r="BF802" i="3"/>
  <c r="T802" i="3"/>
  <c r="R802" i="3"/>
  <c r="P802" i="3"/>
  <c r="BI800" i="3"/>
  <c r="BH800" i="3"/>
  <c r="BG800" i="3"/>
  <c r="BF800" i="3"/>
  <c r="T800" i="3"/>
  <c r="R800" i="3"/>
  <c r="P800" i="3"/>
  <c r="BI791" i="3"/>
  <c r="BH791" i="3"/>
  <c r="BG791" i="3"/>
  <c r="BF791" i="3"/>
  <c r="T791" i="3"/>
  <c r="R791" i="3"/>
  <c r="P791" i="3"/>
  <c r="BI790" i="3"/>
  <c r="BH790" i="3"/>
  <c r="BG790" i="3"/>
  <c r="BF790" i="3"/>
  <c r="T790" i="3"/>
  <c r="R790" i="3"/>
  <c r="P790" i="3"/>
  <c r="BI788" i="3"/>
  <c r="BH788" i="3"/>
  <c r="BG788" i="3"/>
  <c r="BF788" i="3"/>
  <c r="T788" i="3"/>
  <c r="R788" i="3"/>
  <c r="P788" i="3"/>
  <c r="BI779" i="3"/>
  <c r="BH779" i="3"/>
  <c r="BG779" i="3"/>
  <c r="BF779" i="3"/>
  <c r="T779" i="3"/>
  <c r="R779" i="3"/>
  <c r="P779" i="3"/>
  <c r="BI778" i="3"/>
  <c r="BH778" i="3"/>
  <c r="BG778" i="3"/>
  <c r="BF778" i="3"/>
  <c r="T778" i="3"/>
  <c r="R778" i="3"/>
  <c r="P778" i="3"/>
  <c r="BI776" i="3"/>
  <c r="BH776" i="3"/>
  <c r="BG776" i="3"/>
  <c r="BF776" i="3"/>
  <c r="T776" i="3"/>
  <c r="R776" i="3"/>
  <c r="P776" i="3"/>
  <c r="BI767" i="3"/>
  <c r="BH767" i="3"/>
  <c r="BG767" i="3"/>
  <c r="BF767" i="3"/>
  <c r="T767" i="3"/>
  <c r="R767" i="3"/>
  <c r="P767" i="3"/>
  <c r="BI760" i="3"/>
  <c r="BH760" i="3"/>
  <c r="BG760" i="3"/>
  <c r="BF760" i="3"/>
  <c r="T760" i="3"/>
  <c r="R760" i="3"/>
  <c r="P760" i="3"/>
  <c r="BI750" i="3"/>
  <c r="BH750" i="3"/>
  <c r="BG750" i="3"/>
  <c r="BF750" i="3"/>
  <c r="T750" i="3"/>
  <c r="R750" i="3"/>
  <c r="P750" i="3"/>
  <c r="BI742" i="3"/>
  <c r="BH742" i="3"/>
  <c r="BG742" i="3"/>
  <c r="BF742" i="3"/>
  <c r="T742" i="3"/>
  <c r="R742" i="3"/>
  <c r="P742" i="3"/>
  <c r="BI741" i="3"/>
  <c r="BH741" i="3"/>
  <c r="BG741" i="3"/>
  <c r="BF741" i="3"/>
  <c r="T741" i="3"/>
  <c r="R741" i="3"/>
  <c r="P741" i="3"/>
  <c r="BI730" i="3"/>
  <c r="BH730" i="3"/>
  <c r="BG730" i="3"/>
  <c r="BF730" i="3"/>
  <c r="T730" i="3"/>
  <c r="R730" i="3"/>
  <c r="P730" i="3"/>
  <c r="BI729" i="3"/>
  <c r="BH729" i="3"/>
  <c r="BG729" i="3"/>
  <c r="BF729" i="3"/>
  <c r="T729" i="3"/>
  <c r="R729" i="3"/>
  <c r="P729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16" i="3"/>
  <c r="BH716" i="3"/>
  <c r="BG716" i="3"/>
  <c r="BF716" i="3"/>
  <c r="T716" i="3"/>
  <c r="R716" i="3"/>
  <c r="P716" i="3"/>
  <c r="BI715" i="3"/>
  <c r="BH715" i="3"/>
  <c r="BG715" i="3"/>
  <c r="BF715" i="3"/>
  <c r="T715" i="3"/>
  <c r="R715" i="3"/>
  <c r="P715" i="3"/>
  <c r="BI709" i="3"/>
  <c r="BH709" i="3"/>
  <c r="BG709" i="3"/>
  <c r="BF709" i="3"/>
  <c r="T709" i="3"/>
  <c r="R709" i="3"/>
  <c r="P709" i="3"/>
  <c r="BI707" i="3"/>
  <c r="BH707" i="3"/>
  <c r="BG707" i="3"/>
  <c r="BF707" i="3"/>
  <c r="T707" i="3"/>
  <c r="R707" i="3"/>
  <c r="P707" i="3"/>
  <c r="BI699" i="3"/>
  <c r="BH699" i="3"/>
  <c r="BG699" i="3"/>
  <c r="BF699" i="3"/>
  <c r="T699" i="3"/>
  <c r="R699" i="3"/>
  <c r="P699" i="3"/>
  <c r="BI695" i="3"/>
  <c r="BH695" i="3"/>
  <c r="BG695" i="3"/>
  <c r="BF695" i="3"/>
  <c r="T695" i="3"/>
  <c r="R695" i="3"/>
  <c r="P695" i="3"/>
  <c r="BI685" i="3"/>
  <c r="BH685" i="3"/>
  <c r="BG685" i="3"/>
  <c r="BF685" i="3"/>
  <c r="T685" i="3"/>
  <c r="R685" i="3"/>
  <c r="P685" i="3"/>
  <c r="BI675" i="3"/>
  <c r="BH675" i="3"/>
  <c r="BG675" i="3"/>
  <c r="BF675" i="3"/>
  <c r="T675" i="3"/>
  <c r="R675" i="3"/>
  <c r="P675" i="3"/>
  <c r="BI665" i="3"/>
  <c r="BH665" i="3"/>
  <c r="BG665" i="3"/>
  <c r="BF665" i="3"/>
  <c r="T665" i="3"/>
  <c r="R665" i="3"/>
  <c r="P665" i="3"/>
  <c r="BI655" i="3"/>
  <c r="BH655" i="3"/>
  <c r="BG655" i="3"/>
  <c r="BF655" i="3"/>
  <c r="T655" i="3"/>
  <c r="R655" i="3"/>
  <c r="P655" i="3"/>
  <c r="BI644" i="3"/>
  <c r="BH644" i="3"/>
  <c r="BG644" i="3"/>
  <c r="BF644" i="3"/>
  <c r="T644" i="3"/>
  <c r="R644" i="3"/>
  <c r="P644" i="3"/>
  <c r="BI635" i="3"/>
  <c r="BH635" i="3"/>
  <c r="BG635" i="3"/>
  <c r="BF635" i="3"/>
  <c r="T635" i="3"/>
  <c r="R635" i="3"/>
  <c r="P635" i="3"/>
  <c r="BI625" i="3"/>
  <c r="BH625" i="3"/>
  <c r="BG625" i="3"/>
  <c r="BF625" i="3"/>
  <c r="T625" i="3"/>
  <c r="R625" i="3"/>
  <c r="P625" i="3"/>
  <c r="BI615" i="3"/>
  <c r="BH615" i="3"/>
  <c r="BG615" i="3"/>
  <c r="BF615" i="3"/>
  <c r="T615" i="3"/>
  <c r="R615" i="3"/>
  <c r="P615" i="3"/>
  <c r="BI609" i="3"/>
  <c r="BH609" i="3"/>
  <c r="BG609" i="3"/>
  <c r="BF609" i="3"/>
  <c r="T609" i="3"/>
  <c r="R609" i="3"/>
  <c r="P609" i="3"/>
  <c r="BI599" i="3"/>
  <c r="BH599" i="3"/>
  <c r="BG599" i="3"/>
  <c r="BF599" i="3"/>
  <c r="T599" i="3"/>
  <c r="R599" i="3"/>
  <c r="P599" i="3"/>
  <c r="BI589" i="3"/>
  <c r="BH589" i="3"/>
  <c r="BG589" i="3"/>
  <c r="BF589" i="3"/>
  <c r="T589" i="3"/>
  <c r="R589" i="3"/>
  <c r="P589" i="3"/>
  <c r="BI579" i="3"/>
  <c r="BH579" i="3"/>
  <c r="BG579" i="3"/>
  <c r="BF579" i="3"/>
  <c r="T579" i="3"/>
  <c r="R579" i="3"/>
  <c r="P579" i="3"/>
  <c r="BI569" i="3"/>
  <c r="BH569" i="3"/>
  <c r="BG569" i="3"/>
  <c r="BF569" i="3"/>
  <c r="T569" i="3"/>
  <c r="R569" i="3"/>
  <c r="P569" i="3"/>
  <c r="BI564" i="3"/>
  <c r="BH564" i="3"/>
  <c r="BG564" i="3"/>
  <c r="BF564" i="3"/>
  <c r="T564" i="3"/>
  <c r="R564" i="3"/>
  <c r="P564" i="3"/>
  <c r="BI559" i="3"/>
  <c r="BH559" i="3"/>
  <c r="BG559" i="3"/>
  <c r="BF559" i="3"/>
  <c r="T559" i="3"/>
  <c r="R559" i="3"/>
  <c r="P559" i="3"/>
  <c r="BI556" i="3"/>
  <c r="BH556" i="3"/>
  <c r="BG556" i="3"/>
  <c r="BF556" i="3"/>
  <c r="T556" i="3"/>
  <c r="R556" i="3"/>
  <c r="P556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39" i="3"/>
  <c r="BH539" i="3"/>
  <c r="BG539" i="3"/>
  <c r="BF539" i="3"/>
  <c r="T539" i="3"/>
  <c r="R539" i="3"/>
  <c r="P539" i="3"/>
  <c r="BI535" i="3"/>
  <c r="BH535" i="3"/>
  <c r="BG535" i="3"/>
  <c r="BF535" i="3"/>
  <c r="T535" i="3"/>
  <c r="R535" i="3"/>
  <c r="P535" i="3"/>
  <c r="BI529" i="3"/>
  <c r="BH529" i="3"/>
  <c r="BG529" i="3"/>
  <c r="BF529" i="3"/>
  <c r="T529" i="3"/>
  <c r="R529" i="3"/>
  <c r="P529" i="3"/>
  <c r="BI517" i="3"/>
  <c r="BH517" i="3"/>
  <c r="BG517" i="3"/>
  <c r="BF517" i="3"/>
  <c r="T517" i="3"/>
  <c r="R517" i="3"/>
  <c r="P517" i="3"/>
  <c r="BI507" i="3"/>
  <c r="BH507" i="3"/>
  <c r="BG507" i="3"/>
  <c r="BF507" i="3"/>
  <c r="T507" i="3"/>
  <c r="R507" i="3"/>
  <c r="P507" i="3"/>
  <c r="BI497" i="3"/>
  <c r="BH497" i="3"/>
  <c r="BG497" i="3"/>
  <c r="BF497" i="3"/>
  <c r="T497" i="3"/>
  <c r="R497" i="3"/>
  <c r="P497" i="3"/>
  <c r="BI485" i="3"/>
  <c r="BH485" i="3"/>
  <c r="BG485" i="3"/>
  <c r="BF485" i="3"/>
  <c r="T485" i="3"/>
  <c r="R485" i="3"/>
  <c r="P485" i="3"/>
  <c r="BI475" i="3"/>
  <c r="BH475" i="3"/>
  <c r="BG475" i="3"/>
  <c r="BF475" i="3"/>
  <c r="T475" i="3"/>
  <c r="R475" i="3"/>
  <c r="P475" i="3"/>
  <c r="BI461" i="3"/>
  <c r="BH461" i="3"/>
  <c r="BG461" i="3"/>
  <c r="BF461" i="3"/>
  <c r="T461" i="3"/>
  <c r="R461" i="3"/>
  <c r="P461" i="3"/>
  <c r="BI451" i="3"/>
  <c r="BH451" i="3"/>
  <c r="BG451" i="3"/>
  <c r="BF451" i="3"/>
  <c r="T451" i="3"/>
  <c r="R451" i="3"/>
  <c r="P451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27" i="3"/>
  <c r="BH427" i="3"/>
  <c r="BG427" i="3"/>
  <c r="BF427" i="3"/>
  <c r="T427" i="3"/>
  <c r="R427" i="3"/>
  <c r="P427" i="3"/>
  <c r="BI413" i="3"/>
  <c r="BH413" i="3"/>
  <c r="BG413" i="3"/>
  <c r="BF413" i="3"/>
  <c r="T413" i="3"/>
  <c r="R413" i="3"/>
  <c r="P413" i="3"/>
  <c r="BI405" i="3"/>
  <c r="BH405" i="3"/>
  <c r="BG405" i="3"/>
  <c r="BF405" i="3"/>
  <c r="T405" i="3"/>
  <c r="T397" i="3"/>
  <c r="R405" i="3"/>
  <c r="P405" i="3"/>
  <c r="P397" i="3" s="1"/>
  <c r="BI398" i="3"/>
  <c r="BH398" i="3"/>
  <c r="BG398" i="3"/>
  <c r="BF398" i="3"/>
  <c r="T398" i="3"/>
  <c r="R398" i="3"/>
  <c r="R397" i="3" s="1"/>
  <c r="P398" i="3"/>
  <c r="BI395" i="3"/>
  <c r="BH395" i="3"/>
  <c r="BG395" i="3"/>
  <c r="BF395" i="3"/>
  <c r="T395" i="3"/>
  <c r="R395" i="3"/>
  <c r="P395" i="3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61" i="3"/>
  <c r="BH361" i="3"/>
  <c r="BG361" i="3"/>
  <c r="BF361" i="3"/>
  <c r="T361" i="3"/>
  <c r="R361" i="3"/>
  <c r="P361" i="3"/>
  <c r="BI352" i="3"/>
  <c r="BH352" i="3"/>
  <c r="BG352" i="3"/>
  <c r="BF352" i="3"/>
  <c r="T352" i="3"/>
  <c r="R352" i="3"/>
  <c r="P352" i="3"/>
  <c r="BI343" i="3"/>
  <c r="BH343" i="3"/>
  <c r="BG343" i="3"/>
  <c r="BF343" i="3"/>
  <c r="T343" i="3"/>
  <c r="R343" i="3"/>
  <c r="P343" i="3"/>
  <c r="BI341" i="3"/>
  <c r="BH341" i="3"/>
  <c r="BG341" i="3"/>
  <c r="BF341" i="3"/>
  <c r="T341" i="3"/>
  <c r="R341" i="3"/>
  <c r="P341" i="3"/>
  <c r="BI330" i="3"/>
  <c r="BH330" i="3"/>
  <c r="BG330" i="3"/>
  <c r="BF330" i="3"/>
  <c r="T330" i="3"/>
  <c r="R330" i="3"/>
  <c r="P330" i="3"/>
  <c r="BI324" i="3"/>
  <c r="BH324" i="3"/>
  <c r="BG324" i="3"/>
  <c r="BF324" i="3"/>
  <c r="T324" i="3"/>
  <c r="R324" i="3"/>
  <c r="P324" i="3"/>
  <c r="BI320" i="3"/>
  <c r="BH320" i="3"/>
  <c r="BG320" i="3"/>
  <c r="BF320" i="3"/>
  <c r="T320" i="3"/>
  <c r="R320" i="3"/>
  <c r="P320" i="3"/>
  <c r="BI316" i="3"/>
  <c r="BH316" i="3"/>
  <c r="BG316" i="3"/>
  <c r="BF316" i="3"/>
  <c r="T316" i="3"/>
  <c r="R316" i="3"/>
  <c r="P316" i="3"/>
  <c r="BI311" i="3"/>
  <c r="BH311" i="3"/>
  <c r="BG311" i="3"/>
  <c r="BF311" i="3"/>
  <c r="T311" i="3"/>
  <c r="R311" i="3"/>
  <c r="P311" i="3"/>
  <c r="BI307" i="3"/>
  <c r="BH307" i="3"/>
  <c r="BG307" i="3"/>
  <c r="BF307" i="3"/>
  <c r="T307" i="3"/>
  <c r="R307" i="3"/>
  <c r="P307" i="3"/>
  <c r="BI301" i="3"/>
  <c r="BH301" i="3"/>
  <c r="BG301" i="3"/>
  <c r="BF301" i="3"/>
  <c r="T301" i="3"/>
  <c r="R301" i="3"/>
  <c r="P301" i="3"/>
  <c r="BI297" i="3"/>
  <c r="BH297" i="3"/>
  <c r="BG297" i="3"/>
  <c r="BF297" i="3"/>
  <c r="T297" i="3"/>
  <c r="R297" i="3"/>
  <c r="P297" i="3"/>
  <c r="BI291" i="3"/>
  <c r="BH291" i="3"/>
  <c r="BG291" i="3"/>
  <c r="BF291" i="3"/>
  <c r="T291" i="3"/>
  <c r="R291" i="3"/>
  <c r="P291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8" i="3"/>
  <c r="BH278" i="3"/>
  <c r="BG278" i="3"/>
  <c r="BF278" i="3"/>
  <c r="T278" i="3"/>
  <c r="R278" i="3"/>
  <c r="P278" i="3"/>
  <c r="BI270" i="3"/>
  <c r="BH270" i="3"/>
  <c r="BG270" i="3"/>
  <c r="BF270" i="3"/>
  <c r="T270" i="3"/>
  <c r="R270" i="3"/>
  <c r="P270" i="3"/>
  <c r="BI262" i="3"/>
  <c r="BH262" i="3"/>
  <c r="BG262" i="3"/>
  <c r="BF262" i="3"/>
  <c r="T262" i="3"/>
  <c r="R262" i="3"/>
  <c r="P262" i="3"/>
  <c r="BI252" i="3"/>
  <c r="BH252" i="3"/>
  <c r="BG252" i="3"/>
  <c r="BF252" i="3"/>
  <c r="T252" i="3"/>
  <c r="R252" i="3"/>
  <c r="P252" i="3"/>
  <c r="BI240" i="3"/>
  <c r="BH240" i="3"/>
  <c r="BG240" i="3"/>
  <c r="BF240" i="3"/>
  <c r="T240" i="3"/>
  <c r="R240" i="3"/>
  <c r="P240" i="3"/>
  <c r="BI226" i="3"/>
  <c r="BH226" i="3"/>
  <c r="BG226" i="3"/>
  <c r="BF226" i="3"/>
  <c r="T226" i="3"/>
  <c r="R226" i="3"/>
  <c r="P226" i="3"/>
  <c r="BI212" i="3"/>
  <c r="BH212" i="3"/>
  <c r="BG212" i="3"/>
  <c r="BF212" i="3"/>
  <c r="T212" i="3"/>
  <c r="R212" i="3"/>
  <c r="P212" i="3"/>
  <c r="BI198" i="3"/>
  <c r="BH198" i="3"/>
  <c r="BG198" i="3"/>
  <c r="BF198" i="3"/>
  <c r="T198" i="3"/>
  <c r="R198" i="3"/>
  <c r="P198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45" i="3"/>
  <c r="BH145" i="3"/>
  <c r="BG145" i="3"/>
  <c r="BF145" i="3"/>
  <c r="T145" i="3"/>
  <c r="R145" i="3"/>
  <c r="P145" i="3"/>
  <c r="BI142" i="3"/>
  <c r="BH142" i="3"/>
  <c r="BG142" i="3"/>
  <c r="BF142" i="3"/>
  <c r="T142" i="3"/>
  <c r="R142" i="3"/>
  <c r="P142" i="3"/>
  <c r="BI131" i="3"/>
  <c r="BH131" i="3"/>
  <c r="BG131" i="3"/>
  <c r="BF131" i="3"/>
  <c r="T131" i="3"/>
  <c r="R131" i="3"/>
  <c r="P131" i="3"/>
  <c r="BI124" i="3"/>
  <c r="BH124" i="3"/>
  <c r="BG124" i="3"/>
  <c r="BF124" i="3"/>
  <c r="T124" i="3"/>
  <c r="R124" i="3"/>
  <c r="P124" i="3"/>
  <c r="BI117" i="3"/>
  <c r="BH117" i="3"/>
  <c r="BG117" i="3"/>
  <c r="BF117" i="3"/>
  <c r="T117" i="3"/>
  <c r="R117" i="3"/>
  <c r="P117" i="3"/>
  <c r="BI109" i="3"/>
  <c r="BH109" i="3"/>
  <c r="BG109" i="3"/>
  <c r="BF109" i="3"/>
  <c r="T109" i="3"/>
  <c r="R109" i="3"/>
  <c r="P109" i="3"/>
  <c r="BI103" i="3"/>
  <c r="BH103" i="3"/>
  <c r="BG103" i="3"/>
  <c r="BF103" i="3"/>
  <c r="T103" i="3"/>
  <c r="R103" i="3"/>
  <c r="P103" i="3"/>
  <c r="BI97" i="3"/>
  <c r="BH97" i="3"/>
  <c r="BG97" i="3"/>
  <c r="BF97" i="3"/>
  <c r="T97" i="3"/>
  <c r="R97" i="3"/>
  <c r="P97" i="3"/>
  <c r="J91" i="3"/>
  <c r="J90" i="3"/>
  <c r="F90" i="3"/>
  <c r="F88" i="3"/>
  <c r="E86" i="3"/>
  <c r="J59" i="3"/>
  <c r="J58" i="3"/>
  <c r="F58" i="3"/>
  <c r="F56" i="3"/>
  <c r="E54" i="3"/>
  <c r="J20" i="3"/>
  <c r="E20" i="3"/>
  <c r="F59" i="3" s="1"/>
  <c r="J19" i="3"/>
  <c r="J14" i="3"/>
  <c r="J88" i="3" s="1"/>
  <c r="E7" i="3"/>
  <c r="E50" i="3" s="1"/>
  <c r="J39" i="2"/>
  <c r="J38" i="2"/>
  <c r="AY56" i="1"/>
  <c r="J37" i="2"/>
  <c r="AX56" i="1" s="1"/>
  <c r="BI844" i="2"/>
  <c r="BH844" i="2"/>
  <c r="BG844" i="2"/>
  <c r="BF844" i="2"/>
  <c r="T844" i="2"/>
  <c r="R844" i="2"/>
  <c r="P844" i="2"/>
  <c r="BI842" i="2"/>
  <c r="BH842" i="2"/>
  <c r="BG842" i="2"/>
  <c r="BF842" i="2"/>
  <c r="T842" i="2"/>
  <c r="R842" i="2"/>
  <c r="P842" i="2"/>
  <c r="BI839" i="2"/>
  <c r="BH839" i="2"/>
  <c r="BG839" i="2"/>
  <c r="BF839" i="2"/>
  <c r="T839" i="2"/>
  <c r="R839" i="2"/>
  <c r="P839" i="2"/>
  <c r="BI837" i="2"/>
  <c r="BH837" i="2"/>
  <c r="BG837" i="2"/>
  <c r="BF837" i="2"/>
  <c r="T837" i="2"/>
  <c r="R837" i="2"/>
  <c r="P837" i="2"/>
  <c r="BI830" i="2"/>
  <c r="BH830" i="2"/>
  <c r="BG830" i="2"/>
  <c r="BF830" i="2"/>
  <c r="T830" i="2"/>
  <c r="R830" i="2"/>
  <c r="P830" i="2"/>
  <c r="BI827" i="2"/>
  <c r="BH827" i="2"/>
  <c r="BG827" i="2"/>
  <c r="BF827" i="2"/>
  <c r="T827" i="2"/>
  <c r="R827" i="2"/>
  <c r="P827" i="2"/>
  <c r="BI820" i="2"/>
  <c r="BH820" i="2"/>
  <c r="BG820" i="2"/>
  <c r="BF820" i="2"/>
  <c r="T820" i="2"/>
  <c r="R820" i="2"/>
  <c r="P820" i="2"/>
  <c r="BI816" i="2"/>
  <c r="BH816" i="2"/>
  <c r="BG816" i="2"/>
  <c r="BF816" i="2"/>
  <c r="T816" i="2"/>
  <c r="R816" i="2"/>
  <c r="P816" i="2"/>
  <c r="BI814" i="2"/>
  <c r="BH814" i="2"/>
  <c r="BG814" i="2"/>
  <c r="BF814" i="2"/>
  <c r="T814" i="2"/>
  <c r="R814" i="2"/>
  <c r="P814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793" i="2"/>
  <c r="BH793" i="2"/>
  <c r="BG793" i="2"/>
  <c r="BF793" i="2"/>
  <c r="T793" i="2"/>
  <c r="R793" i="2"/>
  <c r="P793" i="2"/>
  <c r="BI786" i="2"/>
  <c r="BH786" i="2"/>
  <c r="BG786" i="2"/>
  <c r="BF786" i="2"/>
  <c r="T786" i="2"/>
  <c r="R786" i="2"/>
  <c r="P786" i="2"/>
  <c r="BI785" i="2"/>
  <c r="BH785" i="2"/>
  <c r="BG785" i="2"/>
  <c r="BF785" i="2"/>
  <c r="T785" i="2"/>
  <c r="R785" i="2"/>
  <c r="P785" i="2"/>
  <c r="BI776" i="2"/>
  <c r="BH776" i="2"/>
  <c r="BG776" i="2"/>
  <c r="BF776" i="2"/>
  <c r="T776" i="2"/>
  <c r="R776" i="2"/>
  <c r="P776" i="2"/>
  <c r="BI774" i="2"/>
  <c r="BH774" i="2"/>
  <c r="BG774" i="2"/>
  <c r="BF774" i="2"/>
  <c r="T774" i="2"/>
  <c r="R774" i="2"/>
  <c r="P774" i="2"/>
  <c r="BI767" i="2"/>
  <c r="BH767" i="2"/>
  <c r="BG767" i="2"/>
  <c r="BF767" i="2"/>
  <c r="T767" i="2"/>
  <c r="R767" i="2"/>
  <c r="P767" i="2"/>
  <c r="BI765" i="2"/>
  <c r="BH765" i="2"/>
  <c r="BG765" i="2"/>
  <c r="BF765" i="2"/>
  <c r="T765" i="2"/>
  <c r="R765" i="2"/>
  <c r="P765" i="2"/>
  <c r="BI758" i="2"/>
  <c r="BH758" i="2"/>
  <c r="BG758" i="2"/>
  <c r="BF758" i="2"/>
  <c r="T758" i="2"/>
  <c r="R758" i="2"/>
  <c r="P758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48" i="2"/>
  <c r="BH748" i="2"/>
  <c r="BG748" i="2"/>
  <c r="BF748" i="2"/>
  <c r="T748" i="2"/>
  <c r="R748" i="2"/>
  <c r="P748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6" i="2"/>
  <c r="BH736" i="2"/>
  <c r="BG736" i="2"/>
  <c r="BF736" i="2"/>
  <c r="T736" i="2"/>
  <c r="R736" i="2"/>
  <c r="P736" i="2"/>
  <c r="BI735" i="2"/>
  <c r="BH735" i="2"/>
  <c r="BG735" i="2"/>
  <c r="BF735" i="2"/>
  <c r="T735" i="2"/>
  <c r="R735" i="2"/>
  <c r="P735" i="2"/>
  <c r="BI733" i="2"/>
  <c r="BH733" i="2"/>
  <c r="BG733" i="2"/>
  <c r="BF733" i="2"/>
  <c r="T733" i="2"/>
  <c r="R733" i="2"/>
  <c r="P733" i="2"/>
  <c r="BI726" i="2"/>
  <c r="BH726" i="2"/>
  <c r="BG726" i="2"/>
  <c r="BF726" i="2"/>
  <c r="T726" i="2"/>
  <c r="R726" i="2"/>
  <c r="P726" i="2"/>
  <c r="BI725" i="2"/>
  <c r="BH725" i="2"/>
  <c r="BG725" i="2"/>
  <c r="BF725" i="2"/>
  <c r="T725" i="2"/>
  <c r="R725" i="2"/>
  <c r="P725" i="2"/>
  <c r="BI723" i="2"/>
  <c r="BH723" i="2"/>
  <c r="BG723" i="2"/>
  <c r="BF723" i="2"/>
  <c r="T723" i="2"/>
  <c r="R723" i="2"/>
  <c r="P723" i="2"/>
  <c r="BI716" i="2"/>
  <c r="BH716" i="2"/>
  <c r="BG716" i="2"/>
  <c r="BF716" i="2"/>
  <c r="T716" i="2"/>
  <c r="R716" i="2"/>
  <c r="P716" i="2"/>
  <c r="BI710" i="2"/>
  <c r="BH710" i="2"/>
  <c r="BG710" i="2"/>
  <c r="BF710" i="2"/>
  <c r="T710" i="2"/>
  <c r="R710" i="2"/>
  <c r="P710" i="2"/>
  <c r="BI702" i="2"/>
  <c r="BH702" i="2"/>
  <c r="BG702" i="2"/>
  <c r="BF702" i="2"/>
  <c r="T702" i="2"/>
  <c r="R702" i="2"/>
  <c r="P702" i="2"/>
  <c r="BI701" i="2"/>
  <c r="BH701" i="2"/>
  <c r="BG701" i="2"/>
  <c r="BF701" i="2"/>
  <c r="T701" i="2"/>
  <c r="R701" i="2"/>
  <c r="P701" i="2"/>
  <c r="BI700" i="2"/>
  <c r="BH700" i="2"/>
  <c r="BG700" i="2"/>
  <c r="BF700" i="2"/>
  <c r="T700" i="2"/>
  <c r="R700" i="2"/>
  <c r="P700" i="2"/>
  <c r="BI699" i="2"/>
  <c r="BH699" i="2"/>
  <c r="BG699" i="2"/>
  <c r="BF699" i="2"/>
  <c r="T699" i="2"/>
  <c r="R699" i="2"/>
  <c r="P699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2" i="2"/>
  <c r="BH662" i="2"/>
  <c r="BG662" i="2"/>
  <c r="BF662" i="2"/>
  <c r="T662" i="2"/>
  <c r="R662" i="2"/>
  <c r="P662" i="2"/>
  <c r="BI661" i="2"/>
  <c r="BH661" i="2"/>
  <c r="BG661" i="2"/>
  <c r="BF661" i="2"/>
  <c r="T661" i="2"/>
  <c r="R661" i="2"/>
  <c r="P661" i="2"/>
  <c r="BI654" i="2"/>
  <c r="BH654" i="2"/>
  <c r="BG654" i="2"/>
  <c r="BF654" i="2"/>
  <c r="T654" i="2"/>
  <c r="R654" i="2"/>
  <c r="P654" i="2"/>
  <c r="BI652" i="2"/>
  <c r="BH652" i="2"/>
  <c r="BG652" i="2"/>
  <c r="BF652" i="2"/>
  <c r="T652" i="2"/>
  <c r="R652" i="2"/>
  <c r="P652" i="2"/>
  <c r="BI643" i="2"/>
  <c r="BH643" i="2"/>
  <c r="BG643" i="2"/>
  <c r="BF643" i="2"/>
  <c r="T643" i="2"/>
  <c r="R643" i="2"/>
  <c r="P643" i="2"/>
  <c r="BI632" i="2"/>
  <c r="BH632" i="2"/>
  <c r="BG632" i="2"/>
  <c r="BF632" i="2"/>
  <c r="T632" i="2"/>
  <c r="R632" i="2"/>
  <c r="P632" i="2"/>
  <c r="BI622" i="2"/>
  <c r="BH622" i="2"/>
  <c r="BG622" i="2"/>
  <c r="BF622" i="2"/>
  <c r="T622" i="2"/>
  <c r="R622" i="2"/>
  <c r="P622" i="2"/>
  <c r="BI612" i="2"/>
  <c r="BH612" i="2"/>
  <c r="BG612" i="2"/>
  <c r="BF612" i="2"/>
  <c r="T612" i="2"/>
  <c r="R612" i="2"/>
  <c r="P612" i="2"/>
  <c r="BI602" i="2"/>
  <c r="BH602" i="2"/>
  <c r="BG602" i="2"/>
  <c r="BF602" i="2"/>
  <c r="T602" i="2"/>
  <c r="R602" i="2"/>
  <c r="P602" i="2"/>
  <c r="BI590" i="2"/>
  <c r="BH590" i="2"/>
  <c r="BG590" i="2"/>
  <c r="BF590" i="2"/>
  <c r="T590" i="2"/>
  <c r="R590" i="2"/>
  <c r="P590" i="2"/>
  <c r="BI583" i="2"/>
  <c r="BH583" i="2"/>
  <c r="BG583" i="2"/>
  <c r="BF583" i="2"/>
  <c r="T583" i="2"/>
  <c r="R583" i="2"/>
  <c r="P583" i="2"/>
  <c r="BI574" i="2"/>
  <c r="BH574" i="2"/>
  <c r="BG574" i="2"/>
  <c r="BF574" i="2"/>
  <c r="T574" i="2"/>
  <c r="R574" i="2"/>
  <c r="P574" i="2"/>
  <c r="BI564" i="2"/>
  <c r="BH564" i="2"/>
  <c r="BG564" i="2"/>
  <c r="BF564" i="2"/>
  <c r="T564" i="2"/>
  <c r="R564" i="2"/>
  <c r="P564" i="2"/>
  <c r="BI558" i="2"/>
  <c r="BH558" i="2"/>
  <c r="BG558" i="2"/>
  <c r="BF558" i="2"/>
  <c r="T558" i="2"/>
  <c r="R558" i="2"/>
  <c r="P558" i="2"/>
  <c r="BI548" i="2"/>
  <c r="BH548" i="2"/>
  <c r="BG548" i="2"/>
  <c r="BF548" i="2"/>
  <c r="T548" i="2"/>
  <c r="R548" i="2"/>
  <c r="P548" i="2"/>
  <c r="BI538" i="2"/>
  <c r="BH538" i="2"/>
  <c r="BG538" i="2"/>
  <c r="BF538" i="2"/>
  <c r="T538" i="2"/>
  <c r="R538" i="2"/>
  <c r="P538" i="2"/>
  <c r="BI528" i="2"/>
  <c r="BH528" i="2"/>
  <c r="BG528" i="2"/>
  <c r="BF528" i="2"/>
  <c r="T528" i="2"/>
  <c r="R528" i="2"/>
  <c r="P528" i="2"/>
  <c r="BI518" i="2"/>
  <c r="BH518" i="2"/>
  <c r="BG518" i="2"/>
  <c r="BF518" i="2"/>
  <c r="T518" i="2"/>
  <c r="R518" i="2"/>
  <c r="P518" i="2"/>
  <c r="BI513" i="2"/>
  <c r="BH513" i="2"/>
  <c r="BG513" i="2"/>
  <c r="BF513" i="2"/>
  <c r="T513" i="2"/>
  <c r="R513" i="2"/>
  <c r="P513" i="2"/>
  <c r="BI508" i="2"/>
  <c r="BH508" i="2"/>
  <c r="BG508" i="2"/>
  <c r="BF508" i="2"/>
  <c r="T508" i="2"/>
  <c r="R508" i="2"/>
  <c r="P508" i="2"/>
  <c r="BI501" i="2"/>
  <c r="BH501" i="2"/>
  <c r="BG501" i="2"/>
  <c r="BF501" i="2"/>
  <c r="T501" i="2"/>
  <c r="R501" i="2"/>
  <c r="P501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0" i="2"/>
  <c r="BH490" i="2"/>
  <c r="BG490" i="2"/>
  <c r="BF490" i="2"/>
  <c r="T490" i="2"/>
  <c r="R490" i="2"/>
  <c r="P490" i="2"/>
  <c r="BI484" i="2"/>
  <c r="BH484" i="2"/>
  <c r="BG484" i="2"/>
  <c r="BF484" i="2"/>
  <c r="T484" i="2"/>
  <c r="R484" i="2"/>
  <c r="P484" i="2"/>
  <c r="BI474" i="2"/>
  <c r="BH474" i="2"/>
  <c r="BG474" i="2"/>
  <c r="BF474" i="2"/>
  <c r="T474" i="2"/>
  <c r="R474" i="2"/>
  <c r="P474" i="2"/>
  <c r="BI462" i="2"/>
  <c r="BH462" i="2"/>
  <c r="BG462" i="2"/>
  <c r="BF462" i="2"/>
  <c r="T462" i="2"/>
  <c r="R462" i="2"/>
  <c r="P462" i="2"/>
  <c r="BI452" i="2"/>
  <c r="BH452" i="2"/>
  <c r="BG452" i="2"/>
  <c r="BF452" i="2"/>
  <c r="T452" i="2"/>
  <c r="R452" i="2"/>
  <c r="P452" i="2"/>
  <c r="BI442" i="2"/>
  <c r="BH442" i="2"/>
  <c r="BG442" i="2"/>
  <c r="BF442" i="2"/>
  <c r="T442" i="2"/>
  <c r="R442" i="2"/>
  <c r="P442" i="2"/>
  <c r="BI432" i="2"/>
  <c r="BH432" i="2"/>
  <c r="BG432" i="2"/>
  <c r="BF432" i="2"/>
  <c r="T432" i="2"/>
  <c r="R432" i="2"/>
  <c r="P432" i="2"/>
  <c r="BI422" i="2"/>
  <c r="BH422" i="2"/>
  <c r="BG422" i="2"/>
  <c r="BF422" i="2"/>
  <c r="T422" i="2"/>
  <c r="R422" i="2"/>
  <c r="P422" i="2"/>
  <c r="BI412" i="2"/>
  <c r="BH412" i="2"/>
  <c r="BG412" i="2"/>
  <c r="BF412" i="2"/>
  <c r="T412" i="2"/>
  <c r="R412" i="2"/>
  <c r="P412" i="2"/>
  <c r="BI401" i="2"/>
  <c r="BH401" i="2"/>
  <c r="BG401" i="2"/>
  <c r="BF401" i="2"/>
  <c r="T401" i="2"/>
  <c r="R401" i="2"/>
  <c r="P401" i="2"/>
  <c r="BI392" i="2"/>
  <c r="BH392" i="2"/>
  <c r="BG392" i="2"/>
  <c r="BF392" i="2"/>
  <c r="T392" i="2"/>
  <c r="R392" i="2"/>
  <c r="P392" i="2"/>
  <c r="BI383" i="2"/>
  <c r="BH383" i="2"/>
  <c r="BG383" i="2"/>
  <c r="BF383" i="2"/>
  <c r="T383" i="2"/>
  <c r="R383" i="2"/>
  <c r="P383" i="2"/>
  <c r="BI367" i="2"/>
  <c r="BH367" i="2"/>
  <c r="BG367" i="2"/>
  <c r="BF367" i="2"/>
  <c r="T367" i="2"/>
  <c r="R367" i="2"/>
  <c r="P367" i="2"/>
  <c r="BI357" i="2"/>
  <c r="BH357" i="2"/>
  <c r="BG357" i="2"/>
  <c r="BF357" i="2"/>
  <c r="T357" i="2"/>
  <c r="R357" i="2"/>
  <c r="P357" i="2"/>
  <c r="P347" i="2"/>
  <c r="BI348" i="2"/>
  <c r="BH348" i="2"/>
  <c r="BG348" i="2"/>
  <c r="BF348" i="2"/>
  <c r="T348" i="2"/>
  <c r="T347" i="2" s="1"/>
  <c r="R348" i="2"/>
  <c r="R347" i="2" s="1"/>
  <c r="P348" i="2"/>
  <c r="BI345" i="2"/>
  <c r="BH345" i="2"/>
  <c r="BG345" i="2"/>
  <c r="BF345" i="2"/>
  <c r="T345" i="2"/>
  <c r="R345" i="2"/>
  <c r="P345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12" i="2"/>
  <c r="BH312" i="2"/>
  <c r="BG312" i="2"/>
  <c r="BF312" i="2"/>
  <c r="T312" i="2"/>
  <c r="R312" i="2"/>
  <c r="P312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83" i="2"/>
  <c r="BH283" i="2"/>
  <c r="BG283" i="2"/>
  <c r="BF283" i="2"/>
  <c r="T283" i="2"/>
  <c r="R283" i="2"/>
  <c r="P283" i="2"/>
  <c r="BI277" i="2"/>
  <c r="BH277" i="2"/>
  <c r="BG277" i="2"/>
  <c r="BF277" i="2"/>
  <c r="T277" i="2"/>
  <c r="R277" i="2"/>
  <c r="P277" i="2"/>
  <c r="BI272" i="2"/>
  <c r="BH272" i="2"/>
  <c r="BG272" i="2"/>
  <c r="BF272" i="2"/>
  <c r="T272" i="2"/>
  <c r="R272" i="2"/>
  <c r="P272" i="2"/>
  <c r="BI268" i="2"/>
  <c r="BH268" i="2"/>
  <c r="BG268" i="2"/>
  <c r="BF268" i="2"/>
  <c r="T268" i="2"/>
  <c r="R268" i="2"/>
  <c r="P268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3" i="2"/>
  <c r="BH253" i="2"/>
  <c r="BG253" i="2"/>
  <c r="BF253" i="2"/>
  <c r="T253" i="2"/>
  <c r="R253" i="2"/>
  <c r="P253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29" i="2"/>
  <c r="BH229" i="2"/>
  <c r="BG229" i="2"/>
  <c r="BF229" i="2"/>
  <c r="T229" i="2"/>
  <c r="R229" i="2"/>
  <c r="P229" i="2"/>
  <c r="BI218" i="2"/>
  <c r="BH218" i="2"/>
  <c r="BG218" i="2"/>
  <c r="BF218" i="2"/>
  <c r="T218" i="2"/>
  <c r="R218" i="2"/>
  <c r="P218" i="2"/>
  <c r="BI207" i="2"/>
  <c r="BH207" i="2"/>
  <c r="BG207" i="2"/>
  <c r="BF207" i="2"/>
  <c r="T207" i="2"/>
  <c r="R207" i="2"/>
  <c r="P207" i="2"/>
  <c r="BI191" i="2"/>
  <c r="BH191" i="2"/>
  <c r="BG191" i="2"/>
  <c r="BF191" i="2"/>
  <c r="T191" i="2"/>
  <c r="R191" i="2"/>
  <c r="P191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26" i="2"/>
  <c r="BH126" i="2"/>
  <c r="BG126" i="2"/>
  <c r="BF126" i="2"/>
  <c r="T126" i="2"/>
  <c r="R126" i="2"/>
  <c r="P126" i="2"/>
  <c r="BI119" i="2"/>
  <c r="BH119" i="2"/>
  <c r="BG119" i="2"/>
  <c r="BF119" i="2"/>
  <c r="T119" i="2"/>
  <c r="R119" i="2"/>
  <c r="P119" i="2"/>
  <c r="BI109" i="2"/>
  <c r="BH109" i="2"/>
  <c r="BG109" i="2"/>
  <c r="BF109" i="2"/>
  <c r="F36" i="2" s="1"/>
  <c r="T109" i="2"/>
  <c r="R109" i="2"/>
  <c r="P109" i="2"/>
  <c r="BI104" i="2"/>
  <c r="F39" i="2" s="1"/>
  <c r="BH104" i="2"/>
  <c r="BG104" i="2"/>
  <c r="F37" i="2" s="1"/>
  <c r="BF104" i="2"/>
  <c r="T104" i="2"/>
  <c r="R104" i="2"/>
  <c r="P104" i="2"/>
  <c r="BI99" i="2"/>
  <c r="BH99" i="2"/>
  <c r="F38" i="2" s="1"/>
  <c r="BG99" i="2"/>
  <c r="BF99" i="2"/>
  <c r="T99" i="2"/>
  <c r="R99" i="2"/>
  <c r="P99" i="2"/>
  <c r="J93" i="2"/>
  <c r="J92" i="2"/>
  <c r="F92" i="2"/>
  <c r="F90" i="2"/>
  <c r="E88" i="2"/>
  <c r="J59" i="2"/>
  <c r="J58" i="2"/>
  <c r="F58" i="2"/>
  <c r="F56" i="2"/>
  <c r="E54" i="2"/>
  <c r="J20" i="2"/>
  <c r="E20" i="2"/>
  <c r="F93" i="2"/>
  <c r="J19" i="2"/>
  <c r="J14" i="2"/>
  <c r="J90" i="2"/>
  <c r="E7" i="2"/>
  <c r="E84" i="2" s="1"/>
  <c r="L50" i="1"/>
  <c r="AM50" i="1"/>
  <c r="AM49" i="1"/>
  <c r="L49" i="1"/>
  <c r="AM47" i="1"/>
  <c r="L47" i="1"/>
  <c r="L45" i="1"/>
  <c r="L44" i="1"/>
  <c r="BK331" i="2"/>
  <c r="J268" i="2"/>
  <c r="BK191" i="2"/>
  <c r="BK119" i="2"/>
  <c r="J497" i="3"/>
  <c r="J811" i="3"/>
  <c r="BK599" i="4"/>
  <c r="BK1316" i="4"/>
  <c r="BK625" i="4"/>
  <c r="BK339" i="5"/>
  <c r="J1029" i="5"/>
  <c r="BK405" i="5"/>
  <c r="J1349" i="5"/>
  <c r="J417" i="5"/>
  <c r="BK236" i="6"/>
  <c r="J1117" i="6"/>
  <c r="BK580" i="7"/>
  <c r="J325" i="7"/>
  <c r="J243" i="8"/>
  <c r="J798" i="8"/>
  <c r="J689" i="9"/>
  <c r="BK399" i="10"/>
  <c r="BK649" i="10"/>
  <c r="BK346" i="11"/>
  <c r="BK181" i="11"/>
  <c r="BK778" i="12"/>
  <c r="J970" i="12"/>
  <c r="BK526" i="13"/>
  <c r="BK645" i="13"/>
  <c r="J452" i="14"/>
  <c r="J850" i="14"/>
  <c r="J99" i="15"/>
  <c r="BK213" i="16"/>
  <c r="BK123" i="16"/>
  <c r="J643" i="2"/>
  <c r="BK830" i="2"/>
  <c r="J839" i="2"/>
  <c r="BK691" i="2"/>
  <c r="J281" i="3"/>
  <c r="BK802" i="3"/>
  <c r="J740" i="4"/>
  <c r="J414" i="4"/>
  <c r="BK272" i="4"/>
  <c r="BK1077" i="5"/>
  <c r="BK1276" i="5"/>
  <c r="BK554" i="5"/>
  <c r="BK194" i="5"/>
  <c r="BK359" i="6"/>
  <c r="J708" i="6"/>
  <c r="BK872" i="7"/>
  <c r="BK1050" i="7"/>
  <c r="BK904" i="8"/>
  <c r="J176" i="9"/>
  <c r="BK870" i="9"/>
  <c r="J658" i="10"/>
  <c r="BK827" i="10"/>
  <c r="J398" i="11"/>
  <c r="BK591" i="11"/>
  <c r="J434" i="12"/>
  <c r="J1107" i="12"/>
  <c r="BK657" i="12"/>
  <c r="J273" i="13"/>
  <c r="J799" i="13"/>
  <c r="J635" i="13"/>
  <c r="BK917" i="14"/>
  <c r="BK102" i="15"/>
  <c r="BK187" i="16"/>
  <c r="J122" i="17"/>
  <c r="BK442" i="2"/>
  <c r="J147" i="2"/>
  <c r="J590" i="2"/>
  <c r="BK99" i="2"/>
  <c r="J723" i="3"/>
  <c r="BK768" i="7"/>
  <c r="J487" i="7"/>
  <c r="BK548" i="7"/>
  <c r="BK761" i="8"/>
  <c r="BK689" i="9"/>
  <c r="J787" i="9"/>
  <c r="BK461" i="10"/>
  <c r="J421" i="10"/>
  <c r="J598" i="11"/>
  <c r="BK803" i="12"/>
  <c r="BK1106" i="12"/>
  <c r="BK944" i="12"/>
  <c r="J594" i="13"/>
  <c r="J611" i="13"/>
  <c r="BK115" i="14"/>
  <c r="BK822" i="14"/>
  <c r="J210" i="16"/>
  <c r="J90" i="17"/>
  <c r="BK785" i="2"/>
  <c r="J501" i="2"/>
  <c r="AS55" i="1"/>
  <c r="BK1375" i="4"/>
  <c r="J1013" i="5"/>
  <c r="BK912" i="5"/>
  <c r="J986" i="5"/>
  <c r="BK308" i="5"/>
  <c r="J672" i="6"/>
  <c r="BK852" i="6"/>
  <c r="BK915" i="6"/>
  <c r="J336" i="7"/>
  <c r="BK841" i="7"/>
  <c r="J700" i="8"/>
  <c r="BK818" i="8"/>
  <c r="J148" i="9"/>
  <c r="J579" i="9"/>
  <c r="BK108" i="10"/>
  <c r="J350" i="10"/>
  <c r="J111" i="11"/>
  <c r="BK332" i="11"/>
  <c r="J109" i="12"/>
  <c r="J1164" i="12"/>
  <c r="J224" i="12"/>
  <c r="BK790" i="13"/>
  <c r="BK675" i="13"/>
  <c r="J189" i="14"/>
  <c r="BK313" i="14"/>
  <c r="J132" i="16"/>
  <c r="J159" i="16"/>
  <c r="J109" i="17"/>
  <c r="BK484" i="2"/>
  <c r="J361" i="3"/>
  <c r="BK767" i="3"/>
  <c r="BK796" i="4"/>
  <c r="J222" i="4"/>
  <c r="BK567" i="5"/>
  <c r="BK104" i="5"/>
  <c r="J1574" i="5"/>
  <c r="J236" i="6"/>
  <c r="J915" i="6"/>
  <c r="J721" i="6"/>
  <c r="J296" i="7"/>
  <c r="J1050" i="7"/>
  <c r="BK600" i="8"/>
  <c r="J377" i="8"/>
  <c r="BK488" i="9"/>
  <c r="J834" i="9"/>
  <c r="BK174" i="10"/>
  <c r="J601" i="10"/>
  <c r="BK525" i="11"/>
  <c r="J906" i="12"/>
  <c r="BK573" i="12"/>
  <c r="BK1187" i="12"/>
  <c r="J1187" i="12"/>
  <c r="J787" i="12"/>
  <c r="J1105" i="12"/>
  <c r="BK679" i="2"/>
  <c r="J367" i="2"/>
  <c r="J827" i="2"/>
  <c r="J462" i="2"/>
  <c r="BK412" i="2"/>
  <c r="BK174" i="3"/>
  <c r="BK1393" i="4"/>
  <c r="BK410" i="4"/>
  <c r="J107" i="5"/>
  <c r="BK990" i="5"/>
  <c r="J1650" i="5"/>
  <c r="J418" i="6"/>
  <c r="BK1061" i="6"/>
  <c r="BK537" i="7"/>
  <c r="BK1019" i="7"/>
  <c r="BK769" i="8"/>
  <c r="BK288" i="9"/>
  <c r="J334" i="9"/>
  <c r="J773" i="10"/>
  <c r="J207" i="11"/>
  <c r="BK352" i="11"/>
  <c r="BK917" i="12"/>
  <c r="BK460" i="12"/>
  <c r="J1076" i="12"/>
  <c r="BK198" i="13"/>
  <c r="BK406" i="14"/>
  <c r="BK90" i="15"/>
  <c r="BK151" i="16"/>
  <c r="BK104" i="17"/>
  <c r="BK117" i="3"/>
  <c r="J186" i="4"/>
  <c r="J440" i="4"/>
  <c r="J426" i="4"/>
  <c r="BK1142" i="4"/>
  <c r="BK691" i="5"/>
  <c r="J788" i="5"/>
  <c r="BK1514" i="5"/>
  <c r="J769" i="6"/>
  <c r="J590" i="6"/>
  <c r="BK206" i="7"/>
  <c r="J569" i="7"/>
  <c r="BK1042" i="7"/>
  <c r="BK708" i="8"/>
  <c r="J748" i="8"/>
  <c r="J399" i="9"/>
  <c r="J767" i="9"/>
  <c r="J648" i="10"/>
  <c r="BK213" i="11"/>
  <c r="BK102" i="16"/>
  <c r="J103" i="17"/>
  <c r="J508" i="13"/>
  <c r="J667" i="14"/>
  <c r="J681" i="14"/>
  <c r="J155" i="16"/>
  <c r="BK178" i="16"/>
  <c r="BK117" i="17"/>
  <c r="J104" i="2"/>
  <c r="J793" i="2"/>
  <c r="BK137" i="2"/>
  <c r="BK316" i="3"/>
  <c r="BK413" i="3"/>
  <c r="BK131" i="3"/>
  <c r="J269" i="4"/>
  <c r="J1397" i="4"/>
  <c r="BK983" i="4"/>
  <c r="BK880" i="5"/>
  <c r="J1218" i="5"/>
  <c r="J356" i="6"/>
  <c r="J285" i="6"/>
  <c r="BK397" i="7"/>
  <c r="J1053" i="7"/>
  <c r="BK546" i="8"/>
  <c r="BK297" i="8"/>
  <c r="BK815" i="9"/>
  <c r="BK301" i="10"/>
  <c r="BK353" i="10"/>
  <c r="J216" i="11"/>
  <c r="BK952" i="12"/>
  <c r="J480" i="12"/>
  <c r="BK384" i="13"/>
  <c r="J844" i="13"/>
  <c r="J198" i="13"/>
  <c r="J84" i="15"/>
  <c r="BK186" i="16"/>
  <c r="J134" i="16"/>
  <c r="J102" i="17"/>
  <c r="BK240" i="3"/>
  <c r="J559" i="3"/>
  <c r="BK607" i="4"/>
  <c r="BK1276" i="4"/>
  <c r="BK1112" i="4"/>
  <c r="BK1029" i="5"/>
  <c r="BK1584" i="5"/>
  <c r="J1319" i="5"/>
  <c r="J273" i="5"/>
  <c r="J550" i="6"/>
  <c r="BK948" i="6"/>
  <c r="J602" i="7"/>
  <c r="J892" i="7"/>
  <c r="J851" i="7"/>
  <c r="BK154" i="8"/>
  <c r="BK532" i="8"/>
  <c r="BK179" i="9"/>
  <c r="BK811" i="9"/>
  <c r="J222" i="10"/>
  <c r="BK231" i="11"/>
  <c r="J936" i="12"/>
  <c r="BK802" i="12"/>
  <c r="BK1164" i="12"/>
  <c r="J327" i="13"/>
  <c r="J567" i="13"/>
  <c r="BK122" i="14"/>
  <c r="BK613" i="14"/>
  <c r="J231" i="14"/>
  <c r="J647" i="14"/>
  <c r="BK443" i="14"/>
  <c r="J933" i="14"/>
  <c r="BK735" i="14"/>
  <c r="BK621" i="14"/>
  <c r="BK299" i="14"/>
  <c r="BK925" i="14"/>
  <c r="J811" i="14"/>
  <c r="BK731" i="14"/>
  <c r="J595" i="14"/>
  <c r="BK551" i="14"/>
  <c r="J731" i="14"/>
  <c r="BK97" i="15"/>
  <c r="J98" i="16"/>
  <c r="J169" i="16"/>
  <c r="J324" i="3"/>
  <c r="BK827" i="3"/>
  <c r="J330" i="3"/>
  <c r="BK707" i="4"/>
  <c r="BK1090" i="4"/>
  <c r="J659" i="5"/>
  <c r="J972" i="5"/>
  <c r="BK1308" i="5"/>
  <c r="J1312" i="5"/>
  <c r="J99" i="6"/>
  <c r="J940" i="6"/>
  <c r="BK662" i="7"/>
  <c r="BK1010" i="7"/>
  <c r="J258" i="7"/>
  <c r="J761" i="8"/>
  <c r="BK118" i="9"/>
  <c r="BK304" i="9"/>
  <c r="BK265" i="10"/>
  <c r="J680" i="10"/>
  <c r="J490" i="11"/>
  <c r="J227" i="12"/>
  <c r="J1049" i="12"/>
  <c r="BK595" i="13"/>
  <c r="J846" i="13"/>
  <c r="BK619" i="13"/>
  <c r="J115" i="14"/>
  <c r="J735" i="14"/>
  <c r="J86" i="15"/>
  <c r="J212" i="16"/>
  <c r="BK93" i="17"/>
  <c r="AS66" i="1"/>
  <c r="J495" i="4"/>
  <c r="BK1241" i="4"/>
  <c r="BK707" i="5"/>
  <c r="J194" i="5"/>
  <c r="BK383" i="5"/>
  <c r="BK1649" i="5"/>
  <c r="J1557" i="5"/>
  <c r="J760" i="6"/>
  <c r="J1018" i="6"/>
  <c r="J978" i="6"/>
  <c r="J780" i="7"/>
  <c r="J304" i="7"/>
  <c r="J1039" i="7"/>
  <c r="J289" i="8"/>
  <c r="BK203" i="8"/>
  <c r="J204" i="9"/>
  <c r="J757" i="9"/>
  <c r="J716" i="9"/>
  <c r="J140" i="10"/>
  <c r="J342" i="11"/>
  <c r="BK683" i="11"/>
  <c r="J225" i="11"/>
  <c r="BK284" i="12"/>
  <c r="BK924" i="12"/>
  <c r="BK726" i="12"/>
  <c r="BK265" i="12"/>
  <c r="BK626" i="13"/>
  <c r="J490" i="13"/>
  <c r="J443" i="14"/>
  <c r="BK218" i="14"/>
  <c r="BK140" i="16"/>
  <c r="BK181" i="16"/>
  <c r="J294" i="2"/>
  <c r="J736" i="2"/>
  <c r="J181" i="3"/>
  <c r="J109" i="3"/>
  <c r="J531" i="4"/>
  <c r="BK1040" i="4"/>
  <c r="J1357" i="4"/>
  <c r="BK446" i="5"/>
  <c r="J222" i="5"/>
  <c r="BK1490" i="5"/>
  <c r="BK1496" i="5"/>
  <c r="BK136" i="5"/>
  <c r="J1096" i="6"/>
  <c r="J893" i="6"/>
  <c r="J327" i="7"/>
  <c r="BK955" i="7"/>
  <c r="BK365" i="8"/>
  <c r="J847" i="8"/>
  <c r="BK567" i="9"/>
  <c r="BK805" i="9"/>
  <c r="BK564" i="10"/>
  <c r="J563" i="10"/>
  <c r="BK222" i="11"/>
  <c r="BK814" i="12"/>
  <c r="BK907" i="12"/>
  <c r="BK285" i="13"/>
  <c r="BK375" i="13"/>
  <c r="J213" i="14"/>
  <c r="J165" i="14"/>
  <c r="J128" i="16"/>
  <c r="J97" i="16"/>
  <c r="BK94" i="17"/>
  <c r="BK820" i="2"/>
  <c r="BK218" i="2"/>
  <c r="J816" i="2"/>
  <c r="J145" i="3"/>
  <c r="J131" i="3"/>
  <c r="BK184" i="3"/>
  <c r="BK418" i="4"/>
  <c r="BK752" i="4"/>
  <c r="J1325" i="4"/>
  <c r="BK594" i="5"/>
  <c r="J592" i="5"/>
  <c r="BK1319" i="5"/>
  <c r="J725" i="6"/>
  <c r="BK815" i="6"/>
  <c r="BK1081" i="6"/>
  <c r="J924" i="7"/>
  <c r="BK589" i="8"/>
  <c r="J906" i="8"/>
  <c r="BK620" i="9"/>
  <c r="J727" i="9"/>
  <c r="BK760" i="10"/>
  <c r="BK680" i="10"/>
  <c r="J735" i="11"/>
  <c r="J205" i="12"/>
  <c r="J401" i="12"/>
  <c r="BK1185" i="12"/>
  <c r="J554" i="12"/>
  <c r="J575" i="13"/>
  <c r="BK553" i="13"/>
  <c r="J95" i="14"/>
  <c r="J456" i="14"/>
  <c r="BK95" i="16"/>
  <c r="BK129" i="16"/>
  <c r="J216" i="16"/>
  <c r="BK118" i="17"/>
  <c r="J786" i="2"/>
  <c r="BK632" i="2"/>
  <c r="BK462" i="2"/>
  <c r="BK662" i="2"/>
  <c r="J262" i="3"/>
  <c r="BK821" i="3"/>
  <c r="J941" i="6"/>
  <c r="BK110" i="7"/>
  <c r="J998" i="7"/>
  <c r="BK206" i="8"/>
  <c r="J818" i="8"/>
  <c r="BK727" i="9"/>
  <c r="BK99" i="9"/>
  <c r="J126" i="10"/>
  <c r="BK741" i="10"/>
  <c r="J683" i="11"/>
  <c r="J978" i="12"/>
  <c r="J1063" i="12"/>
  <c r="J561" i="13"/>
  <c r="J675" i="13"/>
  <c r="BK390" i="14"/>
  <c r="J666" i="14"/>
  <c r="BK146" i="16"/>
  <c r="J140" i="16"/>
  <c r="J272" i="2"/>
  <c r="J263" i="2"/>
  <c r="J654" i="2"/>
  <c r="J729" i="3"/>
  <c r="J171" i="3"/>
  <c r="J284" i="3"/>
  <c r="J805" i="4"/>
  <c r="J1070" i="4"/>
  <c r="J649" i="4"/>
  <c r="J603" i="5"/>
  <c r="BK615" i="5"/>
  <c r="J1468" i="5"/>
  <c r="BK721" i="6"/>
  <c r="BK132" i="6"/>
  <c r="BK409" i="7"/>
  <c r="J136" i="7"/>
  <c r="BK149" i="7"/>
  <c r="BK817" i="8"/>
  <c r="BK498" i="9"/>
  <c r="J99" i="9"/>
  <c r="J631" i="10"/>
  <c r="J301" i="10"/>
  <c r="J181" i="11"/>
  <c r="BK577" i="11"/>
  <c r="J759" i="12"/>
  <c r="BK777" i="12"/>
  <c r="BK821" i="12"/>
  <c r="J588" i="13"/>
  <c r="J471" i="13"/>
  <c r="J476" i="14"/>
  <c r="BK850" i="14"/>
  <c r="J163" i="16"/>
  <c r="J106" i="16"/>
  <c r="J240" i="2"/>
  <c r="J126" i="2"/>
  <c r="J665" i="3"/>
  <c r="J441" i="3"/>
  <c r="BK778" i="3"/>
  <c r="J272" i="4"/>
  <c r="J498" i="4"/>
  <c r="BK548" i="5"/>
  <c r="BK600" i="5"/>
  <c r="BK827" i="5"/>
  <c r="BK133" i="5"/>
  <c r="J102" i="6"/>
  <c r="J1070" i="6"/>
  <c r="J110" i="7"/>
  <c r="BK862" i="7"/>
  <c r="J397" i="7"/>
  <c r="J623" i="8"/>
  <c r="J725" i="8"/>
  <c r="J666" i="9"/>
  <c r="BK757" i="9"/>
  <c r="J174" i="10"/>
  <c r="BK672" i="10"/>
  <c r="J785" i="11"/>
  <c r="J684" i="12"/>
  <c r="BK700" i="2"/>
  <c r="J405" i="3"/>
  <c r="J830" i="4"/>
  <c r="BK1048" i="4"/>
  <c r="BK545" i="5"/>
  <c r="BK1690" i="5"/>
  <c r="BK1506" i="5"/>
  <c r="J1539" i="5"/>
  <c r="J233" i="6"/>
  <c r="BK527" i="6"/>
  <c r="BK751" i="6"/>
  <c r="J757" i="7"/>
  <c r="BK998" i="7"/>
  <c r="BK350" i="8"/>
  <c r="J522" i="8"/>
  <c r="J598" i="9"/>
  <c r="J649" i="10"/>
  <c r="BK822" i="10"/>
  <c r="J758" i="11"/>
  <c r="J222" i="11"/>
  <c r="J953" i="12"/>
  <c r="J1083" i="12"/>
  <c r="J963" i="12"/>
  <c r="J417" i="13"/>
  <c r="J595" i="13"/>
  <c r="BK493" i="14"/>
  <c r="J655" i="14"/>
  <c r="J191" i="16"/>
  <c r="BK107" i="16"/>
  <c r="BK189" i="16"/>
  <c r="BK277" i="2"/>
  <c r="J833" i="3"/>
  <c r="BK852" i="4"/>
  <c r="BK609" i="4"/>
  <c r="J422" i="4"/>
  <c r="J542" i="5"/>
  <c r="BK1164" i="5"/>
  <c r="BK1557" i="5"/>
  <c r="BK242" i="5"/>
  <c r="BK222" i="5"/>
  <c r="J572" i="6"/>
  <c r="BK1115" i="6"/>
  <c r="J114" i="6"/>
  <c r="J942" i="7"/>
  <c r="J764" i="7"/>
  <c r="BK901" i="8"/>
  <c r="J680" i="9"/>
  <c r="J355" i="9"/>
  <c r="BK601" i="10"/>
  <c r="BK171" i="10"/>
  <c r="BK207" i="11"/>
  <c r="BK99" i="12"/>
  <c r="BK1167" i="12"/>
  <c r="J990" i="12"/>
  <c r="J822" i="12"/>
  <c r="J499" i="13"/>
  <c r="J286" i="14"/>
  <c r="BK812" i="14"/>
  <c r="J171" i="16"/>
  <c r="BK163" i="16"/>
  <c r="J121" i="16"/>
  <c r="BK642" i="13"/>
  <c r="BK815" i="13"/>
  <c r="J617" i="13"/>
  <c r="BK597" i="14"/>
  <c r="BK506" i="14"/>
  <c r="BK142" i="16"/>
  <c r="J110" i="16"/>
  <c r="BK110" i="17"/>
  <c r="J246" i="2"/>
  <c r="J312" i="2"/>
  <c r="BK181" i="3"/>
  <c r="J212" i="3"/>
  <c r="J124" i="3"/>
  <c r="J892" i="4"/>
  <c r="BK911" i="4"/>
  <c r="BK1282" i="4"/>
  <c r="BK372" i="5"/>
  <c r="BK157" i="5"/>
  <c r="BK797" i="5"/>
  <c r="J559" i="6"/>
  <c r="J1122" i="6"/>
  <c r="J915" i="7"/>
  <c r="J444" i="7"/>
  <c r="J310" i="7"/>
  <c r="J180" i="8"/>
  <c r="J401" i="9"/>
  <c r="BK560" i="9"/>
  <c r="J117" i="10"/>
  <c r="BK338" i="10"/>
  <c r="BK584" i="11"/>
  <c r="J765" i="11"/>
  <c r="BK519" i="12"/>
  <c r="J767" i="12"/>
  <c r="BK1049" i="12"/>
  <c r="BK634" i="13"/>
  <c r="J98" i="13"/>
  <c r="J433" i="13"/>
  <c r="J279" i="14"/>
  <c r="BK103" i="15"/>
  <c r="J158" i="16"/>
  <c r="BK107" i="17"/>
  <c r="J635" i="3"/>
  <c r="J767" i="3"/>
  <c r="J509" i="4"/>
  <c r="J1112" i="4"/>
  <c r="BK212" i="4"/>
  <c r="BK1176" i="5"/>
  <c r="BK1662" i="5"/>
  <c r="J1394" i="5"/>
  <c r="BK718" i="6"/>
  <c r="BK498" i="6"/>
  <c r="J906" i="7"/>
  <c r="J591" i="7"/>
  <c r="BK264" i="7"/>
  <c r="J303" i="8"/>
  <c r="J177" i="8"/>
  <c r="BK666" i="9"/>
  <c r="J540" i="10"/>
  <c r="J671" i="10"/>
  <c r="J608" i="11"/>
  <c r="BK213" i="12"/>
  <c r="J1086" i="12"/>
  <c r="J943" i="12"/>
  <c r="BK575" i="13"/>
  <c r="J384" i="13"/>
  <c r="J631" i="14"/>
  <c r="J533" i="14"/>
  <c r="BK112" i="14"/>
  <c r="J302" i="14"/>
  <c r="BK215" i="14"/>
  <c r="J897" i="14"/>
  <c r="BK761" i="14"/>
  <c r="BK516" i="14"/>
  <c r="BK956" i="14"/>
  <c r="J906" i="14"/>
  <c r="J699" i="14"/>
  <c r="J589" i="14"/>
  <c r="BK456" i="14"/>
  <c r="BK856" i="14"/>
  <c r="J87" i="15"/>
  <c r="BK145" i="16"/>
  <c r="J157" i="16"/>
  <c r="BK311" i="6"/>
  <c r="J248" i="6"/>
  <c r="BK720" i="7"/>
  <c r="BK1053" i="7"/>
  <c r="J206" i="8"/>
  <c r="BK218" i="8"/>
  <c r="BK551" i="8"/>
  <c r="J564" i="12"/>
  <c r="BK605" i="13"/>
  <c r="J851" i="13"/>
  <c r="J627" i="13"/>
  <c r="J908" i="14"/>
  <c r="BK526" i="14"/>
  <c r="J201" i="16"/>
  <c r="BK106" i="16"/>
  <c r="BK710" i="2"/>
  <c r="BK590" i="2"/>
  <c r="J702" i="2"/>
  <c r="J395" i="3"/>
  <c r="J226" i="3"/>
  <c r="J475" i="3"/>
  <c r="BK815" i="4"/>
  <c r="J1190" i="4"/>
  <c r="J1241" i="4"/>
  <c r="J211" i="5"/>
  <c r="J1605" i="5"/>
  <c r="J1488" i="5"/>
  <c r="BK1595" i="5"/>
  <c r="BK399" i="6"/>
  <c r="J1090" i="6"/>
  <c r="J182" i="7"/>
  <c r="J651" i="7"/>
  <c r="J491" i="8"/>
  <c r="J437" i="8"/>
  <c r="J872" i="9"/>
  <c r="BK180" i="10"/>
  <c r="J754" i="10"/>
  <c r="J123" i="11"/>
  <c r="J803" i="11"/>
  <c r="BK822" i="12"/>
  <c r="BK473" i="12"/>
  <c r="BK594" i="13"/>
  <c r="J147" i="13"/>
  <c r="BK305" i="13"/>
  <c r="J246" i="14"/>
  <c r="J103" i="15"/>
  <c r="BK155" i="16"/>
  <c r="J120" i="17"/>
  <c r="BK508" i="2"/>
  <c r="BK294" i="2"/>
  <c r="J259" i="2"/>
  <c r="J716" i="3"/>
  <c r="J556" i="3"/>
  <c r="BK451" i="3"/>
  <c r="J1000" i="4"/>
  <c r="J1388" i="4"/>
  <c r="J938" i="5"/>
  <c r="J1585" i="5"/>
  <c r="BK1394" i="5"/>
  <c r="J541" i="6"/>
  <c r="J1035" i="6"/>
  <c r="J135" i="6"/>
  <c r="BK602" i="7"/>
  <c r="BK757" i="7"/>
  <c r="BK317" i="8"/>
  <c r="J769" i="8"/>
  <c r="J840" i="9"/>
  <c r="BK539" i="10"/>
  <c r="J741" i="10"/>
  <c r="BK247" i="11"/>
  <c r="BK699" i="11"/>
  <c r="J917" i="12"/>
  <c r="BK554" i="12"/>
  <c r="J501" i="12"/>
  <c r="BK990" i="12"/>
  <c r="J651" i="13"/>
  <c r="BK821" i="13"/>
  <c r="BK545" i="14"/>
  <c r="BK752" i="14"/>
  <c r="BK198" i="16"/>
  <c r="BK99" i="16"/>
  <c r="BK162" i="16"/>
  <c r="BK725" i="2"/>
  <c r="BK661" i="2"/>
  <c r="BK334" i="2"/>
  <c r="J670" i="2"/>
  <c r="J760" i="3"/>
  <c r="BK311" i="3"/>
  <c r="BK779" i="3"/>
  <c r="J1001" i="4"/>
  <c r="BK246" i="4"/>
  <c r="J1204" i="4"/>
  <c r="J781" i="5"/>
  <c r="BK1548" i="5"/>
  <c r="BK211" i="5"/>
  <c r="BK1614" i="5"/>
  <c r="J121" i="5"/>
  <c r="BK219" i="6"/>
  <c r="J104" i="6"/>
  <c r="BK509" i="7"/>
  <c r="J271" i="7"/>
  <c r="BK192" i="8"/>
  <c r="BK878" i="8"/>
  <c r="BK669" i="9"/>
  <c r="BK107" i="9"/>
  <c r="BK385" i="9"/>
  <c r="BK764" i="10"/>
  <c r="J135" i="10"/>
  <c r="J260" i="11"/>
  <c r="BK868" i="12"/>
  <c r="J657" i="12"/>
  <c r="BK635" i="12"/>
  <c r="BK743" i="13"/>
  <c r="J305" i="14"/>
  <c r="BK933" i="14"/>
  <c r="J108" i="16"/>
  <c r="BK100" i="16"/>
  <c r="J88" i="17"/>
  <c r="J583" i="2"/>
  <c r="BK159" i="2"/>
  <c r="J609" i="3"/>
  <c r="BK507" i="3"/>
  <c r="BK715" i="3"/>
  <c r="J280" i="4"/>
  <c r="J1393" i="4"/>
  <c r="J383" i="5"/>
  <c r="J1146" i="5"/>
  <c r="BK811" i="5"/>
  <c r="BK760" i="6"/>
  <c r="BK135" i="6"/>
  <c r="BK401" i="6"/>
  <c r="J129" i="7"/>
  <c r="J639" i="7"/>
  <c r="BK99" i="8"/>
  <c r="J782" i="8"/>
  <c r="BK748" i="8"/>
  <c r="J631" i="9"/>
  <c r="BK387" i="9"/>
  <c r="BK812" i="10"/>
  <c r="BK162" i="10"/>
  <c r="BK761" i="11"/>
  <c r="J777" i="12"/>
  <c r="BK462" i="12"/>
  <c r="BK522" i="12"/>
  <c r="BK641" i="13"/>
  <c r="J430" i="13"/>
  <c r="J482" i="14"/>
  <c r="BK197" i="16"/>
  <c r="BK217" i="16"/>
  <c r="BK179" i="16"/>
  <c r="BK126" i="2"/>
  <c r="BK827" i="2"/>
  <c r="J599" i="3"/>
  <c r="J827" i="3"/>
  <c r="J984" i="4"/>
  <c r="J1180" i="4"/>
  <c r="BK966" i="5"/>
  <c r="J1084" i="5"/>
  <c r="J1315" i="5"/>
  <c r="BK1572" i="5"/>
  <c r="J522" i="6"/>
  <c r="J461" i="7"/>
  <c r="BK673" i="7"/>
  <c r="BK121" i="7"/>
  <c r="J675" i="8"/>
  <c r="BK376" i="9"/>
  <c r="BK787" i="9"/>
  <c r="J714" i="10"/>
  <c r="BK117" i="10"/>
  <c r="BK314" i="11"/>
  <c r="J649" i="11"/>
  <c r="J813" i="12"/>
  <c r="J246" i="12"/>
  <c r="J1046" i="12"/>
  <c r="J329" i="12"/>
  <c r="BK1046" i="12"/>
  <c r="BK684" i="12"/>
  <c r="BK801" i="2"/>
  <c r="J612" i="2"/>
  <c r="BK263" i="2"/>
  <c r="BK774" i="2"/>
  <c r="J277" i="2"/>
  <c r="BK591" i="4"/>
  <c r="BK1124" i="4"/>
  <c r="J109" i="5"/>
  <c r="BK238" i="5"/>
  <c r="BK1302" i="5"/>
  <c r="J711" i="5"/>
  <c r="BK425" i="5"/>
  <c r="BK1018" i="6"/>
  <c r="BK882" i="7"/>
  <c r="J534" i="7"/>
  <c r="J665" i="8"/>
  <c r="BK782" i="8"/>
  <c r="J480" i="9"/>
  <c r="BK460" i="9"/>
  <c r="J150" i="10"/>
  <c r="J429" i="10"/>
  <c r="J234" i="11"/>
  <c r="BK648" i="11"/>
  <c r="J846" i="12"/>
  <c r="J832" i="12"/>
  <c r="BK627" i="13"/>
  <c r="J305" i="13"/>
  <c r="J761" i="14"/>
  <c r="J805" i="14"/>
  <c r="BK105" i="16"/>
  <c r="BK206" i="16"/>
  <c r="BK564" i="2"/>
  <c r="J413" i="3"/>
  <c r="J311" i="3"/>
  <c r="J246" i="4"/>
  <c r="J1060" i="4"/>
  <c r="BK394" i="5"/>
  <c r="BK461" i="5"/>
  <c r="BK225" i="5"/>
  <c r="J1234" i="5"/>
  <c r="BK128" i="5"/>
  <c r="BK233" i="6"/>
  <c r="BK947" i="6"/>
  <c r="BK472" i="7"/>
  <c r="J146" i="7"/>
  <c r="BK105" i="7"/>
  <c r="J365" i="8"/>
  <c r="BK501" i="8"/>
  <c r="BK846" i="9"/>
  <c r="BK403" i="10"/>
  <c r="BK769" i="10"/>
  <c r="J375" i="11"/>
  <c r="J699" i="11"/>
  <c r="J749" i="12"/>
  <c r="J1099" i="12"/>
  <c r="J262" i="13"/>
  <c r="J553" i="13"/>
  <c r="J337" i="14"/>
  <c r="BK93" i="15"/>
  <c r="BK202" i="16"/>
  <c r="J222" i="16"/>
  <c r="J108" i="17"/>
  <c r="BK229" i="13"/>
  <c r="J414" i="13"/>
  <c r="BK449" i="14"/>
  <c r="BK400" i="14"/>
  <c r="J93" i="16"/>
  <c r="J153" i="16"/>
  <c r="J221" i="16"/>
  <c r="BK583" i="2"/>
  <c r="J134" i="2"/>
  <c r="BK716" i="2"/>
  <c r="BK599" i="3"/>
  <c r="BK252" i="3"/>
  <c r="BK898" i="4"/>
  <c r="J1336" i="4"/>
  <c r="BK1218" i="4"/>
  <c r="J330" i="5"/>
  <c r="J128" i="5"/>
  <c r="J701" i="5"/>
  <c r="J586" i="5"/>
  <c r="BK725" i="6"/>
  <c r="J359" i="6"/>
  <c r="J902" i="7"/>
  <c r="BK177" i="8"/>
  <c r="BK269" i="9"/>
  <c r="J387" i="9"/>
  <c r="J209" i="10"/>
  <c r="J443" i="10"/>
  <c r="J327" i="11"/>
  <c r="J600" i="11"/>
  <c r="J836" i="12"/>
  <c r="BK1067" i="12"/>
  <c r="BK184" i="12"/>
  <c r="BK499" i="13"/>
  <c r="BK569" i="13"/>
  <c r="BK734" i="13"/>
  <c r="BK829" i="14"/>
  <c r="J217" i="16"/>
  <c r="J120" i="16"/>
  <c r="J91" i="17"/>
  <c r="J162" i="3"/>
  <c r="J476" i="4"/>
  <c r="J432" i="4"/>
  <c r="BK1349" i="4"/>
  <c r="J311" i="5"/>
  <c r="J567" i="5"/>
  <c r="BK262" i="5"/>
  <c r="J1622" i="5"/>
  <c r="BK833" i="6"/>
  <c r="BK859" i="6"/>
  <c r="BK397" i="6"/>
  <c r="BK296" i="7"/>
  <c r="BK1020" i="7"/>
  <c r="J535" i="8"/>
  <c r="J845" i="8"/>
  <c r="BK180" i="8"/>
  <c r="BK195" i="9"/>
  <c r="J213" i="9"/>
  <c r="BK789" i="10"/>
  <c r="J135" i="11"/>
  <c r="J590" i="11"/>
  <c r="J556" i="12"/>
  <c r="J522" i="12"/>
  <c r="BK1124" i="12"/>
  <c r="J135" i="13"/>
  <c r="J825" i="13"/>
  <c r="BK795" i="13"/>
  <c r="BK205" i="14"/>
  <c r="BK552" i="14"/>
  <c r="BK213" i="14"/>
  <c r="J567" i="14"/>
  <c r="J334" i="14"/>
  <c r="BK919" i="14"/>
  <c r="BK811" i="14"/>
  <c r="BK420" i="14"/>
  <c r="J228" i="14"/>
  <c r="J922" i="14"/>
  <c r="BK748" i="14"/>
  <c r="BK683" i="14"/>
  <c r="J545" i="14"/>
  <c r="BK234" i="14"/>
  <c r="J835" i="14"/>
  <c r="J190" i="16"/>
  <c r="J145" i="16"/>
  <c r="J198" i="3"/>
  <c r="BK109" i="3"/>
  <c r="BK141" i="4"/>
  <c r="BK1341" i="4"/>
  <c r="J890" i="4"/>
  <c r="J912" i="5"/>
  <c r="J262" i="5"/>
  <c r="J203" i="5"/>
  <c r="J952" i="5"/>
  <c r="BK207" i="6"/>
  <c r="BK690" i="6"/>
  <c r="BK114" i="6"/>
  <c r="J831" i="7"/>
  <c r="BK996" i="7"/>
  <c r="BK1055" i="7"/>
  <c r="J274" i="8"/>
  <c r="J109" i="8"/>
  <c r="J195" i="9"/>
  <c r="BK737" i="9"/>
  <c r="J411" i="10"/>
  <c r="BK335" i="10"/>
  <c r="BK723" i="10"/>
  <c r="J723" i="11"/>
  <c r="J535" i="12"/>
  <c r="BK434" i="12"/>
  <c r="J168" i="12"/>
  <c r="BK517" i="13"/>
  <c r="BK716" i="13"/>
  <c r="J535" i="14"/>
  <c r="BK877" i="14"/>
  <c r="BK104" i="16"/>
  <c r="BK143" i="16"/>
  <c r="J107" i="17"/>
  <c r="BK726" i="2"/>
  <c r="BK733" i="2"/>
  <c r="BK222" i="4"/>
  <c r="J336" i="4"/>
  <c r="BK627" i="5"/>
  <c r="J671" i="5"/>
  <c r="J900" i="5"/>
  <c r="BK1234" i="5"/>
  <c r="BK1326" i="5"/>
  <c r="BK511" i="6"/>
  <c r="BK522" i="6"/>
  <c r="BK695" i="7"/>
  <c r="BK764" i="7"/>
  <c r="BK999" i="7"/>
  <c r="BK655" i="8"/>
  <c r="J556" i="8"/>
  <c r="BK529" i="9"/>
  <c r="BK840" i="9"/>
  <c r="BK413" i="10"/>
  <c r="J812" i="10"/>
  <c r="BK391" i="11"/>
  <c r="BK658" i="11"/>
  <c r="J803" i="12"/>
  <c r="J833" i="12"/>
  <c r="BK535" i="12"/>
  <c r="BK591" i="12"/>
  <c r="BK98" i="13"/>
  <c r="J761" i="13"/>
  <c r="BK305" i="14"/>
  <c r="J769" i="14"/>
  <c r="J97" i="15"/>
  <c r="BK131" i="16"/>
  <c r="J161" i="16"/>
  <c r="BK121" i="17"/>
  <c r="BK745" i="2"/>
  <c r="J159" i="2"/>
  <c r="BK104" i="2"/>
  <c r="BK729" i="3"/>
  <c r="J301" i="3"/>
  <c r="J461" i="3"/>
  <c r="BK935" i="4"/>
  <c r="BK509" i="4"/>
  <c r="BK265" i="4"/>
  <c r="BK579" i="5"/>
  <c r="J691" i="5"/>
  <c r="BK160" i="5"/>
  <c r="J498" i="6"/>
  <c r="BK732" i="6"/>
  <c r="BK239" i="6"/>
  <c r="BK366" i="7"/>
  <c r="BK129" i="7"/>
  <c r="BK578" i="8"/>
  <c r="BK138" i="9"/>
  <c r="BK225" i="9"/>
  <c r="J242" i="10"/>
  <c r="BK319" i="10"/>
  <c r="BK449" i="11"/>
  <c r="J648" i="11"/>
  <c r="J952" i="12"/>
  <c r="BK174" i="13"/>
  <c r="J536" i="13"/>
  <c r="J334" i="13"/>
  <c r="BK675" i="14"/>
  <c r="BK629" i="14"/>
  <c r="J177" i="16"/>
  <c r="J97" i="17"/>
  <c r="J700" i="2"/>
  <c r="J574" i="2"/>
  <c r="BK147" i="2"/>
  <c r="J801" i="2"/>
  <c r="BK742" i="3"/>
  <c r="BK405" i="3"/>
  <c r="J398" i="3"/>
  <c r="BK717" i="4"/>
  <c r="J376" i="4"/>
  <c r="J308" i="5"/>
  <c r="J1515" i="5"/>
  <c r="J1420" i="5"/>
  <c r="BK1260" i="5"/>
  <c r="BK424" i="6"/>
  <c r="J186" i="6"/>
  <c r="J509" i="7"/>
  <c r="BK709" i="7"/>
  <c r="J633" i="8"/>
  <c r="BK847" i="8"/>
  <c r="BK345" i="9"/>
  <c r="J777" i="9"/>
  <c r="BK135" i="10"/>
  <c r="BK558" i="14"/>
  <c r="BK242" i="14"/>
  <c r="BK121" i="16"/>
  <c r="J105" i="16"/>
  <c r="J814" i="2"/>
  <c r="J701" i="2"/>
  <c r="J474" i="2"/>
  <c r="BK357" i="2"/>
  <c r="J548" i="2"/>
  <c r="BK124" i="3"/>
  <c r="BK343" i="3"/>
  <c r="BK781" i="4"/>
  <c r="J1160" i="4"/>
  <c r="J1136" i="5"/>
  <c r="J350" i="5"/>
  <c r="J756" i="5"/>
  <c r="BK829" i="5"/>
  <c r="BK1656" i="5"/>
  <c r="J271" i="5"/>
  <c r="J383" i="6"/>
  <c r="J436" i="7"/>
  <c r="BK963" i="7"/>
  <c r="BK902" i="7"/>
  <c r="J901" i="8"/>
  <c r="J187" i="9"/>
  <c r="J815" i="9"/>
  <c r="J461" i="10"/>
  <c r="BK140" i="10"/>
  <c r="J502" i="11"/>
  <c r="J425" i="11"/>
  <c r="BK564" i="12"/>
  <c r="BK702" i="12"/>
  <c r="J204" i="13"/>
  <c r="J790" i="13"/>
  <c r="BK607" i="14"/>
  <c r="BK863" i="14"/>
  <c r="BK154" i="16"/>
  <c r="BK183" i="16"/>
  <c r="BK240" i="2"/>
  <c r="J331" i="2"/>
  <c r="BK304" i="2"/>
  <c r="BK226" i="3"/>
  <c r="BK812" i="3"/>
  <c r="BK597" i="4"/>
  <c r="BK186" i="4"/>
  <c r="J1391" i="4"/>
  <c r="J149" i="5"/>
  <c r="J1247" i="5"/>
  <c r="BK152" i="5"/>
  <c r="J361" i="5"/>
  <c r="J751" i="6"/>
  <c r="BK1120" i="6"/>
  <c r="J548" i="7"/>
  <c r="BK684" i="7"/>
  <c r="BK377" i="8"/>
  <c r="J887" i="8"/>
  <c r="BK578" i="9"/>
  <c r="J353" i="10"/>
  <c r="BK350" i="10"/>
  <c r="J687" i="10"/>
  <c r="J777" i="11"/>
  <c r="J368" i="12"/>
  <c r="BK625" i="12"/>
  <c r="J854" i="12"/>
  <c r="BK180" i="13"/>
  <c r="J642" i="13"/>
  <c r="BK673" i="14"/>
  <c r="BK89" i="15"/>
  <c r="BK221" i="16"/>
  <c r="BK115" i="17"/>
  <c r="J767" i="2"/>
  <c r="J191" i="2"/>
  <c r="J159" i="3"/>
  <c r="J439" i="3"/>
  <c r="J935" i="4"/>
  <c r="J1148" i="4"/>
  <c r="BK1136" i="5"/>
  <c r="J722" i="5"/>
  <c r="BK321" i="5"/>
  <c r="BK109" i="5"/>
  <c r="J365" i="6"/>
  <c r="BK1096" i="6"/>
  <c r="J609" i="7"/>
  <c r="BK325" i="7"/>
  <c r="J480" i="8"/>
  <c r="J546" i="8"/>
  <c r="BK872" i="8"/>
  <c r="J649" i="9"/>
  <c r="J157" i="10"/>
  <c r="BK398" i="11"/>
  <c r="BK377" i="11"/>
  <c r="BK736" i="2"/>
  <c r="BK150" i="2"/>
  <c r="J752" i="4"/>
  <c r="BK1309" i="4"/>
  <c r="BK774" i="4"/>
  <c r="J141" i="5"/>
  <c r="BK1482" i="5"/>
  <c r="J1563" i="5"/>
  <c r="J532" i="6"/>
  <c r="BK985" i="6"/>
  <c r="J730" i="7"/>
  <c r="BK915" i="7"/>
  <c r="BK151" i="8"/>
  <c r="BK399" i="9"/>
  <c r="BK854" i="9"/>
  <c r="BK680" i="9"/>
  <c r="BK258" i="10"/>
  <c r="BK111" i="11"/>
  <c r="BK490" i="11"/>
  <c r="J147" i="12"/>
  <c r="J202" i="12"/>
  <c r="BK417" i="13"/>
  <c r="J354" i="13"/>
  <c r="J604" i="14"/>
  <c r="BK114" i="16"/>
  <c r="BK177" i="16"/>
  <c r="BK88" i="17"/>
  <c r="J278" i="3"/>
  <c r="J625" i="3"/>
  <c r="BK819" i="4"/>
  <c r="BK1320" i="4"/>
  <c r="J1361" i="4"/>
  <c r="BK701" i="5"/>
  <c r="J242" i="5"/>
  <c r="BK571" i="5"/>
  <c r="BK1428" i="5"/>
  <c r="BK144" i="6"/>
  <c r="J515" i="6"/>
  <c r="J1120" i="6"/>
  <c r="BK831" i="7"/>
  <c r="BK569" i="7"/>
  <c r="J230" i="8"/>
  <c r="J835" i="8"/>
  <c r="J863" i="8"/>
  <c r="J708" i="9"/>
  <c r="BK316" i="9"/>
  <c r="BK361" i="10"/>
  <c r="BK388" i="11"/>
  <c r="J413" i="11"/>
  <c r="BK670" i="12"/>
  <c r="BK844" i="12"/>
  <c r="J284" i="12"/>
  <c r="J904" i="12"/>
  <c r="BK851" i="13"/>
  <c r="BK600" i="13"/>
  <c r="BK932" i="14"/>
  <c r="J88" i="15"/>
  <c r="J199" i="16"/>
  <c r="J103" i="16"/>
  <c r="BK97" i="17"/>
  <c r="BK611" i="13"/>
  <c r="J189" i="13"/>
  <c r="BK595" i="14"/>
  <c r="BK99" i="15"/>
  <c r="BK134" i="16"/>
  <c r="J211" i="16"/>
  <c r="J723" i="2"/>
  <c r="BK622" i="2"/>
  <c r="J748" i="2"/>
  <c r="BK844" i="2"/>
  <c r="J709" i="3"/>
  <c r="BK97" i="3"/>
  <c r="BK548" i="3"/>
  <c r="BK998" i="4"/>
  <c r="BK1180" i="4"/>
  <c r="BK1355" i="4"/>
  <c r="BK471" i="5"/>
  <c r="J508" i="5"/>
  <c r="BK1683" i="5"/>
  <c r="BK983" i="5"/>
  <c r="J504" i="6"/>
  <c r="BK1104" i="6"/>
  <c r="BK805" i="7"/>
  <c r="J277" i="7"/>
  <c r="BK230" i="8"/>
  <c r="BK510" i="9"/>
  <c r="J128" i="9"/>
  <c r="BK797" i="10"/>
  <c r="J311" i="10"/>
  <c r="J796" i="11"/>
  <c r="J834" i="12"/>
  <c r="J1095" i="12"/>
  <c r="J1180" i="12"/>
  <c r="BK567" i="13"/>
  <c r="J661" i="13"/>
  <c r="J613" i="14"/>
  <c r="BK216" i="16"/>
  <c r="J178" i="16"/>
  <c r="BK168" i="16"/>
  <c r="BK625" i="3"/>
  <c r="J427" i="3"/>
  <c r="J727" i="4"/>
  <c r="BK156" i="4"/>
  <c r="J944" i="4"/>
  <c r="J594" i="5"/>
  <c r="BK534" i="5"/>
  <c r="BK659" i="5"/>
  <c r="BK668" i="5"/>
  <c r="BK107" i="5"/>
  <c r="BK1090" i="6"/>
  <c r="J126" i="6"/>
  <c r="BK157" i="7"/>
  <c r="BK775" i="7"/>
  <c r="BK281" i="7"/>
  <c r="BK710" i="8"/>
  <c r="BK632" i="9"/>
  <c r="BK272" i="9"/>
  <c r="BK608" i="10"/>
  <c r="BK664" i="10"/>
  <c r="BK336" i="11"/>
  <c r="BK147" i="12"/>
  <c r="BK138" i="12"/>
  <c r="BK1105" i="12"/>
  <c r="BK153" i="13"/>
  <c r="J293" i="13"/>
  <c r="BK604" i="14"/>
  <c r="BK631" i="14"/>
  <c r="J343" i="14"/>
  <c r="BK524" i="14"/>
  <c r="J606" i="14"/>
  <c r="J968" i="14"/>
  <c r="J822" i="14"/>
  <c r="J179" i="16"/>
  <c r="J110" i="17"/>
  <c r="J380" i="3"/>
  <c r="J142" i="3"/>
  <c r="BK967" i="4"/>
  <c r="BK649" i="4"/>
  <c r="BK1103" i="4"/>
  <c r="J289" i="5"/>
  <c r="J1666" i="5"/>
  <c r="BK514" i="5"/>
  <c r="BK289" i="5"/>
  <c r="J718" i="6"/>
  <c r="BK314" i="6"/>
  <c r="BK120" i="6"/>
  <c r="J382" i="7"/>
  <c r="BK1029" i="7"/>
  <c r="J551" i="8"/>
  <c r="J317" i="8"/>
  <c r="J668" i="9"/>
  <c r="BK767" i="9"/>
  <c r="BK671" i="10"/>
  <c r="J822" i="10"/>
  <c r="J478" i="11"/>
  <c r="BK341" i="12"/>
  <c r="J196" i="12"/>
  <c r="BK1014" i="12"/>
  <c r="BK357" i="13"/>
  <c r="BK338" i="13"/>
  <c r="BK659" i="14"/>
  <c r="J501" i="14"/>
  <c r="BK211" i="16"/>
  <c r="J154" i="16"/>
  <c r="BK452" i="2"/>
  <c r="BK312" i="2"/>
  <c r="J196" i="4"/>
  <c r="BK171" i="4"/>
  <c r="J1316" i="4"/>
  <c r="J225" i="5"/>
  <c r="BK1218" i="5"/>
  <c r="J133" i="5"/>
  <c r="BK1574" i="5"/>
  <c r="BK1602" i="5"/>
  <c r="J737" i="6"/>
  <c r="BK418" i="6"/>
  <c r="BK635" i="6"/>
  <c r="J157" i="7"/>
  <c r="BK1008" i="7"/>
  <c r="J368" i="8"/>
  <c r="BK874" i="8"/>
  <c r="J470" i="9"/>
  <c r="BK818" i="9"/>
  <c r="J319" i="10"/>
  <c r="J634" i="10"/>
  <c r="J577" i="11"/>
  <c r="J147" i="11"/>
  <c r="BK854" i="12"/>
  <c r="BK390" i="12"/>
  <c r="BK156" i="12"/>
  <c r="BK490" i="13"/>
  <c r="J734" i="13"/>
  <c r="J149" i="14"/>
  <c r="J888" i="14"/>
  <c r="J96" i="15"/>
  <c r="BK110" i="16"/>
  <c r="J196" i="16"/>
  <c r="BK171" i="2"/>
  <c r="J538" i="2"/>
  <c r="J345" i="2"/>
  <c r="J675" i="3"/>
  <c r="J539" i="3"/>
  <c r="BK281" i="3"/>
  <c r="J104" i="4"/>
  <c r="BK1190" i="4"/>
  <c r="BK586" i="5"/>
  <c r="BK1717" i="5"/>
  <c r="BK1657" i="5"/>
  <c r="BK467" i="5"/>
  <c r="BK708" i="6"/>
  <c r="J953" i="6"/>
  <c r="J993" i="6"/>
  <c r="J684" i="7"/>
  <c r="J815" i="7"/>
  <c r="BK511" i="8"/>
  <c r="BK633" i="8"/>
  <c r="BK213" i="9"/>
  <c r="BK717" i="9"/>
  <c r="J705" i="10"/>
  <c r="BK126" i="10"/>
  <c r="BK402" i="11"/>
  <c r="BK650" i="11"/>
  <c r="J156" i="12"/>
  <c r="J350" i="13"/>
  <c r="BK780" i="13"/>
  <c r="BK372" i="14"/>
  <c r="BK870" i="14"/>
  <c r="BK208" i="16"/>
  <c r="BK133" i="16"/>
  <c r="J180" i="16"/>
  <c r="BK786" i="2"/>
  <c r="BK432" i="2"/>
  <c r="BK501" i="2"/>
  <c r="BK528" i="2"/>
  <c r="J485" i="3"/>
  <c r="J644" i="3"/>
  <c r="J1077" i="4"/>
  <c r="BK1050" i="4"/>
  <c r="BK457" i="5"/>
  <c r="BK1714" i="5"/>
  <c r="BK1666" i="5"/>
  <c r="J1642" i="5"/>
  <c r="BK986" i="5"/>
  <c r="BK806" i="6"/>
  <c r="BK672" i="6"/>
  <c r="BK451" i="7"/>
  <c r="BK1027" i="7"/>
  <c r="BK976" i="7"/>
  <c r="BK284" i="8"/>
  <c r="BK325" i="8"/>
  <c r="BK834" i="9"/>
  <c r="BK452" i="10"/>
  <c r="J608" i="10"/>
  <c r="BK478" i="11"/>
  <c r="BK709" i="13"/>
  <c r="J634" i="13"/>
  <c r="J919" i="14"/>
  <c r="BK884" i="14"/>
  <c r="BK149" i="16"/>
  <c r="J200" i="16"/>
  <c r="J765" i="2"/>
  <c r="J513" i="2"/>
  <c r="J99" i="2"/>
  <c r="J150" i="2"/>
  <c r="J695" i="3"/>
  <c r="BK497" i="3"/>
  <c r="BK589" i="3"/>
  <c r="BK668" i="4"/>
  <c r="BK495" i="4"/>
  <c r="J815" i="4"/>
  <c r="J483" i="5"/>
  <c r="BK232" i="5"/>
  <c r="BK1247" i="5"/>
  <c r="BK1289" i="5"/>
  <c r="J820" i="5"/>
  <c r="BK256" i="6"/>
  <c r="J239" i="6"/>
  <c r="J699" i="6"/>
  <c r="BK815" i="7"/>
  <c r="BK498" i="7"/>
  <c r="J458" i="8"/>
  <c r="BK264" i="8"/>
  <c r="J537" i="9"/>
  <c r="BK157" i="9"/>
  <c r="J669" i="9"/>
  <c r="BK271" i="10"/>
  <c r="BK311" i="10"/>
  <c r="BK789" i="11"/>
  <c r="BK499" i="12"/>
  <c r="BK401" i="12"/>
  <c r="BK195" i="13"/>
  <c r="BK457" i="13"/>
  <c r="J490" i="14"/>
  <c r="BK88" i="15"/>
  <c r="BK170" i="16"/>
  <c r="J99" i="17"/>
  <c r="BK538" i="2"/>
  <c r="J137" i="2"/>
  <c r="J494" i="2"/>
  <c r="BK723" i="3"/>
  <c r="J343" i="3"/>
  <c r="J911" i="4"/>
  <c r="J1130" i="4"/>
  <c r="J1170" i="4"/>
  <c r="J579" i="5"/>
  <c r="J1498" i="5"/>
  <c r="J1683" i="5"/>
  <c r="BK781" i="5"/>
  <c r="J635" i="6"/>
  <c r="J141" i="6"/>
  <c r="BK639" i="7"/>
  <c r="J366" i="7"/>
  <c r="J195" i="8"/>
  <c r="BK762" i="8"/>
  <c r="J376" i="9"/>
  <c r="BK442" i="9"/>
  <c r="BK289" i="10"/>
  <c r="BK714" i="10"/>
  <c r="BK461" i="11"/>
  <c r="J449" i="11"/>
  <c r="J299" i="12"/>
  <c r="J897" i="12"/>
  <c r="BK651" i="13"/>
  <c r="BK846" i="13"/>
  <c r="J420" i="14"/>
  <c r="BK741" i="14"/>
  <c r="BK139" i="16"/>
  <c r="J202" i="16"/>
  <c r="J167" i="16"/>
  <c r="BK367" i="2"/>
  <c r="BK330" i="3"/>
  <c r="BK145" i="3"/>
  <c r="BK803" i="4"/>
  <c r="J1090" i="4"/>
  <c r="J1154" i="5"/>
  <c r="BK892" i="5"/>
  <c r="BK1566" i="5"/>
  <c r="J539" i="5"/>
  <c r="BK226" i="6"/>
  <c r="BK1015" i="6"/>
  <c r="J132" i="6"/>
  <c r="BK751" i="7"/>
  <c r="J1010" i="7"/>
  <c r="J99" i="8"/>
  <c r="BK187" i="9"/>
  <c r="J348" i="9"/>
  <c r="BK370" i="10"/>
  <c r="J452" i="10"/>
  <c r="J562" i="11"/>
  <c r="J786" i="12"/>
  <c r="BK643" i="2"/>
  <c r="BK235" i="4"/>
  <c r="J1329" i="4"/>
  <c r="BK603" i="5"/>
  <c r="J732" i="5"/>
  <c r="BK1660" i="5"/>
  <c r="J115" i="5"/>
  <c r="J824" i="6"/>
  <c r="BK264" i="6"/>
  <c r="J498" i="7"/>
  <c r="J699" i="7"/>
  <c r="J325" i="8"/>
  <c r="J252" i="8"/>
  <c r="J811" i="9"/>
  <c r="BK232" i="10"/>
  <c r="BK411" i="10"/>
  <c r="J748" i="11"/>
  <c r="J184" i="12"/>
  <c r="J390" i="12"/>
  <c r="BK1182" i="12"/>
  <c r="J641" i="13"/>
  <c r="BK669" i="13"/>
  <c r="J104" i="15"/>
  <c r="BK173" i="16"/>
  <c r="J165" i="16"/>
  <c r="J106" i="17"/>
  <c r="BK760" i="3"/>
  <c r="BK697" i="4"/>
  <c r="BK1021" i="4"/>
  <c r="J1303" i="4"/>
  <c r="BK838" i="5"/>
  <c r="J827" i="5"/>
  <c r="BK1604" i="5"/>
  <c r="BK1605" i="5"/>
  <c r="J155" i="6"/>
  <c r="J1054" i="6"/>
  <c r="BK553" i="7"/>
  <c r="BK934" i="7"/>
  <c r="BK987" i="7"/>
  <c r="J203" i="8"/>
  <c r="BK724" i="8"/>
  <c r="J460" i="9"/>
  <c r="J442" i="9"/>
  <c r="BK568" i="9"/>
  <c r="J664" i="10"/>
  <c r="J273" i="11"/>
  <c r="BK777" i="11"/>
  <c r="BK246" i="12"/>
  <c r="J591" i="12"/>
  <c r="J1182" i="12"/>
  <c r="BK350" i="13"/>
  <c r="J610" i="13"/>
  <c r="J470" i="14"/>
  <c r="J780" i="14"/>
  <c r="BK452" i="14"/>
  <c r="J117" i="16"/>
  <c r="J182" i="16"/>
  <c r="BK483" i="13"/>
  <c r="BK682" i="13"/>
  <c r="J526" i="14"/>
  <c r="BK197" i="14"/>
  <c r="J125" i="16"/>
  <c r="J185" i="16"/>
  <c r="J141" i="16"/>
  <c r="BK401" i="2"/>
  <c r="J726" i="2"/>
  <c r="J432" i="2"/>
  <c r="BK361" i="3"/>
  <c r="J800" i="3"/>
  <c r="BK783" i="4"/>
  <c r="J998" i="4"/>
  <c r="BK1170" i="4"/>
  <c r="BK440" i="4"/>
  <c r="BK683" i="5"/>
  <c r="J1566" i="5"/>
  <c r="BK1349" i="5"/>
  <c r="J644" i="6"/>
  <c r="BK197" i="6"/>
  <c r="BK534" i="7"/>
  <c r="BK1039" i="7"/>
  <c r="J532" i="8"/>
  <c r="J862" i="8"/>
  <c r="J192" i="9"/>
  <c r="BK410" i="9"/>
  <c r="BK524" i="10"/>
  <c r="J672" i="10"/>
  <c r="J231" i="11"/>
  <c r="BK642" i="11"/>
  <c r="J547" i="12"/>
  <c r="J907" i="12"/>
  <c r="J450" i="12"/>
  <c r="BK761" i="13"/>
  <c r="J457" i="13"/>
  <c r="J524" i="14"/>
  <c r="BK93" i="16"/>
  <c r="BK94" i="16"/>
  <c r="J100" i="17"/>
  <c r="BK833" i="3"/>
  <c r="J663" i="6"/>
  <c r="BK1082" i="6"/>
  <c r="BK382" i="7"/>
  <c r="J537" i="7"/>
  <c r="BK327" i="7"/>
  <c r="BK480" i="8"/>
  <c r="J899" i="8"/>
  <c r="BK204" i="9"/>
  <c r="BK822" i="9"/>
  <c r="BK99" i="10"/>
  <c r="BK252" i="10"/>
  <c r="BK375" i="11"/>
  <c r="J747" i="12"/>
  <c r="BK1076" i="12"/>
  <c r="J645" i="13"/>
  <c r="J810" i="13"/>
  <c r="J128" i="13"/>
  <c r="BK699" i="14"/>
  <c r="BK470" i="14"/>
  <c r="J205" i="14"/>
  <c r="J242" i="14"/>
  <c r="BK434" i="14"/>
  <c r="BK895" i="14"/>
  <c r="J665" i="14"/>
  <c r="J629" i="14"/>
  <c r="BK940" i="14"/>
  <c r="BK843" i="14"/>
  <c r="BK724" i="14"/>
  <c r="BK573" i="14"/>
  <c r="BK535" i="14"/>
  <c r="J427" i="14"/>
  <c r="J105" i="15"/>
  <c r="BK185" i="16"/>
  <c r="BK193" i="16"/>
  <c r="J119" i="17"/>
  <c r="J507" i="3"/>
  <c r="BK776" i="3"/>
  <c r="J607" i="4"/>
  <c r="BK432" i="4"/>
  <c r="J1276" i="4"/>
  <c r="J1003" i="5"/>
  <c r="J1717" i="5"/>
  <c r="J1455" i="5"/>
  <c r="J1506" i="5"/>
  <c r="BK714" i="6"/>
  <c r="J883" i="6"/>
  <c r="J300" i="7"/>
  <c r="BK182" i="7"/>
  <c r="BK985" i="7"/>
  <c r="BK645" i="8"/>
  <c r="J874" i="8"/>
  <c r="BK668" i="9"/>
  <c r="BK176" i="9"/>
  <c r="J508" i="10"/>
  <c r="J750" i="10"/>
  <c r="J607" i="11"/>
  <c r="BK846" i="12"/>
  <c r="J1089" i="12"/>
  <c r="BK970" i="12"/>
  <c r="BK168" i="13"/>
  <c r="BK701" i="13"/>
  <c r="J526" i="13"/>
  <c r="BK107" i="14"/>
  <c r="BK173" i="14"/>
  <c r="J142" i="16"/>
  <c r="J209" i="16"/>
  <c r="BK159" i="16"/>
  <c r="J518" i="2"/>
  <c r="BK652" i="2"/>
  <c r="BK678" i="2"/>
  <c r="BK727" i="4"/>
  <c r="J1402" i="4"/>
  <c r="J1355" i="4"/>
  <c r="BK1129" i="5"/>
  <c r="J537" i="5"/>
  <c r="J1714" i="5"/>
  <c r="J1688" i="5"/>
  <c r="J1326" i="5"/>
  <c r="J176" i="6"/>
  <c r="J1061" i="6"/>
  <c r="BK345" i="7"/>
  <c r="J194" i="7"/>
  <c r="J369" i="7"/>
  <c r="BK491" i="8"/>
  <c r="J747" i="8"/>
  <c r="BK648" i="9"/>
  <c r="BK842" i="9"/>
  <c r="J271" i="10"/>
  <c r="J781" i="10"/>
  <c r="J388" i="11"/>
  <c r="BK575" i="11"/>
  <c r="BK437" i="11"/>
  <c r="BK398" i="12"/>
  <c r="BK387" i="12"/>
  <c r="J934" i="12"/>
  <c r="BK402" i="13"/>
  <c r="BK836" i="13"/>
  <c r="BK615" i="14"/>
  <c r="J259" i="14"/>
  <c r="BK100" i="15"/>
  <c r="J183" i="16"/>
  <c r="J205" i="16"/>
  <c r="BK120" i="17"/>
  <c r="BK474" i="2"/>
  <c r="BK253" i="2"/>
  <c r="BK776" i="2"/>
  <c r="BK579" i="3"/>
  <c r="J579" i="3"/>
  <c r="BK763" i="4"/>
  <c r="BK1361" i="4"/>
  <c r="BK1023" i="4"/>
  <c r="BK449" i="5"/>
  <c r="BK273" i="5"/>
  <c r="BK651" i="5"/>
  <c r="BK219" i="5"/>
  <c r="BK572" i="6"/>
  <c r="J1044" i="6"/>
  <c r="J994" i="6"/>
  <c r="J426" i="7"/>
  <c r="BK436" i="7"/>
  <c r="J280" i="8"/>
  <c r="J120" i="8"/>
  <c r="BK547" i="9"/>
  <c r="BK614" i="9"/>
  <c r="J269" i="9"/>
  <c r="BK540" i="10"/>
  <c r="J764" i="10"/>
  <c r="BK564" i="11"/>
  <c r="BK225" i="11"/>
  <c r="BK1107" i="12"/>
  <c r="J643" i="13"/>
  <c r="BK186" i="13"/>
  <c r="BK598" i="14"/>
  <c r="J925" i="14"/>
  <c r="J299" i="14"/>
  <c r="J113" i="16"/>
  <c r="J136" i="16"/>
  <c r="J114" i="17"/>
  <c r="BK748" i="2"/>
  <c r="J710" i="2"/>
  <c r="J779" i="3"/>
  <c r="BK699" i="3"/>
  <c r="J252" i="3"/>
  <c r="BK1060" i="4"/>
  <c r="BK407" i="4"/>
  <c r="J467" i="5"/>
  <c r="J600" i="5"/>
  <c r="BK1515" i="5"/>
  <c r="J1594" i="5"/>
  <c r="BK504" i="6"/>
  <c r="J1052" i="6"/>
  <c r="BK165" i="6"/>
  <c r="BK924" i="7"/>
  <c r="J345" i="7"/>
  <c r="BK412" i="8"/>
  <c r="BK419" i="9"/>
  <c r="BK872" i="9"/>
  <c r="J646" i="9"/>
  <c r="J584" i="10"/>
  <c r="J324" i="11"/>
  <c r="BK934" i="12"/>
  <c r="J844" i="12"/>
  <c r="J1072" i="12"/>
  <c r="BK414" i="13"/>
  <c r="J296" i="13"/>
  <c r="J517" i="13"/>
  <c r="BK334" i="14"/>
  <c r="J95" i="15"/>
  <c r="BK205" i="16"/>
  <c r="BK169" i="16"/>
  <c r="J193" i="16"/>
  <c r="J558" i="2"/>
  <c r="BK283" i="2"/>
  <c r="J716" i="2"/>
  <c r="J725" i="2"/>
  <c r="BK427" i="3"/>
  <c r="BK270" i="3"/>
  <c r="BK859" i="4"/>
  <c r="BK296" i="4"/>
  <c r="BK1130" i="4"/>
  <c r="J1104" i="4"/>
  <c r="BK350" i="5"/>
  <c r="J324" i="5"/>
  <c r="BK177" i="5"/>
  <c r="BK539" i="5"/>
  <c r="BK324" i="5"/>
  <c r="J416" i="6"/>
  <c r="BK1107" i="6"/>
  <c r="J472" i="7"/>
  <c r="BK851" i="7"/>
  <c r="BK333" i="8"/>
  <c r="J800" i="8"/>
  <c r="BK865" i="9"/>
  <c r="BK275" i="10"/>
  <c r="J108" i="10"/>
  <c r="BK527" i="11"/>
  <c r="J99" i="11"/>
  <c r="J129" i="12"/>
  <c r="J1113" i="12"/>
  <c r="J635" i="12"/>
  <c r="BK635" i="13"/>
  <c r="J402" i="13"/>
  <c r="BK463" i="14"/>
  <c r="BK125" i="14"/>
  <c r="BK94" i="15"/>
  <c r="BK209" i="16"/>
  <c r="J112" i="17"/>
  <c r="J662" i="2"/>
  <c r="BK814" i="2"/>
  <c r="BK134" i="2"/>
  <c r="BK171" i="3"/>
  <c r="BK1077" i="4"/>
  <c r="BK832" i="4"/>
  <c r="J599" i="4"/>
  <c r="J1045" i="5"/>
  <c r="J698" i="5"/>
  <c r="BK1312" i="5"/>
  <c r="J1107" i="6"/>
  <c r="J872" i="7"/>
  <c r="BK139" i="7"/>
  <c r="BK962" i="7"/>
  <c r="J333" i="8"/>
  <c r="BK410" i="8"/>
  <c r="J332" i="9"/>
  <c r="J289" i="10"/>
  <c r="BK732" i="10"/>
  <c r="J550" i="10"/>
  <c r="J332" i="11"/>
  <c r="BK260" i="11"/>
  <c r="BK216" i="12"/>
  <c r="BK963" i="12"/>
  <c r="BK1099" i="12"/>
  <c r="J180" i="13"/>
  <c r="J780" i="13"/>
  <c r="J597" i="14"/>
  <c r="J738" i="14"/>
  <c r="BK86" i="15"/>
  <c r="J139" i="16"/>
  <c r="J101" i="16"/>
  <c r="J652" i="2"/>
  <c r="J484" i="2"/>
  <c r="J97" i="3"/>
  <c r="BK635" i="3"/>
  <c r="BK563" i="4"/>
  <c r="BK962" i="4"/>
  <c r="J372" i="5"/>
  <c r="J434" i="5"/>
  <c r="J1657" i="5"/>
  <c r="J1077" i="5"/>
  <c r="BK654" i="6"/>
  <c r="J463" i="6"/>
  <c r="BK941" i="6"/>
  <c r="J206" i="7"/>
  <c r="BK970" i="7"/>
  <c r="J854" i="8"/>
  <c r="J578" i="9"/>
  <c r="J237" i="9"/>
  <c r="BK656" i="10"/>
  <c r="BK401" i="10"/>
  <c r="J213" i="11"/>
  <c r="BK832" i="12"/>
  <c r="J296" i="2"/>
  <c r="BK376" i="4"/>
  <c r="J283" i="4"/>
  <c r="J449" i="5"/>
  <c r="BK437" i="5"/>
  <c r="J1289" i="5"/>
  <c r="BK277" i="6"/>
  <c r="J798" i="6"/>
  <c r="BK644" i="6"/>
  <c r="J720" i="7"/>
  <c r="J250" i="7"/>
  <c r="BK287" i="7"/>
  <c r="BK700" i="8"/>
  <c r="J345" i="9"/>
  <c r="J737" i="9"/>
  <c r="J499" i="10"/>
  <c r="J825" i="10"/>
  <c r="BK803" i="11"/>
  <c r="J726" i="12"/>
  <c r="BK1095" i="12"/>
  <c r="BK936" i="12"/>
  <c r="BK561" i="13"/>
  <c r="J683" i="14"/>
  <c r="BK259" i="14"/>
  <c r="BK188" i="16"/>
  <c r="BK196" i="16"/>
  <c r="BK569" i="3"/>
  <c r="J741" i="3"/>
  <c r="BK892" i="4"/>
  <c r="J1142" i="4"/>
  <c r="BK1205" i="5"/>
  <c r="BK746" i="5"/>
  <c r="J1685" i="5"/>
  <c r="BK639" i="5"/>
  <c r="BK773" i="5"/>
  <c r="J626" i="6"/>
  <c r="J1104" i="6"/>
  <c r="BK825" i="7"/>
  <c r="J287" i="7"/>
  <c r="BK336" i="7"/>
  <c r="BK890" i="8"/>
  <c r="J632" i="9"/>
  <c r="BK537" i="9"/>
  <c r="J281" i="10"/>
  <c r="J361" i="10"/>
  <c r="J592" i="11"/>
  <c r="BK735" i="12"/>
  <c r="BK202" i="12"/>
  <c r="BK645" i="12"/>
  <c r="BK547" i="12"/>
  <c r="BK825" i="13"/>
  <c r="BK638" i="14"/>
  <c r="J312" i="14"/>
  <c r="J126" i="16"/>
  <c r="BK157" i="16"/>
  <c r="BK190" i="16"/>
  <c r="BK218" i="13"/>
  <c r="J833" i="13"/>
  <c r="J704" i="14"/>
  <c r="J931" i="14"/>
  <c r="J174" i="16"/>
  <c r="BK180" i="16"/>
  <c r="J173" i="16"/>
  <c r="BK670" i="2"/>
  <c r="BK839" i="2"/>
  <c r="BK765" i="2"/>
  <c r="J615" i="3"/>
  <c r="J535" i="3"/>
  <c r="J802" i="3"/>
  <c r="J794" i="4"/>
  <c r="BK593" i="4"/>
  <c r="J781" i="4"/>
  <c r="BK564" i="5"/>
  <c r="J1634" i="5"/>
  <c r="BK417" i="5"/>
  <c r="BK882" i="6"/>
  <c r="J599" i="6"/>
  <c r="J291" i="7"/>
  <c r="J768" i="7"/>
  <c r="BK368" i="8"/>
  <c r="J724" i="8"/>
  <c r="J678" i="9"/>
  <c r="J370" i="10"/>
  <c r="BK795" i="10"/>
  <c r="J377" i="11"/>
  <c r="J352" i="12"/>
  <c r="BK418" i="12"/>
  <c r="BK843" i="12"/>
  <c r="BK643" i="13"/>
  <c r="J569" i="13"/>
  <c r="J669" i="13"/>
  <c r="BK231" i="14"/>
  <c r="BK120" i="16"/>
  <c r="J170" i="16"/>
  <c r="BK212" i="3"/>
  <c r="BK615" i="3"/>
  <c r="J103" i="3"/>
  <c r="BK981" i="4"/>
  <c r="J1288" i="4"/>
  <c r="J1282" i="4"/>
  <c r="J773" i="5"/>
  <c r="BK854" i="5"/>
  <c r="BK1154" i="5"/>
  <c r="J197" i="6"/>
  <c r="BK626" i="6"/>
  <c r="BK417" i="7"/>
  <c r="J631" i="7"/>
  <c r="J353" i="8"/>
  <c r="J836" i="8"/>
  <c r="BK192" i="9"/>
  <c r="J547" i="9"/>
  <c r="J827" i="10"/>
  <c r="J583" i="10"/>
  <c r="J247" i="11"/>
  <c r="J873" i="12"/>
  <c r="J843" i="12"/>
  <c r="BK440" i="12"/>
  <c r="BK588" i="13"/>
  <c r="J849" i="13"/>
  <c r="BK427" i="14"/>
  <c r="BK691" i="14"/>
  <c r="BK484" i="14"/>
  <c r="BK666" i="14"/>
  <c r="BK101" i="14"/>
  <c r="J598" i="14"/>
  <c r="BK157" i="14"/>
  <c r="J843" i="14"/>
  <c r="BK581" i="14"/>
  <c r="J270" i="14"/>
  <c r="J911" i="14"/>
  <c r="J752" i="14"/>
  <c r="J691" i="14"/>
  <c r="J558" i="14"/>
  <c r="J434" i="14"/>
  <c r="BK508" i="14"/>
  <c r="BK92" i="15"/>
  <c r="J131" i="16"/>
  <c r="J213" i="16"/>
  <c r="BK517" i="3"/>
  <c r="BK685" i="3"/>
  <c r="J783" i="4"/>
  <c r="J141" i="4"/>
  <c r="J1295" i="4"/>
  <c r="J425" i="5"/>
  <c r="J979" i="5"/>
  <c r="BK1388" i="5"/>
  <c r="J1276" i="5"/>
  <c r="J794" i="5"/>
  <c r="BK102" i="6"/>
  <c r="J833" i="6"/>
  <c r="BK892" i="7"/>
  <c r="J553" i="7"/>
  <c r="J447" i="8"/>
  <c r="J387" i="8"/>
  <c r="J549" i="9"/>
  <c r="J865" i="9"/>
  <c r="BK184" i="9"/>
  <c r="J285" i="10"/>
  <c r="J539" i="10"/>
  <c r="BK359" i="11"/>
  <c r="BK613" i="12"/>
  <c r="J795" i="12"/>
  <c r="BK129" i="12"/>
  <c r="J573" i="12"/>
  <c r="J454" i="13"/>
  <c r="BK514" i="14"/>
  <c r="J895" i="14"/>
  <c r="J92" i="15"/>
  <c r="J150" i="16"/>
  <c r="J151" i="16"/>
  <c r="J118" i="17"/>
  <c r="J304" i="2"/>
  <c r="J528" i="2"/>
  <c r="J497" i="2"/>
  <c r="J852" i="4"/>
  <c r="BK794" i="4"/>
  <c r="J1008" i="5"/>
  <c r="BK511" i="5"/>
  <c r="J707" i="5"/>
  <c r="BK1455" i="5"/>
  <c r="BK268" i="6"/>
  <c r="J1082" i="6"/>
  <c r="BK155" i="6"/>
  <c r="J379" i="7"/>
  <c r="J976" i="7"/>
  <c r="J293" i="8"/>
  <c r="BK267" i="8"/>
  <c r="BK401" i="9"/>
  <c r="J567" i="9"/>
  <c r="J452" i="9"/>
  <c r="J171" i="10"/>
  <c r="J633" i="10"/>
  <c r="J772" i="11"/>
  <c r="BK196" i="12"/>
  <c r="BK411" i="12"/>
  <c r="BK1113" i="12"/>
  <c r="J586" i="13"/>
  <c r="BK653" i="13"/>
  <c r="BK141" i="13"/>
  <c r="BK888" i="14"/>
  <c r="J189" i="16"/>
  <c r="J156" i="16"/>
  <c r="BK147" i="16"/>
  <c r="BK816" i="2"/>
  <c r="BK699" i="2"/>
  <c r="BK808" i="2"/>
  <c r="J679" i="2"/>
  <c r="J270" i="3"/>
  <c r="J812" i="3"/>
  <c r="J981" i="4"/>
  <c r="J393" i="4"/>
  <c r="J819" i="4"/>
  <c r="J892" i="5"/>
  <c r="J1000" i="5"/>
  <c r="BK311" i="5"/>
  <c r="J372" i="6"/>
  <c r="J806" i="6"/>
  <c r="BK608" i="6"/>
  <c r="BK699" i="7"/>
  <c r="BK988" i="7"/>
  <c r="BK613" i="8"/>
  <c r="BK747" i="8"/>
  <c r="J184" i="9"/>
  <c r="BK801" i="9"/>
  <c r="J805" i="9"/>
  <c r="J488" i="10"/>
  <c r="J809" i="10"/>
  <c r="BK123" i="11"/>
  <c r="J625" i="12"/>
  <c r="J462" i="12"/>
  <c r="BK296" i="13"/>
  <c r="J786" i="13"/>
  <c r="BK632" i="14"/>
  <c r="BK195" i="16"/>
  <c r="J186" i="16"/>
  <c r="J96" i="17"/>
  <c r="BK243" i="2"/>
  <c r="J602" i="2"/>
  <c r="J661" i="2"/>
  <c r="BK307" i="3"/>
  <c r="BK559" i="3"/>
  <c r="J544" i="3"/>
  <c r="J1024" i="4"/>
  <c r="J1341" i="4"/>
  <c r="BK551" i="5"/>
  <c r="BK144" i="5"/>
  <c r="J1649" i="5"/>
  <c r="J251" i="5"/>
  <c r="BK333" i="6"/>
  <c r="J1038" i="6"/>
  <c r="J167" i="7"/>
  <c r="J662" i="7"/>
  <c r="BK109" i="8"/>
  <c r="BK675" i="8"/>
  <c r="BK261" i="8"/>
  <c r="BK302" i="9"/>
  <c r="J529" i="9"/>
  <c r="BK583" i="10"/>
  <c r="BK796" i="11"/>
  <c r="BK759" i="12"/>
  <c r="BK224" i="12"/>
  <c r="BK786" i="12"/>
  <c r="J213" i="12"/>
  <c r="BK1151" i="12"/>
  <c r="J916" i="12"/>
  <c r="BK577" i="13"/>
  <c r="BK308" i="13"/>
  <c r="BK413" i="14"/>
  <c r="J101" i="15"/>
  <c r="BK171" i="16"/>
  <c r="J160" i="16"/>
  <c r="J94" i="17"/>
  <c r="BK767" i="2"/>
  <c r="J837" i="2"/>
  <c r="J253" i="2"/>
  <c r="BK380" i="3"/>
  <c r="J517" i="3"/>
  <c r="J791" i="3"/>
  <c r="J407" i="4"/>
  <c r="BK1089" i="4"/>
  <c r="BK1329" i="4"/>
  <c r="BK756" i="5"/>
  <c r="J615" i="5"/>
  <c r="BK1362" i="5"/>
  <c r="J1690" i="5"/>
  <c r="BK663" i="6"/>
  <c r="BK1075" i="6"/>
  <c r="J892" i="6"/>
  <c r="J417" i="7"/>
  <c r="J841" i="7"/>
  <c r="BK1033" i="7"/>
  <c r="J501" i="8"/>
  <c r="J288" i="9"/>
  <c r="BK452" i="9"/>
  <c r="BK196" i="10"/>
  <c r="J618" i="10"/>
  <c r="BK783" i="11"/>
  <c r="BK916" i="12"/>
  <c r="J702" i="12"/>
  <c r="J1058" i="12"/>
  <c r="J652" i="13"/>
  <c r="J752" i="13"/>
  <c r="J545" i="13"/>
  <c r="J463" i="14"/>
  <c r="J98" i="15"/>
  <c r="BK101" i="16"/>
  <c r="BK99" i="17"/>
  <c r="BK422" i="2"/>
  <c r="BK842" i="2"/>
  <c r="BK609" i="3"/>
  <c r="J569" i="3"/>
  <c r="J597" i="4"/>
  <c r="BK1295" i="4"/>
  <c r="J1313" i="4"/>
  <c r="J232" i="5"/>
  <c r="J1660" i="5"/>
  <c r="J1490" i="5"/>
  <c r="BK104" i="6"/>
  <c r="BK1037" i="6"/>
  <c r="BK167" i="7"/>
  <c r="J987" i="7"/>
  <c r="J882" i="7"/>
  <c r="J264" i="8"/>
  <c r="J710" i="8"/>
  <c r="J614" i="9"/>
  <c r="J559" i="9"/>
  <c r="J717" i="9"/>
  <c r="J413" i="10"/>
  <c r="BK303" i="10"/>
  <c r="J631" i="11"/>
  <c r="BK603" i="12"/>
  <c r="J812" i="12"/>
  <c r="J1056" i="12"/>
  <c r="BK454" i="13"/>
  <c r="BK807" i="13"/>
  <c r="J493" i="14"/>
  <c r="BK104" i="15"/>
  <c r="J107" i="16"/>
  <c r="J104" i="17"/>
  <c r="J747" i="2"/>
  <c r="BK692" i="2"/>
  <c r="BK324" i="3"/>
  <c r="J790" i="3"/>
  <c r="BK1024" i="4"/>
  <c r="J1038" i="4"/>
  <c r="J763" i="4"/>
  <c r="J854" i="5"/>
  <c r="BK1539" i="5"/>
  <c r="BK115" i="5"/>
  <c r="J247" i="5"/>
  <c r="J314" i="6"/>
  <c r="BK356" i="6"/>
  <c r="J419" i="7"/>
  <c r="J1042" i="7"/>
  <c r="J267" i="8"/>
  <c r="BK789" i="8"/>
  <c r="BK579" i="9"/>
  <c r="BK432" i="9"/>
  <c r="J760" i="10"/>
  <c r="BK99" i="11"/>
  <c r="J499" i="12"/>
  <c r="BK268" i="2"/>
  <c r="J898" i="4"/>
  <c r="J296" i="4"/>
  <c r="BK1070" i="4"/>
  <c r="J160" i="5"/>
  <c r="J1302" i="5"/>
  <c r="BK938" i="5"/>
  <c r="BK861" i="6"/>
  <c r="BK285" i="6"/>
  <c r="J242" i="7"/>
  <c r="BK258" i="7"/>
  <c r="J963" i="7"/>
  <c r="J801" i="8"/>
  <c r="BK148" i="9"/>
  <c r="J854" i="9"/>
  <c r="BK470" i="10"/>
  <c r="BK781" i="10"/>
  <c r="BK660" i="11"/>
  <c r="J814" i="12"/>
  <c r="BK776" i="12"/>
  <c r="BK906" i="12"/>
  <c r="BK844" i="13"/>
  <c r="J870" i="14"/>
  <c r="J114" i="16"/>
  <c r="BK137" i="16"/>
  <c r="BK109" i="17"/>
  <c r="BK159" i="3"/>
  <c r="BK740" i="4"/>
  <c r="BK1068" i="4"/>
  <c r="J118" i="4"/>
  <c r="BK524" i="5"/>
  <c r="BK141" i="5"/>
  <c r="J1188" i="5"/>
  <c r="J1662" i="5"/>
  <c r="J842" i="6"/>
  <c r="J345" i="6"/>
  <c r="BK993" i="6"/>
  <c r="BK463" i="6"/>
  <c r="J709" i="7"/>
  <c r="J1029" i="7"/>
  <c r="J154" i="8"/>
  <c r="BK800" i="8"/>
  <c r="BK470" i="9"/>
  <c r="J620" i="9"/>
  <c r="J142" i="10"/>
  <c r="J732" i="10"/>
  <c r="BK157" i="10"/>
  <c r="BK659" i="11"/>
  <c r="J962" i="12"/>
  <c r="J430" i="12"/>
  <c r="BK135" i="13"/>
  <c r="BK442" i="13"/>
  <c r="J621" i="14"/>
  <c r="J638" i="14"/>
  <c r="J94" i="16"/>
  <c r="BK92" i="16"/>
  <c r="BK125" i="16"/>
  <c r="J605" i="13"/>
  <c r="BK317" i="13"/>
  <c r="J153" i="13"/>
  <c r="BK266" i="14"/>
  <c r="BK87" i="15"/>
  <c r="BK219" i="16"/>
  <c r="BK114" i="17"/>
  <c r="BK497" i="2"/>
  <c r="J401" i="2"/>
  <c r="J622" i="2"/>
  <c r="BK198" i="3"/>
  <c r="BK162" i="3"/>
  <c r="J625" i="4"/>
  <c r="BK1136" i="4"/>
  <c r="BK722" i="5"/>
  <c r="BK330" i="5"/>
  <c r="J1362" i="5"/>
  <c r="J399" i="6"/>
  <c r="J947" i="6"/>
  <c r="J778" i="6"/>
  <c r="BK419" i="7"/>
  <c r="J999" i="7"/>
  <c r="BK120" i="8"/>
  <c r="J708" i="8"/>
  <c r="J157" i="9"/>
  <c r="BK549" i="9"/>
  <c r="J646" i="10"/>
  <c r="BK618" i="10"/>
  <c r="BK608" i="11"/>
  <c r="J659" i="11"/>
  <c r="J927" i="12"/>
  <c r="BK314" i="12"/>
  <c r="BK855" i="12"/>
  <c r="J395" i="13"/>
  <c r="J807" i="13"/>
  <c r="J508" i="14"/>
  <c r="J94" i="15"/>
  <c r="J135" i="16"/>
  <c r="J195" i="16"/>
  <c r="BK127" i="16"/>
  <c r="BK475" i="3"/>
  <c r="J788" i="3"/>
  <c r="J983" i="4"/>
  <c r="J293" i="4"/>
  <c r="BK1402" i="4"/>
  <c r="J641" i="4"/>
  <c r="BK592" i="5"/>
  <c r="BK1468" i="5"/>
  <c r="BK1563" i="5"/>
  <c r="BK1685" i="5"/>
  <c r="J1308" i="5"/>
  <c r="BK737" i="6"/>
  <c r="J294" i="6"/>
  <c r="BK461" i="7"/>
  <c r="J805" i="7"/>
  <c r="BK100" i="7"/>
  <c r="BK732" i="8"/>
  <c r="J425" i="8"/>
  <c r="J510" i="9"/>
  <c r="J257" i="9"/>
  <c r="J723" i="10"/>
  <c r="J403" i="10"/>
  <c r="J687" i="11"/>
  <c r="J314" i="12"/>
  <c r="J735" i="12"/>
  <c r="J159" i="13"/>
  <c r="BK189" i="13"/>
  <c r="J693" i="13"/>
  <c r="J218" i="14"/>
  <c r="J615" i="14"/>
  <c r="BK446" i="14"/>
  <c r="BK665" i="14"/>
  <c r="BK95" i="14"/>
  <c r="J326" i="14"/>
  <c r="J884" i="14"/>
  <c r="J724" i="14"/>
  <c r="J406" i="14"/>
  <c r="J215" i="14"/>
  <c r="BK835" i="14"/>
  <c r="BK738" i="14"/>
  <c r="J581" i="14"/>
  <c r="BK533" i="14"/>
  <c r="J266" i="14"/>
  <c r="J133" i="14"/>
  <c r="BK135" i="16"/>
  <c r="J144" i="16"/>
  <c r="BK655" i="3"/>
  <c r="BK278" i="3"/>
  <c r="BK539" i="3"/>
  <c r="BK293" i="4"/>
  <c r="J817" i="4"/>
  <c r="BK597" i="5"/>
  <c r="BK1650" i="5"/>
  <c r="BK979" i="5"/>
  <c r="J1612" i="5"/>
  <c r="BK1122" i="6"/>
  <c r="BK798" i="6"/>
  <c r="J620" i="7"/>
  <c r="BK379" i="7"/>
  <c r="BK425" i="8"/>
  <c r="J872" i="8"/>
  <c r="J629" i="9"/>
  <c r="J99" i="10"/>
  <c r="BK809" i="10"/>
  <c r="BK342" i="11"/>
  <c r="J761" i="11"/>
  <c r="BK750" i="12"/>
  <c r="J757" i="12"/>
  <c r="J473" i="12"/>
  <c r="BK1026" i="12"/>
  <c r="J600" i="13"/>
  <c r="BK693" i="13"/>
  <c r="BK312" i="14"/>
  <c r="J255" i="14"/>
  <c r="BK101" i="15"/>
  <c r="BK222" i="16"/>
  <c r="BK90" i="17"/>
  <c r="BK272" i="2"/>
  <c r="J758" i="2"/>
  <c r="J821" i="3"/>
  <c r="BK1105" i="4"/>
  <c r="J410" i="4"/>
  <c r="BK687" i="4"/>
  <c r="J595" i="4"/>
  <c r="BK1061" i="5"/>
  <c r="J1514" i="5"/>
  <c r="BK716" i="5"/>
  <c r="J333" i="6"/>
  <c r="J617" i="6"/>
  <c r="J268" i="6"/>
  <c r="J862" i="7"/>
  <c r="J100" i="7"/>
  <c r="BK836" i="8"/>
  <c r="J498" i="9"/>
  <c r="J419" i="9"/>
  <c r="J549" i="10"/>
  <c r="BK281" i="10"/>
  <c r="BK758" i="11"/>
  <c r="BK119" i="12"/>
  <c r="BK227" i="12"/>
  <c r="BK207" i="13"/>
  <c r="J743" i="13"/>
  <c r="BK165" i="14"/>
  <c r="BK98" i="15"/>
  <c r="J133" i="16"/>
  <c r="J184" i="16"/>
  <c r="J117" i="17"/>
  <c r="J844" i="2"/>
  <c r="J757" i="2"/>
  <c r="BK229" i="2"/>
  <c r="J750" i="3"/>
  <c r="J776" i="3"/>
  <c r="BK848" i="4"/>
  <c r="J1105" i="4"/>
  <c r="BK508" i="5"/>
  <c r="J545" i="5"/>
  <c r="BK1045" i="5"/>
  <c r="J1442" i="5"/>
  <c r="J165" i="6"/>
  <c r="BK372" i="6"/>
  <c r="BK1035" i="6"/>
  <c r="J264" i="7"/>
  <c r="J740" i="7"/>
  <c r="J904" i="8"/>
  <c r="BK480" i="9"/>
  <c r="BK777" i="9"/>
  <c r="J597" i="9"/>
  <c r="BK413" i="11"/>
  <c r="BK735" i="11"/>
  <c r="J190" i="12"/>
  <c r="BK904" i="12"/>
  <c r="BK329" i="12"/>
  <c r="BK114" i="13"/>
  <c r="J122" i="13"/>
  <c r="BK128" i="13"/>
  <c r="BK639" i="14"/>
  <c r="J85" i="15"/>
  <c r="BK108" i="16"/>
  <c r="J187" i="16"/>
  <c r="BK116" i="16"/>
  <c r="BK112" i="17"/>
  <c r="BK671" i="2"/>
  <c r="J383" i="2"/>
  <c r="J785" i="2"/>
  <c r="BK296" i="2"/>
  <c r="J722" i="3"/>
  <c r="J839" i="3"/>
  <c r="BK336" i="4"/>
  <c r="J659" i="4"/>
  <c r="J957" i="4"/>
  <c r="BK972" i="5"/>
  <c r="BK732" i="5"/>
  <c r="BK1701" i="5"/>
  <c r="J966" i="5"/>
  <c r="BK794" i="5"/>
  <c r="J581" i="6"/>
  <c r="BK883" i="6"/>
  <c r="BK365" i="6"/>
  <c r="J149" i="7"/>
  <c r="J139" i="7"/>
  <c r="BK252" i="8"/>
  <c r="J567" i="8"/>
  <c r="BK598" i="9"/>
  <c r="BK282" i="9"/>
  <c r="BK164" i="9"/>
  <c r="BK687" i="10"/>
  <c r="J525" i="11"/>
  <c r="J660" i="11"/>
  <c r="J341" i="12"/>
  <c r="BK964" i="12"/>
  <c r="J460" i="12"/>
  <c r="BK444" i="13"/>
  <c r="BK661" i="13"/>
  <c r="J900" i="14"/>
  <c r="J221" i="14"/>
  <c r="BK184" i="16"/>
  <c r="BK174" i="16"/>
  <c r="BK392" i="2"/>
  <c r="BK174" i="2"/>
  <c r="BK735" i="2"/>
  <c r="BK439" i="3"/>
  <c r="J117" i="3"/>
  <c r="BK850" i="4"/>
  <c r="J668" i="4"/>
  <c r="BK1058" i="4"/>
  <c r="J680" i="5"/>
  <c r="J1205" i="5"/>
  <c r="J437" i="5"/>
  <c r="BK1585" i="5"/>
  <c r="J424" i="6"/>
  <c r="BK953" i="6"/>
  <c r="J230" i="7"/>
  <c r="BK940" i="7"/>
  <c r="J988" i="7"/>
  <c r="BK798" i="8"/>
  <c r="BK266" i="9"/>
  <c r="J107" i="9"/>
  <c r="J258" i="10"/>
  <c r="BK773" i="10"/>
  <c r="J402" i="11"/>
  <c r="J711" i="11"/>
  <c r="BK954" i="12"/>
  <c r="J1124" i="12"/>
  <c r="BK334" i="13"/>
  <c r="BK536" i="13"/>
  <c r="BK255" i="14"/>
  <c r="J99" i="16"/>
  <c r="J122" i="16"/>
  <c r="BK124" i="16"/>
  <c r="BK837" i="2"/>
  <c r="BK246" i="2"/>
  <c r="BK675" i="3"/>
  <c r="J841" i="3"/>
  <c r="BK352" i="3"/>
  <c r="BK118" i="4"/>
  <c r="J1375" i="4"/>
  <c r="BK900" i="5"/>
  <c r="J1112" i="5"/>
  <c r="J1656" i="5"/>
  <c r="J1388" i="5"/>
  <c r="BK550" i="6"/>
  <c r="J1037" i="6"/>
  <c r="J160" i="7"/>
  <c r="BK949" i="7"/>
  <c r="BK353" i="8"/>
  <c r="J890" i="8"/>
  <c r="BK389" i="9"/>
  <c r="J304" i="9"/>
  <c r="J165" i="10"/>
  <c r="BK294" i="10"/>
  <c r="BK711" i="11"/>
  <c r="J411" i="12"/>
  <c r="J632" i="2"/>
  <c r="J320" i="3"/>
  <c r="J949" i="4"/>
  <c r="BK1148" i="4"/>
  <c r="J478" i="4"/>
  <c r="BK1146" i="5"/>
  <c r="BK271" i="5"/>
  <c r="J1701" i="5"/>
  <c r="BK1188" i="5"/>
  <c r="J485" i="6"/>
  <c r="J789" i="6"/>
  <c r="BK277" i="7"/>
  <c r="J940" i="7"/>
  <c r="BK274" i="8"/>
  <c r="J540" i="9"/>
  <c r="J316" i="9"/>
  <c r="J138" i="9"/>
  <c r="BK479" i="10"/>
  <c r="J180" i="10"/>
  <c r="BK502" i="11"/>
  <c r="BK779" i="12"/>
  <c r="BK1058" i="12"/>
  <c r="J387" i="12"/>
  <c r="J725" i="13"/>
  <c r="J659" i="14"/>
  <c r="J137" i="16"/>
  <c r="BK144" i="16"/>
  <c r="J143" i="16"/>
  <c r="J1048" i="4"/>
  <c r="BK280" i="4"/>
  <c r="J639" i="5"/>
  <c r="J668" i="5"/>
  <c r="J1164" i="5"/>
  <c r="J1540" i="5"/>
  <c r="BK248" i="6"/>
  <c r="J852" i="6"/>
  <c r="J218" i="7"/>
  <c r="J409" i="7"/>
  <c r="BK293" i="8"/>
  <c r="J218" i="8"/>
  <c r="J842" i="9"/>
  <c r="J162" i="10"/>
  <c r="BK772" i="11"/>
  <c r="J645" i="12"/>
  <c r="BK914" i="12"/>
  <c r="BK652" i="13"/>
  <c r="J514" i="14"/>
  <c r="J91" i="15"/>
  <c r="BK113" i="16"/>
  <c r="BK108" i="17"/>
  <c r="J341" i="3"/>
  <c r="J861" i="4"/>
  <c r="BK633" i="4"/>
  <c r="J734" i="5"/>
  <c r="J627" i="5"/>
  <c r="J1407" i="5"/>
  <c r="BK247" i="5"/>
  <c r="J564" i="5"/>
  <c r="J226" i="6"/>
  <c r="J914" i="6"/>
  <c r="BK699" i="6"/>
  <c r="J261" i="7"/>
  <c r="BK795" i="7"/>
  <c r="J985" i="7"/>
  <c r="J410" i="8"/>
  <c r="BK725" i="8"/>
  <c r="BK646" i="9"/>
  <c r="J389" i="9"/>
  <c r="J183" i="10"/>
  <c r="BK583" i="11"/>
  <c r="BK606" i="11"/>
  <c r="BK168" i="12"/>
  <c r="J138" i="12"/>
  <c r="BK873" i="12"/>
  <c r="BK122" i="13"/>
  <c r="J701" i="13"/>
  <c r="J101" i="14"/>
  <c r="J551" i="14"/>
  <c r="BK228" i="14"/>
  <c r="J675" i="14"/>
  <c r="BK337" i="14"/>
  <c r="BK911" i="14"/>
  <c r="BK655" i="14"/>
  <c r="BK501" i="14"/>
  <c r="J107" i="14"/>
  <c r="J917" i="14"/>
  <c r="BK794" i="14"/>
  <c r="J717" i="14"/>
  <c r="J639" i="14"/>
  <c r="J559" i="14"/>
  <c r="J516" i="14"/>
  <c r="BK246" i="14"/>
  <c r="BK286" i="14"/>
  <c r="BK98" i="16"/>
  <c r="BK119" i="17"/>
  <c r="J297" i="3"/>
  <c r="BK320" i="3"/>
  <c r="J1089" i="4"/>
  <c r="J212" i="4"/>
  <c r="J633" i="4"/>
  <c r="J557" i="5"/>
  <c r="BK1540" i="5"/>
  <c r="J1592" i="5"/>
  <c r="J1482" i="5"/>
  <c r="BK141" i="6"/>
  <c r="BK1092" i="6"/>
  <c r="J311" i="6"/>
  <c r="J795" i="7"/>
  <c r="BK170" i="7"/>
  <c r="J578" i="8"/>
  <c r="J511" i="8"/>
  <c r="BK355" i="9"/>
  <c r="BK559" i="9"/>
  <c r="J615" i="10"/>
  <c r="BK147" i="11"/>
  <c r="J944" i="12"/>
  <c r="BK834" i="12"/>
  <c r="J532" i="12"/>
  <c r="BK204" i="13"/>
  <c r="J682" i="13"/>
  <c r="J141" i="14"/>
  <c r="BK559" i="14"/>
  <c r="J152" i="16"/>
  <c r="J192" i="16"/>
  <c r="BK96" i="17"/>
  <c r="J691" i="2"/>
  <c r="J119" i="2"/>
  <c r="J265" i="4"/>
  <c r="J1349" i="4"/>
  <c r="BK1154" i="4"/>
  <c r="J471" i="5"/>
  <c r="J496" i="5"/>
  <c r="BK1008" i="5"/>
  <c r="BK294" i="6"/>
  <c r="BK186" i="6"/>
  <c r="J654" i="6"/>
  <c r="BK389" i="7"/>
  <c r="BK780" i="7"/>
  <c r="J350" i="8"/>
  <c r="J315" i="8"/>
  <c r="BK829" i="9"/>
  <c r="BK248" i="9"/>
  <c r="J656" i="10"/>
  <c r="J517" i="10"/>
  <c r="J461" i="11"/>
  <c r="J789" i="11"/>
  <c r="BK787" i="12"/>
  <c r="J1151" i="12"/>
  <c r="BK1089" i="12"/>
  <c r="J308" i="13"/>
  <c r="J195" i="13"/>
  <c r="BK476" i="14"/>
  <c r="J748" i="14"/>
  <c r="J112" i="16"/>
  <c r="J166" i="16"/>
  <c r="BK92" i="17"/>
  <c r="BK793" i="2"/>
  <c r="BK383" i="2"/>
  <c r="BK574" i="2"/>
  <c r="BK730" i="3"/>
  <c r="J774" i="4"/>
  <c r="BK890" i="4"/>
  <c r="J967" i="4"/>
  <c r="J880" i="5"/>
  <c r="J1707" i="5"/>
  <c r="BK1096" i="5"/>
  <c r="J1176" i="5"/>
  <c r="J401" i="6"/>
  <c r="BK1017" i="6"/>
  <c r="J170" i="7"/>
  <c r="J955" i="7"/>
  <c r="J284" i="8"/>
  <c r="BK845" i="8"/>
  <c r="J432" i="9"/>
  <c r="J196" i="10"/>
  <c r="BK696" i="10"/>
  <c r="BK649" i="11"/>
  <c r="BK501" i="12"/>
  <c r="J1067" i="12"/>
  <c r="J442" i="13"/>
  <c r="J716" i="13"/>
  <c r="BK567" i="14"/>
  <c r="BK158" i="16"/>
  <c r="BK148" i="16"/>
  <c r="BK702" i="2"/>
  <c r="BK348" i="2"/>
  <c r="J452" i="2"/>
  <c r="J655" i="3"/>
  <c r="BK791" i="3"/>
  <c r="BK595" i="4"/>
  <c r="BK1303" i="4"/>
  <c r="J717" i="4"/>
  <c r="BK680" i="5"/>
  <c r="BK770" i="5"/>
  <c r="BK281" i="5"/>
  <c r="BK126" i="6"/>
  <c r="J861" i="6"/>
  <c r="J389" i="7"/>
  <c r="BK591" i="7"/>
  <c r="J1027" i="7"/>
  <c r="BK315" i="8"/>
  <c r="BK278" i="9"/>
  <c r="BK797" i="9"/>
  <c r="BK171" i="9"/>
  <c r="BK658" i="10"/>
  <c r="J303" i="10"/>
  <c r="BK636" i="11"/>
  <c r="J821" i="12"/>
  <c r="J877" i="12"/>
  <c r="BK1002" i="12"/>
  <c r="BK1086" i="12"/>
  <c r="J477" i="13"/>
  <c r="J821" i="13"/>
  <c r="J141" i="13"/>
  <c r="J506" i="14"/>
  <c r="J413" i="14"/>
  <c r="BK161" i="16"/>
  <c r="BK109" i="16"/>
  <c r="BK128" i="16"/>
  <c r="J283" i="2"/>
  <c r="J162" i="2"/>
  <c r="J774" i="2"/>
  <c r="BK665" i="3"/>
  <c r="BK811" i="3"/>
  <c r="J563" i="4"/>
  <c r="BK906" i="4"/>
  <c r="BK830" i="4"/>
  <c r="J651" i="5"/>
  <c r="J1129" i="5"/>
  <c r="BK1673" i="5"/>
  <c r="BK1634" i="5"/>
  <c r="J1604" i="5"/>
  <c r="J732" i="6"/>
  <c r="J454" i="6"/>
  <c r="BK347" i="6"/>
  <c r="BK194" i="7"/>
  <c r="J996" i="7"/>
  <c r="BK437" i="8"/>
  <c r="J733" i="8"/>
  <c r="BK540" i="9"/>
  <c r="BK705" i="10"/>
  <c r="J359" i="11"/>
  <c r="BK599" i="11"/>
  <c r="J714" i="12"/>
  <c r="J265" i="12"/>
  <c r="BK1056" i="12"/>
  <c r="J106" i="13"/>
  <c r="BK313" i="13"/>
  <c r="BK667" i="14"/>
  <c r="J543" i="14"/>
  <c r="BK156" i="16"/>
  <c r="J102" i="16"/>
  <c r="J111" i="17"/>
  <c r="BK654" i="2"/>
  <c r="J334" i="2"/>
  <c r="J685" i="3"/>
  <c r="J352" i="3"/>
  <c r="BK383" i="3"/>
  <c r="J520" i="4"/>
  <c r="BK641" i="4"/>
  <c r="BK557" i="5"/>
  <c r="BK121" i="5"/>
  <c r="BK1622" i="5"/>
  <c r="BK1315" i="5"/>
  <c r="J1046" i="6"/>
  <c r="J1075" i="6"/>
  <c r="BK785" i="7"/>
  <c r="BK304" i="7"/>
  <c r="BK730" i="7"/>
  <c r="J539" i="8"/>
  <c r="BK629" i="9"/>
  <c r="J846" i="9"/>
  <c r="J171" i="9"/>
  <c r="J384" i="10"/>
  <c r="BK285" i="10"/>
  <c r="J658" i="11"/>
  <c r="J776" i="12"/>
  <c r="J855" i="12"/>
  <c r="J1026" i="12"/>
  <c r="BK240" i="13"/>
  <c r="J393" i="14"/>
  <c r="J234" i="14"/>
  <c r="J127" i="16"/>
  <c r="BK210" i="16"/>
  <c r="BK91" i="17"/>
  <c r="BK723" i="2"/>
  <c r="BK741" i="3"/>
  <c r="J316" i="3"/>
  <c r="J240" i="3"/>
  <c r="J591" i="4"/>
  <c r="BK1336" i="4"/>
  <c r="BK203" i="5"/>
  <c r="J255" i="5"/>
  <c r="BK1112" i="5"/>
  <c r="BK1052" i="6"/>
  <c r="BK681" i="6"/>
  <c r="J775" i="7"/>
  <c r="BK609" i="7"/>
  <c r="BK528" i="8"/>
  <c r="BK363" i="9"/>
  <c r="J822" i="9"/>
  <c r="J526" i="10"/>
  <c r="J797" i="10"/>
  <c r="BK592" i="11"/>
  <c r="J642" i="11"/>
  <c r="BK176" i="12"/>
  <c r="BK800" i="3"/>
  <c r="BK393" i="4"/>
  <c r="J1154" i="4"/>
  <c r="J1218" i="4"/>
  <c r="J716" i="5"/>
  <c r="BK1592" i="5"/>
  <c r="J983" i="5"/>
  <c r="BK476" i="6"/>
  <c r="BK1054" i="6"/>
  <c r="BK369" i="7"/>
  <c r="J785" i="7"/>
  <c r="J1055" i="7"/>
  <c r="J469" i="8"/>
  <c r="J648" i="9"/>
  <c r="BK237" i="9"/>
  <c r="J338" i="10"/>
  <c r="J564" i="10"/>
  <c r="BK216" i="11"/>
  <c r="J750" i="12"/>
  <c r="BK836" i="12"/>
  <c r="J440" i="12"/>
  <c r="BK556" i="12"/>
  <c r="BK106" i="13"/>
  <c r="BK141" i="14"/>
  <c r="J181" i="16"/>
  <c r="J188" i="16"/>
  <c r="BK136" i="16"/>
  <c r="BK398" i="3"/>
  <c r="J174" i="3"/>
  <c r="BK542" i="4"/>
  <c r="BK1288" i="4"/>
  <c r="BK196" i="4"/>
  <c r="J235" i="4"/>
  <c r="J339" i="5"/>
  <c r="BK1013" i="5"/>
  <c r="J829" i="5"/>
  <c r="J1575" i="5"/>
  <c r="BK336" i="6"/>
  <c r="J948" i="6"/>
  <c r="J336" i="6"/>
  <c r="BK218" i="7"/>
  <c r="BK956" i="7"/>
  <c r="J412" i="8"/>
  <c r="BK833" i="8"/>
  <c r="BK401" i="8"/>
  <c r="J867" i="9"/>
  <c r="J747" i="9"/>
  <c r="J294" i="10"/>
  <c r="BK499" i="10"/>
  <c r="J437" i="11"/>
  <c r="BK190" i="12"/>
  <c r="J769" i="12"/>
  <c r="BK1141" i="12"/>
  <c r="J176" i="12"/>
  <c r="BK799" i="13"/>
  <c r="BK752" i="13"/>
  <c r="J484" i="14"/>
  <c r="J877" i="14"/>
  <c r="J123" i="16"/>
  <c r="BK175" i="16"/>
  <c r="J101" i="17"/>
  <c r="J357" i="13"/>
  <c r="BK725" i="13"/>
  <c r="BK302" i="14"/>
  <c r="BK96" i="15"/>
  <c r="BK164" i="16"/>
  <c r="BK103" i="16"/>
  <c r="J92" i="17"/>
  <c r="BK345" i="2"/>
  <c r="J174" i="2"/>
  <c r="BK485" i="3"/>
  <c r="J589" i="3"/>
  <c r="J1095" i="4"/>
  <c r="J156" i="4"/>
  <c r="J1096" i="5"/>
  <c r="J838" i="5"/>
  <c r="J714" i="6"/>
  <c r="BK176" i="6"/>
  <c r="BK892" i="6"/>
  <c r="BK230" i="7"/>
  <c r="J956" i="7"/>
  <c r="J528" i="8"/>
  <c r="BK887" i="8"/>
  <c r="BK535" i="8"/>
  <c r="BK597" i="9"/>
  <c r="BK384" i="10"/>
  <c r="J401" i="10"/>
  <c r="BK754" i="10"/>
  <c r="BK425" i="11"/>
  <c r="BK562" i="11"/>
  <c r="J868" i="12"/>
  <c r="BK109" i="12"/>
  <c r="BK251" i="13"/>
  <c r="BK833" i="13"/>
  <c r="BK279" i="14"/>
  <c r="BK176" i="16"/>
  <c r="BK200" i="16"/>
  <c r="BK160" i="16"/>
  <c r="BK544" i="3"/>
  <c r="J593" i="4"/>
  <c r="J803" i="4"/>
  <c r="BK1325" i="4"/>
  <c r="BK1084" i="5"/>
  <c r="BK1695" i="5"/>
  <c r="J997" i="5"/>
  <c r="BK1488" i="5"/>
  <c r="J681" i="6"/>
  <c r="BK99" i="6"/>
  <c r="BK444" i="7"/>
  <c r="J428" i="7"/>
  <c r="J825" i="7"/>
  <c r="BK567" i="8"/>
  <c r="BK733" i="8"/>
  <c r="J225" i="9"/>
  <c r="J479" i="10"/>
  <c r="BK550" i="10"/>
  <c r="BK135" i="11"/>
  <c r="BK723" i="11"/>
  <c r="J581" i="12"/>
  <c r="J418" i="12"/>
  <c r="BK1038" i="12"/>
  <c r="BK386" i="13"/>
  <c r="J795" i="13"/>
  <c r="BK181" i="14"/>
  <c r="BK490" i="14"/>
  <c r="BK189" i="14"/>
  <c r="BK717" i="14"/>
  <c r="BK149" i="14"/>
  <c r="J856" i="14"/>
  <c r="BK647" i="14"/>
  <c r="J390" i="14"/>
  <c r="BK939" i="14"/>
  <c r="BK780" i="14"/>
  <c r="J673" i="14"/>
  <c r="BK482" i="14"/>
  <c r="BK941" i="14"/>
  <c r="BK95" i="15"/>
  <c r="BK152" i="16"/>
  <c r="BK130" i="16"/>
  <c r="BK101" i="17"/>
  <c r="BK707" i="3"/>
  <c r="BK103" i="3"/>
  <c r="J699" i="3"/>
  <c r="J609" i="4"/>
  <c r="BK498" i="4"/>
  <c r="BK1386" i="4"/>
  <c r="J136" i="5"/>
  <c r="J683" i="5"/>
  <c r="BK1612" i="5"/>
  <c r="J397" i="6"/>
  <c r="BK994" i="6"/>
  <c r="J277" i="6"/>
  <c r="BK426" i="7"/>
  <c r="BK631" i="7"/>
  <c r="BK458" i="8"/>
  <c r="J297" i="8"/>
  <c r="J192" i="8"/>
  <c r="J520" i="9"/>
  <c r="BK691" i="9"/>
  <c r="J399" i="10"/>
  <c r="J564" i="11"/>
  <c r="BK795" i="12"/>
  <c r="BK953" i="12"/>
  <c r="BK714" i="12"/>
  <c r="J465" i="13"/>
  <c r="BK293" i="13"/>
  <c r="BK545" i="13"/>
  <c r="BK433" i="13"/>
  <c r="J940" i="14"/>
  <c r="BK755" i="14"/>
  <c r="J116" i="16"/>
  <c r="J104" i="16"/>
  <c r="J808" i="2"/>
  <c r="BK518" i="2"/>
  <c r="J171" i="2"/>
  <c r="J218" i="2"/>
  <c r="BK283" i="4"/>
  <c r="BK1095" i="4"/>
  <c r="BK414" i="4"/>
  <c r="BK251" i="5"/>
  <c r="BK1642" i="5"/>
  <c r="BK1420" i="5"/>
  <c r="J1595" i="5"/>
  <c r="BK711" i="5"/>
  <c r="J207" i="6"/>
  <c r="J476" i="6"/>
  <c r="J121" i="7"/>
  <c r="BK136" i="7"/>
  <c r="J589" i="8"/>
  <c r="J292" i="9"/>
  <c r="J278" i="9"/>
  <c r="BK648" i="10"/>
  <c r="J265" i="10"/>
  <c r="BK750" i="10"/>
  <c r="J314" i="11"/>
  <c r="BK205" i="12"/>
  <c r="BK897" i="12"/>
  <c r="J1185" i="12"/>
  <c r="J317" i="13"/>
  <c r="BK430" i="13"/>
  <c r="BK471" i="13"/>
  <c r="J956" i="14"/>
  <c r="J90" i="15"/>
  <c r="J198" i="16"/>
  <c r="J105" i="17"/>
  <c r="BK602" i="2"/>
  <c r="J671" i="2"/>
  <c r="BK490" i="2"/>
  <c r="J392" i="2"/>
  <c r="J742" i="3"/>
  <c r="BK564" i="3"/>
  <c r="J542" i="4"/>
  <c r="BK805" i="4"/>
  <c r="BK254" i="4"/>
  <c r="BK804" i="5"/>
  <c r="BK671" i="5"/>
  <c r="J1331" i="5"/>
  <c r="BK997" i="5"/>
  <c r="J219" i="6"/>
  <c r="BK1070" i="6"/>
  <c r="J558" i="7"/>
  <c r="BK300" i="7"/>
  <c r="J1020" i="7"/>
  <c r="BK303" i="8"/>
  <c r="J261" i="8"/>
  <c r="J560" i="9"/>
  <c r="BK708" i="9"/>
  <c r="J252" i="10"/>
  <c r="J784" i="10"/>
  <c r="J346" i="11"/>
  <c r="BK877" i="12"/>
  <c r="J670" i="12"/>
  <c r="J313" i="13"/>
  <c r="BK610" i="13"/>
  <c r="BK769" i="14"/>
  <c r="BK105" i="15"/>
  <c r="J206" i="16"/>
  <c r="BK97" i="16"/>
  <c r="J733" i="2"/>
  <c r="J678" i="2"/>
  <c r="J243" i="2"/>
  <c r="BK758" i="2"/>
  <c r="BK441" i="3"/>
  <c r="BK841" i="3"/>
  <c r="BK1000" i="4"/>
  <c r="BK1268" i="4"/>
  <c r="J707" i="4"/>
  <c r="J219" i="5"/>
  <c r="J177" i="5"/>
  <c r="J1572" i="5"/>
  <c r="BK599" i="6"/>
  <c r="BK485" i="6"/>
  <c r="BK541" i="6"/>
  <c r="BK530" i="7"/>
  <c r="J281" i="7"/>
  <c r="BK104" i="8"/>
  <c r="J732" i="8"/>
  <c r="BK520" i="9"/>
  <c r="J232" i="10"/>
  <c r="BK549" i="10"/>
  <c r="J583" i="11"/>
  <c r="J352" i="11"/>
  <c r="BK581" i="12"/>
  <c r="J1002" i="12"/>
  <c r="J119" i="12"/>
  <c r="J338" i="13"/>
  <c r="J218" i="13"/>
  <c r="J157" i="14"/>
  <c r="J640" i="14"/>
  <c r="BK84" i="15"/>
  <c r="J176" i="16"/>
  <c r="BK150" i="16"/>
  <c r="BK122" i="17"/>
  <c r="BK162" i="2"/>
  <c r="J564" i="2"/>
  <c r="BK755" i="2"/>
  <c r="J830" i="2"/>
  <c r="BK535" i="3"/>
  <c r="BK341" i="3"/>
  <c r="BK788" i="3"/>
  <c r="J1040" i="4"/>
  <c r="BK1313" i="4"/>
  <c r="J1309" i="4"/>
  <c r="BK788" i="5"/>
  <c r="BK1138" i="5"/>
  <c r="J1614" i="5"/>
  <c r="J405" i="5"/>
  <c r="BK1442" i="5"/>
  <c r="BK590" i="6"/>
  <c r="BK789" i="6"/>
  <c r="J511" i="6"/>
  <c r="BK261" i="7"/>
  <c r="BK469" i="8"/>
  <c r="BK815" i="8"/>
  <c r="J818" i="9"/>
  <c r="BK222" i="10"/>
  <c r="J820" i="10"/>
  <c r="J255" i="10"/>
  <c r="BK607" i="11"/>
  <c r="BK352" i="12"/>
  <c r="BK1180" i="12"/>
  <c r="BK354" i="13"/>
  <c r="J229" i="13"/>
  <c r="BK770" i="13"/>
  <c r="BK630" i="14"/>
  <c r="J89" i="15"/>
  <c r="BK191" i="16"/>
  <c r="J124" i="16"/>
  <c r="BK747" i="2"/>
  <c r="BK207" i="2"/>
  <c r="J422" i="2"/>
  <c r="BK284" i="3"/>
  <c r="J529" i="3"/>
  <c r="BK790" i="3"/>
  <c r="J171" i="4"/>
  <c r="BK478" i="4"/>
  <c r="BK255" i="5"/>
  <c r="J152" i="5"/>
  <c r="BK1628" i="5"/>
  <c r="BK559" i="6"/>
  <c r="BK1046" i="6"/>
  <c r="BK487" i="7"/>
  <c r="BK327" i="11"/>
  <c r="BK867" i="12"/>
  <c r="J779" i="12"/>
  <c r="J644" i="13"/>
  <c r="J363" i="13"/>
  <c r="J114" i="13"/>
  <c r="BK91" i="15"/>
  <c r="J197" i="16"/>
  <c r="J89" i="17"/>
  <c r="BK612" i="2"/>
  <c r="BK695" i="3"/>
  <c r="BK426" i="4"/>
  <c r="J1344" i="4"/>
  <c r="BK984" i="4"/>
  <c r="J551" i="5"/>
  <c r="J1336" i="5"/>
  <c r="BK542" i="5"/>
  <c r="BK1003" i="5"/>
  <c r="J144" i="6"/>
  <c r="BK769" i="6"/>
  <c r="BK242" i="7"/>
  <c r="J934" i="7"/>
  <c r="BK195" i="8"/>
  <c r="J833" i="8"/>
  <c r="J870" i="9"/>
  <c r="BK649" i="9"/>
  <c r="J795" i="10"/>
  <c r="BK165" i="10"/>
  <c r="J783" i="11"/>
  <c r="BK833" i="12"/>
  <c r="J109" i="2"/>
  <c r="J1068" i="4"/>
  <c r="BK659" i="4"/>
  <c r="J687" i="4"/>
  <c r="J511" i="5"/>
  <c r="J1695" i="5"/>
  <c r="BK1336" i="5"/>
  <c r="BK430" i="6"/>
  <c r="J347" i="6"/>
  <c r="BK310" i="7"/>
  <c r="BK623" i="8"/>
  <c r="BK257" i="9"/>
  <c r="J248" i="9"/>
  <c r="BK563" i="10"/>
  <c r="J789" i="10"/>
  <c r="BK600" i="11"/>
  <c r="J888" i="12"/>
  <c r="BK747" i="12"/>
  <c r="J1141" i="12"/>
  <c r="BK586" i="13"/>
  <c r="J836" i="13"/>
  <c r="J863" i="14"/>
  <c r="BK212" i="16"/>
  <c r="BK182" i="16"/>
  <c r="BK117" i="16"/>
  <c r="J451" i="3"/>
  <c r="BK709" i="3"/>
  <c r="BK949" i="4"/>
  <c r="BK1391" i="4"/>
  <c r="BK817" i="4"/>
  <c r="J554" i="5"/>
  <c r="J597" i="5"/>
  <c r="J548" i="5"/>
  <c r="J1620" i="5"/>
  <c r="BK1331" i="5"/>
  <c r="BK778" i="6"/>
  <c r="J446" i="6"/>
  <c r="BK271" i="7"/>
  <c r="J695" i="7"/>
  <c r="BK289" i="8"/>
  <c r="J427" i="8"/>
  <c r="J302" i="9"/>
  <c r="J164" i="9"/>
  <c r="BK443" i="10"/>
  <c r="J769" i="10"/>
  <c r="J591" i="11"/>
  <c r="BK757" i="12"/>
  <c r="J778" i="12"/>
  <c r="J794" i="12"/>
  <c r="J444" i="13"/>
  <c r="J709" i="13"/>
  <c r="J449" i="14"/>
  <c r="J349" i="14"/>
  <c r="J92" i="16"/>
  <c r="BK172" i="16"/>
  <c r="BK89" i="17"/>
  <c r="J168" i="13"/>
  <c r="BK465" i="13"/>
  <c r="BK931" i="14"/>
  <c r="J100" i="15"/>
  <c r="J172" i="16"/>
  <c r="BK166" i="16"/>
  <c r="BK102" i="17"/>
  <c r="J490" i="2"/>
  <c r="BK513" i="2"/>
  <c r="BK750" i="3"/>
  <c r="J707" i="3"/>
  <c r="BK556" i="3"/>
  <c r="J1023" i="4"/>
  <c r="J677" i="4"/>
  <c r="BK1344" i="4"/>
  <c r="J144" i="5"/>
  <c r="BK1407" i="5"/>
  <c r="BK1575" i="5"/>
  <c r="J742" i="6"/>
  <c r="BK515" i="6"/>
  <c r="BK532" i="6"/>
  <c r="J962" i="7"/>
  <c r="J541" i="7"/>
  <c r="BK801" i="8"/>
  <c r="J645" i="8"/>
  <c r="J179" i="9"/>
  <c r="BK615" i="10"/>
  <c r="BK234" i="11"/>
  <c r="J99" i="12"/>
  <c r="J603" i="12"/>
  <c r="BK734" i="12"/>
  <c r="BK978" i="12"/>
  <c r="J346" i="13"/>
  <c r="J483" i="13"/>
  <c r="BK897" i="14"/>
  <c r="J147" i="16"/>
  <c r="BK126" i="16"/>
  <c r="BK100" i="17"/>
  <c r="BK839" i="3"/>
  <c r="J1021" i="4"/>
  <c r="J697" i="4"/>
  <c r="BK269" i="4"/>
  <c r="J524" i="5"/>
  <c r="J238" i="5"/>
  <c r="BK820" i="5"/>
  <c r="J990" i="5"/>
  <c r="BK416" i="6"/>
  <c r="J1115" i="6"/>
  <c r="BK940" i="6"/>
  <c r="BK160" i="7"/>
  <c r="BK761" i="7"/>
  <c r="J1008" i="7"/>
  <c r="BK280" i="8"/>
  <c r="J686" i="8"/>
  <c r="J829" i="9"/>
  <c r="BK747" i="9"/>
  <c r="BK617" i="10"/>
  <c r="BK142" i="10"/>
  <c r="BK785" i="11"/>
  <c r="J867" i="12"/>
  <c r="J802" i="12"/>
  <c r="BK480" i="12"/>
  <c r="BK273" i="13"/>
  <c r="BK508" i="13"/>
  <c r="J173" i="14"/>
  <c r="BK589" i="14"/>
  <c r="J197" i="14"/>
  <c r="BK326" i="14"/>
  <c r="J630" i="14"/>
  <c r="J939" i="14"/>
  <c r="J829" i="14"/>
  <c r="J622" i="14"/>
  <c r="J372" i="14"/>
  <c r="BK908" i="14"/>
  <c r="J701" i="14"/>
  <c r="BK622" i="14"/>
  <c r="BK543" i="14"/>
  <c r="BK393" i="14"/>
  <c r="BK343" i="14"/>
  <c r="BK132" i="16"/>
  <c r="J162" i="16"/>
  <c r="BK165" i="16"/>
  <c r="BK105" i="17"/>
  <c r="BK291" i="3"/>
  <c r="J715" i="3"/>
  <c r="BK476" i="4"/>
  <c r="J1268" i="4"/>
  <c r="BK483" i="5"/>
  <c r="BK149" i="5"/>
  <c r="BK1676" i="5"/>
  <c r="J275" i="6"/>
  <c r="BK617" i="6"/>
  <c r="BK1044" i="6"/>
  <c r="J527" i="6"/>
  <c r="J948" i="7"/>
  <c r="BK948" i="7"/>
  <c r="J815" i="8"/>
  <c r="BK447" i="8"/>
  <c r="BK867" i="9"/>
  <c r="BK255" i="10"/>
  <c r="J584" i="11"/>
  <c r="J599" i="11"/>
  <c r="BK888" i="12"/>
  <c r="BK927" i="12"/>
  <c r="J216" i="12"/>
  <c r="BK262" i="13"/>
  <c r="BK786" i="13"/>
  <c r="BK922" i="14"/>
  <c r="J181" i="14"/>
  <c r="J100" i="16"/>
  <c r="J149" i="16"/>
  <c r="BK757" i="2"/>
  <c r="J207" i="2"/>
  <c r="J348" i="2"/>
  <c r="BK1160" i="4"/>
  <c r="J1320" i="4"/>
  <c r="J321" i="5"/>
  <c r="BK1000" i="5"/>
  <c r="BK1594" i="5"/>
  <c r="J804" i="5"/>
  <c r="J1061" i="5"/>
  <c r="BK345" i="6"/>
  <c r="J991" i="6"/>
  <c r="J1092" i="6"/>
  <c r="BK558" i="7"/>
  <c r="J673" i="7"/>
  <c r="BK243" i="8"/>
  <c r="BK862" i="8"/>
  <c r="BK522" i="8"/>
  <c r="BK128" i="9"/>
  <c r="BK631" i="10"/>
  <c r="BK183" i="10"/>
  <c r="BK784" i="10"/>
  <c r="BK590" i="11"/>
  <c r="BK598" i="11"/>
  <c r="BK532" i="12"/>
  <c r="BK450" i="12"/>
  <c r="J371" i="12"/>
  <c r="BK644" i="13"/>
  <c r="BK477" i="13"/>
  <c r="J770" i="13"/>
  <c r="J607" i="14"/>
  <c r="BK111" i="16"/>
  <c r="J111" i="16"/>
  <c r="J130" i="16"/>
  <c r="BK112" i="16"/>
  <c r="J776" i="2"/>
  <c r="J442" i="2"/>
  <c r="J842" i="2"/>
  <c r="J745" i="2"/>
  <c r="J184" i="3"/>
  <c r="J383" i="3"/>
  <c r="BK1038" i="4"/>
  <c r="J832" i="4"/>
  <c r="J848" i="4"/>
  <c r="J1372" i="4"/>
  <c r="BK434" i="5"/>
  <c r="J1260" i="5"/>
  <c r="BK952" i="5"/>
  <c r="J811" i="5"/>
  <c r="J508" i="6"/>
  <c r="BK824" i="6"/>
  <c r="J105" i="7"/>
  <c r="J1048" i="7"/>
  <c r="BK665" i="8"/>
  <c r="BK854" i="8"/>
  <c r="J266" i="9"/>
  <c r="J857" i="9"/>
  <c r="J335" i="10"/>
  <c r="BK488" i="10"/>
  <c r="BK687" i="11"/>
  <c r="BK299" i="12"/>
  <c r="BK1063" i="12"/>
  <c r="J577" i="13"/>
  <c r="J240" i="13"/>
  <c r="BK906" i="14"/>
  <c r="J741" i="14"/>
  <c r="J109" i="16"/>
  <c r="BK167" i="16"/>
  <c r="BK153" i="16"/>
  <c r="J412" i="2"/>
  <c r="J508" i="2"/>
  <c r="BK109" i="2"/>
  <c r="J564" i="3"/>
  <c r="J307" i="3"/>
  <c r="BK422" i="4"/>
  <c r="BK1388" i="4"/>
  <c r="BK1204" i="4"/>
  <c r="BK734" i="5"/>
  <c r="J281" i="5"/>
  <c r="J770" i="5"/>
  <c r="J104" i="5"/>
  <c r="BK1117" i="6"/>
  <c r="J882" i="6"/>
  <c r="BK291" i="7"/>
  <c r="BK906" i="7"/>
  <c r="BK556" i="8"/>
  <c r="J817" i="8"/>
  <c r="J488" i="9"/>
  <c r="J272" i="9"/>
  <c r="BK584" i="10"/>
  <c r="J801" i="10"/>
  <c r="BK324" i="11"/>
  <c r="J636" i="11"/>
  <c r="BK767" i="12"/>
  <c r="J519" i="12"/>
  <c r="J1130" i="12"/>
  <c r="J587" i="13"/>
  <c r="J653" i="13"/>
  <c r="BK606" i="14"/>
  <c r="BK262" i="3"/>
  <c r="J548" i="3"/>
  <c r="BK461" i="3"/>
  <c r="J796" i="4"/>
  <c r="BK1397" i="4"/>
  <c r="J254" i="4"/>
  <c r="BK496" i="5"/>
  <c r="J157" i="5"/>
  <c r="J1375" i="5"/>
  <c r="BK1375" i="5"/>
  <c r="J1549" i="5"/>
  <c r="BK383" i="6"/>
  <c r="BK275" i="6"/>
  <c r="J430" i="6"/>
  <c r="J985" i="6"/>
  <c r="BK524" i="7"/>
  <c r="BK1048" i="7"/>
  <c r="J151" i="8"/>
  <c r="BK835" i="8"/>
  <c r="J311" i="9"/>
  <c r="BK348" i="9"/>
  <c r="J617" i="10"/>
  <c r="BK825" i="10"/>
  <c r="BK171" i="11"/>
  <c r="J650" i="11"/>
  <c r="BK430" i="12"/>
  <c r="BK813" i="12"/>
  <c r="J1167" i="12"/>
  <c r="BK327" i="13"/>
  <c r="J186" i="13"/>
  <c r="BK722" i="3"/>
  <c r="J778" i="3"/>
  <c r="J906" i="4"/>
  <c r="J1386" i="4"/>
  <c r="J1058" i="4"/>
  <c r="J976" i="5"/>
  <c r="J1602" i="5"/>
  <c r="J1548" i="5"/>
  <c r="BK1620" i="5"/>
  <c r="BK446" i="6"/>
  <c r="BK978" i="6"/>
  <c r="BK541" i="7"/>
  <c r="J1033" i="7"/>
  <c r="J401" i="8"/>
  <c r="J878" i="8"/>
  <c r="J410" i="9"/>
  <c r="J797" i="9"/>
  <c r="J691" i="9"/>
  <c r="BK242" i="10"/>
  <c r="BK508" i="10"/>
  <c r="J391" i="11"/>
  <c r="BK748" i="11"/>
  <c r="BK962" i="12"/>
  <c r="J422" i="12"/>
  <c r="BK395" i="13"/>
  <c r="BK159" i="13"/>
  <c r="J386" i="13"/>
  <c r="BK900" i="14"/>
  <c r="J148" i="16"/>
  <c r="J207" i="16"/>
  <c r="J121" i="17"/>
  <c r="J692" i="2"/>
  <c r="J755" i="2"/>
  <c r="BK529" i="3"/>
  <c r="BK301" i="3"/>
  <c r="BK104" i="4"/>
  <c r="BK1372" i="4"/>
  <c r="BK677" i="4"/>
  <c r="J534" i="5"/>
  <c r="J797" i="5"/>
  <c r="J1428" i="5"/>
  <c r="BK508" i="6"/>
  <c r="BK914" i="6"/>
  <c r="BK428" i="7"/>
  <c r="J751" i="7"/>
  <c r="J104" i="8"/>
  <c r="BK387" i="8"/>
  <c r="BK311" i="9"/>
  <c r="BK634" i="10"/>
  <c r="J470" i="10"/>
  <c r="J524" i="10"/>
  <c r="BK273" i="11"/>
  <c r="BK943" i="12"/>
  <c r="J398" i="12"/>
  <c r="J824" i="12"/>
  <c r="J734" i="12"/>
  <c r="BK1083" i="12"/>
  <c r="J1106" i="12"/>
  <c r="J735" i="2"/>
  <c r="BK494" i="2"/>
  <c r="J229" i="2"/>
  <c r="BK558" i="2"/>
  <c r="BK548" i="2"/>
  <c r="BK716" i="3"/>
  <c r="BK957" i="4"/>
  <c r="BK1357" i="4"/>
  <c r="BK361" i="5"/>
  <c r="J1582" i="5"/>
  <c r="J394" i="5"/>
  <c r="J461" i="5"/>
  <c r="BK581" i="6"/>
  <c r="J1015" i="6"/>
  <c r="J524" i="7"/>
  <c r="J580" i="7"/>
  <c r="BK620" i="7"/>
  <c r="BK427" i="8"/>
  <c r="BK334" i="9"/>
  <c r="BK631" i="9"/>
  <c r="BK633" i="10"/>
  <c r="BK646" i="10"/>
  <c r="J336" i="11"/>
  <c r="BK754" i="11"/>
  <c r="J613" i="12"/>
  <c r="BK371" i="12"/>
  <c r="BK1072" i="12"/>
  <c r="J251" i="13"/>
  <c r="J815" i="13"/>
  <c r="BK133" i="14"/>
  <c r="BK85" i="15"/>
  <c r="BK201" i="16"/>
  <c r="J129" i="16"/>
  <c r="BK106" i="17"/>
  <c r="BK644" i="3"/>
  <c r="J418" i="4"/>
  <c r="J962" i="4"/>
  <c r="J1124" i="4"/>
  <c r="J327" i="5"/>
  <c r="J1496" i="5"/>
  <c r="J1676" i="5"/>
  <c r="J514" i="5"/>
  <c r="BK742" i="6"/>
  <c r="J1081" i="6"/>
  <c r="J690" i="6"/>
  <c r="BK146" i="7"/>
  <c r="J530" i="7"/>
  <c r="J130" i="8"/>
  <c r="J655" i="8"/>
  <c r="J801" i="9"/>
  <c r="BK678" i="9"/>
  <c r="BK820" i="10"/>
  <c r="BK517" i="10"/>
  <c r="J754" i="11"/>
  <c r="J914" i="12"/>
  <c r="J1014" i="12"/>
  <c r="J926" i="12"/>
  <c r="J964" i="12"/>
  <c r="BK617" i="13"/>
  <c r="J375" i="13"/>
  <c r="J207" i="13"/>
  <c r="BK701" i="14"/>
  <c r="J794" i="14"/>
  <c r="J208" i="16"/>
  <c r="BK111" i="17"/>
  <c r="BK810" i="13"/>
  <c r="J626" i="13"/>
  <c r="BK968" i="14"/>
  <c r="J755" i="14"/>
  <c r="J219" i="16"/>
  <c r="J95" i="16"/>
  <c r="BK103" i="17"/>
  <c r="BK259" i="2"/>
  <c r="J699" i="2"/>
  <c r="BK297" i="3"/>
  <c r="BK395" i="3"/>
  <c r="BK531" i="4"/>
  <c r="BK520" i="4"/>
  <c r="BK1104" i="4"/>
  <c r="J746" i="5"/>
  <c r="J571" i="5"/>
  <c r="BK1688" i="5"/>
  <c r="BK1498" i="5"/>
  <c r="J120" i="6"/>
  <c r="J859" i="6"/>
  <c r="J1017" i="6"/>
  <c r="J761" i="7"/>
  <c r="BK942" i="7"/>
  <c r="BK686" i="8"/>
  <c r="J762" i="8"/>
  <c r="J282" i="9"/>
  <c r="J118" i="9"/>
  <c r="BK332" i="9"/>
  <c r="J696" i="10"/>
  <c r="J275" i="10"/>
  <c r="BK765" i="11"/>
  <c r="BK769" i="12"/>
  <c r="BK368" i="12"/>
  <c r="BK1130" i="12"/>
  <c r="BK147" i="13"/>
  <c r="J174" i="13"/>
  <c r="J112" i="14"/>
  <c r="J93" i="15"/>
  <c r="J146" i="16"/>
  <c r="J168" i="16"/>
  <c r="J93" i="17"/>
  <c r="J730" i="3"/>
  <c r="BK944" i="4"/>
  <c r="BK1001" i="4"/>
  <c r="J1136" i="4"/>
  <c r="J457" i="5"/>
  <c r="BK698" i="5"/>
  <c r="BK1582" i="5"/>
  <c r="J446" i="5"/>
  <c r="J608" i="6"/>
  <c r="BK454" i="6"/>
  <c r="BK1038" i="6"/>
  <c r="J451" i="7"/>
  <c r="BK250" i="7"/>
  <c r="J949" i="7"/>
  <c r="BK863" i="8"/>
  <c r="J789" i="8"/>
  <c r="BK292" i="9"/>
  <c r="BK857" i="9"/>
  <c r="BK801" i="10"/>
  <c r="J527" i="11"/>
  <c r="BK631" i="11"/>
  <c r="J924" i="12"/>
  <c r="BK926" i="12"/>
  <c r="BK812" i="12"/>
  <c r="J619" i="13"/>
  <c r="J285" i="13"/>
  <c r="BK681" i="14"/>
  <c r="BK270" i="14"/>
  <c r="J400" i="14"/>
  <c r="J573" i="14"/>
  <c r="J932" i="14"/>
  <c r="BK805" i="14"/>
  <c r="J632" i="14"/>
  <c r="BK221" i="14"/>
  <c r="J812" i="14"/>
  <c r="BK704" i="14"/>
  <c r="BK640" i="14"/>
  <c r="J552" i="14"/>
  <c r="BK349" i="14"/>
  <c r="J941" i="14"/>
  <c r="BK207" i="16"/>
  <c r="J175" i="16"/>
  <c r="BK192" i="16"/>
  <c r="BK142" i="3"/>
  <c r="J291" i="3"/>
  <c r="J859" i="4"/>
  <c r="J1103" i="4"/>
  <c r="BK976" i="5"/>
  <c r="BK327" i="5"/>
  <c r="BK1707" i="5"/>
  <c r="J1138" i="5"/>
  <c r="J1584" i="5"/>
  <c r="J815" i="6"/>
  <c r="BK893" i="6"/>
  <c r="J264" i="6"/>
  <c r="BK651" i="7"/>
  <c r="J1019" i="7"/>
  <c r="J613" i="8"/>
  <c r="BK906" i="8"/>
  <c r="J600" i="8"/>
  <c r="J385" i="9"/>
  <c r="BK716" i="9"/>
  <c r="BK421" i="10"/>
  <c r="BK209" i="10"/>
  <c r="BK150" i="10"/>
  <c r="J575" i="11"/>
  <c r="BK749" i="12"/>
  <c r="BK824" i="12"/>
  <c r="BK422" i="12"/>
  <c r="BK849" i="13"/>
  <c r="BK363" i="13"/>
  <c r="J313" i="14"/>
  <c r="J125" i="14"/>
  <c r="J102" i="15"/>
  <c r="J164" i="16"/>
  <c r="BK199" i="16"/>
  <c r="BK701" i="2"/>
  <c r="J357" i="2"/>
  <c r="J820" i="2"/>
  <c r="BK861" i="4"/>
  <c r="J850" i="4"/>
  <c r="J1050" i="4"/>
  <c r="BK537" i="5"/>
  <c r="BK1549" i="5"/>
  <c r="J1673" i="5"/>
  <c r="J1628" i="5"/>
  <c r="BK842" i="6"/>
  <c r="BK991" i="6"/>
  <c r="J256" i="6"/>
  <c r="J970" i="7"/>
  <c r="BK740" i="7"/>
  <c r="BK539" i="8"/>
  <c r="BK899" i="8"/>
  <c r="BK130" i="8"/>
  <c r="J568" i="9"/>
  <c r="J363" i="9"/>
  <c r="BK429" i="10"/>
  <c r="BK526" i="10"/>
  <c r="J171" i="11"/>
  <c r="J606" i="11"/>
  <c r="BK794" i="12"/>
  <c r="J954" i="12"/>
  <c r="J1038" i="12"/>
  <c r="BK346" i="13"/>
  <c r="BK587" i="13"/>
  <c r="J446" i="14"/>
  <c r="J122" i="14"/>
  <c r="BK141" i="16"/>
  <c r="BK122" i="16"/>
  <c r="J115" i="17"/>
  <c r="T642" i="2" l="1"/>
  <c r="P813" i="2"/>
  <c r="R96" i="3"/>
  <c r="T698" i="3"/>
  <c r="P103" i="4"/>
  <c r="P508" i="4"/>
  <c r="BK624" i="4"/>
  <c r="R1123" i="4"/>
  <c r="P1354" i="4"/>
  <c r="P323" i="5"/>
  <c r="BK837" i="5"/>
  <c r="P1481" i="5"/>
  <c r="R1659" i="5"/>
  <c r="P1665" i="5"/>
  <c r="P1664" i="5"/>
  <c r="P371" i="6"/>
  <c r="T453" i="6"/>
  <c r="P1095" i="6"/>
  <c r="P1094" i="6" s="1"/>
  <c r="R460" i="7"/>
  <c r="P933" i="7"/>
  <c r="P1026" i="7"/>
  <c r="P457" i="8"/>
  <c r="P456" i="8" s="1"/>
  <c r="BK871" i="8"/>
  <c r="J871" i="8" s="1"/>
  <c r="J72" i="8" s="1"/>
  <c r="T516" i="10"/>
  <c r="T800" i="10"/>
  <c r="T799" i="10"/>
  <c r="BK658" i="14"/>
  <c r="J658" i="14"/>
  <c r="J67" i="14"/>
  <c r="T924" i="14"/>
  <c r="R83" i="15"/>
  <c r="R82" i="15" s="1"/>
  <c r="R81" i="15" s="1"/>
  <c r="R421" i="2"/>
  <c r="R420" i="2"/>
  <c r="BK819" i="2"/>
  <c r="J819" i="2" s="1"/>
  <c r="J74" i="2" s="1"/>
  <c r="BK96" i="3"/>
  <c r="R412" i="3"/>
  <c r="BK820" i="3"/>
  <c r="J820" i="3" s="1"/>
  <c r="J71" i="3" s="1"/>
  <c r="T762" i="4"/>
  <c r="T1360" i="4"/>
  <c r="T1359" i="4"/>
  <c r="R323" i="5"/>
  <c r="BK596" i="5"/>
  <c r="J596" i="5" s="1"/>
  <c r="J67" i="5" s="1"/>
  <c r="P1204" i="5"/>
  <c r="BK1694" i="5"/>
  <c r="J1694" i="5"/>
  <c r="J79" i="5" s="1"/>
  <c r="BK396" i="7"/>
  <c r="J396" i="7" s="1"/>
  <c r="J67" i="7" s="1"/>
  <c r="P560" i="13"/>
  <c r="R824" i="13"/>
  <c r="R823" i="13"/>
  <c r="BK336" i="14"/>
  <c r="J336" i="14"/>
  <c r="J62" i="14" s="1"/>
  <c r="BK507" i="14"/>
  <c r="J507" i="14" s="1"/>
  <c r="J66" i="14" s="1"/>
  <c r="R887" i="14"/>
  <c r="T83" i="15"/>
  <c r="T82" i="15"/>
  <c r="T81" i="15"/>
  <c r="P119" i="16"/>
  <c r="P215" i="16"/>
  <c r="P642" i="2"/>
  <c r="R819" i="2"/>
  <c r="R818" i="2" s="1"/>
  <c r="BK412" i="3"/>
  <c r="J412" i="3" s="1"/>
  <c r="J67" i="3" s="1"/>
  <c r="T412" i="3"/>
  <c r="R820" i="3"/>
  <c r="R103" i="4"/>
  <c r="BK508" i="4"/>
  <c r="J508" i="4"/>
  <c r="J67" i="4"/>
  <c r="T508" i="4"/>
  <c r="R624" i="4"/>
  <c r="R686" i="4"/>
  <c r="R1302" i="4"/>
  <c r="BK103" i="5"/>
  <c r="R837" i="5"/>
  <c r="R371" i="6"/>
  <c r="T653" i="6"/>
  <c r="P1089" i="6"/>
  <c r="T99" i="7"/>
  <c r="T396" i="7"/>
  <c r="R933" i="7"/>
  <c r="T1026" i="7"/>
  <c r="T98" i="8"/>
  <c r="T699" i="8"/>
  <c r="T98" i="9"/>
  <c r="P539" i="9"/>
  <c r="BK800" i="9"/>
  <c r="J800" i="9"/>
  <c r="J71" i="9" s="1"/>
  <c r="P839" i="9"/>
  <c r="BK98" i="10"/>
  <c r="P516" i="10"/>
  <c r="R753" i="10"/>
  <c r="T794" i="10"/>
  <c r="P98" i="11"/>
  <c r="R412" i="11"/>
  <c r="P686" i="11"/>
  <c r="R788" i="11"/>
  <c r="R787" i="11" s="1"/>
  <c r="P97" i="13"/>
  <c r="T456" i="13"/>
  <c r="T692" i="13"/>
  <c r="T658" i="14"/>
  <c r="P899" i="14"/>
  <c r="P204" i="16"/>
  <c r="P203" i="16" s="1"/>
  <c r="T220" i="16"/>
  <c r="T421" i="2"/>
  <c r="T420" i="2"/>
  <c r="P819" i="2"/>
  <c r="P818" i="2" s="1"/>
  <c r="P698" i="3"/>
  <c r="R838" i="3"/>
  <c r="BK103" i="4"/>
  <c r="R508" i="4"/>
  <c r="P624" i="4"/>
  <c r="BK1123" i="4"/>
  <c r="J1123" i="4" s="1"/>
  <c r="J73" i="4" s="1"/>
  <c r="BK1360" i="4"/>
  <c r="J1360" i="4"/>
  <c r="J77" i="4" s="1"/>
  <c r="BK323" i="5"/>
  <c r="J323" i="5"/>
  <c r="J66" i="5" s="1"/>
  <c r="T596" i="5"/>
  <c r="P810" i="5"/>
  <c r="P796" i="5" s="1"/>
  <c r="T810" i="5"/>
  <c r="T796" i="5" s="1"/>
  <c r="R1481" i="5"/>
  <c r="R1665" i="5"/>
  <c r="R1664" i="5"/>
  <c r="P98" i="6"/>
  <c r="T851" i="6"/>
  <c r="P99" i="7"/>
  <c r="P396" i="7"/>
  <c r="R698" i="7"/>
  <c r="R905" i="7"/>
  <c r="T1032" i="7"/>
  <c r="T1031" i="7"/>
  <c r="BK456" i="13"/>
  <c r="J456" i="13"/>
  <c r="J66" i="13" s="1"/>
  <c r="P489" i="13"/>
  <c r="P779" i="13"/>
  <c r="T336" i="14"/>
  <c r="R399" i="14"/>
  <c r="R455" i="14"/>
  <c r="T492" i="14"/>
  <c r="BK924" i="14"/>
  <c r="J924" i="14" s="1"/>
  <c r="J72" i="14" s="1"/>
  <c r="BK204" i="16"/>
  <c r="BK203" i="16"/>
  <c r="J203" i="16" s="1"/>
  <c r="J64" i="16" s="1"/>
  <c r="R220" i="16"/>
  <c r="BK95" i="17"/>
  <c r="J95" i="17"/>
  <c r="J62" i="17" s="1"/>
  <c r="P421" i="2"/>
  <c r="P420" i="2"/>
  <c r="BK792" i="2"/>
  <c r="J792" i="2"/>
  <c r="J71" i="2" s="1"/>
  <c r="R813" i="2"/>
  <c r="P474" i="3"/>
  <c r="P473" i="3"/>
  <c r="P820" i="3"/>
  <c r="T103" i="4"/>
  <c r="P541" i="4"/>
  <c r="BK686" i="4"/>
  <c r="J686" i="4"/>
  <c r="J71" i="4"/>
  <c r="T686" i="4"/>
  <c r="T1302" i="4"/>
  <c r="T837" i="5"/>
  <c r="BK371" i="6"/>
  <c r="J371" i="6" s="1"/>
  <c r="J67" i="6" s="1"/>
  <c r="R453" i="6"/>
  <c r="BK1095" i="6"/>
  <c r="BK1094" i="6"/>
  <c r="J1094" i="6" s="1"/>
  <c r="J73" i="6" s="1"/>
  <c r="R457" i="8"/>
  <c r="R456" i="8" s="1"/>
  <c r="T877" i="8"/>
  <c r="T876" i="8" s="1"/>
  <c r="BK362" i="9"/>
  <c r="J362" i="9" s="1"/>
  <c r="J67" i="9" s="1"/>
  <c r="P441" i="9"/>
  <c r="T726" i="9"/>
  <c r="BK839" i="9"/>
  <c r="J839" i="9" s="1"/>
  <c r="J72" i="9" s="1"/>
  <c r="P352" i="10"/>
  <c r="R369" i="10"/>
  <c r="T451" i="10"/>
  <c r="BK753" i="10"/>
  <c r="J753" i="10"/>
  <c r="J71" i="10" s="1"/>
  <c r="P794" i="10"/>
  <c r="BK501" i="11"/>
  <c r="J501" i="11" s="1"/>
  <c r="J69" i="11" s="1"/>
  <c r="P747" i="11"/>
  <c r="P782" i="11"/>
  <c r="BK534" i="12"/>
  <c r="J534" i="12" s="1"/>
  <c r="J66" i="12" s="1"/>
  <c r="R534" i="12"/>
  <c r="P590" i="12"/>
  <c r="BK977" i="12"/>
  <c r="J977" i="12"/>
  <c r="J69" i="12"/>
  <c r="R1057" i="12"/>
  <c r="T1150" i="12"/>
  <c r="BK489" i="13"/>
  <c r="J489" i="13"/>
  <c r="J67" i="13"/>
  <c r="P692" i="13"/>
  <c r="P658" i="14"/>
  <c r="BK899" i="14"/>
  <c r="J899" i="14"/>
  <c r="J71" i="14" s="1"/>
  <c r="P83" i="15"/>
  <c r="P82" i="15"/>
  <c r="P81" i="15" s="1"/>
  <c r="AU70" i="1" s="1"/>
  <c r="P91" i="16"/>
  <c r="P194" i="16"/>
  <c r="P90" i="16" s="1"/>
  <c r="T87" i="17"/>
  <c r="BK113" i="17"/>
  <c r="J113" i="17" s="1"/>
  <c r="J64" i="17" s="1"/>
  <c r="T98" i="2"/>
  <c r="BK366" i="2"/>
  <c r="J366" i="2"/>
  <c r="J67" i="2" s="1"/>
  <c r="P366" i="2"/>
  <c r="P96" i="3"/>
  <c r="BK698" i="3"/>
  <c r="J698" i="3"/>
  <c r="J70" i="3" s="1"/>
  <c r="BK541" i="4"/>
  <c r="J541" i="4" s="1"/>
  <c r="J68" i="4" s="1"/>
  <c r="T624" i="4"/>
  <c r="T623" i="4" s="1"/>
  <c r="P686" i="4"/>
  <c r="P1302" i="4"/>
  <c r="T1354" i="4"/>
  <c r="BK1204" i="5"/>
  <c r="J1204" i="5"/>
  <c r="J72" i="5"/>
  <c r="BK1665" i="5"/>
  <c r="J1665" i="5"/>
  <c r="J77" i="5" s="1"/>
  <c r="R653" i="6"/>
  <c r="T1089" i="6"/>
  <c r="T698" i="7"/>
  <c r="P905" i="7"/>
  <c r="BK1032" i="7"/>
  <c r="BK1031" i="7"/>
  <c r="J1031" i="7" s="1"/>
  <c r="J74" i="7" s="1"/>
  <c r="R699" i="8"/>
  <c r="T871" i="8"/>
  <c r="R362" i="9"/>
  <c r="T441" i="9"/>
  <c r="T800" i="9"/>
  <c r="BK590" i="12"/>
  <c r="J590" i="12"/>
  <c r="J67" i="12"/>
  <c r="R456" i="13"/>
  <c r="R692" i="13"/>
  <c r="R94" i="14"/>
  <c r="T507" i="14"/>
  <c r="P924" i="14"/>
  <c r="R119" i="16"/>
  <c r="T215" i="16"/>
  <c r="T214" i="16" s="1"/>
  <c r="BK87" i="17"/>
  <c r="R98" i="17"/>
  <c r="R113" i="17"/>
  <c r="R642" i="2"/>
  <c r="BK813" i="2"/>
  <c r="J813" i="2"/>
  <c r="J72" i="2" s="1"/>
  <c r="T96" i="3"/>
  <c r="R698" i="3"/>
  <c r="T838" i="3"/>
  <c r="BK762" i="4"/>
  <c r="J762" i="4" s="1"/>
  <c r="J72" i="4" s="1"/>
  <c r="BK1302" i="4"/>
  <c r="J1302" i="4" s="1"/>
  <c r="J74" i="4" s="1"/>
  <c r="R98" i="6"/>
  <c r="P851" i="6"/>
  <c r="R1089" i="6"/>
  <c r="P698" i="7"/>
  <c r="BK905" i="7"/>
  <c r="J905" i="7" s="1"/>
  <c r="J71" i="7" s="1"/>
  <c r="P1032" i="7"/>
  <c r="P1031" i="7"/>
  <c r="R539" i="9"/>
  <c r="R800" i="9"/>
  <c r="T839" i="9"/>
  <c r="BK352" i="10"/>
  <c r="J352" i="10"/>
  <c r="J66" i="10" s="1"/>
  <c r="T369" i="10"/>
  <c r="BK679" i="10"/>
  <c r="J679" i="10" s="1"/>
  <c r="J70" i="10" s="1"/>
  <c r="P800" i="10"/>
  <c r="P799" i="10"/>
  <c r="BK98" i="11"/>
  <c r="J98" i="11" s="1"/>
  <c r="J65" i="11" s="1"/>
  <c r="P412" i="11"/>
  <c r="T686" i="11"/>
  <c r="BK782" i="11"/>
  <c r="J782" i="11"/>
  <c r="J72" i="11" s="1"/>
  <c r="T725" i="12"/>
  <c r="BK1098" i="12"/>
  <c r="J1098" i="12" s="1"/>
  <c r="J73" i="12" s="1"/>
  <c r="P1098" i="12"/>
  <c r="T560" i="13"/>
  <c r="P824" i="13"/>
  <c r="P823" i="13" s="1"/>
  <c r="P336" i="14"/>
  <c r="P399" i="14"/>
  <c r="BK455" i="14"/>
  <c r="J455" i="14" s="1"/>
  <c r="J64" i="14" s="1"/>
  <c r="T455" i="14"/>
  <c r="P492" i="14"/>
  <c r="BK887" i="14"/>
  <c r="BK886" i="14"/>
  <c r="J886" i="14" s="1"/>
  <c r="J69" i="14" s="1"/>
  <c r="T899" i="14"/>
  <c r="T119" i="16"/>
  <c r="BK215" i="16"/>
  <c r="J215" i="16"/>
  <c r="J67" i="16" s="1"/>
  <c r="P87" i="17"/>
  <c r="T98" i="17"/>
  <c r="T113" i="17"/>
  <c r="BK421" i="2"/>
  <c r="J421" i="2"/>
  <c r="J69" i="2" s="1"/>
  <c r="P792" i="2"/>
  <c r="T813" i="2"/>
  <c r="P412" i="3"/>
  <c r="P103" i="5"/>
  <c r="P596" i="5"/>
  <c r="R1204" i="5"/>
  <c r="BK1659" i="5"/>
  <c r="J1659" i="5"/>
  <c r="J75" i="5" s="1"/>
  <c r="P1694" i="5"/>
  <c r="P1693" i="5" s="1"/>
  <c r="BK98" i="8"/>
  <c r="J98" i="8"/>
  <c r="J65" i="8" s="1"/>
  <c r="BK386" i="8"/>
  <c r="J386" i="8" s="1"/>
  <c r="J67" i="8" s="1"/>
  <c r="BK699" i="8"/>
  <c r="J699" i="8" s="1"/>
  <c r="J71" i="8" s="1"/>
  <c r="R871" i="8"/>
  <c r="BK98" i="9"/>
  <c r="BK539" i="9"/>
  <c r="J539" i="9" s="1"/>
  <c r="J69" i="9" s="1"/>
  <c r="P800" i="9"/>
  <c r="R839" i="9"/>
  <c r="BK369" i="10"/>
  <c r="J369" i="10"/>
  <c r="J67" i="10"/>
  <c r="BK451" i="10"/>
  <c r="J451" i="10"/>
  <c r="J68" i="10" s="1"/>
  <c r="T679" i="10"/>
  <c r="BK794" i="10"/>
  <c r="J794" i="10" s="1"/>
  <c r="J72" i="10" s="1"/>
  <c r="T501" i="11"/>
  <c r="T747" i="11"/>
  <c r="R782" i="11"/>
  <c r="R98" i="12"/>
  <c r="T534" i="12"/>
  <c r="T590" i="12"/>
  <c r="T977" i="12"/>
  <c r="R1150" i="12"/>
  <c r="T97" i="13"/>
  <c r="T96" i="13" s="1"/>
  <c r="T489" i="13"/>
  <c r="T779" i="13"/>
  <c r="BK94" i="14"/>
  <c r="J94" i="14"/>
  <c r="J61" i="14" s="1"/>
  <c r="R658" i="14"/>
  <c r="R899" i="14"/>
  <c r="BK119" i="16"/>
  <c r="J119" i="16"/>
  <c r="J62" i="16" s="1"/>
  <c r="T204" i="16"/>
  <c r="T203" i="16" s="1"/>
  <c r="T89" i="16" s="1"/>
  <c r="BK98" i="17"/>
  <c r="J98" i="17"/>
  <c r="J63" i="17" s="1"/>
  <c r="BK116" i="17"/>
  <c r="J116" i="17" s="1"/>
  <c r="J65" i="17" s="1"/>
  <c r="R98" i="2"/>
  <c r="T366" i="2"/>
  <c r="R792" i="2"/>
  <c r="R474" i="3"/>
  <c r="R473" i="3"/>
  <c r="P838" i="3"/>
  <c r="P762" i="4"/>
  <c r="R1360" i="4"/>
  <c r="R1359" i="4" s="1"/>
  <c r="R103" i="5"/>
  <c r="R596" i="5"/>
  <c r="BK810" i="5"/>
  <c r="J810" i="5" s="1"/>
  <c r="J69" i="5" s="1"/>
  <c r="R810" i="5"/>
  <c r="R796" i="5" s="1"/>
  <c r="T1481" i="5"/>
  <c r="T1665" i="5"/>
  <c r="T1664" i="5"/>
  <c r="BK98" i="6"/>
  <c r="T371" i="6"/>
  <c r="BK851" i="6"/>
  <c r="J851" i="6" s="1"/>
  <c r="J71" i="6" s="1"/>
  <c r="BK1089" i="6"/>
  <c r="J1089" i="6" s="1"/>
  <c r="J72" i="6" s="1"/>
  <c r="BK99" i="7"/>
  <c r="J99" i="7"/>
  <c r="J65" i="7" s="1"/>
  <c r="P460" i="7"/>
  <c r="P459" i="7" s="1"/>
  <c r="T933" i="7"/>
  <c r="T457" i="8"/>
  <c r="T456" i="8" s="1"/>
  <c r="P877" i="8"/>
  <c r="P876" i="8" s="1"/>
  <c r="T539" i="9"/>
  <c r="P845" i="9"/>
  <c r="P844" i="9" s="1"/>
  <c r="R516" i="10"/>
  <c r="P753" i="10"/>
  <c r="R794" i="10"/>
  <c r="T98" i="11"/>
  <c r="BK412" i="11"/>
  <c r="J412" i="11"/>
  <c r="J68" i="11" s="1"/>
  <c r="BK686" i="11"/>
  <c r="J686" i="11" s="1"/>
  <c r="J70" i="11" s="1"/>
  <c r="T788" i="11"/>
  <c r="T787" i="11" s="1"/>
  <c r="BK725" i="12"/>
  <c r="J725" i="12" s="1"/>
  <c r="J68" i="12" s="1"/>
  <c r="P977" i="12"/>
  <c r="P1057" i="12"/>
  <c r="BK1150" i="12"/>
  <c r="J1150" i="12" s="1"/>
  <c r="J74" i="12" s="1"/>
  <c r="BK560" i="13"/>
  <c r="J560" i="13" s="1"/>
  <c r="J68" i="13" s="1"/>
  <c r="R779" i="13"/>
  <c r="R336" i="14"/>
  <c r="R507" i="14"/>
  <c r="P887" i="14"/>
  <c r="P886" i="14" s="1"/>
  <c r="T887" i="14"/>
  <c r="R91" i="16"/>
  <c r="T194" i="16"/>
  <c r="BK220" i="16"/>
  <c r="J220" i="16" s="1"/>
  <c r="J69" i="16" s="1"/>
  <c r="P98" i="17"/>
  <c r="P113" i="17"/>
  <c r="P98" i="2"/>
  <c r="P97" i="2" s="1"/>
  <c r="R366" i="2"/>
  <c r="T792" i="2"/>
  <c r="BK474" i="3"/>
  <c r="J474" i="3"/>
  <c r="J69" i="3" s="1"/>
  <c r="T820" i="3"/>
  <c r="R762" i="4"/>
  <c r="P1360" i="4"/>
  <c r="P1359" i="4"/>
  <c r="T323" i="5"/>
  <c r="T1204" i="5"/>
  <c r="P1659" i="5"/>
  <c r="R1694" i="5"/>
  <c r="R1693" i="5"/>
  <c r="BK453" i="6"/>
  <c r="J453" i="6"/>
  <c r="J69" i="6" s="1"/>
  <c r="BK653" i="6"/>
  <c r="J653" i="6" s="1"/>
  <c r="J70" i="6" s="1"/>
  <c r="T1095" i="6"/>
  <c r="T1094" i="6" s="1"/>
  <c r="R396" i="7"/>
  <c r="BK698" i="7"/>
  <c r="J698" i="7" s="1"/>
  <c r="J70" i="7" s="1"/>
  <c r="R1026" i="7"/>
  <c r="R98" i="8"/>
  <c r="P699" i="8"/>
  <c r="P871" i="8"/>
  <c r="P98" i="9"/>
  <c r="T362" i="9"/>
  <c r="BK726" i="9"/>
  <c r="J726" i="9" s="1"/>
  <c r="J70" i="9" s="1"/>
  <c r="T845" i="9"/>
  <c r="T844" i="9" s="1"/>
  <c r="R98" i="10"/>
  <c r="R352" i="10"/>
  <c r="T352" i="10"/>
  <c r="R451" i="10"/>
  <c r="P679" i="10"/>
  <c r="R800" i="10"/>
  <c r="R799" i="10" s="1"/>
  <c r="R501" i="11"/>
  <c r="R747" i="11"/>
  <c r="T782" i="11"/>
  <c r="P98" i="12"/>
  <c r="P725" i="12"/>
  <c r="BK1057" i="12"/>
  <c r="J1057" i="12" s="1"/>
  <c r="J70" i="12" s="1"/>
  <c r="R1098" i="12"/>
  <c r="R1097" i="12" s="1"/>
  <c r="R97" i="13"/>
  <c r="R489" i="13"/>
  <c r="BK779" i="13"/>
  <c r="J779" i="13" s="1"/>
  <c r="J70" i="13" s="1"/>
  <c r="BK194" i="16"/>
  <c r="J194" i="16" s="1"/>
  <c r="J63" i="16" s="1"/>
  <c r="R215" i="16"/>
  <c r="R214" i="16"/>
  <c r="R87" i="17"/>
  <c r="P95" i="17"/>
  <c r="R116" i="17"/>
  <c r="BK98" i="2"/>
  <c r="BK642" i="2"/>
  <c r="J642" i="2" s="1"/>
  <c r="J70" i="2" s="1"/>
  <c r="T819" i="2"/>
  <c r="T818" i="2" s="1"/>
  <c r="T474" i="3"/>
  <c r="T473" i="3" s="1"/>
  <c r="BK838" i="3"/>
  <c r="J838" i="3" s="1"/>
  <c r="J72" i="3" s="1"/>
  <c r="T541" i="4"/>
  <c r="T1123" i="4"/>
  <c r="R1354" i="4"/>
  <c r="P453" i="6"/>
  <c r="P452" i="6" s="1"/>
  <c r="P653" i="6"/>
  <c r="R1095" i="6"/>
  <c r="R1094" i="6"/>
  <c r="BK460" i="7"/>
  <c r="J460" i="7"/>
  <c r="J69" i="7" s="1"/>
  <c r="BK933" i="7"/>
  <c r="J933" i="7"/>
  <c r="J72" i="7" s="1"/>
  <c r="BK1026" i="7"/>
  <c r="J1026" i="7" s="1"/>
  <c r="J73" i="7" s="1"/>
  <c r="P98" i="8"/>
  <c r="P97" i="8" s="1"/>
  <c r="P96" i="8" s="1"/>
  <c r="AU62" i="1" s="1"/>
  <c r="P386" i="8"/>
  <c r="R386" i="8"/>
  <c r="T386" i="8"/>
  <c r="R877" i="8"/>
  <c r="R876" i="8" s="1"/>
  <c r="P362" i="9"/>
  <c r="R441" i="9"/>
  <c r="R726" i="9"/>
  <c r="BK845" i="9"/>
  <c r="BK844" i="9" s="1"/>
  <c r="J844" i="9" s="1"/>
  <c r="J73" i="9" s="1"/>
  <c r="T98" i="10"/>
  <c r="T97" i="10" s="1"/>
  <c r="T96" i="10" s="1"/>
  <c r="BK516" i="10"/>
  <c r="J516" i="10" s="1"/>
  <c r="J69" i="10" s="1"/>
  <c r="T753" i="10"/>
  <c r="P501" i="11"/>
  <c r="BK747" i="11"/>
  <c r="J747" i="11" s="1"/>
  <c r="J71" i="11" s="1"/>
  <c r="BK788" i="11"/>
  <c r="J788" i="11"/>
  <c r="J74" i="11" s="1"/>
  <c r="T98" i="12"/>
  <c r="P534" i="12"/>
  <c r="R590" i="12"/>
  <c r="R977" i="12"/>
  <c r="T1098" i="12"/>
  <c r="T1097" i="12"/>
  <c r="R560" i="13"/>
  <c r="T824" i="13"/>
  <c r="T823" i="13"/>
  <c r="T94" i="14"/>
  <c r="P507" i="14"/>
  <c r="R924" i="14"/>
  <c r="BK83" i="15"/>
  <c r="BK82" i="15"/>
  <c r="J82" i="15" s="1"/>
  <c r="J60" i="15" s="1"/>
  <c r="T91" i="16"/>
  <c r="T90" i="16"/>
  <c r="R204" i="16"/>
  <c r="R203" i="16"/>
  <c r="P220" i="16"/>
  <c r="R95" i="17"/>
  <c r="T116" i="17"/>
  <c r="R541" i="4"/>
  <c r="P1123" i="4"/>
  <c r="BK1354" i="4"/>
  <c r="J1354" i="4"/>
  <c r="J75" i="4" s="1"/>
  <c r="T103" i="5"/>
  <c r="P837" i="5"/>
  <c r="P836" i="5" s="1"/>
  <c r="BK1481" i="5"/>
  <c r="J1481" i="5" s="1"/>
  <c r="J73" i="5" s="1"/>
  <c r="T1659" i="5"/>
  <c r="T1694" i="5"/>
  <c r="T1693" i="5"/>
  <c r="T98" i="6"/>
  <c r="R851" i="6"/>
  <c r="R99" i="7"/>
  <c r="T460" i="7"/>
  <c r="T459" i="7"/>
  <c r="T905" i="7"/>
  <c r="R1032" i="7"/>
  <c r="R1031" i="7" s="1"/>
  <c r="BK457" i="8"/>
  <c r="BK456" i="8" s="1"/>
  <c r="BK877" i="8"/>
  <c r="BK876" i="8"/>
  <c r="J876" i="8" s="1"/>
  <c r="J73" i="8" s="1"/>
  <c r="R98" i="9"/>
  <c r="R97" i="9" s="1"/>
  <c r="BK441" i="9"/>
  <c r="J441" i="9"/>
  <c r="J68" i="9" s="1"/>
  <c r="P726" i="9"/>
  <c r="R845" i="9"/>
  <c r="R844" i="9" s="1"/>
  <c r="P98" i="10"/>
  <c r="P97" i="10" s="1"/>
  <c r="P96" i="10" s="1"/>
  <c r="AU64" i="1" s="1"/>
  <c r="P369" i="10"/>
  <c r="P451" i="10"/>
  <c r="R679" i="10"/>
  <c r="BK800" i="10"/>
  <c r="BK799" i="10" s="1"/>
  <c r="J799" i="10" s="1"/>
  <c r="J73" i="10" s="1"/>
  <c r="R98" i="11"/>
  <c r="R97" i="11"/>
  <c r="R96" i="11" s="1"/>
  <c r="T412" i="11"/>
  <c r="R686" i="11"/>
  <c r="P788" i="11"/>
  <c r="P787" i="11"/>
  <c r="BK98" i="12"/>
  <c r="BK97" i="12"/>
  <c r="J97" i="12" s="1"/>
  <c r="J64" i="12" s="1"/>
  <c r="R725" i="12"/>
  <c r="T1057" i="12"/>
  <c r="P1150" i="12"/>
  <c r="BK97" i="13"/>
  <c r="BK96" i="13" s="1"/>
  <c r="BK95" i="13" s="1"/>
  <c r="J95" i="13" s="1"/>
  <c r="J32" i="13" s="1"/>
  <c r="P456" i="13"/>
  <c r="BK692" i="13"/>
  <c r="J692" i="13" s="1"/>
  <c r="J69" i="13" s="1"/>
  <c r="BK824" i="13"/>
  <c r="BK823" i="13" s="1"/>
  <c r="J823" i="13" s="1"/>
  <c r="J72" i="13" s="1"/>
  <c r="P94" i="14"/>
  <c r="P93" i="14" s="1"/>
  <c r="P92" i="14" s="1"/>
  <c r="AU69" i="1" s="1"/>
  <c r="BK399" i="14"/>
  <c r="J399" i="14"/>
  <c r="J63" i="14" s="1"/>
  <c r="T399" i="14"/>
  <c r="P455" i="14"/>
  <c r="BK492" i="14"/>
  <c r="J492" i="14"/>
  <c r="J65" i="14" s="1"/>
  <c r="R492" i="14"/>
  <c r="BK91" i="16"/>
  <c r="J91" i="16" s="1"/>
  <c r="J61" i="16" s="1"/>
  <c r="R194" i="16"/>
  <c r="T95" i="17"/>
  <c r="P116" i="17"/>
  <c r="BK397" i="3"/>
  <c r="J397" i="3" s="1"/>
  <c r="J66" i="3" s="1"/>
  <c r="BK796" i="5"/>
  <c r="J796" i="5" s="1"/>
  <c r="J68" i="5" s="1"/>
  <c r="BK358" i="6"/>
  <c r="J358" i="6" s="1"/>
  <c r="J66" i="6" s="1"/>
  <c r="BK1401" i="4"/>
  <c r="J1401" i="4"/>
  <c r="J79" i="4" s="1"/>
  <c r="BK820" i="13"/>
  <c r="J820" i="13" s="1"/>
  <c r="J71" i="13" s="1"/>
  <c r="BK367" i="8"/>
  <c r="J367" i="8" s="1"/>
  <c r="J66" i="8" s="1"/>
  <c r="BK390" i="11"/>
  <c r="J390" i="11" s="1"/>
  <c r="J66" i="11" s="1"/>
  <c r="BK401" i="11"/>
  <c r="J401" i="11"/>
  <c r="J67" i="11" s="1"/>
  <c r="BK218" i="16"/>
  <c r="J218" i="16" s="1"/>
  <c r="J68" i="16" s="1"/>
  <c r="BK1094" i="12"/>
  <c r="J1094" i="12" s="1"/>
  <c r="J71" i="12" s="1"/>
  <c r="BK347" i="2"/>
  <c r="J347" i="2" s="1"/>
  <c r="J66" i="2" s="1"/>
  <c r="BK381" i="7"/>
  <c r="J381" i="7"/>
  <c r="J66" i="7" s="1"/>
  <c r="BK497" i="4"/>
  <c r="J497" i="4" s="1"/>
  <c r="J66" i="4" s="1"/>
  <c r="BK685" i="8"/>
  <c r="J685" i="8" s="1"/>
  <c r="J70" i="8" s="1"/>
  <c r="BK1396" i="4"/>
  <c r="J1396" i="4" s="1"/>
  <c r="J78" i="4" s="1"/>
  <c r="BK347" i="9"/>
  <c r="J347" i="9"/>
  <c r="J66" i="9" s="1"/>
  <c r="BK883" i="14"/>
  <c r="J883" i="14" s="1"/>
  <c r="J68" i="14" s="1"/>
  <c r="F82" i="17"/>
  <c r="J204" i="16"/>
  <c r="J65" i="16"/>
  <c r="BE96" i="17"/>
  <c r="BE114" i="17"/>
  <c r="BE89" i="17"/>
  <c r="BE94" i="17"/>
  <c r="BE101" i="17"/>
  <c r="BE104" i="17"/>
  <c r="BE105" i="17"/>
  <c r="BE109" i="17"/>
  <c r="BE117" i="17"/>
  <c r="BE91" i="17"/>
  <c r="BE93" i="17"/>
  <c r="BE107" i="17"/>
  <c r="BE121" i="17"/>
  <c r="J52" i="17"/>
  <c r="BE92" i="17"/>
  <c r="BE110" i="17"/>
  <c r="BE122" i="17"/>
  <c r="BE100" i="17"/>
  <c r="BE108" i="17"/>
  <c r="BE111" i="17"/>
  <c r="BE118" i="17"/>
  <c r="BE112" i="17"/>
  <c r="BE88" i="17"/>
  <c r="BE103" i="17"/>
  <c r="BE120" i="17"/>
  <c r="E48" i="17"/>
  <c r="BE99" i="17"/>
  <c r="BE106" i="17"/>
  <c r="BK90" i="16"/>
  <c r="J90" i="16" s="1"/>
  <c r="J60" i="16" s="1"/>
  <c r="BE90" i="17"/>
  <c r="BE97" i="17"/>
  <c r="BE102" i="17"/>
  <c r="BE115" i="17"/>
  <c r="BE119" i="17"/>
  <c r="BE126" i="16"/>
  <c r="BE132" i="16"/>
  <c r="BE141" i="16"/>
  <c r="BE148" i="16"/>
  <c r="BE162" i="16"/>
  <c r="J83" i="15"/>
  <c r="J61" i="15"/>
  <c r="E48" i="16"/>
  <c r="BE95" i="16"/>
  <c r="BE97" i="16"/>
  <c r="BE100" i="16"/>
  <c r="BE103" i="16"/>
  <c r="BE134" i="16"/>
  <c r="BE144" i="16"/>
  <c r="BE163" i="16"/>
  <c r="BE175" i="16"/>
  <c r="BE200" i="16"/>
  <c r="BE207" i="16"/>
  <c r="BE209" i="16"/>
  <c r="BE212" i="16"/>
  <c r="BK81" i="15"/>
  <c r="J81" i="15" s="1"/>
  <c r="J30" i="15" s="1"/>
  <c r="BE109" i="16"/>
  <c r="BE151" i="16"/>
  <c r="BE159" i="16"/>
  <c r="BE202" i="16"/>
  <c r="BE206" i="16"/>
  <c r="BE208" i="16"/>
  <c r="BE211" i="16"/>
  <c r="J52" i="16"/>
  <c r="BE107" i="16"/>
  <c r="BE130" i="16"/>
  <c r="BE139" i="16"/>
  <c r="BE155" i="16"/>
  <c r="BE178" i="16"/>
  <c r="BE180" i="16"/>
  <c r="BE185" i="16"/>
  <c r="BE217" i="16"/>
  <c r="BE99" i="16"/>
  <c r="BE114" i="16"/>
  <c r="BE122" i="16"/>
  <c r="BE140" i="16"/>
  <c r="BE152" i="16"/>
  <c r="BE171" i="16"/>
  <c r="BE179" i="16"/>
  <c r="BE183" i="16"/>
  <c r="BE189" i="16"/>
  <c r="BE195" i="16"/>
  <c r="BE201" i="16"/>
  <c r="BE216" i="16"/>
  <c r="BE221" i="16"/>
  <c r="BE222" i="16"/>
  <c r="BE104" i="16"/>
  <c r="BE110" i="16"/>
  <c r="BE125" i="16"/>
  <c r="BE146" i="16"/>
  <c r="BE156" i="16"/>
  <c r="BE157" i="16"/>
  <c r="BE167" i="16"/>
  <c r="BE190" i="16"/>
  <c r="BE199" i="16"/>
  <c r="BE205" i="16"/>
  <c r="BE102" i="16"/>
  <c r="BE111" i="16"/>
  <c r="BE112" i="16"/>
  <c r="BE117" i="16"/>
  <c r="BE128" i="16"/>
  <c r="BE149" i="16"/>
  <c r="BE160" i="16"/>
  <c r="BE173" i="16"/>
  <c r="BE176" i="16"/>
  <c r="BE188" i="16"/>
  <c r="BE93" i="16"/>
  <c r="BE108" i="16"/>
  <c r="BE120" i="16"/>
  <c r="BE135" i="16"/>
  <c r="BE154" i="16"/>
  <c r="BE158" i="16"/>
  <c r="BE165" i="16"/>
  <c r="BE182" i="16"/>
  <c r="F86" i="16"/>
  <c r="BE94" i="16"/>
  <c r="BE101" i="16"/>
  <c r="BE129" i="16"/>
  <c r="BE147" i="16"/>
  <c r="BE166" i="16"/>
  <c r="BE169" i="16"/>
  <c r="BE184" i="16"/>
  <c r="BE196" i="16"/>
  <c r="BE210" i="16"/>
  <c r="BE92" i="16"/>
  <c r="BE98" i="16"/>
  <c r="BE137" i="16"/>
  <c r="BE143" i="16"/>
  <c r="BE174" i="16"/>
  <c r="BE191" i="16"/>
  <c r="BE197" i="16"/>
  <c r="BE213" i="16"/>
  <c r="BE219" i="16"/>
  <c r="BE105" i="16"/>
  <c r="BE113" i="16"/>
  <c r="BE123" i="16"/>
  <c r="BE131" i="16"/>
  <c r="BE133" i="16"/>
  <c r="BE136" i="16"/>
  <c r="BE142" i="16"/>
  <c r="BE153" i="16"/>
  <c r="BE161" i="16"/>
  <c r="BE172" i="16"/>
  <c r="BE177" i="16"/>
  <c r="BE187" i="16"/>
  <c r="BE192" i="16"/>
  <c r="BE198" i="16"/>
  <c r="BE106" i="16"/>
  <c r="BE116" i="16"/>
  <c r="BE121" i="16"/>
  <c r="BE124" i="16"/>
  <c r="BE127" i="16"/>
  <c r="BE145" i="16"/>
  <c r="BE150" i="16"/>
  <c r="BE164" i="16"/>
  <c r="BE168" i="16"/>
  <c r="BE170" i="16"/>
  <c r="BE181" i="16"/>
  <c r="BE186" i="16"/>
  <c r="BE193" i="16"/>
  <c r="J887" i="14"/>
  <c r="J70" i="14" s="1"/>
  <c r="F78" i="15"/>
  <c r="BE87" i="15"/>
  <c r="BE92" i="15"/>
  <c r="BE95" i="15"/>
  <c r="BE103" i="15"/>
  <c r="BE104" i="15"/>
  <c r="BE105" i="15"/>
  <c r="J52" i="15"/>
  <c r="BE88" i="15"/>
  <c r="E71" i="15"/>
  <c r="BE91" i="15"/>
  <c r="BE98" i="15"/>
  <c r="BE90" i="15"/>
  <c r="BE96" i="15"/>
  <c r="BE85" i="15"/>
  <c r="BE89" i="15"/>
  <c r="BE97" i="15"/>
  <c r="BE102" i="15"/>
  <c r="BE93" i="15"/>
  <c r="BE86" i="15"/>
  <c r="BE94" i="15"/>
  <c r="BE84" i="15"/>
  <c r="BE100" i="15"/>
  <c r="BE99" i="15"/>
  <c r="BE101" i="15"/>
  <c r="BE234" i="14"/>
  <c r="BE420" i="14"/>
  <c r="BE482" i="14"/>
  <c r="BE630" i="14"/>
  <c r="BE699" i="14"/>
  <c r="BE731" i="14"/>
  <c r="BE738" i="14"/>
  <c r="BE769" i="14"/>
  <c r="BE794" i="14"/>
  <c r="BE835" i="14"/>
  <c r="BE856" i="14"/>
  <c r="BE863" i="14"/>
  <c r="BE888" i="14"/>
  <c r="BE908" i="14"/>
  <c r="BE911" i="14"/>
  <c r="E82" i="14"/>
  <c r="BE149" i="14"/>
  <c r="BE218" i="14"/>
  <c r="BE266" i="14"/>
  <c r="BE312" i="14"/>
  <c r="BE390" i="14"/>
  <c r="BE545" i="14"/>
  <c r="BE573" i="14"/>
  <c r="BE647" i="14"/>
  <c r="BE691" i="14"/>
  <c r="BE717" i="14"/>
  <c r="BE780" i="14"/>
  <c r="BE843" i="14"/>
  <c r="BE850" i="14"/>
  <c r="BE895" i="14"/>
  <c r="BE906" i="14"/>
  <c r="BE919" i="14"/>
  <c r="BE101" i="14"/>
  <c r="BE181" i="14"/>
  <c r="BE213" i="14"/>
  <c r="BE242" i="14"/>
  <c r="BE299" i="14"/>
  <c r="BE313" i="14"/>
  <c r="BE501" i="14"/>
  <c r="BE552" i="14"/>
  <c r="BE681" i="14"/>
  <c r="BE752" i="14"/>
  <c r="BE755" i="14"/>
  <c r="BE811" i="14"/>
  <c r="BE897" i="14"/>
  <c r="BE917" i="14"/>
  <c r="BE933" i="14"/>
  <c r="BE270" i="14"/>
  <c r="BE326" i="14"/>
  <c r="BE372" i="14"/>
  <c r="BE443" i="14"/>
  <c r="BE463" i="14"/>
  <c r="BE484" i="14"/>
  <c r="BE524" i="14"/>
  <c r="BE597" i="14"/>
  <c r="BE629" i="14"/>
  <c r="BE632" i="14"/>
  <c r="BE735" i="14"/>
  <c r="BE741" i="14"/>
  <c r="BE761" i="14"/>
  <c r="BE805" i="14"/>
  <c r="BE829" i="14"/>
  <c r="BE900" i="14"/>
  <c r="BE932" i="14"/>
  <c r="BE941" i="14"/>
  <c r="BE302" i="14"/>
  <c r="BE427" i="14"/>
  <c r="BE452" i="14"/>
  <c r="BE543" i="14"/>
  <c r="BE567" i="14"/>
  <c r="BE604" i="14"/>
  <c r="BE701" i="14"/>
  <c r="BE748" i="14"/>
  <c r="BE812" i="14"/>
  <c r="BE822" i="14"/>
  <c r="BE870" i="14"/>
  <c r="BE877" i="14"/>
  <c r="BE884" i="14"/>
  <c r="BE922" i="14"/>
  <c r="BE925" i="14"/>
  <c r="BE931" i="14"/>
  <c r="BE939" i="14"/>
  <c r="BE940" i="14"/>
  <c r="BE956" i="14"/>
  <c r="BE968" i="14"/>
  <c r="BE95" i="14"/>
  <c r="BE133" i="14"/>
  <c r="BE246" i="14"/>
  <c r="BE259" i="14"/>
  <c r="BE279" i="14"/>
  <c r="BE446" i="14"/>
  <c r="BE516" i="14"/>
  <c r="BE559" i="14"/>
  <c r="BE115" i="14"/>
  <c r="BE157" i="14"/>
  <c r="BE173" i="14"/>
  <c r="BE197" i="14"/>
  <c r="BE255" i="14"/>
  <c r="BE337" i="14"/>
  <c r="BE406" i="14"/>
  <c r="BE493" i="14"/>
  <c r="BE508" i="14"/>
  <c r="BE535" i="14"/>
  <c r="BE581" i="14"/>
  <c r="BE607" i="14"/>
  <c r="BE615" i="14"/>
  <c r="BE655" i="14"/>
  <c r="F55" i="14"/>
  <c r="BE122" i="14"/>
  <c r="BE305" i="14"/>
  <c r="BE349" i="14"/>
  <c r="BE400" i="14"/>
  <c r="BE456" i="14"/>
  <c r="BE476" i="14"/>
  <c r="BE506" i="14"/>
  <c r="BE595" i="14"/>
  <c r="BE598" i="14"/>
  <c r="BE621" i="14"/>
  <c r="BE666" i="14"/>
  <c r="BE107" i="14"/>
  <c r="BE125" i="14"/>
  <c r="BE141" i="14"/>
  <c r="BE189" i="14"/>
  <c r="BE286" i="14"/>
  <c r="BE334" i="14"/>
  <c r="BE449" i="14"/>
  <c r="BE514" i="14"/>
  <c r="BE589" i="14"/>
  <c r="BE631" i="14"/>
  <c r="BE640" i="14"/>
  <c r="BE659" i="14"/>
  <c r="BE724" i="14"/>
  <c r="J86" i="14"/>
  <c r="BE112" i="14"/>
  <c r="BE215" i="14"/>
  <c r="BE228" i="14"/>
  <c r="BE393" i="14"/>
  <c r="BE413" i="14"/>
  <c r="BE533" i="14"/>
  <c r="BE558" i="14"/>
  <c r="BE622" i="14"/>
  <c r="BE638" i="14"/>
  <c r="BE665" i="14"/>
  <c r="BE673" i="14"/>
  <c r="BE683" i="14"/>
  <c r="BE704" i="14"/>
  <c r="BE343" i="14"/>
  <c r="BE490" i="14"/>
  <c r="BE606" i="14"/>
  <c r="BE667" i="14"/>
  <c r="BE165" i="14"/>
  <c r="BE205" i="14"/>
  <c r="BE221" i="14"/>
  <c r="BE231" i="14"/>
  <c r="BE434" i="14"/>
  <c r="BE470" i="14"/>
  <c r="BE526" i="14"/>
  <c r="BE551" i="14"/>
  <c r="BE613" i="14"/>
  <c r="BE639" i="14"/>
  <c r="BE675" i="14"/>
  <c r="BE308" i="13"/>
  <c r="BE346" i="13"/>
  <c r="BE395" i="13"/>
  <c r="BE402" i="13"/>
  <c r="BE454" i="13"/>
  <c r="BE477" i="13"/>
  <c r="BE490" i="13"/>
  <c r="BE567" i="13"/>
  <c r="BE588" i="13"/>
  <c r="BE605" i="13"/>
  <c r="BE669" i="13"/>
  <c r="BE790" i="13"/>
  <c r="BE821" i="13"/>
  <c r="J98" i="12"/>
  <c r="J65" i="12" s="1"/>
  <c r="J89" i="13"/>
  <c r="BE153" i="13"/>
  <c r="BE174" i="13"/>
  <c r="BE186" i="13"/>
  <c r="BE195" i="13"/>
  <c r="BE251" i="13"/>
  <c r="BE296" i="13"/>
  <c r="BE386" i="13"/>
  <c r="BE442" i="13"/>
  <c r="BE465" i="13"/>
  <c r="BE508" i="13"/>
  <c r="BE561" i="13"/>
  <c r="BE643" i="13"/>
  <c r="BE661" i="13"/>
  <c r="BE709" i="13"/>
  <c r="BE725" i="13"/>
  <c r="BE734" i="13"/>
  <c r="BE761" i="13"/>
  <c r="BE825" i="13"/>
  <c r="BE114" i="13"/>
  <c r="BE218" i="13"/>
  <c r="BE240" i="13"/>
  <c r="BE293" i="13"/>
  <c r="BE338" i="13"/>
  <c r="BE594" i="13"/>
  <c r="BE611" i="13"/>
  <c r="BE635" i="13"/>
  <c r="BE652" i="13"/>
  <c r="BE682" i="13"/>
  <c r="BE693" i="13"/>
  <c r="BE701" i="13"/>
  <c r="BE752" i="13"/>
  <c r="BE770" i="13"/>
  <c r="BE780" i="13"/>
  <c r="BE799" i="13"/>
  <c r="BE810" i="13"/>
  <c r="BE815" i="13"/>
  <c r="BE833" i="13"/>
  <c r="BE836" i="13"/>
  <c r="BE844" i="13"/>
  <c r="BE851" i="13"/>
  <c r="E83" i="13"/>
  <c r="BE553" i="13"/>
  <c r="BE675" i="13"/>
  <c r="BE795" i="13"/>
  <c r="BE849" i="13"/>
  <c r="BE135" i="13"/>
  <c r="BE363" i="13"/>
  <c r="BE651" i="13"/>
  <c r="BE653" i="13"/>
  <c r="BE716" i="13"/>
  <c r="BE743" i="13"/>
  <c r="BE786" i="13"/>
  <c r="BE807" i="13"/>
  <c r="BE846" i="13"/>
  <c r="BE147" i="13"/>
  <c r="BE189" i="13"/>
  <c r="BE375" i="13"/>
  <c r="BE414" i="13"/>
  <c r="BE430" i="13"/>
  <c r="BE499" i="13"/>
  <c r="BE536" i="13"/>
  <c r="BE641" i="13"/>
  <c r="BE98" i="13"/>
  <c r="BE204" i="13"/>
  <c r="BE457" i="13"/>
  <c r="BE483" i="13"/>
  <c r="BE517" i="13"/>
  <c r="BE545" i="13"/>
  <c r="BE577" i="13"/>
  <c r="BE600" i="13"/>
  <c r="BE617" i="13"/>
  <c r="BE634" i="13"/>
  <c r="BE128" i="13"/>
  <c r="BE168" i="13"/>
  <c r="BE229" i="13"/>
  <c r="BE317" i="13"/>
  <c r="BE526" i="13"/>
  <c r="BE619" i="13"/>
  <c r="BE626" i="13"/>
  <c r="BE642" i="13"/>
  <c r="BK1097" i="12"/>
  <c r="J1097" i="12"/>
  <c r="J72" i="12" s="1"/>
  <c r="BE384" i="13"/>
  <c r="BE444" i="13"/>
  <c r="F92" i="13"/>
  <c r="BE159" i="13"/>
  <c r="BE313" i="13"/>
  <c r="BE350" i="13"/>
  <c r="BE417" i="13"/>
  <c r="BE471" i="13"/>
  <c r="BE569" i="13"/>
  <c r="BE595" i="13"/>
  <c r="BE610" i="13"/>
  <c r="BE644" i="13"/>
  <c r="BE106" i="13"/>
  <c r="BE141" i="13"/>
  <c r="BE198" i="13"/>
  <c r="BE262" i="13"/>
  <c r="BE285" i="13"/>
  <c r="BE305" i="13"/>
  <c r="BE334" i="13"/>
  <c r="BE354" i="13"/>
  <c r="BE575" i="13"/>
  <c r="BE587" i="13"/>
  <c r="BE645" i="13"/>
  <c r="BE122" i="13"/>
  <c r="BE180" i="13"/>
  <c r="BE207" i="13"/>
  <c r="BE273" i="13"/>
  <c r="BE327" i="13"/>
  <c r="BE357" i="13"/>
  <c r="BE433" i="13"/>
  <c r="BE586" i="13"/>
  <c r="BE627" i="13"/>
  <c r="BK97" i="11"/>
  <c r="J97" i="11"/>
  <c r="J64" i="11"/>
  <c r="BE401" i="12"/>
  <c r="BE684" i="12"/>
  <c r="BE777" i="12"/>
  <c r="BE787" i="12"/>
  <c r="BE802" i="12"/>
  <c r="BE813" i="12"/>
  <c r="BE867" i="12"/>
  <c r="BE873" i="12"/>
  <c r="BE963" i="12"/>
  <c r="BE1058" i="12"/>
  <c r="BK787" i="11"/>
  <c r="J787" i="11"/>
  <c r="J73" i="11" s="1"/>
  <c r="BE190" i="12"/>
  <c r="BE213" i="12"/>
  <c r="BE265" i="12"/>
  <c r="BE422" i="12"/>
  <c r="BE450" i="12"/>
  <c r="BE480" i="12"/>
  <c r="BE501" i="12"/>
  <c r="BE573" i="12"/>
  <c r="BE747" i="12"/>
  <c r="BE757" i="12"/>
  <c r="BE822" i="12"/>
  <c r="BE834" i="12"/>
  <c r="BE855" i="12"/>
  <c r="BE877" i="12"/>
  <c r="BE1002" i="12"/>
  <c r="BE1056" i="12"/>
  <c r="BE1083" i="12"/>
  <c r="BE1105" i="12"/>
  <c r="BE1106" i="12"/>
  <c r="BE1107" i="12"/>
  <c r="BE1130" i="12"/>
  <c r="BE1141" i="12"/>
  <c r="BE1151" i="12"/>
  <c r="BE952" i="12"/>
  <c r="BE970" i="12"/>
  <c r="BE1063" i="12"/>
  <c r="BE1067" i="12"/>
  <c r="BE1076" i="12"/>
  <c r="BE1089" i="12"/>
  <c r="BE1095" i="12"/>
  <c r="BE1187" i="12"/>
  <c r="F59" i="12"/>
  <c r="BE224" i="12"/>
  <c r="BE246" i="12"/>
  <c r="BE411" i="12"/>
  <c r="BE430" i="12"/>
  <c r="BE547" i="12"/>
  <c r="BE554" i="12"/>
  <c r="BE625" i="12"/>
  <c r="BE657" i="12"/>
  <c r="BE927" i="12"/>
  <c r="BE1014" i="12"/>
  <c r="BE1046" i="12"/>
  <c r="BE1086" i="12"/>
  <c r="BE1113" i="12"/>
  <c r="BE1124" i="12"/>
  <c r="BE1164" i="12"/>
  <c r="BE1167" i="12"/>
  <c r="BE1185" i="12"/>
  <c r="J56" i="12"/>
  <c r="BE99" i="12"/>
  <c r="BE462" i="12"/>
  <c r="BE532" i="12"/>
  <c r="BE613" i="12"/>
  <c r="BE749" i="12"/>
  <c r="BE769" i="12"/>
  <c r="BE786" i="12"/>
  <c r="BE794" i="12"/>
  <c r="BE821" i="12"/>
  <c r="BE836" i="12"/>
  <c r="BE854" i="12"/>
  <c r="BE916" i="12"/>
  <c r="BE978" i="12"/>
  <c r="BE1038" i="12"/>
  <c r="BE1049" i="12"/>
  <c r="BE1072" i="12"/>
  <c r="BE1099" i="12"/>
  <c r="BE1180" i="12"/>
  <c r="BE1182" i="12"/>
  <c r="E50" i="12"/>
  <c r="BE147" i="12"/>
  <c r="BE176" i="12"/>
  <c r="BE205" i="12"/>
  <c r="BE390" i="12"/>
  <c r="BE418" i="12"/>
  <c r="BE556" i="12"/>
  <c r="BE603" i="12"/>
  <c r="BE714" i="12"/>
  <c r="BE759" i="12"/>
  <c r="BE776" i="12"/>
  <c r="BE832" i="12"/>
  <c r="BE906" i="12"/>
  <c r="BE914" i="12"/>
  <c r="BE954" i="12"/>
  <c r="BE168" i="12"/>
  <c r="BE398" i="12"/>
  <c r="BE460" i="12"/>
  <c r="BE581" i="12"/>
  <c r="BE702" i="12"/>
  <c r="BE833" i="12"/>
  <c r="BE868" i="12"/>
  <c r="BE904" i="12"/>
  <c r="BE184" i="12"/>
  <c r="BE216" i="12"/>
  <c r="BE371" i="12"/>
  <c r="BE564" i="12"/>
  <c r="BE814" i="12"/>
  <c r="BE824" i="12"/>
  <c r="BE844" i="12"/>
  <c r="BE907" i="12"/>
  <c r="BE936" i="12"/>
  <c r="BE943" i="12"/>
  <c r="BE109" i="12"/>
  <c r="BE129" i="12"/>
  <c r="BE156" i="12"/>
  <c r="BE341" i="12"/>
  <c r="BE499" i="12"/>
  <c r="BE670" i="12"/>
  <c r="BE735" i="12"/>
  <c r="BE750" i="12"/>
  <c r="BE803" i="12"/>
  <c r="BE846" i="12"/>
  <c r="BE944" i="12"/>
  <c r="BE953" i="12"/>
  <c r="BE990" i="12"/>
  <c r="BE1026" i="12"/>
  <c r="BE227" i="12"/>
  <c r="BE368" i="12"/>
  <c r="BE434" i="12"/>
  <c r="BE519" i="12"/>
  <c r="BE645" i="12"/>
  <c r="BE779" i="12"/>
  <c r="BE897" i="12"/>
  <c r="BE138" i="12"/>
  <c r="BE314" i="12"/>
  <c r="BE352" i="12"/>
  <c r="BE440" i="12"/>
  <c r="BE535" i="12"/>
  <c r="BE591" i="12"/>
  <c r="BE635" i="12"/>
  <c r="BE726" i="12"/>
  <c r="BE767" i="12"/>
  <c r="BE778" i="12"/>
  <c r="BE795" i="12"/>
  <c r="BE812" i="12"/>
  <c r="BE843" i="12"/>
  <c r="BE934" i="12"/>
  <c r="BE964" i="12"/>
  <c r="BE119" i="12"/>
  <c r="BE196" i="12"/>
  <c r="BE202" i="12"/>
  <c r="BE284" i="12"/>
  <c r="BE299" i="12"/>
  <c r="BE329" i="12"/>
  <c r="BE387" i="12"/>
  <c r="BE473" i="12"/>
  <c r="BE522" i="12"/>
  <c r="BE734" i="12"/>
  <c r="BE888" i="12"/>
  <c r="BE917" i="12"/>
  <c r="BE924" i="12"/>
  <c r="BE926" i="12"/>
  <c r="BE962" i="12"/>
  <c r="J98" i="10"/>
  <c r="J65" i="10" s="1"/>
  <c r="J800" i="10"/>
  <c r="J74" i="10"/>
  <c r="J90" i="11"/>
  <c r="BE231" i="11"/>
  <c r="BE606" i="11"/>
  <c r="BE642" i="11"/>
  <c r="BE649" i="11"/>
  <c r="BE658" i="11"/>
  <c r="BE683" i="11"/>
  <c r="F59" i="11"/>
  <c r="BE99" i="11"/>
  <c r="BE273" i="11"/>
  <c r="BE359" i="11"/>
  <c r="BE388" i="11"/>
  <c r="BE502" i="11"/>
  <c r="BE575" i="11"/>
  <c r="BE592" i="11"/>
  <c r="BE598" i="11"/>
  <c r="BE600" i="11"/>
  <c r="BE659" i="11"/>
  <c r="BE687" i="11"/>
  <c r="BE758" i="11"/>
  <c r="BE761" i="11"/>
  <c r="BE213" i="11"/>
  <c r="BE336" i="11"/>
  <c r="BE449" i="11"/>
  <c r="BE583" i="11"/>
  <c r="BE599" i="11"/>
  <c r="BE608" i="11"/>
  <c r="BE699" i="11"/>
  <c r="BE783" i="11"/>
  <c r="BE796" i="11"/>
  <c r="BE111" i="11"/>
  <c r="BE225" i="11"/>
  <c r="BE260" i="11"/>
  <c r="BE332" i="11"/>
  <c r="BE413" i="11"/>
  <c r="BE607" i="11"/>
  <c r="BE636" i="11"/>
  <c r="BE648" i="11"/>
  <c r="BE723" i="11"/>
  <c r="BE748" i="11"/>
  <c r="BE754" i="11"/>
  <c r="BE772" i="11"/>
  <c r="BE777" i="11"/>
  <c r="BE785" i="11"/>
  <c r="BE803" i="11"/>
  <c r="BE123" i="11"/>
  <c r="BE135" i="11"/>
  <c r="BE207" i="11"/>
  <c r="BE247" i="11"/>
  <c r="BE342" i="11"/>
  <c r="BE425" i="11"/>
  <c r="E50" i="11"/>
  <c r="BE324" i="11"/>
  <c r="BE377" i="11"/>
  <c r="BE402" i="11"/>
  <c r="BE584" i="11"/>
  <c r="BE590" i="11"/>
  <c r="BE631" i="11"/>
  <c r="BE650" i="11"/>
  <c r="BE660" i="11"/>
  <c r="BE711" i="11"/>
  <c r="BE735" i="11"/>
  <c r="BE765" i="11"/>
  <c r="BE789" i="11"/>
  <c r="BE391" i="11"/>
  <c r="BE527" i="11"/>
  <c r="BE564" i="11"/>
  <c r="BE398" i="11"/>
  <c r="BE461" i="11"/>
  <c r="BE562" i="11"/>
  <c r="BE577" i="11"/>
  <c r="BE591" i="11"/>
  <c r="BE171" i="11"/>
  <c r="BE216" i="11"/>
  <c r="BE314" i="11"/>
  <c r="BE346" i="11"/>
  <c r="BE478" i="11"/>
  <c r="BE147" i="11"/>
  <c r="BE222" i="11"/>
  <c r="BE375" i="11"/>
  <c r="BE490" i="11"/>
  <c r="BE327" i="11"/>
  <c r="BE437" i="11"/>
  <c r="BE525" i="11"/>
  <c r="BE181" i="11"/>
  <c r="BE234" i="11"/>
  <c r="BE352" i="11"/>
  <c r="F59" i="10"/>
  <c r="BE165" i="10"/>
  <c r="BE174" i="10"/>
  <c r="BE209" i="10"/>
  <c r="BE232" i="10"/>
  <c r="BE301" i="10"/>
  <c r="BE353" i="10"/>
  <c r="BE617" i="10"/>
  <c r="BE741" i="10"/>
  <c r="J845" i="9"/>
  <c r="J74" i="9"/>
  <c r="E50" i="10"/>
  <c r="BE222" i="10"/>
  <c r="BE258" i="10"/>
  <c r="BE338" i="10"/>
  <c r="BE399" i="10"/>
  <c r="BE421" i="10"/>
  <c r="BE584" i="10"/>
  <c r="BE671" i="10"/>
  <c r="BE680" i="10"/>
  <c r="BE769" i="10"/>
  <c r="J56" i="10"/>
  <c r="BE255" i="10"/>
  <c r="BE271" i="10"/>
  <c r="BE275" i="10"/>
  <c r="BE303" i="10"/>
  <c r="BE350" i="10"/>
  <c r="BE443" i="10"/>
  <c r="BE488" i="10"/>
  <c r="BE499" i="10"/>
  <c r="BE524" i="10"/>
  <c r="BE550" i="10"/>
  <c r="BE601" i="10"/>
  <c r="BE634" i="10"/>
  <c r="BE649" i="10"/>
  <c r="BE750" i="10"/>
  <c r="BE764" i="10"/>
  <c r="BE781" i="10"/>
  <c r="BE797" i="10"/>
  <c r="BE539" i="10"/>
  <c r="BE631" i="10"/>
  <c r="BE648" i="10"/>
  <c r="BE754" i="10"/>
  <c r="BE760" i="10"/>
  <c r="BE773" i="10"/>
  <c r="BE789" i="10"/>
  <c r="BE795" i="10"/>
  <c r="BE126" i="10"/>
  <c r="BE183" i="10"/>
  <c r="BE242" i="10"/>
  <c r="BE265" i="10"/>
  <c r="BE564" i="10"/>
  <c r="BE618" i="10"/>
  <c r="BE656" i="10"/>
  <c r="BE732" i="10"/>
  <c r="BE784" i="10"/>
  <c r="BE801" i="10"/>
  <c r="BE809" i="10"/>
  <c r="BE812" i="10"/>
  <c r="BE820" i="10"/>
  <c r="BE822" i="10"/>
  <c r="BE825" i="10"/>
  <c r="BE827" i="10"/>
  <c r="BE99" i="10"/>
  <c r="BE171" i="10"/>
  <c r="BE285" i="10"/>
  <c r="BE370" i="10"/>
  <c r="BE429" i="10"/>
  <c r="BE696" i="10"/>
  <c r="BE723" i="10"/>
  <c r="J98" i="9"/>
  <c r="J65" i="9" s="1"/>
  <c r="BE142" i="10"/>
  <c r="BE361" i="10"/>
  <c r="BE413" i="10"/>
  <c r="BE452" i="10"/>
  <c r="BE508" i="10"/>
  <c r="BE646" i="10"/>
  <c r="BE705" i="10"/>
  <c r="BE140" i="10"/>
  <c r="BE180" i="10"/>
  <c r="BE252" i="10"/>
  <c r="BE289" i="10"/>
  <c r="BE563" i="10"/>
  <c r="BE608" i="10"/>
  <c r="BE672" i="10"/>
  <c r="BE335" i="10"/>
  <c r="BE664" i="10"/>
  <c r="BE714" i="10"/>
  <c r="BE108" i="10"/>
  <c r="BE411" i="10"/>
  <c r="BE461" i="10"/>
  <c r="BE470" i="10"/>
  <c r="BE526" i="10"/>
  <c r="BE281" i="10"/>
  <c r="BE319" i="10"/>
  <c r="BE384" i="10"/>
  <c r="BE403" i="10"/>
  <c r="BE479" i="10"/>
  <c r="BE549" i="10"/>
  <c r="BE583" i="10"/>
  <c r="BE615" i="10"/>
  <c r="BE633" i="10"/>
  <c r="BE658" i="10"/>
  <c r="BE117" i="10"/>
  <c r="BE135" i="10"/>
  <c r="BE150" i="10"/>
  <c r="BE157" i="10"/>
  <c r="BE162" i="10"/>
  <c r="BE196" i="10"/>
  <c r="BE294" i="10"/>
  <c r="BE311" i="10"/>
  <c r="BE401" i="10"/>
  <c r="BE517" i="10"/>
  <c r="BE540" i="10"/>
  <c r="BE687" i="10"/>
  <c r="J90" i="9"/>
  <c r="BE138" i="9"/>
  <c r="BE179" i="9"/>
  <c r="BE278" i="9"/>
  <c r="BE348" i="9"/>
  <c r="BE598" i="9"/>
  <c r="BE717" i="9"/>
  <c r="BE797" i="9"/>
  <c r="BE801" i="9"/>
  <c r="BE854" i="9"/>
  <c r="J877" i="8"/>
  <c r="J74" i="8" s="1"/>
  <c r="BE107" i="9"/>
  <c r="BE128" i="9"/>
  <c r="BE148" i="9"/>
  <c r="BE176" i="9"/>
  <c r="BE257" i="9"/>
  <c r="BE332" i="9"/>
  <c r="BE387" i="9"/>
  <c r="BE410" i="9"/>
  <c r="BE488" i="9"/>
  <c r="BE520" i="9"/>
  <c r="BE537" i="9"/>
  <c r="BE559" i="9"/>
  <c r="BE597" i="9"/>
  <c r="BE727" i="9"/>
  <c r="BE747" i="9"/>
  <c r="BE777" i="9"/>
  <c r="BE811" i="9"/>
  <c r="BE822" i="9"/>
  <c r="BE829" i="9"/>
  <c r="BE840" i="9"/>
  <c r="BE846" i="9"/>
  <c r="J457" i="8"/>
  <c r="J69" i="8" s="1"/>
  <c r="E84" i="9"/>
  <c r="BE204" i="9"/>
  <c r="BE345" i="9"/>
  <c r="BE579" i="9"/>
  <c r="BE678" i="9"/>
  <c r="BE689" i="9"/>
  <c r="BE691" i="9"/>
  <c r="BE737" i="9"/>
  <c r="BE757" i="9"/>
  <c r="BE805" i="9"/>
  <c r="BE818" i="9"/>
  <c r="BE857" i="9"/>
  <c r="BE867" i="9"/>
  <c r="BE872" i="9"/>
  <c r="BE288" i="9"/>
  <c r="BE316" i="9"/>
  <c r="BE547" i="9"/>
  <c r="BE668" i="9"/>
  <c r="BE708" i="9"/>
  <c r="BE865" i="9"/>
  <c r="BE870" i="9"/>
  <c r="BE192" i="9"/>
  <c r="BE272" i="9"/>
  <c r="BE334" i="9"/>
  <c r="BE363" i="9"/>
  <c r="BE389" i="9"/>
  <c r="BE632" i="9"/>
  <c r="BE666" i="9"/>
  <c r="BE716" i="9"/>
  <c r="BE767" i="9"/>
  <c r="BE787" i="9"/>
  <c r="BE815" i="9"/>
  <c r="BE834" i="9"/>
  <c r="BE842" i="9"/>
  <c r="BE171" i="9"/>
  <c r="BE184" i="9"/>
  <c r="BE213" i="9"/>
  <c r="BE248" i="9"/>
  <c r="BE578" i="9"/>
  <c r="BE631" i="9"/>
  <c r="BE237" i="9"/>
  <c r="BE266" i="9"/>
  <c r="BE269" i="9"/>
  <c r="BE452" i="9"/>
  <c r="BE549" i="9"/>
  <c r="BE629" i="9"/>
  <c r="BE646" i="9"/>
  <c r="F59" i="9"/>
  <c r="BE99" i="9"/>
  <c r="BE157" i="9"/>
  <c r="BE195" i="9"/>
  <c r="BE311" i="9"/>
  <c r="BE401" i="9"/>
  <c r="BE432" i="9"/>
  <c r="BE480" i="9"/>
  <c r="BE164" i="9"/>
  <c r="BE187" i="9"/>
  <c r="BE442" i="9"/>
  <c r="BE560" i="9"/>
  <c r="BE118" i="9"/>
  <c r="BE302" i="9"/>
  <c r="BE419" i="9"/>
  <c r="BE510" i="9"/>
  <c r="BE540" i="9"/>
  <c r="BE567" i="9"/>
  <c r="BE649" i="9"/>
  <c r="BE282" i="9"/>
  <c r="BE355" i="9"/>
  <c r="BE385" i="9"/>
  <c r="BE399" i="9"/>
  <c r="BE460" i="9"/>
  <c r="BE498" i="9"/>
  <c r="BE529" i="9"/>
  <c r="BE568" i="9"/>
  <c r="BE614" i="9"/>
  <c r="BE648" i="9"/>
  <c r="BE669" i="9"/>
  <c r="BE680" i="9"/>
  <c r="BE225" i="9"/>
  <c r="BE292" i="9"/>
  <c r="BE304" i="9"/>
  <c r="BE376" i="9"/>
  <c r="BE470" i="9"/>
  <c r="BE620" i="9"/>
  <c r="F93" i="8"/>
  <c r="BE109" i="8"/>
  <c r="BE353" i="8"/>
  <c r="BE425" i="8"/>
  <c r="BE447" i="8"/>
  <c r="BE528" i="8"/>
  <c r="BE556" i="8"/>
  <c r="BE655" i="8"/>
  <c r="BE665" i="8"/>
  <c r="BE708" i="8"/>
  <c r="BE725" i="8"/>
  <c r="BE782" i="8"/>
  <c r="BE789" i="8"/>
  <c r="BE801" i="8"/>
  <c r="BE845" i="8"/>
  <c r="BK459" i="7"/>
  <c r="J459" i="7" s="1"/>
  <c r="J68" i="7" s="1"/>
  <c r="BE154" i="8"/>
  <c r="BE267" i="8"/>
  <c r="BE315" i="8"/>
  <c r="BE325" i="8"/>
  <c r="BE427" i="8"/>
  <c r="BE732" i="8"/>
  <c r="BE747" i="8"/>
  <c r="BE761" i="8"/>
  <c r="BE798" i="8"/>
  <c r="BE815" i="8"/>
  <c r="BE878" i="8"/>
  <c r="BE901" i="8"/>
  <c r="BE904" i="8"/>
  <c r="BE230" i="8"/>
  <c r="BE280" i="8"/>
  <c r="BE317" i="8"/>
  <c r="BE401" i="8"/>
  <c r="BE480" i="8"/>
  <c r="BE532" i="8"/>
  <c r="BE567" i="8"/>
  <c r="BE623" i="8"/>
  <c r="BE700" i="8"/>
  <c r="BE724" i="8"/>
  <c r="BE748" i="8"/>
  <c r="BE817" i="8"/>
  <c r="BE863" i="8"/>
  <c r="BE874" i="8"/>
  <c r="J56" i="8"/>
  <c r="BE243" i="8"/>
  <c r="BE333" i="8"/>
  <c r="BE437" i="8"/>
  <c r="BE600" i="8"/>
  <c r="BE645" i="8"/>
  <c r="BE733" i="8"/>
  <c r="BE769" i="8"/>
  <c r="BE800" i="8"/>
  <c r="BE818" i="8"/>
  <c r="BE835" i="8"/>
  <c r="BE836" i="8"/>
  <c r="BE847" i="8"/>
  <c r="BE862" i="8"/>
  <c r="BE872" i="8"/>
  <c r="BE130" i="8"/>
  <c r="BE151" i="8"/>
  <c r="BE203" i="8"/>
  <c r="BE368" i="8"/>
  <c r="BE491" i="8"/>
  <c r="BE511" i="8"/>
  <c r="BE686" i="8"/>
  <c r="BE710" i="8"/>
  <c r="BE762" i="8"/>
  <c r="BE833" i="8"/>
  <c r="BE854" i="8"/>
  <c r="BE887" i="8"/>
  <c r="BE890" i="8"/>
  <c r="BE899" i="8"/>
  <c r="BE906" i="8"/>
  <c r="BE120" i="8"/>
  <c r="BE261" i="8"/>
  <c r="BE289" i="8"/>
  <c r="BE99" i="8"/>
  <c r="BE252" i="8"/>
  <c r="BE350" i="8"/>
  <c r="BE192" i="8"/>
  <c r="BE284" i="8"/>
  <c r="BE387" i="8"/>
  <c r="BE469" i="8"/>
  <c r="BE501" i="8"/>
  <c r="BE535" i="8"/>
  <c r="BE633" i="8"/>
  <c r="BE177" i="8"/>
  <c r="BE195" i="8"/>
  <c r="BE365" i="8"/>
  <c r="BE377" i="8"/>
  <c r="BE412" i="8"/>
  <c r="BE551" i="8"/>
  <c r="J1032" i="7"/>
  <c r="J75" i="7" s="1"/>
  <c r="E50" i="8"/>
  <c r="BE104" i="8"/>
  <c r="BE218" i="8"/>
  <c r="BE264" i="8"/>
  <c r="BE297" i="8"/>
  <c r="BE539" i="8"/>
  <c r="BE613" i="8"/>
  <c r="BE274" i="8"/>
  <c r="BE522" i="8"/>
  <c r="BE546" i="8"/>
  <c r="BE589" i="8"/>
  <c r="BE675" i="8"/>
  <c r="BE180" i="8"/>
  <c r="BE206" i="8"/>
  <c r="BE293" i="8"/>
  <c r="BE303" i="8"/>
  <c r="BE410" i="8"/>
  <c r="BE458" i="8"/>
  <c r="BE578" i="8"/>
  <c r="BE157" i="7"/>
  <c r="BE160" i="7"/>
  <c r="BE366" i="7"/>
  <c r="BE419" i="7"/>
  <c r="BE534" i="7"/>
  <c r="BE541" i="7"/>
  <c r="BE569" i="7"/>
  <c r="BE580" i="7"/>
  <c r="BE620" i="7"/>
  <c r="BE785" i="7"/>
  <c r="BE934" i="7"/>
  <c r="BE962" i="7"/>
  <c r="BE987" i="7"/>
  <c r="BE996" i="7"/>
  <c r="BE1010" i="7"/>
  <c r="BE1027" i="7"/>
  <c r="BE1048" i="7"/>
  <c r="BE1050" i="7"/>
  <c r="BK452" i="6"/>
  <c r="J452" i="6"/>
  <c r="J68" i="6" s="1"/>
  <c r="J56" i="7"/>
  <c r="BE105" i="7"/>
  <c r="BE139" i="7"/>
  <c r="BE218" i="7"/>
  <c r="BE287" i="7"/>
  <c r="BE291" i="7"/>
  <c r="BE426" i="7"/>
  <c r="BE509" i="7"/>
  <c r="BE651" i="7"/>
  <c r="BE831" i="7"/>
  <c r="BE1019" i="7"/>
  <c r="BE1020" i="7"/>
  <c r="BE1029" i="7"/>
  <c r="BE1033" i="7"/>
  <c r="BE1039" i="7"/>
  <c r="BE1053" i="7"/>
  <c r="BE1055" i="7"/>
  <c r="BE182" i="7"/>
  <c r="BE271" i="7"/>
  <c r="BE296" i="7"/>
  <c r="BE417" i="7"/>
  <c r="BE451" i="7"/>
  <c r="BE558" i="7"/>
  <c r="BE720" i="7"/>
  <c r="BE757" i="7"/>
  <c r="BE768" i="7"/>
  <c r="BE940" i="7"/>
  <c r="BE942" i="7"/>
  <c r="BE948" i="7"/>
  <c r="BE949" i="7"/>
  <c r="BE970" i="7"/>
  <c r="BE985" i="7"/>
  <c r="BE998" i="7"/>
  <c r="BE999" i="7"/>
  <c r="BE1008" i="7"/>
  <c r="BE1042" i="7"/>
  <c r="J98" i="6"/>
  <c r="J65" i="6"/>
  <c r="BE110" i="7"/>
  <c r="BE149" i="7"/>
  <c r="BE281" i="7"/>
  <c r="BE336" i="7"/>
  <c r="BE369" i="7"/>
  <c r="BE389" i="7"/>
  <c r="BE409" i="7"/>
  <c r="BE709" i="7"/>
  <c r="BE805" i="7"/>
  <c r="BE825" i="7"/>
  <c r="BE882" i="7"/>
  <c r="BE955" i="7"/>
  <c r="BE956" i="7"/>
  <c r="BE815" i="7"/>
  <c r="BE892" i="7"/>
  <c r="BE906" i="7"/>
  <c r="BE915" i="7"/>
  <c r="BE963" i="7"/>
  <c r="BE976" i="7"/>
  <c r="BE988" i="7"/>
  <c r="F94" i="7"/>
  <c r="BE194" i="7"/>
  <c r="BE300" i="7"/>
  <c r="BE345" i="7"/>
  <c r="BE436" i="7"/>
  <c r="BE695" i="7"/>
  <c r="BE764" i="7"/>
  <c r="BE129" i="7"/>
  <c r="BE304" i="7"/>
  <c r="BE428" i="7"/>
  <c r="BE530" i="7"/>
  <c r="BE639" i="7"/>
  <c r="BE761" i="7"/>
  <c r="BE872" i="7"/>
  <c r="BE902" i="7"/>
  <c r="BE136" i="7"/>
  <c r="BE170" i="7"/>
  <c r="BE261" i="7"/>
  <c r="BE325" i="7"/>
  <c r="BE379" i="7"/>
  <c r="BE397" i="7"/>
  <c r="BE444" i="7"/>
  <c r="BE524" i="7"/>
  <c r="BE609" i="7"/>
  <c r="BE841" i="7"/>
  <c r="BE862" i="7"/>
  <c r="BE230" i="7"/>
  <c r="BE382" i="7"/>
  <c r="BE472" i="7"/>
  <c r="BE498" i="7"/>
  <c r="BE537" i="7"/>
  <c r="BE591" i="7"/>
  <c r="BE699" i="7"/>
  <c r="BE730" i="7"/>
  <c r="J1095" i="6"/>
  <c r="J74" i="6" s="1"/>
  <c r="E50" i="7"/>
  <c r="BE167" i="7"/>
  <c r="BE242" i="7"/>
  <c r="BE258" i="7"/>
  <c r="BE310" i="7"/>
  <c r="BE327" i="7"/>
  <c r="BE461" i="7"/>
  <c r="BE602" i="7"/>
  <c r="BE684" i="7"/>
  <c r="BE751" i="7"/>
  <c r="BE780" i="7"/>
  <c r="BE146" i="7"/>
  <c r="BE206" i="7"/>
  <c r="BE250" i="7"/>
  <c r="BE277" i="7"/>
  <c r="BE553" i="7"/>
  <c r="BE662" i="7"/>
  <c r="BE740" i="7"/>
  <c r="BE775" i="7"/>
  <c r="BE795" i="7"/>
  <c r="BE100" i="7"/>
  <c r="BE121" i="7"/>
  <c r="BE264" i="7"/>
  <c r="BE487" i="7"/>
  <c r="BE548" i="7"/>
  <c r="BE631" i="7"/>
  <c r="BE673" i="7"/>
  <c r="BE851" i="7"/>
  <c r="BE924" i="7"/>
  <c r="BE114" i="6"/>
  <c r="BE132" i="6"/>
  <c r="BE176" i="6"/>
  <c r="BE236" i="6"/>
  <c r="BE372" i="6"/>
  <c r="BE550" i="6"/>
  <c r="BE635" i="6"/>
  <c r="BE663" i="6"/>
  <c r="BE714" i="6"/>
  <c r="BE852" i="6"/>
  <c r="BE861" i="6"/>
  <c r="BE893" i="6"/>
  <c r="BE953" i="6"/>
  <c r="BE1017" i="6"/>
  <c r="J103" i="5"/>
  <c r="J65" i="5"/>
  <c r="J837" i="5"/>
  <c r="J71" i="5"/>
  <c r="J56" i="6"/>
  <c r="F93" i="6"/>
  <c r="BE207" i="6"/>
  <c r="BE264" i="6"/>
  <c r="BE504" i="6"/>
  <c r="BE892" i="6"/>
  <c r="BE940" i="6"/>
  <c r="BE991" i="6"/>
  <c r="BE993" i="6"/>
  <c r="BE1038" i="6"/>
  <c r="BE1107" i="6"/>
  <c r="BE1115" i="6"/>
  <c r="BE268" i="6"/>
  <c r="BE311" i="6"/>
  <c r="BE446" i="6"/>
  <c r="BE508" i="6"/>
  <c r="BE617" i="6"/>
  <c r="BE742" i="6"/>
  <c r="BE833" i="6"/>
  <c r="BE883" i="6"/>
  <c r="BE915" i="6"/>
  <c r="BE947" i="6"/>
  <c r="BE978" i="6"/>
  <c r="BE994" i="6"/>
  <c r="BE1018" i="6"/>
  <c r="BE1037" i="6"/>
  <c r="BE1052" i="6"/>
  <c r="BE1075" i="6"/>
  <c r="BE1092" i="6"/>
  <c r="BE1117" i="6"/>
  <c r="BE1122" i="6"/>
  <c r="BE135" i="6"/>
  <c r="BE365" i="6"/>
  <c r="BE383" i="6"/>
  <c r="BE559" i="6"/>
  <c r="BE644" i="6"/>
  <c r="BE681" i="6"/>
  <c r="BE721" i="6"/>
  <c r="BE882" i="6"/>
  <c r="BE941" i="6"/>
  <c r="BE948" i="6"/>
  <c r="BE1046" i="6"/>
  <c r="BE1070" i="6"/>
  <c r="BE1082" i="6"/>
  <c r="BE1090" i="6"/>
  <c r="BE1104" i="6"/>
  <c r="BE197" i="6"/>
  <c r="BE226" i="6"/>
  <c r="BE248" i="6"/>
  <c r="BE294" i="6"/>
  <c r="BE333" i="6"/>
  <c r="BE356" i="6"/>
  <c r="BE399" i="6"/>
  <c r="BE424" i="6"/>
  <c r="BE511" i="6"/>
  <c r="BE572" i="6"/>
  <c r="BE608" i="6"/>
  <c r="BE672" i="6"/>
  <c r="BE718" i="6"/>
  <c r="BE725" i="6"/>
  <c r="BE760" i="6"/>
  <c r="BE778" i="6"/>
  <c r="BE914" i="6"/>
  <c r="BE985" i="6"/>
  <c r="BE1015" i="6"/>
  <c r="BE1035" i="6"/>
  <c r="BE1044" i="6"/>
  <c r="BE1054" i="6"/>
  <c r="BE1061" i="6"/>
  <c r="BE1081" i="6"/>
  <c r="BE1096" i="6"/>
  <c r="BE1120" i="6"/>
  <c r="BE186" i="6"/>
  <c r="BE219" i="6"/>
  <c r="BE275" i="6"/>
  <c r="BE463" i="6"/>
  <c r="BE599" i="6"/>
  <c r="BE626" i="6"/>
  <c r="BE654" i="6"/>
  <c r="BE789" i="6"/>
  <c r="BE102" i="6"/>
  <c r="BE141" i="6"/>
  <c r="BE277" i="6"/>
  <c r="BE314" i="6"/>
  <c r="BE498" i="6"/>
  <c r="BE699" i="6"/>
  <c r="BE732" i="6"/>
  <c r="BE824" i="6"/>
  <c r="BE842" i="6"/>
  <c r="BE99" i="6"/>
  <c r="BE120" i="6"/>
  <c r="BE345" i="6"/>
  <c r="BE359" i="6"/>
  <c r="BE397" i="6"/>
  <c r="BE430" i="6"/>
  <c r="BE541" i="6"/>
  <c r="E84" i="6"/>
  <c r="BE401" i="6"/>
  <c r="BE515" i="6"/>
  <c r="BE532" i="6"/>
  <c r="BE581" i="6"/>
  <c r="BE798" i="6"/>
  <c r="BK1664" i="5"/>
  <c r="J1664" i="5" s="1"/>
  <c r="J76" i="5" s="1"/>
  <c r="BK1693" i="5"/>
  <c r="J1693" i="5" s="1"/>
  <c r="J78" i="5" s="1"/>
  <c r="BE126" i="6"/>
  <c r="BE144" i="6"/>
  <c r="BE233" i="6"/>
  <c r="BE256" i="6"/>
  <c r="BE347" i="6"/>
  <c r="BE476" i="6"/>
  <c r="BE522" i="6"/>
  <c r="BE590" i="6"/>
  <c r="BE859" i="6"/>
  <c r="BE155" i="6"/>
  <c r="BE416" i="6"/>
  <c r="BE418" i="6"/>
  <c r="BE485" i="6"/>
  <c r="BE527" i="6"/>
  <c r="BE708" i="6"/>
  <c r="BE751" i="6"/>
  <c r="BE769" i="6"/>
  <c r="BE815" i="6"/>
  <c r="BE104" i="6"/>
  <c r="BE165" i="6"/>
  <c r="BE239" i="6"/>
  <c r="BE285" i="6"/>
  <c r="BE336" i="6"/>
  <c r="BE454" i="6"/>
  <c r="BE690" i="6"/>
  <c r="BE737" i="6"/>
  <c r="BE806" i="6"/>
  <c r="BE149" i="5"/>
  <c r="BE225" i="5"/>
  <c r="BE251" i="5"/>
  <c r="BE273" i="5"/>
  <c r="BE383" i="5"/>
  <c r="BE524" i="5"/>
  <c r="BE542" i="5"/>
  <c r="BE592" i="5"/>
  <c r="BE597" i="5"/>
  <c r="BE691" i="5"/>
  <c r="BE722" i="5"/>
  <c r="BE746" i="5"/>
  <c r="BE1096" i="5"/>
  <c r="BE1276" i="5"/>
  <c r="BE1302" i="5"/>
  <c r="BE1319" i="5"/>
  <c r="BE1336" i="5"/>
  <c r="BE1375" i="5"/>
  <c r="BE1428" i="5"/>
  <c r="BE1498" i="5"/>
  <c r="BE1514" i="5"/>
  <c r="BE1515" i="5"/>
  <c r="BE1548" i="5"/>
  <c r="BE1549" i="5"/>
  <c r="BE1574" i="5"/>
  <c r="BE1592" i="5"/>
  <c r="J95" i="5"/>
  <c r="BE121" i="5"/>
  <c r="BE144" i="5"/>
  <c r="BE255" i="5"/>
  <c r="BE330" i="5"/>
  <c r="BE434" i="5"/>
  <c r="BE514" i="5"/>
  <c r="BE534" i="5"/>
  <c r="BE548" i="5"/>
  <c r="BE554" i="5"/>
  <c r="BE586" i="5"/>
  <c r="BE594" i="5"/>
  <c r="BE615" i="5"/>
  <c r="BE732" i="5"/>
  <c r="BE781" i="5"/>
  <c r="BE1164" i="5"/>
  <c r="BE1188" i="5"/>
  <c r="BE1308" i="5"/>
  <c r="BE1331" i="5"/>
  <c r="BE1388" i="5"/>
  <c r="BE1420" i="5"/>
  <c r="BE1468" i="5"/>
  <c r="BE1488" i="5"/>
  <c r="BE1557" i="5"/>
  <c r="BE1566" i="5"/>
  <c r="BE1602" i="5"/>
  <c r="BE1605" i="5"/>
  <c r="BE1622" i="5"/>
  <c r="BE1666" i="5"/>
  <c r="BE1673" i="5"/>
  <c r="BE141" i="5"/>
  <c r="BE324" i="5"/>
  <c r="BE449" i="5"/>
  <c r="BE680" i="5"/>
  <c r="BE838" i="5"/>
  <c r="BE972" i="5"/>
  <c r="BE990" i="5"/>
  <c r="BE1008" i="5"/>
  <c r="BE1077" i="5"/>
  <c r="BE1315" i="5"/>
  <c r="BE1407" i="5"/>
  <c r="BE1482" i="5"/>
  <c r="BE1540" i="5"/>
  <c r="BE1572" i="5"/>
  <c r="BE1584" i="5"/>
  <c r="BE1585" i="5"/>
  <c r="BE1612" i="5"/>
  <c r="BE1620" i="5"/>
  <c r="BE1642" i="5"/>
  <c r="BE1660" i="5"/>
  <c r="BE1662" i="5"/>
  <c r="BE1685" i="5"/>
  <c r="BE1688" i="5"/>
  <c r="BE1695" i="5"/>
  <c r="F98" i="5"/>
  <c r="BE157" i="5"/>
  <c r="BE222" i="5"/>
  <c r="BE271" i="5"/>
  <c r="BE372" i="5"/>
  <c r="BE457" i="5"/>
  <c r="BE471" i="5"/>
  <c r="BE551" i="5"/>
  <c r="BE627" i="5"/>
  <c r="BE683" i="5"/>
  <c r="BE979" i="5"/>
  <c r="BE1013" i="5"/>
  <c r="BE1084" i="5"/>
  <c r="BE1146" i="5"/>
  <c r="BE1260" i="5"/>
  <c r="BE1312" i="5"/>
  <c r="BE1349" i="5"/>
  <c r="BE1394" i="5"/>
  <c r="BE1455" i="5"/>
  <c r="BE1496" i="5"/>
  <c r="BE1634" i="5"/>
  <c r="BE1656" i="5"/>
  <c r="BE1676" i="5"/>
  <c r="BE1690" i="5"/>
  <c r="BE1707" i="5"/>
  <c r="J103" i="4"/>
  <c r="J65" i="4"/>
  <c r="J624" i="4"/>
  <c r="J70" i="4" s="1"/>
  <c r="BE177" i="5"/>
  <c r="BE211" i="5"/>
  <c r="BE321" i="5"/>
  <c r="BE446" i="5"/>
  <c r="BE701" i="5"/>
  <c r="BE794" i="5"/>
  <c r="BE804" i="5"/>
  <c r="BE820" i="5"/>
  <c r="BE986" i="5"/>
  <c r="BE1000" i="5"/>
  <c r="BE1234" i="5"/>
  <c r="BE1289" i="5"/>
  <c r="BE1326" i="5"/>
  <c r="BE1362" i="5"/>
  <c r="BE1442" i="5"/>
  <c r="BE1490" i="5"/>
  <c r="BE1506" i="5"/>
  <c r="BE1539" i="5"/>
  <c r="BE1563" i="5"/>
  <c r="BE1575" i="5"/>
  <c r="BE1582" i="5"/>
  <c r="BE1594" i="5"/>
  <c r="BE1595" i="5"/>
  <c r="BE1604" i="5"/>
  <c r="BE1614" i="5"/>
  <c r="BE1628" i="5"/>
  <c r="BE1649" i="5"/>
  <c r="BE1650" i="5"/>
  <c r="BE1657" i="5"/>
  <c r="BE1683" i="5"/>
  <c r="BE1701" i="5"/>
  <c r="BE1714" i="5"/>
  <c r="BE1717" i="5"/>
  <c r="BE109" i="5"/>
  <c r="BE136" i="5"/>
  <c r="BE425" i="5"/>
  <c r="BE537" i="5"/>
  <c r="BE567" i="5"/>
  <c r="BE734" i="5"/>
  <c r="BE900" i="5"/>
  <c r="BE976" i="5"/>
  <c r="BE1129" i="5"/>
  <c r="BE1154" i="5"/>
  <c r="BE1218" i="5"/>
  <c r="BK1359" i="4"/>
  <c r="J1359" i="4"/>
  <c r="J76" i="4" s="1"/>
  <c r="BE152" i="5"/>
  <c r="BE417" i="5"/>
  <c r="BE437" i="5"/>
  <c r="BE508" i="5"/>
  <c r="BE539" i="5"/>
  <c r="BE579" i="5"/>
  <c r="BE600" i="5"/>
  <c r="BE711" i="5"/>
  <c r="BE1045" i="5"/>
  <c r="BE311" i="5"/>
  <c r="BE339" i="5"/>
  <c r="BE405" i="5"/>
  <c r="BE461" i="5"/>
  <c r="BE496" i="5"/>
  <c r="BE557" i="5"/>
  <c r="BE698" i="5"/>
  <c r="BE756" i="5"/>
  <c r="BE827" i="5"/>
  <c r="BE1112" i="5"/>
  <c r="BE1138" i="5"/>
  <c r="E89" i="5"/>
  <c r="BE238" i="5"/>
  <c r="BE308" i="5"/>
  <c r="BE467" i="5"/>
  <c r="BE483" i="5"/>
  <c r="BE571" i="5"/>
  <c r="BE651" i="5"/>
  <c r="BE811" i="5"/>
  <c r="BE892" i="5"/>
  <c r="BE952" i="5"/>
  <c r="BE1205" i="5"/>
  <c r="BE133" i="5"/>
  <c r="BE203" i="5"/>
  <c r="BE289" i="5"/>
  <c r="BE361" i="5"/>
  <c r="BE511" i="5"/>
  <c r="BE639" i="5"/>
  <c r="BE671" i="5"/>
  <c r="BE716" i="5"/>
  <c r="BE797" i="5"/>
  <c r="BE880" i="5"/>
  <c r="BE912" i="5"/>
  <c r="BE107" i="5"/>
  <c r="BE128" i="5"/>
  <c r="BE160" i="5"/>
  <c r="BE219" i="5"/>
  <c r="BE242" i="5"/>
  <c r="BE262" i="5"/>
  <c r="BE545" i="5"/>
  <c r="BE564" i="5"/>
  <c r="BE603" i="5"/>
  <c r="BE659" i="5"/>
  <c r="BE770" i="5"/>
  <c r="BE966" i="5"/>
  <c r="BE983" i="5"/>
  <c r="BE997" i="5"/>
  <c r="BE1061" i="5"/>
  <c r="BE1136" i="5"/>
  <c r="BE1176" i="5"/>
  <c r="BE104" i="5"/>
  <c r="BE115" i="5"/>
  <c r="BE194" i="5"/>
  <c r="BE232" i="5"/>
  <c r="BE247" i="5"/>
  <c r="BE281" i="5"/>
  <c r="BE327" i="5"/>
  <c r="BE350" i="5"/>
  <c r="BE394" i="5"/>
  <c r="BE668" i="5"/>
  <c r="BE707" i="5"/>
  <c r="BE773" i="5"/>
  <c r="BE788" i="5"/>
  <c r="BE829" i="5"/>
  <c r="BE854" i="5"/>
  <c r="BE938" i="5"/>
  <c r="BE1003" i="5"/>
  <c r="BE1029" i="5"/>
  <c r="BE1247" i="5"/>
  <c r="F59" i="4"/>
  <c r="BE171" i="4"/>
  <c r="BE393" i="4"/>
  <c r="BE607" i="4"/>
  <c r="BE859" i="4"/>
  <c r="BE935" i="4"/>
  <c r="BE998" i="4"/>
  <c r="BE1023" i="4"/>
  <c r="BE1089" i="4"/>
  <c r="BE1090" i="4"/>
  <c r="BE1148" i="4"/>
  <c r="BE1180" i="4"/>
  <c r="BE1276" i="4"/>
  <c r="BE1282" i="4"/>
  <c r="BE1295" i="4"/>
  <c r="BE1316" i="4"/>
  <c r="BE1320" i="4"/>
  <c r="BE1349" i="4"/>
  <c r="BE1361" i="4"/>
  <c r="BE1375" i="4"/>
  <c r="E50" i="4"/>
  <c r="BE418" i="4"/>
  <c r="BE440" i="4"/>
  <c r="BE641" i="4"/>
  <c r="BE677" i="4"/>
  <c r="BE727" i="4"/>
  <c r="BE774" i="4"/>
  <c r="BE850" i="4"/>
  <c r="BE906" i="4"/>
  <c r="BE981" i="4"/>
  <c r="BE1000" i="4"/>
  <c r="BE1077" i="4"/>
  <c r="BE1095" i="4"/>
  <c r="BE1104" i="4"/>
  <c r="BE1105" i="4"/>
  <c r="BE1142" i="4"/>
  <c r="BE1154" i="4"/>
  <c r="BE1241" i="4"/>
  <c r="BE1288" i="4"/>
  <c r="BE1329" i="4"/>
  <c r="BE1341" i="4"/>
  <c r="BE1357" i="4"/>
  <c r="BE1386" i="4"/>
  <c r="BE1388" i="4"/>
  <c r="BE1391" i="4"/>
  <c r="BE156" i="4"/>
  <c r="BE293" i="4"/>
  <c r="BE509" i="4"/>
  <c r="BE542" i="4"/>
  <c r="BE597" i="4"/>
  <c r="BE697" i="4"/>
  <c r="BE752" i="4"/>
  <c r="BE796" i="4"/>
  <c r="BE819" i="4"/>
  <c r="BE852" i="4"/>
  <c r="BE890" i="4"/>
  <c r="BE949" i="4"/>
  <c r="BE1024" i="4"/>
  <c r="BE1112" i="4"/>
  <c r="BE1130" i="4"/>
  <c r="BE1160" i="4"/>
  <c r="BE1190" i="4"/>
  <c r="BE1204" i="4"/>
  <c r="BE1268" i="4"/>
  <c r="BE1303" i="4"/>
  <c r="BE1313" i="4"/>
  <c r="BE1325" i="4"/>
  <c r="BE1344" i="4"/>
  <c r="BE1393" i="4"/>
  <c r="BK473" i="3"/>
  <c r="J473" i="3" s="1"/>
  <c r="J68" i="3" s="1"/>
  <c r="BE498" i="4"/>
  <c r="BE563" i="4"/>
  <c r="BE595" i="4"/>
  <c r="BE707" i="4"/>
  <c r="BE794" i="4"/>
  <c r="BE984" i="4"/>
  <c r="BE1218" i="4"/>
  <c r="BE1309" i="4"/>
  <c r="BE1355" i="4"/>
  <c r="BE1397" i="4"/>
  <c r="BE407" i="4"/>
  <c r="BE432" i="4"/>
  <c r="BE830" i="4"/>
  <c r="BE898" i="4"/>
  <c r="BE1021" i="4"/>
  <c r="BE1040" i="4"/>
  <c r="BE1050" i="4"/>
  <c r="BE1124" i="4"/>
  <c r="BE1136" i="4"/>
  <c r="BE1170" i="4"/>
  <c r="BE1336" i="4"/>
  <c r="BE1372" i="4"/>
  <c r="BE1402" i="4"/>
  <c r="J96" i="3"/>
  <c r="J65" i="3"/>
  <c r="BE196" i="4"/>
  <c r="BE254" i="4"/>
  <c r="BE280" i="4"/>
  <c r="BE422" i="4"/>
  <c r="BE476" i="4"/>
  <c r="BE520" i="4"/>
  <c r="BE740" i="4"/>
  <c r="BE783" i="4"/>
  <c r="BE944" i="4"/>
  <c r="BE967" i="4"/>
  <c r="BE118" i="4"/>
  <c r="BE296" i="4"/>
  <c r="BE495" i="4"/>
  <c r="BE633" i="4"/>
  <c r="BE668" i="4"/>
  <c r="BE892" i="4"/>
  <c r="BE141" i="4"/>
  <c r="BE186" i="4"/>
  <c r="BE235" i="4"/>
  <c r="BE246" i="4"/>
  <c r="BE265" i="4"/>
  <c r="BE336" i="4"/>
  <c r="BE531" i="4"/>
  <c r="BE649" i="4"/>
  <c r="BE687" i="4"/>
  <c r="BE763" i="4"/>
  <c r="BE781" i="4"/>
  <c r="BE815" i="4"/>
  <c r="BE1068" i="4"/>
  <c r="BE283" i="4"/>
  <c r="BE591" i="4"/>
  <c r="BE609" i="4"/>
  <c r="BE803" i="4"/>
  <c r="BE832" i="4"/>
  <c r="BE962" i="4"/>
  <c r="BE1048" i="4"/>
  <c r="BE1060" i="4"/>
  <c r="BE212" i="4"/>
  <c r="BE222" i="4"/>
  <c r="BE272" i="4"/>
  <c r="BE376" i="4"/>
  <c r="BE593" i="4"/>
  <c r="BE817" i="4"/>
  <c r="BE848" i="4"/>
  <c r="BE1001" i="4"/>
  <c r="BE1070" i="4"/>
  <c r="BE1103" i="4"/>
  <c r="BE104" i="4"/>
  <c r="BE414" i="4"/>
  <c r="BE426" i="4"/>
  <c r="BE599" i="4"/>
  <c r="BE659" i="4"/>
  <c r="BE717" i="4"/>
  <c r="BE911" i="4"/>
  <c r="BE983" i="4"/>
  <c r="BE1038" i="4"/>
  <c r="BE1058" i="4"/>
  <c r="J56" i="4"/>
  <c r="BE269" i="4"/>
  <c r="BE410" i="4"/>
  <c r="BE478" i="4"/>
  <c r="BE625" i="4"/>
  <c r="BE805" i="4"/>
  <c r="BE861" i="4"/>
  <c r="BE957" i="4"/>
  <c r="J98" i="2"/>
  <c r="J65" i="2"/>
  <c r="BE212" i="3"/>
  <c r="BE278" i="3"/>
  <c r="BE383" i="3"/>
  <c r="BE427" i="3"/>
  <c r="BE441" i="3"/>
  <c r="BE507" i="3"/>
  <c r="BE535" i="3"/>
  <c r="BE539" i="3"/>
  <c r="BE609" i="3"/>
  <c r="BE644" i="3"/>
  <c r="BE665" i="3"/>
  <c r="BE675" i="3"/>
  <c r="BE685" i="3"/>
  <c r="BE760" i="3"/>
  <c r="BE767" i="3"/>
  <c r="BE779" i="3"/>
  <c r="BE788" i="3"/>
  <c r="BE790" i="3"/>
  <c r="E82" i="3"/>
  <c r="F91" i="3"/>
  <c r="BE270" i="3"/>
  <c r="BE297" i="3"/>
  <c r="BE324" i="3"/>
  <c r="BE475" i="3"/>
  <c r="BE615" i="3"/>
  <c r="BE655" i="3"/>
  <c r="BE695" i="3"/>
  <c r="BE699" i="3"/>
  <c r="BE750" i="3"/>
  <c r="BE802" i="3"/>
  <c r="BE103" i="3"/>
  <c r="BE252" i="3"/>
  <c r="BE320" i="3"/>
  <c r="BE485" i="3"/>
  <c r="BE716" i="3"/>
  <c r="BE723" i="3"/>
  <c r="BE778" i="3"/>
  <c r="BE800" i="3"/>
  <c r="BE811" i="3"/>
  <c r="BE821" i="3"/>
  <c r="BE827" i="3"/>
  <c r="BE833" i="3"/>
  <c r="BE839" i="3"/>
  <c r="BK420" i="2"/>
  <c r="J420" i="2"/>
  <c r="J68" i="2" s="1"/>
  <c r="BE181" i="3"/>
  <c r="BE281" i="3"/>
  <c r="BE311" i="3"/>
  <c r="BE395" i="3"/>
  <c r="BE413" i="3"/>
  <c r="BE517" i="3"/>
  <c r="BE544" i="3"/>
  <c r="BE791" i="3"/>
  <c r="BE841" i="3"/>
  <c r="BK818" i="2"/>
  <c r="J818" i="2"/>
  <c r="J73" i="2" s="1"/>
  <c r="BE131" i="3"/>
  <c r="BE145" i="3"/>
  <c r="BE159" i="3"/>
  <c r="BE184" i="3"/>
  <c r="BE291" i="3"/>
  <c r="BE316" i="3"/>
  <c r="BE330" i="3"/>
  <c r="BE343" i="3"/>
  <c r="BE361" i="3"/>
  <c r="BE497" i="3"/>
  <c r="BE548" i="3"/>
  <c r="BE722" i="3"/>
  <c r="BE741" i="3"/>
  <c r="BE776" i="3"/>
  <c r="J56" i="3"/>
  <c r="BE198" i="3"/>
  <c r="BE240" i="3"/>
  <c r="BE352" i="3"/>
  <c r="BE529" i="3"/>
  <c r="BE579" i="3"/>
  <c r="BE707" i="3"/>
  <c r="BE709" i="3"/>
  <c r="BE715" i="3"/>
  <c r="BE742" i="3"/>
  <c r="BE97" i="3"/>
  <c r="BE142" i="3"/>
  <c r="BE226" i="3"/>
  <c r="BE380" i="3"/>
  <c r="BE398" i="3"/>
  <c r="BE405" i="3"/>
  <c r="BE461" i="3"/>
  <c r="BE559" i="3"/>
  <c r="BE729" i="3"/>
  <c r="BE730" i="3"/>
  <c r="BE109" i="3"/>
  <c r="BE162" i="3"/>
  <c r="BE171" i="3"/>
  <c r="BE174" i="3"/>
  <c r="BE284" i="3"/>
  <c r="BE301" i="3"/>
  <c r="BE307" i="3"/>
  <c r="BE451" i="3"/>
  <c r="BE556" i="3"/>
  <c r="BE564" i="3"/>
  <c r="BE589" i="3"/>
  <c r="BE262" i="3"/>
  <c r="BE599" i="3"/>
  <c r="BE625" i="3"/>
  <c r="BE117" i="3"/>
  <c r="BE124" i="3"/>
  <c r="BE341" i="3"/>
  <c r="BE439" i="3"/>
  <c r="BE569" i="3"/>
  <c r="BE635" i="3"/>
  <c r="BE812" i="3"/>
  <c r="J56" i="2"/>
  <c r="BE159" i="2"/>
  <c r="BE171" i="2"/>
  <c r="BE207" i="2"/>
  <c r="BE218" i="2"/>
  <c r="BE246" i="2"/>
  <c r="BE383" i="2"/>
  <c r="BE474" i="2"/>
  <c r="BE538" i="2"/>
  <c r="BE602" i="2"/>
  <c r="BE661" i="2"/>
  <c r="BE699" i="2"/>
  <c r="BE701" i="2"/>
  <c r="BE710" i="2"/>
  <c r="BE723" i="2"/>
  <c r="BE726" i="2"/>
  <c r="BE733" i="2"/>
  <c r="BE736" i="2"/>
  <c r="BE747" i="2"/>
  <c r="BE748" i="2"/>
  <c r="BE765" i="2"/>
  <c r="BE767" i="2"/>
  <c r="BE820" i="2"/>
  <c r="BE827" i="2"/>
  <c r="BE844" i="2"/>
  <c r="BB56" i="1"/>
  <c r="E50" i="2"/>
  <c r="BE147" i="2"/>
  <c r="BE162" i="2"/>
  <c r="BE174" i="2"/>
  <c r="BE253" i="2"/>
  <c r="BE263" i="2"/>
  <c r="BE268" i="2"/>
  <c r="BE277" i="2"/>
  <c r="BE304" i="2"/>
  <c r="BE334" i="2"/>
  <c r="BE392" i="2"/>
  <c r="BE442" i="2"/>
  <c r="BE494" i="2"/>
  <c r="BE583" i="2"/>
  <c r="BE643" i="2"/>
  <c r="BE652" i="2"/>
  <c r="BE654" i="2"/>
  <c r="BE671" i="2"/>
  <c r="BE700" i="2"/>
  <c r="BE774" i="2"/>
  <c r="BE785" i="2"/>
  <c r="BE801" i="2"/>
  <c r="BE808" i="2"/>
  <c r="BE830" i="2"/>
  <c r="BE837" i="2"/>
  <c r="BE839" i="2"/>
  <c r="BE842" i="2"/>
  <c r="BC56" i="1"/>
  <c r="BE109" i="2"/>
  <c r="BE119" i="2"/>
  <c r="BE134" i="2"/>
  <c r="BE243" i="2"/>
  <c r="BE272" i="2"/>
  <c r="BE283" i="2"/>
  <c r="BE294" i="2"/>
  <c r="BE331" i="2"/>
  <c r="BE345" i="2"/>
  <c r="BE422" i="2"/>
  <c r="BE452" i="2"/>
  <c r="BE484" i="2"/>
  <c r="BE497" i="2"/>
  <c r="BE508" i="2"/>
  <c r="BE518" i="2"/>
  <c r="BE528" i="2"/>
  <c r="BE558" i="2"/>
  <c r="BE564" i="2"/>
  <c r="BE574" i="2"/>
  <c r="BE670" i="2"/>
  <c r="BE678" i="2"/>
  <c r="F59" i="2"/>
  <c r="BE99" i="2"/>
  <c r="BE104" i="2"/>
  <c r="BE126" i="2"/>
  <c r="BE137" i="2"/>
  <c r="BE150" i="2"/>
  <c r="BE191" i="2"/>
  <c r="BE229" i="2"/>
  <c r="BE240" i="2"/>
  <c r="BE296" i="2"/>
  <c r="BE367" i="2"/>
  <c r="BE412" i="2"/>
  <c r="BE490" i="2"/>
  <c r="BE612" i="2"/>
  <c r="BE622" i="2"/>
  <c r="BE662" i="2"/>
  <c r="BE679" i="2"/>
  <c r="BE692" i="2"/>
  <c r="BE725" i="2"/>
  <c r="BE735" i="2"/>
  <c r="BE757" i="2"/>
  <c r="BE758" i="2"/>
  <c r="BE776" i="2"/>
  <c r="BE786" i="2"/>
  <c r="BE793" i="2"/>
  <c r="BA56" i="1"/>
  <c r="BE259" i="2"/>
  <c r="BE312" i="2"/>
  <c r="BE348" i="2"/>
  <c r="BE357" i="2"/>
  <c r="BE401" i="2"/>
  <c r="BE432" i="2"/>
  <c r="BE462" i="2"/>
  <c r="BE501" i="2"/>
  <c r="BE513" i="2"/>
  <c r="BE548" i="2"/>
  <c r="BE590" i="2"/>
  <c r="BE632" i="2"/>
  <c r="BE691" i="2"/>
  <c r="BE702" i="2"/>
  <c r="BE716" i="2"/>
  <c r="BE745" i="2"/>
  <c r="BE755" i="2"/>
  <c r="BE814" i="2"/>
  <c r="BE816" i="2"/>
  <c r="BD56" i="1"/>
  <c r="F36" i="11"/>
  <c r="BA65" i="1" s="1"/>
  <c r="F38" i="9"/>
  <c r="BC63" i="1" s="1"/>
  <c r="F37" i="17"/>
  <c r="BD72" i="1"/>
  <c r="F39" i="7"/>
  <c r="BD61" i="1"/>
  <c r="F36" i="5"/>
  <c r="BA59" i="1" s="1"/>
  <c r="F37" i="6"/>
  <c r="BB60" i="1" s="1"/>
  <c r="F37" i="14"/>
  <c r="BD69" i="1" s="1"/>
  <c r="F35" i="15"/>
  <c r="BB70" i="1" s="1"/>
  <c r="F37" i="15"/>
  <c r="BD70" i="1"/>
  <c r="J34" i="17"/>
  <c r="AW72" i="1"/>
  <c r="F36" i="3"/>
  <c r="BA57" i="1" s="1"/>
  <c r="F37" i="11"/>
  <c r="BB65" i="1" s="1"/>
  <c r="F37" i="8"/>
  <c r="BB62" i="1" s="1"/>
  <c r="F37" i="4"/>
  <c r="BB58" i="1" s="1"/>
  <c r="F37" i="9"/>
  <c r="BB63" i="1"/>
  <c r="F37" i="5"/>
  <c r="BB59" i="1"/>
  <c r="F35" i="14"/>
  <c r="BB69" i="1" s="1"/>
  <c r="F37" i="7"/>
  <c r="BB61" i="1" s="1"/>
  <c r="F39" i="9"/>
  <c r="BD63" i="1" s="1"/>
  <c r="J36" i="11"/>
  <c r="AW65" i="1" s="1"/>
  <c r="AS54" i="1"/>
  <c r="F36" i="7"/>
  <c r="BA61" i="1"/>
  <c r="J36" i="13"/>
  <c r="AW68" i="1" s="1"/>
  <c r="F37" i="12"/>
  <c r="BB67" i="1"/>
  <c r="J36" i="4"/>
  <c r="AW58" i="1"/>
  <c r="F36" i="12"/>
  <c r="BA67" i="1"/>
  <c r="F36" i="14"/>
  <c r="BC69" i="1" s="1"/>
  <c r="F38" i="3"/>
  <c r="BC57" i="1"/>
  <c r="J34" i="15"/>
  <c r="AW70" i="1" s="1"/>
  <c r="J36" i="5"/>
  <c r="AW59" i="1"/>
  <c r="F39" i="12"/>
  <c r="BD67" i="1"/>
  <c r="F38" i="11"/>
  <c r="BC65" i="1"/>
  <c r="F37" i="3"/>
  <c r="BB57" i="1" s="1"/>
  <c r="J36" i="6"/>
  <c r="AW60" i="1" s="1"/>
  <c r="F36" i="13"/>
  <c r="BA68" i="1" s="1"/>
  <c r="F38" i="7"/>
  <c r="BC61" i="1"/>
  <c r="F36" i="16"/>
  <c r="BC71" i="1"/>
  <c r="J36" i="2"/>
  <c r="F36" i="4"/>
  <c r="BA58" i="1" s="1"/>
  <c r="F39" i="6"/>
  <c r="BD60" i="1"/>
  <c r="J34" i="14"/>
  <c r="AW69" i="1"/>
  <c r="F38" i="8"/>
  <c r="BC62" i="1" s="1"/>
  <c r="F34" i="15"/>
  <c r="BA70" i="1"/>
  <c r="F36" i="17"/>
  <c r="BC72" i="1"/>
  <c r="F35" i="16"/>
  <c r="BB71" i="1" s="1"/>
  <c r="F39" i="10"/>
  <c r="BD64" i="1" s="1"/>
  <c r="J36" i="12"/>
  <c r="AW67" i="1" s="1"/>
  <c r="J36" i="3"/>
  <c r="AW57" i="1"/>
  <c r="J36" i="9"/>
  <c r="AW63" i="1"/>
  <c r="F34" i="14"/>
  <c r="BA69" i="1" s="1"/>
  <c r="F37" i="10"/>
  <c r="BB64" i="1" s="1"/>
  <c r="F36" i="15"/>
  <c r="BC70" i="1" s="1"/>
  <c r="J34" i="16"/>
  <c r="AW71" i="1" s="1"/>
  <c r="J36" i="10"/>
  <c r="AW64" i="1"/>
  <c r="F39" i="13"/>
  <c r="BD68" i="1" s="1"/>
  <c r="J36" i="7"/>
  <c r="AW61" i="1" s="1"/>
  <c r="F39" i="11"/>
  <c r="BD65" i="1" s="1"/>
  <c r="F36" i="10"/>
  <c r="BA64" i="1" s="1"/>
  <c r="F39" i="3"/>
  <c r="BD57" i="1" s="1"/>
  <c r="F38" i="12"/>
  <c r="BC67" i="1"/>
  <c r="J36" i="8"/>
  <c r="AW62" i="1" s="1"/>
  <c r="F39" i="4"/>
  <c r="BD58" i="1" s="1"/>
  <c r="F38" i="4"/>
  <c r="BC58" i="1" s="1"/>
  <c r="F38" i="13"/>
  <c r="BC68" i="1" s="1"/>
  <c r="F37" i="16"/>
  <c r="BD71" i="1" s="1"/>
  <c r="F36" i="6"/>
  <c r="BA60" i="1"/>
  <c r="F38" i="10"/>
  <c r="BC64" i="1" s="1"/>
  <c r="F38" i="6"/>
  <c r="BC60" i="1" s="1"/>
  <c r="F37" i="13"/>
  <c r="BB68" i="1" s="1"/>
  <c r="F39" i="8"/>
  <c r="BD62" i="1" s="1"/>
  <c r="F34" i="16"/>
  <c r="BA71" i="1" s="1"/>
  <c r="F39" i="5"/>
  <c r="BD59" i="1" s="1"/>
  <c r="F36" i="8"/>
  <c r="BA62" i="1" s="1"/>
  <c r="F35" i="17"/>
  <c r="BB72" i="1" s="1"/>
  <c r="F36" i="9"/>
  <c r="BA63" i="1" s="1"/>
  <c r="F34" i="17"/>
  <c r="BA72" i="1"/>
  <c r="F38" i="5"/>
  <c r="BC59" i="1"/>
  <c r="R96" i="9" l="1"/>
  <c r="J456" i="8"/>
  <c r="J68" i="8" s="1"/>
  <c r="BK97" i="8"/>
  <c r="J97" i="8" s="1"/>
  <c r="J64" i="8" s="1"/>
  <c r="P96" i="2"/>
  <c r="AU56" i="1" s="1"/>
  <c r="BK93" i="14"/>
  <c r="J93" i="14" s="1"/>
  <c r="J60" i="14" s="1"/>
  <c r="J824" i="13"/>
  <c r="J73" i="13" s="1"/>
  <c r="J97" i="13"/>
  <c r="J65" i="13" s="1"/>
  <c r="BK214" i="16"/>
  <c r="J214" i="16" s="1"/>
  <c r="J66" i="16" s="1"/>
  <c r="P96" i="13"/>
  <c r="P95" i="13" s="1"/>
  <c r="AU68" i="1" s="1"/>
  <c r="T86" i="17"/>
  <c r="T85" i="17" s="1"/>
  <c r="T452" i="6"/>
  <c r="T97" i="6"/>
  <c r="T96" i="6" s="1"/>
  <c r="R97" i="8"/>
  <c r="R96" i="8" s="1"/>
  <c r="T97" i="11"/>
  <c r="T96" i="11"/>
  <c r="R97" i="12"/>
  <c r="R96" i="12" s="1"/>
  <c r="P86" i="17"/>
  <c r="P85" i="17"/>
  <c r="AU72" i="1" s="1"/>
  <c r="R836" i="5"/>
  <c r="BK836" i="5"/>
  <c r="J836" i="5" s="1"/>
  <c r="J70" i="5" s="1"/>
  <c r="R97" i="2"/>
  <c r="R96" i="2" s="1"/>
  <c r="T97" i="2"/>
  <c r="T96" i="2"/>
  <c r="T98" i="7"/>
  <c r="T97" i="7"/>
  <c r="P97" i="12"/>
  <c r="BK86" i="17"/>
  <c r="J86" i="17"/>
  <c r="J60" i="17"/>
  <c r="P97" i="6"/>
  <c r="P96" i="6"/>
  <c r="AU60" i="1" s="1"/>
  <c r="P214" i="16"/>
  <c r="P89" i="16"/>
  <c r="AU71" i="1"/>
  <c r="R459" i="7"/>
  <c r="R98" i="7"/>
  <c r="R97" i="7"/>
  <c r="R96" i="13"/>
  <c r="R95" i="13"/>
  <c r="R102" i="5"/>
  <c r="R101" i="5" s="1"/>
  <c r="P102" i="5"/>
  <c r="P101" i="5" s="1"/>
  <c r="AU59" i="1" s="1"/>
  <c r="P1097" i="12"/>
  <c r="P623" i="4"/>
  <c r="T97" i="8"/>
  <c r="T96" i="8" s="1"/>
  <c r="R623" i="4"/>
  <c r="R102" i="4" s="1"/>
  <c r="R101" i="4" s="1"/>
  <c r="R95" i="3"/>
  <c r="R94" i="3" s="1"/>
  <c r="R90" i="16"/>
  <c r="R89" i="16" s="1"/>
  <c r="R452" i="6"/>
  <c r="R97" i="6"/>
  <c r="R96" i="6"/>
  <c r="P98" i="7"/>
  <c r="P97" i="7" s="1"/>
  <c r="AU61" i="1" s="1"/>
  <c r="P97" i="11"/>
  <c r="P96" i="11"/>
  <c r="AU65" i="1"/>
  <c r="BK102" i="5"/>
  <c r="J102" i="5"/>
  <c r="J64" i="5" s="1"/>
  <c r="R886" i="14"/>
  <c r="BK97" i="9"/>
  <c r="BK96" i="9"/>
  <c r="J96" i="9" s="1"/>
  <c r="J63" i="9" s="1"/>
  <c r="T836" i="5"/>
  <c r="T102" i="5" s="1"/>
  <c r="T101" i="5" s="1"/>
  <c r="T886" i="14"/>
  <c r="T93" i="14"/>
  <c r="T92" i="14"/>
  <c r="R97" i="10"/>
  <c r="R96" i="10" s="1"/>
  <c r="R93" i="14"/>
  <c r="R92" i="14"/>
  <c r="T97" i="9"/>
  <c r="T96" i="9" s="1"/>
  <c r="P102" i="4"/>
  <c r="P101" i="4" s="1"/>
  <c r="AU58" i="1" s="1"/>
  <c r="T97" i="12"/>
  <c r="T96" i="12" s="1"/>
  <c r="R86" i="17"/>
  <c r="R85" i="17" s="1"/>
  <c r="T95" i="13"/>
  <c r="T95" i="3"/>
  <c r="T94" i="3"/>
  <c r="P95" i="3"/>
  <c r="P94" i="3" s="1"/>
  <c r="AU57" i="1" s="1"/>
  <c r="BK97" i="10"/>
  <c r="BK96" i="10"/>
  <c r="J96" i="10"/>
  <c r="J63" i="10" s="1"/>
  <c r="BK623" i="4"/>
  <c r="J623" i="4" s="1"/>
  <c r="J69" i="4" s="1"/>
  <c r="P97" i="9"/>
  <c r="P96" i="9"/>
  <c r="AU63" i="1" s="1"/>
  <c r="T102" i="4"/>
  <c r="T101" i="4"/>
  <c r="AW56" i="1"/>
  <c r="J87" i="17"/>
  <c r="J61" i="17"/>
  <c r="BK89" i="16"/>
  <c r="J89" i="16"/>
  <c r="J30" i="16" s="1"/>
  <c r="AG71" i="1" s="1"/>
  <c r="AG70" i="1"/>
  <c r="J59" i="15"/>
  <c r="AG68" i="1"/>
  <c r="J63" i="13"/>
  <c r="J96" i="13"/>
  <c r="J64" i="13"/>
  <c r="BK96" i="12"/>
  <c r="J96" i="12"/>
  <c r="J63" i="12"/>
  <c r="BK96" i="11"/>
  <c r="J96" i="11" s="1"/>
  <c r="J32" i="11" s="1"/>
  <c r="AG65" i="1" s="1"/>
  <c r="BK98" i="7"/>
  <c r="J98" i="7"/>
  <c r="J64" i="7" s="1"/>
  <c r="BK97" i="6"/>
  <c r="BK96" i="6"/>
  <c r="J96" i="6"/>
  <c r="J63" i="6"/>
  <c r="BK101" i="5"/>
  <c r="J101" i="5" s="1"/>
  <c r="J32" i="5" s="1"/>
  <c r="AG59" i="1" s="1"/>
  <c r="BK95" i="3"/>
  <c r="BK94" i="3"/>
  <c r="J94" i="3" s="1"/>
  <c r="J63" i="3" s="1"/>
  <c r="BK97" i="2"/>
  <c r="J97" i="2" s="1"/>
  <c r="J64" i="2" s="1"/>
  <c r="F35" i="2"/>
  <c r="AZ56" i="1" s="1"/>
  <c r="F35" i="7"/>
  <c r="AZ61" i="1" s="1"/>
  <c r="J33" i="17"/>
  <c r="AV72" i="1"/>
  <c r="AT72" i="1"/>
  <c r="J33" i="15"/>
  <c r="AV70" i="1" s="1"/>
  <c r="AT70" i="1" s="1"/>
  <c r="F33" i="16"/>
  <c r="AZ71" i="1"/>
  <c r="F35" i="6"/>
  <c r="AZ60" i="1" s="1"/>
  <c r="F35" i="4"/>
  <c r="AZ58" i="1" s="1"/>
  <c r="F33" i="15"/>
  <c r="AZ70" i="1"/>
  <c r="F35" i="9"/>
  <c r="AZ63" i="1" s="1"/>
  <c r="BB66" i="1"/>
  <c r="AX66" i="1" s="1"/>
  <c r="F35" i="10"/>
  <c r="AZ64" i="1" s="1"/>
  <c r="BB55" i="1"/>
  <c r="AX55" i="1" s="1"/>
  <c r="J35" i="2"/>
  <c r="AV56" i="1"/>
  <c r="AT56" i="1" s="1"/>
  <c r="J35" i="5"/>
  <c r="AV59" i="1"/>
  <c r="AT59" i="1" s="1"/>
  <c r="J35" i="11"/>
  <c r="AV65" i="1"/>
  <c r="AT65" i="1"/>
  <c r="F33" i="17"/>
  <c r="AZ72" i="1" s="1"/>
  <c r="F35" i="8"/>
  <c r="AZ62" i="1"/>
  <c r="J35" i="4"/>
  <c r="AV58" i="1" s="1"/>
  <c r="AT58" i="1" s="1"/>
  <c r="BC66" i="1"/>
  <c r="AY66" i="1" s="1"/>
  <c r="BA66" i="1"/>
  <c r="AW66" i="1"/>
  <c r="J35" i="7"/>
  <c r="AV61" i="1" s="1"/>
  <c r="AT61" i="1" s="1"/>
  <c r="J35" i="9"/>
  <c r="AV63" i="1"/>
  <c r="AT63" i="1"/>
  <c r="BD66" i="1"/>
  <c r="J35" i="13"/>
  <c r="AV68" i="1"/>
  <c r="AT68" i="1" s="1"/>
  <c r="AN68" i="1" s="1"/>
  <c r="F35" i="12"/>
  <c r="AZ67" i="1" s="1"/>
  <c r="J35" i="8"/>
  <c r="AV62" i="1" s="1"/>
  <c r="AT62" i="1" s="1"/>
  <c r="J33" i="16"/>
  <c r="AV71" i="1"/>
  <c r="AT71" i="1" s="1"/>
  <c r="F35" i="11"/>
  <c r="AZ65" i="1"/>
  <c r="J35" i="3"/>
  <c r="AV57" i="1" s="1"/>
  <c r="AT57" i="1" s="1"/>
  <c r="J35" i="10"/>
  <c r="AV64" i="1" s="1"/>
  <c r="AT64" i="1" s="1"/>
  <c r="BD55" i="1"/>
  <c r="J33" i="14"/>
  <c r="AV69" i="1"/>
  <c r="AT69" i="1"/>
  <c r="F33" i="14"/>
  <c r="AZ69" i="1"/>
  <c r="F35" i="3"/>
  <c r="AZ57" i="1" s="1"/>
  <c r="J35" i="6"/>
  <c r="AV60" i="1" s="1"/>
  <c r="AT60" i="1" s="1"/>
  <c r="BA55" i="1"/>
  <c r="AW55" i="1"/>
  <c r="BC55" i="1"/>
  <c r="AY55" i="1"/>
  <c r="J35" i="12"/>
  <c r="AV67" i="1" s="1"/>
  <c r="AT67" i="1" s="1"/>
  <c r="F35" i="13"/>
  <c r="AZ68" i="1" s="1"/>
  <c r="F35" i="5"/>
  <c r="AZ59" i="1" s="1"/>
  <c r="AN70" i="1" l="1"/>
  <c r="BK96" i="8"/>
  <c r="J96" i="8" s="1"/>
  <c r="J63" i="8" s="1"/>
  <c r="BK92" i="14"/>
  <c r="J92" i="14" s="1"/>
  <c r="J59" i="14" s="1"/>
  <c r="P96" i="12"/>
  <c r="AU67" i="1" s="1"/>
  <c r="AU66" i="1" s="1"/>
  <c r="AU54" i="1" s="1"/>
  <c r="BK102" i="4"/>
  <c r="J102" i="4" s="1"/>
  <c r="J64" i="4" s="1"/>
  <c r="BK85" i="17"/>
  <c r="J85" i="17"/>
  <c r="J59" i="17"/>
  <c r="J97" i="10"/>
  <c r="J64" i="10" s="1"/>
  <c r="J97" i="9"/>
  <c r="J64" i="9"/>
  <c r="AN71" i="1"/>
  <c r="J59" i="16"/>
  <c r="J39" i="16"/>
  <c r="J39" i="15"/>
  <c r="J41" i="13"/>
  <c r="AN65" i="1"/>
  <c r="J63" i="11"/>
  <c r="J41" i="11"/>
  <c r="BK97" i="7"/>
  <c r="J97" i="7" s="1"/>
  <c r="J63" i="7" s="1"/>
  <c r="J97" i="6"/>
  <c r="J64" i="6" s="1"/>
  <c r="AN59" i="1"/>
  <c r="J63" i="5"/>
  <c r="J41" i="5"/>
  <c r="J95" i="3"/>
  <c r="J64" i="3" s="1"/>
  <c r="BK96" i="2"/>
  <c r="J96" i="2"/>
  <c r="J63" i="2"/>
  <c r="J32" i="12"/>
  <c r="AG67" i="1"/>
  <c r="AG66" i="1"/>
  <c r="AZ66" i="1"/>
  <c r="AV66" i="1"/>
  <c r="AT66" i="1" s="1"/>
  <c r="J32" i="8"/>
  <c r="AG62" i="1"/>
  <c r="AN62" i="1"/>
  <c r="BD54" i="1"/>
  <c r="W33" i="1" s="1"/>
  <c r="J32" i="9"/>
  <c r="AG63" i="1"/>
  <c r="BB54" i="1"/>
  <c r="W31" i="1" s="1"/>
  <c r="J32" i="3"/>
  <c r="AG57" i="1" s="1"/>
  <c r="AN57" i="1" s="1"/>
  <c r="J32" i="10"/>
  <c r="AG64" i="1"/>
  <c r="J32" i="6"/>
  <c r="AG60" i="1" s="1"/>
  <c r="AN60" i="1" s="1"/>
  <c r="AU55" i="1"/>
  <c r="BA54" i="1"/>
  <c r="W30" i="1" s="1"/>
  <c r="AZ55" i="1"/>
  <c r="AV55" i="1" s="1"/>
  <c r="AT55" i="1" s="1"/>
  <c r="BC54" i="1"/>
  <c r="W32" i="1" s="1"/>
  <c r="J30" i="14" l="1"/>
  <c r="AG69" i="1" s="1"/>
  <c r="AN69" i="1" s="1"/>
  <c r="J41" i="9"/>
  <c r="J41" i="10"/>
  <c r="BK101" i="4"/>
  <c r="J101" i="4" s="1"/>
  <c r="J63" i="4" s="1"/>
  <c r="J39" i="14"/>
  <c r="J41" i="12"/>
  <c r="AN67" i="1"/>
  <c r="J41" i="8"/>
  <c r="J41" i="6"/>
  <c r="J41" i="3"/>
  <c r="AN66" i="1"/>
  <c r="AN63" i="1"/>
  <c r="AN64" i="1"/>
  <c r="J32" i="2"/>
  <c r="AG56" i="1" s="1"/>
  <c r="AW54" i="1"/>
  <c r="AK30" i="1" s="1"/>
  <c r="AZ54" i="1"/>
  <c r="W29" i="1"/>
  <c r="J30" i="17"/>
  <c r="AG72" i="1" s="1"/>
  <c r="AX54" i="1"/>
  <c r="J32" i="7"/>
  <c r="AG61" i="1"/>
  <c r="AN61" i="1" s="1"/>
  <c r="AY54" i="1"/>
  <c r="J39" i="17" l="1"/>
  <c r="J41" i="7"/>
  <c r="J41" i="2"/>
  <c r="AN56" i="1"/>
  <c r="AN72" i="1"/>
  <c r="J32" i="4"/>
  <c r="AG58" i="1" s="1"/>
  <c r="AN58" i="1" s="1"/>
  <c r="AV54" i="1"/>
  <c r="AK29" i="1" s="1"/>
  <c r="J41" i="4" l="1"/>
  <c r="AT54" i="1"/>
  <c r="AG55" i="1"/>
  <c r="AG54" i="1"/>
  <c r="AK26" i="1"/>
  <c r="AN55" i="1" l="1"/>
  <c r="AK35" i="1"/>
  <c r="AN54" i="1"/>
</calcChain>
</file>

<file path=xl/sharedStrings.xml><?xml version="1.0" encoding="utf-8"?>
<sst xmlns="http://schemas.openxmlformats.org/spreadsheetml/2006/main" count="121992" uniqueCount="7090">
  <si>
    <t>Export Komplet</t>
  </si>
  <si>
    <t>VZ</t>
  </si>
  <si>
    <t>2.0</t>
  </si>
  <si>
    <t>ZAMOK</t>
  </si>
  <si>
    <t>False</t>
  </si>
  <si>
    <t>{0852e9fb-fb99-4ec4-8ba9-20b16104f57a}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</si>
  <si>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</si>
  <si>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</si>
  <si>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</si>
  <si>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</si>
  <si>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</si>
  <si>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</si>
  <si>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</si>
  <si>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</si>
  <si>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</si>
  <si>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</si>
  <si>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</si>
  <si>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Kanalizace Svádov - II. etapa - revize R03</t>
  </si>
  <si>
    <t>KSO:</t>
  </si>
  <si>
    <t>827 21 1</t>
  </si>
  <si>
    <t>CC-CZ:</t>
  </si>
  <si>
    <t>2223</t>
  </si>
  <si>
    <t>Místo:</t>
  </si>
  <si>
    <t>Ústí n.L. - Svádov</t>
  </si>
  <si>
    <t>Datum:</t>
  </si>
  <si>
    <t>23. 8. 2023</t>
  </si>
  <si>
    <t>CZ-CPV:</t>
  </si>
  <si>
    <t>45000000-7</t>
  </si>
  <si>
    <t>CZ-CPA:</t>
  </si>
  <si>
    <t>42.21.22</t>
  </si>
  <si>
    <t>Zadavatel:</t>
  </si>
  <si>
    <t>IČ:</t>
  </si>
  <si>
    <t/>
  </si>
  <si>
    <t>Statutární město Ústí nad Labem</t>
  </si>
  <si>
    <t>DIČ:</t>
  </si>
  <si>
    <t>Uchazeč:</t>
  </si>
  <si>
    <t>Vyplň údaj</t>
  </si>
  <si>
    <t>Projektant:</t>
  </si>
  <si>
    <t>25023829</t>
  </si>
  <si>
    <t>PROVOD - inženýrská společnost, s.r.o.</t>
  </si>
  <si>
    <t>CZ25023829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</si>
  <si>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</si>
  <si>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</si>
  <si>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</si>
  <si>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</si>
  <si>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</si>
  <si>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</si>
  <si>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</si>
  <si>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</si>
  <si>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</si>
  <si>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</si>
  <si>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</si>
  <si>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</si>
  <si>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</si>
  <si>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</si>
  <si>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</si>
  <si>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</si>
  <si>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</si>
  <si>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</si>
  <si>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</si>
  <si>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</si>
  <si>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</si>
  <si>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</si>
  <si>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</si>
  <si>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</si>
  <si>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</si>
  <si>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</si>
  <si>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</si>
  <si>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</si>
  <si>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</si>
  <si>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</si>
  <si>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</si>
  <si>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</si>
  <si>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</si>
  <si>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</si>
  <si>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</si>
  <si>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</si>
  <si>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</si>
  <si>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</si>
  <si>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</si>
  <si>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</si>
  <si>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</si>
  <si>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</si>
  <si>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</si>
  <si>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Gravitační splašková kanalizace</t>
  </si>
  <si>
    <t>STA</t>
  </si>
  <si>
    <t>1</t>
  </si>
  <si>
    <t>{2f183b20-adcf-47b2-9e8d-56089cef2726}</t>
  </si>
  <si>
    <t>2</t>
  </si>
  <si>
    <t>/</t>
  </si>
  <si>
    <t>SO 01.1</t>
  </si>
  <si>
    <t>stoka B</t>
  </si>
  <si>
    <t>Soupis</t>
  </si>
  <si>
    <t>{4f83457a-7a34-48cf-882d-e922c17e2ecb}</t>
  </si>
  <si>
    <t>SO 01.2</t>
  </si>
  <si>
    <t>stoka C</t>
  </si>
  <si>
    <t>{256c8684-03bd-4016-8bce-6e29712ffbb8}</t>
  </si>
  <si>
    <t>SO 01.2.a</t>
  </si>
  <si>
    <t>stoka C1 + C2</t>
  </si>
  <si>
    <t>{04b55031-1b53-4634-8c4d-572b6781d5e1}</t>
  </si>
  <si>
    <t>SO 01.3</t>
  </si>
  <si>
    <t>stoka E</t>
  </si>
  <si>
    <t>{d72a6cf8-2ce3-45b7-aab9-13f55ce098f6}</t>
  </si>
  <si>
    <t>SO 01.4</t>
  </si>
  <si>
    <t>stoka F1</t>
  </si>
  <si>
    <t>{d79eb200-5b72-48bc-85f4-36c8a3845eb1}</t>
  </si>
  <si>
    <t>SO 01.5</t>
  </si>
  <si>
    <t>stoka F1-1</t>
  </si>
  <si>
    <t>{6b4b2d6f-0608-4cac-a1e0-ca8a60a91a91}</t>
  </si>
  <si>
    <t>SO 01.6</t>
  </si>
  <si>
    <t>stoka I</t>
  </si>
  <si>
    <t>{ef58b187-3707-4c80-b1f7-d7e52c959f36}</t>
  </si>
  <si>
    <t>SO 01.7</t>
  </si>
  <si>
    <t>stoka K</t>
  </si>
  <si>
    <t>{ba80c61d-f136-461c-8366-7fcd6a2f9133}</t>
  </si>
  <si>
    <t>SO 01.8</t>
  </si>
  <si>
    <t>stoka K1</t>
  </si>
  <si>
    <t>{9268e562-f445-40de-ab3a-8cbca76e2329}</t>
  </si>
  <si>
    <t>SO 01.9</t>
  </si>
  <si>
    <t>Domovní přípojky</t>
  </si>
  <si>
    <t>{a8d9e121-3481-488f-ad4f-2b0198ffc545}</t>
  </si>
  <si>
    <t>SO 02</t>
  </si>
  <si>
    <t>Tlaková kanalizace</t>
  </si>
  <si>
    <t>{20b72121-e33f-4ebe-a055-ef0f6cab1194}</t>
  </si>
  <si>
    <t>SO 02.1</t>
  </si>
  <si>
    <t>Výtlak V1</t>
  </si>
  <si>
    <t>{d2da1005-b665-4386-802e-bfff3115f20d}</t>
  </si>
  <si>
    <t>SO 02.2</t>
  </si>
  <si>
    <t>Výtlak V2</t>
  </si>
  <si>
    <t>{f35b2104-2a5f-4c4e-b10f-dcc3f336ad66}</t>
  </si>
  <si>
    <t>SO 03</t>
  </si>
  <si>
    <t>Čerpací stanice odpadních vod</t>
  </si>
  <si>
    <t>{e38057e1-9e22-4f09-abc2-7fa08596158a}</t>
  </si>
  <si>
    <t>PS 01</t>
  </si>
  <si>
    <t>ČS - strojní část</t>
  </si>
  <si>
    <t>PRO</t>
  </si>
  <si>
    <t>{fa39f96e-aabe-493f-9b7e-0da2804cb580}</t>
  </si>
  <si>
    <t>PS 02</t>
  </si>
  <si>
    <t>ČS - Elektro část, přípojka NN</t>
  </si>
  <si>
    <t>{6f923736-374b-4f1c-a596-a34a47793af7}</t>
  </si>
  <si>
    <t>VON</t>
  </si>
  <si>
    <t>Vedlejší a ostatní náklady</t>
  </si>
  <si>
    <t>{7f399664-2976-4dfa-8352-8664944abe95}</t>
  </si>
  <si>
    <t>KRYCÍ LIST SOUPISU PRACÍ</t>
  </si>
  <si>
    <t>Objekt:</t>
  </si>
  <si>
    <t>SO 01 - Gravitační splašková kanalizace</t>
  </si>
  <si>
    <t>Soupis:</t>
  </si>
  <si>
    <t>SO 01.1 - stoka B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</si>
  <si>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</si>
  <si>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</si>
  <si>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</si>
  <si>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</si>
  <si>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</si>
  <si>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</si>
  <si>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</si>
  <si>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</si>
  <si>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</si>
  <si>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  5.1 - Místní komunikace</t>
  </si>
  <si>
    <t xml:space="preserve">    8 - Trubní vedení</t>
  </si>
  <si>
    <t xml:space="preserve">    9 - Ostatní konstrukce a práce, bourání</t>
  </si>
  <si>
    <t xml:space="preserve">    998 - Přesun hmot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</si>
  <si>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</si>
  <si>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</si>
  <si>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</si>
  <si>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</si>
  <si>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</si>
  <si>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</si>
  <si>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</si>
  <si>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</si>
  <si>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</si>
  <si>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</si>
  <si>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</si>
  <si>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</si>
  <si>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</si>
  <si>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</si>
  <si>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</si>
  <si>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</si>
  <si>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</si>
  <si>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</si>
  <si>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</si>
  <si>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</si>
  <si>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</si>
  <si>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</si>
  <si>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</si>
  <si>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2023 01</t>
  </si>
  <si>
    <t>4</t>
  </si>
  <si>
    <t>-1669131037</t>
  </si>
  <si>
    <t>Online PSC</t>
  </si>
  <si>
    <t>https://podminky.urs.cz/item/CS_URS_2023_01/115101201</t>
  </si>
  <si>
    <t>VV</t>
  </si>
  <si>
    <t>"D1.1_01_Technická_zpráva</t>
  </si>
  <si>
    <t>"pro VV SP stanoven počet 120 hodin" 120,000</t>
  </si>
  <si>
    <t>Součet</t>
  </si>
  <si>
    <t>115101301</t>
  </si>
  <si>
    <t>Pohotovost záložní čerpací soupravy pro dopravní výšku do 10 m s uvažovaným průměrným přítokem do 500 l/min</t>
  </si>
  <si>
    <t>den</t>
  </si>
  <si>
    <t>-1224545680</t>
  </si>
  <si>
    <t>https://podminky.urs.cz/item/CS_URS_2023_01/115101301</t>
  </si>
  <si>
    <t>"pro VV SP stanoven počet 30 dnů" 30,000</t>
  </si>
  <si>
    <t>3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</si>
  <si>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</si>
  <si>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</si>
  <si>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</si>
  <si>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1329674669</t>
  </si>
  <si>
    <t>https://podminky.urs.cz/item/CS_URS_2023_01/119001405</t>
  </si>
  <si>
    <t>"D1.1_03-1_Podélný_profil_stoka_B</t>
  </si>
  <si>
    <t>"křížení stávajících IS</t>
  </si>
  <si>
    <t>"1x plynovod" 1,100*1</t>
  </si>
  <si>
    <t>"1x vodovod" 1,100*1</t>
  </si>
  <si>
    <t>"1x vodovodní přípojka" 1,100*1</t>
  </si>
  <si>
    <t>"2x výtlak DN 160" 1,100*2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</si>
  <si>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</si>
  <si>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</si>
  <si>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574589591</t>
  </si>
  <si>
    <t>https://podminky.urs.cz/item/CS_URS_2023_01/119001421</t>
  </si>
  <si>
    <t>"sdělovací vedení" 1,100*1</t>
  </si>
  <si>
    <t>5</t>
  </si>
  <si>
    <t>119002121</t>
  </si>
  <si>
    <t>Pomocné konstrukce při zabezpečení výkopu vodorovné pochozí přechodová lávka délky do 2 m včetně zábradlí zřízení</t>
  </si>
  <si>
    <t>kus</t>
  </si>
  <si>
    <t>1841281205</t>
  </si>
  <si>
    <t>https://podminky.urs.cz/item/CS_URS_2023_01/119002121</t>
  </si>
  <si>
    <t>"D1.1_02-1_Podrobná_situace_1.část</t>
  </si>
  <si>
    <t>"zabezpečení staveniště - 5x přístup k nemovitostem" 5,000</t>
  </si>
  <si>
    <t>"zabezpečení staveniště - 3x trasa kanalizace (á 25 m)" 3,000</t>
  </si>
  <si>
    <t>6</t>
  </si>
  <si>
    <t>119002122</t>
  </si>
  <si>
    <t>Pomocné konstrukce při zabezpečení výkopu vodorovné pochozí přechodová lávka délky do 2 m včetně zábradlí odstranění</t>
  </si>
  <si>
    <t>1661058709</t>
  </si>
  <si>
    <t>https://podminky.urs.cz/item/CS_URS_2023_01/119002122</t>
  </si>
  <si>
    <t>8,000 " VV viz. 119002121</t>
  </si>
  <si>
    <t>7</t>
  </si>
  <si>
    <t>119002411</t>
  </si>
  <si>
    <t>Pomocné konstrukce při zabezpečení výkopu vodorovné pojízdné z tlustého ocelového plechu šířky výkopu do 1 m zřízení</t>
  </si>
  <si>
    <t>m2</t>
  </si>
  <si>
    <t>1795497530</t>
  </si>
  <si>
    <t>https://podminky.urs.cz/item/CS_URS_2023_01/119002411</t>
  </si>
  <si>
    <t>"zabezpečení staveniště - přístup k nemovitostem</t>
  </si>
  <si>
    <t>3,000*2,000*5</t>
  </si>
  <si>
    <t>"zabezpečení staveniště - trasa kanalizace (křižovatka ulic)</t>
  </si>
  <si>
    <t>3,000*2,000*1</t>
  </si>
  <si>
    <t>8</t>
  </si>
  <si>
    <t>119002412</t>
  </si>
  <si>
    <t>Pomocné konstrukce při zabezpečení výkopu vodorovné pojízdné z tlustého ocelového plechu šířky výkopu do 1 m odstranění</t>
  </si>
  <si>
    <t>-889024220</t>
  </si>
  <si>
    <t>https://podminky.urs.cz/item/CS_URS_2023_01/119002412</t>
  </si>
  <si>
    <t>36,000 " VV viz. 119002411</t>
  </si>
  <si>
    <t>9</t>
  </si>
  <si>
    <t>119003227</t>
  </si>
  <si>
    <t>Pomocné konstrukce při zabezpečení výkopu svislé ocelové mobilní oplocení, výšky přes 1,5 do 2,2 m panely vyplněné dráty zřízení</t>
  </si>
  <si>
    <t>186114141</t>
  </si>
  <si>
    <t>https://podminky.urs.cz/item/CS_URS_2023_01/119003227</t>
  </si>
  <si>
    <t>"D1.1_02_15_Podélný_profil_Protipovodňové_opatření</t>
  </si>
  <si>
    <t>"zabezpečení staveniště</t>
  </si>
  <si>
    <t>45,500*2+31,500*2+7,000*2+3,500*4+14,000*2+3,500*2</t>
  </si>
  <si>
    <t>10</t>
  </si>
  <si>
    <t>119003228</t>
  </si>
  <si>
    <t>Pomocné konstrukce při zabezpečení výkopu svislé ocelové mobilní oplocení, výšky přes 1,5 do 2,2 m panely vyplněné dráty odstranění</t>
  </si>
  <si>
    <t>-1327582816</t>
  </si>
  <si>
    <t>https://podminky.urs.cz/item/CS_URS_2023_01/119003228</t>
  </si>
  <si>
    <t>217,000 " VV viz. 119003227</t>
  </si>
  <si>
    <t>11</t>
  </si>
  <si>
    <t>119004111</t>
  </si>
  <si>
    <t>Pomocné konstrukce při zabezpečení výkopu bezpečný vstup nebo výstup žebříkem zřízení</t>
  </si>
  <si>
    <t>391585048</t>
  </si>
  <si>
    <t>https://podminky.urs.cz/item/CS_URS_2023_01/119004111</t>
  </si>
  <si>
    <t>"zabezpečení staveniště - á 20 m</t>
  </si>
  <si>
    <t>3,300*5</t>
  </si>
  <si>
    <t>12</t>
  </si>
  <si>
    <t>119004112</t>
  </si>
  <si>
    <t>Pomocné konstrukce při zabezpečení výkopu bezpečný vstup nebo výstup žebříkem odstranění</t>
  </si>
  <si>
    <t>-917290018</t>
  </si>
  <si>
    <t>https://podminky.urs.cz/item/CS_URS_2023_01/119004112</t>
  </si>
  <si>
    <t>16,500 " VV viz. 119004111</t>
  </si>
  <si>
    <t>13</t>
  </si>
  <si>
    <t>132255204</t>
  </si>
  <si>
    <t>Hloubení zapažených rýh šířky přes 800 do 2 000 mm strojně s urovnáním dna do předepsaného profilu a spádu v omezeném prostoru v hornině třídy těžitelnosti I skupiny 3 přes 100 m3</t>
  </si>
  <si>
    <t>m3</t>
  </si>
  <si>
    <t>-661394125</t>
  </si>
  <si>
    <t>https://podminky.urs.cz/item/CS_URS_2023_01/132255204</t>
  </si>
  <si>
    <t>"D1.1_04-3_Vzorový_výkres_uložení_potrubí_PP</t>
  </si>
  <si>
    <t>"Geologický_posudek_a_vyjádření_pro_dostavbu_kanalizace_Svádov</t>
  </si>
  <si>
    <t>"zatřídění hornin pro VV SP : 80% tř. I sk 3 + 20% tř. II sk 4</t>
  </si>
  <si>
    <t>"průměrná š. rýhy 1,10 m</t>
  </si>
  <si>
    <t>(76,000*1,100*1,960)*80/100</t>
  </si>
  <si>
    <t>(13,000*1,100*2,130)*80/100</t>
  </si>
  <si>
    <t>"rozšíření v místě RŠ (Š4 - Š7)" (((2,500*0,700*2)*1,960)*4)*80/100</t>
  </si>
  <si>
    <t>"rozšíření v místě RŠ (Š-B)" (((2,500*0,700*2)*2,130)*1)*80/100</t>
  </si>
  <si>
    <t>"odpočet skladby MK" -(76,000*1,100*0,490)*80/100</t>
  </si>
  <si>
    <t>"odpočet skladby MK v místě RŠ" -(((2,500*0,700*2)*0,490)*4)*80/100</t>
  </si>
  <si>
    <t>14</t>
  </si>
  <si>
    <t>132355204</t>
  </si>
  <si>
    <t>Hloubení zapažených rýh šířky přes 800 do 2 000 mm strojně s urovnáním dna do předepsaného profilu a spádu v omezeném prostoru v hornině třídy těžitelnosti II skupiny 4 přes 100 m3</t>
  </si>
  <si>
    <t>1439129887</t>
  </si>
  <si>
    <t>https://podminky.urs.cz/item/CS_URS_2023_01/132355204</t>
  </si>
  <si>
    <t>(76,000*1,100*1,960)*20/100</t>
  </si>
  <si>
    <t>(13,000*1,100*2,130)*20/100</t>
  </si>
  <si>
    <t>"rozšíření v místě RŠ (Š4 - Š7)" (((2,500*0,700*2)*1,960)*4)*20/100</t>
  </si>
  <si>
    <t>"rozšíření v místě RŠ (Š-B)" (((2,500*0,700*2)*2,130)*1)*20/100</t>
  </si>
  <si>
    <t>"odpočet skladby MK" -(76,000*1,100*0,490)*20/100</t>
  </si>
  <si>
    <t>"odpočet skladby MK v místě RŠ" -(((2,500*0,700*2)*0,490)*4)*20/100</t>
  </si>
  <si>
    <t>139001101</t>
  </si>
  <si>
    <t>Příplatek k cenám hloubených vykopávek za ztížení vykopávky v blízkosti podzemního vedení nebo výbušnin pro jakoukoliv třídu horniny</t>
  </si>
  <si>
    <t>-779326283</t>
  </si>
  <si>
    <t>https://podminky.urs.cz/item/CS_URS_2023_01/139001101</t>
  </si>
  <si>
    <t>"1x plynovod" (1,100*1)*1,100*1,600</t>
  </si>
  <si>
    <t>"1x vodovod" (1,100*1)*1,100*1,600</t>
  </si>
  <si>
    <t>"1x vodovodní přípojka" (1,100*1)*1,050*1,550</t>
  </si>
  <si>
    <t>"sdělovací vedení" (1,100*1)*1,000*1,500</t>
  </si>
  <si>
    <t>"2x výtlak DN 160"( 1,100*2)*1,200*1,700</t>
  </si>
  <si>
    <t>16</t>
  </si>
  <si>
    <t>151811131</t>
  </si>
  <si>
    <t>Zřízení pažicích boxů pro pažení a rozepření stěn rýh podzemního vedení hloubka výkopu do 4 m, šířka do 1,2 m</t>
  </si>
  <si>
    <t>1586469875</t>
  </si>
  <si>
    <t>https://podminky.urs.cz/item/CS_URS_2023_01/151811131</t>
  </si>
  <si>
    <t>(76,000-2,500*4)*2*1,960 " mimo rozšíření v místě RŠ</t>
  </si>
  <si>
    <t>(13,000-2,500*1)*2*2,130 " dtto</t>
  </si>
  <si>
    <t>17</t>
  </si>
  <si>
    <t>151811132</t>
  </si>
  <si>
    <t>Zřízení pažicích boxů pro pažení a rozepření stěn rýh podzemního vedení hloubka výkopu do 4 m, šířka přes 1,2 do 2,5 m</t>
  </si>
  <si>
    <t>921080115</t>
  </si>
  <si>
    <t>https://podminky.urs.cz/item/CS_URS_2023_01/151811132</t>
  </si>
  <si>
    <t>(2,500*4)*2*1,960 " rozšíření v místě RŠ</t>
  </si>
  <si>
    <t>(2,500*1)*2*2,130 " dtto</t>
  </si>
  <si>
    <t>18</t>
  </si>
  <si>
    <t>151811231</t>
  </si>
  <si>
    <t>Odstranění pažicích boxů pro pažení a rozepření stěn rýh podzemního vedení hloubka výkopu do 4 m, šířka do 1,2 m</t>
  </si>
  <si>
    <t>-1741279194</t>
  </si>
  <si>
    <t>https://podminky.urs.cz/item/CS_URS_2023_01/151811231</t>
  </si>
  <si>
    <t>303,450 " VV viz. 151811131</t>
  </si>
  <si>
    <t>19</t>
  </si>
  <si>
    <t>151811232</t>
  </si>
  <si>
    <t>Odstranění pažicích boxů pro pažení a rozepření stěn rýh podzemního vedení hloubka výkopu do 4 m, šířka přes 1,2 do 2,5 m</t>
  </si>
  <si>
    <t>1468805867</t>
  </si>
  <si>
    <t>https://podminky.urs.cz/item/CS_URS_2023_01/151811232</t>
  </si>
  <si>
    <t>49,850 " VV viz. 151811132</t>
  </si>
  <si>
    <t>20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</si>
  <si>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</si>
  <si>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</si>
  <si>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1471611224</t>
  </si>
  <si>
    <t>https://podminky.urs.cz/item/CS_URS_2023_01/162651111</t>
  </si>
  <si>
    <t>"výkopek na staveništní deponii k vytřídění pro zpětný zásyp</t>
  </si>
  <si>
    <t>114,778 " VV viz. 132255204</t>
  </si>
  <si>
    <t>"vytříděná zemina vhodná do zásypu ze staveništní deponie</t>
  </si>
  <si>
    <t>50,143*50/100 " VV viz. 174151101 (50% objemu zásypu)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</si>
  <si>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</si>
  <si>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</si>
  <si>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941848900</t>
  </si>
  <si>
    <t>https://podminky.urs.cz/item/CS_URS_2023_01/162751117</t>
  </si>
  <si>
    <t>"přebytečná zemina po vytřídění na trvalou skládku</t>
  </si>
  <si>
    <t>145,109" VV viz. 132255204</t>
  </si>
  <si>
    <t>-50,143*50/100 " VV viz. 174151101 (50% objemu zásypu)</t>
  </si>
  <si>
    <t>22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</si>
  <si>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</si>
  <si>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</si>
  <si>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1132679299</t>
  </si>
  <si>
    <t>https://podminky.urs.cz/item/CS_URS_2023_01/162751119</t>
  </si>
  <si>
    <t>120,037 " VV viz. 162751117</t>
  </si>
  <si>
    <t>120,037*5 'Přepočtené koeficientem množství</t>
  </si>
  <si>
    <t>23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</si>
  <si>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</si>
  <si>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</si>
  <si>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1197171097</t>
  </si>
  <si>
    <t>https://podminky.urs.cz/item/CS_URS_2023_01/162751137</t>
  </si>
  <si>
    <t>"přebytečný výkopek na trvalou skládku</t>
  </si>
  <si>
    <t>36,277 " VV viz. 132355204</t>
  </si>
  <si>
    <t>24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</si>
  <si>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</si>
  <si>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</si>
  <si>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853014216</t>
  </si>
  <si>
    <t>https://podminky.urs.cz/item/CS_URS_2023_01/162751139</t>
  </si>
  <si>
    <t>36,277 " VV viz. 162751137</t>
  </si>
  <si>
    <t>36,277*5 'Přepočtené koeficientem množství</t>
  </si>
  <si>
    <t>25</t>
  </si>
  <si>
    <t>1661511.R1</t>
  </si>
  <si>
    <t>Třídění neulehlého výkopku strojně pomocí mobilní třídičky zemin z horniny třídy těžitelnosti I, skupiny 1 až 3</t>
  </si>
  <si>
    <t>R - položka</t>
  </si>
  <si>
    <t>419473456</t>
  </si>
  <si>
    <t>"činnost na staveništní deponii</t>
  </si>
  <si>
    <t>"zemina z výkopku pro zpětný zásyp</t>
  </si>
  <si>
    <t>145,109 " VV viz. 132255204</t>
  </si>
  <si>
    <t>26</t>
  </si>
  <si>
    <t>167151111</t>
  </si>
  <si>
    <t>Nakládání, skládání a překládání neulehlého výkopku nebo sypaniny strojně nakládání, množství přes 100 m3, z hornin třídy těžitelnosti I, skupiny 1 až 3</t>
  </si>
  <si>
    <t>391156325</t>
  </si>
  <si>
    <t>https://podminky.urs.cz/item/CS_URS_2023_01/167151111</t>
  </si>
  <si>
    <t>"vytříděná zemina vhodná do zásypu" 50,143*50/100 " VV viz. 174151101 (50% objemu zásypu)</t>
  </si>
  <si>
    <t>"přebytečná zemina po vytřídění na trvalou skládku" 120,037 " VV viz. 162751117</t>
  </si>
  <si>
    <t>27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</si>
  <si>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</si>
  <si>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</si>
  <si>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1584040763</t>
  </si>
  <si>
    <t>https://podminky.urs.cz/item/CS_URS_2023_01/171152111</t>
  </si>
  <si>
    <t>"D1.1_04-5.2_Vzorový_výkres_řez_místní_komunikací</t>
  </si>
  <si>
    <t>"násyp aktivní zóny komunikace tl. 500 mm" 76,000*1,100*0,500</t>
  </si>
  <si>
    <t>"rozšíření v místě RŠ (Š4 - Š7)" ((2,500*0,700*2)*0,500)*4</t>
  </si>
  <si>
    <t>"odpočet RŠ" -((Pi*(0,620)^2)*0,500)*4</t>
  </si>
  <si>
    <t>28</t>
  </si>
  <si>
    <t>M</t>
  </si>
  <si>
    <t>58344003</t>
  </si>
  <si>
    <t>kamenivo drcené hrubé frakce 63/125</t>
  </si>
  <si>
    <t>t</t>
  </si>
  <si>
    <t>-1277338149</t>
  </si>
  <si>
    <t>46,385*2 'Přepočtené koeficientem množství</t>
  </si>
  <si>
    <t>29</t>
  </si>
  <si>
    <t>171201231</t>
  </si>
  <si>
    <t>Poplatek za uložení stavebního odpadu na recyklační skládce (skládkovné) zeminy a kamení zatříděného do Katalogu odpadů pod kódem 17 05 04</t>
  </si>
  <si>
    <t>1163347521</t>
  </si>
  <si>
    <t>https://podminky.urs.cz/item/CS_URS_2023_01/171201231</t>
  </si>
  <si>
    <t>"pro VV SP stanovena objemová hmotnost výkopku 1750 kg/m3</t>
  </si>
  <si>
    <t>Mezisoučet " trvalá skládka</t>
  </si>
  <si>
    <t>156,314*1,75 'Přepočtené koeficientem množství</t>
  </si>
  <si>
    <t>30</t>
  </si>
  <si>
    <t>171251201</t>
  </si>
  <si>
    <t>Uložení sypaniny na skládky nebo meziskládky bez hutnění s upravením uložené sypaniny do předepsaného tvaru</t>
  </si>
  <si>
    <t>1947079083</t>
  </si>
  <si>
    <t>https://podminky.urs.cz/item/CS_URS_2023_01/171251201</t>
  </si>
  <si>
    <t>Mezisoučet " staveništní deponie</t>
  </si>
  <si>
    <t>31</t>
  </si>
  <si>
    <t>174151101</t>
  </si>
  <si>
    <t>Zásyp sypaninou z jakékoliv horniny strojně s uložením výkopku ve vrstvách se zhutněním jam, šachet, rýh nebo kolem objektů v těchto vykopávkách</t>
  </si>
  <si>
    <t>683907537</t>
  </si>
  <si>
    <t>https://podminky.urs.cz/item/CS_URS_2023_01/174151101</t>
  </si>
  <si>
    <t>"zpětný zásyp vytříděným výkopkem (50% objemu zásypu) a ŠTP (50% objemu zásypu)</t>
  </si>
  <si>
    <t>76,000*1,100*1,960</t>
  </si>
  <si>
    <t>13,000*1,100*2,130</t>
  </si>
  <si>
    <t>"rozšíření v místě RŠ (Š4 - Š7)" ((2,500*0,700*2)*1,960)*4</t>
  </si>
  <si>
    <t>"rozšíření v místě RŠ (Š-B)" ((2,500*0,700*2)*2,130)*1</t>
  </si>
  <si>
    <t>"odpočet ŠTP lože" -(89,000*1,100*0,100)</t>
  </si>
  <si>
    <t>"odpočet ŠTP obsypu" -(89,000*1,100*0,600)</t>
  </si>
  <si>
    <t>"odpočet násypu aktivní zóny komunikace" -((76,000*1,100*0,500)+(((2,500*0,700*2)*0,500)*4))</t>
  </si>
  <si>
    <t>"odpočet skladby MK" -((76,000*1,100*0,490)+(((2,500*0,700*2)*0,490)*4))</t>
  </si>
  <si>
    <t>"odpočet RŠ" -(Pi*(0,620)^2)*1,960*4</t>
  </si>
  <si>
    <t>"odpočet RŠ" -(Pi*(0,815)^2)*2,130*1</t>
  </si>
  <si>
    <t>32</t>
  </si>
  <si>
    <t>58331200</t>
  </si>
  <si>
    <t>štěrkopísek netříděný</t>
  </si>
  <si>
    <t>1272336202</t>
  </si>
  <si>
    <t>25,072*2 'Přepočtené koeficientem množství</t>
  </si>
  <si>
    <t>33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</si>
  <si>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</si>
  <si>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</si>
  <si>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386054131</t>
  </si>
  <si>
    <t>https://podminky.urs.cz/item/CS_URS_2023_01/175151101</t>
  </si>
  <si>
    <t>"min. 300 mm nad vrchol potrubí</t>
  </si>
  <si>
    <t>(76,000+13,000)*1,100*0,600</t>
  </si>
  <si>
    <t>"odpočet potrubí DN 300" -(Pi*(0,150)^2)*89,000</t>
  </si>
  <si>
    <t>34</t>
  </si>
  <si>
    <t>58337302</t>
  </si>
  <si>
    <t>štěrkopísek frakce 0/16</t>
  </si>
  <si>
    <t>956068866</t>
  </si>
  <si>
    <t>52,449*2 'Přepočtené koeficientem množství</t>
  </si>
  <si>
    <t>Svislé a kompletní konstrukce</t>
  </si>
  <si>
    <t>35</t>
  </si>
  <si>
    <t>359901111</t>
  </si>
  <si>
    <t>Vyčištění stok jakékoliv výšky</t>
  </si>
  <si>
    <t>217285768</t>
  </si>
  <si>
    <t>https://podminky.urs.cz/item/CS_URS_2023_01/359901111</t>
  </si>
  <si>
    <t>"před předáním do užívání</t>
  </si>
  <si>
    <t>"DN 300" 76,000</t>
  </si>
  <si>
    <t>"DN 300" 13,000</t>
  </si>
  <si>
    <t>36</t>
  </si>
  <si>
    <t>359901211</t>
  </si>
  <si>
    <t>Monitoring stok (kamerový systém) jakékoli výšky nová kanalizace</t>
  </si>
  <si>
    <t>1213165215</t>
  </si>
  <si>
    <t>https://podminky.urs.cz/item/CS_URS_2023_01/359901211</t>
  </si>
  <si>
    <t>Vodorovné konstrukce</t>
  </si>
  <si>
    <t>37</t>
  </si>
  <si>
    <t>451573111</t>
  </si>
  <si>
    <t>Lože pod potrubí, stoky a drobné objekty v otevřeném výkopu z písku a štěrkopísku do 63 mm</t>
  </si>
  <si>
    <t>1288566690</t>
  </si>
  <si>
    <t>https://podminky.urs.cz/item/CS_URS_2023_01/451573111</t>
  </si>
  <si>
    <t>"trasa kanalizace DN 300" 76,000*1,100*0,100</t>
  </si>
  <si>
    <t>"trasa kanalizace DN 300" 13,000*1,100*0,100</t>
  </si>
  <si>
    <t>Mezisoučet " kanalizace</t>
  </si>
  <si>
    <t>"D1.1_04-1_Vzorový_výkres_prefabrikovaná_šachta</t>
  </si>
  <si>
    <t>"RŠ Š4 - Š7" (2,500*2,500*0,150)*4</t>
  </si>
  <si>
    <t>"D1.1_04-10_Vzorový_řez_Šachta_s_vřetenovým_šoupátkem</t>
  </si>
  <si>
    <t>"1x šachta Š-B (šachta s vřeten. šoupátky)" (2,500*2,500*0,150)*1</t>
  </si>
  <si>
    <t>Mezisoučet " RŠ</t>
  </si>
  <si>
    <t>38</t>
  </si>
  <si>
    <t>452311131</t>
  </si>
  <si>
    <t>Podkladní a zajišťovací konstrukce z betonu prostého v otevřeném výkopu bez zvýšených nároků na prostředí desky pod potrubí, stoky a drobné objekty z betonu tř. C 12/15</t>
  </si>
  <si>
    <t>-625342414</t>
  </si>
  <si>
    <t>https://podminky.urs.cz/item/CS_URS_2023_01/452311131</t>
  </si>
  <si>
    <t>"podkladní bet. deska tl. 100 mm</t>
  </si>
  <si>
    <t>"4x RŠ Š4 - Š7" (1,500*1,500*0,100)*4</t>
  </si>
  <si>
    <t>39</t>
  </si>
  <si>
    <t>452351101</t>
  </si>
  <si>
    <t>Bednění podkladních a zajišťovacích konstrukcí v otevřeném výkopu desek nebo sedlových loží pod potrubí, stoky a drobné objekty</t>
  </si>
  <si>
    <t>1215061890</t>
  </si>
  <si>
    <t>https://podminky.urs.cz/item/CS_URS_2023_01/452351101</t>
  </si>
  <si>
    <t>"4x RŠ Š4 - Š7" (1,500*4*0,100)*4</t>
  </si>
  <si>
    <t>40</t>
  </si>
  <si>
    <t>452386111</t>
  </si>
  <si>
    <t>Podkladní a vyrovnávací konstrukce z betonu vyrovnávací prstence z prostého betonu tř. C 25/30 pod poklopy a mříže, výšky do 100 mm</t>
  </si>
  <si>
    <t>-747007654</t>
  </si>
  <si>
    <t>https://podminky.urs.cz/item/CS_URS_2023_01/452386111</t>
  </si>
  <si>
    <t>"Š4 (70 mm)" 1,000</t>
  </si>
  <si>
    <t>"Š5 (90 mm)" 1,000</t>
  </si>
  <si>
    <t>"Š6 (90 mm)" 1,000</t>
  </si>
  <si>
    <t>"Š7 (20 mm)" 1,000</t>
  </si>
  <si>
    <t>41</t>
  </si>
  <si>
    <t>452386121</t>
  </si>
  <si>
    <t>Podkladní a vyrovnávací konstrukce z betonu vyrovnávací prstence z prostého betonu tř. C 25/30 pod poklopy a mříže, výšky přes 100 do 200 mm</t>
  </si>
  <si>
    <t>-2065912049</t>
  </si>
  <si>
    <t>https://podminky.urs.cz/item/CS_URS_2023_01/452386121</t>
  </si>
  <si>
    <t>"zhlaví RŠ v komunikaci a zpevněných plochách (Š4 - Š7)" ((Pi*1,040)*0,100*0,150)*4</t>
  </si>
  <si>
    <t>Komunikace pozemní</t>
  </si>
  <si>
    <t>5.1</t>
  </si>
  <si>
    <t>Místní komunikace</t>
  </si>
  <si>
    <t>42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</si>
  <si>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</si>
  <si>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</si>
  <si>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1680469360</t>
  </si>
  <si>
    <t>https://podminky.urs.cz/item/CS_URS_2023_01/113107164</t>
  </si>
  <si>
    <t>"podkladní vrstva ŠD tl. 350 mm" 63,000*1,100</t>
  </si>
  <si>
    <t>"rozšíření v místě RŠ (Š4 - Š7)" (2,500*0,700*2)*4</t>
  </si>
  <si>
    <t>43</t>
  </si>
  <si>
    <t>113107181</t>
  </si>
  <si>
    <t>Odstranění podkladů nebo krytů strojně plochy jednotlivě přes 50 m2 do 200 m2 s přemístěním hmot na skládku na vzdálenost do 20 m nebo s naložením na dopravní prostředek živičných, o tl. vrstvy do 50 mm</t>
  </si>
  <si>
    <t>-837736941</t>
  </si>
  <si>
    <t>https://podminky.urs.cz/item/CS_URS_2023_01/113107181</t>
  </si>
  <si>
    <t>"průměrná š. rýhy 1,10 m + 0,15 m na každou stranu</t>
  </si>
  <si>
    <t>"ložná vrstva ACL 22+ tl. 40 mm" 36,000*1,400</t>
  </si>
  <si>
    <t>"rozšíření v místě RŠ (Š4 - Š7)" (2,500*1,000*2)*4</t>
  </si>
  <si>
    <t>44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</si>
  <si>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</si>
  <si>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</si>
  <si>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-2000945927</t>
  </si>
  <si>
    <t>https://podminky.urs.cz/item/CS_URS_2023_01/113107182</t>
  </si>
  <si>
    <t>"podkladní vrstva ACP 16+ tl. 60 mm" 63,000*1,400</t>
  </si>
  <si>
    <t>45</t>
  </si>
  <si>
    <t>113154112</t>
  </si>
  <si>
    <t>Frézování živičného podkladu nebo krytu s naložením na dopravní prostředek plochy do 500 m2 bez překážek v trase pruhu šířky do 0,5 m, tloušťky vrstvy 40 mm</t>
  </si>
  <si>
    <t>-1240511483</t>
  </si>
  <si>
    <t>https://podminky.urs.cz/item/CS_URS_2023_01/113154112</t>
  </si>
  <si>
    <t>"průměrná š. rýhy 1,10 m + 0,40 m na každou stranu</t>
  </si>
  <si>
    <t>"obrusná vrstva ACO 11+ tl. 40 mm" 63,000*1,900</t>
  </si>
  <si>
    <t>"rozšíření v místě RŠ (Š4 - Š7)" (2,500*1,250*2)*4</t>
  </si>
  <si>
    <t>46</t>
  </si>
  <si>
    <t>919735111</t>
  </si>
  <si>
    <t>Řezání stávajícího živičného krytu nebo podkladu hloubky do 50 mm</t>
  </si>
  <si>
    <t>-1902185968</t>
  </si>
  <si>
    <t>https://podminky.urs.cz/item/CS_URS_2023_01/919735111</t>
  </si>
  <si>
    <t>"obrusná vrstva ACO 11+ tl. 40 mm" 63,000*2+1,900*2</t>
  </si>
  <si>
    <t>"rozšíření v místě RŠ (Š4 - Š7)" (1,250*2)*4</t>
  </si>
  <si>
    <t>"ložná vrstva ACL 22+ tl. 40 mm" 63,000*2+1,400*2</t>
  </si>
  <si>
    <t>"rozšíření v místě RŠ (Š4 - Š7)" (1,000*2)*4</t>
  </si>
  <si>
    <t>47</t>
  </si>
  <si>
    <t>919735112</t>
  </si>
  <si>
    <t>Řezání stávajícího živičného krytu nebo podkladu hloubky přes 50 do 100 mm</t>
  </si>
  <si>
    <t>-110259626</t>
  </si>
  <si>
    <t>https://podminky.urs.cz/item/CS_URS_2023_01/919735112</t>
  </si>
  <si>
    <t>"podkladní vrstva ACP 16+ tl. 60 mm" 76,000*2+1,400*2</t>
  </si>
  <si>
    <t>48</t>
  </si>
  <si>
    <t>997221551</t>
  </si>
  <si>
    <t>Vodorovná doprava suti bez naložení, ale se složením a s hrubým urovnáním ze sypkých materiálů, na vzdálenost do 1 km</t>
  </si>
  <si>
    <t>-431771739</t>
  </si>
  <si>
    <t>https://podminky.urs.cz/item/CS_URS_2023_01/997221551</t>
  </si>
  <si>
    <t>"podkl. drc. kamennivo" 48,314</t>
  </si>
  <si>
    <t>"uliční smetky" 1,447+2,894</t>
  </si>
  <si>
    <t>"asfaltová fréza" 13,312</t>
  </si>
  <si>
    <t>49</t>
  </si>
  <si>
    <t>997221559</t>
  </si>
  <si>
    <t>Vodorovná doprava suti bez naložení, ale se složením a s hrubým urovnáním Příplatek k ceně za každý další i započatý 1 km přes 1 km</t>
  </si>
  <si>
    <t>-23208801</t>
  </si>
  <si>
    <t>https://podminky.urs.cz/item/CS_URS_2023_01/997221559</t>
  </si>
  <si>
    <t>65,967 " VV viz. 997221551</t>
  </si>
  <si>
    <t>65,967*14 'Přepočtené koeficientem množství</t>
  </si>
  <si>
    <t>50</t>
  </si>
  <si>
    <t>997221561</t>
  </si>
  <si>
    <t>Vodorovná doprava suti bez naložení, ale se složením a s hrubým urovnáním z kusových materiálů, na vzdálenost do 1 km</t>
  </si>
  <si>
    <t>-350449636</t>
  </si>
  <si>
    <t>https://podminky.urs.cz/item/CS_URS_2023_01/997221561</t>
  </si>
  <si>
    <t>"asfaltové kry" 6,899+23,804</t>
  </si>
  <si>
    <t>51</t>
  </si>
  <si>
    <t>997221569</t>
  </si>
  <si>
    <t>-1125497225</t>
  </si>
  <si>
    <t>https://podminky.urs.cz/item/CS_URS_2023_01/997221569</t>
  </si>
  <si>
    <t>30,703 " VV viz. 997221561</t>
  </si>
  <si>
    <t>30,703*14 'Přepočtené koeficientem množství</t>
  </si>
  <si>
    <t>52</t>
  </si>
  <si>
    <t>997221611</t>
  </si>
  <si>
    <t>Nakládání na dopravní prostředky pro vodorovnou dopravu suti</t>
  </si>
  <si>
    <t>-1270055973</t>
  </si>
  <si>
    <t>https://podminky.urs.cz/item/CS_URS_2023_01/997221611</t>
  </si>
  <si>
    <t>53</t>
  </si>
  <si>
    <t>997221875</t>
  </si>
  <si>
    <t>Poplatek za uložení stavebního odpadu na recyklační skládce (skládkovné) asfaltového bez obsahu dehtu zatříděného do Katalogu odpadů pod kódem 17 03 02</t>
  </si>
  <si>
    <t>1454642199</t>
  </si>
  <si>
    <t>https://podminky.urs.cz/item/CS_URS_2023_01/997221875</t>
  </si>
  <si>
    <t>54</t>
  </si>
  <si>
    <t>997221873</t>
  </si>
  <si>
    <t>404126755</t>
  </si>
  <si>
    <t>https://podminky.urs.cz/item/CS_URS_2023_01/997221873</t>
  </si>
  <si>
    <t>55</t>
  </si>
  <si>
    <t>564851011</t>
  </si>
  <si>
    <t>Podklad ze štěrkodrti ŠD s rozprostřením a zhutněním plochy jednotlivě do 100 m2, po zhutnění tl. 150 mm</t>
  </si>
  <si>
    <t>-2084715494</t>
  </si>
  <si>
    <t>https://podminky.urs.cz/item/CS_URS_2023_01/564851011</t>
  </si>
  <si>
    <t>"podkladní vrstva ŠD tl. 350 mm (1x tl. 150 mm + 1x tl. 200 mm)" 63,000*1,100</t>
  </si>
  <si>
    <t>56</t>
  </si>
  <si>
    <t>564861011</t>
  </si>
  <si>
    <t>Podklad ze štěrkodrti ŠD s rozprostřením a zhutněním plochy jednotlivě do 100 m2, po zhutnění tl. 200 mm</t>
  </si>
  <si>
    <t>555394762</t>
  </si>
  <si>
    <t>https://podminky.urs.cz/item/CS_URS_2023_01/564861011</t>
  </si>
  <si>
    <t>57</t>
  </si>
  <si>
    <t>565145101</t>
  </si>
  <si>
    <t>Asfaltový beton vrstva podkladní ACP 16 (obalované kamenivo střednězrnné - OKS) s rozprostřením a zhutněním v pruhu šířky do 1,5 m, po zhutnění tl. 60 mm</t>
  </si>
  <si>
    <t>-521130794</t>
  </si>
  <si>
    <t>https://podminky.urs.cz/item/CS_URS_2023_01/565145101</t>
  </si>
  <si>
    <t>58</t>
  </si>
  <si>
    <t>573111112</t>
  </si>
  <si>
    <t>Postřik infiltrační PI z asfaltu silničního s posypem kamenivem, v množství 1,00 kg/m2</t>
  </si>
  <si>
    <t>979171392</t>
  </si>
  <si>
    <t>https://podminky.urs.cz/item/CS_URS_2023_01/573111112</t>
  </si>
  <si>
    <t>59</t>
  </si>
  <si>
    <t>573211107</t>
  </si>
  <si>
    <t>Postřik spojovací PS bez posypu kamenivem z asfaltu silničního, v množství 0,30 kg/m2</t>
  </si>
  <si>
    <t>-13568935</t>
  </si>
  <si>
    <t>https://podminky.urs.cz/item/CS_URS_2023_01/573211107</t>
  </si>
  <si>
    <t>"obrusná vrstva ACO 11 tl. 40 mm" 144,700 " VV viz. 577134111</t>
  </si>
  <si>
    <t>"ložná vrstva ACL 22+ tl. 60 mm" 108,200 " VV viz. RKON0001</t>
  </si>
  <si>
    <t>"podkladní vrstva ACP 16+ tl. 60 mm" 63,000*0,150*2</t>
  </si>
  <si>
    <t>60</t>
  </si>
  <si>
    <t>577134111</t>
  </si>
  <si>
    <t>Asfaltový beton vrstva obrusná ACO 11 (ABS) s rozprostřením a se zhutněním z nemodifikovaného asfaltu v pruhu šířky do 3 m tř. I, po zhutnění tl. 40 mm</t>
  </si>
  <si>
    <t>115487874</t>
  </si>
  <si>
    <t>https://podminky.urs.cz/item/CS_URS_2023_01/577134111</t>
  </si>
  <si>
    <t>61</t>
  </si>
  <si>
    <t>RKON0001</t>
  </si>
  <si>
    <t>Asfaltový beton vrstva ložní ACL 22 (ABVH) s rozprostřením a zhutněním z nemodifikovaného asfaltu v pruhu šířky do 3 m, po zhutnění tl. 40 mm</t>
  </si>
  <si>
    <t>-1659913651</t>
  </si>
  <si>
    <t>"ložná vrstva ACL 22+ tl. 40 mm" 63,000*1,400</t>
  </si>
  <si>
    <t>62</t>
  </si>
  <si>
    <t>919125111</t>
  </si>
  <si>
    <t>Těsnění svislé spáry mezi živičným krytem a ostatními prvky asfaltovou páskou samolepicí šířky 35 mm tl. 8 mm</t>
  </si>
  <si>
    <t>792345036</t>
  </si>
  <si>
    <t>https://podminky.urs.cz/item/CS_URS_2023_01/919125111</t>
  </si>
  <si>
    <t>"4x rám poklopu RŠ Š4 - Š7" (Pi*1,050)*4</t>
  </si>
  <si>
    <t>63</t>
  </si>
  <si>
    <t>919726123</t>
  </si>
  <si>
    <t>Geotextilie netkaná pro ochranu, separaci nebo filtraci měrná hmotnost přes 300 do 500 g/m2</t>
  </si>
  <si>
    <t>-592148881</t>
  </si>
  <si>
    <t>https://podminky.urs.cz/item/CS_URS_2023_01/919726123</t>
  </si>
  <si>
    <t>"proti případnému prolínání konstrukčních vrstev do zásypu</t>
  </si>
  <si>
    <t>"násyp aktivní zóny komunikace tl. 500 mm" 63,000*1,100*0,500</t>
  </si>
  <si>
    <t>64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</si>
  <si>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</si>
  <si>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</si>
  <si>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-107493358</t>
  </si>
  <si>
    <t>https://podminky.urs.cz/item/CS_URS_2023_01/919732211</t>
  </si>
  <si>
    <t>65</t>
  </si>
  <si>
    <t>919731121</t>
  </si>
  <si>
    <t>Zarovnání styčné plochy podkladu nebo krytu podél vybourané části komunikace nebo zpevněné plochy živičné tl. do 50 mm</t>
  </si>
  <si>
    <t>2105808777</t>
  </si>
  <si>
    <t>https://podminky.urs.cz/item/CS_URS_2023_01/919731121</t>
  </si>
  <si>
    <t>66</t>
  </si>
  <si>
    <t>938908411</t>
  </si>
  <si>
    <t>Čištění vozovek splachováním vodou povrchu podkladu nebo krytu živičného, betonového nebo dlážděného</t>
  </si>
  <si>
    <t>-1654760755</t>
  </si>
  <si>
    <t>https://podminky.urs.cz/item/CS_URS_2023_01/938908411</t>
  </si>
  <si>
    <t>67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</si>
  <si>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</si>
  <si>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</si>
  <si>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-581922930</t>
  </si>
  <si>
    <t>https://podminky.urs.cz/item/CS_URS_2023_01/938909311</t>
  </si>
  <si>
    <t>Trubní vedení</t>
  </si>
  <si>
    <t>68</t>
  </si>
  <si>
    <t>871370320</t>
  </si>
  <si>
    <t>Montáž kanalizačního potrubí z plastů z polypropylenu PP hladkého plnostěnného SN 12 DN 300</t>
  </si>
  <si>
    <t>-1286730527</t>
  </si>
  <si>
    <t>https://podminky.urs.cz/item/CS_URS_2023_01/871370320</t>
  </si>
  <si>
    <t>76,000</t>
  </si>
  <si>
    <t>13,000</t>
  </si>
  <si>
    <t>69</t>
  </si>
  <si>
    <t>28617028</t>
  </si>
  <si>
    <t>trubka kanalizační PP plnostěnná třívrstvá DN 300x1000mm SN12</t>
  </si>
  <si>
    <t>-37792176</t>
  </si>
  <si>
    <t>89*1,015 'Přepočtené koeficientem množství</t>
  </si>
  <si>
    <t>70</t>
  </si>
  <si>
    <t>877310310</t>
  </si>
  <si>
    <t>Montáž tvarovek na kanalizačním plastovém potrubí z polypropylenu PP hladkého plnostěnného kolen DN 150</t>
  </si>
  <si>
    <t>-1867877182</t>
  </si>
  <si>
    <t>https://podminky.urs.cz/item/CS_URS_2023_01/877310310</t>
  </si>
  <si>
    <t>"domovní přípojka č.p. 66" 1,000</t>
  </si>
  <si>
    <t>"domovní přípojka č.p. 88" 2,000</t>
  </si>
  <si>
    <t>71</t>
  </si>
  <si>
    <t>28617182</t>
  </si>
  <si>
    <t>koleno kanalizační PP SN16 45° DN 150</t>
  </si>
  <si>
    <t>907730596</t>
  </si>
  <si>
    <t>72</t>
  </si>
  <si>
    <t>877310440</t>
  </si>
  <si>
    <t>Montáž tvarovek na kanalizačním plastovém potrubí z polypropylenu PP korugovaného nebo žebrovaného šachtových vložek DN 150</t>
  </si>
  <si>
    <t>916986830</t>
  </si>
  <si>
    <t>https://podminky.urs.cz/item/CS_URS_2023_01/877310440</t>
  </si>
  <si>
    <t>"domovní přípojka č.p. 67 do RŠ" 1,000</t>
  </si>
  <si>
    <t>"domovní přípojka č.p. 76 do RŠ" 1,000</t>
  </si>
  <si>
    <t>"domovní přípojka č.p. 131 do RŠ" 1,000</t>
  </si>
  <si>
    <t>73</t>
  </si>
  <si>
    <t>28617480</t>
  </si>
  <si>
    <t>vložka šachtová kanalizace PP korugované DN 160</t>
  </si>
  <si>
    <t>-270170828</t>
  </si>
  <si>
    <t>74</t>
  </si>
  <si>
    <t>877370320</t>
  </si>
  <si>
    <t>Montáž tvarovek na kanalizačním plastovém potrubí z polypropylenu PP hladkého plnostěnného odboček DN 300</t>
  </si>
  <si>
    <t>-692722791</t>
  </si>
  <si>
    <t>https://podminky.urs.cz/item/CS_URS_2023_01/877370320</t>
  </si>
  <si>
    <t>75</t>
  </si>
  <si>
    <t>28617214</t>
  </si>
  <si>
    <t>odbočka kanalizační PP SN16 45° DN 300/150</t>
  </si>
  <si>
    <t>1359312815</t>
  </si>
  <si>
    <t>76</t>
  </si>
  <si>
    <t>877370440</t>
  </si>
  <si>
    <t>Montáž tvarovek na kanalizačním plastovém potrubí z polypropylenu PP korugovaného nebo žebrovaného šachtových vložek DN 300</t>
  </si>
  <si>
    <t>-718800239</t>
  </si>
  <si>
    <t>https://podminky.urs.cz/item/CS_URS_2023_01/877370440</t>
  </si>
  <si>
    <t>"Š4" 1,000</t>
  </si>
  <si>
    <t>"Š5" 2,000</t>
  </si>
  <si>
    <t>"Š6" 2,000</t>
  </si>
  <si>
    <t>"Š7" 1,000</t>
  </si>
  <si>
    <t>"1x šachta Š-B (šachta s vřeten. šoupátky)" 1,000</t>
  </si>
  <si>
    <t>77</t>
  </si>
  <si>
    <t>28617483</t>
  </si>
  <si>
    <t>vložka šachtová kanalizace PP korugované DN 300</t>
  </si>
  <si>
    <t>259301465</t>
  </si>
  <si>
    <t>78</t>
  </si>
  <si>
    <t>891372222</t>
  </si>
  <si>
    <t>Montáž kanalizačních armatur na potrubí šoupátek uzavíracích v šachtách s ručním kolečkem DN 300</t>
  </si>
  <si>
    <t>1128632699</t>
  </si>
  <si>
    <t>https://podminky.urs.cz/item/CS_URS_2023_01/891372222</t>
  </si>
  <si>
    <t>"2x vřeten. šoupátko v šachtě Š-B" 2,000</t>
  </si>
  <si>
    <t>79</t>
  </si>
  <si>
    <t>42223007</t>
  </si>
  <si>
    <t>šoupátko/stavítko vřetenové nástěnné nerezová ocel DN 300</t>
  </si>
  <si>
    <t>1644264895</t>
  </si>
  <si>
    <t>80</t>
  </si>
  <si>
    <t>RMAT0001</t>
  </si>
  <si>
    <t>betonový mezikus pro vřetenové šoupátko na stěnu šachty</t>
  </si>
  <si>
    <t>1422601405</t>
  </si>
  <si>
    <t>81</t>
  </si>
  <si>
    <t>42291076</t>
  </si>
  <si>
    <t>souprava zemní pro šoupátka DN 250-300mm Rd 1,5m</t>
  </si>
  <si>
    <t>859779524</t>
  </si>
  <si>
    <t>82</t>
  </si>
  <si>
    <t>892372121</t>
  </si>
  <si>
    <t>Tlakové zkoušky vzduchem těsnícími vaky ucpávkovými DN 300</t>
  </si>
  <si>
    <t>úsek</t>
  </si>
  <si>
    <t>1218480476</t>
  </si>
  <si>
    <t>https://podminky.urs.cz/item/CS_URS_2023_01/892372121</t>
  </si>
  <si>
    <t xml:space="preserve">"úsek Š4 - Š5" 1,000 </t>
  </si>
  <si>
    <t>"úsek Š5 - Š6" 1,000</t>
  </si>
  <si>
    <t>"úsek Š6 - Š7" 1,000</t>
  </si>
  <si>
    <t>83</t>
  </si>
  <si>
    <t>892381111</t>
  </si>
  <si>
    <t>Tlakové zkoušky vodou na potrubí DN 250, 300 nebo 350</t>
  </si>
  <si>
    <t>600491674</t>
  </si>
  <si>
    <t>https://podminky.urs.cz/item/CS_URS_2023_01/892381111</t>
  </si>
  <si>
    <t>5,500+30,500+40,000</t>
  </si>
  <si>
    <t>84</t>
  </si>
  <si>
    <t>894410102</t>
  </si>
  <si>
    <t>Osazení betonových dílců šachet kanalizačních dno DN 1000, výšky 800 mm</t>
  </si>
  <si>
    <t>-1246479397</t>
  </si>
  <si>
    <t>https://podminky.urs.cz/item/CS_URS_2023_01/894410102</t>
  </si>
  <si>
    <t>"4x RŠ Š4 - Š7" 4,000</t>
  </si>
  <si>
    <t>85</t>
  </si>
  <si>
    <t>59224338</t>
  </si>
  <si>
    <t>dno betonové šachty kanalizační přímé 100x80x50cm</t>
  </si>
  <si>
    <t>-1793262669</t>
  </si>
  <si>
    <t>4*1,02 'Přepočtené koeficientem množství</t>
  </si>
  <si>
    <t>86</t>
  </si>
  <si>
    <t>59224348</t>
  </si>
  <si>
    <t>těsnění elastomerové pro spojení šachetních dílů DN 1000</t>
  </si>
  <si>
    <t>1683625582</t>
  </si>
  <si>
    <t>87</t>
  </si>
  <si>
    <t>894410114</t>
  </si>
  <si>
    <t>Osazení betonových dílců šachet kanalizačních dno DN 1200, výšky 1200 mm</t>
  </si>
  <si>
    <t>626960400</t>
  </si>
  <si>
    <t>https://podminky.urs.cz/item/CS_URS_2023_01/894410114</t>
  </si>
  <si>
    <t>88</t>
  </si>
  <si>
    <t>59224431</t>
  </si>
  <si>
    <t>dno betonové šachty DN 1200 kanalizační výšky 120cm přímé 120x120 max. zaústění potrubí V60/90</t>
  </si>
  <si>
    <t>-1279475079</t>
  </si>
  <si>
    <t>1*1,02 'Přepočtené koeficientem množství</t>
  </si>
  <si>
    <t>89</t>
  </si>
  <si>
    <t>59224341</t>
  </si>
  <si>
    <t>těsnění elastomerové pro spojení šachetních dílů DN 1200</t>
  </si>
  <si>
    <t>639551588</t>
  </si>
  <si>
    <t>90</t>
  </si>
  <si>
    <t>894410211</t>
  </si>
  <si>
    <t>Osazení betonových dílců šachet kanalizačních skruž rovná DN 1000, výšky 250 mm</t>
  </si>
  <si>
    <t>181467982</t>
  </si>
  <si>
    <t>https://podminky.urs.cz/item/CS_URS_2023_01/894410211</t>
  </si>
  <si>
    <t>"Š4" 3,000</t>
  </si>
  <si>
    <t>91</t>
  </si>
  <si>
    <t>59224066</t>
  </si>
  <si>
    <t>skruž betonová DN 1000x250 PS, 100x25x12cm</t>
  </si>
  <si>
    <t>377520631</t>
  </si>
  <si>
    <t>5*1,02 'Přepočtené koeficientem množství</t>
  </si>
  <si>
    <t>92</t>
  </si>
  <si>
    <t>1551851356</t>
  </si>
  <si>
    <t>93</t>
  </si>
  <si>
    <t>894410221</t>
  </si>
  <si>
    <t>Osazení betonových dílců šachet kanalizačních skruž rovná DN 1200, výšky 500 mm</t>
  </si>
  <si>
    <t>1873113444</t>
  </si>
  <si>
    <t>https://podminky.urs.cz/item/CS_URS_2023_01/894410221</t>
  </si>
  <si>
    <t>"1x šachta Š-B (šachta s vřeten. šoupátky)" 2,000</t>
  </si>
  <si>
    <t>94</t>
  </si>
  <si>
    <t>59224424</t>
  </si>
  <si>
    <t>skruž betonové šachty DN 1200 kanalizační 120x50x13,5cm, stupadla poplastovaná</t>
  </si>
  <si>
    <t>695324578</t>
  </si>
  <si>
    <t>2*1,02 'Přepočtené koeficientem množství</t>
  </si>
  <si>
    <t>95</t>
  </si>
  <si>
    <t>-932148891</t>
  </si>
  <si>
    <t>96</t>
  </si>
  <si>
    <t>894410232</t>
  </si>
  <si>
    <t>Osazení betonových dílců šachet kanalizačních skruž přechodová (konus) DN 1000</t>
  </si>
  <si>
    <t>528146851</t>
  </si>
  <si>
    <t>https://podminky.urs.cz/item/CS_URS_2023_01/894410232</t>
  </si>
  <si>
    <t>97</t>
  </si>
  <si>
    <t>59224312</t>
  </si>
  <si>
    <t>kónus šachetní betonový kapsové plastové stupadlo 100x62,5x58cm</t>
  </si>
  <si>
    <t>292678776</t>
  </si>
  <si>
    <t>98</t>
  </si>
  <si>
    <t>894410303</t>
  </si>
  <si>
    <t>Osazení betonových dílců šachet kanalizačních deska zákrytová DN 1200</t>
  </si>
  <si>
    <t>2114429825</t>
  </si>
  <si>
    <t>https://podminky.urs.cz/item/CS_URS_2023_01/894410303</t>
  </si>
  <si>
    <t>99</t>
  </si>
  <si>
    <t>59224421</t>
  </si>
  <si>
    <t>deska betonová přechodová šachty DN 1200 kanalizační 147/100x25cm</t>
  </si>
  <si>
    <t>-1994853936</t>
  </si>
  <si>
    <t>100</t>
  </si>
  <si>
    <t>899104112</t>
  </si>
  <si>
    <t>Osazení poklopů litinových a ocelových včetně rámů pro třídu zatížení D400, E600</t>
  </si>
  <si>
    <t>-1345529472</t>
  </si>
  <si>
    <t>https://podminky.urs.cz/item/CS_URS_2023_01/899104112</t>
  </si>
  <si>
    <t>101</t>
  </si>
  <si>
    <t>55241014</t>
  </si>
  <si>
    <t>poklop šachtový třída D400, kruhový rám 785, vstup 600mm, bez ventilace</t>
  </si>
  <si>
    <t>2132207345</t>
  </si>
  <si>
    <t>102</t>
  </si>
  <si>
    <t>899711111</t>
  </si>
  <si>
    <t>Orientační tabulky na vodovodních a kanalizačních řadech na dřevěné konstrukci</t>
  </si>
  <si>
    <t>1782789735</t>
  </si>
  <si>
    <t>https://podminky.urs.cz/item/CS_URS_2023_01/899711111</t>
  </si>
  <si>
    <t>"označení umístěno na plotě Š4 - Š7" 4,000</t>
  </si>
  <si>
    <t>Ostatní konstrukce a práce, bourání</t>
  </si>
  <si>
    <t>103</t>
  </si>
  <si>
    <t>977151124</t>
  </si>
  <si>
    <t>Jádrové vrty diamantovými korunkami do stavebních materiálů (železobetonu, betonu, cihel, obkladů, dlažeb, kamene) průměru přes 150 do 180 mm</t>
  </si>
  <si>
    <t>-1517394178</t>
  </si>
  <si>
    <t>https://podminky.urs.cz/item/CS_URS_2023_01/977151124</t>
  </si>
  <si>
    <t xml:space="preserve">"domovní přípojka č.p. 67 do RŠ" 0,150*1 </t>
  </si>
  <si>
    <t xml:space="preserve">"domovní přípojka č.p. 76 do RŠ" 0,150*1 </t>
  </si>
  <si>
    <t xml:space="preserve">"domovní přípojka č.p. 131 do RŠ" 0,150*1 </t>
  </si>
  <si>
    <t>104</t>
  </si>
  <si>
    <t>977151129</t>
  </si>
  <si>
    <t>Jádrové vrty diamantovými korunkami do stavebních materiálů (železobetonu, betonu, cihel, obkladů, dlažeb, kamene) průměru přes 300 do 350 mm</t>
  </si>
  <si>
    <t>-1833348348</t>
  </si>
  <si>
    <t>https://podminky.urs.cz/item/CS_URS_2023_01/977151129</t>
  </si>
  <si>
    <t>"1x šachta Š-E (stávající šachta)" 0,215*1</t>
  </si>
  <si>
    <t>105</t>
  </si>
  <si>
    <t>977151911</t>
  </si>
  <si>
    <t>Jádrové vrty diamantovými korunkami do stavebních materiálů (železobetonu, betonu, cihel, obkladů, dlažeb, kamene) Příplatek k cenám za práci ve stísněném prostoru</t>
  </si>
  <si>
    <t>-1849634576</t>
  </si>
  <si>
    <t>https://podminky.urs.cz/item/CS_URS_2023_01/977151911</t>
  </si>
  <si>
    <t>0,450 " VV viz. 977151124</t>
  </si>
  <si>
    <t>0,215 " VV viz. 977151129</t>
  </si>
  <si>
    <t>998</t>
  </si>
  <si>
    <t>Přesun hmot</t>
  </si>
  <si>
    <t>106</t>
  </si>
  <si>
    <t>998276101</t>
  </si>
  <si>
    <t>Přesun hmot pro trubní vedení hloubené z trub z plastických hmot nebo sklolaminátových pro vodovody nebo kanalizace v otevřeném výkopu dopravní vzdálenost do 15 m</t>
  </si>
  <si>
    <t>1023224452</t>
  </si>
  <si>
    <t>https://podminky.urs.cz/item/CS_URS_2023_01/998276101</t>
  </si>
  <si>
    <t>107</t>
  </si>
  <si>
    <t>998276126</t>
  </si>
  <si>
    <t>Přesun hmot pro trubní vedení hloubené z trub z plastických hmot nebo sklolaminátových Příplatek k cenám za zvětšený přesun přes vymezenou největší dopravní vzdálenost přes 1000 do 2000 m</t>
  </si>
  <si>
    <t>-521084100</t>
  </si>
  <si>
    <t>https://podminky.urs.cz/item/CS_URS_2023_01/998276126</t>
  </si>
  <si>
    <t>Práce a dodávky M</t>
  </si>
  <si>
    <t>46-M</t>
  </si>
  <si>
    <t>Zemní práce při extr.mont.pracích</t>
  </si>
  <si>
    <t>108</t>
  </si>
  <si>
    <t>460881612</t>
  </si>
  <si>
    <t>Kryt vozovek a chodníků kladení dlažby (materiál ve specifikaci) včetně spárování, do lože z kameniva těženého z dlaždic betonových tvarovaných nebo zámkových</t>
  </si>
  <si>
    <t>-1045038751</t>
  </si>
  <si>
    <t>https://podminky.urs.cz/item/CS_URS_2023_01/460881612</t>
  </si>
  <si>
    <t>"provizorní úprava do doby provedení finálních úprav povrchů</t>
  </si>
  <si>
    <t>63,000*1,900</t>
  </si>
  <si>
    <t>109</t>
  </si>
  <si>
    <t>59245213</t>
  </si>
  <si>
    <t>dlažba zámková tvaru I 196x161x80mm přírodní</t>
  </si>
  <si>
    <t>128</t>
  </si>
  <si>
    <t>-1176297652</t>
  </si>
  <si>
    <t>P</t>
  </si>
  <si>
    <t xml:space="preserve">Poznámka k položce:_x000D_
vícenásobné použití bet. dlažb zohledněno koef. 0,5 jednotkové ceny </t>
  </si>
  <si>
    <t>144,7*1,02 'Přepočtené koeficientem množství</t>
  </si>
  <si>
    <t>110</t>
  </si>
  <si>
    <t>468021221</t>
  </si>
  <si>
    <t>Vytrhání dlažby včetně ručního rozebrání, vytřídění, odhozu na hromady nebo naložení na dopravní prostředek a očistění kostek nebo dlaždic z pískového podkladu z dlaždic zámkových, spáry nezalité</t>
  </si>
  <si>
    <t>1970026690</t>
  </si>
  <si>
    <t>https://podminky.urs.cz/item/CS_URS_2023_01/468021221</t>
  </si>
  <si>
    <t>111</t>
  </si>
  <si>
    <t>469972111</t>
  </si>
  <si>
    <t>Odvoz suti a vybouraných hmot odvoz suti a vybouraných hmot do 1 km</t>
  </si>
  <si>
    <t>-2103733851</t>
  </si>
  <si>
    <t>https://podminky.urs.cz/item/CS_URS_2023_01/469972111</t>
  </si>
  <si>
    <t>112</t>
  </si>
  <si>
    <t>469972121</t>
  </si>
  <si>
    <t>Odvoz suti a vybouraných hmot odvoz suti a vybouraných hmot Příplatek k ceně za každý další i započatý 1 km</t>
  </si>
  <si>
    <t>1615870269</t>
  </si>
  <si>
    <t>https://podminky.urs.cz/item/CS_URS_2023_01/469972121</t>
  </si>
  <si>
    <t>42,687*3 'Přepočtené koeficientem množství</t>
  </si>
  <si>
    <t>113</t>
  </si>
  <si>
    <t>469981111</t>
  </si>
  <si>
    <t>Přesun hmot pro pomocné stavební práce při elektromontážích dopravní vzdálenost do 1 000 m</t>
  </si>
  <si>
    <t>640577355</t>
  </si>
  <si>
    <t>https://podminky.urs.cz/item/CS_URS_2023_01/469981111</t>
  </si>
  <si>
    <t>114</t>
  </si>
  <si>
    <t>469981211</t>
  </si>
  <si>
    <t>Přesun hmot pro pomocné stavební práce při elektromontážích Příplatek k ceně za zvětšený přesun přes vymezenou největší dopravní vzdálenost za každých dalších i započatých 1000 m</t>
  </si>
  <si>
    <t>403276292</t>
  </si>
  <si>
    <t>https://podminky.urs.cz/item/CS_URS_2023_01/469981211</t>
  </si>
  <si>
    <t>38,168*3 'Přepočtené koeficientem množství</t>
  </si>
  <si>
    <t>SO 01.2 - stoka C</t>
  </si>
  <si>
    <t>-346001337</t>
  </si>
  <si>
    <t>"v případě výskytu podzemní a/nebo srážkové vody</t>
  </si>
  <si>
    <t>"pro VV SP stanoven počet 135 hodin" 135,000</t>
  </si>
  <si>
    <t>-38910943</t>
  </si>
  <si>
    <t>"pro VV SP stanoven počet 70 dnů" 70,000</t>
  </si>
  <si>
    <t>-1424149878</t>
  </si>
  <si>
    <t>"D1.1_03-2_Podélný_profil_stoka_C</t>
  </si>
  <si>
    <t>"přípojka vody" 1,100*2</t>
  </si>
  <si>
    <t>"přípojka plynu" 1,100*1</t>
  </si>
  <si>
    <t>119001406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</si>
  <si>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přes 200 do 500 mm</t>
  </si>
  <si>
    <t>980251916</t>
  </si>
  <si>
    <t>https://podminky.urs.cz/item/CS_URS_2023_01/119001406</t>
  </si>
  <si>
    <t>"napojení stávající kanalizaci v místě RŠ Š54/Šstáv." 1,100*1</t>
  </si>
  <si>
    <t>-1618551916</t>
  </si>
  <si>
    <t>-59879033</t>
  </si>
  <si>
    <t>"zabezpečení staveniště - přístupy k nemovitostem"</t>
  </si>
  <si>
    <t>"č.p. 3" 1,000</t>
  </si>
  <si>
    <t>"č.p. 206" 1,000</t>
  </si>
  <si>
    <t>"č.p. 178" 1,000</t>
  </si>
  <si>
    <t>"č.p. 12" 1,000</t>
  </si>
  <si>
    <t>"č.p. 16" 1,000</t>
  </si>
  <si>
    <t>-1326318975</t>
  </si>
  <si>
    <t>5,000 " VV viz. 119002121</t>
  </si>
  <si>
    <t>-23110770</t>
  </si>
  <si>
    <t>"č.p. 3"</t>
  </si>
  <si>
    <t>"č.p. 206"</t>
  </si>
  <si>
    <t>"č.p. 178"</t>
  </si>
  <si>
    <t xml:space="preserve">"č.p. 12" </t>
  </si>
  <si>
    <t>"č.p. 16"</t>
  </si>
  <si>
    <t>"zabezpečení staveniště - křižovatka ul. Labská</t>
  </si>
  <si>
    <t>1761297402</t>
  </si>
  <si>
    <t>-383939213</t>
  </si>
  <si>
    <t>"úsek Šstáv. - Š1" 31,500*2+3,500*2</t>
  </si>
  <si>
    <t>"úsek Š1 - Š2" 14,000*2+3,500</t>
  </si>
  <si>
    <t>"úsek Š2 - Š3" 38,500*2+3,500</t>
  </si>
  <si>
    <t>-1939248072</t>
  </si>
  <si>
    <t>182,000 " VV viz. 119003227</t>
  </si>
  <si>
    <t>-2110654992</t>
  </si>
  <si>
    <t>3,350*4</t>
  </si>
  <si>
    <t>-1614107565</t>
  </si>
  <si>
    <t>13,400 " VV viz. 119004111</t>
  </si>
  <si>
    <t>284364124</t>
  </si>
  <si>
    <t>"zatřídění hornin pro VV SP : 20% tř. I sk 3 + 20% tř. II sk 4 + 30% tř. II sk 5 + 30% tř. III sk 6</t>
  </si>
  <si>
    <t>(78,500*1,100*2,025)*20/100</t>
  </si>
  <si>
    <t>"3x rozšíření v místě RŠ" (((2,500*0,700*2)*2,025)*3)*20/100</t>
  </si>
  <si>
    <t>"odpočet skladby MK" -(78,500*1,100*0,490)*20/100</t>
  </si>
  <si>
    <t>"odpočet skladby MK v místě rozšíření RŠ" -(((2,500*0,700*2)*0,490)*3)*20/100</t>
  </si>
  <si>
    <t>-265945677</t>
  </si>
  <si>
    <t>132455204</t>
  </si>
  <si>
    <t>Hloubení zapažených rýh šířky přes 800 do 2 000 mm strojně s urovnáním dna do předepsaného profilu a spádu v omezeném prostoru v hornině třídy těžitelnosti II skupiny 5 přes 100 m3</t>
  </si>
  <si>
    <t>697204403</t>
  </si>
  <si>
    <t>https://podminky.urs.cz/item/CS_URS_2023_01/132455204</t>
  </si>
  <si>
    <t>(78,500*1,100*2,025)*30/100</t>
  </si>
  <si>
    <t>"3x rozšíření v místě RŠ" (((2,500*0,700*2)*2,025)*3)*30/100</t>
  </si>
  <si>
    <t>"odpočet skladby MK" -(78,500*1,100*0,490)*30/100</t>
  </si>
  <si>
    <t>"odpočet skladby MK v místě rozšíření RŠ" -(((2,500*0,700*2)*0,490)*3)*30/100</t>
  </si>
  <si>
    <t>132555204</t>
  </si>
  <si>
    <t>Hloubení zapažených rýh šířky přes 800 do 2 000 mm strojně s urovnáním dna do předepsaného profilu a spádu v omezeném prostoru v hornině třídy těžitelnosti III skupiny 6 přes 100 m3</t>
  </si>
  <si>
    <t>-203522654</t>
  </si>
  <si>
    <t>https://podminky.urs.cz/item/CS_URS_2023_01/132555204</t>
  </si>
  <si>
    <t>138511201</t>
  </si>
  <si>
    <t>Dolamování zapažených nebo nezapažených hloubených vykopávek rýh, ve vrstvě tl. do 500 mm v hornině třídy těžitelnosti III skupiny 6</t>
  </si>
  <si>
    <t>1322202566</t>
  </si>
  <si>
    <t>https://podminky.urs.cz/item/CS_URS_2023_01/138511201</t>
  </si>
  <si>
    <t>78,500*1,100*0,500</t>
  </si>
  <si>
    <t>"3x rozšíření v místě RŠ" ((2,500*0,700*2)*0,500)*3</t>
  </si>
  <si>
    <t>486903433</t>
  </si>
  <si>
    <t>"přípojka vody" (1,100*2)*1,050*1,550</t>
  </si>
  <si>
    <t>"přípojka plynu" (1,100*1)*1,050*1,550</t>
  </si>
  <si>
    <t>"napojení stávající kanalizaci v místě RŠ Š54/Šstáv." (1,100*1)*1,300*1,800</t>
  </si>
  <si>
    <t>276603209</t>
  </si>
  <si>
    <t>(78,500-2,500*3)*2*2,025 " mimo 3x RŠ Š1 - Š3</t>
  </si>
  <si>
    <t>-1502401546</t>
  </si>
  <si>
    <t>(2,500*3)*2*2,025 " 3x RŠ Š1 - Š3</t>
  </si>
  <si>
    <t>89457486</t>
  </si>
  <si>
    <t>287,550 " VV viz. 151811131</t>
  </si>
  <si>
    <t>729604640</t>
  </si>
  <si>
    <t>30,375 " VV viz. 151811132</t>
  </si>
  <si>
    <t>-77484571</t>
  </si>
  <si>
    <t>29,734 " VV viz. 132255204</t>
  </si>
  <si>
    <t>29,061*50/100 " VV viz. 174151101 (50% objemu zásypu)</t>
  </si>
  <si>
    <t>-796154536</t>
  </si>
  <si>
    <t>-29,061*50/100 " VV viz. 174151101 (50% objemu zásypu)</t>
  </si>
  <si>
    <t>-824815295</t>
  </si>
  <si>
    <t>15,203 " VV viz. 162751117</t>
  </si>
  <si>
    <t>15,203*5 'Přepočtené koeficientem množství</t>
  </si>
  <si>
    <t>-445561630</t>
  </si>
  <si>
    <t>29,734 " VV viz. 132355204</t>
  </si>
  <si>
    <t>44,600 " VV viz. 132455204</t>
  </si>
  <si>
    <t>497105880</t>
  </si>
  <si>
    <t>74,334 " VV viz. 162751137</t>
  </si>
  <si>
    <t>74,334*5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</si>
  <si>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</si>
  <si>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</si>
  <si>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-814789262</t>
  </si>
  <si>
    <t>https://podminky.urs.cz/item/CS_URS_2023_01/162751157</t>
  </si>
  <si>
    <t>44,600 " VV viz. 132555204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</si>
  <si>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</si>
  <si>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</si>
  <si>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-1749109417</t>
  </si>
  <si>
    <t>https://podminky.urs.cz/item/CS_URS_2023_01/162751159</t>
  </si>
  <si>
    <t>44,600 " VV viz. 162751157</t>
  </si>
  <si>
    <t>44,6*5 'Přepočtené koeficientem množství</t>
  </si>
  <si>
    <t>-1826735952</t>
  </si>
  <si>
    <t>167151101</t>
  </si>
  <si>
    <t>Nakládání, skládání a překládání neulehlého výkopku nebo sypaniny strojně nakládání, množství do 100 m3, z horniny třídy těžitelnosti I, skupiny 1 až 3</t>
  </si>
  <si>
    <t>-1299275187</t>
  </si>
  <si>
    <t>https://podminky.urs.cz/item/CS_URS_2023_01/167151101</t>
  </si>
  <si>
    <t>"vytříděná zemina vhodná do zásypu" 29,061*50/100 " VV viz. 174151101 (50% objemu zásypu)</t>
  </si>
  <si>
    <t>"přebytečná zemina po vytřídění na trvalou skládku" 15,203 " VV viz. 162751117</t>
  </si>
  <si>
    <t>-756336864</t>
  </si>
  <si>
    <t>"násyp aktivní zóny komunikace tl. 500 mm" 78,500*1,100*0,500</t>
  </si>
  <si>
    <t>"3x rozšíření v místě RŠ (Š1 - Š3)" ((2,500*0,700*2)*0,500)*3</t>
  </si>
  <si>
    <t>"3x odpočet RŠ" -((Pi*(0,620)^2)*0,500)*3</t>
  </si>
  <si>
    <t>-237113555</t>
  </si>
  <si>
    <t>46,614*2 'Přepočtené koeficientem množství</t>
  </si>
  <si>
    <t>-739651249</t>
  </si>
  <si>
    <t>"pro VV SP stanovena objemová hmotnost výkopku 1850 kg/m3</t>
  </si>
  <si>
    <t>134,137*1,85 'Přepočtené koeficientem množství</t>
  </si>
  <si>
    <t>-1061640442</t>
  </si>
  <si>
    <t>-478223993</t>
  </si>
  <si>
    <t>"zpětný zásyp vytříděnou zeminou (50% objemu zásypu) a ŠTP (50% objemu zásypu)</t>
  </si>
  <si>
    <t>78,500*1,100*2,025</t>
  </si>
  <si>
    <t>"3x rozšíření v místě RŠ" ((2,500*0,700*2)*2,025)*3</t>
  </si>
  <si>
    <t>"odpočet ŠTP lože" -78,500*1,100*0,100</t>
  </si>
  <si>
    <t>"odpočet ŠTP obsypu" -(78,500*1,100*0,600)</t>
  </si>
  <si>
    <t>"odpočet ŠTP lože RŠ" -(2,500*2,500*0,150)*3</t>
  </si>
  <si>
    <t>"odpočet bet. podkl. desky RŠ" -(1,500*1,500*0,100)*3</t>
  </si>
  <si>
    <t>"odpočet násypu ŠD aktivní zóny komunikace" -((78,500*1,100*0,500)+(((2,500*0,700*2)*0,500)*3))</t>
  </si>
  <si>
    <t>"odpočet objemu RŠ (Š1 - Š3)" -((Pi*(0,620)^2)*2,000*3)</t>
  </si>
  <si>
    <t>"odpočet skladby MK" -(78,500*1,100*0,490)</t>
  </si>
  <si>
    <t>"odpočet skladby MK v místě rozšíření RŠ" -((2,500*0,700*2)*0,490)*3</t>
  </si>
  <si>
    <t>1786208360</t>
  </si>
  <si>
    <t>14,531*2 'Přepočtené koeficientem množství</t>
  </si>
  <si>
    <t>1334161611</t>
  </si>
  <si>
    <t>"trasa kanalizace" 78,500*1,100*0,600</t>
  </si>
  <si>
    <t>"odpočet potrubí DN 300" -(Pi*(0,150)^2)*78,500</t>
  </si>
  <si>
    <t>1795166979</t>
  </si>
  <si>
    <t>46,261*2 'Přepočtené koeficientem množství</t>
  </si>
  <si>
    <t>1083289895</t>
  </si>
  <si>
    <t>"DN 300" 78,500</t>
  </si>
  <si>
    <t>1950762397</t>
  </si>
  <si>
    <t>-400797220</t>
  </si>
  <si>
    <t>"ŠTP podsyp tl. 150 mm</t>
  </si>
  <si>
    <t>"3x RŠ Š1 - Š3" (2,500*2,500*0,150)*3</t>
  </si>
  <si>
    <t>"trasa kanalizace" 78,500*1,100*0,100</t>
  </si>
  <si>
    <t>452112122</t>
  </si>
  <si>
    <t>Osazení betonových dílců prstenců nebo rámů pod poklopy a mříže, výšky přes 100 do 200 mm</t>
  </si>
  <si>
    <t>-1620181301</t>
  </si>
  <si>
    <t>https://podminky.urs.cz/item/CS_URS_2023_01/452112122</t>
  </si>
  <si>
    <t>"3x RŠ Š1 - Š3</t>
  </si>
  <si>
    <t>"Š1" 1,000</t>
  </si>
  <si>
    <t>"Š2" 1,000</t>
  </si>
  <si>
    <t>"Š3" 1,000</t>
  </si>
  <si>
    <t>59224188</t>
  </si>
  <si>
    <t>prstenec šachtový vyrovnávací betonový 625x120x120mm</t>
  </si>
  <si>
    <t>131501083</t>
  </si>
  <si>
    <t>3*1,02 'Přepočtené koeficientem množství</t>
  </si>
  <si>
    <t>1958001844</t>
  </si>
  <si>
    <t>"podkladní beton. deska tl. 100 mm</t>
  </si>
  <si>
    <t>"3x RŠ Š1 - Š3" (1,500*1,500*0,100)*3</t>
  </si>
  <si>
    <t>-1625871851</t>
  </si>
  <si>
    <t>"3x RŠ Š1 - Š3" (1,500*4*0,100)*3</t>
  </si>
  <si>
    <t>-866330586</t>
  </si>
  <si>
    <t>"Š1 (5 cm)" 1,000</t>
  </si>
  <si>
    <t>"Š2 (5 cm)" 1,000</t>
  </si>
  <si>
    <t>"Š3 (5 cm)" 1,000</t>
  </si>
  <si>
    <t>-1388984177</t>
  </si>
  <si>
    <t>"podkladní vrstva ŠD tl. 350 mm" 78,500*1,100</t>
  </si>
  <si>
    <t>"3x rozšíření v místě RŠ (Š1 - Š3)" (2,500*1,000*2)*3</t>
  </si>
  <si>
    <t>-18982872</t>
  </si>
  <si>
    <t>"podkladní vrstva ACP 16+ tl. 60 mm" 78,500*1,400</t>
  </si>
  <si>
    <t>"ložná vrstva ACL 22+ tl. 60 mm" 78,500*1,400</t>
  </si>
  <si>
    <t>-170557666</t>
  </si>
  <si>
    <t>"obrusná vrstva ACO 11 tl. 40 mm" 78,500*1,900</t>
  </si>
  <si>
    <t>"3x rozšíření v místě RŠ (Š1 - Š3)" (3,300*1,650*2)*3</t>
  </si>
  <si>
    <t>-1633222438</t>
  </si>
  <si>
    <t>"obrusná vrstva ACO 11 tl. 40 mm" 78,500*2+1,900*2</t>
  </si>
  <si>
    <t>"3x rozšíření v místě RŠ (Š1 - Š3)" (3,300*2+1,650*4)*3</t>
  </si>
  <si>
    <t>406139834</t>
  </si>
  <si>
    <t>"podkladní vrstva ACP 16+ tl. 60 mm" 78,500*2+1,400*2</t>
  </si>
  <si>
    <t>"3x rozšíření v místě RŠ (Š1 - Š3)" (2,500*2+1,000*4)*3</t>
  </si>
  <si>
    <t>"ložná vrstva ACL 22+ tl. 60 mm" 78,500*2+1,400*2</t>
  </si>
  <si>
    <t>-949620219</t>
  </si>
  <si>
    <t>"podkl. drc. kamenivo" 58,783</t>
  </si>
  <si>
    <t>"uliční smetky" 1,818+3,636</t>
  </si>
  <si>
    <t>"asfaltová fréza" 16,727</t>
  </si>
  <si>
    <t>23028191</t>
  </si>
  <si>
    <t>80,964 " VV viz. 997221551</t>
  </si>
  <si>
    <t>80,964*14 'Přepočtené koeficientem množství</t>
  </si>
  <si>
    <t>1677178319</t>
  </si>
  <si>
    <t>"asfaltové kry" 54,956</t>
  </si>
  <si>
    <t>"jádrový vývrt" 0,008+0,032</t>
  </si>
  <si>
    <t>1900789061</t>
  </si>
  <si>
    <t>54,996 " VV viz. 997221561</t>
  </si>
  <si>
    <t>54,996*14 'Přepočtené koeficientem množství</t>
  </si>
  <si>
    <t>1343999848</t>
  </si>
  <si>
    <t>997221861</t>
  </si>
  <si>
    <t>Poplatek za uložení stavebního odpadu na recyklační skládce (skládkovné) z prostého betonu zatříděného do Katalogu odpadů pod kódem 17 01 01</t>
  </si>
  <si>
    <t>-926979320</t>
  </si>
  <si>
    <t>https://podminky.urs.cz/item/CS_URS_2023_01/997221861</t>
  </si>
  <si>
    <t>-1681358285</t>
  </si>
  <si>
    <t>-1289880455</t>
  </si>
  <si>
    <t>737097893</t>
  </si>
  <si>
    <t>"podkladní vrstva ŠD tl. 350 mm (1x tl. 150 mm + 1x tl. 200 mm)" 78,500*1,100</t>
  </si>
  <si>
    <t>-1550075941</t>
  </si>
  <si>
    <t>652087097</t>
  </si>
  <si>
    <t>-1516734267</t>
  </si>
  <si>
    <t>-315946965</t>
  </si>
  <si>
    <t>181,820 " VV viz. 577134111</t>
  </si>
  <si>
    <t>124,900 " VV viz. 577156111</t>
  </si>
  <si>
    <t>124,900 " VV viz. 565145101</t>
  </si>
  <si>
    <t>-352726607</t>
  </si>
  <si>
    <t>577156111</t>
  </si>
  <si>
    <t>Asfaltový beton vrstva ložní ACL 22 (ABVH) s rozprostřením a zhutněním z nemodifikovaného asfaltu v pruhu šířky do 3 m, po zhutnění tl. 60 mm</t>
  </si>
  <si>
    <t>-136971999</t>
  </si>
  <si>
    <t>https://podminky.urs.cz/item/CS_URS_2023_01/577156111</t>
  </si>
  <si>
    <t>126437265</t>
  </si>
  <si>
    <t>"3x RŠ Š1 - Š3" (Pi*1,050)*3</t>
  </si>
  <si>
    <t>66521401</t>
  </si>
  <si>
    <t>1011810197</t>
  </si>
  <si>
    <t>919731122</t>
  </si>
  <si>
    <t>Zarovnání styčné plochy podkladu nebo krytu podél vybourané části komunikace nebo zpevněné plochy živičné tl. přes 50 do 100 mm</t>
  </si>
  <si>
    <t>-8056430</t>
  </si>
  <si>
    <t>https://podminky.urs.cz/item/CS_URS_2023_01/919731122</t>
  </si>
  <si>
    <t>-1046037090</t>
  </si>
  <si>
    <t>1023388421</t>
  </si>
  <si>
    <t>2022721786</t>
  </si>
  <si>
    <t>181,820 " VV viz. 938908411</t>
  </si>
  <si>
    <t>-2065017432</t>
  </si>
  <si>
    <t>78,500</t>
  </si>
  <si>
    <t>267223611</t>
  </si>
  <si>
    <t>78,5*1,015 'Přepočtené koeficientem množství</t>
  </si>
  <si>
    <t>-1447653939</t>
  </si>
  <si>
    <t>"domovní přípojka č.p. 206" 1,000</t>
  </si>
  <si>
    <t>-2079433439</t>
  </si>
  <si>
    <t>-470300302</t>
  </si>
  <si>
    <t>"RŠ Š3 - domovní přípojka p.p.č. 35" 1,000</t>
  </si>
  <si>
    <t>1061755688</t>
  </si>
  <si>
    <t>788755178</t>
  </si>
  <si>
    <t>-1088297569</t>
  </si>
  <si>
    <t>-1922347805</t>
  </si>
  <si>
    <t>"Šstav" 1,000</t>
  </si>
  <si>
    <t>"Š1" 2,000</t>
  </si>
  <si>
    <t>"Š2" 2,000</t>
  </si>
  <si>
    <t>-766502000</t>
  </si>
  <si>
    <t>879230191</t>
  </si>
  <si>
    <t>Příplatek k ceně kanalizačního potrubí za montáž v otevřeném výkopu ve sklonu přes 20 % DN od 40 do 550</t>
  </si>
  <si>
    <t>-335829665</t>
  </si>
  <si>
    <t>https://podminky.urs.cz/item/CS_URS_2023_01/879230191</t>
  </si>
  <si>
    <t>"staničení 0,00 - 30,00" 30,000</t>
  </si>
  <si>
    <t>"staničení 30,00 - 41,50" 11,500</t>
  </si>
  <si>
    <t>-1275857704</t>
  </si>
  <si>
    <t>"DN 300</t>
  </si>
  <si>
    <t>"úsek Šstáv - Š1" 1,000</t>
  </si>
  <si>
    <t>"úsek Š1 - Š2" 1,000</t>
  </si>
  <si>
    <t>"úsek Š2 - Š3" 1,000</t>
  </si>
  <si>
    <t>2029559766</t>
  </si>
  <si>
    <t>-1264926713</t>
  </si>
  <si>
    <t>"3x RŠ Š1 - Š3" 3,000</t>
  </si>
  <si>
    <t>618459856</t>
  </si>
  <si>
    <t>-957652982</t>
  </si>
  <si>
    <t>-548192010</t>
  </si>
  <si>
    <t>925963721</t>
  </si>
  <si>
    <t>-278458802</t>
  </si>
  <si>
    <t>-1055326455</t>
  </si>
  <si>
    <t>1397650571</t>
  </si>
  <si>
    <t>1529618442</t>
  </si>
  <si>
    <t>55241017</t>
  </si>
  <si>
    <t>poklop šachtový litinový kruhový DN 600 bez ventilace tř D400 pro běžný provoz</t>
  </si>
  <si>
    <t>-1915367720</t>
  </si>
  <si>
    <t>-564888086</t>
  </si>
  <si>
    <t>"pro VV SP stanoveno označení na plotě</t>
  </si>
  <si>
    <t>-1908520802</t>
  </si>
  <si>
    <t>"RŠ Š3 - domovní přípojka p.p.č. 35" 0,150*1</t>
  </si>
  <si>
    <t>-618462906</t>
  </si>
  <si>
    <t>"napojení DN 300 do stávající Šstáv." 0,150*1</t>
  </si>
  <si>
    <t>1200025159</t>
  </si>
  <si>
    <t>0,150 " VV viz. 977151124</t>
  </si>
  <si>
    <t>0,150 " VV viz. 977151129</t>
  </si>
  <si>
    <t>-1733276711</t>
  </si>
  <si>
    <t>453684312</t>
  </si>
  <si>
    <t>SO 01.2.a - stoka C1 + C2</t>
  </si>
  <si>
    <t xml:space="preserve">    2 - Zakládání</t>
  </si>
  <si>
    <t xml:space="preserve">      5.1 - Asfaltová komunikace místní (MK)</t>
  </si>
  <si>
    <t xml:space="preserve">      5.2 - Asfaltová kommunikace II. třídy (SÚS)</t>
  </si>
  <si>
    <t xml:space="preserve">    997 - Přesun sutě</t>
  </si>
  <si>
    <t>HZS - Hodinové zúčtovací sazby</t>
  </si>
  <si>
    <t>OST - Ostatní</t>
  </si>
  <si>
    <t>113107141</t>
  </si>
  <si>
    <t>Odstranění podkladů nebo krytů ručně s přemístěním hmot na skládku na vzdálenost do 3 m nebo s naložením na dopravní prostředek živičných, o tl. vrstvy do 50 mm</t>
  </si>
  <si>
    <t>1538761349</t>
  </si>
  <si>
    <t>https://podminky.urs.cz/item/CS_URS_2023_01/113107141</t>
  </si>
  <si>
    <t>"D1.1_02-01_Podrobná_situace_1.část</t>
  </si>
  <si>
    <t>"pro VV SP stanovena plocha 0,750 m2/kus</t>
  </si>
  <si>
    <t>"vrstva ACO</t>
  </si>
  <si>
    <t>"UV1-UV4</t>
  </si>
  <si>
    <t>0,750*4</t>
  </si>
  <si>
    <t>"VŠ</t>
  </si>
  <si>
    <t>0,750*2</t>
  </si>
  <si>
    <t>"PŠ</t>
  </si>
  <si>
    <t>"RŠ</t>
  </si>
  <si>
    <t>0,750*1</t>
  </si>
  <si>
    <t>113107142</t>
  </si>
  <si>
    <t>Odstranění podkladů nebo krytů ručně s přemístěním hmot na skládku na vzdálenost do 3 m nebo s naložením na dopravní prostředek živičných, o tl. vrstvy přes 50 do 100 mm</t>
  </si>
  <si>
    <t>1265715473</t>
  </si>
  <si>
    <t>https://podminky.urs.cz/item/CS_URS_2023_01/113107142</t>
  </si>
  <si>
    <t>"vrstva ACL</t>
  </si>
  <si>
    <t>"vrstva ACP</t>
  </si>
  <si>
    <t>113107224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</si>
  <si>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</si>
  <si>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1395902329</t>
  </si>
  <si>
    <t>https://podminky.urs.cz/item/CS_URS_2023_01/113107224</t>
  </si>
  <si>
    <t>"D1.1_03-03_Podélný_profil_stoka_C1</t>
  </si>
  <si>
    <t>"D1.1_04-4_Vzorový_řez_řez_komunikací_SÚS</t>
  </si>
  <si>
    <t>"skladba asfaltové komunikace SÚS</t>
  </si>
  <si>
    <t>"vrstva ŠD + KSC tl. 370 mm</t>
  </si>
  <si>
    <t>"úsek stoky C1</t>
  </si>
  <si>
    <t>(92,000-2,500*5)*1,300</t>
  </si>
  <si>
    <t>(2,500*2,500)*5</t>
  </si>
  <si>
    <t>"úsek stoky C2</t>
  </si>
  <si>
    <t>(87,000-2,500*3)*1,300</t>
  </si>
  <si>
    <t>(2,500*2,500)*3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</si>
  <si>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</si>
  <si>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</si>
  <si>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-129003858</t>
  </si>
  <si>
    <t>https://podminky.urs.cz/item/CS_URS_2023_01/113107241</t>
  </si>
  <si>
    <t>"vrstva ACP tl. 50 mm</t>
  </si>
  <si>
    <t>(92,000-2,650*5)*1,600</t>
  </si>
  <si>
    <t>(2,650*2,650)*5</t>
  </si>
  <si>
    <t>(87,000-2,650*3)*1,600</t>
  </si>
  <si>
    <t>(2,650*2,650)*3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</si>
  <si>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</si>
  <si>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</si>
  <si>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-2046360668</t>
  </si>
  <si>
    <t>https://podminky.urs.cz/item/CS_URS_2023_01/113107242</t>
  </si>
  <si>
    <t>"vrstva ACL tl. 60 mm</t>
  </si>
  <si>
    <t>(92,000-2,800*5)*1,900</t>
  </si>
  <si>
    <t>(2,800*2,800)*5</t>
  </si>
  <si>
    <t>(87,000-2,800*3)*1,900</t>
  </si>
  <si>
    <t>(2,800*2,800)*3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</si>
  <si>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</si>
  <si>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</si>
  <si>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-400179900</t>
  </si>
  <si>
    <t>https://podminky.urs.cz/item/CS_URS_2023_01/113107323</t>
  </si>
  <si>
    <t>"skladba asfaltové místní komunikace MK</t>
  </si>
  <si>
    <t>"vrstva ŠD tl. 300</t>
  </si>
  <si>
    <t>(12,250-2,500*3)*1,300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</si>
  <si>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</si>
  <si>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</si>
  <si>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-1884377474</t>
  </si>
  <si>
    <t>https://podminky.urs.cz/item/CS_URS_2023_01/113107342</t>
  </si>
  <si>
    <t>"vrstva ACP tl. 100 mm</t>
  </si>
  <si>
    <t>"vrstva ACL tl. 80 mm</t>
  </si>
  <si>
    <t>(12,250-2,650*3)*1,600</t>
  </si>
  <si>
    <t>(12,250-2,800*3)*1,900</t>
  </si>
  <si>
    <t>113154253</t>
  </si>
  <si>
    <t>Frézování živičného podkladu nebo krytu s naložením na dopravní prostředek plochy přes 500 do 1 000 m2 s překážkami v trase pruhu šířky do 1 m, tloušťky vrstvy 50 mm</t>
  </si>
  <si>
    <t>1944547625</t>
  </si>
  <si>
    <t>https://podminky.urs.cz/item/CS_URS_2023_01/113154253</t>
  </si>
  <si>
    <t>"skladba místní asfaltové komunikace MK</t>
  </si>
  <si>
    <t>"šířka rýhy + 0,45 m na každou stranu</t>
  </si>
  <si>
    <t>(12,250-2,500*3)*2,200</t>
  </si>
  <si>
    <t>(2,950*2,950)*3</t>
  </si>
  <si>
    <t>113154263</t>
  </si>
  <si>
    <t>Frézování živičného podkladu nebo krytu s naložením na dopravní prostředek plochy přes 500 do 1 000 m2 s překážkami v trase pruhu šířky přes 1 m do 2 m, tloušťky vrstvy 50 mm</t>
  </si>
  <si>
    <t>945903379</t>
  </si>
  <si>
    <t>https://podminky.urs.cz/item/CS_URS_2023_01/113154263</t>
  </si>
  <si>
    <t>"1/2 šířky komunikace s přesahem 2 m v podélném směru (+/- š. 4,0 m)</t>
  </si>
  <si>
    <t>(2,000+67,500+2,000)*4,000</t>
  </si>
  <si>
    <t>(2,000+90,500+2,000)*4,000</t>
  </si>
  <si>
    <t>-1193115110</t>
  </si>
  <si>
    <t>"D1.1_03-04_Podélný_profil_stoka_C2</t>
  </si>
  <si>
    <t>"vodovod</t>
  </si>
  <si>
    <t>1,300*6</t>
  </si>
  <si>
    <t>"plynovod</t>
  </si>
  <si>
    <t>1,300*4</t>
  </si>
  <si>
    <t>119001411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</si>
  <si>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do 200 mm</t>
  </si>
  <si>
    <t>-923692399</t>
  </si>
  <si>
    <t>https://podminky.urs.cz/item/CS_URS_2023_01/119001411</t>
  </si>
  <si>
    <t>"kanalizace</t>
  </si>
  <si>
    <t>886087723</t>
  </si>
  <si>
    <t>"NN</t>
  </si>
  <si>
    <t>1,300*1</t>
  </si>
  <si>
    <t>"sdělovací vedení</t>
  </si>
  <si>
    <t>1,300*2</t>
  </si>
  <si>
    <t>357487368</t>
  </si>
  <si>
    <t>3,000*2,000*6</t>
  </si>
  <si>
    <t>-1351659529</t>
  </si>
  <si>
    <t>-1135770107</t>
  </si>
  <si>
    <t>"stoka C1</t>
  </si>
  <si>
    <t>73,500*2+3,500*2</t>
  </si>
  <si>
    <t>"stoka C2</t>
  </si>
  <si>
    <t>94,500*2+3,500*2</t>
  </si>
  <si>
    <t>-427575858</t>
  </si>
  <si>
    <t>350,000 " VV viz. 119003227</t>
  </si>
  <si>
    <t>691409828</t>
  </si>
  <si>
    <t>3,500*5</t>
  </si>
  <si>
    <t>3,000*4</t>
  </si>
  <si>
    <t>1642043632</t>
  </si>
  <si>
    <t>29,500 " VV viz. 119004111</t>
  </si>
  <si>
    <t>132254204</t>
  </si>
  <si>
    <t>Hloubení zapažených rýh šířky přes 800 do 2 000 mm strojně s urovnáním dna do předepsaného profilu a spádu v hornině třídy těžitelnosti I skupiny 3 přes 100 do 500 m3</t>
  </si>
  <si>
    <t>1146743296</t>
  </si>
  <si>
    <t>https://podminky.urs.cz/item/CS_URS_2023_01/132254204</t>
  </si>
  <si>
    <t>"D1.1_04-3_Vzorový_řez_uložení_potrubí_PP</t>
  </si>
  <si>
    <t>"Geologický_posudek_a_vyjádření_pro_stavbu_kanalizace_Svádov</t>
  </si>
  <si>
    <t>"zatřídění hornin pro VV SP : 80% tř. I sk. 3 + 20% tř. II sk. 4</t>
  </si>
  <si>
    <t>"rýha šířky 1,1 m + pažení, průměrná hl. 1,815 m</t>
  </si>
  <si>
    <t>(92,000*1,300*1,815)*80/100</t>
  </si>
  <si>
    <t>"rozšíření v místě RŠ</t>
  </si>
  <si>
    <t>(((2,500*0,600*2)*1,815)*8)*80/100</t>
  </si>
  <si>
    <t>-((79,750-2,500*5)*1,300*0,520)*80/100 " odpočet skladby komunikace SÚS</t>
  </si>
  <si>
    <t>-((2,500*2,500*0,520)*5)*80/100 " odpočet skladby komunikace SÚS v místě RŠ</t>
  </si>
  <si>
    <t>-((12,250-2,500*3)*1,300*0,500)*80/100 " odpočet skladby komunikace MK</t>
  </si>
  <si>
    <t>-((2,500*2,500*0,500)*3)*80/100 " odpočet skladby komunikace MK v místě RŠ</t>
  </si>
  <si>
    <t>(92,000*1,300*0,200)*80/100 " prohloubení pro pracovní drenáž</t>
  </si>
  <si>
    <t>Mezisoučet  C1</t>
  </si>
  <si>
    <t>"rýha š. 1,1 m + pažení, průměrná hl. 1,713 m</t>
  </si>
  <si>
    <t>(87,000*1,300*1,713)*80/100</t>
  </si>
  <si>
    <t>(((2,500*0,600*2)*1,713)*3)*80/100</t>
  </si>
  <si>
    <t>-((87,000-2,500*3)*1,300*0,520)*80/100 " odpočet skladby komunikace SÚS</t>
  </si>
  <si>
    <t>-((2,500*2,500*0,520)*3)*80/100 " odpočet skladby komunikace SÚS v místě RŠ</t>
  </si>
  <si>
    <t>(87,000*1,300*0,200)*80/100 " prohloubení pro pracovní drenáž</t>
  </si>
  <si>
    <t>Mezisoučet C2</t>
  </si>
  <si>
    <t>"napojení UV1-UV4</t>
  </si>
  <si>
    <t>"1x UV1 - 0,0 m</t>
  </si>
  <si>
    <t>"1x UV2 - 1,5 m</t>
  </si>
  <si>
    <t>(1,500*1,300*1,500)*80/100</t>
  </si>
  <si>
    <t>"1x UV3 - 3,0 m</t>
  </si>
  <si>
    <t>(3,000*1,300*1,500)*80/100</t>
  </si>
  <si>
    <t>"1x UV4 - 2,5 m</t>
  </si>
  <si>
    <t>(2,500*1,300*1,500)*80/100</t>
  </si>
  <si>
    <t>-((1,500+3,000+2,500)*1,300*0,520)*80/100 " odpočet skladby komunikace SÚS</t>
  </si>
  <si>
    <t>Mezisoučet UV</t>
  </si>
  <si>
    <t>132354204</t>
  </si>
  <si>
    <t>Hloubení zapažených rýh šířky přes 800 do 2 000 mm strojně s urovnáním dna do předepsaného profilu a spádu v hornině třídy těžitelnosti II skupiny 4 přes 100 do 500 m3</t>
  </si>
  <si>
    <t>1066048058</t>
  </si>
  <si>
    <t>https://podminky.urs.cz/item/CS_URS_2023_01/132354204</t>
  </si>
  <si>
    <t>(92,000*1,300*1,815)*20/100</t>
  </si>
  <si>
    <t>(((2,500*0,600*2)*1,815)*8)*20/100</t>
  </si>
  <si>
    <t>-((79,750-2,500*5)*1,300*0,520)*20/100 " odpočet skladby komunikace SÚS</t>
  </si>
  <si>
    <t>-((2,500*2,500*0,520)*5)*20/100 " odpočet skladby komunikace SÚS v místě RŠ</t>
  </si>
  <si>
    <t>-((12,250-2,500*3)*1,300*0,500)*20/100 " odpočet skladby komunikace MK</t>
  </si>
  <si>
    <t>-((2,500*2,500*0,500)*3)*20/100 " odpočet skladby komunikace MK v místě RŠ</t>
  </si>
  <si>
    <t>(92,000*1,300*0,200)*20/100 " prohloubení pro pracovní drenáž</t>
  </si>
  <si>
    <t>(87,000*1,300*1,713)*20/100</t>
  </si>
  <si>
    <t>(((2,500*0,600*2)*1,713)*3)*20/100</t>
  </si>
  <si>
    <t>-((87,000-2,500*3)*1,300*0,520)*20/100 " odpočet skladby komunikace SÚS</t>
  </si>
  <si>
    <t>-((2,500*2,500*0,520)*3)*20/100 " odpočet skladby komunikace SÚS v místě RŠ</t>
  </si>
  <si>
    <t>(87,000*1,300*0,200)*20/100 " prohloubení pro pracovní drenáž</t>
  </si>
  <si>
    <t>(1,500*1,300*1,500)*20/100</t>
  </si>
  <si>
    <t>(3,000*1,300*1,500)*20/100</t>
  </si>
  <si>
    <t>(2,500*1,300*1,500)*20/100</t>
  </si>
  <si>
    <t>-((1,500+3,000+2,500)*1,300*0,520)*20/100 " odpočet skladby komunikace SÚS</t>
  </si>
  <si>
    <t>436674571</t>
  </si>
  <si>
    <t>(1,300*6)*1,100*1,600</t>
  </si>
  <si>
    <t>(1,300*4)*1,100*1,600</t>
  </si>
  <si>
    <t>(1,300*6)*1,200*1,700</t>
  </si>
  <si>
    <t>(1,300*1)*1,050*1,550</t>
  </si>
  <si>
    <t>(1,300*2)*1,050*1,550</t>
  </si>
  <si>
    <t>-1919735644</t>
  </si>
  <si>
    <t>92,000*2*1,815</t>
  </si>
  <si>
    <t>87,000*2*1,713</t>
  </si>
  <si>
    <t>"přípojky UV2-UV4</t>
  </si>
  <si>
    <t>(1,500+3,000+2,500)*2*1,500</t>
  </si>
  <si>
    <t>1638947960</t>
  </si>
  <si>
    <t>653,022 " VV viz. 151811132</t>
  </si>
  <si>
    <t>466041622</t>
  </si>
  <si>
    <t>"100% zeminy z výkopku na trvalou skládku</t>
  </si>
  <si>
    <t>310,066 " VV viz. 132254204</t>
  </si>
  <si>
    <t>1218412176</t>
  </si>
  <si>
    <t>310,066*5 'Přepočtené koeficientem množství</t>
  </si>
  <si>
    <t>190797670</t>
  </si>
  <si>
    <t>77,517 " VV viz. 132354204</t>
  </si>
  <si>
    <t>1797605038</t>
  </si>
  <si>
    <t>77,517*5 'Přepočtené koeficientem množství</t>
  </si>
  <si>
    <t>-1419268235</t>
  </si>
  <si>
    <t>-1061527796</t>
  </si>
  <si>
    <t>"pro VV SP stanovena směrná hmotnost zeminy 1750 kg/m3</t>
  </si>
  <si>
    <t>387,583*1,75 'Přepočtené koeficientem množství</t>
  </si>
  <si>
    <t>-112833010</t>
  </si>
  <si>
    <t>"zpětný zásyp nesedavým hutnitelným materiálem (ŠD)</t>
  </si>
  <si>
    <t>(92,000-2,500*8)*1,300*1,815</t>
  </si>
  <si>
    <t>(2,500*2,500*1,815)*8</t>
  </si>
  <si>
    <t>-(92,000-1,300*8)*1,300*0,100 " odpočet ŠTP lože</t>
  </si>
  <si>
    <t>-(2,500*2,500*0,150)*8 " odpočet ŠTP lože RŠ</t>
  </si>
  <si>
    <t>-(92,000-1,300*8)*1,300*0,600 " odpočet ŠTP obsypu</t>
  </si>
  <si>
    <t>-(79,750-2,500*5)*1,300*0,520 " odpočet skladby komunikace SÚS</t>
  </si>
  <si>
    <t>-(12,250-2,500*3)*1,300*0,500 " odpočet skladby komunikace MK</t>
  </si>
  <si>
    <t>-(2,500*2,500*0,520)*5 " odpočet skladby komunikace SÚS v místě RŠ</t>
  </si>
  <si>
    <t>-(2,500*2,500*0,500)*3 " odpočet skladby komunikace MK v místě RŠ</t>
  </si>
  <si>
    <t>-(Pi*(0,620)^2)*1,145*5 " odpočet části RŠ v komunikaci SÚS</t>
  </si>
  <si>
    <t>-(Pi*(0,620)^2)*1,165*3 " odpočet části RŠ v komunikaci MK</t>
  </si>
  <si>
    <t>Mezisoučet C1</t>
  </si>
  <si>
    <t>(87,000-2,500*3)*1,300*1,713</t>
  </si>
  <si>
    <t>(2,500*2,500*1,713)*3</t>
  </si>
  <si>
    <t>-(87,000-1,300*3)*1,300*0,100 " odpočet ŠTP lože</t>
  </si>
  <si>
    <t>-(2,500*2,500*0,150)*3 " odpočet ŠTP lože RŠ</t>
  </si>
  <si>
    <t>-(87,000-1,300*3)*1,300*0,600 " odpočet ŠTP obsypu</t>
  </si>
  <si>
    <t>-(87,000-2,500*3)*1,300*0,520 " odpočet skladby komunikace SÚS</t>
  </si>
  <si>
    <t>-(2,500*2,500*0,520)*3 " odpočet skladby komunikace SÚS v místě RŠ</t>
  </si>
  <si>
    <t>-(Pi*(0,620)^2)*1,043*3 " odpočet části RŠ v komunikaci SÚS</t>
  </si>
  <si>
    <t>"napojení UV2-UV4</t>
  </si>
  <si>
    <t>(1,500+3,000+2,500)*1,300*1,500</t>
  </si>
  <si>
    <t>-(1,500+3,000+2,500)*1,300*0,100 " odpočet ŠTP lože</t>
  </si>
  <si>
    <t>-(1,500+3,000+2,500)*1,300*0,450 " odpočet ŠTP obsypu</t>
  </si>
  <si>
    <t>-(1,500+3,000+2,500)*1,300*0,520 " odpočet skladby komunikace SÚS</t>
  </si>
  <si>
    <t>58344171</t>
  </si>
  <si>
    <t>štěrkodrť frakce 0/32</t>
  </si>
  <si>
    <t>-1261819934</t>
  </si>
  <si>
    <t>160,935*2 'Přepočtené koeficientem množství</t>
  </si>
  <si>
    <t>1976705349</t>
  </si>
  <si>
    <t>(92,000-1,300*8)*1,300*0,600</t>
  </si>
  <si>
    <t>-(92,000-1,300*8)*(Pi*(0,150)^2) " odpočet potrubí DN 300</t>
  </si>
  <si>
    <t>(87,000-1,300*3)*1,300*0,600</t>
  </si>
  <si>
    <t>-(87,000-1,300*3)*(Pi*(0,150)^2) " odpočet potrubí DN 300</t>
  </si>
  <si>
    <t>(1,500+3,000+2,500)*1,300*0,450</t>
  </si>
  <si>
    <t>426439948</t>
  </si>
  <si>
    <t>120,919*2 'Přepočtené koeficientem množství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</si>
  <si>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</si>
  <si>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</si>
  <si>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</si>
  <si>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919784344</t>
  </si>
  <si>
    <t>https://podminky.urs.cz/item/CS_URS_2023_01/211531111</t>
  </si>
  <si>
    <t>"pracovní drenáž v případě podzemní a/nebo srážkové vody</t>
  </si>
  <si>
    <t>92,000*1,300*0,200</t>
  </si>
  <si>
    <t>87,000*1,300*0,200</t>
  </si>
  <si>
    <t>442183765</t>
  </si>
  <si>
    <t>92,000</t>
  </si>
  <si>
    <t>87,000</t>
  </si>
  <si>
    <t>-991882006</t>
  </si>
  <si>
    <t>389381001</t>
  </si>
  <si>
    <t>Dobetonování prefabrikovaných konstrukcí</t>
  </si>
  <si>
    <t>262485399</t>
  </si>
  <si>
    <t>https://podminky.urs.cz/item/CS_URS_2023_01/389381001</t>
  </si>
  <si>
    <t>"v místě Š8</t>
  </si>
  <si>
    <t>"rušená kanalizace BE 300</t>
  </si>
  <si>
    <t>(Pi*(0,150)^2)*0,500</t>
  </si>
  <si>
    <t>"rušená kanalizace BE 400</t>
  </si>
  <si>
    <t>(Pi*(0,200)^2)*0,500</t>
  </si>
  <si>
    <t>1487959260</t>
  </si>
  <si>
    <t>92,000*1,300*0,100</t>
  </si>
  <si>
    <t>97,000*1,300*0,100</t>
  </si>
  <si>
    <t>(1,500+3,000+2,500)*1,300*0,100</t>
  </si>
  <si>
    <t>"D1.1_04-1_Vzorový_řez_prefabrikovaná_šachta</t>
  </si>
  <si>
    <t>"RŠ Š8 - Š15</t>
  </si>
  <si>
    <t>(2,500*2,500*0,150)*8</t>
  </si>
  <si>
    <t xml:space="preserve">"RŠ Š16 - Š18 </t>
  </si>
  <si>
    <t>(2,500*2,500*0,150)*3</t>
  </si>
  <si>
    <t>452112112</t>
  </si>
  <si>
    <t>Osazení betonových dílců prstenců nebo rámů pod poklopy a mříže, výšky do 100 mm</t>
  </si>
  <si>
    <t>-85506772</t>
  </si>
  <si>
    <t>https://podminky.urs.cz/item/CS_URS_2023_01/452112112</t>
  </si>
  <si>
    <t>"1x RŠ Š9</t>
  </si>
  <si>
    <t>1,000</t>
  </si>
  <si>
    <t>"1x RŠ Š10</t>
  </si>
  <si>
    <t>"1x RŠ Š11</t>
  </si>
  <si>
    <t>"1x RŠ Š13</t>
  </si>
  <si>
    <t>"1x UV (UV1)</t>
  </si>
  <si>
    <t>"2x RŠ Š16</t>
  </si>
  <si>
    <t>2,000</t>
  </si>
  <si>
    <t>"1x RŠ Š17</t>
  </si>
  <si>
    <t>"1x RŠ Š18</t>
  </si>
  <si>
    <t>"3x UV (UV2-UV4)</t>
  </si>
  <si>
    <t>3,000</t>
  </si>
  <si>
    <t>59224184</t>
  </si>
  <si>
    <t>prstenec šachtový vyrovnávací betonový 625x120x40mm</t>
  </si>
  <si>
    <t>-1838697510</t>
  </si>
  <si>
    <t>59224185</t>
  </si>
  <si>
    <t>prstenec šachtový vyrovnávací betonový 625x120x60mm</t>
  </si>
  <si>
    <t>609700232</t>
  </si>
  <si>
    <t>59224187</t>
  </si>
  <si>
    <t>prstenec šachtový vyrovnávací betonový 625x120x100mm</t>
  </si>
  <si>
    <t>1077181087</t>
  </si>
  <si>
    <t>59223864</t>
  </si>
  <si>
    <t>prstenec pro uliční vpusť vyrovnávací betonový 390x60x130mm</t>
  </si>
  <si>
    <t>-1516033709</t>
  </si>
  <si>
    <t>-600113337</t>
  </si>
  <si>
    <t>-58707634</t>
  </si>
  <si>
    <t>452387121</t>
  </si>
  <si>
    <t>Podkladní a vyrovnávací konstrukce z betonu vyrovnávací rámy z prostého betonu tř. C 25/30 pod poklopy a mříže, výšky přes 100 do 200 mm</t>
  </si>
  <si>
    <t>1147788702</t>
  </si>
  <si>
    <t>https://podminky.urs.cz/item/CS_URS_2023_01/452387121</t>
  </si>
  <si>
    <t>"úprava zhlaví ve vozovce a zpevněných plochách</t>
  </si>
  <si>
    <t>"8x RŠ Š8-Š15</t>
  </si>
  <si>
    <t>8,000</t>
  </si>
  <si>
    <t>"3x RŠ Š16-Š18</t>
  </si>
  <si>
    <t>Asfaltová komunikace místní (MK)</t>
  </si>
  <si>
    <t>564871016</t>
  </si>
  <si>
    <t>Podklad ze štěrkodrti ŠD s rozprostřením a zhutněním plochy jednotlivě do 100 m2, po zhutnění tl. 300 mm</t>
  </si>
  <si>
    <t>1750057701</t>
  </si>
  <si>
    <t>https://podminky.urs.cz/item/CS_URS_2023_01/564871016</t>
  </si>
  <si>
    <t>565176101</t>
  </si>
  <si>
    <t>Asfaltový beton vrstva podkladní ACP 22 (obalované kamenivo hrubozrnné - OKH) s rozprostřením a zhutněním v pruhu šířky do 1,5 m, po zhutnění tl. 100 mm</t>
  </si>
  <si>
    <t>-348022111</t>
  </si>
  <si>
    <t>https://podminky.urs.cz/item/CS_URS_2023_01/565176101</t>
  </si>
  <si>
    <t>-81849286</t>
  </si>
  <si>
    <t>1498237428</t>
  </si>
  <si>
    <t>"vrstva ACL 16</t>
  </si>
  <si>
    <t>28,668</t>
  </si>
  <si>
    <t>"vrstva ACL 22</t>
  </si>
  <si>
    <t>32,545</t>
  </si>
  <si>
    <t>"vrstva ACO 11</t>
  </si>
  <si>
    <t>36,558</t>
  </si>
  <si>
    <t>675648444</t>
  </si>
  <si>
    <t>577175112</t>
  </si>
  <si>
    <t>Asfaltový beton vrstva ložní ACL 16 (ABH) s rozprostřením a zhutněním z nemodifikovaného asfaltu v pruhu šířky do 3 m, po zhutnění tl. 80 mm</t>
  </si>
  <si>
    <t>-630533659</t>
  </si>
  <si>
    <t>https://podminky.urs.cz/item/CS_URS_2023_01/577175112</t>
  </si>
  <si>
    <t>"šířka rýhy + 0,15 m na každou stranu</t>
  </si>
  <si>
    <t>(12,250-2,500*3)*1,600</t>
  </si>
  <si>
    <t>577176111</t>
  </si>
  <si>
    <t>Asfaltový beton vrstva ložní ACL 22 (ABVH) s rozprostřením a zhutněním z nemodifikovaného asfaltu v pruhu šířky do 3 m, po zhutnění tl. 80 mm</t>
  </si>
  <si>
    <t>1311731816</t>
  </si>
  <si>
    <t>https://podminky.urs.cz/item/CS_URS_2023_01/577176111</t>
  </si>
  <si>
    <t>"šířka rýhy + 0,30 m na každou stranu</t>
  </si>
  <si>
    <t>(12,250-2,500*3)*1,900</t>
  </si>
  <si>
    <t>5.2</t>
  </si>
  <si>
    <t>Asfaltová kommunikace II. třídy (SÚS)</t>
  </si>
  <si>
    <t>564861113</t>
  </si>
  <si>
    <t>Podklad ze štěrkodrti ŠD s rozprostřením a zhutněním plochy přes 100 m2, po zhutnění tl. 220 mm</t>
  </si>
  <si>
    <t>1549802729</t>
  </si>
  <si>
    <t>https://podminky.urs.cz/item/CS_URS_2023_01/564861113</t>
  </si>
  <si>
    <t>"šířka rýhy 1,30 m</t>
  </si>
  <si>
    <t>(79,750-2,500*8)*1,300</t>
  </si>
  <si>
    <t>(2,500*2,500)*8</t>
  </si>
  <si>
    <t>565136101</t>
  </si>
  <si>
    <t>Asfaltový beton vrstva podkladní ACP 22 (obalované kamenivo hrubozrnné - OKH) s rozprostřením a zhutněním v pruhu šířky do 1,5 m, po zhutnění tl. 50 mm</t>
  </si>
  <si>
    <t>-1834405099</t>
  </si>
  <si>
    <t>https://podminky.urs.cz/item/CS_URS_2023_01/565136101</t>
  </si>
  <si>
    <t>"šířka rýhy 1,30 m + 0,15 m na každou stranu</t>
  </si>
  <si>
    <t>(79,750-2,500*8)*1,600</t>
  </si>
  <si>
    <t>(2,650*2,650)*8</t>
  </si>
  <si>
    <t>567122114</t>
  </si>
  <si>
    <t>Podklad ze směsi stmelené cementem SC bez dilatačních spár, s rozprostřením a zhutněním SC C 8/10 (KSC I), po zhutnění tl. 150 mm</t>
  </si>
  <si>
    <t>-1870130047</t>
  </si>
  <si>
    <t>https://podminky.urs.cz/item/CS_URS_2023_01/567122114</t>
  </si>
  <si>
    <t>573191111</t>
  </si>
  <si>
    <t>Postřik infiltrační kationaktivní emulzí v množství 1,00 kg/m2</t>
  </si>
  <si>
    <t>-2086798519</t>
  </si>
  <si>
    <t>https://podminky.urs.cz/item/CS_URS_2023_01/573191111</t>
  </si>
  <si>
    <t>573231109</t>
  </si>
  <si>
    <t>Postřik spojovací PS bez posypu kamenivem ze silniční emulze, v množství 0,60 kg/m2</t>
  </si>
  <si>
    <t>46190773</t>
  </si>
  <si>
    <t>https://podminky.urs.cz/item/CS_URS_2023_01/573231109</t>
  </si>
  <si>
    <t>"vrstva ACP 22</t>
  </si>
  <si>
    <t>151,780</t>
  </si>
  <si>
    <t>176,245</t>
  </si>
  <si>
    <t>664,000</t>
  </si>
  <si>
    <t>577134121</t>
  </si>
  <si>
    <t>Asfaltový beton vrstva obrusná ACO 11 (ABS) s rozprostřením a se zhutněním z nemodifikovaného asfaltu v pruhu šířky přes 3 m tř. I, po zhutnění tl. 40 mm</t>
  </si>
  <si>
    <t>867686938</t>
  </si>
  <si>
    <t>https://podminky.urs.cz/item/CS_URS_2023_01/577134121</t>
  </si>
  <si>
    <t>577155112</t>
  </si>
  <si>
    <t>Asfaltový beton vrstva ložní ACL 16 (ABH) s rozprostřením a zhutněním z nemodifikovaného asfaltu v pruhu šířky do 3 m, po zhutnění tl. 60 mm</t>
  </si>
  <si>
    <t>-924361463</t>
  </si>
  <si>
    <t>https://podminky.urs.cz/item/CS_URS_2023_01/577155112</t>
  </si>
  <si>
    <t>"šířka rýhy 1,30 m + 0,30 m na každou stranu</t>
  </si>
  <si>
    <t>(79,750-2,500*8)*1,900</t>
  </si>
  <si>
    <t>(2,800*2,800)*8</t>
  </si>
  <si>
    <t>810391811</t>
  </si>
  <si>
    <t>Bourání stávajícího potrubí z betonu v otevřeném výkopu DN přes 200 do 400</t>
  </si>
  <si>
    <t>-1724778348</t>
  </si>
  <si>
    <t>https://podminky.urs.cz/item/CS_URS_2023_01/810391811</t>
  </si>
  <si>
    <t>"u Š8</t>
  </si>
  <si>
    <t>0,500</t>
  </si>
  <si>
    <t>0,500*2</t>
  </si>
  <si>
    <t>871310320</t>
  </si>
  <si>
    <t>Montáž kanalizačního potrubí z plastů z polypropylenu PP hladkého plnostěnného SN 12 DN 150</t>
  </si>
  <si>
    <t>1201386334</t>
  </si>
  <si>
    <t>https://podminky.urs.cz/item/CS_URS_2023_01/871310320</t>
  </si>
  <si>
    <t>0,500+1,500+3,000+2,500</t>
  </si>
  <si>
    <t>28617031</t>
  </si>
  <si>
    <t>trubka kanalizační PP plnostěnná třívrstvá DN 150x3000mm SN12</t>
  </si>
  <si>
    <t>1972444872</t>
  </si>
  <si>
    <t>7,5*1,015 'Přepočtené koeficientem množství</t>
  </si>
  <si>
    <t>2122972589</t>
  </si>
  <si>
    <t>"D1.1_03-3_Podélný_profil_stoka_C1</t>
  </si>
  <si>
    <t>"D1.1_03-4_Podélný_profil_stoka_C2</t>
  </si>
  <si>
    <t>28617034</t>
  </si>
  <si>
    <t>trubka kanalizační PP plnostěnná třívrstvá DN 300x3000mm SN12</t>
  </si>
  <si>
    <t>1617013252</t>
  </si>
  <si>
    <t>179*1,015 'Přepočtené koeficientem množství</t>
  </si>
  <si>
    <t>-1779144770</t>
  </si>
  <si>
    <t>"napojení na stávající stav za Š8</t>
  </si>
  <si>
    <t>-965664360</t>
  </si>
  <si>
    <t>1*1,015 'Přepočtené koeficientem množství</t>
  </si>
  <si>
    <t>-365885783</t>
  </si>
  <si>
    <t>"4x K-30°</t>
  </si>
  <si>
    <t>4,000</t>
  </si>
  <si>
    <t>"4x K-45°</t>
  </si>
  <si>
    <t>28617172</t>
  </si>
  <si>
    <t>koleno kanalizační PP SN16 30° DN 150</t>
  </si>
  <si>
    <t>-769538525</t>
  </si>
  <si>
    <t>4*1,015 'Přepočtené koeficientem množství</t>
  </si>
  <si>
    <t>-415901845</t>
  </si>
  <si>
    <t>754386367</t>
  </si>
  <si>
    <t>"napojení UV1</t>
  </si>
  <si>
    <t>"napojení UV4</t>
  </si>
  <si>
    <t>867433162</t>
  </si>
  <si>
    <t>2*1,015 'Přepočtené koeficientem množství</t>
  </si>
  <si>
    <t>-1004139409</t>
  </si>
  <si>
    <t>"napojení domovních přípojek a/nebo UV</t>
  </si>
  <si>
    <t>"5x DN 150 (ppč. 691, čp. 82, 11, 47 a 17)</t>
  </si>
  <si>
    <t>"1x DN 200 (čp. 87)</t>
  </si>
  <si>
    <t>6,000</t>
  </si>
  <si>
    <t xml:space="preserve">"4x DN 150 (čp. 119, 265, UV2, UV3) </t>
  </si>
  <si>
    <t>"3x DN 200 (pč. 12, 96, 117)</t>
  </si>
  <si>
    <t>7,000</t>
  </si>
  <si>
    <t>-1604022734</t>
  </si>
  <si>
    <t>9*1,015 'Přepočtené koeficientem množství</t>
  </si>
  <si>
    <t>28617215</t>
  </si>
  <si>
    <t>odbočka kanalizační PP SN16 45° DN 300/200</t>
  </si>
  <si>
    <t>-1390423194</t>
  </si>
  <si>
    <t>877370330</t>
  </si>
  <si>
    <t>Montáž tvarovek na kanalizačním plastovém potrubí z polypropylenu PP hladkého plnostěnného spojek nebo redukcí DN 300</t>
  </si>
  <si>
    <t>-900074022</t>
  </si>
  <si>
    <t>https://podminky.urs.cz/item/CS_URS_2023_01/877370330</t>
  </si>
  <si>
    <t>28617444</t>
  </si>
  <si>
    <t>přechody kanalizace PP do hrdla DN 300</t>
  </si>
  <si>
    <t>-169955173</t>
  </si>
  <si>
    <t>1289756237</t>
  </si>
  <si>
    <t>"Š8</t>
  </si>
  <si>
    <t>"Š9</t>
  </si>
  <si>
    <t>"Š10</t>
  </si>
  <si>
    <t>"Š11</t>
  </si>
  <si>
    <t>"Š12</t>
  </si>
  <si>
    <t>"Š13</t>
  </si>
  <si>
    <t>"Š14</t>
  </si>
  <si>
    <t>"Š15</t>
  </si>
  <si>
    <t>"Š16</t>
  </si>
  <si>
    <t>"S17</t>
  </si>
  <si>
    <t>"Š18</t>
  </si>
  <si>
    <t>-1487514941</t>
  </si>
  <si>
    <t>21*1,015 'Přepočtené koeficientem množství</t>
  </si>
  <si>
    <t>890411811</t>
  </si>
  <si>
    <t>Bourání šachet a jímek ručně velikosti obestavěného prostoru do 1,5 m3 z prefabrikovaných skruží</t>
  </si>
  <si>
    <t>-1557176555</t>
  </si>
  <si>
    <t>https://podminky.urs.cz/item/CS_URS_2023_01/890411811</t>
  </si>
  <si>
    <t>"rušená UV1-UV4</t>
  </si>
  <si>
    <t>(Pi*(0,275)^2)*1,250*4</t>
  </si>
  <si>
    <t>890431811</t>
  </si>
  <si>
    <t>Bourání šachet a jímek ručně velikosti obestavěného prostoru přes 1,5 do 3 m3 z prefabrikovaných skruží</t>
  </si>
  <si>
    <t>-1470211223</t>
  </si>
  <si>
    <t>https://podminky.urs.cz/item/CS_URS_2023_01/890431811</t>
  </si>
  <si>
    <t>(Pi*(0,650)^2)*2,200</t>
  </si>
  <si>
    <t>Proplach potrubí při opravách jednoduchý (bez dezinfekce) DN od 150 do 200</t>
  </si>
  <si>
    <t>733357166</t>
  </si>
  <si>
    <t>"rušená kanalizace BE 200</t>
  </si>
  <si>
    <t>47,000</t>
  </si>
  <si>
    <t>-1346098693</t>
  </si>
  <si>
    <t>"úsek Š8 - Š9</t>
  </si>
  <si>
    <t>"úsek Š9 - Š10</t>
  </si>
  <si>
    <t>"úsek Š10 - Š11</t>
  </si>
  <si>
    <t>"úsek Š11 - Š12</t>
  </si>
  <si>
    <t>"úsek Š12 - Š13</t>
  </si>
  <si>
    <t>"úsek Š13 - Š14</t>
  </si>
  <si>
    <t>"úsek Š14 - Š15</t>
  </si>
  <si>
    <t>"úsek Š9 - Š16</t>
  </si>
  <si>
    <t>"úsek Š16 - Š17</t>
  </si>
  <si>
    <t>"úsek Š17 - Š18</t>
  </si>
  <si>
    <t>Zkoušky kanalizačního potrubí vodou na potrubí DN 250, 300 nebo 350</t>
  </si>
  <si>
    <t>-1925016503</t>
  </si>
  <si>
    <t>RKON0002</t>
  </si>
  <si>
    <t>Proplach potrubí při opravách jednoduchý (bez dezinfekce) DN od 250 do 350</t>
  </si>
  <si>
    <t>1640473166</t>
  </si>
  <si>
    <t>11,250+22,250</t>
  </si>
  <si>
    <t>RKON0003</t>
  </si>
  <si>
    <t>Proplach potrubí při opravách dezinfekce pro potrubí DN od 150 do 350</t>
  </si>
  <si>
    <t>230303406</t>
  </si>
  <si>
    <t>RKON0004</t>
  </si>
  <si>
    <t>Proplach potrubí při opravách jednoduchý (bez dezinfekce) DN od 400 do 500</t>
  </si>
  <si>
    <t>-1473908603</t>
  </si>
  <si>
    <t>43,250</t>
  </si>
  <si>
    <t>RKON0005</t>
  </si>
  <si>
    <t>Proplach potrubí při opravách dezinfekce pro potrubí DN od 400 do 600</t>
  </si>
  <si>
    <t>551006652</t>
  </si>
  <si>
    <t>894410101</t>
  </si>
  <si>
    <t>Osazení betonových dílců šachet kanalizačních dno DN 1000, výšky 600 mm</t>
  </si>
  <si>
    <t>-81319066</t>
  </si>
  <si>
    <t>https://podminky.urs.cz/item/CS_URS_2023_01/894410101</t>
  </si>
  <si>
    <t>"8x RŠ (Š8-Š15)</t>
  </si>
  <si>
    <t>"3x RŠ (Š16-Š18)</t>
  </si>
  <si>
    <t>59224350</t>
  </si>
  <si>
    <t>dno betonové šachty kanalizační jednolité 100x53x15cm</t>
  </si>
  <si>
    <t>-1718596403</t>
  </si>
  <si>
    <t>11*1,02 'Přepočtené koeficientem množství</t>
  </si>
  <si>
    <t>914793074</t>
  </si>
  <si>
    <t>1431842973</t>
  </si>
  <si>
    <t>"1x RŠ Š14</t>
  </si>
  <si>
    <t>1445419502</t>
  </si>
  <si>
    <t>1674650329</t>
  </si>
  <si>
    <t>894410212</t>
  </si>
  <si>
    <t>Osazení betonových dílců šachet kanalizačních skruž rovná DN 1000, výšky 500 mm</t>
  </si>
  <si>
    <t>1131432863</t>
  </si>
  <si>
    <t>https://podminky.urs.cz/item/CS_URS_2023_01/894410212</t>
  </si>
  <si>
    <t xml:space="preserve">"2x RŠ Š8 </t>
  </si>
  <si>
    <t>"2x RŠ Š9</t>
  </si>
  <si>
    <t>"2x RŠ Š10</t>
  </si>
  <si>
    <t>"1x RŠ Š12</t>
  </si>
  <si>
    <t>"1x RŠ Š16</t>
  </si>
  <si>
    <t>59224068</t>
  </si>
  <si>
    <t>skruž betonová DN 1000x500 PS, 100x50x12cm</t>
  </si>
  <si>
    <t>-504687129</t>
  </si>
  <si>
    <t>9*1,02 'Přepočtené koeficientem množství</t>
  </si>
  <si>
    <t>-619314619</t>
  </si>
  <si>
    <t>-2061718585</t>
  </si>
  <si>
    <t>1957503652</t>
  </si>
  <si>
    <t>895941301</t>
  </si>
  <si>
    <t>Osazení vpusti uliční z betonových dílců DN 450 dno s výtokem</t>
  </si>
  <si>
    <t>-1089741381</t>
  </si>
  <si>
    <t>https://podminky.urs.cz/item/CS_URS_2023_01/895941301</t>
  </si>
  <si>
    <t>"4x UV (UV1-UV4)</t>
  </si>
  <si>
    <t>59223850</t>
  </si>
  <si>
    <t>dno pro uliční vpusť s výtokovým otvorem betonové 450x330x50mm</t>
  </si>
  <si>
    <t>710977431</t>
  </si>
  <si>
    <t>895941314</t>
  </si>
  <si>
    <t>Osazení vpusti uliční z betonových dílců DN 450 skruž horní 570 mm</t>
  </si>
  <si>
    <t>2067063943</t>
  </si>
  <si>
    <t>https://podminky.urs.cz/item/CS_URS_2023_01/895941314</t>
  </si>
  <si>
    <t>59223858</t>
  </si>
  <si>
    <t>skruž pro uliční vpusť horní betonová 450x570x50mm</t>
  </si>
  <si>
    <t>321251466</t>
  </si>
  <si>
    <t>895941321</t>
  </si>
  <si>
    <t>Osazení vpusti uliční z betonových dílců DN 450 skruž středová 195 mm</t>
  </si>
  <si>
    <t>-1749274855</t>
  </si>
  <si>
    <t>https://podminky.urs.cz/item/CS_URS_2023_01/895941321</t>
  </si>
  <si>
    <t>59223860</t>
  </si>
  <si>
    <t>skruž pro uliční vpusť středová betonová 450x195x50mm</t>
  </si>
  <si>
    <t>-1209874663</t>
  </si>
  <si>
    <t>899102211</t>
  </si>
  <si>
    <t>Demontáž poklopů litinových a ocelových včetně rámů, hmotnosti jednotlivě přes 50 do 100 Kg</t>
  </si>
  <si>
    <t>-1579013677</t>
  </si>
  <si>
    <t>https://podminky.urs.cz/item/CS_URS_2023_01/899102211</t>
  </si>
  <si>
    <t>310604825</t>
  </si>
  <si>
    <t>"RŠ Š16 - Š18</t>
  </si>
  <si>
    <t>55241030</t>
  </si>
  <si>
    <t>poklop šachtový litinový kruhový DN 600 bez ventilace tř D400 pro intenzivní provoz</t>
  </si>
  <si>
    <t>-1560525097</t>
  </si>
  <si>
    <t>899203211</t>
  </si>
  <si>
    <t>Demontáž mříží litinových včetně rámů, hmotnosti jednotlivě přes 100 do 150 Kg</t>
  </si>
  <si>
    <t>-1086044952</t>
  </si>
  <si>
    <t>https://podminky.urs.cz/item/CS_URS_2023_01/899203211</t>
  </si>
  <si>
    <t>"původní UV1-UV4</t>
  </si>
  <si>
    <t>899204112</t>
  </si>
  <si>
    <t>Osazení mříží litinových včetně rámů a košů na bahno pro třídu zatížení D400, E600</t>
  </si>
  <si>
    <t>515048282</t>
  </si>
  <si>
    <t>https://podminky.urs.cz/item/CS_URS_2023_01/899204112</t>
  </si>
  <si>
    <t>59224481</t>
  </si>
  <si>
    <t>mříž vtoková s rámem pro uliční vpusť 500x500, zatížení 40 tun</t>
  </si>
  <si>
    <t>-1751710704</t>
  </si>
  <si>
    <t>55241000</t>
  </si>
  <si>
    <t>koš kalový pod kruhovou mříž - lehký</t>
  </si>
  <si>
    <t>-1720211659</t>
  </si>
  <si>
    <t>RKON0006</t>
  </si>
  <si>
    <t>Výšková úprava uličního vstupu nebo vpusti do 200 mm krycího hrnce, šoupěte nebo hydrantu bez úpravy armatur</t>
  </si>
  <si>
    <t>-313124397</t>
  </si>
  <si>
    <t>899910201</t>
  </si>
  <si>
    <t>Výplň potrubí trub betonových, litinových nebo kameninových cementopopílkovou suspenzí spádem, délky do 50 m</t>
  </si>
  <si>
    <t>2083836735</t>
  </si>
  <si>
    <t>https://podminky.urs.cz/item/CS_URS_2023_01/899910201</t>
  </si>
  <si>
    <t>47,000*(Pi*(0,200)^2)</t>
  </si>
  <si>
    <t>(11,250+22,250)*(Pi*(0,150)^2)</t>
  </si>
  <si>
    <t>43,250*(Pi*(0,200)^2)</t>
  </si>
  <si>
    <t>115</t>
  </si>
  <si>
    <t>915111121</t>
  </si>
  <si>
    <t>Vodorovné dopravní značení stříkané barvou dělící čára šířky 125 mm přerušovaná bílá základní</t>
  </si>
  <si>
    <t>1409962574</t>
  </si>
  <si>
    <t>https://podminky.urs.cz/item/CS_URS_2023_01/915111121</t>
  </si>
  <si>
    <t>"do doby vyzrání asfaltu</t>
  </si>
  <si>
    <t>"V2a</t>
  </si>
  <si>
    <t>170,000</t>
  </si>
  <si>
    <t>116</t>
  </si>
  <si>
    <t>915131111</t>
  </si>
  <si>
    <t>Vodorovné dopravní značení stříkané barvou přechody pro chodce, šipky, symboly bílé základní</t>
  </si>
  <si>
    <t>446843402</t>
  </si>
  <si>
    <t>https://podminky.urs.cz/item/CS_URS_2023_01/915131111</t>
  </si>
  <si>
    <t>"V7a</t>
  </si>
  <si>
    <t>(5,000*0,500)*5*2</t>
  </si>
  <si>
    <t>117</t>
  </si>
  <si>
    <t>915211121</t>
  </si>
  <si>
    <t>Vodorovné dopravní značení stříkaným plastem dělící čára šířky 125 mm přerušovaná bílá základní</t>
  </si>
  <si>
    <t>-1039467015</t>
  </si>
  <si>
    <t>https://podminky.urs.cz/item/CS_URS_2023_01/915211121</t>
  </si>
  <si>
    <t>118</t>
  </si>
  <si>
    <t>915231111</t>
  </si>
  <si>
    <t>Vodorovné dopravní značení stříkaným plastem přechody pro chodce, šipky, symboly nápisy bílé základní</t>
  </si>
  <si>
    <t>1351180944</t>
  </si>
  <si>
    <t>https://podminky.urs.cz/item/CS_URS_2023_01/915231111</t>
  </si>
  <si>
    <t>119</t>
  </si>
  <si>
    <t>915611111</t>
  </si>
  <si>
    <t>Předznačení pro vodorovné značení stříkané barvou nebo prováděné z nátěrových hmot liniové dělicí čáry, vodicí proužky</t>
  </si>
  <si>
    <t>-76367135</t>
  </si>
  <si>
    <t>https://podminky.urs.cz/item/CS_URS_2023_01/915611111</t>
  </si>
  <si>
    <t>"po vyzrání asfaltu</t>
  </si>
  <si>
    <t>120</t>
  </si>
  <si>
    <t>915621111</t>
  </si>
  <si>
    <t>Předznačení pro vodorovné značení stříkané barvou nebo prováděné z nátěrových hmot plošné šipky, symboly, nápisy</t>
  </si>
  <si>
    <t>1177488365</t>
  </si>
  <si>
    <t>https://podminky.urs.cz/item/CS_URS_2023_01/915621111</t>
  </si>
  <si>
    <t>121</t>
  </si>
  <si>
    <t>919112212</t>
  </si>
  <si>
    <t>Řezání dilatačních spár v živičném krytu vytvoření komůrky pro těsnící zálivku šířky 10 mm, hloubky 20 mm</t>
  </si>
  <si>
    <t>1757460145</t>
  </si>
  <si>
    <t>https://podminky.urs.cz/item/CS_URS_2023_01/919112212</t>
  </si>
  <si>
    <t>"komunikace SÚS</t>
  </si>
  <si>
    <t>"úprava podél obruby</t>
  </si>
  <si>
    <t>62,000</t>
  </si>
  <si>
    <t>122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</si>
  <si>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</si>
  <si>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</si>
  <si>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-1706622319</t>
  </si>
  <si>
    <t>https://podminky.urs.cz/item/CS_URS_2023_01/919122111</t>
  </si>
  <si>
    <t>123</t>
  </si>
  <si>
    <t>310446536</t>
  </si>
  <si>
    <t>124</t>
  </si>
  <si>
    <t>805945786</t>
  </si>
  <si>
    <t>4,000*2+71,500+7,250</t>
  </si>
  <si>
    <t>4,000*2+94,500+4,000+4,000</t>
  </si>
  <si>
    <t>Mezisoučet</t>
  </si>
  <si>
    <t>"komunikace MK</t>
  </si>
  <si>
    <t>12,250*2+0,525*12+2,950</t>
  </si>
  <si>
    <t>125</t>
  </si>
  <si>
    <t>1404821293</t>
  </si>
  <si>
    <t>126</t>
  </si>
  <si>
    <t>-224622616</t>
  </si>
  <si>
    <t>(92,000-2,650*5)*2</t>
  </si>
  <si>
    <t>(2,650*4)*5</t>
  </si>
  <si>
    <t>(87,000-2,650*3)*2</t>
  </si>
  <si>
    <t>(2,650*4)*3</t>
  </si>
  <si>
    <t>127</t>
  </si>
  <si>
    <t>1332368734</t>
  </si>
  <si>
    <t>(92,000-2,800*5)*2</t>
  </si>
  <si>
    <t>(2,800*4)*5</t>
  </si>
  <si>
    <t>(87,000-2,800*3)*2</t>
  </si>
  <si>
    <t>(2,800*4)*3</t>
  </si>
  <si>
    <t>(12,250-2,500*3)*2</t>
  </si>
  <si>
    <t>(2,500*4)*3</t>
  </si>
  <si>
    <t>(12,250-2,650*3)*2</t>
  </si>
  <si>
    <t>(12,250-2,800*3)*2</t>
  </si>
  <si>
    <t>919794441</t>
  </si>
  <si>
    <t>Úprava ploch kolem hydrantů, šoupat, kanalizačních poklopů a mříží, sloupů apod. v živičných krytech jakékoliv tloušťky, jednotlivě v půdorysné ploše do 2 m2</t>
  </si>
  <si>
    <t>-376931943</t>
  </si>
  <si>
    <t>https://podminky.urs.cz/item/CS_URS_2023_01/919794441</t>
  </si>
  <si>
    <t>129</t>
  </si>
  <si>
    <t>801693001</t>
  </si>
  <si>
    <t>"po odfrézování obrusné vrstvy</t>
  </si>
  <si>
    <t>36,558 " VV viz. 113154253</t>
  </si>
  <si>
    <t>664,000 " VV viz. 113154263</t>
  </si>
  <si>
    <t>130</t>
  </si>
  <si>
    <t>1470193219</t>
  </si>
  <si>
    <t>131</t>
  </si>
  <si>
    <t>977213512</t>
  </si>
  <si>
    <t>Řezání trub betonových, železobetonových nebo kameninových ve výkopu kruhových kolmý řez DN 300</t>
  </si>
  <si>
    <t>-1284990416</t>
  </si>
  <si>
    <t>https://podminky.urs.cz/item/CS_URS_2023_01/977213512</t>
  </si>
  <si>
    <t>132</t>
  </si>
  <si>
    <t>977213513</t>
  </si>
  <si>
    <t>Řezání trub betonových, železobetonových nebo kameninových ve výkopu kruhových kolmý řez DN 400</t>
  </si>
  <si>
    <t>2018763316</t>
  </si>
  <si>
    <t>https://podminky.urs.cz/item/CS_URS_2023_01/977213513</t>
  </si>
  <si>
    <t>1,000*2</t>
  </si>
  <si>
    <t>997</t>
  </si>
  <si>
    <t>Přesun sutě</t>
  </si>
  <si>
    <t>133</t>
  </si>
  <si>
    <t>-1435200872</t>
  </si>
  <si>
    <t>"podkl. drc. kamenivo (ŠD+KSC)" 148,886+10,967</t>
  </si>
  <si>
    <t>"uliční smetky" 7,006+14,011</t>
  </si>
  <si>
    <t>"asfaltová fréza" 4,204+76,360</t>
  </si>
  <si>
    <t>134</t>
  </si>
  <si>
    <t>-204016707</t>
  </si>
  <si>
    <t>261,434 " VV viz. 997221551</t>
  </si>
  <si>
    <t>261,434*14 'Přepočtené koeficientem množství</t>
  </si>
  <si>
    <t>135</t>
  </si>
  <si>
    <t>-507420270</t>
  </si>
  <si>
    <t>"asfaltové kry" 0,662+2,970+30,249+79,257+18,416</t>
  </si>
  <si>
    <t>136</t>
  </si>
  <si>
    <t>495687449</t>
  </si>
  <si>
    <t>131,554 " VV viz. 997221561</t>
  </si>
  <si>
    <t>131,554*14 'Přepočtené koeficientem množství</t>
  </si>
  <si>
    <t>137</t>
  </si>
  <si>
    <t>997221571</t>
  </si>
  <si>
    <t>Vodorovná doprava vybouraných hmot bez naložení, ale se složením a s hrubým urovnáním na vzdálenost do 1 km</t>
  </si>
  <si>
    <t>-428547447</t>
  </si>
  <si>
    <t>https://podminky.urs.cz/item/CS_URS_2023_01/997221571</t>
  </si>
  <si>
    <t>"prefa prvky" 2,281+1,752+0,480</t>
  </si>
  <si>
    <t>"poklop/mříž" 0,100+0,600 " bude předáno správci sítě</t>
  </si>
  <si>
    <t>138</t>
  </si>
  <si>
    <t>997221579</t>
  </si>
  <si>
    <t>Vodorovná doprava vybouraných hmot bez naložení, ale se složením a s hrubým urovnáním na vzdálenost Příplatek k ceně za každý další i započatý 1 km přes 1 km</t>
  </si>
  <si>
    <t>-831371631</t>
  </si>
  <si>
    <t>https://podminky.urs.cz/item/CS_URS_2023_01/997221579</t>
  </si>
  <si>
    <t>5,213 " VV viz. 997221571</t>
  </si>
  <si>
    <t>5,213*14 'Přepočtené koeficientem množství</t>
  </si>
  <si>
    <t>139</t>
  </si>
  <si>
    <t>1821802911</t>
  </si>
  <si>
    <t>140</t>
  </si>
  <si>
    <t>997221612</t>
  </si>
  <si>
    <t>Nakládání na dopravní prostředky pro vodorovnou dopravu vybouraných hmot</t>
  </si>
  <si>
    <t>1407780530</t>
  </si>
  <si>
    <t>https://podminky.urs.cz/item/CS_URS_2023_01/997221612</t>
  </si>
  <si>
    <t>141</t>
  </si>
  <si>
    <t>-1426551907</t>
  </si>
  <si>
    <t>142</t>
  </si>
  <si>
    <t>-1309483518</t>
  </si>
  <si>
    <t>143</t>
  </si>
  <si>
    <t>-122047650</t>
  </si>
  <si>
    <t>144</t>
  </si>
  <si>
    <t>-1242846184</t>
  </si>
  <si>
    <t>145</t>
  </si>
  <si>
    <t>998276127</t>
  </si>
  <si>
    <t>Přesun hmot pro trubní vedení hloubené z trub z plastických hmot nebo sklolaminátových Příplatek k cenám za zvětšený přesun přes vymezenou největší dopravní vzdálenost přes 2000 do 3000 m</t>
  </si>
  <si>
    <t>892562336</t>
  </si>
  <si>
    <t>https://podminky.urs.cz/item/CS_URS_2023_01/998276127</t>
  </si>
  <si>
    <t>146</t>
  </si>
  <si>
    <t>732261986</t>
  </si>
  <si>
    <t>(92,000-2,500*8)*1,900</t>
  </si>
  <si>
    <t>(3,100*3,100)*8</t>
  </si>
  <si>
    <t>(87,000-2,500*3)*1,900</t>
  </si>
  <si>
    <t>(3,100*3,100)*3</t>
  </si>
  <si>
    <t>147</t>
  </si>
  <si>
    <t>2034324272</t>
  </si>
  <si>
    <t>393,56*1,02 'Přepočtené koeficientem množství</t>
  </si>
  <si>
    <t>148</t>
  </si>
  <si>
    <t>84720898</t>
  </si>
  <si>
    <t>149</t>
  </si>
  <si>
    <t>-1343225758</t>
  </si>
  <si>
    <t>150</t>
  </si>
  <si>
    <t>-1144588655</t>
  </si>
  <si>
    <t>116,1*3 'Přepočtené koeficientem množství</t>
  </si>
  <si>
    <t>151</t>
  </si>
  <si>
    <t>27042019</t>
  </si>
  <si>
    <t>152</t>
  </si>
  <si>
    <t>-300432625</t>
  </si>
  <si>
    <t>103,809*3 'Přepočtené koeficientem množství</t>
  </si>
  <si>
    <t>HZS</t>
  </si>
  <si>
    <t>Hodinové zúčtovací sazby</t>
  </si>
  <si>
    <t>153</t>
  </si>
  <si>
    <t>HZS1431</t>
  </si>
  <si>
    <t>Hodinové zúčtovací sazby profesí HSV provádění konstrukcí inženýrských a dopravních staveb dělník inženýrských sítí</t>
  </si>
  <si>
    <t>512</t>
  </si>
  <si>
    <t>-195130767</t>
  </si>
  <si>
    <t>https://podminky.urs.cz/item/CS_URS_2023_01/HZS1431</t>
  </si>
  <si>
    <t>"nespecifikované/nevykázané práce při přepojování stávajícího trubního vedení</t>
  </si>
  <si>
    <t>3,000*9</t>
  </si>
  <si>
    <t>OST</t>
  </si>
  <si>
    <t>Ostatní</t>
  </si>
  <si>
    <t>154</t>
  </si>
  <si>
    <t>OST_R_0001</t>
  </si>
  <si>
    <t>Přečerpávání splaškových/dešťových vod po dobu realizace prací (do doby propojení nové kanalizace na stávající stav)</t>
  </si>
  <si>
    <t>33289378</t>
  </si>
  <si>
    <t>stoka_E</t>
  </si>
  <si>
    <t>Splašková gravitační kanalizace - stoka "E" PP DN 300</t>
  </si>
  <si>
    <t>691</t>
  </si>
  <si>
    <t>SO 01.3 - stoka E</t>
  </si>
  <si>
    <t xml:space="preserve">    1.2 - Protlak pod tělesem dráhy ČD</t>
  </si>
  <si>
    <t xml:space="preserve">    1.1 - Protlak pod komunikací SÚS</t>
  </si>
  <si>
    <t xml:space="preserve">      4 - Vodorovné konstrukce</t>
  </si>
  <si>
    <t xml:space="preserve">      5.1 - Místní komunikace (ul. Sokolovská)</t>
  </si>
  <si>
    <t xml:space="preserve">      5.2 - Místní komunikace (ul. Labská)</t>
  </si>
  <si>
    <t>N00 - Dodatečné položky (D.I.)</t>
  </si>
  <si>
    <t xml:space="preserve">    N01 - D.1</t>
  </si>
  <si>
    <t>1644377946</t>
  </si>
  <si>
    <t>"pro VV SP stanoven rozsah 400 hodin" 600,000</t>
  </si>
  <si>
    <t>984454240</t>
  </si>
  <si>
    <t>119001401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</si>
  <si>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ocelového nebo litinového, jmenovité světlosti DN do 200 mm</t>
  </si>
  <si>
    <t>1818635371</t>
  </si>
  <si>
    <t>https://podminky.urs.cz/item/CS_URS_2023_01/119001401</t>
  </si>
  <si>
    <t>"D1.1_03-5_Podélný_profil_stoka_E</t>
  </si>
  <si>
    <t>"vodovod LTH" 1,100*4</t>
  </si>
  <si>
    <t>-1228144151</t>
  </si>
  <si>
    <t>"plynovod" 1,100*12</t>
  </si>
  <si>
    <t>1379657245</t>
  </si>
  <si>
    <t>"vedení sdělovací" 1,100*10</t>
  </si>
  <si>
    <t>"vedení NN" 1,100*2</t>
  </si>
  <si>
    <t>-1413689170</t>
  </si>
  <si>
    <t>"á 20 m" 35,000</t>
  </si>
  <si>
    <t>1294732147</t>
  </si>
  <si>
    <t>35,000 " VV viz. 119002121</t>
  </si>
  <si>
    <t>303953210</t>
  </si>
  <si>
    <t>18,000</t>
  </si>
  <si>
    <t>1680146794</t>
  </si>
  <si>
    <t>18,000 " VV viz. 119002411</t>
  </si>
  <si>
    <t>1810611562</t>
  </si>
  <si>
    <t>693,000*2+3,500*14</t>
  </si>
  <si>
    <t>-624737426</t>
  </si>
  <si>
    <t>1435,000 " VV viz. 119003227</t>
  </si>
  <si>
    <t>252631891</t>
  </si>
  <si>
    <t>"á 20 m" 3,700*35</t>
  </si>
  <si>
    <t>668320802</t>
  </si>
  <si>
    <t>129,500 " VV viz. 119004111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</si>
  <si>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</si>
  <si>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</si>
  <si>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1553971412</t>
  </si>
  <si>
    <t>https://podminky.urs.cz/item/CS_URS_2023_01/132254206</t>
  </si>
  <si>
    <t>"D.1.1_Technická_zpráva</t>
  </si>
  <si>
    <t>"D1.1_04-5.1_Vzorový_výkres_řez_místní_komunikací_ul.Sokolovská</t>
  </si>
  <si>
    <t>"zatřídění hornin pro VV SP : 70% tř. I sk 3 + 30% tř. II sk 4</t>
  </si>
  <si>
    <t>"průměrná š. rýhy 1,1 m</t>
  </si>
  <si>
    <t>((stoka_E-4,000*2-3,000*2)*1,100*2,316)*70/100</t>
  </si>
  <si>
    <t>"přípočet rozšíření v místě RŠ" (((2,500*0,500*2)*2,316)*29)*70/100</t>
  </si>
  <si>
    <t>"odpočet skladby MK (ul. Sokolovská - /Š27 - Š48/)" -(580,700*1,100*0,600)*70/100</t>
  </si>
  <si>
    <t>"odpočet skladby MK /Š24 - Š26, Š27 - Š50a/" -(99,300*1,100*0,490)*70/100</t>
  </si>
  <si>
    <t>"odpočet rozšíření v místě RŠ MK (ul. Sokolovská)" -(((2,500*0,500*2)*0,600)*24)*70/100</t>
  </si>
  <si>
    <t>"odpočet rozšíření v místě RŠ MK" -(((2,500*0,500*2)*0,490)*5)*70/100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</si>
  <si>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</si>
  <si>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</si>
  <si>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-916231240</t>
  </si>
  <si>
    <t>https://podminky.urs.cz/item/CS_URS_2023_01/132354206</t>
  </si>
  <si>
    <t>((stoka_E-4,000*2-3,000*2)*1,100*2,316)*30/100</t>
  </si>
  <si>
    <t>"přípočet rozšíření v místě RŠ" (((2,500*0,500*2)*2,316)*29)*30/100</t>
  </si>
  <si>
    <t>"odpočet skladby MK (ul. Sokolovská - /Š27 - Š48/)" -(580,700*1,100*0,600)*30/100</t>
  </si>
  <si>
    <t>"odpočet skladby MK /Š24 - Š26, Š27 - Š50a/" -(99,300*1,100*0,490)*30/100</t>
  </si>
  <si>
    <t>"odpočet rozšíření v místě RŠ MK (ul. Sokolovská)" -(((2,500*0,500*2)*0,600)*24)*30/100</t>
  </si>
  <si>
    <t>"odpočet rozšíření v místě RŠ MK" -(((2,500*0,500*2)*0,490)*5)*30/100</t>
  </si>
  <si>
    <t>-403866573</t>
  </si>
  <si>
    <t>"vodovod LTH" (1,100*4)*1,100*1,600</t>
  </si>
  <si>
    <t>"plynovod" (1,100*12)*1,100*1,600</t>
  </si>
  <si>
    <t>"vedení sdělovací" (1,100*10)*1,000*1,500</t>
  </si>
  <si>
    <t>"vedení NN" (1,100*2)*1,000*1,500</t>
  </si>
  <si>
    <t>1721299485</t>
  </si>
  <si>
    <t>"průměrná š. rýhy 1,1 m; průměrná hl. výkopu 2,316 m</t>
  </si>
  <si>
    <t>(stoka_E-4,000*2-3,000*2-2,500*25)*2*2,316 "(odpočet 2x startovací a 2x cílová jáma; 25x RŠ)</t>
  </si>
  <si>
    <t>962478445</t>
  </si>
  <si>
    <t>"průměrná š. rýhy 1,10 m; průměrná hl. výkopu 2,316 m</t>
  </si>
  <si>
    <t>"25x rozšířený výkop v místě RŠ" (2,500*2)*2,316*25 "(mimo 4x RŠ v stat./cílové jámě)</t>
  </si>
  <si>
    <t>152854463</t>
  </si>
  <si>
    <t>2795,412 " VV viz. 151811131</t>
  </si>
  <si>
    <t>-489348593</t>
  </si>
  <si>
    <t>289,500 " VV viz. 151811132</t>
  </si>
  <si>
    <t>-225657813</t>
  </si>
  <si>
    <t>"zemina z výkopku na dočasnou staveništní deponii k vytřídění pro zpětný zásyp</t>
  </si>
  <si>
    <t>989,608 " VV viz. 132254206</t>
  </si>
  <si>
    <t>"vytříděná zemina z dočasné staveništní deponii pro zpětný zásyp</t>
  </si>
  <si>
    <t>"50% objemu zásypu" 623,232*50/100</t>
  </si>
  <si>
    <t>1510987920</t>
  </si>
  <si>
    <t>"50% objemu zásypu" -623,232*50/100</t>
  </si>
  <si>
    <t>1252161844</t>
  </si>
  <si>
    <t>677,992 " VV viz. 162751117</t>
  </si>
  <si>
    <t>677,992*5 'Přepočtené koeficientem množství</t>
  </si>
  <si>
    <t>-1563840451</t>
  </si>
  <si>
    <t>"přebytečná zemina na trvalou skládku</t>
  </si>
  <si>
    <t>424,117 " VV viz. 132354206</t>
  </si>
  <si>
    <t>526648575</t>
  </si>
  <si>
    <t>424,117 " VV viz. 162751137</t>
  </si>
  <si>
    <t>424,117*5 'Přepočtené koeficientem množství</t>
  </si>
  <si>
    <t>-965166171</t>
  </si>
  <si>
    <t>669885570</t>
  </si>
  <si>
    <t>-2090367455</t>
  </si>
  <si>
    <t>"C.1.1_Přehledná_situace_1.část</t>
  </si>
  <si>
    <t>"D1.1_04-5.1_Vzorový_výkres_řez_místní_komunikací</t>
  </si>
  <si>
    <t>"násyp aktivní zóny komunikace tl. 500 mm</t>
  </si>
  <si>
    <t>(63,000+90,000+425,750+57,750)*1,100*0,500</t>
  </si>
  <si>
    <t>-1155744400</t>
  </si>
  <si>
    <t>350,075*2 'Přepočtené koeficientem množství</t>
  </si>
  <si>
    <t>-1633645984</t>
  </si>
  <si>
    <t>"dočasná staveništní deponie k vytřídění zeminy</t>
  </si>
  <si>
    <t>"trvalá skládka přebytečné zeminy</t>
  </si>
  <si>
    <t>-319653250</t>
  </si>
  <si>
    <t>"pro VV SP stanovena objemová hmotnost zeminy 1750 kg/m3</t>
  </si>
  <si>
    <t>1102,109*1,75 'Přepočtené koeficientem množství</t>
  </si>
  <si>
    <t>-562651005</t>
  </si>
  <si>
    <t>"zpětný zásyp vytříděnou (50% objemu zásypu) + ŠTP (50% objemu zásypu)</t>
  </si>
  <si>
    <t>(stoka_E-4,000*2-3,000*2)*1,100*2,316</t>
  </si>
  <si>
    <t>"přípočet rozšíření v místě RŠ" ((2,500*0,500*2)*2,316)*29</t>
  </si>
  <si>
    <t>"odpočet ŠTP lože" -((stoka_E-1,300*29)*1,100*0,100)</t>
  </si>
  <si>
    <t>"odpočet ŠTP obsypu" -((stoka_E-1,300*29)*1,100*0,500)</t>
  </si>
  <si>
    <t>"odpočet násypu ŠD aktivní zóny komunikace" -((stoka_E-1,300*29)*1,100*0,500)</t>
  </si>
  <si>
    <t>"odpočet skladby MK (ul. Sokolovská - /Š27 - Š48/)" -(580,700*1,100*0,600)</t>
  </si>
  <si>
    <t>"odpočet skladby MK /Š24 - Š26, Š27 - Š50a/" -(99,300*1,100*0,490)</t>
  </si>
  <si>
    <t>"odpočet rozšíření v místě RŠ MK (ul. Sokolovská)" -(((2,500*0,500*2)*0,600)*24)</t>
  </si>
  <si>
    <t>"odpočet rozšíření v místě RŠ MK" -(((2,500*0,500*2)*0,490)*5)</t>
  </si>
  <si>
    <t>101856897</t>
  </si>
  <si>
    <t>"50% objemu zásypu" 623,232*50/100 " VV viz. 174151101</t>
  </si>
  <si>
    <t>311,616*2 'Přepočtené koeficientem množství</t>
  </si>
  <si>
    <t>1584866226</t>
  </si>
  <si>
    <t>(stoka_E-1,300*29-25,000-2)*1,100*0,600 " (odpočet 29x RŠ a 2x protlak dl. 25,0 m)</t>
  </si>
  <si>
    <t>"odpočet DN 300" -((Pi*(0,150)^2)*(stoka_E-1,300*29-25,000*2))</t>
  </si>
  <si>
    <t>706970975</t>
  </si>
  <si>
    <t>370,713*2 'Přepočtené koeficientem množství</t>
  </si>
  <si>
    <t>1.2</t>
  </si>
  <si>
    <t>Protlak pod tělesem dráhy ČD</t>
  </si>
  <si>
    <t>-1793194936</t>
  </si>
  <si>
    <t>"čerpání vody v podvtru" 4,000*10</t>
  </si>
  <si>
    <t>1767770906</t>
  </si>
  <si>
    <t>"čerpání vody v podvtru" 10,000</t>
  </si>
  <si>
    <t>121151103</t>
  </si>
  <si>
    <t>Sejmutí ornice strojně při souvislé ploše do 100 m2, tl. vrstvy do 200 mm</t>
  </si>
  <si>
    <t>2126803446</t>
  </si>
  <si>
    <t>https://podminky.urs.cz/item/CS_URS_2023_01/121151103</t>
  </si>
  <si>
    <t>"protlak pod tratí ČD</t>
  </si>
  <si>
    <t>"staničení 73,00 - 98,00</t>
  </si>
  <si>
    <t>"startovací jáma 3x4 m" 3,000*4,000</t>
  </si>
  <si>
    <t>"cílová jáma 2x3 m" 2,000*3,000</t>
  </si>
  <si>
    <t>131351201</t>
  </si>
  <si>
    <t>Hloubení zapažených jam a zářezů strojně s urovnáním dna do předepsaného profilu a spádu v hornině třídy těžitelnosti II skupiny 4 do 20 m3</t>
  </si>
  <si>
    <t>1387971797</t>
  </si>
  <si>
    <t>https://podminky.urs.cz/item/CS_URS_2023_01/131351201</t>
  </si>
  <si>
    <t>"zatřídění hornin pro VV SP : 50% tř. II sk 4 + 40% tř. II sk 5 + 10% tř. III sk 6</t>
  </si>
  <si>
    <t>"cílová jáma 2x3 m" (2,000*3,000*2,400)*50/100</t>
  </si>
  <si>
    <t>131351202</t>
  </si>
  <si>
    <t>Hloubení zapažených jam a zářezů strojně s urovnáním dna do předepsaného profilu a spádu v hornině třídy těžitelnosti II skupiny 4 přes 20 do 50 m3</t>
  </si>
  <si>
    <t>-1245124718</t>
  </si>
  <si>
    <t>https://podminky.urs.cz/item/CS_URS_2023_01/131351202</t>
  </si>
  <si>
    <t>"startovací jáma 3x4 m" (3,000*4,000*3,200)*50/100</t>
  </si>
  <si>
    <t>131451201</t>
  </si>
  <si>
    <t>Hloubení zapažených jam a zářezů strojně s urovnáním dna do předepsaného profilu a spádu v hornině třídy těžitelnosti II skupiny 5 do 20 m3</t>
  </si>
  <si>
    <t>-1712806520</t>
  </si>
  <si>
    <t>https://podminky.urs.cz/item/CS_URS_2023_01/131451201</t>
  </si>
  <si>
    <t>"cílová jáma 2x3 m" (2,000*3,000*2,400)*40/100</t>
  </si>
  <si>
    <t>131451202</t>
  </si>
  <si>
    <t>Hloubení zapažených jam a zářezů strojně s urovnáním dna do předepsaného profilu a spádu v hornině třídy těžitelnosti II skupiny 5 přes 20 do 50 m3</t>
  </si>
  <si>
    <t>1459053480</t>
  </si>
  <si>
    <t>https://podminky.urs.cz/item/CS_URS_2023_01/131451202</t>
  </si>
  <si>
    <t>"startovací jáma 3x4 m" (3,000*4,000*3,200)*40/100</t>
  </si>
  <si>
    <t>131551201</t>
  </si>
  <si>
    <t>Hloubení zapažených jam a zářezů strojně s urovnáním dna do předepsaného profilu a spádu v hornině třídy těžitelnosti III skupiny 6 do 20 m3</t>
  </si>
  <si>
    <t>-720951589</t>
  </si>
  <si>
    <t>https://podminky.urs.cz/item/CS_URS_2023_01/131551201</t>
  </si>
  <si>
    <t>"cílová jáma 2x3 m" (2,000*3,000*2,400)*10/100</t>
  </si>
  <si>
    <t>131551202</t>
  </si>
  <si>
    <t>Hloubení zapažených jam a zářezů strojně s urovnáním dna do předepsaného profilu a spádu v hornině třídy těžitelnosti III skupiny 6 přes 20 do 50 m3</t>
  </si>
  <si>
    <t>91982528</t>
  </si>
  <si>
    <t>https://podminky.urs.cz/item/CS_URS_2023_01/131551202</t>
  </si>
  <si>
    <t>"startovací jáma 3x4 m" (3,000*4,000*3,200)*10/100</t>
  </si>
  <si>
    <t>138511101</t>
  </si>
  <si>
    <t>Dolamování zapažených nebo nezapažených hloubených vykopávek jam nebo zářezů, ve vrstvě tl. do 1 000 mm v hornině třídy těžitelnosti III skupiny 6</t>
  </si>
  <si>
    <t>706482371</t>
  </si>
  <si>
    <t>https://podminky.urs.cz/item/CS_URS_2023_01/138511101</t>
  </si>
  <si>
    <t>"startovací jáma 3x4 m" 3,000*4,000*0,350</t>
  </si>
  <si>
    <t>"cílová jáma 2x3 m" 2,000*3,000*0,250</t>
  </si>
  <si>
    <t>141721345</t>
  </si>
  <si>
    <t>Řízené šnekové horizontální vrtání s vtlačením potrubí v hloubce do 6 m v hornině třídy těžitelnosti I a II, skupiny 1 až 4 dimenze pro ocelové potrubí délky vrtu přes 20 do 50 m, průměru přes DN 400 do 500 mm</t>
  </si>
  <si>
    <t>1062576259</t>
  </si>
  <si>
    <t>https://podminky.urs.cz/item/CS_URS_2023_01/141721345</t>
  </si>
  <si>
    <t xml:space="preserve">"staničení 73,00 - 98,00 " 25,000 </t>
  </si>
  <si>
    <t>151101201</t>
  </si>
  <si>
    <t>Zřízení pažení stěn výkopu bez rozepření nebo vzepření příložné, hloubky do 4 m</t>
  </si>
  <si>
    <t>-1694351080</t>
  </si>
  <si>
    <t>https://podminky.urs.cz/item/CS_URS_2023_01/151101201</t>
  </si>
  <si>
    <t>"startovací jáma 3x4 m" (3,000*2+4,000*2)*3,200</t>
  </si>
  <si>
    <t>"cílová jáma 2x3 m" (2,000*2+3,000*2)*2,400</t>
  </si>
  <si>
    <t>151101211</t>
  </si>
  <si>
    <t>Odstranění pažení stěn výkopu bez rozepření nebo vzepření s uložením pažin na vzdálenost do 3 m od okraje výkopu příložné, hloubky do 4 m</t>
  </si>
  <si>
    <t>242625044</t>
  </si>
  <si>
    <t>https://podminky.urs.cz/item/CS_URS_2023_01/151101211</t>
  </si>
  <si>
    <t>68,800 " VV viz. 151101201</t>
  </si>
  <si>
    <t>151101301</t>
  </si>
  <si>
    <t>Zřízení rozepření zapažených stěn výkopů s potřebným přepažováním při pažení příložném, hloubky do 4 m</t>
  </si>
  <si>
    <t>-1496238091</t>
  </si>
  <si>
    <t>https://podminky.urs.cz/item/CS_URS_2023_01/151101301</t>
  </si>
  <si>
    <t>"startovací jáma 3x4 m" 3,000*4,000*3,200</t>
  </si>
  <si>
    <t>"cílová jáma 2x3 m" 2,000*3,000*2,400</t>
  </si>
  <si>
    <t>151101311</t>
  </si>
  <si>
    <t>Odstranění rozepření stěn výkopů s uložením materiálu na vzdálenost do 3 m od okraje výkopu pažení příložného, hloubky do 4 m</t>
  </si>
  <si>
    <t>-2084186421</t>
  </si>
  <si>
    <t>https://podminky.urs.cz/item/CS_URS_2023_01/151101311</t>
  </si>
  <si>
    <t>52,800 " VV viz. 151101301</t>
  </si>
  <si>
    <t>185737341</t>
  </si>
  <si>
    <t>7,200 " VV viz. 131351201</t>
  </si>
  <si>
    <t>19,200 " VV viz. 131351202</t>
  </si>
  <si>
    <t>5,760 " VV viz. 131451201</t>
  </si>
  <si>
    <t>15,360 " VV viz. 131451202</t>
  </si>
  <si>
    <t>-1115035043</t>
  </si>
  <si>
    <t>47,520 " VV viz. 162751137</t>
  </si>
  <si>
    <t>47,52*5 'Přepočtené koeficientem množství</t>
  </si>
  <si>
    <t>200485161</t>
  </si>
  <si>
    <t>1,440 " VV viz. 131551201</t>
  </si>
  <si>
    <t>3,840 " VV viz. 131551202</t>
  </si>
  <si>
    <t>-797574044</t>
  </si>
  <si>
    <t>5,280 " VV viz. 162751157</t>
  </si>
  <si>
    <t>5,28*5 'Přepočtené koeficientem množství</t>
  </si>
  <si>
    <t>2106724302</t>
  </si>
  <si>
    <t>"výkopek k vytřídění pro zpětný zásyp na staveništní deponii</t>
  </si>
  <si>
    <t>677057161</t>
  </si>
  <si>
    <t>52,8*1,85 'Přepočtené koeficientem množství</t>
  </si>
  <si>
    <t>1336482894</t>
  </si>
  <si>
    <t>"zpětný zásyp zeminou (50% objemu zásypu) a ŠTP (50% objemu zásypu)</t>
  </si>
  <si>
    <t>783045207</t>
  </si>
  <si>
    <t>52,800*50/100 " VV viz. 174151101 (50% objemu zásypu)</t>
  </si>
  <si>
    <t>26,4*2 'Přepočtené koeficientem množství</t>
  </si>
  <si>
    <t>10364100</t>
  </si>
  <si>
    <t>zemina pro terénní úpravy - tříděná</t>
  </si>
  <si>
    <t>479509273</t>
  </si>
  <si>
    <t>26,4*1,75 'Přepočtené koeficientem množství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</si>
  <si>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</si>
  <si>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</si>
  <si>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884763242</t>
  </si>
  <si>
    <t>https://podminky.urs.cz/item/CS_URS_2023_01/181111111</t>
  </si>
  <si>
    <t>"zpětná úprava původního terénu</t>
  </si>
  <si>
    <t>181351003</t>
  </si>
  <si>
    <t>Rozprostření a urovnání ornice v rovině nebo ve svahu sklonu do 1:5 strojně při souvislé ploše do 100 m2, tl. vrstvy do 200 mm</t>
  </si>
  <si>
    <t>-294633903</t>
  </si>
  <si>
    <t>https://podminky.urs.cz/item/CS_URS_2023_01/181351003</t>
  </si>
  <si>
    <t>"zpětné rozprostření původní skryté orniční vrstvy</t>
  </si>
  <si>
    <t>181411141</t>
  </si>
  <si>
    <t>Založení trávníku na půdě předem připravené plochy do 1000 m2 výsevem včetně utažení parterového v rovině nebo na svahu do 1:5</t>
  </si>
  <si>
    <t>-90430326</t>
  </si>
  <si>
    <t>https://podminky.urs.cz/item/CS_URS_2023_01/181411141</t>
  </si>
  <si>
    <t>18,000 " VV viz. 181111111</t>
  </si>
  <si>
    <t>00572100</t>
  </si>
  <si>
    <t>osivo jetelotráva intenzivní víceletá</t>
  </si>
  <si>
    <t>kg</t>
  </si>
  <si>
    <t>-1991186595</t>
  </si>
  <si>
    <t>18*0,035 'Přepočtené koeficientem množství</t>
  </si>
  <si>
    <t>183403153</t>
  </si>
  <si>
    <t>Obdělání půdy hrabáním v rovině nebo na svahu do 1:5</t>
  </si>
  <si>
    <t>1613177570</t>
  </si>
  <si>
    <t>https://podminky.urs.cz/item/CS_URS_2023_01/183403153</t>
  </si>
  <si>
    <t>"2x křížem" 18,000*2 " VV viz. 181111111</t>
  </si>
  <si>
    <t>183403161</t>
  </si>
  <si>
    <t>Obdělání půdy válením v rovině nebo na svahu do 1:5</t>
  </si>
  <si>
    <t>-1369482660</t>
  </si>
  <si>
    <t>https://podminky.urs.cz/item/CS_URS_2023_01/183403161</t>
  </si>
  <si>
    <t>"3x křížem" 18,000*3 " VV viz. 181111111</t>
  </si>
  <si>
    <t>184813511</t>
  </si>
  <si>
    <t>Chemické odplevelení půdy před založením kultury, trávníku nebo zpevněných ploch ručně o jakékoli výměře postřikem na široko v rovině nebo na svahu do 1:5</t>
  </si>
  <si>
    <t>411525888</t>
  </si>
  <si>
    <t>https://podminky.urs.cz/item/CS_URS_2023_01/184813511</t>
  </si>
  <si>
    <t>184813521</t>
  </si>
  <si>
    <t>Chemické odplevelení po založení kultury ručně postřikem na široko v rovině nebo na svahu do 1:5</t>
  </si>
  <si>
    <t>-607236115</t>
  </si>
  <si>
    <t>https://podminky.urs.cz/item/CS_URS_2023_01/184813521</t>
  </si>
  <si>
    <t>185803111</t>
  </si>
  <si>
    <t>Ošetření trávníku jednorázové v rovině nebo na svahu do 1:5</t>
  </si>
  <si>
    <t>-25540089</t>
  </si>
  <si>
    <t>https://podminky.urs.cz/item/CS_URS_2023_01/185803111</t>
  </si>
  <si>
    <t>"1. seč" 18,000 " VV viz. 181111111</t>
  </si>
  <si>
    <t>185804215</t>
  </si>
  <si>
    <t>Vypletí v rovině nebo na svahu do 1:5 trávníku po výsevu</t>
  </si>
  <si>
    <t>-35620583</t>
  </si>
  <si>
    <t>https://podminky.urs.cz/item/CS_URS_2023_01/185804215</t>
  </si>
  <si>
    <t>185804311</t>
  </si>
  <si>
    <t>Zalití rostlin vodou plochy záhonů jednotlivě do 20 m2</t>
  </si>
  <si>
    <t>204071919</t>
  </si>
  <si>
    <t>https://podminky.urs.cz/item/CS_URS_2023_01/185804311</t>
  </si>
  <si>
    <t>"vydatnost 15 litrů/m2/zálivka</t>
  </si>
  <si>
    <t>"1x při výsadbě" 18,000*15,00/1000 " VV viz. 181111111</t>
  </si>
  <si>
    <t>"5x 1 denně po výsadbě" (18,000*15,00/1000)*5 " VV viz. 181111111</t>
  </si>
  <si>
    <t>"1. seč" 18,000*15,00/1000 " VV viz. 181111111</t>
  </si>
  <si>
    <t>185851121</t>
  </si>
  <si>
    <t>Dovoz vody pro zálivku rostlin na vzdálenost do 1000 m</t>
  </si>
  <si>
    <t>1070368431</t>
  </si>
  <si>
    <t>https://podminky.urs.cz/item/CS_URS_2023_01/185851121</t>
  </si>
  <si>
    <t>1,890 " VV viz. 185804311</t>
  </si>
  <si>
    <t>185851129</t>
  </si>
  <si>
    <t>Dovoz vody pro zálivku rostlin Příplatek k ceně za každých dalších i započatých 1000 m</t>
  </si>
  <si>
    <t>429746389</t>
  </si>
  <si>
    <t>https://podminky.urs.cz/item/CS_URS_2023_01/185851129</t>
  </si>
  <si>
    <t>1,890 " VV viz. 185851121</t>
  </si>
  <si>
    <t>1,89*14 'Přepočtené koeficientem množství</t>
  </si>
  <si>
    <t>899911126</t>
  </si>
  <si>
    <t>Kluzné objímky (pojízdná sedla) pro zasunutí potrubí do chráničky výšky 41 mm vnějšího průměru potrubí do 372 mm</t>
  </si>
  <si>
    <t>CS ÚRS 2022 02</t>
  </si>
  <si>
    <t>12530545</t>
  </si>
  <si>
    <t>https://podminky.urs.cz/item/CS_URS_2022_02/899911126</t>
  </si>
  <si>
    <t>"po cca. á 400 mm</t>
  </si>
  <si>
    <t xml:space="preserve">"staničení 73,00 - 98,00 " 63,000 </t>
  </si>
  <si>
    <t>899913165</t>
  </si>
  <si>
    <t>Koncové uzavírací manžety chrániček DN potrubí x DN chráničky DN 300 x 500</t>
  </si>
  <si>
    <t>2129331151</t>
  </si>
  <si>
    <t>https://podminky.urs.cz/item/CS_URS_2023_01/899913165</t>
  </si>
  <si>
    <t xml:space="preserve">"staničení 73,00 - 98,00 " 2,000 </t>
  </si>
  <si>
    <t>8999141.R1</t>
  </si>
  <si>
    <t>Montáž chráničky v otevřeném výkopu vnějšího průměru D 530 x 14,2 mm</t>
  </si>
  <si>
    <t>-211914419</t>
  </si>
  <si>
    <t>14033244</t>
  </si>
  <si>
    <t>trubka ocelová bezešvá hladká tl 14,2mm ČSN 41 1375.1 D 530mm</t>
  </si>
  <si>
    <t>1192999269</t>
  </si>
  <si>
    <t>25*1,05 'Přepočtené koeficientem množství</t>
  </si>
  <si>
    <t>074103001</t>
  </si>
  <si>
    <t>Provádění prací u železnice - snížení rychlosti na 30 kh/hod (pomalá jízda) v úseku 100 m včetně dozoru</t>
  </si>
  <si>
    <t>1024</t>
  </si>
  <si>
    <t>1047636055</t>
  </si>
  <si>
    <t>https://podminky.urs.cz/item/CS_URS_2022_02/074103001</t>
  </si>
  <si>
    <t>1.1</t>
  </si>
  <si>
    <t>Protlak pod komunikací SÚS</t>
  </si>
  <si>
    <t>-1375191555</t>
  </si>
  <si>
    <t>-1591715731</t>
  </si>
  <si>
    <t>131251201</t>
  </si>
  <si>
    <t>Hloubení zapažených jam a zářezů strojně s urovnáním dna do předepsaného profilu a spádu v hornině třídy těžitelnosti I skupiny 3 do 20 m3</t>
  </si>
  <si>
    <t>1726326628</t>
  </si>
  <si>
    <t>https://podminky.urs.cz/item/CS_URS_2023_01/131251201</t>
  </si>
  <si>
    <t>"protlak pod komunikací SÚS</t>
  </si>
  <si>
    <t>"staničení 43,50 - 68,50"</t>
  </si>
  <si>
    <t>"cílová jáma 2x3 m" (2,000*3,000*3,650)*70/100</t>
  </si>
  <si>
    <t>"odpočet skladby MK" -(2,000*3,000*0,490)*70/100</t>
  </si>
  <si>
    <t>131251202</t>
  </si>
  <si>
    <t>Hloubení zapažených jam a zářezů strojně s urovnáním dna do předepsaného profilu a spádu v hornině třídy těžitelnosti I skupiny 3 přes 20 do 50 m3</t>
  </si>
  <si>
    <t>1104234500</t>
  </si>
  <si>
    <t>https://podminky.urs.cz/item/CS_URS_2023_01/131251202</t>
  </si>
  <si>
    <t>"startovací jáma 3x4 m" (3,000*4,000*4,100)*70/100</t>
  </si>
  <si>
    <t>"odpočet skladby MK" -(3,000*4,000*0,490)*70/100</t>
  </si>
  <si>
    <t>-2046042082</t>
  </si>
  <si>
    <t>"cílová jáma 2x3 m" (2,000*3,000*3,650)*30/100</t>
  </si>
  <si>
    <t>"odpočet skladby MK" -(2,000*3,000*0,490)*30/100</t>
  </si>
  <si>
    <t>-1851012979</t>
  </si>
  <si>
    <t>"startovací jáma 3x4 m" (3,000*4,000*4,100)*30/100</t>
  </si>
  <si>
    <t>"odpočet skladby MK" -(3,000*4,000*0,490)*30/100</t>
  </si>
  <si>
    <t>871553998</t>
  </si>
  <si>
    <t>"staničení 43,50 - 68,50" 25,000</t>
  </si>
  <si>
    <t>626718477</t>
  </si>
  <si>
    <t>"startovací jáma 3x4 m" (3,000*2+4,000*2)*4,100</t>
  </si>
  <si>
    <t>"cílová jáma 2x3 m" (2,000*2+3,000*2)*3,650</t>
  </si>
  <si>
    <t>-1504277739</t>
  </si>
  <si>
    <t>93,900 " VV viz. 151101201</t>
  </si>
  <si>
    <t>455376531</t>
  </si>
  <si>
    <t>"startovací jáma 3x4 m" 3,000*4,000*4,100</t>
  </si>
  <si>
    <t>"cílová jáma 2x3 m" 2,000*3,000*3,650</t>
  </si>
  <si>
    <t>248271090</t>
  </si>
  <si>
    <t>71,100 " VV viz. 151101301</t>
  </si>
  <si>
    <t>-1982167401</t>
  </si>
  <si>
    <t>13,272 " VV viz. 131251201</t>
  </si>
  <si>
    <t>30,324 " VV viz. 132251202</t>
  </si>
  <si>
    <t>53,280*50/100 " VV viz. 174151101 (50% objemu zásypu)</t>
  </si>
  <si>
    <t>924071781</t>
  </si>
  <si>
    <t>-53,280*50/100 " VV viz. 174151101 (50% objemu zásypu)</t>
  </si>
  <si>
    <t>425507483</t>
  </si>
  <si>
    <t>16,956 " VV viz. 162751117</t>
  </si>
  <si>
    <t>507445592</t>
  </si>
  <si>
    <t>5,688 " VV viz. 131351201</t>
  </si>
  <si>
    <t>12,996 " VV viz. 131351202</t>
  </si>
  <si>
    <t>1653438730</t>
  </si>
  <si>
    <t>18,684 " VV viz. 162751137</t>
  </si>
  <si>
    <t>18,684*5 'Přepočtené koeficientem množství</t>
  </si>
  <si>
    <t>-25838044</t>
  </si>
  <si>
    <t>664548782</t>
  </si>
  <si>
    <t>"vytříděná zemina vhodná do zásypu" 53,280*50/100 " VV viz. 174151101 (50% objemu zásypu)</t>
  </si>
  <si>
    <t>"přebytečná zemina po vytřídění na trvalou skládku" 18,684 " VV viz. 162751137</t>
  </si>
  <si>
    <t>-1438338892</t>
  </si>
  <si>
    <t>"násyp v aktivní zóně komunikace tl. 500 mm</t>
  </si>
  <si>
    <t>"startovací jáma 3x4 m" (3,000*4,000*0,500)</t>
  </si>
  <si>
    <t>"cílová jáma 2x3 m" (2,000*3,000*0,500)</t>
  </si>
  <si>
    <t>946618960</t>
  </si>
  <si>
    <t>9*2 'Přepočtené koeficientem množství</t>
  </si>
  <si>
    <t>1064017023</t>
  </si>
  <si>
    <t>-181661238</t>
  </si>
  <si>
    <t>35,64*1,75 'Přepočtené koeficientem množství</t>
  </si>
  <si>
    <t>-103846974</t>
  </si>
  <si>
    <t>"odpočet skladby MK" -((3,000*4,000*0,490)+(2,000*3,000*0,490))</t>
  </si>
  <si>
    <t>"odpočet násypu aktivní zóny MK" -((3,000*4,000*0,500)+(2,000*3,000*0,500))</t>
  </si>
  <si>
    <t>1377387482</t>
  </si>
  <si>
    <t>26,64*2 'Přepočtené koeficientem množství</t>
  </si>
  <si>
    <t>-657753142</t>
  </si>
  <si>
    <t>"staničení 43,50 - 68,50" 63,000</t>
  </si>
  <si>
    <t>-1817465045</t>
  </si>
  <si>
    <t>"staničení 43,50 - 68,50" 2,000</t>
  </si>
  <si>
    <t>306085205</t>
  </si>
  <si>
    <t>991649765</t>
  </si>
  <si>
    <t>-1717156912</t>
  </si>
  <si>
    <t>-674717759</t>
  </si>
  <si>
    <t>-150343378</t>
  </si>
  <si>
    <t>"ŠTP lože tl. 100 mm grav. kanalizace" (stoka_E-1,300*29)*1,100*0,100 "(odpočet RŠ)</t>
  </si>
  <si>
    <t>"ŠTP lože tl. 150 mm RŠ" (2,500*2,500*0,150)*29</t>
  </si>
  <si>
    <t>-1936776436</t>
  </si>
  <si>
    <t>"28x (Š24 - Š50b)" 28,000</t>
  </si>
  <si>
    <t>59224176</t>
  </si>
  <si>
    <t>prstenec šachtový vyrovnávací betonový 625x120x80mm</t>
  </si>
  <si>
    <t>1786375863</t>
  </si>
  <si>
    <t>28*1,02 'Přepočtené koeficientem množství</t>
  </si>
  <si>
    <t>-426777776</t>
  </si>
  <si>
    <t>Místní komunikace (ul. Sokolovská)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</si>
  <si>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</si>
  <si>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</si>
  <si>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-1774504609</t>
  </si>
  <si>
    <t>https://podminky.urs.cz/item/CS_URS_2023_01/113107223</t>
  </si>
  <si>
    <t>"D1.1_03-6_Podélný_profil_stoka_E</t>
  </si>
  <si>
    <t>"podkladní vrstva ŠD tl. 300 mm (cílová jáma)" 2,000*3,000</t>
  </si>
  <si>
    <t>"úsek Š27 - Š30"</t>
  </si>
  <si>
    <t>"podkladní vrstva ŠD tl. 300 mm" (6,500+36,000+39,000)*1,100</t>
  </si>
  <si>
    <t>"rozšíření v místě RŠ" (2,500*0,700*2)*3</t>
  </si>
  <si>
    <t>"úsek Š33 - Š48"</t>
  </si>
  <si>
    <t>"podkladní vrstva ŠD tl. 300 mm" (27,000+18,500+30,500+15,000+42,000+16,000+20,000+29,500+3,000+33,500+50,000+42,000+53,000+10,000)*1,100</t>
  </si>
  <si>
    <t>"rozšíření v místě RŠ" (2,500*0,700*2)*16</t>
  </si>
  <si>
    <t>1847345360</t>
  </si>
  <si>
    <t>"podkladní vrstva ACP 22+ tl. 100 mm (cílová jáma)" 2,300*3,300</t>
  </si>
  <si>
    <t>"podkladní vrstva ACP 16+ tl. 80 mm (cílová jáma)" 2,300*3,300</t>
  </si>
  <si>
    <t>"ložná vrstva ACL 22 tl. 80 mm (cílová jáma)" 2,300*3,300</t>
  </si>
  <si>
    <t>"podkladní vrstva ACP 22+ tl. 100 mm" (6,500+36,000+39,000)*1,400</t>
  </si>
  <si>
    <t>"rozšíření v místě RŠ" (2,500*1,000*2)*3</t>
  </si>
  <si>
    <t>"podkladní vrstva ACP 16+ tl. 80 mm" (6,500+36,000+39,000)*1,400</t>
  </si>
  <si>
    <t>"ložná vrstva ACL 22 tl. 80 mm" (6,500+36,000+39,000)*1,400</t>
  </si>
  <si>
    <t>"podkladní vrstva ACP 22+ tl. 100 mm" (27,000+18,500+30,500+15,000+42,000+16,000+20,000+29,500+3,000+33,500+50,000+42,000+53,000+10,000)*1,400</t>
  </si>
  <si>
    <t>"rozšíření v místě RŠ" (2,500*1,000*2)*16</t>
  </si>
  <si>
    <t>"podkladní vrstva ACP 16+ tl. 80 mm" (27,000+18,500+30,500+15,000+42,000+16,000+20,000+29,500+3,000+33,500+50,000+42,000+53,000+10,000)*1,400</t>
  </si>
  <si>
    <t>"ložná vrstva ACL 16 tl. 80 mm" (27,000+18,500+30,500+15,000+42,000+16,000+20,000+29,500+3,000+33,500+50,000+42,000+53,000+10,000)*1,400</t>
  </si>
  <si>
    <t>1301881095</t>
  </si>
  <si>
    <t>"1/2 š. komunikace</t>
  </si>
  <si>
    <t>"obrusná vrstva ACO 11+ tl. 40 mm" (6,500+36,000+39,000)*2,500</t>
  </si>
  <si>
    <t>"obrusná vrstva ACO 11+ tl. 40 mm" (27,000+18,500+30,500+15,000+42,000+16,000+20,000+29,500+3,000+33,500+50,000+42,000+53,000+10,000)*2,500</t>
  </si>
  <si>
    <t>113202111</t>
  </si>
  <si>
    <t>Vytrhání obrub s vybouráním lože, s přemístěním hmot na skládku na vzdálenost do 3 m nebo s naložením na dopravní prostředek z krajníků nebo obrubníků stojatých</t>
  </si>
  <si>
    <t>1546124635</t>
  </si>
  <si>
    <t>https://podminky.urs.cz/item/CS_URS_2023_01/113202111</t>
  </si>
  <si>
    <t>"úsek Š28 - Š30" 75,000</t>
  </si>
  <si>
    <t xml:space="preserve">"úsek Š33 - Š50a" 555,000 </t>
  </si>
  <si>
    <t>-355299270</t>
  </si>
  <si>
    <t>"obrusná vrstva ACO 11+ tl. 40 mm" 6,500*2+36,000*2+39,000*2+2,500*4</t>
  </si>
  <si>
    <t>"obrusná vrstva ACO 11+ tl. 40 mm" 390,000*2+2,500*2</t>
  </si>
  <si>
    <t>2069638434</t>
  </si>
  <si>
    <t>"průměrná š. rýhy 1,10 m + 0,15 m na každou stranu (po dílčích úsecích)</t>
  </si>
  <si>
    <t>"podkladní vrstva ACP 22+ tl. 100 mm (cílová jáma)" 2,300*2+3,300*2</t>
  </si>
  <si>
    <t>"podkladní vrstva ACP 16+ tl. 80 mm (cílová jáma)" 2,300*2+3,300*2</t>
  </si>
  <si>
    <t>"ložná vrstva ACL 22 tl. 80 mm (cílová jáma)" 2,300*2+3,300*2</t>
  </si>
  <si>
    <t>"podkladní vrstva ACP 22+ tl. 100 mm" 6,500*2+36,000*2+39,000*2+1,400*3</t>
  </si>
  <si>
    <t>"rozšíření v místě RŠ" (1,000*2)*3</t>
  </si>
  <si>
    <t>"podkladní vrstva ACP 16+ tl. 80 mm" 6,500*2+36,000*2+39,000*2+1,400*3</t>
  </si>
  <si>
    <t>"ložná vrstva ACL 22 tl. 80 mm" 6,500*2+36,000*2+39,000*2+1,400*3</t>
  </si>
  <si>
    <t>"podkladní vrstva ACP 22+ tl. 100 mm" (27,000+18,500+30,500+15,000+42,000+16,000+20,000+29,500+3,000+33,500+50,000+42,000+53,000+10,000)*2+1,400*10</t>
  </si>
  <si>
    <t>"rozšíření v místě RŠ" (1,000*2)*16</t>
  </si>
  <si>
    <t>"podkladní vrstva ACP 16+ tl. 80 mm" (27,000+18,500+30,500+15,000+42,000+16,000+20,000+29,500+3,000+33,500+50,000+42,000+53,000+10,000)*2+1,400*10</t>
  </si>
  <si>
    <t>"ložná vrstva ACL 16 tl. 80 mm" (27,000+18,500+30,500+15,000+42,000+16,000+20,000+29,500+3,000+33,500+50,000+42,000+53,000+10,000)*2+1,400*10</t>
  </si>
  <si>
    <t>-542165852</t>
  </si>
  <si>
    <t>"obrusná vrstva ACO 11 tl. 40 mm (cílová jáma)" 3,300*2+4,300*2</t>
  </si>
  <si>
    <t>1103875504</t>
  </si>
  <si>
    <t>369022239</t>
  </si>
  <si>
    <t>"podkl. drc. kamenivo" 260,160</t>
  </si>
  <si>
    <t>"uliční smetky" 11,940+23,879</t>
  </si>
  <si>
    <t>"asfaltová fréza" 135,556</t>
  </si>
  <si>
    <t>-1466564550</t>
  </si>
  <si>
    <t>431,535 " VV viz. 997221551</t>
  </si>
  <si>
    <t>431,535*14 'Přepočtené koeficientem množství</t>
  </si>
  <si>
    <t>371876003</t>
  </si>
  <si>
    <t>"asfaltové kry" 503,375</t>
  </si>
  <si>
    <t>2019466247</t>
  </si>
  <si>
    <t>503,375 " VV viz. 997221561</t>
  </si>
  <si>
    <t>503,375*14 'Přepočtené koeficientem množství</t>
  </si>
  <si>
    <t>800804221</t>
  </si>
  <si>
    <t>"bet. obruba" 129,150</t>
  </si>
  <si>
    <t>746128280</t>
  </si>
  <si>
    <t>129,150 " VV viz. 997221571</t>
  </si>
  <si>
    <t>129,15*14 'Přepočtené koeficientem množství</t>
  </si>
  <si>
    <t>825270211</t>
  </si>
  <si>
    <t>"podkl. drc. kamenivo" 260,106</t>
  </si>
  <si>
    <t>261879193</t>
  </si>
  <si>
    <t>199029451</t>
  </si>
  <si>
    <t>-1778734704</t>
  </si>
  <si>
    <t>761997596</t>
  </si>
  <si>
    <t>564871116</t>
  </si>
  <si>
    <t>Podklad ze štěrkodrti ŠD s rozprostřením a zhutněním plochy přes 100 m2, po zhutnění tl. 300 mm</t>
  </si>
  <si>
    <t>-1269474457</t>
  </si>
  <si>
    <t>https://podminky.urs.cz/item/CS_URS_2023_01/564871116</t>
  </si>
  <si>
    <t>565165101</t>
  </si>
  <si>
    <t>Asfaltový beton vrstva podkladní ACP 16 (obalované kamenivo střednězrnné - OKS) s rozprostřením a zhutněním v pruhu šířky do 1,5 m, po zhutnění tl. 80 mm</t>
  </si>
  <si>
    <t>-1317354924</t>
  </si>
  <si>
    <t>https://podminky.urs.cz/item/CS_URS_2023_01/565165101</t>
  </si>
  <si>
    <t>-2017087392</t>
  </si>
  <si>
    <t>1812665248</t>
  </si>
  <si>
    <t>314812672</t>
  </si>
  <si>
    <t>"obrusná vrstva ACO 11+ tl. 40 mm" 1178,750 " VV viz. 577134111</t>
  </si>
  <si>
    <t>"ložná vrstva ACL 22 tl. 80 mm" 762,690 " VV viz. 577176111</t>
  </si>
  <si>
    <t>"podkladní vrstva ACP 16+ tl. 80 mm" 762,690 " VV viz. 565165101</t>
  </si>
  <si>
    <t>"podkladní vrstva ACP 22+ tl. 100 mm" (465,000*2*0,150)+((2,500*1,000*2)*18)+(2,300*3,300)</t>
  </si>
  <si>
    <t>450130591</t>
  </si>
  <si>
    <t>-407170248</t>
  </si>
  <si>
    <t>-792265496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</si>
  <si>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</si>
  <si>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</si>
  <si>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-69602299</t>
  </si>
  <si>
    <t>https://podminky.urs.cz/item/CS_URS_2023_01/916131213</t>
  </si>
  <si>
    <t>59217031</t>
  </si>
  <si>
    <t>obrubník betonový silniční 1000x150x250mm</t>
  </si>
  <si>
    <t>1989544729</t>
  </si>
  <si>
    <t>630*1,02 'Přepočtené koeficientem množství</t>
  </si>
  <si>
    <t>1219618202</t>
  </si>
  <si>
    <t>"podél bet. obruby</t>
  </si>
  <si>
    <t>-778568111</t>
  </si>
  <si>
    <t>1420443138</t>
  </si>
  <si>
    <t>"20x kanalizační poklop RŠ</t>
  </si>
  <si>
    <t>(Pi*1,050)*20</t>
  </si>
  <si>
    <t>1499279928</t>
  </si>
  <si>
    <t>297481210</t>
  </si>
  <si>
    <t>-1909835237</t>
  </si>
  <si>
    <t>Místní komunikace (ul. Labská)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</si>
  <si>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</si>
  <si>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</si>
  <si>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501962482</t>
  </si>
  <si>
    <t>https://podminky.urs.cz/item/CS_URS_2023_01/113107324</t>
  </si>
  <si>
    <t>"podkladní vrstva ŠD tl. 350 mm (startovací jáma)" 3,000*4,000</t>
  </si>
  <si>
    <t>"úsek Š24 - Š26"</t>
  </si>
  <si>
    <t>"podkladní vrstva ŠD tl. 350 mm" (25,000+18,500-4,000)*1,100</t>
  </si>
  <si>
    <t>"rozšíření v místě RŠ" (2,500*0,700*2)*2</t>
  </si>
  <si>
    <t>-1324050144</t>
  </si>
  <si>
    <t>"podkladní vrstva ACP 16+ tl. 60 mm (startovací jáma)" 3,300*4,300</t>
  </si>
  <si>
    <t>"ložná vrstva ACL 22+ tl. 60 mm (startovací jáma)" 3,300*4,300</t>
  </si>
  <si>
    <t>"podkladní vrstva ACP 16+ tl. 60 mm" (25,000+18,500-4,000)*1,400</t>
  </si>
  <si>
    <t>"ložná vrstva ACL 22+ tl. 60 mm" (25,000+18,500-4,000)*1,400</t>
  </si>
  <si>
    <t>2146677100</t>
  </si>
  <si>
    <t>"obrusná vrstva ACO 11+ tl. 40 mm (startovací jáma)" 3,800*4,800</t>
  </si>
  <si>
    <t>"obrusná vrstva ACO 11+ tl. 40 mm" (25,000+18,500-4,000)*1,900</t>
  </si>
  <si>
    <t>"rozšíření v místě RŠ" (2,500*1,100*2)*2</t>
  </si>
  <si>
    <t>1420250304</t>
  </si>
  <si>
    <t>"obrusná vrstva ACO 11+ tl. 40 mm (startovací jáma)" 3,800*2+4,800*2</t>
  </si>
  <si>
    <t>"obrusná vrstva ACO 11+ tl. 40 mm" (25,000+18,500-4,000)*2+1,900*2</t>
  </si>
  <si>
    <t>"rozšíření v místě RŠ" (1,100*2)*2</t>
  </si>
  <si>
    <t>-614627185</t>
  </si>
  <si>
    <t>"podkladní vrstva ACP 16+ tl. 60 mm (startovací jáma)" 3,300*2+4,300*2</t>
  </si>
  <si>
    <t>"ložná vrstva ACL 22+ tl. 60 mm (startovací jáma)" 3,300*2+4,300*2</t>
  </si>
  <si>
    <t>"podkladní vrstva ACP 16+ tl. 60 mm" (25,000+18,500-4,000)*2+1,400*2</t>
  </si>
  <si>
    <t>"rozšíření v místě RŠ" (0,700*2)*2</t>
  </si>
  <si>
    <t>"ložná vrstva ACL 22+ tl. 60 mm" (25,000+18,500-4,000)*2+1,400*2</t>
  </si>
  <si>
    <t>-1246466243</t>
  </si>
  <si>
    <t>-1032347416</t>
  </si>
  <si>
    <t>-983330304</t>
  </si>
  <si>
    <t>"podkl. drc. kamenivo" 36,221</t>
  </si>
  <si>
    <t>"uliční smetky" 1,043+2,086</t>
  </si>
  <si>
    <t>"asfaltová fréza" 9,595</t>
  </si>
  <si>
    <t>155</t>
  </si>
  <si>
    <t>-920147505</t>
  </si>
  <si>
    <t>48,945 " VV viz. 997221551</t>
  </si>
  <si>
    <t>48,945*14 'Přepočtené koeficientem množství</t>
  </si>
  <si>
    <t>156</t>
  </si>
  <si>
    <t>1870399677</t>
  </si>
  <si>
    <t>"asfaltové kry" 33,656</t>
  </si>
  <si>
    <t>157</t>
  </si>
  <si>
    <t>-417907418</t>
  </si>
  <si>
    <t>33,656 " VV viz. 997221561</t>
  </si>
  <si>
    <t>33,656*14 'Přepočtené koeficientem množství</t>
  </si>
  <si>
    <t>158</t>
  </si>
  <si>
    <t>-429190709</t>
  </si>
  <si>
    <t>159</t>
  </si>
  <si>
    <t>-1047690998</t>
  </si>
  <si>
    <t>160</t>
  </si>
  <si>
    <t>1287521117</t>
  </si>
  <si>
    <t>161</t>
  </si>
  <si>
    <t>-541613210</t>
  </si>
  <si>
    <t>"podkladní vrstva ŠD tl. 350 mm /1x tl. 150 mm + 1x tl. 200 mm/ (startovací jáma)" 3,000*4,000</t>
  </si>
  <si>
    <t>"podkladní vrstva ŠD tl. 350 mm (1x tl. 150 mm + 1x tl. 200 mm/" (25,000+18,500-4,000)*1,100</t>
  </si>
  <si>
    <t>162</t>
  </si>
  <si>
    <t>1844615285</t>
  </si>
  <si>
    <t>163</t>
  </si>
  <si>
    <t>-1156272456</t>
  </si>
  <si>
    <t>164</t>
  </si>
  <si>
    <t>1839645231</t>
  </si>
  <si>
    <t>165</t>
  </si>
  <si>
    <t>-1498772401</t>
  </si>
  <si>
    <t>"ložná vrstva ACO 11 tl. 40 mm" 104,290 " VV viz. 577134111</t>
  </si>
  <si>
    <t>"ložná vrstva ACL 22+ tl. 60 mm" 76,490 " VV viz. 577156111</t>
  </si>
  <si>
    <t>"podkladní vrstva ACP 16+ tl. 60 mm" ((25,000+18,500-4,000)*0,150)+((3,300*2+4,300*2)*0,150)</t>
  </si>
  <si>
    <t>166</t>
  </si>
  <si>
    <t>-1508444549</t>
  </si>
  <si>
    <t>167</t>
  </si>
  <si>
    <t>-1656782124</t>
  </si>
  <si>
    <t>168</t>
  </si>
  <si>
    <t>-1933304450</t>
  </si>
  <si>
    <t>"3x poklop RŠ</t>
  </si>
  <si>
    <t>(Pi*1,050)*3</t>
  </si>
  <si>
    <t>169</t>
  </si>
  <si>
    <t>692745451</t>
  </si>
  <si>
    <t>170</t>
  </si>
  <si>
    <t>-1069009810</t>
  </si>
  <si>
    <t>"obrusná vrstva ACO 11+ tl. 40 mm" (25,000+18,500-4,000)*2+1,900*4</t>
  </si>
  <si>
    <t>"rozšíření v místě RŠ" (1,100*4)*2</t>
  </si>
  <si>
    <t>171</t>
  </si>
  <si>
    <t>-162277697</t>
  </si>
  <si>
    <t>172</t>
  </si>
  <si>
    <t>-987158703</t>
  </si>
  <si>
    <t>"ložná vrstva ACL 22+ tl. 60 mm" (25,000+18,500-4,000)*2+1,400*4</t>
  </si>
  <si>
    <t>"rozšíření v místě RŠ" (0,700*4)*2</t>
  </si>
  <si>
    <t>173</t>
  </si>
  <si>
    <t>-1552334173</t>
  </si>
  <si>
    <t>1,500</t>
  </si>
  <si>
    <t>174</t>
  </si>
  <si>
    <t>28617025</t>
  </si>
  <si>
    <t>trubka kanalizační PP plnostěnná třívrstvá DN 150x1000mm SN12</t>
  </si>
  <si>
    <t>-575033565</t>
  </si>
  <si>
    <t>1,5*1,015 'Přepočtené koeficientem množství</t>
  </si>
  <si>
    <t>175</t>
  </si>
  <si>
    <t>1000555921</t>
  </si>
  <si>
    <t>176</t>
  </si>
  <si>
    <t>579483647</t>
  </si>
  <si>
    <t>691*1,015 'Přepočtené koeficientem množství</t>
  </si>
  <si>
    <t>177</t>
  </si>
  <si>
    <t>871395811</t>
  </si>
  <si>
    <t>Bourání stávajícího potrubí z PVC nebo polypropylenu PP v otevřeném výkopu DN přes 250 do 400</t>
  </si>
  <si>
    <t>1189548047</t>
  </si>
  <si>
    <t>https://podminky.urs.cz/item/CS_URS_2023_01/871395811</t>
  </si>
  <si>
    <t>"přespádování stávající kanalizace</t>
  </si>
  <si>
    <t>"úsek Š24 - Š25" 25,000</t>
  </si>
  <si>
    <t>178</t>
  </si>
  <si>
    <t>654760303</t>
  </si>
  <si>
    <t>"domovní přípojky do RŠ</t>
  </si>
  <si>
    <t>"č.p. 1 (Š25)" 1,000</t>
  </si>
  <si>
    <t>"č.p. 45 (Š38)" 1,000</t>
  </si>
  <si>
    <t>179</t>
  </si>
  <si>
    <t>-937965161</t>
  </si>
  <si>
    <t>180</t>
  </si>
  <si>
    <t>-1857582146</t>
  </si>
  <si>
    <t>"domovní přípojky (mimo RŠ)</t>
  </si>
  <si>
    <t>"č.p. 279" 1,000</t>
  </si>
  <si>
    <t>"č.p. 78" 1,000</t>
  </si>
  <si>
    <t>"p.p.č. 766/2" 1,000</t>
  </si>
  <si>
    <t>"p.p.č. 766/3" 1,000</t>
  </si>
  <si>
    <t>"č.p. 280" 1,000</t>
  </si>
  <si>
    <t>"č.p. 19" 1,000</t>
  </si>
  <si>
    <t>"č.p. 260" 1,000</t>
  </si>
  <si>
    <t>"č.p. 111" 1,000</t>
  </si>
  <si>
    <t>"č.p. 91" 1,000</t>
  </si>
  <si>
    <t>"č.p. 79" 1,000</t>
  </si>
  <si>
    <t>"č.p. 144" 1,000</t>
  </si>
  <si>
    <t>"č.p. 166" 1,000</t>
  </si>
  <si>
    <t>"č.p. 258" 1,000</t>
  </si>
  <si>
    <t>"č.p. 44" 1,000</t>
  </si>
  <si>
    <t>"č.p. 49" 1,000</t>
  </si>
  <si>
    <t>"č.p. 43" 1,000</t>
  </si>
  <si>
    <t>"č.p. 42" 1,000</t>
  </si>
  <si>
    <t>"č.p. 263" 1,000</t>
  </si>
  <si>
    <t>181</t>
  </si>
  <si>
    <t>-1449192118</t>
  </si>
  <si>
    <t>182</t>
  </si>
  <si>
    <t>647990828</t>
  </si>
  <si>
    <t>"Š24 - Š40" 2,000*18</t>
  </si>
  <si>
    <t>"Š41" 3,000*1</t>
  </si>
  <si>
    <t>"Š42 - Š50a" 2,000*11</t>
  </si>
  <si>
    <t>183</t>
  </si>
  <si>
    <t>804507736</t>
  </si>
  <si>
    <t>184</t>
  </si>
  <si>
    <t>890431851</t>
  </si>
  <si>
    <t>Bourání šachet a jímek strojně velikosti obestavěného prostoru přes 1,5 do 3 m3 z prefabrikovaných skruží</t>
  </si>
  <si>
    <t>2003523849</t>
  </si>
  <si>
    <t>https://podminky.urs.cz/item/CS_URS_2023_01/890431851</t>
  </si>
  <si>
    <t>"původní prefa RŠ Š25" (Pi*(0,620)^2)*2,400</t>
  </si>
  <si>
    <t>185</t>
  </si>
  <si>
    <t>-1311191955</t>
  </si>
  <si>
    <t>"úseky mezi Š24 - Š50a" 28,000</t>
  </si>
  <si>
    <t>186</t>
  </si>
  <si>
    <t>204297625</t>
  </si>
  <si>
    <t>691,000 " VV viz. 871370320</t>
  </si>
  <si>
    <t>187</t>
  </si>
  <si>
    <t>1095891324</t>
  </si>
  <si>
    <t>"D1.1_04-8_Vzorový_řez_Odlehčovací_komora</t>
  </si>
  <si>
    <t>"Š50a" 1,000</t>
  </si>
  <si>
    <t>188</t>
  </si>
  <si>
    <t>59224337</t>
  </si>
  <si>
    <t>dno betonové šachty kanalizační přímé 100x60x40cm</t>
  </si>
  <si>
    <t>438517687</t>
  </si>
  <si>
    <t>189</t>
  </si>
  <si>
    <t>-2004208536</t>
  </si>
  <si>
    <t>190</t>
  </si>
  <si>
    <t>-837468878</t>
  </si>
  <si>
    <t>191</t>
  </si>
  <si>
    <t>-551229949</t>
  </si>
  <si>
    <t>192</t>
  </si>
  <si>
    <t>2063436269</t>
  </si>
  <si>
    <t>193</t>
  </si>
  <si>
    <t>1089337953</t>
  </si>
  <si>
    <t>194</t>
  </si>
  <si>
    <t>1636975182</t>
  </si>
  <si>
    <t>195</t>
  </si>
  <si>
    <t>-1345860303</t>
  </si>
  <si>
    <t>196</t>
  </si>
  <si>
    <t>-1911244389</t>
  </si>
  <si>
    <t>197</t>
  </si>
  <si>
    <t>2144093370</t>
  </si>
  <si>
    <t>198</t>
  </si>
  <si>
    <t>1970129562</t>
  </si>
  <si>
    <t>199</t>
  </si>
  <si>
    <t>-757359898</t>
  </si>
  <si>
    <t>200</t>
  </si>
  <si>
    <t>1386201777</t>
  </si>
  <si>
    <t>201</t>
  </si>
  <si>
    <t>894410302</t>
  </si>
  <si>
    <t>Osazení betonových dílců šachet kanalizačních deska zákrytová DN 1000</t>
  </si>
  <si>
    <t>-638641568</t>
  </si>
  <si>
    <t>https://podminky.urs.cz/item/CS_URS_2023_01/894410302</t>
  </si>
  <si>
    <t>202</t>
  </si>
  <si>
    <t>59224075</t>
  </si>
  <si>
    <t>deska betonová zákrytová k ukončení šachet 1000/625x200mm</t>
  </si>
  <si>
    <t>-1262227129</t>
  </si>
  <si>
    <t>203</t>
  </si>
  <si>
    <t>896211212</t>
  </si>
  <si>
    <t>Spadiště kanalizační z prostého betonu kruhové výšky vstupu do 0,90 m a základní výšky spadiště 0,60 m jednoduché se dnem obloženým čedičem s horním potrubím DN 250 nebo 300</t>
  </si>
  <si>
    <t>-1901754262</t>
  </si>
  <si>
    <t>https://podminky.urs.cz/item/CS_URS_2023_01/896211212</t>
  </si>
  <si>
    <t>"Š50b" 1,000</t>
  </si>
  <si>
    <t>204</t>
  </si>
  <si>
    <t>896290113</t>
  </si>
  <si>
    <t>Spadiště kanalizační z prostého betonu kruhové výšky vstupu do 0,90 m a základní výšky spadiště 0,60 m Příplatek k cenám za každých dalších i započatých 0,30 m výšky spadiště jednoduchého nebo bočního</t>
  </si>
  <si>
    <t>-1872650109</t>
  </si>
  <si>
    <t>https://podminky.urs.cz/item/CS_URS_2023_01/896290113</t>
  </si>
  <si>
    <t>"Š50b" 1,000*2</t>
  </si>
  <si>
    <t>205</t>
  </si>
  <si>
    <t>706691663</t>
  </si>
  <si>
    <t>"původní prefa RŠ Š25" 1,000</t>
  </si>
  <si>
    <t>206</t>
  </si>
  <si>
    <t>-1464890590</t>
  </si>
  <si>
    <t>"29x (Š24 - Š50a)" 29,000</t>
  </si>
  <si>
    <t>207</t>
  </si>
  <si>
    <t>-1753399579</t>
  </si>
  <si>
    <t>208</t>
  </si>
  <si>
    <t>899713111</t>
  </si>
  <si>
    <t>Orientační tabulky na vodovodních a kanalizačních řadech na sloupku ocelovém nebo betonovém</t>
  </si>
  <si>
    <t>2018554906</t>
  </si>
  <si>
    <t>https://podminky.urs.cz/item/CS_URS_2023_01/899713111</t>
  </si>
  <si>
    <t>"29x RŠ (Š24 - Š50a)" 29,000</t>
  </si>
  <si>
    <t>209</t>
  </si>
  <si>
    <t>patka betonová 200x200x300 mm s otvorem pr. 75 mm</t>
  </si>
  <si>
    <t>2002883408</t>
  </si>
  <si>
    <t>210</t>
  </si>
  <si>
    <t>RMAT0002</t>
  </si>
  <si>
    <t>sloupek orientační kanal/PE ocel s 1 tabulkou (hnědo/bílý)</t>
  </si>
  <si>
    <t>289674924</t>
  </si>
  <si>
    <t>211</t>
  </si>
  <si>
    <t>-1414625690</t>
  </si>
  <si>
    <t>212</t>
  </si>
  <si>
    <t>176068492</t>
  </si>
  <si>
    <t>213</t>
  </si>
  <si>
    <t>-2094862914</t>
  </si>
  <si>
    <t>"úprava MK do doby finální úpravy MK</t>
  </si>
  <si>
    <t>(63,000+90,000+425,750+57,750)*1,100</t>
  </si>
  <si>
    <t>214</t>
  </si>
  <si>
    <t>378315447</t>
  </si>
  <si>
    <t>Poznámka k položce:_x000D_
vícenásobné použití/obrátkovost je zohledněna koef. 0,5 jednotkové ceny</t>
  </si>
  <si>
    <t>700,15*1,02 'Přepočtené koeficientem množství</t>
  </si>
  <si>
    <t>215</t>
  </si>
  <si>
    <t>-12811718</t>
  </si>
  <si>
    <t>216</t>
  </si>
  <si>
    <t>1154779005</t>
  </si>
  <si>
    <t>217</t>
  </si>
  <si>
    <t>1666757231</t>
  </si>
  <si>
    <t>206,544*3 'Přepočtené koeficientem množství</t>
  </si>
  <si>
    <t>218</t>
  </si>
  <si>
    <t>555636553</t>
  </si>
  <si>
    <t>219</t>
  </si>
  <si>
    <t>804052341</t>
  </si>
  <si>
    <t>184,679*3 'Přepočtené koeficientem množství</t>
  </si>
  <si>
    <t>N00</t>
  </si>
  <si>
    <t>Dodatečné položky (D.I.)</t>
  </si>
  <si>
    <t>N01</t>
  </si>
  <si>
    <t>D.1</t>
  </si>
  <si>
    <t>220</t>
  </si>
  <si>
    <t>997013111</t>
  </si>
  <si>
    <t>Vnitrostaveništní doprava suti a vybouraných hmot vodorovně do 50 m svisle s použitím mechanizace pro budovy a haly výšky do 6 m</t>
  </si>
  <si>
    <t>-1260509016</t>
  </si>
  <si>
    <t>https://podminky.urs.cz/item/CS_URS_2023_01/997013111</t>
  </si>
  <si>
    <t>"PP DN 300 (25 bm)" 0,750</t>
  </si>
  <si>
    <t>"RŠ" 1,739</t>
  </si>
  <si>
    <t>"poklop" 0,100</t>
  </si>
  <si>
    <t>221</t>
  </si>
  <si>
    <t>997013501</t>
  </si>
  <si>
    <t>Odvoz suti a vybouraných hmot na skládku nebo meziskládku se složením, na vzdálenost do 1 km</t>
  </si>
  <si>
    <t>2060641869</t>
  </si>
  <si>
    <t>https://podminky.urs.cz/item/CS_URS_2023_01/997013501</t>
  </si>
  <si>
    <t>"poklop (předán správci sítě)" 0,100</t>
  </si>
  <si>
    <t>222</t>
  </si>
  <si>
    <t>997013509</t>
  </si>
  <si>
    <t>Odvoz suti a vybouraných hmot na skládku nebo meziskládku se složením, na vzdálenost Příplatek k ceně za každý další i započatý 1 km přes 1 km</t>
  </si>
  <si>
    <t>553670532</t>
  </si>
  <si>
    <t>https://podminky.urs.cz/item/CS_URS_2023_01/997013509</t>
  </si>
  <si>
    <t>2,589*14 'Přepočtené koeficientem množství</t>
  </si>
  <si>
    <t>223</t>
  </si>
  <si>
    <t>997013813</t>
  </si>
  <si>
    <t>Poplatek za uložení stavebního odpadu na skládce (skládkovné) z plastických hmot zatříděného do Katalogu odpadů pod kódem 17 02 03</t>
  </si>
  <si>
    <t>-1449609509</t>
  </si>
  <si>
    <t>https://podminky.urs.cz/item/CS_URS_2023_01/997013813</t>
  </si>
  <si>
    <t>224</t>
  </si>
  <si>
    <t>997013861</t>
  </si>
  <si>
    <t>955774078</t>
  </si>
  <si>
    <t>https://podminky.urs.cz/item/CS_URS_2023_01/997013861</t>
  </si>
  <si>
    <t>SO 01.4 - stoka F1</t>
  </si>
  <si>
    <t xml:space="preserve">      5.1 - Komunikace SÚS</t>
  </si>
  <si>
    <t xml:space="preserve">      5.2 - Komunikace MK</t>
  </si>
  <si>
    <t>652528930</t>
  </si>
  <si>
    <t>"pro VV SP stanoveno 400 hodin" 400,000</t>
  </si>
  <si>
    <t>89849837</t>
  </si>
  <si>
    <t>-1189979562</t>
  </si>
  <si>
    <t>"D1.1_03-6_Podélný_profil_stoka_F1</t>
  </si>
  <si>
    <t>"křížení/souběh stávajících IS</t>
  </si>
  <si>
    <t>"plynovod" 1,100*3</t>
  </si>
  <si>
    <t>"vodovod" 1,100*1</t>
  </si>
  <si>
    <t>"přípojka vody" 1,100*4</t>
  </si>
  <si>
    <t>"přípojka plynu" 1,100*3</t>
  </si>
  <si>
    <t>"souběh vodovodu" 20,000+2,000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</si>
  <si>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</si>
  <si>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</si>
  <si>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726500400</t>
  </si>
  <si>
    <t>https://podminky.urs.cz/item/CS_URS_2023_01/119001412</t>
  </si>
  <si>
    <t>"dešť. kanalizace (ověřit hloubku)" 1,100</t>
  </si>
  <si>
    <t>132660529</t>
  </si>
  <si>
    <t>"vedení sdělovací" 1,100*5+40,000+46,000+2,500+160,000</t>
  </si>
  <si>
    <t>-877810243</t>
  </si>
  <si>
    <t>"D1.1_02-3_Podrobná_situace_3.část</t>
  </si>
  <si>
    <t>"zabezpečení staveniště - realizace po dílších úsecích</t>
  </si>
  <si>
    <t>434,000*2+3,500*18</t>
  </si>
  <si>
    <t>-33397305</t>
  </si>
  <si>
    <t>931,000 " VV viz. 119003227</t>
  </si>
  <si>
    <t>-242045982</t>
  </si>
  <si>
    <t>3,200*22</t>
  </si>
  <si>
    <t>-295682336</t>
  </si>
  <si>
    <t>70,400 " VV viz. 119004111</t>
  </si>
  <si>
    <t>132212221</t>
  </si>
  <si>
    <t>Hloubení zapažených rýh šířky přes 800 do 2 000 mm ručně s urovnáním dna do předepsaného profilu a spádu v hornině třídy těžitelnosti I skupiny 3 soudržných</t>
  </si>
  <si>
    <t>-1859644530</t>
  </si>
  <si>
    <t>https://podminky.urs.cz/item/CS_URS_2023_01/132212221</t>
  </si>
  <si>
    <t>"dílčí úsek dl. 35 m</t>
  </si>
  <si>
    <t>"zatřídění hornin pro VV SP : 30% tř. I sk 3 + 40% tř. II sk 4 + 30% tř. II sk 5</t>
  </si>
  <si>
    <t>(35,000*1,100*1,845)*30/100</t>
  </si>
  <si>
    <t>"1x rozšíření v místě RŠ" ((2,500*0,700*2)*1,845)*30/100</t>
  </si>
  <si>
    <t>"odpočet skladby MK" -(35,000*1,100*0,49)*30/100</t>
  </si>
  <si>
    <t>"odpočet skladby MK v místě RŠ" -((2,500*0,700*2)*0,490)*30/100</t>
  </si>
  <si>
    <t>569611743</t>
  </si>
  <si>
    <t>((433,000-35,000)*1,100*1,845)*30/100 " odpočet části s ručním výkopem</t>
  </si>
  <si>
    <t>"19x rozšíření v místě RŠ" (((2,500*0,700*2)*1,845)*19)*30/100</t>
  </si>
  <si>
    <t>"odpočet skladby MK" -((433,000-35,000)*1,100*0,49)*30/100</t>
  </si>
  <si>
    <t>"odpočet skladby MK v místě RŠ" -(((2,500*0,700*2)*0,490)*19)*30/100</t>
  </si>
  <si>
    <t>132312221</t>
  </si>
  <si>
    <t>Hloubení zapažených rýh šířky přes 800 do 2 000 mm ručně s urovnáním dna do předepsaného profilu a spádu v hornině třídy těžitelnosti II skupiny 4 soudržných</t>
  </si>
  <si>
    <t>161219317</t>
  </si>
  <si>
    <t>https://podminky.urs.cz/item/CS_URS_2023_01/132312221</t>
  </si>
  <si>
    <t>(35,000*1,100*1,845)*40/100</t>
  </si>
  <si>
    <t>"1x rozšíření v místě RŠ" ((2,500*0,700*2)*1,845)*40/100</t>
  </si>
  <si>
    <t>"odpočet skladby MK" -(35,000*1,100*0,49)*40/100</t>
  </si>
  <si>
    <t>"odpočet skladby MK v místě RŠ" -((2,500*0,700*2)*0,490)*40/100</t>
  </si>
  <si>
    <t>-1456859634</t>
  </si>
  <si>
    <t>((433,000-35,000)*1,100*1,845)*40/100 " odpočet části s ručním výkopem</t>
  </si>
  <si>
    <t>"19x rozšíření v místě RŠ" (((2,500*0,700*2)*1,845)*19)*40/100</t>
  </si>
  <si>
    <t>"odpočet skladby MK" -((433,000-35,000)*1,100*0,49)*40/100</t>
  </si>
  <si>
    <t>"odpočet skladby MK v místě RŠ" -(((2,500*0,700*2)*0,490)*19)*40/100</t>
  </si>
  <si>
    <t>132412221</t>
  </si>
  <si>
    <t>Hloubení zapažených rýh šířky přes 800 do 2 000 mm ručně s urovnáním dna do předepsaného profilu a spádu v hornině třídy těžitelnosti II skupiny 5 soudržných</t>
  </si>
  <si>
    <t>2093481588</t>
  </si>
  <si>
    <t>https://podminky.urs.cz/item/CS_URS_2023_01/132412221</t>
  </si>
  <si>
    <t>76851977</t>
  </si>
  <si>
    <t>-156663939</t>
  </si>
  <si>
    <t>"plynovod" (1,100*3)*(1,100*1,600)</t>
  </si>
  <si>
    <t>"vodovod" (1,100*1)*(1,100*1,600)</t>
  </si>
  <si>
    <t>"přípojka vody" (1,100*4)*(1,050*1,550)</t>
  </si>
  <si>
    <t>"přípojka plynu" (1,100*3)*(1,050*1,550)</t>
  </si>
  <si>
    <t>"souběh vodovodu" (20,000+2,000)*(1,100*1,600)</t>
  </si>
  <si>
    <t>"dešť. kanalizace (ověřit hloubku)" 1,100*1,300*1,800</t>
  </si>
  <si>
    <t>"vedení sdělovací" (1,100*5+40,000+46,000+2,500+160,000)*(1,000*1,500)</t>
  </si>
  <si>
    <t>390716963</t>
  </si>
  <si>
    <t>(433,000-2,500*20)*2*1,845 " odpočet RŠ (Š54 - Š72)</t>
  </si>
  <si>
    <t>-92915813</t>
  </si>
  <si>
    <t>"20x RŠ (Š54 - Š72)" (2,500*2)*1,845*20</t>
  </si>
  <si>
    <t>-1651559037</t>
  </si>
  <si>
    <t>1413,270 " VV viz. 151811131</t>
  </si>
  <si>
    <t>-1906914577</t>
  </si>
  <si>
    <t>184,500 " VV viz. 151811132</t>
  </si>
  <si>
    <t>1464463661</t>
  </si>
  <si>
    <t>"přemístění výkopku na staveništní deponii k vytřídění pro zpětný zásyp</t>
  </si>
  <si>
    <t>17,072 " VV viz. 132212221</t>
  </si>
  <si>
    <t>204,997 " VV viz. 132255204</t>
  </si>
  <si>
    <t>"přemístění vytříděné zeminy vhodn do zásypu ze staveništní deponie</t>
  </si>
  <si>
    <t>7,798*50/100 " VV viz. 174111101 (50% objemu zásypu)</t>
  </si>
  <si>
    <t>233,337*50/100 " VV viz. 174151101 (50% objemu zásypu)</t>
  </si>
  <si>
    <t>1500001331</t>
  </si>
  <si>
    <t>"přebytečná zemina po vytřídění ze staveništní deponie na trvalou skládku</t>
  </si>
  <si>
    <t>-7,798*50/100 " VV viz. 174111101 (50% objemu zásypu)</t>
  </si>
  <si>
    <t>-233,337*50/100 " VV viz. 174151101 (50% objemu zásypu)</t>
  </si>
  <si>
    <t>803891951</t>
  </si>
  <si>
    <t>22,764 " VV viz. 132312221</t>
  </si>
  <si>
    <t>273,330 " VV viz. 132355204</t>
  </si>
  <si>
    <t>17,072 " VV viz. 132412221</t>
  </si>
  <si>
    <t>204,997 " VV viz. 132455204</t>
  </si>
  <si>
    <t>-964499727</t>
  </si>
  <si>
    <t>518,163 " VV viz. 162751137</t>
  </si>
  <si>
    <t>518,163*5 'Přepočtené koeficientem množství</t>
  </si>
  <si>
    <t>-169680237</t>
  </si>
  <si>
    <t xml:space="preserve">"násyp ŠD aktivní zóny komunikace tl. 500 mm" (433,000-266,500)*1,100*0,500 </t>
  </si>
  <si>
    <t>"8x rozšíření v místě RŠ (Š54 - Š72)" ((2,500*0,700*2)*0,500)*8</t>
  </si>
  <si>
    <t>-395144589</t>
  </si>
  <si>
    <t>105,575*2 'Přepočtené koeficientem množství</t>
  </si>
  <si>
    <t>-981873300</t>
  </si>
  <si>
    <t>101,501 " VV viz. 162751117</t>
  </si>
  <si>
    <t>619,664*1,85 'Přepočtené koeficientem množství</t>
  </si>
  <si>
    <t>1002703088</t>
  </si>
  <si>
    <t>174111101</t>
  </si>
  <si>
    <t>Zásyp sypaninou z jakékoliv horniny ručně s uložením výkopku ve vrstvách se zhutněním jam, šachet, rýh nebo kolem objektů v těchto vykopávkách</t>
  </si>
  <si>
    <t>702836244</t>
  </si>
  <si>
    <t>https://podminky.urs.cz/item/CS_URS_2023_01/174111101</t>
  </si>
  <si>
    <t>35,000*1,100*1,845</t>
  </si>
  <si>
    <t>"rozšíření v místě RŠ" (2,500*0,700*2)*1,845*1</t>
  </si>
  <si>
    <t>"odpočet ŠTP lože" -(35,000*1,100*0,100)</t>
  </si>
  <si>
    <t>"odpočet ŠTP lože RŠ" -(2,500*2,500*0,150)*1</t>
  </si>
  <si>
    <t>"odpočet bet. podkl. desky RŠ" -(1,500*1,500*0,100)*1</t>
  </si>
  <si>
    <t>"odpočet ŠTP obsypu" -(35,000*1,100*0,600)</t>
  </si>
  <si>
    <t>"odpočet násypu ŠD aktivní zóny komunikace" -(35,000*1,100*0,500)</t>
  </si>
  <si>
    <t>"odpočet násypu ŠD aktivní zóny komunikace v místě RŠ" -(2,500*0,700*2)*0,500*1</t>
  </si>
  <si>
    <t>"odpočet skladby MK" -(35,000*1,100*0,490)</t>
  </si>
  <si>
    <t>"odpočet skladby MK v místě RŠ" -(2,500*0,700*2)*0,490*1</t>
  </si>
  <si>
    <t>-1494432517</t>
  </si>
  <si>
    <t>7,798*50/100 " VV viz. 174111101</t>
  </si>
  <si>
    <t>3,899*2 'Přepočtené koeficientem množství</t>
  </si>
  <si>
    <t>-1166537641</t>
  </si>
  <si>
    <t>(433,000-35,000)*1,100*1,845</t>
  </si>
  <si>
    <t>"rozšíření v místě RŠ" (2,500*0,700*2)*1,845*19</t>
  </si>
  <si>
    <t>"odpočet ŠTP lože" -(433,000-35,000)*1,100*0,100</t>
  </si>
  <si>
    <t>"odpočet ŠTP lože RŠ" -(2,500*2,500*0,150)*19</t>
  </si>
  <si>
    <t>"odpočet bet. podkl. desky RŠ" -(1,500*1,500*0,100)*19</t>
  </si>
  <si>
    <t>"odpočet ŠTP obsypu" -(433,000-35,000)*1,100*0,600</t>
  </si>
  <si>
    <t>"odpočet násypu ŠD aktivní zóny komunikace" -(433,000-266,50-35,000)*1,100*0,500</t>
  </si>
  <si>
    <t>"odpočet násypu ŠD aktivní zóny komunikace v místě RŠ" -(2,500*0,700*2)*0,500*7</t>
  </si>
  <si>
    <t>"odpočet skladby MK" -(433,000-266,500-35,000)*1,100*0,490</t>
  </si>
  <si>
    <t>"odpočet skladby MK v místě RŠ" -(2,500*0,700*2)*0,490*7</t>
  </si>
  <si>
    <t>"odpočet skladby SÚS" -(266,500*1,100*0,600)</t>
  </si>
  <si>
    <t>"odpočet skladby SÚS v místě RŠ" -(2,500*0,700*2)*0,600*12</t>
  </si>
  <si>
    <t>-1693929766</t>
  </si>
  <si>
    <t>233,337*50/100 " VV viz. 174151101</t>
  </si>
  <si>
    <t>116,669*2 'Přepočtené koeficientem množství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</si>
  <si>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</si>
  <si>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</si>
  <si>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-539596161</t>
  </si>
  <si>
    <t>https://podminky.urs.cz/item/CS_URS_2023_01/175111101</t>
  </si>
  <si>
    <t>(35,000-1,300*1)*1,100*0,600</t>
  </si>
  <si>
    <t>"odpočet potrubí DN 300" -(Pi*(0,150)^2)*(35,000-1,300*1)</t>
  </si>
  <si>
    <t>2121192733</t>
  </si>
  <si>
    <t>19,86*2 'Přepočtené koeficientem množství</t>
  </si>
  <si>
    <t>875507493</t>
  </si>
  <si>
    <t>(433,000-35,000-1,300*19)*1,100*0,600</t>
  </si>
  <si>
    <t>"odpočet potrubí DN 300" -(Pi*(0,150)^2)*(433,000-35,000-1,300*19)</t>
  </si>
  <si>
    <t>1265931547</t>
  </si>
  <si>
    <t>219,991*2 'Přepočtené koeficientem množství</t>
  </si>
  <si>
    <t>1951100105</t>
  </si>
  <si>
    <t>433,000</t>
  </si>
  <si>
    <t>121722248</t>
  </si>
  <si>
    <t>358609206</t>
  </si>
  <si>
    <t>"ŠTP lože tl. 100 mm" (433,000-1,300*20)*1,100*0,100</t>
  </si>
  <si>
    <t>"ŠTP podsyp tl. 150 mm 20x RŠ (Š54 - Š72)" (2,500*2,500*0,150)*20</t>
  </si>
  <si>
    <t>438508277</t>
  </si>
  <si>
    <t>"Š54 (h=100 mm)" 1,000</t>
  </si>
  <si>
    <t>"Š55 (h=100 mm)" 1,000</t>
  </si>
  <si>
    <t>"Š55a (h=40 mm)" 1,000</t>
  </si>
  <si>
    <t>"Š56 (h=100 mm)" 2,000</t>
  </si>
  <si>
    <t>"Š58 (h=100 mm)" 1,000</t>
  </si>
  <si>
    <t>"Š59 (h=100 mm)" 1,000</t>
  </si>
  <si>
    <t>"Š60 (h=100 mm)" 1,000</t>
  </si>
  <si>
    <t>"Š65 (h=100 mm)" 1,000</t>
  </si>
  <si>
    <t>"Š68 (h=100 mm)" 1,000</t>
  </si>
  <si>
    <t>714849748</t>
  </si>
  <si>
    <t>-147723466</t>
  </si>
  <si>
    <t>1850813092</t>
  </si>
  <si>
    <t>"Š55 (h=120 mm)" 1,000</t>
  </si>
  <si>
    <t>"Š55a (h=120 mm)" 1,000</t>
  </si>
  <si>
    <t>"Š57 (h=120 mm)" 1,000</t>
  </si>
  <si>
    <t>"Š58 (h=120 mm)" 1,000</t>
  </si>
  <si>
    <t>"Š59 (h=120 mm)" 1,000</t>
  </si>
  <si>
    <t>"Š60 (h=120 mm)" 1,000</t>
  </si>
  <si>
    <t>"Š61 (h=120 mm)" 1,000</t>
  </si>
  <si>
    <t>"Š64 (h=120 mm)" 1,000</t>
  </si>
  <si>
    <t>"Š66 (h=120 mm)" 1,000</t>
  </si>
  <si>
    <t>"Š67 (h=120 mm)" 1,000</t>
  </si>
  <si>
    <t>-1810068834</t>
  </si>
  <si>
    <t>10*1,02 'Přepočtené koeficientem množství</t>
  </si>
  <si>
    <t>243147689</t>
  </si>
  <si>
    <t>"20x RŠ (Š54 - Š72)" (1,500*1,500*0,100)*20</t>
  </si>
  <si>
    <t>1330967110</t>
  </si>
  <si>
    <t>"20x RŠ (Š54 - Š72)" (1,500*4*0,100)*20</t>
  </si>
  <si>
    <t>977938988</t>
  </si>
  <si>
    <t>"Š54 (h=35 mm)" 1,000</t>
  </si>
  <si>
    <t>"Š55a (h=50 mm)" 1,000</t>
  </si>
  <si>
    <t>"Š57 (h=70 mm)" 1,000</t>
  </si>
  <si>
    <t>"Š61 (h=50 mm)" 1,000</t>
  </si>
  <si>
    <t>"Š62 (h=20 mm)" 1,000</t>
  </si>
  <si>
    <t>"Š63 (h=20 mm)" 1,000</t>
  </si>
  <si>
    <t>"Š65 (h=30 mm)" 1,000</t>
  </si>
  <si>
    <t>"Š68 (h=50 mm)" 1,000</t>
  </si>
  <si>
    <t>"Š69 (h=20 mm)" 1,000</t>
  </si>
  <si>
    <t>"Š70 (h=20 mm)" 1,000</t>
  </si>
  <si>
    <t>"Š71 (h=20 mm)" 1,000</t>
  </si>
  <si>
    <t>"Š72 (h=20 mm)" 1,000</t>
  </si>
  <si>
    <t>625578425</t>
  </si>
  <si>
    <t xml:space="preserve">"20x poklop RŠ (Š54 - Š72)" 20,000 </t>
  </si>
  <si>
    <t>Komunikace SÚS</t>
  </si>
  <si>
    <t>-400984279</t>
  </si>
  <si>
    <t>"viz. skladba ul. Sokolovská v TZ</t>
  </si>
  <si>
    <t>"podkladní vrstva ŠD tl. 300 mm" 266,500*1,100</t>
  </si>
  <si>
    <t>"rozšíření v místě RŠ" (2,500*0,700*2)*12</t>
  </si>
  <si>
    <t>-1886469089</t>
  </si>
  <si>
    <t>"podkladní vrstva ACP 22 tl. 100 mm" 266,500*1,400</t>
  </si>
  <si>
    <t>"podkladní vrstva ACL 16 tl. 80 mm" 266,500*1,700</t>
  </si>
  <si>
    <t>"ložná vrstva ACL 22 tl. 80 mm" 266,500*2,000</t>
  </si>
  <si>
    <t>-1993018460</t>
  </si>
  <si>
    <t>"1/2 šířky komunikace</t>
  </si>
  <si>
    <t>"obrusná vrstva ACO 11 tl. 40 mm" 266,500*3,500</t>
  </si>
  <si>
    <t>1316351771</t>
  </si>
  <si>
    <t>"podkladní vrstva ACP 22 tl. 100 mm" 266,500*2+1,400*2</t>
  </si>
  <si>
    <t>"rozšíření v místě RŠ" (0,700*4)*12</t>
  </si>
  <si>
    <t>"podkladní vrstva ACL 16 tl. 80 mm" 266,500*2+1,700*2</t>
  </si>
  <si>
    <t>"ložná vrstva ACL 22 tl. 80 mm" 266,500*2+2,000*2</t>
  </si>
  <si>
    <t>1703028468</t>
  </si>
  <si>
    <t>"podkl. drc. kamenivo" 147,466</t>
  </si>
  <si>
    <t>"asfaltová fréza" 85,813</t>
  </si>
  <si>
    <t>"uliční smetky" 9,328+18,655</t>
  </si>
  <si>
    <t>63772861</t>
  </si>
  <si>
    <t>261,262 " VV viz. 997221551</t>
  </si>
  <si>
    <t>261,262*14 'Přepočtené koeficientem množství</t>
  </si>
  <si>
    <t>-1579657433</t>
  </si>
  <si>
    <t>"asfaltové kry" 326,733</t>
  </si>
  <si>
    <t>576636355</t>
  </si>
  <si>
    <t>326,733 " VV viz. 997221561</t>
  </si>
  <si>
    <t>326,733*14 'Přepočtené koeficientem množství</t>
  </si>
  <si>
    <t>-358454270</t>
  </si>
  <si>
    <t>-920110793</t>
  </si>
  <si>
    <t>-776065265</t>
  </si>
  <si>
    <t>1702121958</t>
  </si>
  <si>
    <t>562305423</t>
  </si>
  <si>
    <t>403993756</t>
  </si>
  <si>
    <t>-999212645</t>
  </si>
  <si>
    <t>-87713529</t>
  </si>
  <si>
    <t>84907064</t>
  </si>
  <si>
    <t>1636235685</t>
  </si>
  <si>
    <t>1393364223</t>
  </si>
  <si>
    <t>-1782676149</t>
  </si>
  <si>
    <t>"obrusná vrstva ACO 11 tl. 40 mm" 266,500+3,500*2</t>
  </si>
  <si>
    <t>-296277294</t>
  </si>
  <si>
    <t>-186322056</t>
  </si>
  <si>
    <t>-2137505017</t>
  </si>
  <si>
    <t>-767581543</t>
  </si>
  <si>
    <t>Komunikace MK</t>
  </si>
  <si>
    <t>-1628101236</t>
  </si>
  <si>
    <t>"D1.1_04-5.2_Vzorový_řez_Řez_místní_komunikací</t>
  </si>
  <si>
    <t>"podkladní vrstva ŠD tl. 350 mm" 166,500*1,100</t>
  </si>
  <si>
    <t>"rozšíření v místě RŠ" (2,500*0,700*2)*8</t>
  </si>
  <si>
    <t>577906355</t>
  </si>
  <si>
    <t>"ložná vrstva ACL 22 tl. 40 mm" 166,500*1,400</t>
  </si>
  <si>
    <t>1065351575</t>
  </si>
  <si>
    <t>"podkladní vrstva ACP 16 tl. 60 mm" 166,500*1,400</t>
  </si>
  <si>
    <t>-1462922441</t>
  </si>
  <si>
    <t>"obrusná vrstva ACO 11 tl. 40 mm" 166,500*1,900</t>
  </si>
  <si>
    <t>2013694678</t>
  </si>
  <si>
    <t>"ložná vrstva ACL 22 tl. 40 mm" 166,500*2+1,400*2</t>
  </si>
  <si>
    <t>"rozšíření v místě RŠ" (0,700*4)*8</t>
  </si>
  <si>
    <t>-1385129523</t>
  </si>
  <si>
    <t>"podkladní vrstva ACP 16 tl. 60 mm" 166,500*2+1,400*2</t>
  </si>
  <si>
    <t>287163326</t>
  </si>
  <si>
    <t>"podkl. drc. kamenivo" 122,467</t>
  </si>
  <si>
    <t>"asfaltová fréza" 31,680</t>
  </si>
  <si>
    <t>"uliční smetky" 3,444+6,877</t>
  </si>
  <si>
    <t>-1937053510</t>
  </si>
  <si>
    <t>164,468 " VV viz. 997221551</t>
  </si>
  <si>
    <t>164,468*14 'Přepočtené koeficientem množství</t>
  </si>
  <si>
    <t>-1820442621</t>
  </si>
  <si>
    <t>"asfaltové kry" 25,588+57,442</t>
  </si>
  <si>
    <t>-522758543</t>
  </si>
  <si>
    <t>83,030 " VV viz. 997221561</t>
  </si>
  <si>
    <t>83,03*14 'Přepočtené koeficientem množství</t>
  </si>
  <si>
    <t>2061258276</t>
  </si>
  <si>
    <t>2015798286</t>
  </si>
  <si>
    <t>258545301</t>
  </si>
  <si>
    <t>564851111</t>
  </si>
  <si>
    <t>Podklad ze štěrkodrti ŠD s rozprostřením a zhutněním plochy přes 100 m2, po zhutnění tl. 150 mm</t>
  </si>
  <si>
    <t>1299148389</t>
  </si>
  <si>
    <t>https://podminky.urs.cz/item/CS_URS_2023_01/564851111</t>
  </si>
  <si>
    <t>564861111</t>
  </si>
  <si>
    <t>Podklad ze štěrkodrti ŠD s rozprostřením a zhutněním plochy přes 100 m2, po zhutnění tl. 200 mm</t>
  </si>
  <si>
    <t>-1825819472</t>
  </si>
  <si>
    <t>https://podminky.urs.cz/item/CS_URS_2023_01/564861111</t>
  </si>
  <si>
    <t>-852960285</t>
  </si>
  <si>
    <t>-1601140656</t>
  </si>
  <si>
    <t>22487122</t>
  </si>
  <si>
    <t>-1980377564</t>
  </si>
  <si>
    <t>1510318700</t>
  </si>
  <si>
    <t>-197114535</t>
  </si>
  <si>
    <t>1859301855</t>
  </si>
  <si>
    <t>"obrusná vrstva ACO 11 tl. 40 mm" 166,500*2+1,900*2</t>
  </si>
  <si>
    <t>-1586780207</t>
  </si>
  <si>
    <t>335696929</t>
  </si>
  <si>
    <t>1868770881</t>
  </si>
  <si>
    <t>-1055096389</t>
  </si>
  <si>
    <t>"D1.1_Technická_zpráva</t>
  </si>
  <si>
    <t>853971064</t>
  </si>
  <si>
    <t>433*1,015 'Přepočtené koeficientem množství</t>
  </si>
  <si>
    <t>1356974388</t>
  </si>
  <si>
    <t>"domovní přípojky v trase kanalizace (mimo RŠ)</t>
  </si>
  <si>
    <t>"č.p. 46" 1,000</t>
  </si>
  <si>
    <t>"č.p. 25" 1,000</t>
  </si>
  <si>
    <t>"č.p. 26" 1,000</t>
  </si>
  <si>
    <t>"č.p. 27" 1,000</t>
  </si>
  <si>
    <t>"č.p. 108" 1,000</t>
  </si>
  <si>
    <t>"č.p. 54" 1,000</t>
  </si>
  <si>
    <t>"č.p. 80" 1,000</t>
  </si>
  <si>
    <t>"č.p. 53" 1,000</t>
  </si>
  <si>
    <t>"č.p. ve výstavbě" 1,000</t>
  </si>
  <si>
    <t>"č.p. 288" 1,000</t>
  </si>
  <si>
    <t>"č.p. 81" 1,000</t>
  </si>
  <si>
    <t>"č.p. 55" 1,000</t>
  </si>
  <si>
    <t>"č.p. 259" 1,000</t>
  </si>
  <si>
    <t>"č.p. 69" 1,000</t>
  </si>
  <si>
    <t>-58896557</t>
  </si>
  <si>
    <t>394699346</t>
  </si>
  <si>
    <t>"č.p. 68" 1,000</t>
  </si>
  <si>
    <t>"č.p. 290" 1,000</t>
  </si>
  <si>
    <t>28612250</t>
  </si>
  <si>
    <t>vložka šachtová kanalizační DN 160</t>
  </si>
  <si>
    <t>-41170232</t>
  </si>
  <si>
    <t>786985245</t>
  </si>
  <si>
    <t>-1616600848</t>
  </si>
  <si>
    <t>-637101381</t>
  </si>
  <si>
    <t>"Š54" 2,000</t>
  </si>
  <si>
    <t>"Š55" 3,000</t>
  </si>
  <si>
    <t>"Š55a" 2,000</t>
  </si>
  <si>
    <t>"Š56" 2,000</t>
  </si>
  <si>
    <t>"Š57" 2,000</t>
  </si>
  <si>
    <t>"Š58" 2,000</t>
  </si>
  <si>
    <t>"Š59" 2,000</t>
  </si>
  <si>
    <t>"Š60" 2,000</t>
  </si>
  <si>
    <t>"Š61" 2,000</t>
  </si>
  <si>
    <t>"Š62" 2,000</t>
  </si>
  <si>
    <t>"Š63" 2,000</t>
  </si>
  <si>
    <t>"Š64" 2,000</t>
  </si>
  <si>
    <t>"Š65" 2,000</t>
  </si>
  <si>
    <t>"Š66" 2,000</t>
  </si>
  <si>
    <t>"Š67" 3,000</t>
  </si>
  <si>
    <t>"Š68" 2,000</t>
  </si>
  <si>
    <t>"Š69" 2,000</t>
  </si>
  <si>
    <t>"Š70" 2,000</t>
  </si>
  <si>
    <t>"Š71" 2,000</t>
  </si>
  <si>
    <t>"Š72" 1,000</t>
  </si>
  <si>
    <t>28612253</t>
  </si>
  <si>
    <t>vložka šachtová kanalizační DN 315</t>
  </si>
  <si>
    <t>-475064755</t>
  </si>
  <si>
    <t>877390440</t>
  </si>
  <si>
    <t>Montáž tvarovek na kanalizačním plastovém potrubí z polypropylenu PP korugovaného nebo žebrovaného šachtových vložek DN 400</t>
  </si>
  <si>
    <t>-1051948622</t>
  </si>
  <si>
    <t>https://podminky.urs.cz/item/CS_URS_2023_01/877390440</t>
  </si>
  <si>
    <t>28612254</t>
  </si>
  <si>
    <t>vložka šachtová kanalizační DN 400</t>
  </si>
  <si>
    <t>-2009506966</t>
  </si>
  <si>
    <t>-306009955</t>
  </si>
  <si>
    <t>"úsek Š59 - Š72" 15,500+9,500+40,500+26,100+23,500+16,500+14,800+19,200+18,200+15,600+3,000+33,500+21,800+33,900</t>
  </si>
  <si>
    <t>-1772103886</t>
  </si>
  <si>
    <t>"úsek ČS - Š54" 1,000</t>
  </si>
  <si>
    <t>"úsek Š54 - Š55" 1,000</t>
  </si>
  <si>
    <t>"úsek Š55 - Š55a" 1,000</t>
  </si>
  <si>
    <t>"úsek Š55a - Š56" 1,000</t>
  </si>
  <si>
    <t>"úsek Š56 - Š57" 1,000</t>
  </si>
  <si>
    <t>"úsek Š57 - Š58" 1,000</t>
  </si>
  <si>
    <t>"úsek Š58 - Š59" 1,000</t>
  </si>
  <si>
    <t>"úsek Š59 - Š60" 1,000</t>
  </si>
  <si>
    <t>"úsek Š60 - Š61" 1,000</t>
  </si>
  <si>
    <t>"úsek Š61 - Š62" 1,000</t>
  </si>
  <si>
    <t>"úsek Š62 - Š63" 1,000</t>
  </si>
  <si>
    <t>"úsek Š63 - Š64" 1,000</t>
  </si>
  <si>
    <t>"úsek Š64 - Š65" 1,000</t>
  </si>
  <si>
    <t>"úsek Š65 - Š66" 1,000</t>
  </si>
  <si>
    <t>"úsek Š66 - Š67" 1,000</t>
  </si>
  <si>
    <t>"úsek Š67 - Š68" 1,000</t>
  </si>
  <si>
    <t>"úsek Š68 - Š69" 1,000</t>
  </si>
  <si>
    <t>"úsek Š69 - Š70" 1,000</t>
  </si>
  <si>
    <t>"úsek Š70 - Š71" 1,000</t>
  </si>
  <si>
    <t>"úsek Š71 - Š72" 1,000</t>
  </si>
  <si>
    <t>-468337424</t>
  </si>
  <si>
    <t>"DN 300" 433,000</t>
  </si>
  <si>
    <t>1716627034</t>
  </si>
  <si>
    <t>"Š54 - Š72" 20,000</t>
  </si>
  <si>
    <t>-148920883</t>
  </si>
  <si>
    <t>20*1,02 'Přepočtené koeficientem množství</t>
  </si>
  <si>
    <t>-646811359</t>
  </si>
  <si>
    <t>1847024013</t>
  </si>
  <si>
    <t>"Š54" 1,000</t>
  </si>
  <si>
    <t>"Š56" 1,000</t>
  </si>
  <si>
    <t>"Š57" 1,000</t>
  </si>
  <si>
    <t>"Š58" 1,000</t>
  </si>
  <si>
    <t>"Š59" 1,000</t>
  </si>
  <si>
    <t>"Š60" 1,000</t>
  </si>
  <si>
    <t>"Š62" 1,000</t>
  </si>
  <si>
    <t>"Š63" 1,000</t>
  </si>
  <si>
    <t>"Š64" 1,000</t>
  </si>
  <si>
    <t>"Š65" 1,000</t>
  </si>
  <si>
    <t>"Š66" 1,000</t>
  </si>
  <si>
    <t>"Š67" 1,000</t>
  </si>
  <si>
    <t>"Š69" 1,000</t>
  </si>
  <si>
    <t>"Š70" 1,000</t>
  </si>
  <si>
    <t>"Š71" 1,000</t>
  </si>
  <si>
    <t>1616680286</t>
  </si>
  <si>
    <t>16*1,02 'Přepočtené koeficientem množství</t>
  </si>
  <si>
    <t>148271472</t>
  </si>
  <si>
    <t>-1778496376</t>
  </si>
  <si>
    <t>"Š61" 1,000</t>
  </si>
  <si>
    <t>"Š68" 1,000</t>
  </si>
  <si>
    <t>-222138213</t>
  </si>
  <si>
    <t>12*1,02 'Přepočtené koeficientem množství</t>
  </si>
  <si>
    <t>-1112606940</t>
  </si>
  <si>
    <t>441297455</t>
  </si>
  <si>
    <t>"Š55 - Š72" 19,000</t>
  </si>
  <si>
    <t>1546359171</t>
  </si>
  <si>
    <t>19*1,02 'Přepočtené koeficientem množství</t>
  </si>
  <si>
    <t>982550810</t>
  </si>
  <si>
    <t>59224315</t>
  </si>
  <si>
    <t>deska betonová zákrytová pro kruhové šachty 100/62,5x16,5cm</t>
  </si>
  <si>
    <t>-258547368</t>
  </si>
  <si>
    <t>894701701</t>
  </si>
  <si>
    <t>Ostatní konstrukce na trubním vedení z kameniny žlaby šachet bez dutin (slupky) ze dvou řad žlábků stokových, poloměru 300 mm</t>
  </si>
  <si>
    <t>1134234210</t>
  </si>
  <si>
    <t>https://podminky.urs.cz/item/CS_URS_2023_01/894701701</t>
  </si>
  <si>
    <t>"RŠ v úsecích s rychlostí nad 5 m/s</t>
  </si>
  <si>
    <t>"Š59 - Š60 + Š62 - Š71" 11,000</t>
  </si>
  <si>
    <t>894703021</t>
  </si>
  <si>
    <t>Ostatní konstrukce na trubním vedení z kameniny dlažba šachet ze stokových desek kruhových</t>
  </si>
  <si>
    <t>-1261410661</t>
  </si>
  <si>
    <t>https://podminky.urs.cz/item/CS_URS_2023_01/894703021</t>
  </si>
  <si>
    <t>"Š59 - Š60 + Š62 - Š71</t>
  </si>
  <si>
    <t>"dno" (Pi*(0,500)^2)*9</t>
  </si>
  <si>
    <t>"stěny" (Pi*1,000)*0,500*9</t>
  </si>
  <si>
    <t>Ostatní konstrukce na trubním vedení z plastu žlaby šachet plastových žlábků stokových, poloměru 300 mm</t>
  </si>
  <si>
    <t>-830627683</t>
  </si>
  <si>
    <t>"Š54 - Š59 + Š61 + Š72" 1,000*9</t>
  </si>
  <si>
    <t>1508585363</t>
  </si>
  <si>
    <t>"20x RŠ (Š54 - Š72)" 20,000</t>
  </si>
  <si>
    <t>-669764925</t>
  </si>
  <si>
    <t>654057013</t>
  </si>
  <si>
    <t>"pro VV SP stanoveno umístění na oplocení</t>
  </si>
  <si>
    <t>20,000</t>
  </si>
  <si>
    <t>-990964949</t>
  </si>
  <si>
    <t>1842758055</t>
  </si>
  <si>
    <t>494629576</t>
  </si>
  <si>
    <t>"úprava MK do doby finální úpravy MK" 166,500*1,100</t>
  </si>
  <si>
    <t>"úprava SÚS do doby finální úpravy SÚS" 266,500*1,100</t>
  </si>
  <si>
    <t>740962904</t>
  </si>
  <si>
    <t>Poznámka k položce:_x000D_
obrátkovost vícenásobného použití bet. dlažby je zohledněna koef. 0,5 jednotkové ceny</t>
  </si>
  <si>
    <t>546,3*1,02 'Přepočtené koeficientem množství</t>
  </si>
  <si>
    <t>1063190271</t>
  </si>
  <si>
    <t>271930143</t>
  </si>
  <si>
    <t>-55927165</t>
  </si>
  <si>
    <t>161,159*3 'Přepočtené koeficientem množství</t>
  </si>
  <si>
    <t>-174005136</t>
  </si>
  <si>
    <t>-1946915329</t>
  </si>
  <si>
    <t>144,098*3 'Přepočtené koeficientem množství</t>
  </si>
  <si>
    <t>SO 01.5 - stoka F1-1</t>
  </si>
  <si>
    <t xml:space="preserve">      5.2 - Místní komunikace</t>
  </si>
  <si>
    <t xml:space="preserve">      5.3 - Nezpevněná komunikace</t>
  </si>
  <si>
    <t>-1710725995</t>
  </si>
  <si>
    <t>"pro VV SP stanoven rozsah 100 hodin" 30,000</t>
  </si>
  <si>
    <t>-662469456</t>
  </si>
  <si>
    <t>"pro VV SP stanoven rozsah 21 dnů" 21,000</t>
  </si>
  <si>
    <t>2014476889</t>
  </si>
  <si>
    <t>"D1.1_02-7_Podélný_profil_stoka_F1-1</t>
  </si>
  <si>
    <t>"2x plynovod" 1,100*2</t>
  </si>
  <si>
    <t>"1x přípojka plynu" 1,100*1</t>
  </si>
  <si>
    <t>"1x přípojka vody" 1,100*1</t>
  </si>
  <si>
    <t>805501158</t>
  </si>
  <si>
    <t>"2x sdělovací vedení" 1,100*2</t>
  </si>
  <si>
    <t>978834673</t>
  </si>
  <si>
    <t>"zabezpečení staveniště - přístupy k nemovitostem</t>
  </si>
  <si>
    <t>-694612266</t>
  </si>
  <si>
    <t>2,000 " VV viz. 119002121</t>
  </si>
  <si>
    <t>1504133529</t>
  </si>
  <si>
    <t>"zabezpečení staveniště - křižovatka ul. Sokolovská/ul. Pod Hradištěm</t>
  </si>
  <si>
    <t>-933413252</t>
  </si>
  <si>
    <t>6,000 " VV viz. 119002411</t>
  </si>
  <si>
    <t>1039330041</t>
  </si>
  <si>
    <t>"úsek Š67 - Š74" 7,000*2+3,500*2</t>
  </si>
  <si>
    <t>"úsek Š74 - Š75" 31,500*2+3,500</t>
  </si>
  <si>
    <t>-1579929059</t>
  </si>
  <si>
    <t>87,500 " VV viz. 119003227</t>
  </si>
  <si>
    <t>725897458</t>
  </si>
  <si>
    <t>3,350*2</t>
  </si>
  <si>
    <t>-1944102533</t>
  </si>
  <si>
    <t>6,700 " VV viz. 119004111</t>
  </si>
  <si>
    <t>132255203</t>
  </si>
  <si>
    <t>Hloubení zapažených rýh šířky přes 800 do 2 000 mm strojně s urovnáním dna do předepsaného profilu a spádu v omezeném prostoru v hornině třídy těžitelnosti I skupiny 3 přes 50 do 100 m3</t>
  </si>
  <si>
    <t>-110204190</t>
  </si>
  <si>
    <t>https://podminky.urs.cz/item/CS_URS_2023_01/132255203</t>
  </si>
  <si>
    <t>"úsek Š67 - Š75</t>
  </si>
  <si>
    <t>(36,000*1,100*2,000)*20/100</t>
  </si>
  <si>
    <t>"2x rozšíření v místě RŠ" (((2,500*0,700*2)*2,000)*2)*20/100</t>
  </si>
  <si>
    <t>132355203</t>
  </si>
  <si>
    <t>Hloubení zapažených rýh šířky přes 800 do 2 000 mm strojně s urovnáním dna do předepsaného profilu a spádu v omezeném prostoru v hornině třídy těžitelnosti II skupiny 4 přes 50 do 100 m3</t>
  </si>
  <si>
    <t>99395262</t>
  </si>
  <si>
    <t>https://podminky.urs.cz/item/CS_URS_2023_01/132355203</t>
  </si>
  <si>
    <t>132455203</t>
  </si>
  <si>
    <t>Hloubení zapažených rýh šířky přes 800 do 2 000 mm strojně s urovnáním dna do předepsaného profilu a spádu v omezeném prostoru v hornině třídy těžitelnosti II skupiny 5 přes 50 do 100 m3</t>
  </si>
  <si>
    <t>-858012694</t>
  </si>
  <si>
    <t>https://podminky.urs.cz/item/CS_URS_2023_01/132455203</t>
  </si>
  <si>
    <t>(36,000*1,100*2,000)*30/100</t>
  </si>
  <si>
    <t>"2x rozšíření v místě RŠ" (((2,500*0,700*2)*2,000)*2)*30/100</t>
  </si>
  <si>
    <t>132555203</t>
  </si>
  <si>
    <t>Hloubení zapažených rýh šířky přes 800 do 2 000 mm strojně s urovnáním dna do předepsaného profilu a spádu v omezeném prostoru v hornině třídy těžitelnosti III skupiny 6 přes 50 do 100 m3</t>
  </si>
  <si>
    <t>-1679294428</t>
  </si>
  <si>
    <t>https://podminky.urs.cz/item/CS_URS_2023_01/132555203</t>
  </si>
  <si>
    <t>-1438542518</t>
  </si>
  <si>
    <t>36,000*1,100*0,500</t>
  </si>
  <si>
    <t>"2x rozšíření v místě RŠ" ((2,500*0,700*2)*0,500)*2</t>
  </si>
  <si>
    <t>1455372678</t>
  </si>
  <si>
    <t>"2x plynovod" (1,100*2)*1,100*1,600</t>
  </si>
  <si>
    <t>"1x přípojka plynu" (1,100*1)*1,050*1,550</t>
  </si>
  <si>
    <t>"1x přípojka vody" (1,100*1)*1,050*1,550</t>
  </si>
  <si>
    <t>"2x sdělovací vedení" (1,100*2)*1,000*1,500</t>
  </si>
  <si>
    <t>429616201</t>
  </si>
  <si>
    <t>(36,000-2,500*2)*2*2,000 " mimo 2x RŠ (Š74 a Š75)</t>
  </si>
  <si>
    <t>2039526947</t>
  </si>
  <si>
    <t>(2,500*2)*2*2,000 " 2x RŠ (Š74 a Š75)</t>
  </si>
  <si>
    <t>-1525251790</t>
  </si>
  <si>
    <t>124,000 " VV viz. 151811131</t>
  </si>
  <si>
    <t>951115627</t>
  </si>
  <si>
    <t>20,000 " VV viz. 151811132</t>
  </si>
  <si>
    <t>1000145377</t>
  </si>
  <si>
    <t>18,640 " VV viz. 132255203</t>
  </si>
  <si>
    <t>33,255*50/100 " VV viz. 174151101 (50% objemu zásypu)</t>
  </si>
  <si>
    <t>-1573529336</t>
  </si>
  <si>
    <t>-33,255*50/100 " VV viz. 174151101 (50% objemu zásypu)</t>
  </si>
  <si>
    <t>-590046681</t>
  </si>
  <si>
    <t>2,012 " VV viz. 162751117</t>
  </si>
  <si>
    <t>2,012*5 'Přepočtené koeficientem množství</t>
  </si>
  <si>
    <t>-1694418461</t>
  </si>
  <si>
    <t>18,640 " VV viz. 132355203</t>
  </si>
  <si>
    <t>27,960 " VV viz. 132455203</t>
  </si>
  <si>
    <t>-1032382849</t>
  </si>
  <si>
    <t>46,600 " VV viz. 162751137</t>
  </si>
  <si>
    <t>46,6*5 'Přepočtené koeficientem množství</t>
  </si>
  <si>
    <t>1787627487</t>
  </si>
  <si>
    <t>27,960 " VV viz. 132555203</t>
  </si>
  <si>
    <t>-724058522</t>
  </si>
  <si>
    <t>27,960 " VV viz. 162751157</t>
  </si>
  <si>
    <t>27,96*5 'Přepočtené koeficientem množství</t>
  </si>
  <si>
    <t>26271726</t>
  </si>
  <si>
    <t>-1217799402</t>
  </si>
  <si>
    <t>"vytříděněná zemina vhodná do zásypu" 33,255*50/100 " VV viz. 174151101 (50% objemu zásypu)</t>
  </si>
  <si>
    <t>"přebytečná zemina po vytřídění na trvalou skládku" 2,012 " VV viz. 162751117</t>
  </si>
  <si>
    <t>-2050750808</t>
  </si>
  <si>
    <t>"D1.1_04-5.1_Vzorový_výkres_řez_místní_komunikací_ul. Sokolovská</t>
  </si>
  <si>
    <t>"úsek Š67 - Š74</t>
  </si>
  <si>
    <t>"násyp ŠD aktivní zóny komunikace tl. 500 mm" 5,500*1,100*0,500</t>
  </si>
  <si>
    <t>"1x rozšíření v místě RŠ (Š74)" ((2,500*0,700*2)*0,500)*1</t>
  </si>
  <si>
    <t>"úsek Š74 - Š75</t>
  </si>
  <si>
    <t>"násyp ŠD aktivní zóny komunikace tl. 500 mm" 11,000*1,100*0,500</t>
  </si>
  <si>
    <t>37511605</t>
  </si>
  <si>
    <t>10,825*2 'Přepočtené koeficientem množství</t>
  </si>
  <si>
    <t>-545512134</t>
  </si>
  <si>
    <t>76,572*1,85 'Přepočtené koeficientem množství</t>
  </si>
  <si>
    <t>-462194604</t>
  </si>
  <si>
    <t>-992058058</t>
  </si>
  <si>
    <t>"zpětný zásyp vytříděnou zeminou vhodnou do zásypu (50% objemu zásypu) a ŠTP (50% objemu zásypu)</t>
  </si>
  <si>
    <t>36,000*1,100*2,000</t>
  </si>
  <si>
    <t>"2x rozšíření v místě RŠ" ((2,500*0,700*2)*2,000)*2</t>
  </si>
  <si>
    <t>"odpočet ŠTP lože" -(36,000*1,100*0,100)</t>
  </si>
  <si>
    <t>"odpočet ŠTP obsypu" -(36,000*1,100*0,600)</t>
  </si>
  <si>
    <t>"odpočet ŠTP lože RŠ" -(2,500*2,500*0,150)*2</t>
  </si>
  <si>
    <t>"odpočet bet. podkladní desky RŠ" -(1,500*1,500*0,100)*2</t>
  </si>
  <si>
    <t>"odpočet násypu ŠD aktivní zóny komunikace tl. 500 mm" -((5,500+11,000)*1,100*0,500)</t>
  </si>
  <si>
    <t>"odpoček skladby MK ul. Sokolovská" -(5,500*1,100*0,600)</t>
  </si>
  <si>
    <t>"odpočet skladby MK" -(11,000*1,100*0,490)</t>
  </si>
  <si>
    <t>"odpočet skladby nezp. komunikace" -(19,500*1,100*0,300)</t>
  </si>
  <si>
    <t>"odpočet RŠ" -(Pi*(0,620)^2)*2*2</t>
  </si>
  <si>
    <t>2140068063</t>
  </si>
  <si>
    <t>16,628*2 'Přepočtené koeficientem množství</t>
  </si>
  <si>
    <t>-485303253</t>
  </si>
  <si>
    <t>"min. 300 mm na vrchol potrubí</t>
  </si>
  <si>
    <t>(36,000-1,300*2)*1,100*0,600</t>
  </si>
  <si>
    <t>"odpočet potrubí DN 300" -(Pi*(0,150)^2)*(36,000-1,300*2)</t>
  </si>
  <si>
    <t>204015480</t>
  </si>
  <si>
    <t>19,683*2 'Přepočtené koeficientem množství</t>
  </si>
  <si>
    <t>1191108655</t>
  </si>
  <si>
    <t>36,000</t>
  </si>
  <si>
    <t>1441608942</t>
  </si>
  <si>
    <t>-1722167539</t>
  </si>
  <si>
    <t>"2x RŠ Š74 - Š75" (2,500*2,500*0,150)*2</t>
  </si>
  <si>
    <t>36,000*1,100*0,100</t>
  </si>
  <si>
    <t>1885487493</t>
  </si>
  <si>
    <t>"2x RŠ - Š74" 2,000</t>
  </si>
  <si>
    <t>"1x RŠ - Š75" 1,000</t>
  </si>
  <si>
    <t>1621664606</t>
  </si>
  <si>
    <t>-1320123179</t>
  </si>
  <si>
    <t>310502822</t>
  </si>
  <si>
    <t>-209074864</t>
  </si>
  <si>
    <t>"2x RŠ (Š74 - Š75)" (1,500*1,500*0,100)*2</t>
  </si>
  <si>
    <t>630697957</t>
  </si>
  <si>
    <t>"2x RŠ (Š74 - Š75)" (1,500*4*0,100)*2</t>
  </si>
  <si>
    <t>1147227436</t>
  </si>
  <si>
    <t>"1x RŠ (Š74 - 1 cm)" 1,000</t>
  </si>
  <si>
    <t>596666061</t>
  </si>
  <si>
    <t>"1x RŠ Š74" 1,000</t>
  </si>
  <si>
    <t>624807257</t>
  </si>
  <si>
    <t>"podkladní vrstva ŠD tl. 300 mm" 5,500*1,100</t>
  </si>
  <si>
    <t>"1x rozšíření v místě RŠ (Š74)" (2,500*0,700*2)*1</t>
  </si>
  <si>
    <t>1916174388</t>
  </si>
  <si>
    <t>"podkladní vrstva ACP 22+ tl. 100 mm" 5,500*1,400</t>
  </si>
  <si>
    <t>"1x rozšíření v místě RŠ (Š74)" (2,800*1,000*2)*1</t>
  </si>
  <si>
    <t>"podkladní vrstva ACP 16+ tl. 80 mm" 5,500*1,400</t>
  </si>
  <si>
    <t>"ložná vrstva ACL 22 tl. 80 mm" 5,500*1,400</t>
  </si>
  <si>
    <t>-175639767</t>
  </si>
  <si>
    <t>"obrusná vrstva ACO 11+ tl. 40 mm" 5,500*1,900</t>
  </si>
  <si>
    <t>"1x rozšíření v místě RŠ (Š74)" (3,300*1,100*2)*1</t>
  </si>
  <si>
    <t>1913783203</t>
  </si>
  <si>
    <t>"obrusná vrstva ACO 11+ tl. 40 mm" 5,500*2+1,900</t>
  </si>
  <si>
    <t>"1x rozšíření v místě RŠ (Š74)" (3,300*2+1,100*4)*1</t>
  </si>
  <si>
    <t>-239573916</t>
  </si>
  <si>
    <t>"podkladní vrstva ACP 22+ tl. 100 mm" 5,500*2+1,400</t>
  </si>
  <si>
    <t>"1x rozšíření v místě RŠ (Š74)" (2,800*2+1,000*4)*1</t>
  </si>
  <si>
    <t>"podkladní vrstva ACP 16+ tl. 80 mm" 5,500*2+1,400</t>
  </si>
  <si>
    <t>"ložná vrstva ACL 22 tl. 80 mm" 5,500*2+1,400</t>
  </si>
  <si>
    <t>-1631713978</t>
  </si>
  <si>
    <t>"podkl. drc. kamenivo" 4,202</t>
  </si>
  <si>
    <t>"uliční smetky" 0,177+0,354</t>
  </si>
  <si>
    <t>"asfaltová fréza" 1,629</t>
  </si>
  <si>
    <t>-1987952769</t>
  </si>
  <si>
    <t>6,362 " VV viz. 997221551</t>
  </si>
  <si>
    <t>6,362*14 'Přepočtené koeficientem množství</t>
  </si>
  <si>
    <t>420096130</t>
  </si>
  <si>
    <t>"asfaltové kry" 8,778</t>
  </si>
  <si>
    <t>-1671919200</t>
  </si>
  <si>
    <t>8,778 " VV viz. 997221561</t>
  </si>
  <si>
    <t>8,778*14 'Přepočtené koeficientem množství</t>
  </si>
  <si>
    <t>-932664652</t>
  </si>
  <si>
    <t>-1905440153</t>
  </si>
  <si>
    <t>-176754216</t>
  </si>
  <si>
    <t>551472227</t>
  </si>
  <si>
    <t>1154412487</t>
  </si>
  <si>
    <t>995635227</t>
  </si>
  <si>
    <t>-1388336968</t>
  </si>
  <si>
    <t>-299448947</t>
  </si>
  <si>
    <t>17,710 " VV viz. 577134111</t>
  </si>
  <si>
    <t>13,300 " VV viz. 577176111</t>
  </si>
  <si>
    <t>13,300 " VV viz. 565165101</t>
  </si>
  <si>
    <t>13,300 " VV viz. 565176101</t>
  </si>
  <si>
    <t>889371321</t>
  </si>
  <si>
    <t>-384324867</t>
  </si>
  <si>
    <t>1503304953</t>
  </si>
  <si>
    <t>"1x RŠ Š74" (Pi*1,050)*1</t>
  </si>
  <si>
    <t>-1833071177</t>
  </si>
  <si>
    <t>"proti případnému prolínání konstukčních vrstev do zásypu</t>
  </si>
  <si>
    <t>1284307506</t>
  </si>
  <si>
    <t>1728863142</t>
  </si>
  <si>
    <t>1543782678</t>
  </si>
  <si>
    <t>-1307306852</t>
  </si>
  <si>
    <t>-671572707</t>
  </si>
  <si>
    <t>17,710 " VV viz. 938908411</t>
  </si>
  <si>
    <t>-1052893997</t>
  </si>
  <si>
    <t>"podkladní vrstva ŠD tl. 350 mm" 11,000*1,100</t>
  </si>
  <si>
    <t>-1604063939</t>
  </si>
  <si>
    <t>"podkladní vrstva ACP 16+ tl. 60 mm" 11,000*1,400</t>
  </si>
  <si>
    <t>"ložná vrstva ACL 22+ tl. 60 mm" 11,000*1,400</t>
  </si>
  <si>
    <t>70651846</t>
  </si>
  <si>
    <t>"obrusná vrstva ACO 11 tl. 40 mm" 11,000*1,900</t>
  </si>
  <si>
    <t>-343485321</t>
  </si>
  <si>
    <t>"obrusná vrstva ACO 11 tl. 40 mm" 11,000*2</t>
  </si>
  <si>
    <t>1498718004</t>
  </si>
  <si>
    <t>"podkladní vrstva ACP 16+ tl. 60 mm" 11,000*2</t>
  </si>
  <si>
    <t>"ložná vrstva ACL 22+ tl. 60 mm" 11,000*2</t>
  </si>
  <si>
    <t>1477964686</t>
  </si>
  <si>
    <t>"podkl. drc. kamenivo" 7,018</t>
  </si>
  <si>
    <t>"uliční smetky" 0,209+0,418</t>
  </si>
  <si>
    <t>"asfaltová fréza" 1,923</t>
  </si>
  <si>
    <t>-738926398</t>
  </si>
  <si>
    <t>9,568 " VV viz. 997221551</t>
  </si>
  <si>
    <t>9,568*14 'Přepočtené koeficientem množství</t>
  </si>
  <si>
    <t>-1376096991</t>
  </si>
  <si>
    <t>"asfaltové kry" 6,776</t>
  </si>
  <si>
    <t>-2118070804</t>
  </si>
  <si>
    <t>6,776 " VV viz. 997221561</t>
  </si>
  <si>
    <t>6,776*14 'Přepočtené koeficientem množství</t>
  </si>
  <si>
    <t>837693485</t>
  </si>
  <si>
    <t>1958083389</t>
  </si>
  <si>
    <t>415869890</t>
  </si>
  <si>
    <t>-1011675635</t>
  </si>
  <si>
    <t>"podkladní vrstva ŠD tl. 350 mm (1x tl. 150 mm + 1x tl. 200 mm)" 11,000*1,100</t>
  </si>
  <si>
    <t>1019862676</t>
  </si>
  <si>
    <t>-1337437795</t>
  </si>
  <si>
    <t>530255564</t>
  </si>
  <si>
    <t>778429068</t>
  </si>
  <si>
    <t>20,900 " VV viz. 577134111</t>
  </si>
  <si>
    <t>15,400 " VV viz. 577156111</t>
  </si>
  <si>
    <t>12,100 " VV viz. 565145101</t>
  </si>
  <si>
    <t>-469984703</t>
  </si>
  <si>
    <t>852618669</t>
  </si>
  <si>
    <t>505982124</t>
  </si>
  <si>
    <t>1722618100</t>
  </si>
  <si>
    <t>-762890669</t>
  </si>
  <si>
    <t>527708297</t>
  </si>
  <si>
    <t>-1868238376</t>
  </si>
  <si>
    <t>-629716760</t>
  </si>
  <si>
    <t>20,900 " VV viz. 938908411</t>
  </si>
  <si>
    <t>5.3</t>
  </si>
  <si>
    <t>Nezpevněná komunikace</t>
  </si>
  <si>
    <t>564750001</t>
  </si>
  <si>
    <t>Podklad nebo kryt z kameniva hrubého drceného vel. 8-16 mm s rozprostřením a zhutněním plochy jednotlivě do 100 m2, po zhutnění tl. 150 mm</t>
  </si>
  <si>
    <t>1656333284</t>
  </si>
  <si>
    <t>https://podminky.urs.cz/item/CS_URS_2023_01/564750001</t>
  </si>
  <si>
    <t>19,500*1,100</t>
  </si>
  <si>
    <t>564750101</t>
  </si>
  <si>
    <t>Podklad nebo kryt z kameniva hrubého drceného vel. 16-32 mm s rozprostřením a zhutněním plochy jednotlivě do 100 m2, po zhutnění tl. 150 mm</t>
  </si>
  <si>
    <t>893452052</t>
  </si>
  <si>
    <t>https://podminky.urs.cz/item/CS_URS_2023_01/564750101</t>
  </si>
  <si>
    <t>1636727850</t>
  </si>
  <si>
    <t>753326998</t>
  </si>
  <si>
    <t>-1264302852</t>
  </si>
  <si>
    <t>36*1,015 'Přepočtené koeficientem množství</t>
  </si>
  <si>
    <t>-1130077668</t>
  </si>
  <si>
    <t>"domovní přípojka č.p. 164" 1,000</t>
  </si>
  <si>
    <t>28617162</t>
  </si>
  <si>
    <t>koleno kanalizační PP SN16 15° DN 150</t>
  </si>
  <si>
    <t>1451683367</t>
  </si>
  <si>
    <t>-539184417</t>
  </si>
  <si>
    <t>"domovní přípojka č.p. 160 (do RŠ Š75)" 1,000</t>
  </si>
  <si>
    <t>1349016671</t>
  </si>
  <si>
    <t>-1321021527</t>
  </si>
  <si>
    <t>-942613693</t>
  </si>
  <si>
    <t>-1944536853</t>
  </si>
  <si>
    <t>"úsek Š67 - Š74" 1,000</t>
  </si>
  <si>
    <t>"úsek Š74 - Š75" 1,000</t>
  </si>
  <si>
    <t>618928994</t>
  </si>
  <si>
    <t>1258474651</t>
  </si>
  <si>
    <t>"1x RŠ Š75" 1,000</t>
  </si>
  <si>
    <t>-1580189496</t>
  </si>
  <si>
    <t>-893707705</t>
  </si>
  <si>
    <t>1256986874</t>
  </si>
  <si>
    <t>-1614219829</t>
  </si>
  <si>
    <t>-1537977074</t>
  </si>
  <si>
    <t>164934678</t>
  </si>
  <si>
    <t>671372</t>
  </si>
  <si>
    <t>-1615649247</t>
  </si>
  <si>
    <t>851125447</t>
  </si>
  <si>
    <t>429450971</t>
  </si>
  <si>
    <t>"pro VV SP označení na oplocení" 2,000</t>
  </si>
  <si>
    <t>1431528663</t>
  </si>
  <si>
    <t>1557792902</t>
  </si>
  <si>
    <t>1673808495</t>
  </si>
  <si>
    <t>"úprava SÚS do doby finální úpravy SÚS" 6,000*1,100</t>
  </si>
  <si>
    <t>801101287</t>
  </si>
  <si>
    <t>6,6*1,02 'Přepočtené koeficientem množství</t>
  </si>
  <si>
    <t>-421404709</t>
  </si>
  <si>
    <t>2032307000</t>
  </si>
  <si>
    <t>-688428372</t>
  </si>
  <si>
    <t>1,947*3 'Přepočtené koeficientem množství</t>
  </si>
  <si>
    <t>963975744</t>
  </si>
  <si>
    <t>-400523481</t>
  </si>
  <si>
    <t>1,741*3 'Přepočtené koeficientem množství</t>
  </si>
  <si>
    <t>SO 01.6 - stoka I</t>
  </si>
  <si>
    <t xml:space="preserve">    6 - Úpravy povrchů, podlahy a osazování výplní</t>
  </si>
  <si>
    <t>1807504527</t>
  </si>
  <si>
    <t>"pro VV SP stanoven počet 200 hodin" 200,000</t>
  </si>
  <si>
    <t>-119363554</t>
  </si>
  <si>
    <t>1197965869</t>
  </si>
  <si>
    <t>"D1.1_02-3_Podrobná_situace_3. část</t>
  </si>
  <si>
    <t>"D1.1_02-4_Podrobná_situace_4. část</t>
  </si>
  <si>
    <t>"D1.1_03-8_Podélný_profil_stoka_I</t>
  </si>
  <si>
    <t>"1x vodovod PE 110" 1,100*1</t>
  </si>
  <si>
    <t>"4x přípojka vody" 1,100*4</t>
  </si>
  <si>
    <t>"4x přípojka plynu" 1,100*4</t>
  </si>
  <si>
    <t>2135146742</t>
  </si>
  <si>
    <t>"1x sdělovací vedení" 1,100*1</t>
  </si>
  <si>
    <t>"1x NN vedení" 1,100*1</t>
  </si>
  <si>
    <t>-2054179724</t>
  </si>
  <si>
    <t>"zabezpečení staveniště - přístup k nemovitosti</t>
  </si>
  <si>
    <t>"č.p. 128</t>
  </si>
  <si>
    <t>"č.p. 176</t>
  </si>
  <si>
    <t>"č.p. 127</t>
  </si>
  <si>
    <t>"č.p. 175</t>
  </si>
  <si>
    <t>"č.p. 187</t>
  </si>
  <si>
    <t>"č.p. 185</t>
  </si>
  <si>
    <t>"č.p. 163</t>
  </si>
  <si>
    <t>"č.p. 170</t>
  </si>
  <si>
    <t>"č.p. 126</t>
  </si>
  <si>
    <t>"č.p. 174</t>
  </si>
  <si>
    <t>"č.p. 173</t>
  </si>
  <si>
    <t>"č.p. 204</t>
  </si>
  <si>
    <t>"bez č.p. , p.p.č. 915</t>
  </si>
  <si>
    <t>1730617316</t>
  </si>
  <si>
    <t>13,000 " VV viz. 119002121</t>
  </si>
  <si>
    <t>1168914368</t>
  </si>
  <si>
    <t>3,000*2,000*13</t>
  </si>
  <si>
    <t>"zabezpečení staveniště - křižovatka ul. Květinová/ul. Zelinářská</t>
  </si>
  <si>
    <t>-691727242</t>
  </si>
  <si>
    <t>84,000 " VV viz. 119002411</t>
  </si>
  <si>
    <t>-2013573522</t>
  </si>
  <si>
    <t>"zabezpečení staveniště - po dílčích úsecích</t>
  </si>
  <si>
    <t>"úsek Š76 - Š77" 52,500*2*3,500*2</t>
  </si>
  <si>
    <t>"úsek Š77 - Š78" 21,000*2+3,500</t>
  </si>
  <si>
    <t xml:space="preserve">"úsek Š78 - Š80" 21,000*2+3,500 </t>
  </si>
  <si>
    <t>"úsek Š80 - Š81" 49,000*2+3,500</t>
  </si>
  <si>
    <t>"úsek Š81 - Š82" 38,500*2+3,500</t>
  </si>
  <si>
    <t>-822909944</t>
  </si>
  <si>
    <t>1008,000 " VV viz. 119003227</t>
  </si>
  <si>
    <t>820604383</t>
  </si>
  <si>
    <t>3,500*9</t>
  </si>
  <si>
    <t>1552985423</t>
  </si>
  <si>
    <t>31,500 " VV viz. 119004111</t>
  </si>
  <si>
    <t>-1165148205</t>
  </si>
  <si>
    <t>(171,000*1,100*2,135)*70/100</t>
  </si>
  <si>
    <t>"7x rozšíření v místě RŠ (Š76 - Š82)" (((2,500*0,700*2)*2,135)*7)*70/100</t>
  </si>
  <si>
    <t>72108764</t>
  </si>
  <si>
    <t>(171,000*1,100*2,135)*30/100</t>
  </si>
  <si>
    <t>"7x rozšíření v místě RŠ (Š76 - Š82)" (((2,500*0,700*2)*2,135)*7)*30/100</t>
  </si>
  <si>
    <t>-1241677222</t>
  </si>
  <si>
    <t>"1x vodovod PE 110" (1,100*1)*1,150*1,650</t>
  </si>
  <si>
    <t>"4x přípojka vody" (1,100*4)*1,050*1,550</t>
  </si>
  <si>
    <t>"4x přípojka plynu" (1,100*4)*1,050*1,550</t>
  </si>
  <si>
    <t>"1x sdělovací vedení" (1,100*1)*1,000*1,500</t>
  </si>
  <si>
    <t>"1x NN vedení" (1,100*1)*1,000*1,500</t>
  </si>
  <si>
    <t>-783534453</t>
  </si>
  <si>
    <t>(171,000-2,500*7)*2*2,135 " mimo RŠ (Š76 - Š82)</t>
  </si>
  <si>
    <t>722936674</t>
  </si>
  <si>
    <t>"7x RŠ (Š76 - Š82)" (2,500*2)*2,135*7</t>
  </si>
  <si>
    <t>-502611172</t>
  </si>
  <si>
    <t>655,445 " VV viz. 151811131</t>
  </si>
  <si>
    <t>-1955891642</t>
  </si>
  <si>
    <t>74,725 " VV viz. 151811132</t>
  </si>
  <si>
    <t>1173118561</t>
  </si>
  <si>
    <t>317,730 " VV viz. 132255204</t>
  </si>
  <si>
    <t>110,627*50/100 " VV viz. 174151101 (50% objemu zásypu)</t>
  </si>
  <si>
    <t>1430982109</t>
  </si>
  <si>
    <t>-110,627*50/100 " VV viz. 174151101 (50% objemu zásypu)</t>
  </si>
  <si>
    <t>-1332464982</t>
  </si>
  <si>
    <t>262,416 " VV viz. 162751117</t>
  </si>
  <si>
    <t>262,416*5 'Přepočtené koeficientem množství</t>
  </si>
  <si>
    <t>-1041606603</t>
  </si>
  <si>
    <t>136,170 " VV viz. 132355204</t>
  </si>
  <si>
    <t>565157882</t>
  </si>
  <si>
    <t>136,170 " VV viz. 162751137</t>
  </si>
  <si>
    <t>136,17*5 'Přepočtené koeficientem množství</t>
  </si>
  <si>
    <t>-530695871</t>
  </si>
  <si>
    <t>-1442656010</t>
  </si>
  <si>
    <t>"přebytečná zemina po vytřídění na trvalou skládku" 262,416 " VV viz. 162751117</t>
  </si>
  <si>
    <t>"vytříděná zemina vhodná do zásypu ze staveništní deponie" 110,627*50/100 " VV viz. 174151101 (50% objemu zásypu)</t>
  </si>
  <si>
    <t>190284749</t>
  </si>
  <si>
    <t>"D1.1_04-5.2_Vzorový_výkres_řez_místní_komunkací</t>
  </si>
  <si>
    <t>"násyp ŠD aktivní zóny komunikace tl. 500 mm" 171,000*1,100*0,500</t>
  </si>
  <si>
    <t>"rozšíření v místě RŠ (Š76 - Š82)" (2,500*0,700*2)*7</t>
  </si>
  <si>
    <t>"odpočet RŠ (ˇ76 - Š82)" -(Pi*(0,620)^2)*0,500*7</t>
  </si>
  <si>
    <t>1221020978</t>
  </si>
  <si>
    <t>114,323*2 'Přepočtené koeficientem množství</t>
  </si>
  <si>
    <t>-1628725430</t>
  </si>
  <si>
    <t>398,586*1,75 'Přepočtené koeficientem množství</t>
  </si>
  <si>
    <t>818382959</t>
  </si>
  <si>
    <t>-1071977350</t>
  </si>
  <si>
    <t>171,000*1,100*2,135</t>
  </si>
  <si>
    <t>"7x rozšíření v místě RŠ (Š76 - Š82)" ((2,500*0,700*2)*2,135)*7</t>
  </si>
  <si>
    <t>"odpočet ŠTP lože" -(171,000-1,300*7)*1,100*0,100</t>
  </si>
  <si>
    <t>"odpočet ŠTP lože RŠ" -(2,500*2,500*0,150)*7</t>
  </si>
  <si>
    <t>"odpočet podkl. bet. desky RŠ" -(1,500*1,500*0,100)*7</t>
  </si>
  <si>
    <t>"odpočet ŠTP obsypu" -(171,000-1,300*7)*1,100*0,600</t>
  </si>
  <si>
    <t>"odpočet násypu aktivní zóny komunikace" -((171,000*1,100*0,500)+((2,500*0,700*2)*0,500*7))</t>
  </si>
  <si>
    <t>"odpočet skladby MK" -((171,000*1,100*0,490)+((2,500*0,700*2)*0,490*7))</t>
  </si>
  <si>
    <t>1153586423</t>
  </si>
  <si>
    <t>55,314*2 'Přepočtené koeficientem množství</t>
  </si>
  <si>
    <t>-1038194436</t>
  </si>
  <si>
    <t>(171,000-1,300*7)*1,100*0,550</t>
  </si>
  <si>
    <t>"odpočet potrubí DN 250" -(Pi*(0,125)^2)*(171,000-1,300*7)</t>
  </si>
  <si>
    <t>1276111091</t>
  </si>
  <si>
    <t>90,003*2 'Přepočtené koeficientem množství</t>
  </si>
  <si>
    <t>-2094763905</t>
  </si>
  <si>
    <t>"DN 250" 171,000</t>
  </si>
  <si>
    <t>-1654317199</t>
  </si>
  <si>
    <t>625617284</t>
  </si>
  <si>
    <t>"7x Š76 - Š82" (2,500*2,500*0,150)*7</t>
  </si>
  <si>
    <t>(171,000-1,300*7)*1,100*0,100</t>
  </si>
  <si>
    <t>-1968261922</t>
  </si>
  <si>
    <t>"Š78" 2,000</t>
  </si>
  <si>
    <t>-1946745163</t>
  </si>
  <si>
    <t>-1088066343</t>
  </si>
  <si>
    <t>"Š76" 1,000</t>
  </si>
  <si>
    <t>"Š77" 1,000</t>
  </si>
  <si>
    <t>"Š80" 1,000</t>
  </si>
  <si>
    <t>"Š81" 1,000</t>
  </si>
  <si>
    <t>"Š82" 1,000</t>
  </si>
  <si>
    <t>1784439710</t>
  </si>
  <si>
    <t>-95294364</t>
  </si>
  <si>
    <t>"7x Š76 - Š82" (1,500*1,500*0,100)*7</t>
  </si>
  <si>
    <t>-1444955828</t>
  </si>
  <si>
    <t>"7x Š76 - Š82" (1,500*4*0,100)*7</t>
  </si>
  <si>
    <t>-1650123939</t>
  </si>
  <si>
    <t>"7x Š76 - Š82 - obvod. rám š. 100 mm a výšky 150 mm" 7,000</t>
  </si>
  <si>
    <t>-225073872</t>
  </si>
  <si>
    <t>"podkladní vrstva ŠD tl. 350 mm" 171,000*1,100</t>
  </si>
  <si>
    <t>-2057164859</t>
  </si>
  <si>
    <t>"ložná vrstva ACL 22+ tl. 40 mm" 171,000*1,400</t>
  </si>
  <si>
    <t>"rozšíření v místě RŠ (Š76 - Š82)" (2,500*1,000*2)*7</t>
  </si>
  <si>
    <t>1249000635</t>
  </si>
  <si>
    <t>"podkladní vrstva ACP 16+ tl. 60 mm" 171,000*1,400</t>
  </si>
  <si>
    <t>-1553928379</t>
  </si>
  <si>
    <t>"obrusná vrstva ACO 11 tl. 40 mm" (1,000+171,000+1,000)*1,900</t>
  </si>
  <si>
    <t>-1738797040</t>
  </si>
  <si>
    <t>"ložná vrstva ACL 22 tl. 40 mm" 171,000*2+1,400*2</t>
  </si>
  <si>
    <t>"rozšíření v místě RŠ" (0,700*4)*7</t>
  </si>
  <si>
    <t>-1004069877</t>
  </si>
  <si>
    <t>"podkladní vrstva ACP 16+ tl. 60 mm" 171,000*2+1,400*2</t>
  </si>
  <si>
    <t>"rozšíření v místě RŠ (Š76 - Š82)" (0,700*4)*7</t>
  </si>
  <si>
    <t>387689041</t>
  </si>
  <si>
    <t>"podkl. drc. kamenivo" 123,308</t>
  </si>
  <si>
    <t>"asfaltová fréza" 37,801</t>
  </si>
  <si>
    <t>"uliční smetky" 3,287+6,574</t>
  </si>
  <si>
    <t>-954686749</t>
  </si>
  <si>
    <t>170,970 " VV viz. 997221551</t>
  </si>
  <si>
    <t>170,97*14 'Přepočtené koeficientem množství</t>
  </si>
  <si>
    <t>-562170285</t>
  </si>
  <si>
    <t>"asfaltové kry" 26,891+60,368</t>
  </si>
  <si>
    <t>-1917941126</t>
  </si>
  <si>
    <t>87,259 " VV viz. 997221561</t>
  </si>
  <si>
    <t>87,259*14 'Přepočtené koeficientem množství</t>
  </si>
  <si>
    <t>1281975689</t>
  </si>
  <si>
    <t>118777069</t>
  </si>
  <si>
    <t>-1170941978</t>
  </si>
  <si>
    <t>-672862573</t>
  </si>
  <si>
    <t>"podkladní vrstva ŠD tl. 350 mm (1x tl. 150 mm + 1x tl. 200 mm)" 171,000*1,100</t>
  </si>
  <si>
    <t>-338486564</t>
  </si>
  <si>
    <t>-1656863927</t>
  </si>
  <si>
    <t>-1418482617</t>
  </si>
  <si>
    <t>-522631653</t>
  </si>
  <si>
    <t>-605259231</t>
  </si>
  <si>
    <t>1894306011</t>
  </si>
  <si>
    <t>-671208747</t>
  </si>
  <si>
    <t>"proti prolínání konstrukčních vrstev do zásypu</t>
  </si>
  <si>
    <t>-1115900343</t>
  </si>
  <si>
    <t>-45804468</t>
  </si>
  <si>
    <t>-679073859</t>
  </si>
  <si>
    <t>569422799</t>
  </si>
  <si>
    <t>Úpravy povrchů, podlahy a osazování výplní</t>
  </si>
  <si>
    <t>616635112</t>
  </si>
  <si>
    <t>Cementová vystýlka potrubí ocelového nebo litinového prováděná na základně na jednotlivých kusech DN 250 mm</t>
  </si>
  <si>
    <t>1456961270</t>
  </si>
  <si>
    <t>https://podminky.urs.cz/item/CS_URS_2023_01/616635112</t>
  </si>
  <si>
    <t>"Š78" 1,000</t>
  </si>
  <si>
    <t>"Š79" 1,000</t>
  </si>
  <si>
    <t>"Š82" 1,000+0,500</t>
  </si>
  <si>
    <t>871360320</t>
  </si>
  <si>
    <t>Montáž kanalizačního potrubí z plastů z polypropylenu PP hladkého plnostěnného SN 12 DN 250</t>
  </si>
  <si>
    <t>-415071446</t>
  </si>
  <si>
    <t>https://podminky.urs.cz/item/CS_URS_2023_01/871360320</t>
  </si>
  <si>
    <t>28617033</t>
  </si>
  <si>
    <t>trubka kanalizační PP plnostěnná třívrstvá DN 250x3000mm SN12</t>
  </si>
  <si>
    <t>1718389461</t>
  </si>
  <si>
    <t>171*1,015 'Přepočtené koeficientem množství</t>
  </si>
  <si>
    <t>-2059625162</t>
  </si>
  <si>
    <t>"domovní přípojka č.p. 187" 1,000</t>
  </si>
  <si>
    <t>"domovní přípojka č.p. 185" 1,000</t>
  </si>
  <si>
    <t>"domovní přípojka č.p. 163" 1,000</t>
  </si>
  <si>
    <t>"domovní přípojka č.p. 126" 1,000</t>
  </si>
  <si>
    <t>"domovní přípojka č.p. 170" 1,000</t>
  </si>
  <si>
    <t>"domovní přípojka č.p. 174" 1,000</t>
  </si>
  <si>
    <t>"domovní přípojka č.p. 173" 1,000</t>
  </si>
  <si>
    <t>"domovní přípojka č.p. 204" 1,000</t>
  </si>
  <si>
    <t>-1163087267</t>
  </si>
  <si>
    <t>468870982</t>
  </si>
  <si>
    <t>"domovní přípojka (bez č.p.) do RŠ Š82" 1,000</t>
  </si>
  <si>
    <t>-129745411</t>
  </si>
  <si>
    <t>-1843400790</t>
  </si>
  <si>
    <t>-1689408648</t>
  </si>
  <si>
    <t>2113760091</t>
  </si>
  <si>
    <t>"Š76" 2,000</t>
  </si>
  <si>
    <t>"Š77" 2,000</t>
  </si>
  <si>
    <t>"Š79" 2,000</t>
  </si>
  <si>
    <t>"Š80" 2,000</t>
  </si>
  <si>
    <t>"Š81" 2,000</t>
  </si>
  <si>
    <t>-1095272536</t>
  </si>
  <si>
    <t>94286724</t>
  </si>
  <si>
    <t>"původní Š76" (Pi*(0,620)^2)*2,100</t>
  </si>
  <si>
    <t>892362121</t>
  </si>
  <si>
    <t>Tlakové zkoušky vzduchem těsnícími vaky ucpávkovými DN 250</t>
  </si>
  <si>
    <t>-1386021459</t>
  </si>
  <si>
    <t>https://podminky.urs.cz/item/CS_URS_2023_01/892362121</t>
  </si>
  <si>
    <t>"úsek Š76 - Š77" 1,000</t>
  </si>
  <si>
    <t>"úsek Š77 - Š78" 1,000</t>
  </si>
  <si>
    <t>"úsek Š78 - Š79" 1,000</t>
  </si>
  <si>
    <t>"úsek Š79 - Š80" 1,000</t>
  </si>
  <si>
    <t>"úsek Š80 - Š81" 1,000</t>
  </si>
  <si>
    <t>"úsek Š81 - Š82" 1,000</t>
  </si>
  <si>
    <t>-974506665</t>
  </si>
  <si>
    <t>-1557898395</t>
  </si>
  <si>
    <t>"7x Š76 - Š82" 7,000</t>
  </si>
  <si>
    <t>-737763446</t>
  </si>
  <si>
    <t>7*1,02 'Přepočtené koeficientem množství</t>
  </si>
  <si>
    <t>1815178470</t>
  </si>
  <si>
    <t>1433076546</t>
  </si>
  <si>
    <t>1232891477</t>
  </si>
  <si>
    <t>6*1,02 'Přepočtené koeficientem množství</t>
  </si>
  <si>
    <t>-1147700355</t>
  </si>
  <si>
    <t>1846241414</t>
  </si>
  <si>
    <t>-2061442361</t>
  </si>
  <si>
    <t>8*1,02 'Přepočtené koeficientem množství</t>
  </si>
  <si>
    <t>-1683040703</t>
  </si>
  <si>
    <t>-848810763</t>
  </si>
  <si>
    <t>-437974446</t>
  </si>
  <si>
    <t>975931073</t>
  </si>
  <si>
    <t>"původní Š76" 1,000</t>
  </si>
  <si>
    <t>-184571459</t>
  </si>
  <si>
    <t>-1800527421</t>
  </si>
  <si>
    <t>1590928996</t>
  </si>
  <si>
    <t>"pro VV SP stanoveno osazení na plotě"</t>
  </si>
  <si>
    <t>"7x RŠ (Š76 - Š82)" 7,000</t>
  </si>
  <si>
    <t>-34239879</t>
  </si>
  <si>
    <t>-1815128359</t>
  </si>
  <si>
    <t>1666470323</t>
  </si>
  <si>
    <t>171,000*1,100</t>
  </si>
  <si>
    <t>"rozšíření v místě RŠ" (2,500*0,700*2)*6</t>
  </si>
  <si>
    <t>-1047936886</t>
  </si>
  <si>
    <t>209,1*1,02 'Přepočtené koeficientem množství</t>
  </si>
  <si>
    <t>2073294119</t>
  </si>
  <si>
    <t>1055884700</t>
  </si>
  <si>
    <t>-1854708251</t>
  </si>
  <si>
    <t>61,685*3 'Přepočtené koeficientem množství</t>
  </si>
  <si>
    <t>-1296016531</t>
  </si>
  <si>
    <t>-1774224233</t>
  </si>
  <si>
    <t>55,154*3 'Přepočtené koeficientem množství</t>
  </si>
  <si>
    <t>SO 01.7 - stoka K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</si>
  <si>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</si>
  <si>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</si>
  <si>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-1142812030</t>
  </si>
  <si>
    <t>https://podminky.urs.cz/item/CS_URS_2023_01/113106171</t>
  </si>
  <si>
    <t>"D1.1_02-4_Podrobná_situace_4.část</t>
  </si>
  <si>
    <t>"D1.1_02-9_Podélný_profil_stoka_K</t>
  </si>
  <si>
    <t>"šetrné rozebrání pro zpětné použití</t>
  </si>
  <si>
    <t>"staničení 0,00 - 48,30" 2,700*48,300</t>
  </si>
  <si>
    <t>578999561</t>
  </si>
  <si>
    <t>"D1.1_04_5.2_Vzorový_řez_Řez_místní_komunikací</t>
  </si>
  <si>
    <t>"staničení 0,00 - 48,30" 1,100*48,300</t>
  </si>
  <si>
    <t>"staničení 48,30 - 134,00</t>
  </si>
  <si>
    <t>"podkladní vrstva ŠD tl. 350 mm" 85,700*1,100</t>
  </si>
  <si>
    <t>"rozšíření v místě RŠ" (2,500*0,700*2)*11</t>
  </si>
  <si>
    <t>-156711733</t>
  </si>
  <si>
    <t>"ložná vrstva ACL 22 tl. 40 mm" 85,700*1,400</t>
  </si>
  <si>
    <t>966421552</t>
  </si>
  <si>
    <t>"podkladní vrstva ACP 16 tl. 60 mm" 85,700*1,400</t>
  </si>
  <si>
    <t>1108051756</t>
  </si>
  <si>
    <t>"obrusná vrstva ACO 11 tl. 40 mm" 85,700*1,900</t>
  </si>
  <si>
    <t>1292060908</t>
  </si>
  <si>
    <t>"vodovod OC 100" 1,100*5</t>
  </si>
  <si>
    <t>"vodovod OC 80" 1,100*1</t>
  </si>
  <si>
    <t>"vodovod OC 50" 1,100*1</t>
  </si>
  <si>
    <t>1581751513</t>
  </si>
  <si>
    <t>"plynovod/přípojka" 1,100*6</t>
  </si>
  <si>
    <t>-1556938534</t>
  </si>
  <si>
    <t>"vedení sdělovací" 1,100*5</t>
  </si>
  <si>
    <t>-1920451364</t>
  </si>
  <si>
    <t>"á 20 m" 7,000</t>
  </si>
  <si>
    <t>-2121324452</t>
  </si>
  <si>
    <t>7,000 " VV viz. 119002121</t>
  </si>
  <si>
    <t>-1987605897</t>
  </si>
  <si>
    <t>136,500*2+3,500*2</t>
  </si>
  <si>
    <t>-200391162</t>
  </si>
  <si>
    <t>280,000 " VV viz. 119003227</t>
  </si>
  <si>
    <t>-1791750900</t>
  </si>
  <si>
    <t>"á 20 m" 3,700*7</t>
  </si>
  <si>
    <t>-1519243825</t>
  </si>
  <si>
    <t>25,900 " VV viz. 119004111</t>
  </si>
  <si>
    <t>131313701</t>
  </si>
  <si>
    <t>Hloubení nezapažených jam ručně s urovnáním dna do předepsaného profilu a spádu v hornině třídy těžitelnosti II skupiny 4 soudržných</t>
  </si>
  <si>
    <t>1021099260</t>
  </si>
  <si>
    <t>https://podminky.urs.cz/item/CS_URS_2023_01/131313701</t>
  </si>
  <si>
    <t>"3x ručně kopaná sonda (1,20x1,20x2,00 m) pro zjištění polohy stávajících IS</t>
  </si>
  <si>
    <t>"zatřídění hornin pro VV SP : 60% tř. II sk 4 + 40% tř. III sk 5</t>
  </si>
  <si>
    <t>((1,200*1,200*2,000)*3)*60/100</t>
  </si>
  <si>
    <t>131413701</t>
  </si>
  <si>
    <t>Hloubení nezapažených jam ručně s urovnáním dna do předepsaného profilu a spádu v hornině třídy těžitelnosti II skupiny 5 soudržných</t>
  </si>
  <si>
    <t>-125821385</t>
  </si>
  <si>
    <t>https://podminky.urs.cz/item/CS_URS_2023_01/131413701</t>
  </si>
  <si>
    <t>((1,200*1,200*2,000)*3)*40/100</t>
  </si>
  <si>
    <t>1554115187</t>
  </si>
  <si>
    <t>(134,000*1,100*1,770)*60/100</t>
  </si>
  <si>
    <t>"12x rozšíření v místě RŠ (Š83 - Š94)" (((2,500*0,700*2)*1,770)*12)*60/100</t>
  </si>
  <si>
    <t>"odpočet skladby MK" -((134,000*1,100*0,490)+(((2,500*0,700*2)*0,490)*12))*60/100</t>
  </si>
  <si>
    <t>-498114192</t>
  </si>
  <si>
    <t>(134,000*1,100*1,770)*40/100</t>
  </si>
  <si>
    <t>"12x rozšíření v místě RŠ (Š83 - Š94)" (((2,500*0,700*2)*1,770)*12)*40/100</t>
  </si>
  <si>
    <t>"odpočet skladby MK" -((134,000*1,100*0,490)+(((2,500*0,700*2)*0,490)*12))*40/100</t>
  </si>
  <si>
    <t>-869300860</t>
  </si>
  <si>
    <t>"vodovod OC 100" (1,100*5)*(1,100*1,600)</t>
  </si>
  <si>
    <t>"vodovod OC 80" (1,100*1)*(1,100*1,600)</t>
  </si>
  <si>
    <t>"vodovod OC 50" (1,100*1)*(1,050*1,550)</t>
  </si>
  <si>
    <t>"plynovod/přípojka" (1,100*6)*(1,100*1,600)</t>
  </si>
  <si>
    <t>"vedení sdělovací" (1,100*5)*(1,000*1,500)</t>
  </si>
  <si>
    <t>1819192261</t>
  </si>
  <si>
    <t>(134,000-2,500*12)*2*1,770 " mimo 12x RŠ (Š83 - Š94)</t>
  </si>
  <si>
    <t>405028775</t>
  </si>
  <si>
    <t>"12x RŠ (Š83 - Š94)" (2,500*12)*2*1,770</t>
  </si>
  <si>
    <t>161013022</t>
  </si>
  <si>
    <t>368,160 " VV viz. 15181131</t>
  </si>
  <si>
    <t>-132066734</t>
  </si>
  <si>
    <t>106,200 " VV viz. 151811132</t>
  </si>
  <si>
    <t>162211321</t>
  </si>
  <si>
    <t>Vodorovné přemístění výkopku nebo sypaniny stavebním kolečkem s vyprázdněním kolečka na hromady nebo do dopravního prostředku na vzdálenost do 10 m z horniny třídy těžitelnosti II, skupiny 4 a 5</t>
  </si>
  <si>
    <t>2113249687</t>
  </si>
  <si>
    <t>https://podminky.urs.cz/item/CS_URS_2023_01/162211321</t>
  </si>
  <si>
    <t>"výkopek z ručně kopané sondy</t>
  </si>
  <si>
    <t>5,184 " VV viz. 131313701</t>
  </si>
  <si>
    <t>3,456 " VV viz. 131413701</t>
  </si>
  <si>
    <t>162211329</t>
  </si>
  <si>
    <t>Vodorovné přemístění výkopku nebo sypaniny stavebním kolečkem s vyprázdněním kolečka na hromady nebo do dopravního prostředku na vzdálenost do 10 m Příplatek za každých dalších 10 m k ceně -1321</t>
  </si>
  <si>
    <t>1198827883</t>
  </si>
  <si>
    <t>https://podminky.urs.cz/item/CS_URS_2023_01/162211329</t>
  </si>
  <si>
    <t>8,640 " VV viz. 162211321</t>
  </si>
  <si>
    <t>8,64*3 'Přepočtené koeficientem množství</t>
  </si>
  <si>
    <t>-1076963689</t>
  </si>
  <si>
    <t>145,459 " VV viz. 132355204</t>
  </si>
  <si>
    <t>96,973 " VV viz. 132455204</t>
  </si>
  <si>
    <t>2001236092</t>
  </si>
  <si>
    <t>242,432 " VV viz. 162751137</t>
  </si>
  <si>
    <t>242,432*5 'Přepočtené koeficientem množství</t>
  </si>
  <si>
    <t>2017995229</t>
  </si>
  <si>
    <t>"násyp ŠD aktivní zóny komunikace" 134,000*1,100*0,500</t>
  </si>
  <si>
    <t>"12x rozšíření v místě RŠ (Š83 - Š94)" ((2,500*0,700*2)*0,500)*12</t>
  </si>
  <si>
    <t>-2115877821</t>
  </si>
  <si>
    <t>94,7*2 'Přepočtené koeficientem množství</t>
  </si>
  <si>
    <t>-1230773169</t>
  </si>
  <si>
    <t>242,432*1,85 'Přepočtené koeficientem množství</t>
  </si>
  <si>
    <t>1593965708</t>
  </si>
  <si>
    <t>1690519202</t>
  </si>
  <si>
    <t>134,000*1,100*1,770</t>
  </si>
  <si>
    <t>"12x rozšíření v místě RŠ (Š83 - Š94)" ((2,500*0,700*2)*1,770)*12</t>
  </si>
  <si>
    <t>"odpočet ŠTP lože" -(134,000-1,300*12)*1,100*0,100</t>
  </si>
  <si>
    <t>"odpočet ŠTP lože RŠ" -(2,500*2,500*0,150)*12</t>
  </si>
  <si>
    <t>"odpočet podkl. bet. desky RŠ" -(1,500*1,500*0,100)*12</t>
  </si>
  <si>
    <t>"odpočet ŠTP obsypu" -(134,000-1,300*12)*1,100*0,550</t>
  </si>
  <si>
    <t>"odpočet ŠD násypu aktivní zóny komunikace" -((134,000*1,100*0,500)+((2,500*0,700*2)*0,500*12))</t>
  </si>
  <si>
    <t>"odpočet skladby MK" -((134,000*1,100*0,490)+(((2,500*0,700*2)*0,490)*12))</t>
  </si>
  <si>
    <t>933362904</t>
  </si>
  <si>
    <t>49,126*2 'Přepočtené koeficientem množství</t>
  </si>
  <si>
    <t>-308436369</t>
  </si>
  <si>
    <t>(134,000-1,300*12)*1,100*0,550</t>
  </si>
  <si>
    <t>"odpočet potrubí DN 250" -(Pi*(0,125)^2)*(134,000-1,300*12)</t>
  </si>
  <si>
    <t>392345681</t>
  </si>
  <si>
    <t>65,82*2 'Přepočtené koeficientem množství</t>
  </si>
  <si>
    <t>212814827</t>
  </si>
  <si>
    <t>134,000</t>
  </si>
  <si>
    <t>-1515313610</t>
  </si>
  <si>
    <t>-1879696949</t>
  </si>
  <si>
    <t>"12x RŠ (Š83 - Š94)</t>
  </si>
  <si>
    <t>"podkladní vrstva ŠTP tl. 150 mm" (2,500*2,500*0,150)*12</t>
  </si>
  <si>
    <t>(134,000-1,300*12)*1,100*0,100</t>
  </si>
  <si>
    <t>925205585</t>
  </si>
  <si>
    <t>"Š86" 1,000</t>
  </si>
  <si>
    <t>"Š87" 1,000</t>
  </si>
  <si>
    <t>-1853635900</t>
  </si>
  <si>
    <t>-341188604</t>
  </si>
  <si>
    <t>381579320</t>
  </si>
  <si>
    <t>"Š85" 1,000</t>
  </si>
  <si>
    <t>"Š88" 1,000</t>
  </si>
  <si>
    <t>-282333067</t>
  </si>
  <si>
    <t>-299383948</t>
  </si>
  <si>
    <t>"podkladní bet. deska tl. 100 mm" (1,500*1,500*0,100)*12</t>
  </si>
  <si>
    <t>-610740545</t>
  </si>
  <si>
    <t>"podkladní bet. deska tl. 100 mm" (1,500*4*0,100)*12</t>
  </si>
  <si>
    <t>1508839027</t>
  </si>
  <si>
    <t>"Š84" 1,000</t>
  </si>
  <si>
    <t>"Š89" 1,000</t>
  </si>
  <si>
    <t>"Š91" 1,000</t>
  </si>
  <si>
    <t>"Š92" 1,000</t>
  </si>
  <si>
    <t>"Š93" 1,000</t>
  </si>
  <si>
    <t>"Š94" 1,000</t>
  </si>
  <si>
    <t>-1662967178</t>
  </si>
  <si>
    <t>"12x RŠ (Š83 - Š94)" 12,000</t>
  </si>
  <si>
    <t>-338779220</t>
  </si>
  <si>
    <t>1542680974</t>
  </si>
  <si>
    <t>"zpětné předláždění při použití původní očištěné bet. dlažby</t>
  </si>
  <si>
    <t>-546706736</t>
  </si>
  <si>
    <t>2050398281</t>
  </si>
  <si>
    <t>567132111</t>
  </si>
  <si>
    <t>Podklad ze směsi stmelené cementem SC bez dilatačních spár, s rozprostřením a zhutněním SC C 8/10 (KSC I), po zhutnění tl. 160 mm</t>
  </si>
  <si>
    <t>-1908016233</t>
  </si>
  <si>
    <t>https://podminky.urs.cz/item/CS_URS_2023_01/567132111</t>
  </si>
  <si>
    <t>"staničení 0,00 - 48,30" 1,400*48,300</t>
  </si>
  <si>
    <t>-1748533636</t>
  </si>
  <si>
    <t>-2104390427</t>
  </si>
  <si>
    <t>871222525</t>
  </si>
  <si>
    <t>-1546815380</t>
  </si>
  <si>
    <t>596212212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</si>
  <si>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100 do 300 m2</t>
  </si>
  <si>
    <t>1118662475</t>
  </si>
  <si>
    <t>https://podminky.urs.cz/item/CS_URS_2023_01/596212212</t>
  </si>
  <si>
    <t>59245292</t>
  </si>
  <si>
    <t>dlažba zámková tvaru vlny 225x112x80mm přírodní</t>
  </si>
  <si>
    <t>1365788458</t>
  </si>
  <si>
    <t>"případná nádhrada za nepoužitelnou/degradovanou bet. dlažbu v rozsahu cca. 15%" 20,000</t>
  </si>
  <si>
    <t>1500753121</t>
  </si>
  <si>
    <t>177237583</t>
  </si>
  <si>
    <t>134*1,015 'Přepočtené koeficientem množství</t>
  </si>
  <si>
    <t>-2003313222</t>
  </si>
  <si>
    <t>"domovní přípojka č.p. 37" 1,000</t>
  </si>
  <si>
    <t>"domovní přípojka č.p. 71" 1,000</t>
  </si>
  <si>
    <t>"domovní přípojka č.p. 186" 1,000</t>
  </si>
  <si>
    <t>"domovní přípojka č.p. 33" 1,000</t>
  </si>
  <si>
    <t>1680506681</t>
  </si>
  <si>
    <t>1764018763</t>
  </si>
  <si>
    <t>"domovní přípojka č.p. 38 do RŠ (Š94)" 1,000</t>
  </si>
  <si>
    <t>-1409123814</t>
  </si>
  <si>
    <t>877360320</t>
  </si>
  <si>
    <t>Montáž tvarovek na kanalizačním plastovém potrubí z polypropylenu PP hladkého plnostěnného odboček DN 250</t>
  </si>
  <si>
    <t>-612928415</t>
  </si>
  <si>
    <t>https://podminky.urs.cz/item/CS_URS_2023_01/877360320</t>
  </si>
  <si>
    <t>28617210</t>
  </si>
  <si>
    <t>odbočka kanalizační PP SN16 45° DN 250/150</t>
  </si>
  <si>
    <t>-1028099455</t>
  </si>
  <si>
    <t>877360440</t>
  </si>
  <si>
    <t>Montáž tvarovek na kanalizačním plastovém potrubí z polypropylenu PP korugovaného nebo žebrovaného šachtových vložek DN 250</t>
  </si>
  <si>
    <t>891565759</t>
  </si>
  <si>
    <t>https://podminky.urs.cz/item/CS_URS_2023_01/877360440</t>
  </si>
  <si>
    <t>"Š83" 2,000</t>
  </si>
  <si>
    <t>"Š84" 2,000</t>
  </si>
  <si>
    <t>"Š85" 2,000</t>
  </si>
  <si>
    <t>"Š86" 2,000</t>
  </si>
  <si>
    <t>"Š87" 2,000</t>
  </si>
  <si>
    <t>"Š88" 3,000</t>
  </si>
  <si>
    <t>"Š89" 2,000</t>
  </si>
  <si>
    <t>"Š90" 2,000</t>
  </si>
  <si>
    <t>"Š91" 2,000</t>
  </si>
  <si>
    <t>"Š92" 2,000</t>
  </si>
  <si>
    <t>"Š93" 2,000</t>
  </si>
  <si>
    <t>28612252</t>
  </si>
  <si>
    <t>vložka šachtová kanalizační DN 250</t>
  </si>
  <si>
    <t>-2079571004</t>
  </si>
  <si>
    <t>320777062</t>
  </si>
  <si>
    <t>"úsek Š83 - Š84" 1,000</t>
  </si>
  <si>
    <t>"úsek Š84 - Š85" 1,000</t>
  </si>
  <si>
    <t>"úsek Š85 - Š86" 1,000</t>
  </si>
  <si>
    <t>"úsek Š86 - Š87" 1,000</t>
  </si>
  <si>
    <t>"úsek Š87 - Š88" 1,000</t>
  </si>
  <si>
    <t>"úsek Š88 - Š89" 1,000</t>
  </si>
  <si>
    <t>"úsek Š89 - Š90" 1,000</t>
  </si>
  <si>
    <t>"úsek Š90 - Š91" 1,000</t>
  </si>
  <si>
    <t>"úsek Š91 - Š92" 1,000</t>
  </si>
  <si>
    <t>"úsek Š92 - Š93" 1,000</t>
  </si>
  <si>
    <t>"úsek Š93 - Š94" 1,000</t>
  </si>
  <si>
    <t>524116221</t>
  </si>
  <si>
    <t>"DN 250" 134,000</t>
  </si>
  <si>
    <t>-404842097</t>
  </si>
  <si>
    <t>-2003240522</t>
  </si>
  <si>
    <t>421483181</t>
  </si>
  <si>
    <t>373546444</t>
  </si>
  <si>
    <t>"Š90" 1,000</t>
  </si>
  <si>
    <t>-1597589306</t>
  </si>
  <si>
    <t>1816149649</t>
  </si>
  <si>
    <t>-557785142</t>
  </si>
  <si>
    <t>672922680</t>
  </si>
  <si>
    <t>1161242020</t>
  </si>
  <si>
    <t>-392896474</t>
  </si>
  <si>
    <t>"10x RŠ (Š85 - Š94)" 10,000</t>
  </si>
  <si>
    <t>-1120888878</t>
  </si>
  <si>
    <t>-2026864103</t>
  </si>
  <si>
    <t>"2x RŠ (Š83 - Š84)" 2,000</t>
  </si>
  <si>
    <t>655176074</t>
  </si>
  <si>
    <t>8947016.R1</t>
  </si>
  <si>
    <t>Ostatní konstrukce na trubním vedení z plastu žlaby šachet plastových žlábků stokových, poloměru 250 mm</t>
  </si>
  <si>
    <t>-630801804</t>
  </si>
  <si>
    <t>"Š83" 1,000</t>
  </si>
  <si>
    <t>"Š88" 1,000+0,500</t>
  </si>
  <si>
    <t>295671649</t>
  </si>
  <si>
    <t>-1782623320</t>
  </si>
  <si>
    <t>-1053118268</t>
  </si>
  <si>
    <t>"pro VV SP stanoveno umístění na plotě</t>
  </si>
  <si>
    <t>689062282</t>
  </si>
  <si>
    <t>"násyp ŠD aktivní zóny komunikace" 134,000*1,100</t>
  </si>
  <si>
    <t>"12x rozšíření v místě RŠ (Š83 - Š94)" (2,500*0,700*2)*12</t>
  </si>
  <si>
    <t>544542506</t>
  </si>
  <si>
    <t>"obrusná vrstva ACO 11 tl. 40 mm" 85,700*2+1,900*2</t>
  </si>
  <si>
    <t>"rozšíření v místě RŠ" (0,700*4)*11</t>
  </si>
  <si>
    <t>-1901644718</t>
  </si>
  <si>
    <t>-247981851</t>
  </si>
  <si>
    <t>"ložná vrstva ACL 22 tl. 40 mm" 85,700*2+1,400*2</t>
  </si>
  <si>
    <t>-743005596</t>
  </si>
  <si>
    <t>"podkladní vrstva ACP 16 tl. 60 mm" 85,700*2+1,400*2</t>
  </si>
  <si>
    <t>-540568348</t>
  </si>
  <si>
    <t>-1386750218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</si>
  <si>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</si>
  <si>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</si>
  <si>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-320350453</t>
  </si>
  <si>
    <t>https://podminky.urs.cz/item/CS_URS_2023_01/979054451</t>
  </si>
  <si>
    <t>130,410 " VV viz. 113106171</t>
  </si>
  <si>
    <t>997221131</t>
  </si>
  <si>
    <t>Vodorovná doprava vybouraných hmot nošením s naložením a se složením na vzdálenost do 50 m</t>
  </si>
  <si>
    <t>-182987781</t>
  </si>
  <si>
    <t>https://podminky.urs.cz/item/CS_URS_2023_01/997221131</t>
  </si>
  <si>
    <t>"odstraněná bet. dlažba komunikace k očištění a dočasnému uložení</t>
  </si>
  <si>
    <t>38,471 " VV viz. 113106171 (130,410 m2)</t>
  </si>
  <si>
    <t>946749146</t>
  </si>
  <si>
    <t>"podkl. drc. kamenivo" 107,822</t>
  </si>
  <si>
    <t>"asfaltová fréza" 18,522</t>
  </si>
  <si>
    <t>"uliční smetky" 2,013+4,027</t>
  </si>
  <si>
    <t>1835031705</t>
  </si>
  <si>
    <t>132,384 " VV viz. 997221551</t>
  </si>
  <si>
    <t>132,384*14 'Přepočtené koeficientem množství</t>
  </si>
  <si>
    <t>394292194</t>
  </si>
  <si>
    <t>"asfaltové kry" 15,531+34,866</t>
  </si>
  <si>
    <t>-582819541</t>
  </si>
  <si>
    <t>50,397 " VV viz. 997221561</t>
  </si>
  <si>
    <t>50,397*14 'Přepočtené koeficientem množství</t>
  </si>
  <si>
    <t>-1864342507</t>
  </si>
  <si>
    <t>996805339</t>
  </si>
  <si>
    <t>-647033497</t>
  </si>
  <si>
    <t>-1064089668</t>
  </si>
  <si>
    <t>-865446473</t>
  </si>
  <si>
    <t>1821829668</t>
  </si>
  <si>
    <t>"úprava MK do doby provedení finální úpravy MK</t>
  </si>
  <si>
    <t>134,000*1,100</t>
  </si>
  <si>
    <t>360321556</t>
  </si>
  <si>
    <t>189,4*1,02 'Přepočtené koeficientem množství</t>
  </si>
  <si>
    <t>-684264972</t>
  </si>
  <si>
    <t>1855093992</t>
  </si>
  <si>
    <t>-1954319212</t>
  </si>
  <si>
    <t>55,873*3 'Přepočtené koeficientem množství</t>
  </si>
  <si>
    <t>1232435554</t>
  </si>
  <si>
    <t>1747059649</t>
  </si>
  <si>
    <t>SO 01.8 - stoka K1</t>
  </si>
  <si>
    <t>615925641</t>
  </si>
  <si>
    <t>"D1.1_03-12_Podélný_profil_stoka_K1</t>
  </si>
  <si>
    <t>"podkladní vrstva ŠD tl. 350 mm" 303,000*1,100</t>
  </si>
  <si>
    <t>-635874216</t>
  </si>
  <si>
    <t>"ložná vrstva ACL 22 tl. 40 mm" 303,000*1,400</t>
  </si>
  <si>
    <t>-904724553</t>
  </si>
  <si>
    <t>"podkladní vrstva ACP 16 tl. 60 mm" 303,000*1,400</t>
  </si>
  <si>
    <t>1371299035</t>
  </si>
  <si>
    <t>"obrusná vrstva ACO 11 tl. 40 mm" 303,000*1,900</t>
  </si>
  <si>
    <t>1814625066</t>
  </si>
  <si>
    <t>"pro VV SP stanoveno 200 hodin" 200,000</t>
  </si>
  <si>
    <t>1250587896</t>
  </si>
  <si>
    <t>-777407986</t>
  </si>
  <si>
    <t>"přípojka plynu" 1,100*6</t>
  </si>
  <si>
    <t>"přípojka vody" 1,100*1</t>
  </si>
  <si>
    <t>1938435008</t>
  </si>
  <si>
    <t>"vedení sdělovací" 1,100*6</t>
  </si>
  <si>
    <t>1128009066</t>
  </si>
  <si>
    <t>"á 20 m" 15,000</t>
  </si>
  <si>
    <t>771621727</t>
  </si>
  <si>
    <t>15,000 " VV viz. 119002121</t>
  </si>
  <si>
    <t>725604656</t>
  </si>
  <si>
    <t>"zabezpečení staveniště - zajištění výkopiště po dílčích úsecích</t>
  </si>
  <si>
    <t>303,000*2+3,500*14</t>
  </si>
  <si>
    <t>-1884340356</t>
  </si>
  <si>
    <t>655,000 " VV viz. 119003227</t>
  </si>
  <si>
    <t>504720109</t>
  </si>
  <si>
    <t>3,100*16</t>
  </si>
  <si>
    <t>-652212847</t>
  </si>
  <si>
    <t>49,600 " VV viz. 119004111</t>
  </si>
  <si>
    <t>-1743839203</t>
  </si>
  <si>
    <t>"zatřídění hornin pro VV SP : 60% tř. I sk 3 + 40% tř. II sk 4</t>
  </si>
  <si>
    <t>(303,000*1,100*1,720)*60/100</t>
  </si>
  <si>
    <t>"rozšíření v místě RŠ (Š95 - Š105)" (((2,500*0,700*2)*1,720)*12)*60/100</t>
  </si>
  <si>
    <t>"odpočet skladby MK" -(303,000*1,100*0,490)*60/100</t>
  </si>
  <si>
    <t>"odpočet skladby MK v místě RŠ" -(((2,500*0,700*2)*0,490)*12)*60/100</t>
  </si>
  <si>
    <t>-545956343</t>
  </si>
  <si>
    <t>"zatřídění hornin pro VV SP : 60% tř. I sk 3 + 20% tř. II sk 4 + 20% tř. II sk. 5</t>
  </si>
  <si>
    <t>(303,000*1,100*1,720)*20/100</t>
  </si>
  <si>
    <t>"rozšíření v místě RŠ (Š95 - Š105)" (((2,500*0,700*2)*1,720)*12)*20/100</t>
  </si>
  <si>
    <t>"odpočet skladby MK" -(303,000*1,100*0,490)*20/100</t>
  </si>
  <si>
    <t>"odpočet skladby MK v místě RŠ" -(((2,500*0,700*2)*0,490)*12)*20/100</t>
  </si>
  <si>
    <t>-1083526306</t>
  </si>
  <si>
    <t>297814655</t>
  </si>
  <si>
    <t>"přípojka plynu" (1,100*6)*1,050*1,550</t>
  </si>
  <si>
    <t>"přípojka vody" (1,100*1)*1,050*1,550</t>
  </si>
  <si>
    <t>"vodovod" (1,100*1)*1,100*1,600</t>
  </si>
  <si>
    <t>"vedení sdělovací" (1,100*6)*1,000*1,500</t>
  </si>
  <si>
    <t>1919686711</t>
  </si>
  <si>
    <t>(303,000-2,500*12)*2*1,720 " mimo RŠ (Š95 - Š105)</t>
  </si>
  <si>
    <t>1080548562</t>
  </si>
  <si>
    <t>(2,500*2)*1,720*12 " v místě RŠ (Š95 - Š105)</t>
  </si>
  <si>
    <t>-433384092</t>
  </si>
  <si>
    <t>939,120 " VV viz. 151811131</t>
  </si>
  <si>
    <t>437110912</t>
  </si>
  <si>
    <t>103,200 " VV viz. 151811132</t>
  </si>
  <si>
    <t>-67013539</t>
  </si>
  <si>
    <t>276,972 " VV viz. 132255204</t>
  </si>
  <si>
    <t>"vytříděná zemina vhodná do zásypů ze staveništní deponii</t>
  </si>
  <si>
    <t>"50% objemu zásypu" 78,324*50/100</t>
  </si>
  <si>
    <t>327832825</t>
  </si>
  <si>
    <t>"50% objemu zásypu" -78,324*50/100</t>
  </si>
  <si>
    <t>770954371</t>
  </si>
  <si>
    <t>237,810 " VV viz. 162751117</t>
  </si>
  <si>
    <t>237,81*5 'Přepočtené koeficientem množství</t>
  </si>
  <si>
    <t>1532458901</t>
  </si>
  <si>
    <t>"přebytečný výkopek na trvalou skládku"</t>
  </si>
  <si>
    <t>92,324 " VV viz. 132355204</t>
  </si>
  <si>
    <t>92,324 " VV viz. 132455204</t>
  </si>
  <si>
    <t>-344487264</t>
  </si>
  <si>
    <t>184,648 " VV viz. 162751137</t>
  </si>
  <si>
    <t>184,648*5 'Přepočtené koeficientem množství</t>
  </si>
  <si>
    <t>1366010515</t>
  </si>
  <si>
    <t>-1745412338</t>
  </si>
  <si>
    <t>"přebytečná zemina po vytřídění k odvozu na trvalou skládku" 237,810 " VV viz. 162751117</t>
  </si>
  <si>
    <t>"vytříděná zemina vhodná do zásypů (50% objemu)" 78,324*50/100 " VV viz. 174151101</t>
  </si>
  <si>
    <t>-628690131</t>
  </si>
  <si>
    <t>"násyp ŠD aktivní zóny komunikace tl. 500 mm" (303,000-2,500*12)*1,100*0,500</t>
  </si>
  <si>
    <t>"12x rozšíření v místě RŠ" (2,500*2,500*0,500)*12</t>
  </si>
  <si>
    <t>"odpočet RŠ" -((Pi*(0,620)^2)*0,500)*12</t>
  </si>
  <si>
    <t>-321151861</t>
  </si>
  <si>
    <t>180,404*2 'Přepočtené koeficientem množství</t>
  </si>
  <si>
    <t>1094287160</t>
  </si>
  <si>
    <t>"dočasná staveništní deponie - vytřídění výkopku pro zpětný zásyp</t>
  </si>
  <si>
    <t>1416165389</t>
  </si>
  <si>
    <t>"pro VV SP stanovena objemová hmotnost zeminy 1850 kg/m3</t>
  </si>
  <si>
    <t>422,458*1,85 'Přepočtené koeficientem množství</t>
  </si>
  <si>
    <t>1491522453</t>
  </si>
  <si>
    <t>"zpětný zásyp zeminou (50% objemu zásypu) + ŠTP (50% objemu zásypu)</t>
  </si>
  <si>
    <t>303,000*1,100*1,720</t>
  </si>
  <si>
    <t>"odpočet ŠTP lože" -(303,000*1,100*0,100)</t>
  </si>
  <si>
    <t>"odpočet ŠTP obsypu" -(303,000*1,100*0,550)</t>
  </si>
  <si>
    <t>"odpočet ŠD násypu aktivní zóny komunikace" -(303,000*1,100*0,500)</t>
  </si>
  <si>
    <t>"rozšíření v místě RŠ (Š95 - Š105)" (((2,500*0,700*2)*1,720)*12)</t>
  </si>
  <si>
    <t>"odpočet skladby MK" -(303,000*1,100*0,490)</t>
  </si>
  <si>
    <t>"odpočet skladby MK v místě RŠ" -(((2,500*0,700*2)*0,490)*12)</t>
  </si>
  <si>
    <t>-1329053606</t>
  </si>
  <si>
    <t>39,162*2 'Přepočtené koeficientem množství</t>
  </si>
  <si>
    <t>-625924703</t>
  </si>
  <si>
    <t>(303,000-1,300*12)*1,100*0,550</t>
  </si>
  <si>
    <t>"odpočet potrubí DN 250" -(Pi*(0,125)^2)*(303,000-1,300*12)</t>
  </si>
  <si>
    <t>733787761</t>
  </si>
  <si>
    <t>159,769*2 'Přepočtené koeficientem množství</t>
  </si>
  <si>
    <t>-250660961</t>
  </si>
  <si>
    <t>"PP DN 250" 303,000</t>
  </si>
  <si>
    <t>1575591303</t>
  </si>
  <si>
    <t>-1315967230</t>
  </si>
  <si>
    <t>"ŠTP podsyp podkladní beton. desky RŠ tl. 150 mm</t>
  </si>
  <si>
    <t>"12x RŠ (Š95 - Š105)" (2,500*2,500*0,150)*12</t>
  </si>
  <si>
    <t>"ŠTP lože tl. 100 mm" (303,000-1,300*12)*1,100*0,100</t>
  </si>
  <si>
    <t>456786670</t>
  </si>
  <si>
    <t>"1x RŠ Š95 (h=40 mm)" 1,000</t>
  </si>
  <si>
    <t>"1x RŠ Š95 (h=100 mm)" 1,000</t>
  </si>
  <si>
    <t>"2x RŠ Š98 (h=100 mm)" 2,000</t>
  </si>
  <si>
    <t>"1x RŠ Š99 (h=40 mm)" 1,000</t>
  </si>
  <si>
    <t>"1x RŠ Š100 (h=100 mm)" 1,000</t>
  </si>
  <si>
    <t>"1x RŠ Š101 (h=100 mm)" 1,000</t>
  </si>
  <si>
    <t>"1x RŠ Š102 (h=40 mm)" 1,000</t>
  </si>
  <si>
    <t>"1x RŠ Š104 (h=40 mm)" 1,000</t>
  </si>
  <si>
    <t>"1x RŠ Š104 (h=100 mm)" 1,000</t>
  </si>
  <si>
    <t>1240645730</t>
  </si>
  <si>
    <t>1310362558</t>
  </si>
  <si>
    <t>-1486240913</t>
  </si>
  <si>
    <t>"1x RŠ Š97 (h=120 mm)" 1,000</t>
  </si>
  <si>
    <t>"1x RŠ Š101 (h=120 mm)" 1,000</t>
  </si>
  <si>
    <t>524899837</t>
  </si>
  <si>
    <t>1399832929</t>
  </si>
  <si>
    <t>"podkladní beton. deska RŠ tl. 100 mm</t>
  </si>
  <si>
    <t>"12x RŠ (Š95 - Š105)" (1,500*1,500*0,100)*12</t>
  </si>
  <si>
    <t>1039767336</t>
  </si>
  <si>
    <t>"12x RŠ (Š95 - Š105)" (1,500*4*0,100)*12</t>
  </si>
  <si>
    <t>-1418428415</t>
  </si>
  <si>
    <t>"1x RŠ Š96 (h=20 mm)" 1,000</t>
  </si>
  <si>
    <t>"1x RŠ Š97 (h=50 mm)" 1,000</t>
  </si>
  <si>
    <t>"1x RŠ Š98 (h=10 mm)" 1,000</t>
  </si>
  <si>
    <t>"1x RŠ Š99 (h=50 mm)" 1,000</t>
  </si>
  <si>
    <t>"1x RŠ Š100 (h=50 mm)" 1,000</t>
  </si>
  <si>
    <t>"1x RŠ Š102 (h=50 mm)" 1,000</t>
  </si>
  <si>
    <t>"1x RŠ Š103 (h=70 mm)" 1,000</t>
  </si>
  <si>
    <t>"1x RŠ Š105 (h=70 mm)" 1,000</t>
  </si>
  <si>
    <t>-915628330</t>
  </si>
  <si>
    <t>"viz. úprava zhlaví ve vozovce a zpevněných plochách</t>
  </si>
  <si>
    <t>"12x RŠ (Š95 - Š105)" 12,000</t>
  </si>
  <si>
    <t>-1680003182</t>
  </si>
  <si>
    <t>1958119489</t>
  </si>
  <si>
    <t>1293403815</t>
  </si>
  <si>
    <t>-301745101</t>
  </si>
  <si>
    <t>1920881527</t>
  </si>
  <si>
    <t>-641453783</t>
  </si>
  <si>
    <t>-1488458800</t>
  </si>
  <si>
    <t>1342833388</t>
  </si>
  <si>
    <t>303,000</t>
  </si>
  <si>
    <t>1180241018</t>
  </si>
  <si>
    <t>303*1,015 'Přepočtené koeficientem množství</t>
  </si>
  <si>
    <t>-487583114</t>
  </si>
  <si>
    <t>"domovní přípojka v trase trubního vedení (mimo RŠ)</t>
  </si>
  <si>
    <t>"č.p. 35" 1,000</t>
  </si>
  <si>
    <t>"č.p. 253" 1,000</t>
  </si>
  <si>
    <t>"č.p. 167" 1,000</t>
  </si>
  <si>
    <t>"č.p. 158" 1,000</t>
  </si>
  <si>
    <t>"č.p. 155" 1,000</t>
  </si>
  <si>
    <t>"č.p. 209" 1,000</t>
  </si>
  <si>
    <t>-1801634432</t>
  </si>
  <si>
    <t>503392541</t>
  </si>
  <si>
    <t>"domovní přípojka v RŠ</t>
  </si>
  <si>
    <t>"č.p. 207" 1,000</t>
  </si>
  <si>
    <t>"č.p. 210" 1,000</t>
  </si>
  <si>
    <t>-1335843471</t>
  </si>
  <si>
    <t>796689769</t>
  </si>
  <si>
    <t>455199996</t>
  </si>
  <si>
    <t>784094551</t>
  </si>
  <si>
    <t>"RŠ Š88" 1,000</t>
  </si>
  <si>
    <t>"RŠ Š95" 2,000</t>
  </si>
  <si>
    <t>"RŠ Š96" 2,000</t>
  </si>
  <si>
    <t>"RŠ Š97" 3,000</t>
  </si>
  <si>
    <t>"RŠ Š98" 3,000</t>
  </si>
  <si>
    <t>"RŠ Š99" 2,000</t>
  </si>
  <si>
    <t>"RŠ Š100" 2,000</t>
  </si>
  <si>
    <t>"RŠ Š101" 2,000</t>
  </si>
  <si>
    <t>"RŠ Š102" 2,000</t>
  </si>
  <si>
    <t>"RŠ Š103" 2,000</t>
  </si>
  <si>
    <t>"RŠ Š104" 2,000</t>
  </si>
  <si>
    <t>"RŠ Š105" 1,000</t>
  </si>
  <si>
    <t>-376217385</t>
  </si>
  <si>
    <t>-234320585</t>
  </si>
  <si>
    <t>"úsek Š88 - Š95" 1,000</t>
  </si>
  <si>
    <t>"úsek Š95 - Š96" 1,000</t>
  </si>
  <si>
    <t>"úsek Š96 - Š97" 1,000</t>
  </si>
  <si>
    <t>"úsek Š97 - Š98" 1,000</t>
  </si>
  <si>
    <t>"úsek Š98 - Š99" 1,000</t>
  </si>
  <si>
    <t>"úsek Š99 - Š100" 1,000</t>
  </si>
  <si>
    <t>"úsek Š100 - Š101" 1,000</t>
  </si>
  <si>
    <t>"úsek Š101 - Š102" 1,000</t>
  </si>
  <si>
    <t>"úsek Š102 - Š103" 1,000</t>
  </si>
  <si>
    <t>"úsek Š103 - Š104" 1,000</t>
  </si>
  <si>
    <t>"úsek Š104 - Š105" 1,000</t>
  </si>
  <si>
    <t>1190735725</t>
  </si>
  <si>
    <t>-1668343406</t>
  </si>
  <si>
    <t>961041456</t>
  </si>
  <si>
    <t>-718358237</t>
  </si>
  <si>
    <t>-208949111</t>
  </si>
  <si>
    <t>"1x RŠ Š95" 1,000</t>
  </si>
  <si>
    <t>"1x RŠ Š96" 1,000</t>
  </si>
  <si>
    <t>"1x RŠ Š97" 1,000</t>
  </si>
  <si>
    <t>"1x RŠ Š98" 1,000</t>
  </si>
  <si>
    <t>"1x RŠ Š99" 1,000</t>
  </si>
  <si>
    <t>"1x RŠ Š100" 1,000</t>
  </si>
  <si>
    <t>"1x RŠ Š101" 1,000</t>
  </si>
  <si>
    <t>2120507977</t>
  </si>
  <si>
    <t>390244981</t>
  </si>
  <si>
    <t>1190344378</t>
  </si>
  <si>
    <t>"3x RŠ Š90" 3,000</t>
  </si>
  <si>
    <t>"3x RŠ Š99" 1,000</t>
  </si>
  <si>
    <t>"3x RŠ Š102" 1,000</t>
  </si>
  <si>
    <t>"3x RŠ Š103" 1,000</t>
  </si>
  <si>
    <t>"3x RŠ Š104" 1,000</t>
  </si>
  <si>
    <t>"3x RŠ Š105" 1,000</t>
  </si>
  <si>
    <t>-122553931</t>
  </si>
  <si>
    <t>227676121</t>
  </si>
  <si>
    <t>-1340212929</t>
  </si>
  <si>
    <t>-1744800982</t>
  </si>
  <si>
    <t>614376216</t>
  </si>
  <si>
    <t>"12x RŠ (Š95 - Š105)" 1,000*12</t>
  </si>
  <si>
    <t>-3729228</t>
  </si>
  <si>
    <t>472714519</t>
  </si>
  <si>
    <t>1674384041</t>
  </si>
  <si>
    <t>"pro VV SP stanoveno umístění tabulky na oplocení</t>
  </si>
  <si>
    <t>122656125</t>
  </si>
  <si>
    <t>"proti případnému prolínání konstrukčních vrstev komunikace do zásypu</t>
  </si>
  <si>
    <t>"násyp ŠD aktivní zóny komunikace tl. 500 mm" (303,000-2,500*12)*1,100</t>
  </si>
  <si>
    <t>"12x rozšíření v místě RŠ" (2,500*2,500)*12</t>
  </si>
  <si>
    <t>-1488699385</t>
  </si>
  <si>
    <t>"obrusná vrstva ACO 11 tl. 40 mm" 303,000*2+1,900*2</t>
  </si>
  <si>
    <t>1099161847</t>
  </si>
  <si>
    <t>1732539669</t>
  </si>
  <si>
    <t>"ložná vrstva ACL 22 tl. 40 mm" 303,000*2+1,400*2</t>
  </si>
  <si>
    <t>2120667844</t>
  </si>
  <si>
    <t>"podkladní vrstva ACP 16 tl. 60 mm" 303,000*2+1,400*2</t>
  </si>
  <si>
    <t>841707001</t>
  </si>
  <si>
    <t>146782325</t>
  </si>
  <si>
    <t>901357588</t>
  </si>
  <si>
    <t>"domovní přípojka DN 150 v RŠ</t>
  </si>
  <si>
    <t>"č.p. 207" 0,150*1</t>
  </si>
  <si>
    <t>"č.p. 210" 0,150*1</t>
  </si>
  <si>
    <t>-576831714</t>
  </si>
  <si>
    <t>0,300 " VV viz. 977151124</t>
  </si>
  <si>
    <t>1359256462</t>
  </si>
  <si>
    <t>"podkl. drc. kamenivo" 217,674</t>
  </si>
  <si>
    <t>"asfaltová fréza" 56,828</t>
  </si>
  <si>
    <t>"uliční smetky" 6,177+12,354</t>
  </si>
  <si>
    <t>-1589550967</t>
  </si>
  <si>
    <t>293,033 " VV viz. 997221551</t>
  </si>
  <si>
    <t>293,033*14 'Přepočtené koeficientem množství</t>
  </si>
  <si>
    <t>-1633114176</t>
  </si>
  <si>
    <t>"asfaltové kry" 45,688+102,564</t>
  </si>
  <si>
    <t>"bet. vývrt" 0,017</t>
  </si>
  <si>
    <t>1824769465</t>
  </si>
  <si>
    <t>148,269 " VV viz. 997221561</t>
  </si>
  <si>
    <t>148,269*14 'Přepočtené koeficientem množství</t>
  </si>
  <si>
    <t>67532189</t>
  </si>
  <si>
    <t>912759225</t>
  </si>
  <si>
    <t>1615348953</t>
  </si>
  <si>
    <t>1985911387</t>
  </si>
  <si>
    <t>-1633244996</t>
  </si>
  <si>
    <t>-379509752</t>
  </si>
  <si>
    <t>-1202884052</t>
  </si>
  <si>
    <t>303,000*1,100</t>
  </si>
  <si>
    <t>-1924879111</t>
  </si>
  <si>
    <t>375,3*1,02 'Přepočtené koeficientem množství</t>
  </si>
  <si>
    <t>-494604944</t>
  </si>
  <si>
    <t>-586786695</t>
  </si>
  <si>
    <t>-84333686</t>
  </si>
  <si>
    <t>110,714*3 'Přepočtené koeficientem množství</t>
  </si>
  <si>
    <t>1273355712</t>
  </si>
  <si>
    <t>894464972</t>
  </si>
  <si>
    <t>98,993*3 'Přepočtené koeficientem množství</t>
  </si>
  <si>
    <t>SO 01.9 - Domovní přípojky</t>
  </si>
  <si>
    <t>PSV - Práce a dodávky PSV</t>
  </si>
  <si>
    <t xml:space="preserve">    721 - Zdravotechnika - vnitřní kanalizace</t>
  </si>
  <si>
    <t>407395319</t>
  </si>
  <si>
    <t>"D1.1_02_Situace</t>
  </si>
  <si>
    <t>"šířka rýhy</t>
  </si>
  <si>
    <t xml:space="preserve">"podkladní vrstva ŠD tl. 350 mm </t>
  </si>
  <si>
    <t>"DN 150" 269,200*1,100</t>
  </si>
  <si>
    <t>"DN 200" 10,800*1,100</t>
  </si>
  <si>
    <t>"DN 40" 92,200*1,100</t>
  </si>
  <si>
    <t>113107341</t>
  </si>
  <si>
    <t>Odstranění podkladů nebo krytů strojně plochy jednotlivě do 50 m2 s přemístěním hmot na skládku na vzdálenost do 3 m nebo s naložením na dopravní prostředek živičných, o tl. vrstvy do 50 mm</t>
  </si>
  <si>
    <t>-77199286</t>
  </si>
  <si>
    <t>https://podminky.urs.cz/item/CS_URS_2023_01/113107341</t>
  </si>
  <si>
    <t xml:space="preserve">"ložná vrstva ACL 22 tl. 40 mm </t>
  </si>
  <si>
    <t>"DN 150" 269,200*1,400</t>
  </si>
  <si>
    <t>"DN 200" 10,800*1,400</t>
  </si>
  <si>
    <t>"DN 40" 92,200*1,400</t>
  </si>
  <si>
    <t>1823856950</t>
  </si>
  <si>
    <t xml:space="preserve">"podkladní vrstva ACP 16 tl. 60 mm </t>
  </si>
  <si>
    <t>-825197232</t>
  </si>
  <si>
    <t>"šířka rýhy + 400 mm na každou stranu</t>
  </si>
  <si>
    <t xml:space="preserve">"obrusná vrstva ACO 11 tl. 40 mm </t>
  </si>
  <si>
    <t>"DN 150" 269,200*1,900</t>
  </si>
  <si>
    <t>"DN 200" 10,800*1,900</t>
  </si>
  <si>
    <t>"DN 40" 92,200*1,900</t>
  </si>
  <si>
    <t>1884164613</t>
  </si>
  <si>
    <t>"stoka C</t>
  </si>
  <si>
    <t>"vodovod" 1,300*1</t>
  </si>
  <si>
    <t>"plynovod" 1,300*1</t>
  </si>
  <si>
    <t>"vodovod" 1,300*2</t>
  </si>
  <si>
    <t>"plynovod" 1,300*3</t>
  </si>
  <si>
    <t>"stoka E</t>
  </si>
  <si>
    <t>"vodovod" 1,300*13</t>
  </si>
  <si>
    <t>"plynovod" 1,300*5</t>
  </si>
  <si>
    <t>"stoka F1"</t>
  </si>
  <si>
    <t>"vodovod" 1,300*9</t>
  </si>
  <si>
    <t>"plynovod" 1,300*4</t>
  </si>
  <si>
    <t>"rušený plynovod" 1,300*6</t>
  </si>
  <si>
    <t>"stoka I</t>
  </si>
  <si>
    <t>"vodovod" 1,300*5</t>
  </si>
  <si>
    <t>"plynovod" 1,300*6</t>
  </si>
  <si>
    <t>"stoka K</t>
  </si>
  <si>
    <t>"vodovod" 1,300*4</t>
  </si>
  <si>
    <t>1019245065</t>
  </si>
  <si>
    <t>"stoka B</t>
  </si>
  <si>
    <t>"kanalizace" 1,300*1</t>
  </si>
  <si>
    <t>"kanalizace" 1,300*2</t>
  </si>
  <si>
    <t>-1462123618</t>
  </si>
  <si>
    <t>"sdělovací vedení" 1,300*2</t>
  </si>
  <si>
    <t>"sdělovací vedení" 1,300*1</t>
  </si>
  <si>
    <t>"sdělovací vedení" 1,300*4</t>
  </si>
  <si>
    <t>"sdělovací vedení" 1,300*3</t>
  </si>
  <si>
    <t>"sdělovací vedení" 1,300*15</t>
  </si>
  <si>
    <t>"stoka F1</t>
  </si>
  <si>
    <t>"sdělovací vedení" 1,300*7</t>
  </si>
  <si>
    <t>"sdělovací vedení" 1,300*6</t>
  </si>
  <si>
    <t>"NN vedení" 1,300*1</t>
  </si>
  <si>
    <t>"stoka K1</t>
  </si>
  <si>
    <t>"NN vedení" 1,300*5</t>
  </si>
  <si>
    <t>354263531</t>
  </si>
  <si>
    <t>88,000</t>
  </si>
  <si>
    <t>-1883425321</t>
  </si>
  <si>
    <t>88,000 " VV viz. 119002121</t>
  </si>
  <si>
    <t>119003217</t>
  </si>
  <si>
    <t>Pomocné konstrukce při zabezpečení výkopu svislé ocelové mobilní oplocení, výšky do 1,5 m panely vyplněné dráty zřízení</t>
  </si>
  <si>
    <t>1027761392</t>
  </si>
  <si>
    <t>https://podminky.urs.cz/item/CS_URS_2023_01/119003217</t>
  </si>
  <si>
    <t>94,500*2+269,500*2+14,000*2+3,500*88</t>
  </si>
  <si>
    <t>119003218</t>
  </si>
  <si>
    <t>Pomocné konstrukce při zabezpečení výkopu svislé ocelové mobilní oplocení, výšky do 1,5 m panely vyplněné dráty odstranění</t>
  </si>
  <si>
    <t>-713784705</t>
  </si>
  <si>
    <t>https://podminky.urs.cz/item/CS_URS_2023_01/119003218</t>
  </si>
  <si>
    <t>1064,000 " VV viz. 119003217</t>
  </si>
  <si>
    <t>1286489397</t>
  </si>
  <si>
    <t>"88x veřejná část domovní přípojky" 3,350*88</t>
  </si>
  <si>
    <t>598639492</t>
  </si>
  <si>
    <t>294,800 " VV viz. 119004111</t>
  </si>
  <si>
    <t>132255201</t>
  </si>
  <si>
    <t>Hloubení zapažených rýh šířky přes 800 do 2 000 mm strojně s urovnáním dna do předepsaného profilu a spádu v omezeném prostoru v hornině třídy těžitelnosti I skupiny 3 do 20 m3</t>
  </si>
  <si>
    <t>1223093144</t>
  </si>
  <si>
    <t>https://podminky.urs.cz/item/CS_URS_2023_01/132255201</t>
  </si>
  <si>
    <t>"zatřídění hornin pro VV SP : 30% tř. I sk 3 + 50% tř. II sk 4 + 20% tř. II sk 5</t>
  </si>
  <si>
    <t>"/bude upřesněno v průběhu realizce dle místně příslušných podmínek a na základě určení oprávněného geologa/</t>
  </si>
  <si>
    <t>"průměrná š. rýhy 1,1 m; průměrná hl. výkopu 2,0 m</t>
  </si>
  <si>
    <t>"DN 150" (269,200*1,100*2,000)*30/100</t>
  </si>
  <si>
    <t>"DN 200" (10,800*1,100*2,000)*30/100</t>
  </si>
  <si>
    <t>"D 50" (92,200*1,100*2,000)*30/100</t>
  </si>
  <si>
    <t>"odpočet skladby komunikace" -((269,200+10,800+92,200)*1,100*0,490)*30/100</t>
  </si>
  <si>
    <t>132355201</t>
  </si>
  <si>
    <t>Hloubení zapažených rýh šířky přes 800 do 2 000 mm strojně s urovnáním dna do předepsaného profilu a spádu v omezeném prostoru v hornině třídy těžitelnosti II skupiny 4 do 20 m3</t>
  </si>
  <si>
    <t>-1838358369</t>
  </si>
  <si>
    <t>https://podminky.urs.cz/item/CS_URS_2023_01/132355201</t>
  </si>
  <si>
    <t>"DN 150" (269,200*1,100*2,000)*50/100</t>
  </si>
  <si>
    <t>"DN 200" (10,800*1,100*2,000)*50/100</t>
  </si>
  <si>
    <t>"D 50" (92,200*1,100*2,000)*50/100</t>
  </si>
  <si>
    <t>"odpočet skladby komunikace" -((269,200+10,800+92,200)*1,100*0,490)*50/100</t>
  </si>
  <si>
    <t>132455201</t>
  </si>
  <si>
    <t>Hloubení zapažených rýh šířky přes 800 do 2 000 mm strojně s urovnáním dna do předepsaného profilu a spádu v omezeném prostoru v hornině třídy těžitelnosti II skupiny 5 do 20 m3</t>
  </si>
  <si>
    <t>-2112657518</t>
  </si>
  <si>
    <t>https://podminky.urs.cz/item/CS_URS_2023_01/132455201</t>
  </si>
  <si>
    <t>"DN 150" (269,200*1,100*2,000)*20/100</t>
  </si>
  <si>
    <t>"DN 200" (10,800*1,100*2,000)*20/100</t>
  </si>
  <si>
    <t>"D 50" (92,200*1,100*2,000)*20/100</t>
  </si>
  <si>
    <t>"odpočet skladby komunikace" -((269,200+10,800+92,200)*1,100*0,490)*20/100</t>
  </si>
  <si>
    <t>-1049005202</t>
  </si>
  <si>
    <t>"kanalizace" 1,300*1*(1,300*1,800)</t>
  </si>
  <si>
    <t>"sdělovací vedení" 1,300*2*(1,000*1,500)</t>
  </si>
  <si>
    <t>"vodovod" 1,300*1*(1,100*1,600)</t>
  </si>
  <si>
    <t>"plynovod" 1,300*1*(1,100*1,600)</t>
  </si>
  <si>
    <t>"sdělovací vedení" 1,300*1*(1,000*1,500)</t>
  </si>
  <si>
    <t>"vodovod" 1,300*2*(1,100*1,600)</t>
  </si>
  <si>
    <t>"plynovod" 1,300*3*(1,100*1,600)</t>
  </si>
  <si>
    <t>"kanalizace" 1,300*2*(1,300*1,800)</t>
  </si>
  <si>
    <t>"sdělovací vedení" 1,300*4*(1,000*1,500)</t>
  </si>
  <si>
    <t>"sdělovací vedení" 1,300*3*(1,000*1,500)</t>
  </si>
  <si>
    <t>"vodovod" 1,300*13*(1,100*1,600)</t>
  </si>
  <si>
    <t>"plynovod" 1,300*5*(1,000*1,600)</t>
  </si>
  <si>
    <t>"sdělovací vedení" 1,300*15*(1,000*1,500)</t>
  </si>
  <si>
    <t>"vodovod" 1,300*9*(1,100*1,600)</t>
  </si>
  <si>
    <t>"plynovod" 1,300*4*(1,100*1,600)</t>
  </si>
  <si>
    <t>"rušený plynovod" 1,300*6*(1,100*1,600)</t>
  </si>
  <si>
    <t>"sdělovací vedení" 1,300*7*(1,000*1,500)</t>
  </si>
  <si>
    <t>"vodovod" 1,300*5*(1,100*1,600)</t>
  </si>
  <si>
    <t>"plynovod" 1,300*6*(1,100*1,600)</t>
  </si>
  <si>
    <t>"sdělovací vedení" 1,300*6*(1,000*1,500)</t>
  </si>
  <si>
    <t>"NN vedení" 1,300*1*(1,000*1,500)</t>
  </si>
  <si>
    <t>"vodovod" 1,300*4*(1,100*1,600)</t>
  </si>
  <si>
    <t>"NN vedení" 1,300*5*(1,000*1,500)</t>
  </si>
  <si>
    <t>-502980725</t>
  </si>
  <si>
    <t>"pro VV SP stanovena průměrná h. výkopu 2,0 m</t>
  </si>
  <si>
    <t>"DN 150" 269,200*2*2,000</t>
  </si>
  <si>
    <t>"DN 200" 10,800*2*2,000</t>
  </si>
  <si>
    <t>"D 50" 92,200*2*2,000</t>
  </si>
  <si>
    <t>1272124672</t>
  </si>
  <si>
    <t>1488,800 " VV viz. 151811132</t>
  </si>
  <si>
    <t>1231910181</t>
  </si>
  <si>
    <t>185,467 " VV viz. 132255201</t>
  </si>
  <si>
    <t>-942777241</t>
  </si>
  <si>
    <t>185,467 " VV viz. 162751117</t>
  </si>
  <si>
    <t>185,467*5 'Přepočtené koeficientem množství</t>
  </si>
  <si>
    <t>666987072</t>
  </si>
  <si>
    <t>309,112 " VV viz. 132355201</t>
  </si>
  <si>
    <t>123,645 " VV viz. 132455201</t>
  </si>
  <si>
    <t>1199970249</t>
  </si>
  <si>
    <t>432,757 " VV viz. 162751137</t>
  </si>
  <si>
    <t>432,757*5 'Přepočtené koeficientem množství</t>
  </si>
  <si>
    <t>1952887753</t>
  </si>
  <si>
    <t>"trvalá skládka</t>
  </si>
  <si>
    <t>-1987780408</t>
  </si>
  <si>
    <t>"pro VV SP stanovena průměrná objemová hmotnost výkopku 1850 kg/m3</t>
  </si>
  <si>
    <t>618,224*1,85 'Přepočtené koeficientem množství</t>
  </si>
  <si>
    <t>174151102</t>
  </si>
  <si>
    <t>Zásyp sypaninou z jakékoliv horniny strojně s uložením výkopku ve vrstvách se zhutněním v prostorách s omezeným pohybem stroje s urovnáním povrchu zásypu</t>
  </si>
  <si>
    <t>-1494271280</t>
  </si>
  <si>
    <t>https://podminky.urs.cz/item/CS_URS_2023_01/174151102</t>
  </si>
  <si>
    <t>"zpětný zásyp nesedavým a nenamrzavým materiálem (ŠD fr. 0/32)</t>
  </si>
  <si>
    <t>"DN 150" 269,200*1,100*2,000</t>
  </si>
  <si>
    <t>"DN 200" 10,800*1,100*2,000</t>
  </si>
  <si>
    <t>"D 50" 92,200*1,100*2,000</t>
  </si>
  <si>
    <t>"odpočet ŠTP lože" -(269,200+10,800+92,200)*1,100*0,100</t>
  </si>
  <si>
    <t>"odpočet ŠTP obsypu DN 150" -(269,200*1,100*0,450)</t>
  </si>
  <si>
    <t>"odpočet ŠTP obsypu DN 200" -(10,800*1,100*0,500)</t>
  </si>
  <si>
    <t>"odpočet ŠTP obsypu D 50" -(92,200*1,100*0,350)</t>
  </si>
  <si>
    <t>"odpočet skladby komunikace" -(269,200+10,800+92,200)*1,100*0,490</t>
  </si>
  <si>
    <t>1070874277</t>
  </si>
  <si>
    <t>402,591*2 'Přepočtené koeficientem množství</t>
  </si>
  <si>
    <t>1729647149</t>
  </si>
  <si>
    <t>"DN 150" 269,200*1,300*0,450</t>
  </si>
  <si>
    <t>"DN 200" 10,800*1,300*0,500</t>
  </si>
  <si>
    <t>"D1.1_04-2_Vzorový_řez_uložení_potrubí_PE</t>
  </si>
  <si>
    <t>"DN 40" 92,200*1,100*0,350</t>
  </si>
  <si>
    <t>774689747</t>
  </si>
  <si>
    <t>199,999*2 'Přepočtené koeficientem množství</t>
  </si>
  <si>
    <t>1864187372</t>
  </si>
  <si>
    <t>"DN 150" 269,200</t>
  </si>
  <si>
    <t>"DN 200" 10,800</t>
  </si>
  <si>
    <t>927622076</t>
  </si>
  <si>
    <t>280,000 " VV viz. 359901111</t>
  </si>
  <si>
    <t>1360866623</t>
  </si>
  <si>
    <t>"DN 150" 269,200*1,300*0,100</t>
  </si>
  <si>
    <t>"DN 200" 10,800*1,300*0,100</t>
  </si>
  <si>
    <t>"DN 40" 92,200*1,100*0,100</t>
  </si>
  <si>
    <t>-1300724593</t>
  </si>
  <si>
    <t>-1140256381</t>
  </si>
  <si>
    <t>-112477983</t>
  </si>
  <si>
    <t>-331982317</t>
  </si>
  <si>
    <t>1066446136</t>
  </si>
  <si>
    <t>431939128</t>
  </si>
  <si>
    <t>-389021971</t>
  </si>
  <si>
    <t>871215201</t>
  </si>
  <si>
    <t>Montáž kanalizačního potrubí z plastů z polyetylenu PE 100 svařovaných elektrotvarovkou v otevřeném výkopu ve sklonu do 20 % SDR 11/PN16 D 50 x 4,6 mm</t>
  </si>
  <si>
    <t>1488389529</t>
  </si>
  <si>
    <t>https://podminky.urs.cz/item/CS_URS_2023_01/871215201</t>
  </si>
  <si>
    <t>3,100+3,500+3,500+15,300</t>
  </si>
  <si>
    <t>Mezisoučet " stoka B</t>
  </si>
  <si>
    <t>41,200</t>
  </si>
  <si>
    <t>Mezisoučet " stoka C1</t>
  </si>
  <si>
    <t>2,400+3,800</t>
  </si>
  <si>
    <t>Mezisoučet " stoka E</t>
  </si>
  <si>
    <t>4,100</t>
  </si>
  <si>
    <t>Mezisoučet " stoka K1</t>
  </si>
  <si>
    <t>"výtlak V1</t>
  </si>
  <si>
    <t>1,100+2,100+3,200</t>
  </si>
  <si>
    <t>Mezisoučet " výtlak V1</t>
  </si>
  <si>
    <t>"výtlak V2</t>
  </si>
  <si>
    <t>3,400+2,700+2,800</t>
  </si>
  <si>
    <t>Mezisoučet " výtlak V2</t>
  </si>
  <si>
    <t>28613720</t>
  </si>
  <si>
    <t>potrubí kanalizační třívrstvé PE100 SDR17 s dodatečným opláštěním a integrovaným detekčním vodičem, 50x3,0mm</t>
  </si>
  <si>
    <t>-210015649</t>
  </si>
  <si>
    <t>92,2*1,015 'Přepočtené koeficientem množství</t>
  </si>
  <si>
    <t>871313121</t>
  </si>
  <si>
    <t>Montáž kanalizačního potrubí z plastů z tvrdého PVC těsněných gumovým kroužkem v otevřeném výkopu ve sklonu do 20 % DN 160</t>
  </si>
  <si>
    <t>-1674755573</t>
  </si>
  <si>
    <t>https://podminky.urs.cz/item/CS_URS_2023_01/871313121</t>
  </si>
  <si>
    <t>"DN 150" 4,800+4,800</t>
  </si>
  <si>
    <t>Mezisoučet " stoka B (DN 150)</t>
  </si>
  <si>
    <t>"DN 150" 13,600+4,600</t>
  </si>
  <si>
    <t>Mezisoučet " stoka C (DN 150)</t>
  </si>
  <si>
    <t>"DN 150" 3,400+3,300+8,500+5,000+4,500</t>
  </si>
  <si>
    <t>Mezisoučet " stoka C1 (DN 150)</t>
  </si>
  <si>
    <t>"stoka C2"</t>
  </si>
  <si>
    <t>"DN 150" 4,000+3,600</t>
  </si>
  <si>
    <t>Mezisoučet " stoka C2 (DN 150)</t>
  </si>
  <si>
    <t>"DN 150" 1,500+3,100+8,000+6,500+3,500+2,300+4,000+2,600+5,000+5,300+3,400+7,100+2,500+3,600+3,700+3,700+3,500+2,200+3,600</t>
  </si>
  <si>
    <t>Mezisoučet " stoka E (DN 150)</t>
  </si>
  <si>
    <t>"DN 150" 14,100+3,700+2,900+3,300+3,100+3,600+5,800+2,700+5,800+6,100+4,100+2,500+2,800+3,300</t>
  </si>
  <si>
    <t>Mezisoučet " stoka F1 (DN 150)</t>
  </si>
  <si>
    <t>"stoka F1-1</t>
  </si>
  <si>
    <t>"DN 150" 2,100+6,400</t>
  </si>
  <si>
    <t>Mezisoučet " stoka F1-1 (DN 150)</t>
  </si>
  <si>
    <t>"DN 150" 6,800+5,200+2,800+2,600+2,400+2,400+2,500+2,700+2,400</t>
  </si>
  <si>
    <t>Mezisoučet " stoka I (DN 150)</t>
  </si>
  <si>
    <t>"DN 150" 0,700+1,100+2,000+5,000+2,300+3,600</t>
  </si>
  <si>
    <t>Mezisoučet " stoka K (DN 150)</t>
  </si>
  <si>
    <t>"DN 150" 3,300+4,900+2,000+1,900+1,800+1,900+1,400</t>
  </si>
  <si>
    <t>Mezisoučet " stoka K1 (DN 150)</t>
  </si>
  <si>
    <t>28611173</t>
  </si>
  <si>
    <t>trubka kanalizační PVC DN 160x1000mm SN10</t>
  </si>
  <si>
    <t>-393992465</t>
  </si>
  <si>
    <t>269,2*1,03 'Přepočtené koeficientem množství</t>
  </si>
  <si>
    <t>871353121</t>
  </si>
  <si>
    <t>Montáž kanalizačního potrubí z plastů z tvrdého PVC těsněných gumovým kroužkem v otevřeném výkopu ve sklonu do 20 % DN 200</t>
  </si>
  <si>
    <t>1761505200</t>
  </si>
  <si>
    <t>https://podminky.urs.cz/item/CS_URS_2023_01/871353121</t>
  </si>
  <si>
    <t>"DN 200" 3,600</t>
  </si>
  <si>
    <t>Mezisoučet " stoka C1 (DN 200)</t>
  </si>
  <si>
    <t>"DN 200" 4,700+0,500+2,000</t>
  </si>
  <si>
    <t>Mezisoučet " stoka C2 (DN 200)</t>
  </si>
  <si>
    <t>28611176</t>
  </si>
  <si>
    <t>trubka kanalizační PVC DN 200x1000mm SN10</t>
  </si>
  <si>
    <t>1904325807</t>
  </si>
  <si>
    <t>10,8*1,03 'Přepočtené koeficientem množství</t>
  </si>
  <si>
    <t>877185201</t>
  </si>
  <si>
    <t>Montáž tvarovek na kanalizačním plastovém potrubí z polyetylenu PE 100 elektrotvarovek SDR 11/PN16 spojek nebo oblouků d 50</t>
  </si>
  <si>
    <t>-1789557872</t>
  </si>
  <si>
    <t>https://podminky.urs.cz/item/CS_URS_2023_01/877185201</t>
  </si>
  <si>
    <t>"tlaková přípojka" 14,000</t>
  </si>
  <si>
    <t>28615971</t>
  </si>
  <si>
    <t>elektrospojka SDR11 PE 100 PN16 D 50mm</t>
  </si>
  <si>
    <t>1181122180</t>
  </si>
  <si>
    <t>877215227</t>
  </si>
  <si>
    <t>Montáž tvarovek na kanalizačním plastovém potrubí z polyetylenu PE 100 elektrotvarovek SDR 11/PN16 T-kusů navrtávacích s ventilem a 360° otočnou odbočkou d 63/63</t>
  </si>
  <si>
    <t>1970983109</t>
  </si>
  <si>
    <t>https://podminky.urs.cz/item/CS_URS_2023_01/877215227</t>
  </si>
  <si>
    <t>"tlaková přípojka V2" 3,000</t>
  </si>
  <si>
    <t>28614071</t>
  </si>
  <si>
    <t>tvarovka T-kus navrtávací s ventilem, s odbočkou 360° D 63-50mm</t>
  </si>
  <si>
    <t>-1762853608</t>
  </si>
  <si>
    <t>42291072</t>
  </si>
  <si>
    <t>souprava zemní pro šoupátka DN 40-50mm Rd 1,5m</t>
  </si>
  <si>
    <t>-1450264653</t>
  </si>
  <si>
    <t>877245227</t>
  </si>
  <si>
    <t>Montáž tvarovek na kanalizačním plastovém potrubí z polyetylenu PE 100 elektrotvarovek SDR 11/PN16 T-kusů navrtávacích s ventilem a 360° otočnou odbočkou d 90/63</t>
  </si>
  <si>
    <t>-414859837</t>
  </si>
  <si>
    <t>https://podminky.urs.cz/item/CS_URS_2023_01/877245227</t>
  </si>
  <si>
    <t>"tlaková přípojka V1" 3,000</t>
  </si>
  <si>
    <t>28614075</t>
  </si>
  <si>
    <t>tvarovka T-kus navrtávací s ventilem, s odbočkou 360° D 90-50mm</t>
  </si>
  <si>
    <t>-782006131</t>
  </si>
  <si>
    <t>-430818520</t>
  </si>
  <si>
    <t>891182122</t>
  </si>
  <si>
    <t>Montáž kanalizačních armatur na potrubí šoupátek v otevřeném výkopu nebo v šachtách s osazením zemní soupravy (bez poklopů) DN 40</t>
  </si>
  <si>
    <t>995986490</t>
  </si>
  <si>
    <t>https://podminky.urs.cz/item/CS_URS_2023_01/891182122</t>
  </si>
  <si>
    <t>"tlaková přípojka" 8,000</t>
  </si>
  <si>
    <t>42221450</t>
  </si>
  <si>
    <t>šoupátko odpadní voda litina GGG 50 krátká stavební dl PN10/16 DN 40x140mm</t>
  </si>
  <si>
    <t>678667872</t>
  </si>
  <si>
    <t>-1708213530</t>
  </si>
  <si>
    <t>892241111</t>
  </si>
  <si>
    <t>Tlakové zkoušky vodou na potrubí DN do 80</t>
  </si>
  <si>
    <t>905426968</t>
  </si>
  <si>
    <t>https://podminky.urs.cz/item/CS_URS_2023_01/892241111</t>
  </si>
  <si>
    <t>892351111</t>
  </si>
  <si>
    <t>Tlakové zkoušky vodou na potrubí DN 150 nebo 200</t>
  </si>
  <si>
    <t>220432195</t>
  </si>
  <si>
    <t>https://podminky.urs.cz/item/CS_URS_2023_01/892351111</t>
  </si>
  <si>
    <t>269,200 " VV viz. 871313121</t>
  </si>
  <si>
    <t>10,800 " VV viz. 871353121</t>
  </si>
  <si>
    <t>892372111</t>
  </si>
  <si>
    <t>Tlakové zkoušky vodou zabezpečení konců potrubí při tlakových zkouškách DN do 300</t>
  </si>
  <si>
    <t>1368994863</t>
  </si>
  <si>
    <t>https://podminky.urs.cz/item/CS_URS_2023_01/892372111</t>
  </si>
  <si>
    <t>899401111</t>
  </si>
  <si>
    <t>Osazení poklopů litinových ventilových</t>
  </si>
  <si>
    <t>-724117002</t>
  </si>
  <si>
    <t>https://podminky.urs.cz/item/CS_URS_2023_01/899401111</t>
  </si>
  <si>
    <t>42291402</t>
  </si>
  <si>
    <t>poklop litinový ventilový</t>
  </si>
  <si>
    <t>-1020537460</t>
  </si>
  <si>
    <t>42210051</t>
  </si>
  <si>
    <t>deska podkladová uličního poklopu litinového ventilového</t>
  </si>
  <si>
    <t>-533849403</t>
  </si>
  <si>
    <t>-436707634</t>
  </si>
  <si>
    <t>"označení domovní přípojky</t>
  </si>
  <si>
    <t>"gravitace DN 150 + DN 200" 74,000</t>
  </si>
  <si>
    <t>"tlaková " 14,000</t>
  </si>
  <si>
    <t>sloupek orientační kanalizační PE/ocel výšky 1,1 m s 1 tabulkou hnědo/bílý dle ČSN 75 5025</t>
  </si>
  <si>
    <t>-1727436911</t>
  </si>
  <si>
    <t>59232535</t>
  </si>
  <si>
    <t>patka betonová 250x250x800mm</t>
  </si>
  <si>
    <t>-1017148931</t>
  </si>
  <si>
    <t>899721111</t>
  </si>
  <si>
    <t>Signalizační vodič na potrubí DN do 150 mm</t>
  </si>
  <si>
    <t>2145687663</t>
  </si>
  <si>
    <t>https://podminky.urs.cz/item/CS_URS_2023_01/899721111</t>
  </si>
  <si>
    <t>899722111</t>
  </si>
  <si>
    <t>Krytí potrubí z plastů výstražnou fólií z PVC šířky 20 cm</t>
  </si>
  <si>
    <t>-1937704128</t>
  </si>
  <si>
    <t>https://podminky.urs.cz/item/CS_URS_2023_01/899722111</t>
  </si>
  <si>
    <t>92,200 " VV viz. 899721111</t>
  </si>
  <si>
    <t>102726443</t>
  </si>
  <si>
    <t>"DN 150" 269,200*2</t>
  </si>
  <si>
    <t>"DN 200" 10,800*2</t>
  </si>
  <si>
    <t>"DN 40" 92,200*2</t>
  </si>
  <si>
    <t>-1499338057</t>
  </si>
  <si>
    <t>361914675</t>
  </si>
  <si>
    <t>549645436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</si>
  <si>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</si>
  <si>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</si>
  <si>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603067262</t>
  </si>
  <si>
    <t>https://podminky.urs.cz/item/CS_URS_2023_01/938909331</t>
  </si>
  <si>
    <t>-143866042</t>
  </si>
  <si>
    <t>"podkl. drc. kamenivo" 237,464</t>
  </si>
  <si>
    <t>"ul. smetky" 7,072+14,144</t>
  </si>
  <si>
    <t>"asfaltová fréza" 65,061</t>
  </si>
  <si>
    <t>-1898202605</t>
  </si>
  <si>
    <t>323,741 " VV viz. 997221551</t>
  </si>
  <si>
    <t>323,741*14 'Přepočtené koeficientem množství</t>
  </si>
  <si>
    <t>-377067216</t>
  </si>
  <si>
    <t>"asfaltové kry" 51,066+114,638</t>
  </si>
  <si>
    <t>-969876807</t>
  </si>
  <si>
    <t>165,704 " VV viz. 997221561</t>
  </si>
  <si>
    <t>165,704*14 'Přepočtené koeficientem množství</t>
  </si>
  <si>
    <t>-715937294</t>
  </si>
  <si>
    <t>903111292</t>
  </si>
  <si>
    <t>1626425426</t>
  </si>
  <si>
    <t>-1382916922</t>
  </si>
  <si>
    <t>1977560997</t>
  </si>
  <si>
    <t>PSV</t>
  </si>
  <si>
    <t>Práce a dodávky PSV</t>
  </si>
  <si>
    <t>721</t>
  </si>
  <si>
    <t>Zdravotechnika - vnitřní kanalizace</t>
  </si>
  <si>
    <t>721171912</t>
  </si>
  <si>
    <t>Opravy odpadního potrubí plastového propojení dosavadního potrubí DN 40</t>
  </si>
  <si>
    <t>-2119834754</t>
  </si>
  <si>
    <t>https://podminky.urs.cz/item/CS_URS_2023_01/721171912</t>
  </si>
  <si>
    <t>"propojení na přípojku budovanou vlastníkem nemovitosti</t>
  </si>
  <si>
    <t>14,000</t>
  </si>
  <si>
    <t>721171917</t>
  </si>
  <si>
    <t>Opravy odpadního potrubí plastového propojení dosavadního potrubí DN 160</t>
  </si>
  <si>
    <t>1021300543</t>
  </si>
  <si>
    <t>https://podminky.urs.cz/item/CS_URS_2023_01/721171917</t>
  </si>
  <si>
    <t>67,000</t>
  </si>
  <si>
    <t>721171918</t>
  </si>
  <si>
    <t>Opravy odpadního potrubí plastového propojení dosavadního potrubí DN 200</t>
  </si>
  <si>
    <t>909601066</t>
  </si>
  <si>
    <t>https://podminky.urs.cz/item/CS_URS_2023_01/721171918</t>
  </si>
  <si>
    <t>SO 02 - Tlaková kanalizace</t>
  </si>
  <si>
    <t>SO 02.1 - Výtlak V1</t>
  </si>
  <si>
    <t xml:space="preserve">    23-M - Montáže potrubí</t>
  </si>
  <si>
    <t>99599667</t>
  </si>
  <si>
    <t>"D1.1_02-2_Podrobná_situace_2.část</t>
  </si>
  <si>
    <t>"D1.1_02-13_Podélný_profil_Tlaková_stoka_V1</t>
  </si>
  <si>
    <t>"trasa výtlaku V1 (úsek VB1 - VB14 /112,3 m´/; VB18 - VB22/38,10 m´/)</t>
  </si>
  <si>
    <t>"podkladní vrstva ŠD tl. 350 mm" (112,300+38,100)*1,100</t>
  </si>
  <si>
    <t>35259704</t>
  </si>
  <si>
    <t>"ložná vrstva ACL 22 tl. 40 mm" (112,300+38,100)*1,400</t>
  </si>
  <si>
    <t>269742977</t>
  </si>
  <si>
    <t>"podkladní vrstva ACP 16 tl. 60 mm" (112,300+38,100)*1,400</t>
  </si>
  <si>
    <t>319961297</t>
  </si>
  <si>
    <t>"startovací/cílová jáma řízeného protlaku 2x1,5 m VB14, VB15, VB16, VB 17, VB22</t>
  </si>
  <si>
    <t>"podkladní vrstva ŠD tl. 350 mm" (2,000*1,500)*5</t>
  </si>
  <si>
    <t>611052424</t>
  </si>
  <si>
    <t>"ložná vrstva ACL 22 tl. 40 mm" (2,300*1,800)*5</t>
  </si>
  <si>
    <t>-1115105775</t>
  </si>
  <si>
    <t>"podkladní vrstva ACP 16 tl. 60 mm" (2,300*1,800)*5</t>
  </si>
  <si>
    <t>1921950113</t>
  </si>
  <si>
    <t>"obrusná vrstva ACO 11 tl. 40 mm" (2,800*2,300)*5</t>
  </si>
  <si>
    <t>"obrusná vrstva ACO 11 tl. 40 mm" (112,300+38,100)*1,900</t>
  </si>
  <si>
    <t>-1153096179</t>
  </si>
  <si>
    <t>"vodovod LTH DN 80" 1,100*6</t>
  </si>
  <si>
    <t>"souběh stávajících IS</t>
  </si>
  <si>
    <t>"vodovod LTH DN 80" 24,500</t>
  </si>
  <si>
    <t>920873621</t>
  </si>
  <si>
    <t>"plynovod" 1,100*2</t>
  </si>
  <si>
    <t>"souběh IS</t>
  </si>
  <si>
    <t>"výtlak V2" 34,000</t>
  </si>
  <si>
    <t>-685417979</t>
  </si>
  <si>
    <t>"kanalizace BE 400" 1,100*2</t>
  </si>
  <si>
    <t>-1219541088</t>
  </si>
  <si>
    <t>"vedení sdělovací" 1,100*3</t>
  </si>
  <si>
    <t>2124203292</t>
  </si>
  <si>
    <t>"á 20 m v případě hloubeného výkopu (137,60 bm)" 7,000</t>
  </si>
  <si>
    <t>47312257</t>
  </si>
  <si>
    <t>-1281416174</t>
  </si>
  <si>
    <t>"rýha mimo protlaky a startovací/cílové jámy" 3,500*2+137,600*2</t>
  </si>
  <si>
    <t>"startovací/cílová jáma 2x1,5 m" (3,500*4)*6</t>
  </si>
  <si>
    <t>"startovací/cílová jáma 3x2 m" (3,500*4)*1</t>
  </si>
  <si>
    <t>-295348959</t>
  </si>
  <si>
    <t>380,200 " VV viz. 119003227</t>
  </si>
  <si>
    <t>719412646</t>
  </si>
  <si>
    <t>"rýha mimo protlaky a startovací/cílové jámy" 5,500*7</t>
  </si>
  <si>
    <t>"startovací/cílová jáma 2x1,5 m" 6,800*6</t>
  </si>
  <si>
    <t>"startovací/cílová jáma 3x2 m" 6,800*1</t>
  </si>
  <si>
    <t>-1512828973</t>
  </si>
  <si>
    <t>86,100 " VV viz. 119004111</t>
  </si>
  <si>
    <t>131253202</t>
  </si>
  <si>
    <t>Hloubení zapažených jam a zářezů strojně s urovnáním dna do předepsaného profilu a spádu v omezeném prostoru v hornině třídy těžitelnosti I skupiny 3 přes 20 do 50 m3</t>
  </si>
  <si>
    <t>300811282</t>
  </si>
  <si>
    <t>https://podminky.urs.cz/item/CS_URS_2023_01/131253202</t>
  </si>
  <si>
    <t>"startovací/cílová jáma řízeného protlaku 2x1,5 m</t>
  </si>
  <si>
    <t>"hloubka výkopu dle PP + 0,5 m</t>
  </si>
  <si>
    <t>"zatřídění hornin pro VV SP : 40% tř. I sk. 3 + 40% tř. II sk. 4 + 20% tř. II sk. 5</t>
  </si>
  <si>
    <t>"VB14" (2,000*1,500*2,400)*40/100</t>
  </si>
  <si>
    <t>"VB15" (2,000*1,500*2,240)*40/100</t>
  </si>
  <si>
    <t>"VB16" (2,000*1,500*2,400)*40/100</t>
  </si>
  <si>
    <t>"VB17" (2,000*1,500*2,420)*40/100</t>
  </si>
  <si>
    <t>"VB18" (2,000*1,500*2,400)*40/100</t>
  </si>
  <si>
    <t>"VB22" (2,000*1,500*2,400)*40/100</t>
  </si>
  <si>
    <t>"Š36" (3,000*2,000*2,410)*40/100</t>
  </si>
  <si>
    <t>"odpočet skladby MK (VB14, VB15, VB16, VB17, VB18, VB22)" -((2,000*1,500*0,490)*6)*40/100</t>
  </si>
  <si>
    <t>131353202</t>
  </si>
  <si>
    <t>Hloubení zapažených jam a zářezů strojně s urovnáním dna do předepsaného profilu a spádu v omezeném prostoru v hornině třídy těžitelnosti II skupiny 4 přes 20 do 50 m3</t>
  </si>
  <si>
    <t>760779809</t>
  </si>
  <si>
    <t>https://podminky.urs.cz/item/CS_URS_2023_01/131353202</t>
  </si>
  <si>
    <t>131453202</t>
  </si>
  <si>
    <t>Hloubení zapažených jam a zářezů strojně s urovnáním dna do předepsaného profilu a spádu v omezeném prostoru v hornině třídy těžitelnosti II skupiny 5 přes 20 do 50 m3</t>
  </si>
  <si>
    <t>-1004459611</t>
  </si>
  <si>
    <t>https://podminky.urs.cz/item/CS_URS_2023_01/131453202</t>
  </si>
  <si>
    <t>"VB14" (2,000*1,500*2,400)*20/100</t>
  </si>
  <si>
    <t>"VB15" (2,000*1,500*2,240)*20/100</t>
  </si>
  <si>
    <t>"VB16" (2,000*1,500*2,400)*20/100</t>
  </si>
  <si>
    <t>"VB17" (2,000*1,500*2,420)*20/100</t>
  </si>
  <si>
    <t>"VB18" (2,000*1,500*2,400)*20/100</t>
  </si>
  <si>
    <t>"VB22" (2,000*1,500*2,400)*20/100</t>
  </si>
  <si>
    <t>"Š36" (3,000*2,000*2,410)*20/100</t>
  </si>
  <si>
    <t>"odpočet skladby MK (VB14, VB15, VB16, VB17, VB18, VB22)" -((2,000*1,500*0,490)*6)*20/100</t>
  </si>
  <si>
    <t>-67555322</t>
  </si>
  <si>
    <t>"D1.1_04-2_Vzorový_řez_Uložení_potrubí_PE</t>
  </si>
  <si>
    <t>"mimo řízený protlak a startovací/cílové jámy</t>
  </si>
  <si>
    <t>((254,400-20,300-25,200-45,400-11,000-3,000-2,000*6)*1,100*1,770)*40/100</t>
  </si>
  <si>
    <t>"rozšíření v místě KŠ" ((2,500*0,700*2)*1,770)*40/100</t>
  </si>
  <si>
    <t>"odpočet skladby MK" -((254,400-20,300-25,200-45,400-11,000-3,000-2,000*6)*1,100*0,490)*40/100</t>
  </si>
  <si>
    <t>"odpočet skladby MK v místě rozšíření u KŠ" -((2,500*0,700*2)*0,490)*40/100</t>
  </si>
  <si>
    <t>204217298</t>
  </si>
  <si>
    <t>2145299629</t>
  </si>
  <si>
    <t>((254,400-20,300-25,200-45,400-11,000-3,000-2,000*6)*1,100*1,770)*20/100</t>
  </si>
  <si>
    <t>"rozšíření v místě KŠ" ((2,500*0,700*2)*1,770)*20/100</t>
  </si>
  <si>
    <t>"odpočet skladby MK" -((254,400-20,300-25,200-45,400-11,000-3,000-2,000*6)*1,100*0,490)*20/100</t>
  </si>
  <si>
    <t>"odpočet skladby MK v místě rozšíření u KŠ" -((2,500*0,700*2)*0,490)*20/100</t>
  </si>
  <si>
    <t>-501537799</t>
  </si>
  <si>
    <t>"vodovod LTH DN 80" (1,100*6)*(1,100*1,600)</t>
  </si>
  <si>
    <t>"plynovod" (1,100*2)*(1,100*1,600)</t>
  </si>
  <si>
    <t>"kanalizace BE 400" (1,100*2)*(1,400*1,900)</t>
  </si>
  <si>
    <t>"vedení sdělovací" (1,100*3)*(1,000*1,500)</t>
  </si>
  <si>
    <t>"vodovod LTH DN 80" 24,500*1,100*1,600</t>
  </si>
  <si>
    <t>"výtlak V2" 34,000*1,100*1,600</t>
  </si>
  <si>
    <t>141721211</t>
  </si>
  <si>
    <t>Řízený zemní protlak délky protlaku do 50 m v hornině třídy těžitelnosti I a II, skupiny 1 až 4 včetně zatažení trub v hloubce do 6 m průměru vrtu do 90 mm</t>
  </si>
  <si>
    <t>1319171467</t>
  </si>
  <si>
    <t>https://podminky.urs.cz/item/CS_URS_2023_01/141721211</t>
  </si>
  <si>
    <t>"úsek VB14 - VB15" 20,300</t>
  </si>
  <si>
    <t>"úsek VB15 - VB16" 25,200</t>
  </si>
  <si>
    <t>"úsek VB17 - VB18" 45,400</t>
  </si>
  <si>
    <t>"úsek VB22 - Š36" 11,000</t>
  </si>
  <si>
    <t>486629040</t>
  </si>
  <si>
    <t>"VB14" (2,000*2+1,500*2)*2,400</t>
  </si>
  <si>
    <t>"VB15" (2,000*2+1,500*2)*2,240</t>
  </si>
  <si>
    <t>"VB16" (2,000*2+1,500*2)*2,400</t>
  </si>
  <si>
    <t>"VB17" (2,000*2+1,500*2)*2,420</t>
  </si>
  <si>
    <t>"VB18" (2,000*2+1,500*2)*2,400</t>
  </si>
  <si>
    <t>"VB22" (2,000*2+1,500*2)*2,400</t>
  </si>
  <si>
    <t>"Š36" (3,000*2+2,000*2)*2,410</t>
  </si>
  <si>
    <t>-1748714607</t>
  </si>
  <si>
    <t>123,920 " VV viz. 151101201</t>
  </si>
  <si>
    <t>186501241</t>
  </si>
  <si>
    <t>"VB14" (2,000*1,500*2,400)</t>
  </si>
  <si>
    <t>"VB15" (2,000*1,500*2,240)</t>
  </si>
  <si>
    <t>"VB16" (2,000*1,500*2,400)</t>
  </si>
  <si>
    <t>"VB17" (2,000*1,500*2,420)</t>
  </si>
  <si>
    <t>"VB18" (2,000*1,500*2,400)</t>
  </si>
  <si>
    <t>"VB22" (2,000*1,500*2,400)</t>
  </si>
  <si>
    <t>"Š36" (3,000*2,000*2,410)</t>
  </si>
  <si>
    <t>1977818225</t>
  </si>
  <si>
    <t>57,240 " VV viz. 151101301</t>
  </si>
  <si>
    <t>-1121102096</t>
  </si>
  <si>
    <t>(254,400-20,300-25,200-45,400-11,000-3,000-2,000*6)*2*1,770</t>
  </si>
  <si>
    <t>166906771</t>
  </si>
  <si>
    <t>486,750 " VV viz. 151811131</t>
  </si>
  <si>
    <t>642355080</t>
  </si>
  <si>
    <t>"zemina z výkopku na dočasnou staveništní deponii k vytřídění pro zásypy</t>
  </si>
  <si>
    <t>19,368 " VV viz. 131253202</t>
  </si>
  <si>
    <t>79,232 " VV viz. 132255204</t>
  </si>
  <si>
    <t>"vytříděná zemina ze staveništní deponie k zásypu</t>
  </si>
  <si>
    <t>32,461*50/100 " VV viz. 174151102 (50% objemu zásypu)</t>
  </si>
  <si>
    <t>402924895</t>
  </si>
  <si>
    <t>"přebytečná zemina po vytřídění na staveništní deponie na trvalou skládku</t>
  </si>
  <si>
    <t>-32,461*50/100 " VV viz. 174151102 (50% objemu zásypu)</t>
  </si>
  <si>
    <t>-753021028</t>
  </si>
  <si>
    <t>82,369 " VV viz. 162751117</t>
  </si>
  <si>
    <t>82,369*5 'Přepočtené koeficientem množství</t>
  </si>
  <si>
    <t>-202129421</t>
  </si>
  <si>
    <t>"přebytečná zemina z výkopku na trvalou skládku</t>
  </si>
  <si>
    <t>19,368 " VV viz. 131353202</t>
  </si>
  <si>
    <t>9,684 " VV viz. 131453202</t>
  </si>
  <si>
    <t>79,232 " VV viz. 132355204</t>
  </si>
  <si>
    <t>39,616 " VV viz. 132455204</t>
  </si>
  <si>
    <t>921286862</t>
  </si>
  <si>
    <t>147,900 " VV viz. 162751137</t>
  </si>
  <si>
    <t>147,9*5 'Přepočtené koeficientem množství</t>
  </si>
  <si>
    <t>1644326886</t>
  </si>
  <si>
    <t>"třídění zemin z výkopku pro zeminu vhodnou do zásypů</t>
  </si>
  <si>
    <t>146934080</t>
  </si>
  <si>
    <t>"vytříděná zemina vhodná do zásypů</t>
  </si>
  <si>
    <t>"50% objemu zásypu" 32,461*50/100 " VV viz. 174151102</t>
  </si>
  <si>
    <t>-32,461*50/100 " VV viz. 174151102</t>
  </si>
  <si>
    <t>1505483556</t>
  </si>
  <si>
    <t>"násyp aktivní zóny MK tl. 500 mm</t>
  </si>
  <si>
    <t>(254,500-20,300-25,200-45,400-11,000-3,000-2,000*6)*1,100*0,500</t>
  </si>
  <si>
    <t>"rozšíření v místě KŠ" (2,500*0,700*2)*0,500</t>
  </si>
  <si>
    <t>-1725911393</t>
  </si>
  <si>
    <t>77,43*2 'Přepočtené koeficientem množství</t>
  </si>
  <si>
    <t>724848876</t>
  </si>
  <si>
    <t>"dočasná staveništní deponie</t>
  </si>
  <si>
    <t>Mezisoučet " staveništní skládka</t>
  </si>
  <si>
    <t>-1116579403</t>
  </si>
  <si>
    <t>"pro VV SP stanovena objemová hmotnost zeminy 1800 kg/m3</t>
  </si>
  <si>
    <t>230,269*1,8 'Přepočtené koeficientem množství</t>
  </si>
  <si>
    <t>-591810656</t>
  </si>
  <si>
    <t>"VB14" 2,000*1,500*2,400</t>
  </si>
  <si>
    <t>"VB15" 2,000*1,500*2,240</t>
  </si>
  <si>
    <t>"VB16" 2,000*1,500*2,400</t>
  </si>
  <si>
    <t>"VB17" 2,000*1,500*2,420</t>
  </si>
  <si>
    <t>"VB18" 2,000*1,500*2,400</t>
  </si>
  <si>
    <t>"VB22" 2,000*1,500*2,400</t>
  </si>
  <si>
    <t>"Š36" 3,000*2,000*2,410</t>
  </si>
  <si>
    <t>"odpočet skladby MK (VB14, VB15, VB16, VB17, VB18, VB22)" -(2,000*1,500*0,490)*6</t>
  </si>
  <si>
    <t>"odpočet ŠD násypu aktivní zóny MK (VB14, VB15, VB16, VB17, VB18, VB22)" -(2,000*1,500*0,500)*6</t>
  </si>
  <si>
    <t>-628982247</t>
  </si>
  <si>
    <t>39,42*2 'Přepočtené koeficientem množství</t>
  </si>
  <si>
    <t>-1034487087</t>
  </si>
  <si>
    <t>"zpětný zásyp zeminou z výkopku (50%) a ŠTP (50%)</t>
  </si>
  <si>
    <t>(254,500-20,300-25,200-45,400-11,000-3,000-2,000*6)*1,100*1,770</t>
  </si>
  <si>
    <t>"rozšíření v místě KŠ" (2,500*0,700*2)*1,770</t>
  </si>
  <si>
    <t>"odpočet skladby MK" -(254,500-20,300-25,200-45,400-11,000-3,000-2,000*6)*1,100*0,490</t>
  </si>
  <si>
    <t>"odpočet skladby MK v místě rozšíření u KŠ" -(2,500*0,700*2)*0,490</t>
  </si>
  <si>
    <t>"odpočet násypu ŠD aktivní zóny MK" -(254,500-20,300-25,200-45,400-11,000-3,000-2,000*2)*1,100*0,500</t>
  </si>
  <si>
    <t>"odpočet násypu ŠD aktivní zóny MK v místě rozšíření pro KŠ" -(2,500*0,700*2)*0,500</t>
  </si>
  <si>
    <t>"odpočet ŠTP lože" -(254,50-20,300-25,200-45,400-11,000)*1,100*0,100</t>
  </si>
  <si>
    <t>"odpočet ŠTP obsypu" -(254,50-20,300-25,200-45,400-11,000)*1,100*0,400</t>
  </si>
  <si>
    <t>702373109</t>
  </si>
  <si>
    <t>"50% objemu zásypu" 32,461*50/100</t>
  </si>
  <si>
    <t>16,231*2 'Přepočtené koeficientem množství</t>
  </si>
  <si>
    <t>891866674</t>
  </si>
  <si>
    <t>"mimo řízený protlak</t>
  </si>
  <si>
    <t>(254,400-20,300-25,200-45,400-11,000)*1,100*0,400</t>
  </si>
  <si>
    <t>1540639361</t>
  </si>
  <si>
    <t>67,1*2 'Přepočtené koeficientem množství</t>
  </si>
  <si>
    <t>-1945868271</t>
  </si>
  <si>
    <t>"D1.1_04-7_Vzorový_řez_Kalníková_šachta_na_výklaku_V1</t>
  </si>
  <si>
    <t>"kalníková šachta" 1,950*1,950*0,150</t>
  </si>
  <si>
    <t>Mezisoučet " kalník</t>
  </si>
  <si>
    <t>(254,400-20,300-25,200-45,400-11,000)*1,100*0,100</t>
  </si>
  <si>
    <t>Mezisoučet " potrubí</t>
  </si>
  <si>
    <t>1381779686</t>
  </si>
  <si>
    <t>"kalníková šachta" 1,000</t>
  </si>
  <si>
    <t>-1327367722</t>
  </si>
  <si>
    <t>797068656</t>
  </si>
  <si>
    <t>"D1.1_04-6.1_Vzorový_řez_Proplachovací_souprava_(proplach_1_a_proplach_2)</t>
  </si>
  <si>
    <t>"proplach P1" (0,200*0,200*0,100)*1</t>
  </si>
  <si>
    <t>"proplach P2" (0,200*0,200*0,100)*1</t>
  </si>
  <si>
    <t>452313131</t>
  </si>
  <si>
    <t>Podkladní a zajišťovací konstrukce z betonu prostého v otevřeném výkopu bez zvýšených nároků na prostředí bloky pro potrubí z betonu tř. C 12/15</t>
  </si>
  <si>
    <t>2038278482</t>
  </si>
  <si>
    <t>https://podminky.urs.cz/item/CS_URS_2023_01/452313131</t>
  </si>
  <si>
    <t>"výška bloku měřena v ose</t>
  </si>
  <si>
    <t>"kalníková šachta" (0,200*0,200*0,300)*1</t>
  </si>
  <si>
    <t>"lomové body VB1 - VB22" (0,400*0,400*0,400)*22</t>
  </si>
  <si>
    <t>-1862359041</t>
  </si>
  <si>
    <t>"proplach P1" (0,200*4*0,100)*1</t>
  </si>
  <si>
    <t>"proplach P2" (0,200*4*0,100)*1</t>
  </si>
  <si>
    <t>452353101</t>
  </si>
  <si>
    <t>Bednění podkladních a zajišťovacích konstrukcí v otevřeném výkopu bloků pro potrubí</t>
  </si>
  <si>
    <t>1330875891</t>
  </si>
  <si>
    <t>https://podminky.urs.cz/item/CS_URS_2023_01/452353101</t>
  </si>
  <si>
    <t>"kalníková šachta" (0,200*4*0,300)*1</t>
  </si>
  <si>
    <t>"lomové body VB1 - VB22" (0,400*4*0,400)*22</t>
  </si>
  <si>
    <t>564751101</t>
  </si>
  <si>
    <t>Podklad nebo kryt z kameniva hrubého drceného vel. 32-63 mm s rozprostřením a zhutněním plochy jednotlivě do 100 m2, po zhutnění tl. 150 mm</t>
  </si>
  <si>
    <t>409812438</t>
  </si>
  <si>
    <t>https://podminky.urs.cz/item/CS_URS_2023_01/564751101</t>
  </si>
  <si>
    <t>"podkladní vrstva tl. 350 mm" (2,000*1,500)*5</t>
  </si>
  <si>
    <t>"trasa výtlaku V1 (úsek VB1 - VB18 - VB22/38,10 m´/)</t>
  </si>
  <si>
    <t>"podkladní vrstva tl. 350 mm" 38,100*1,100</t>
  </si>
  <si>
    <t>564751111</t>
  </si>
  <si>
    <t>Podklad nebo kryt z kameniva hrubého drceného vel. 32-63 mm s rozprostřením a zhutněním plochy přes 100 m2, po zhutnění tl. 150 mm</t>
  </si>
  <si>
    <t>-1896311660</t>
  </si>
  <si>
    <t>https://podminky.urs.cz/item/CS_URS_2023_01/564751111</t>
  </si>
  <si>
    <t>"trasa výtlaku V1 (úsek VB1 - VB14 /112,3 m´/)</t>
  </si>
  <si>
    <t>"podkladní vrstva tl. 350 mm" 112,300*1,100</t>
  </si>
  <si>
    <t>-559796343</t>
  </si>
  <si>
    <t>1886361829</t>
  </si>
  <si>
    <t>1660393814</t>
  </si>
  <si>
    <t>"podkladní vrstva ACP 16 tl. 60 mm" 38,100*1,400</t>
  </si>
  <si>
    <t>565145111</t>
  </si>
  <si>
    <t>Asfaltový beton vrstva podkladní ACP 16 (obalované kamenivo střednězrnné - OKS) s rozprostřením a zhutněním v pruhu šířky přes 1,5 do 3 m, po zhutnění tl. 60 mm</t>
  </si>
  <si>
    <t>-2050827993</t>
  </si>
  <si>
    <t>https://podminky.urs.cz/item/CS_URS_2023_01/565145111</t>
  </si>
  <si>
    <t>"podkladní vrstva ACP 16 tl. 60 mm" 112,300*1,400</t>
  </si>
  <si>
    <t>566201111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</si>
  <si>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</si>
  <si>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364287924</t>
  </si>
  <si>
    <t>https://podminky.urs.cz/item/CS_URS_2023_01/566201111</t>
  </si>
  <si>
    <t>"úprava po odstranění provizorního zadláždění překopu MK do doby provedení finální úpravy povrchu</t>
  </si>
  <si>
    <t>(2,300*1,800)*5</t>
  </si>
  <si>
    <t>112,300*1,400</t>
  </si>
  <si>
    <t>38,100*1,400</t>
  </si>
  <si>
    <t>950115919</t>
  </si>
  <si>
    <t>-1022083800</t>
  </si>
  <si>
    <t>Mezisoučet " ložná vrstva</t>
  </si>
  <si>
    <t>Mezisoučet " obrusná vrstva</t>
  </si>
  <si>
    <t>-1804353323</t>
  </si>
  <si>
    <t>1386903849</t>
  </si>
  <si>
    <t>857242122</t>
  </si>
  <si>
    <t>Montáž litinových tvarovek na potrubí litinovém tlakovém jednoosých na potrubí z trub přírubových v otevřeném výkopu, kanálu nebo v šachtě DN 80</t>
  </si>
  <si>
    <t>960045803</t>
  </si>
  <si>
    <t>https://podminky.urs.cz/item/CS_URS_2023_01/857242122</t>
  </si>
  <si>
    <t>"proplach P1" 1,000</t>
  </si>
  <si>
    <t>"proplach P2" 1,000</t>
  </si>
  <si>
    <t>55251820</t>
  </si>
  <si>
    <t>koleno přírubové prodloužené s patkou pro připojení k hydrantu 80/90mm</t>
  </si>
  <si>
    <t>1900990532</t>
  </si>
  <si>
    <t>857244122</t>
  </si>
  <si>
    <t>Montáž litinových tvarovek na potrubí litinovém tlakovém odbočných na potrubí z trub přírubových v otevřeném výkopu, kanálu nebo v šachtě DN 80</t>
  </si>
  <si>
    <t>793189688</t>
  </si>
  <si>
    <t>https://podminky.urs.cz/item/CS_URS_2023_01/857244122</t>
  </si>
  <si>
    <t>Mezisoučet " proplach P1+P2</t>
  </si>
  <si>
    <t>55253508</t>
  </si>
  <si>
    <t>tvarovka přírubová litinová s přírubovou odbočkou,práškový epoxid tl 250µm T-kus DN 80/50</t>
  </si>
  <si>
    <t>-604198740</t>
  </si>
  <si>
    <t>1*1,01 'Přepočtené koeficientem množství</t>
  </si>
  <si>
    <t>55253510</t>
  </si>
  <si>
    <t>tvarovka přírubová litinová vodovodní s přírubovou odbočkou PN10/40 T-kus DN 80/80</t>
  </si>
  <si>
    <t>-1518081731</t>
  </si>
  <si>
    <t>871224201</t>
  </si>
  <si>
    <t>Montáž kanalizačního potrubí z plastů z polyetylenu PE 100 svařovaných na tupo v otevřeném výkopu ve sklonu do 20 % SDR 11/PN16 D 63 x 5,8 mm</t>
  </si>
  <si>
    <t>1017739605</t>
  </si>
  <si>
    <t>https://podminky.urs.cz/item/CS_URS_2023_01/871224201</t>
  </si>
  <si>
    <t>"kalníková šachta" 0,500</t>
  </si>
  <si>
    <t>28613382</t>
  </si>
  <si>
    <t>potrubí kanalizační tlakové PE100 SDR11 návin se signalizační vrstvou 63x5,8mm</t>
  </si>
  <si>
    <t>1236330484</t>
  </si>
  <si>
    <t>0,5*1,015 'Přepočtené koeficientem množství</t>
  </si>
  <si>
    <t>871255301</t>
  </si>
  <si>
    <t>Montáž kanalizačního potrubí z plastů z polyetylenu PE 100 svařovaných elektrotvarovkou v otevřeném výkopu ve sklonu do 20 % SDR 17/PN 10 D 90 x 5,4 mm</t>
  </si>
  <si>
    <t>1486621333</t>
  </si>
  <si>
    <t>https://podminky.urs.cz/item/CS_URS_2023_01/871255301</t>
  </si>
  <si>
    <t>254,500</t>
  </si>
  <si>
    <t>28613723</t>
  </si>
  <si>
    <t>potrubí kanalizační třívrstvé PE100 SDR17 RC1 s dodatečným opláštěním a integrovaným detekčním vodičem, 90x5,4mm</t>
  </si>
  <si>
    <t>1309245406</t>
  </si>
  <si>
    <t>254,5*1,015 'Přepočtené koeficientem množství</t>
  </si>
  <si>
    <t>877215301</t>
  </si>
  <si>
    <t>Montáž tvarovek na kanalizačním plastovém potrubí z polyetylenu PE 100 svařovaných na tupo SDR 11/PN16 oblouků nebo redukcí d 63</t>
  </si>
  <si>
    <t>1334812448</t>
  </si>
  <si>
    <t>https://podminky.urs.cz/item/CS_URS_2023_01/877215301</t>
  </si>
  <si>
    <t>"kalníková šachta" 2,000</t>
  </si>
  <si>
    <t>28653133</t>
  </si>
  <si>
    <t>nákružek lemový PE 100 SDR11 63mm</t>
  </si>
  <si>
    <t>939783911</t>
  </si>
  <si>
    <t>28654365</t>
  </si>
  <si>
    <t>příruba volná k lemovému nákružku z polypropylénu 63</t>
  </si>
  <si>
    <t>-1498398193</t>
  </si>
  <si>
    <t>42695031</t>
  </si>
  <si>
    <t>těsnění ploché DN 50 s textilní vložkou</t>
  </si>
  <si>
    <t>-806956946</t>
  </si>
  <si>
    <t>877245201</t>
  </si>
  <si>
    <t>Montáž tvarovek na kanalizačním plastovém potrubí z polyetylenu PE 100 elektrotvarovek SDR 11/PN16 spojek nebo oblouků d 90</t>
  </si>
  <si>
    <t>-1574400732</t>
  </si>
  <si>
    <t>https://podminky.urs.cz/item/CS_URS_2023_01/877245201</t>
  </si>
  <si>
    <t>30,000</t>
  </si>
  <si>
    <t>28615974</t>
  </si>
  <si>
    <t>elektrospojka SDR11 PE 100 PN16 D 90mm</t>
  </si>
  <si>
    <t>-12174579</t>
  </si>
  <si>
    <t>877245210</t>
  </si>
  <si>
    <t>Montáž tvarovek na kanalizačním plastovém potrubí z polyetylenu PE 100 elektrotvarovek SDR 11/PN16 kolen 45° d 90</t>
  </si>
  <si>
    <t>1946034535</t>
  </si>
  <si>
    <t>https://podminky.urs.cz/item/CS_URS_2023_01/877245210</t>
  </si>
  <si>
    <t>12,000</t>
  </si>
  <si>
    <t>28614948</t>
  </si>
  <si>
    <t>elektrokoleno 45° PE 100 PN16 D 90mm</t>
  </si>
  <si>
    <t>1231088822</t>
  </si>
  <si>
    <t>877245212</t>
  </si>
  <si>
    <t>Montáž tvarovek na kanalizačním plastovém potrubí z polyetylenu PE 100 elektrotvarovek SDR 11/PN16 kolen 90° d 90</t>
  </si>
  <si>
    <t>1552861055</t>
  </si>
  <si>
    <t>https://podminky.urs.cz/item/CS_URS_2023_01/877245212</t>
  </si>
  <si>
    <t>28653060</t>
  </si>
  <si>
    <t>elektrokoleno 90° PE 100 D 90mm</t>
  </si>
  <si>
    <t>-42970960</t>
  </si>
  <si>
    <t>877245301</t>
  </si>
  <si>
    <t>Montáž tvarovek na kanalizačním plastovém potrubí z polyetylenu PE 100 svařovaných na tupo SDR 11/PN16 oblouků nebo redukcí d 90</t>
  </si>
  <si>
    <t>-700236622</t>
  </si>
  <si>
    <t>https://podminky.urs.cz/item/CS_URS_2023_01/877245301</t>
  </si>
  <si>
    <t>"bude upřesněno při realizaci dle skutečnosti</t>
  </si>
  <si>
    <t>"oblouk 30°" 4,000</t>
  </si>
  <si>
    <t>"oblouk 22°" 4,000</t>
  </si>
  <si>
    <t>oblouk PE 100 SDR 17 D 90 - 30°</t>
  </si>
  <si>
    <t>1991637703</t>
  </si>
  <si>
    <t>RMAT0003</t>
  </si>
  <si>
    <t>oblouk PE 100 SDR 17 D 90 - 22°</t>
  </si>
  <si>
    <t>536901936</t>
  </si>
  <si>
    <t>891212222</t>
  </si>
  <si>
    <t>Montáž kanalizačních armatur na potrubí šoupátek uzavíracích v šachtách s ručním kolečkem DN 50</t>
  </si>
  <si>
    <t>1632339893</t>
  </si>
  <si>
    <t>https://podminky.urs.cz/item/CS_URS_2023_01/891212222</t>
  </si>
  <si>
    <t>42221451</t>
  </si>
  <si>
    <t>šoupátko odpadní voda litina GGG 50 krátká stavební dl PN10/16 DN 50x150mm</t>
  </si>
  <si>
    <t>681364398</t>
  </si>
  <si>
    <t>690943516</t>
  </si>
  <si>
    <t>1*2 'Přepočtené koeficientem množství</t>
  </si>
  <si>
    <t>891242122</t>
  </si>
  <si>
    <t>Montáž kanalizačních armatur na potrubí šoupátek v otevřeném výkopu nebo v šachtách s osazením zemní soupravy (bez poklopů) DN 80</t>
  </si>
  <si>
    <t>316896988</t>
  </si>
  <si>
    <t>https://podminky.urs.cz/item/CS_URS_2023_01/891242122</t>
  </si>
  <si>
    <t>"proplach P1" 2,000</t>
  </si>
  <si>
    <t>"proplach P2" 2,000</t>
  </si>
  <si>
    <t>42291073</t>
  </si>
  <si>
    <t>souprava zemní pro šoupátka DN 65-80mm Rd 1,5m</t>
  </si>
  <si>
    <t>1224629948</t>
  </si>
  <si>
    <t>42221453</t>
  </si>
  <si>
    <t>šoupátko odpadní voda litina GGG 50 krátká stavební dl PN10/16 DN 80x180mm</t>
  </si>
  <si>
    <t>1416120572</t>
  </si>
  <si>
    <t>42695033</t>
  </si>
  <si>
    <t>těsnění ploché DN 80 s textilní vložkou</t>
  </si>
  <si>
    <t>-2086313140</t>
  </si>
  <si>
    <t>2*2 'Přepočtené koeficientem množství</t>
  </si>
  <si>
    <t>891242222</t>
  </si>
  <si>
    <t>Montáž kanalizačních armatur na potrubí šoupátek uzavíracích v šachtách s ručním kolečkem DN 80</t>
  </si>
  <si>
    <t>159714717</t>
  </si>
  <si>
    <t>https://podminky.urs.cz/item/CS_URS_2023_01/891242222</t>
  </si>
  <si>
    <t>1609379983</t>
  </si>
  <si>
    <t>1359806328</t>
  </si>
  <si>
    <t>891242641</t>
  </si>
  <si>
    <t>Montáž kanalizačních armatur na potrubí proplachovacích souprav (bez poklopů) přírubových DN 80</t>
  </si>
  <si>
    <t>713191083</t>
  </si>
  <si>
    <t>https://podminky.urs.cz/item/CS_URS_2023_01/891242641</t>
  </si>
  <si>
    <t>42210063</t>
  </si>
  <si>
    <t>souprava proplachovací voda+kanál přírubové připojení DN 80/1,00 m</t>
  </si>
  <si>
    <t>-455514761</t>
  </si>
  <si>
    <t>891249951</t>
  </si>
  <si>
    <t>Montáž opravných armatur na potrubí z trub litinových, ocelových nebo plastických hmot potrubních spojek hrdlo/příruba DN 80</t>
  </si>
  <si>
    <t>850533179</t>
  </si>
  <si>
    <t>https://podminky.urs.cz/item/CS_URS_2023_01/891249951</t>
  </si>
  <si>
    <t>31951003</t>
  </si>
  <si>
    <t>potrubní spojka jištěná proti posuvu hrdlo-příruba DN 80</t>
  </si>
  <si>
    <t>565762517</t>
  </si>
  <si>
    <t>-926865069</t>
  </si>
  <si>
    <t>Proplach kanalizačního potrubí DN od 80 do 125</t>
  </si>
  <si>
    <t>-100108804</t>
  </si>
  <si>
    <t>-889196365</t>
  </si>
  <si>
    <t>"úsek ČS - proplach P1" 1,000</t>
  </si>
  <si>
    <t>"úsek proplach P1 - VB14" 1,000</t>
  </si>
  <si>
    <t>"úsek VB14 - kalníková šachta" 1,000</t>
  </si>
  <si>
    <t>"úsek kalníková šachta - proplach P2" 1,000</t>
  </si>
  <si>
    <t>"úsek proplach P2 - Š36" 1,000</t>
  </si>
  <si>
    <t>894201112</t>
  </si>
  <si>
    <t>Ostatní konstrukce na trubním vedení z prostého betonu dno šachet tloušťky přes 200 mm z betonu bez zvýšených nároků na prostředí tř. C 12/15</t>
  </si>
  <si>
    <t>1489020354</t>
  </si>
  <si>
    <t>https://podminky.urs.cz/item/CS_URS_2023_01/894201112</t>
  </si>
  <si>
    <t>"kalníková šachta</t>
  </si>
  <si>
    <t>"spádované dno s čerpací jímkou tl. 150-300 mm</t>
  </si>
  <si>
    <t>(Pi*(0,600)^2)*((0,150+0,300)/2)</t>
  </si>
  <si>
    <t>-1578654138</t>
  </si>
  <si>
    <t>75756130</t>
  </si>
  <si>
    <t>1449719485</t>
  </si>
  <si>
    <t>911440116</t>
  </si>
  <si>
    <t>-1548033847</t>
  </si>
  <si>
    <t>-868807589</t>
  </si>
  <si>
    <t>1609343663</t>
  </si>
  <si>
    <t>-619494473</t>
  </si>
  <si>
    <t>-1812194556</t>
  </si>
  <si>
    <t>894410311</t>
  </si>
  <si>
    <t>Osazení betonových dílců šachet kanalizačních deska přechodová DN 1200</t>
  </si>
  <si>
    <t>-1560679496</t>
  </si>
  <si>
    <t>https://podminky.urs.cz/item/CS_URS_2023_01/894410311</t>
  </si>
  <si>
    <t>870520314</t>
  </si>
  <si>
    <t>-838297526</t>
  </si>
  <si>
    <t>-655373130</t>
  </si>
  <si>
    <t>899401112</t>
  </si>
  <si>
    <t>Osazení poklopů litinových šoupátkových</t>
  </si>
  <si>
    <t>-838918733</t>
  </si>
  <si>
    <t>https://podminky.urs.cz/item/CS_URS_2023_01/899401112</t>
  </si>
  <si>
    <t>42291352</t>
  </si>
  <si>
    <t>poklop litinový šoupátkový pro zemní soupravy osazení do terénu a do vozovky</t>
  </si>
  <si>
    <t>1208837458</t>
  </si>
  <si>
    <t>42210050</t>
  </si>
  <si>
    <t>deska podkladová uličního poklopu litinového šoupatového</t>
  </si>
  <si>
    <t>-403987507</t>
  </si>
  <si>
    <t>899401113</t>
  </si>
  <si>
    <t>Osazení poklopů litinových hydrantových</t>
  </si>
  <si>
    <t>-765364462</t>
  </si>
  <si>
    <t>https://podminky.urs.cz/item/CS_URS_2023_01/899401113</t>
  </si>
  <si>
    <t>42291452</t>
  </si>
  <si>
    <t>poklop litinový hydrantový DN 80</t>
  </si>
  <si>
    <t>-518477773</t>
  </si>
  <si>
    <t>42210052</t>
  </si>
  <si>
    <t>deska podkladová uličního poklopu litinového hydrantového</t>
  </si>
  <si>
    <t>-293023708</t>
  </si>
  <si>
    <t>-1756167180</t>
  </si>
  <si>
    <t>"vodič CY 4 mm2" 254,500</t>
  </si>
  <si>
    <t>1563735816</t>
  </si>
  <si>
    <t xml:space="preserve">"hnědo-bílá barva s textem POZOR KANALIZACE </t>
  </si>
  <si>
    <t>"mimo potrubí provedené podvrtem" 254,500-20,300-25,200-45,400-11,000</t>
  </si>
  <si>
    <t>2061052062</t>
  </si>
  <si>
    <t>"proti případnému prolínání konstrukčních vrstev do podkladu</t>
  </si>
  <si>
    <t>-1640479996</t>
  </si>
  <si>
    <t>"obrusná vrstva ACO 11 tl. 40 mm" (2,800*2+2,300*2)*5</t>
  </si>
  <si>
    <t>"obrusná vrstva ACO 11 tl. 40 mm" 112,300*2+38,100*2+1,900*4</t>
  </si>
  <si>
    <t>232071030</t>
  </si>
  <si>
    <t>-589214964</t>
  </si>
  <si>
    <t>"ložná vrstva ACL 22 tl. 40 mm" (2,300*2+1,800*2)*5</t>
  </si>
  <si>
    <t>"ložná vrstva ACL 22 tl. 40 mm" 112,300*2+38,100*2+1,400*4</t>
  </si>
  <si>
    <t>76862854</t>
  </si>
  <si>
    <t>"podkladní vrstva ACP 16 tl. 60 mm" (2,300*2+1,800*2)*5</t>
  </si>
  <si>
    <t>"podkladní vrstva ACP 16 tl. 60 mm" 112,300*2+38,100*2+1,400*4</t>
  </si>
  <si>
    <t>977151123</t>
  </si>
  <si>
    <t>Jádrové vrty diamantovými korunkami do stavebních materiálů (železobetonu, betonu, cihel, obkladů, dlažeb, kamene) průměru přes 130 do 150 mm</t>
  </si>
  <si>
    <t>-135884767</t>
  </si>
  <si>
    <t>https://podminky.urs.cz/item/CS_URS_2023_01/977151123</t>
  </si>
  <si>
    <t>"2x D 150 pro DN80" 0,215*2</t>
  </si>
  <si>
    <t>41358558</t>
  </si>
  <si>
    <t>0,430 " VV viz. 977151911</t>
  </si>
  <si>
    <t>Montáž těsnění segmentové vložky do vývrtu D 150 pro potrubí DN 80</t>
  </si>
  <si>
    <t>-24077050</t>
  </si>
  <si>
    <t>"2x segment. těsnění D 150 pro DN80" 2,000</t>
  </si>
  <si>
    <t>48487021</t>
  </si>
  <si>
    <t>vložka těsnící dělená, pažnice/vývrt DN 150, potrubí d 90</t>
  </si>
  <si>
    <t>-1285275677</t>
  </si>
  <si>
    <t>2059219740</t>
  </si>
  <si>
    <t>"podkl. drc. kamenivo" 95,955+8,700</t>
  </si>
  <si>
    <t>"asfaltová fréza" 29,252</t>
  </si>
  <si>
    <t>97543560</t>
  </si>
  <si>
    <t>133,907 " VV viz. 997221551</t>
  </si>
  <si>
    <t>133,907*14 'Přepočtené koeficientem množství</t>
  </si>
  <si>
    <t>594289542</t>
  </si>
  <si>
    <t>"asfaltové kry" 20,635+46,323+2,029+4,554</t>
  </si>
  <si>
    <t>"jádrový vývrt" 0,017</t>
  </si>
  <si>
    <t>-1890157079</t>
  </si>
  <si>
    <t>73,558 " VV viz. 997221561</t>
  </si>
  <si>
    <t>73,558*14 'Přepočtené koeficientem množství</t>
  </si>
  <si>
    <t>964002533</t>
  </si>
  <si>
    <t>-1002815261</t>
  </si>
  <si>
    <t>1998874347</t>
  </si>
  <si>
    <t>-487783275</t>
  </si>
  <si>
    <t>-1047702418</t>
  </si>
  <si>
    <t>23-M</t>
  </si>
  <si>
    <t>Montáže potrubí</t>
  </si>
  <si>
    <t>230030002</t>
  </si>
  <si>
    <t>Montáž trubních dílů přírubových hmotnosti přes 5 do 10 kg</t>
  </si>
  <si>
    <t>1731923701</t>
  </si>
  <si>
    <t>https://podminky.urs.cz/item/CS_URS_2023_01/230030002</t>
  </si>
  <si>
    <t>trubní díl přírubový - příruba nerez s bajonetovou koncovkou C 52</t>
  </si>
  <si>
    <t>815494309</t>
  </si>
  <si>
    <t>44981513</t>
  </si>
  <si>
    <t>víčko zaslepovací C52 Al</t>
  </si>
  <si>
    <t>-522348594</t>
  </si>
  <si>
    <t>230070236</t>
  </si>
  <si>
    <t>Odmaštění armatur DN 50</t>
  </si>
  <si>
    <t>2115123151</t>
  </si>
  <si>
    <t>https://podminky.urs.cz/item/CS_URS_2023_01/230070236</t>
  </si>
  <si>
    <t>230070238</t>
  </si>
  <si>
    <t>Odmaštění armatur DN 80</t>
  </si>
  <si>
    <t>-1957782857</t>
  </si>
  <si>
    <t>https://podminky.urs.cz/item/CS_URS_2023_01/230070238</t>
  </si>
  <si>
    <t>"proplach P1" 3,000</t>
  </si>
  <si>
    <t>"proplach P2" 3,000</t>
  </si>
  <si>
    <t>230071005</t>
  </si>
  <si>
    <t>Revize šoupátek do PN 40 DN 50</t>
  </si>
  <si>
    <t>-60481163</t>
  </si>
  <si>
    <t>https://podminky.urs.cz/item/CS_URS_2023_01/230071005</t>
  </si>
  <si>
    <t>230071007</t>
  </si>
  <si>
    <t>Revize šoupátek do PN 40 DN 80</t>
  </si>
  <si>
    <t>-16297314</t>
  </si>
  <si>
    <t>https://podminky.urs.cz/item/CS_URS_2023_01/230071007</t>
  </si>
  <si>
    <t>230071069</t>
  </si>
  <si>
    <t>Revize ventilů uzavíracích a regulačních do PN 40 DN 80</t>
  </si>
  <si>
    <t>-518462926</t>
  </si>
  <si>
    <t>https://podminky.urs.cz/item/CS_URS_2023_01/230071069</t>
  </si>
  <si>
    <t>"proplachovací souprava</t>
  </si>
  <si>
    <t>358744043</t>
  </si>
  <si>
    <t>"provizorní zadláždění překopu MK do doby provedení finální úpravy povrchu</t>
  </si>
  <si>
    <t>1885467984</t>
  </si>
  <si>
    <t>Poznámka k položce:_x000D_
obrátkovost betonové dlažby zohledněna koef. 0,5 jednotkové ceny</t>
  </si>
  <si>
    <t>231,26*1,02 'Přepočtené koeficientem množství</t>
  </si>
  <si>
    <t>-1243749992</t>
  </si>
  <si>
    <t>1473654783</t>
  </si>
  <si>
    <t>-912213218</t>
  </si>
  <si>
    <t>68,222*3 'Přepočtené koeficientem množství</t>
  </si>
  <si>
    <t>-2089935024</t>
  </si>
  <si>
    <t>1632131325</t>
  </si>
  <si>
    <t>60,999*3 'Přepočtené koeficientem množství</t>
  </si>
  <si>
    <t>SO 02.2 - Výtlak V2</t>
  </si>
  <si>
    <t>113107124</t>
  </si>
  <si>
    <t>Odstranění podkladů nebo krytů ručně s přemístěním hmot na skládku na vzdálenost do 3 m nebo s naložením na dopravní prostředek z kameniva hrubého drceného, o tl. vrstvy přes 300 do 400 mm</t>
  </si>
  <si>
    <t>-1486693957</t>
  </si>
  <si>
    <t>https://podminky.urs.cz/item/CS_URS_2023_01/113107124</t>
  </si>
  <si>
    <t>"D1.1_02-14_Podélný_profil_Tlaková_stoka_V2</t>
  </si>
  <si>
    <t>"podkladní vrstva ŠD tl. 350 mm - úsek VB10 - VB15" 30,800*1,100</t>
  </si>
  <si>
    <t>-1862874889</t>
  </si>
  <si>
    <t>"ložná vrstva ACL 22 tl. 40 mm - úsek VB10 - VB15" 30,800*1,400</t>
  </si>
  <si>
    <t>1442533121</t>
  </si>
  <si>
    <t>"podkladní vrstva ACP 16 tl. 60 mm - úsek VB10 - VB15" 30,800*1,400</t>
  </si>
  <si>
    <t>1581272595</t>
  </si>
  <si>
    <t>"podkladní vrstva ŠD tl. 350 mm - úsek VB1 - VB 2; VB8 - VB10; VB15 - VB17" (3,900+21,900+29,900)*1,100</t>
  </si>
  <si>
    <t>113107336</t>
  </si>
  <si>
    <t>Odstranění podkladů nebo krytů strojně plochy jednotlivě do 50 m2 s přemístěním hmot na skládku na vzdálenost do 3 m nebo s naložením na dopravní prostředek z betonu vyztuženého sítěmi, o tl. vrstvy přes 100 do 150 mm</t>
  </si>
  <si>
    <t>-2135647132</t>
  </si>
  <si>
    <t>https://podminky.urs.cz/item/CS_URS_2023_01/113107336</t>
  </si>
  <si>
    <t>"CB kryt - úsek za VB17 - P6" 22,000*1,400</t>
  </si>
  <si>
    <t>-517127767</t>
  </si>
  <si>
    <t>"ložná vrstva ACL 22 tl. 40 mm - úsek VB1 - VB 2; VB8 - VB10; VB15 - VB17" (3,900+21,900+29,900)*1,400</t>
  </si>
  <si>
    <t>-947403505</t>
  </si>
  <si>
    <t>"podkladní vrstva ACP 16 tl. 60 mm - úsek VB1 - VB 2; VB8 - VB10; VB15 - VB17" (3,900+21,900+29,900)*1,400</t>
  </si>
  <si>
    <t>352950032</t>
  </si>
  <si>
    <t>"obrusná vrstva ACO 11 tl. 40 mm - úsek VB1 - VB 2; VB8 - VB17" (3,900+118,600)*1,900</t>
  </si>
  <si>
    <t>415410294</t>
  </si>
  <si>
    <t>"vodovod LTH" 1,100*2</t>
  </si>
  <si>
    <t>649492135</t>
  </si>
  <si>
    <t>"plynovod" 1,100*1</t>
  </si>
  <si>
    <t>"vodovodní přípojka" 1,100*2</t>
  </si>
  <si>
    <t>"kanalizační výtlak V1" 34,400</t>
  </si>
  <si>
    <t>1422873442</t>
  </si>
  <si>
    <t>"kanalizace BT" 1,100*2</t>
  </si>
  <si>
    <t>2137843053</t>
  </si>
  <si>
    <t>"vedení sdělovací" 1,100*2</t>
  </si>
  <si>
    <t>985283148</t>
  </si>
  <si>
    <t>904052205</t>
  </si>
  <si>
    <t>-515509503</t>
  </si>
  <si>
    <t>3,500*2+147,000*2</t>
  </si>
  <si>
    <t>-1125749301</t>
  </si>
  <si>
    <t>301,000 " VV viz. 119003227</t>
  </si>
  <si>
    <t>13288528</t>
  </si>
  <si>
    <t>849655228</t>
  </si>
  <si>
    <t>1231872147</t>
  </si>
  <si>
    <t>"zatřídění hornin pro VV SP : 20% tř. I sk. 3 + 30% tř. II sk. 4 + 50% tř. II sk. 5</t>
  </si>
  <si>
    <t>"úsek VB10 - VB15" (30,800*1,100*1,176)*20/100</t>
  </si>
  <si>
    <t>"odpočet skladby MK" -(30,800*1,100*0,490)*20/100</t>
  </si>
  <si>
    <t>-1720970530</t>
  </si>
  <si>
    <t>"úsek VB1 - VB2; VB8 - VB10; VB15 - P6" ((144,500-34,400-30,800)*1,100*1,580)*20/100</t>
  </si>
  <si>
    <t>"odpočet skladby MK" -((144,500-34,400-30,800)*1,100*0,490)*20/100</t>
  </si>
  <si>
    <t>1423589501</t>
  </si>
  <si>
    <t>"úsek VB10 - VB15" (30,800*1,100*1,176)*30/100</t>
  </si>
  <si>
    <t>"odpočet skladby MK" -(30,800*1,100*0,490)*30/100</t>
  </si>
  <si>
    <t>534439649</t>
  </si>
  <si>
    <t>"úsek VB1 - VB2; VB8 - VB10; VB15 - P6" ((144,500-34,400-30,800)*1,100*1,580)*30/100</t>
  </si>
  <si>
    <t>"odpočet skladby MK" -((144,500-34,400-30,800)*1,100*0,490)*30/100</t>
  </si>
  <si>
    <t>1295051444</t>
  </si>
  <si>
    <t>"úsek VB10 - VB15" (30,800*1,100*1,176)*50/100</t>
  </si>
  <si>
    <t>"odpočet skladby MK" -(30,800*1,100*0,490)*50/100</t>
  </si>
  <si>
    <t>735984643</t>
  </si>
  <si>
    <t>"úsek VB1 - VB2; VB8 - VB10; VB15 - P6" ((144,500-34,400-30,800)*1,100*1,580)*50/100</t>
  </si>
  <si>
    <t>"odpočet skladby MK" -((144,500-34,400-30,800)*1,100*0,490)*50/100</t>
  </si>
  <si>
    <t>-980151274</t>
  </si>
  <si>
    <t>"vodovod LTH" (1,100*2)*(1,100*1,600)</t>
  </si>
  <si>
    <t>"plynovod" (1,100*1)*(1,050*1,550)</t>
  </si>
  <si>
    <t>"vodovodní přípojka" (1,100*2)*(1,050*1,550)</t>
  </si>
  <si>
    <t>"kanalizace BT" (1,100*2)*(1,400*1,900)</t>
  </si>
  <si>
    <t>"vedení sdělovací" (1,100*2)*(1,000*1,500)</t>
  </si>
  <si>
    <t>"kanalizační výtlak V1" 34,400*1,100*1,600</t>
  </si>
  <si>
    <t>151101101</t>
  </si>
  <si>
    <t>Zřízení pažení a rozepření stěn rýh pro podzemní vedení příložné pro jakoukoliv mezerovitost, hloubky do 2 m</t>
  </si>
  <si>
    <t>-1119164653</t>
  </si>
  <si>
    <t>https://podminky.urs.cz/item/CS_URS_2023_01/151101101</t>
  </si>
  <si>
    <t>"úsek VB10 - VB15 - ruční výkop" 30,800*2*1,176</t>
  </si>
  <si>
    <t>151101111</t>
  </si>
  <si>
    <t>Odstranění pažení a rozepření stěn rýh pro podzemní vedení s uložením materiálu na vzdálenost do 3 m od kraje výkopu příložné, hloubky do 2 m</t>
  </si>
  <si>
    <t>460404058</t>
  </si>
  <si>
    <t>https://podminky.urs.cz/item/CS_URS_2023_01/151101111</t>
  </si>
  <si>
    <t>72,442 " VV viz. 151101101</t>
  </si>
  <si>
    <t>-2012910747</t>
  </si>
  <si>
    <t>"úsek VB1 - VB2; VB8 - VB10; VB15 - P6" (144,500-34,400-30,800)*2*1,580</t>
  </si>
  <si>
    <t>-1612307582</t>
  </si>
  <si>
    <t>250,588 " VV viz. 151811131</t>
  </si>
  <si>
    <t>-464695496</t>
  </si>
  <si>
    <t>6,973 " VV viz. 132312221</t>
  </si>
  <si>
    <t>11,620 " VV viz. 132412221</t>
  </si>
  <si>
    <t>2077784375</t>
  </si>
  <si>
    <t>18,593 " VV viz. 162211321</t>
  </si>
  <si>
    <t>18,593*2 'Přepočtené koeficientem množství</t>
  </si>
  <si>
    <t>638403924</t>
  </si>
  <si>
    <t>19,016 " VV viz. 132255203</t>
  </si>
  <si>
    <t>"vytříděná zemina pro zpětný zásyp ze staveništní deponie</t>
  </si>
  <si>
    <t>"50% objemu zásypu" 6,302*50/100 " VV viz. 174111101</t>
  </si>
  <si>
    <t>"50% objemu zásypu" 7,850*50/100 " VV viz. 174151102</t>
  </si>
  <si>
    <t>-1334928378</t>
  </si>
  <si>
    <t>4,649 " VV viz. 132212221</t>
  </si>
  <si>
    <t>"odpočet zeminy pro zpětný zásyp" (6,302+7,850)*50/100</t>
  </si>
  <si>
    <t>440264203</t>
  </si>
  <si>
    <t>30,741 " VV viz. 162751117</t>
  </si>
  <si>
    <t>30,741*5 'Přepočtené koeficientem množství</t>
  </si>
  <si>
    <t>2125907404</t>
  </si>
  <si>
    <t>28,524" VV viz. 132355203</t>
  </si>
  <si>
    <t>47,541 " VV viz. 132455203</t>
  </si>
  <si>
    <t>1514377944</t>
  </si>
  <si>
    <t>94,658 " VV viz. 162751137</t>
  </si>
  <si>
    <t>94,658*5 'Přepočtené koeficientem množství</t>
  </si>
  <si>
    <t>1615133089</t>
  </si>
  <si>
    <t>167111101</t>
  </si>
  <si>
    <t>Nakládání, skládání a překládání neulehlého výkopku nebo sypaniny ručně nakládání, z hornin třídy těžitelnosti I, skupiny 1 až 3</t>
  </si>
  <si>
    <t>-285146037</t>
  </si>
  <si>
    <t>https://podminky.urs.cz/item/CS_URS_2023_01/167111101</t>
  </si>
  <si>
    <t>"zemina pro zpětný zásyp" 4,649 " VV viz. 132212221</t>
  </si>
  <si>
    <t>167111102</t>
  </si>
  <si>
    <t>Nakládání, skládání a překládání neulehlého výkopku nebo sypaniny ručně nakládání, z hornin třídy těžitelnosti II, skupiny 4 a 5</t>
  </si>
  <si>
    <t>-478877321</t>
  </si>
  <si>
    <t>https://podminky.urs.cz/item/CS_URS_2023_01/167111102</t>
  </si>
  <si>
    <t>"přebytečná zemina</t>
  </si>
  <si>
    <t>-1944188244</t>
  </si>
  <si>
    <t>"vytříděná zemina na staveništní deponii pro zpětný zásyp</t>
  </si>
  <si>
    <t>Mezisoučet " zemina pro zpětný zásyp</t>
  </si>
  <si>
    <t>"přebytečná zemina po vytřídění k odvozu na trvalou skládku</t>
  </si>
  <si>
    <t>"50% objemu zásypu" -6,302*50/100 " VV viz. 174111101</t>
  </si>
  <si>
    <t>"50% objemu zásypu" -7,850*50/100 " VV viz. 174151102</t>
  </si>
  <si>
    <t>Mezisoučet " přebytečná zemina na trvalou skládku</t>
  </si>
  <si>
    <t>-1294216773</t>
  </si>
  <si>
    <t>"násyp aktivní zóny MK tl. 500 mm" (144,500-34,400)*1,100*0,500</t>
  </si>
  <si>
    <t>2012300040</t>
  </si>
  <si>
    <t>60,555*2 'Přepočtené koeficientem množství</t>
  </si>
  <si>
    <t>-551945326</t>
  </si>
  <si>
    <t>Mezisoučet " staveništní deponi</t>
  </si>
  <si>
    <t>428954418</t>
  </si>
  <si>
    <t>125,399*1,85 'Přepočtené koeficientem množství</t>
  </si>
  <si>
    <t>565654199</t>
  </si>
  <si>
    <t>"zpětný zásyp vytříděnou zeminou (50% objemu zásypu) + ŠTP (50% objemu zásypu)</t>
  </si>
  <si>
    <t>"úsek VB10 - VB15" 30,800*1,100*1,176</t>
  </si>
  <si>
    <t>"odpočet skladby MK" -(30,800*1,100*0,490)</t>
  </si>
  <si>
    <t>"odpočet ŠTP lože" -(30,800*1,100*0,100)</t>
  </si>
  <si>
    <t>"odpočet ŠTP obsypu" -(30,800*1,100*0,400)</t>
  </si>
  <si>
    <t>1163228400</t>
  </si>
  <si>
    <t>3,151*2 'Přepočtené koeficientem množství</t>
  </si>
  <si>
    <t>-1701018214</t>
  </si>
  <si>
    <t>"úsek VB1 - VB2; VB8 - VB10; VB15 - P6" (144,500-34,400-30,800)*1,100*1,580</t>
  </si>
  <si>
    <t>"odpočet skladby MK" -(144,500-34,400-30,800)*1,100*0,490</t>
  </si>
  <si>
    <t>"odpočet ŠTP lože" -(144,500-34,400-30,800)*1,100*0,100</t>
  </si>
  <si>
    <t>"odpočet ŠTP obsypu" -(144,500-34,400-30,800)*1,100*0,400</t>
  </si>
  <si>
    <t>"odpočet ŠD násypu aktivní zóny" -(144,500-34,400-30,800)*1,100*0,500</t>
  </si>
  <si>
    <t>288461476</t>
  </si>
  <si>
    <t>3,925*2 'Přepočtené koeficientem množství</t>
  </si>
  <si>
    <t>290585446</t>
  </si>
  <si>
    <t>"úsek VB10 - VB15" 30,800*1,100*0,400</t>
  </si>
  <si>
    <t>798598482</t>
  </si>
  <si>
    <t>13,552*2 'Přepočtené koeficientem množství</t>
  </si>
  <si>
    <t>1613867312</t>
  </si>
  <si>
    <t>"úsek VB1 - VB10" 62,000*1,100*0,400</t>
  </si>
  <si>
    <t>"úsek VB15 - proplach P6" 51,700*1,100*0,400</t>
  </si>
  <si>
    <t>557471040</t>
  </si>
  <si>
    <t>50,028*2 'Přepočtené koeficientem množství</t>
  </si>
  <si>
    <t>430520651</t>
  </si>
  <si>
    <t>144,500*1,100*0,100</t>
  </si>
  <si>
    <t>1491938987</t>
  </si>
  <si>
    <t>"D1.1_04_6.2_Vzorový_řez_Proplachovací_souprava_(3,4,5,6)</t>
  </si>
  <si>
    <t>"4x proplachovací souprava P3 - P6" (0,200*0,200*0,100)*4</t>
  </si>
  <si>
    <t>1361086440</t>
  </si>
  <si>
    <t>"lomový bod VB1 - VB18" (0,400*0,400*0,400)*18</t>
  </si>
  <si>
    <t>1641959650</t>
  </si>
  <si>
    <t>"4x proplachovací souprava P3 - P6" (0,200*4*0,100)*4</t>
  </si>
  <si>
    <t>-707990144</t>
  </si>
  <si>
    <t>"lomový bod VB1 - VB18" (0,400*4*0,400)*18</t>
  </si>
  <si>
    <t>-144568071</t>
  </si>
  <si>
    <t>"úsek VB1 - proplach P6" 144,500*1,100</t>
  </si>
  <si>
    <t>763232850</t>
  </si>
  <si>
    <t>-1778527259</t>
  </si>
  <si>
    <t>"úsek VB1 - proplach VB17 - podkladní vrstva ACP 16 tl. 60 mm" (144,500-22,000)*1,400</t>
  </si>
  <si>
    <t>-750793193</t>
  </si>
  <si>
    <t>-985957080</t>
  </si>
  <si>
    <t>"úsek VB1 - proplach VB17 - ložná vrstva ACL 22 tl. 40 mm" (144,500-22,000)*1,400</t>
  </si>
  <si>
    <t>"úsek VB1 - proplach VB17 - obrusná vrstva ACO 11 tl. 40 mm" (144,500-22,000)*1,900</t>
  </si>
  <si>
    <t>-1092002504</t>
  </si>
  <si>
    <t>575009597</t>
  </si>
  <si>
    <t>581121114</t>
  </si>
  <si>
    <t>Kryt cementobetonový silničních komunikací skupiny CB I tl. 140 mm</t>
  </si>
  <si>
    <t>-1907719067</t>
  </si>
  <si>
    <t>https://podminky.urs.cz/item/CS_URS_2023_01/581121114</t>
  </si>
  <si>
    <t>"úsek za VB17 - P6" 22,000*1,400</t>
  </si>
  <si>
    <t>1782720636</t>
  </si>
  <si>
    <t>"4x proplachovací souprava P3 - P6" 4,000</t>
  </si>
  <si>
    <t>55254024</t>
  </si>
  <si>
    <t>koleno přírubové z tvárné litiny,práškový epoxid tl 250µm Q-kus DN 50-90°</t>
  </si>
  <si>
    <t>990138105</t>
  </si>
  <si>
    <t>4*1,01 'Přepočtené koeficientem množství</t>
  </si>
  <si>
    <t>-1886724640</t>
  </si>
  <si>
    <t>55253502</t>
  </si>
  <si>
    <t>tvarovka přírubová litinová s přírubovou odbočkou,práškový epoxid tl 250µm T-kus DN 50/50</t>
  </si>
  <si>
    <t>1564767511</t>
  </si>
  <si>
    <t>877215310</t>
  </si>
  <si>
    <t>Montáž tvarovek na kanalizačním plastovém potrubí z polyetylenu PE 100 svařovaných na tupo SDR 11/PN16 kolen 15°, 30° nebo 45° d 63</t>
  </si>
  <si>
    <t>-1704886184</t>
  </si>
  <si>
    <t>https://podminky.urs.cz/item/CS_URS_2023_01/877215310</t>
  </si>
  <si>
    <t>"oblouk 11°" 13,000</t>
  </si>
  <si>
    <t>oblouk PE 100 SDR 11 D 63 - 11°</t>
  </si>
  <si>
    <t>1737956048</t>
  </si>
  <si>
    <t>oblouk PE 100 SDR 11 D 63 - 30°</t>
  </si>
  <si>
    <t>-1823360826</t>
  </si>
  <si>
    <t>891219951</t>
  </si>
  <si>
    <t>Montáž opravných armatur na potrubí z trub litinových, ocelových nebo plastických hmot potrubních spojek hrdlo/příruba DN 50</t>
  </si>
  <si>
    <t>-600506844</t>
  </si>
  <si>
    <t>https://podminky.urs.cz/item/CS_URS_2023_01/891219951</t>
  </si>
  <si>
    <t>"4x proplachovací souprava P3 - P6" 2,000*4</t>
  </si>
  <si>
    <t>31951001</t>
  </si>
  <si>
    <t>potrubní spojka jištěná proti posuvu hrdlo-příruba DN 50</t>
  </si>
  <si>
    <t>-1534033644</t>
  </si>
  <si>
    <t>899911202</t>
  </si>
  <si>
    <t>Kluzné objímky (pojízdná sedla) pro zasunutí potrubí do chráničky výšky 15 mm vnějšího průměru potrubí přes 58 do 79 mm</t>
  </si>
  <si>
    <t>418939414</t>
  </si>
  <si>
    <t>https://podminky.urs.cz/item/CS_URS_2023_01/899911202</t>
  </si>
  <si>
    <t>"staničení 83,1 - 85,1" 5,000</t>
  </si>
  <si>
    <t>899913122</t>
  </si>
  <si>
    <t>Koncové uzavírací manžety chrániček DN potrubí x DN chráničky DN 50 x 100</t>
  </si>
  <si>
    <t>-1605986084</t>
  </si>
  <si>
    <t>https://podminky.urs.cz/item/CS_URS_2023_01/899913122</t>
  </si>
  <si>
    <t>"staničení 83,1 - 85,1" 2,000</t>
  </si>
  <si>
    <t>899914111</t>
  </si>
  <si>
    <t>Montáž ocelové chráničky v otevřeném výkopu vnějšího průměru D 159 x 10 mm</t>
  </si>
  <si>
    <t>1470197392</t>
  </si>
  <si>
    <t>https://podminky.urs.cz/item/CS_URS_2023_01/899914111</t>
  </si>
  <si>
    <t>14011076</t>
  </si>
  <si>
    <t>trubka ocelová bezešvá hladká jakost 11 353 108x4,0mm</t>
  </si>
  <si>
    <t>199367163</t>
  </si>
  <si>
    <t>Montáž kanalizačního potrubí z plastů z polyetylenu PE 100 svařovaných elektrotvarovkou v otevřeném výkopu ve sklonu do 20 % SDR 17/PN 10 D 63 x 3,8 mm</t>
  </si>
  <si>
    <t>-1259315627</t>
  </si>
  <si>
    <t>"DN 50" 144,500</t>
  </si>
  <si>
    <t>28613721</t>
  </si>
  <si>
    <t>potrubí kanalizační třívrstvé PE100 SDR17 s dodatečným opláštěním a integrovaným detekčním vodičem, 63x3,8mm</t>
  </si>
  <si>
    <t>32129024</t>
  </si>
  <si>
    <t>144,5*1,015 'Přepočtené koeficientem množství</t>
  </si>
  <si>
    <t>877215201</t>
  </si>
  <si>
    <t>Montáž tvarovek na kanalizačním plastovém potrubí z polyetylenu PE 100 elektrotvarovek SDR 11/PN16 spojek nebo oblouků d 63</t>
  </si>
  <si>
    <t>-1250566530</t>
  </si>
  <si>
    <t>https://podminky.urs.cz/item/CS_URS_2023_01/877215201</t>
  </si>
  <si>
    <t>15,000</t>
  </si>
  <si>
    <t>28615972</t>
  </si>
  <si>
    <t>elektrospojka SDR11 PE 100 PN16 D 63mm</t>
  </si>
  <si>
    <t>928150311</t>
  </si>
  <si>
    <t>877215210</t>
  </si>
  <si>
    <t>Montáž tvarovek na kanalizačním plastovém potrubí z polyetylenu PE 100 elektrotvarovek SDR 11/PN16 kolen 45° d 63</t>
  </si>
  <si>
    <t>1673050225</t>
  </si>
  <si>
    <t>https://podminky.urs.cz/item/CS_URS_2023_01/877215210</t>
  </si>
  <si>
    <t>28614946</t>
  </si>
  <si>
    <t>elektrokoleno 45° PE 100 PN16 D 63mm</t>
  </si>
  <si>
    <t>671873742</t>
  </si>
  <si>
    <t>891212641</t>
  </si>
  <si>
    <t>Montáž kanalizačních armatur na potrubí proplachovacích souprav (bez poklopů) přírubových DN 50</t>
  </si>
  <si>
    <t>-539090074</t>
  </si>
  <si>
    <t>https://podminky.urs.cz/item/CS_URS_2023_01/891212641</t>
  </si>
  <si>
    <t>souprava proplachovací voda+kanál přírubové připojení DN 50/0,75 m</t>
  </si>
  <si>
    <t>-1503676684</t>
  </si>
  <si>
    <t>42210070</t>
  </si>
  <si>
    <t>souprava proplachovací voda+kanál přírubové připojení DN 50/1,00 m</t>
  </si>
  <si>
    <t>1123200355</t>
  </si>
  <si>
    <t>42210061</t>
  </si>
  <si>
    <t>souprava proplachovací voda+kanál přírubové připojení DN 50/1,25 m</t>
  </si>
  <si>
    <t>-678946326</t>
  </si>
  <si>
    <t>42210062</t>
  </si>
  <si>
    <t>souprava proplachovací voda+kanál přírubové připojení DN 50/1,5 m</t>
  </si>
  <si>
    <t>1444892645</t>
  </si>
  <si>
    <t>-584234288</t>
  </si>
  <si>
    <t>564988840</t>
  </si>
  <si>
    <t>1413651582</t>
  </si>
  <si>
    <t>-1730616070</t>
  </si>
  <si>
    <t>"vodič CY-4 mm2" 144,500</t>
  </si>
  <si>
    <t>-798649418</t>
  </si>
  <si>
    <t>"hnědo-bílá barva, text POZOR KANALIZACE " 144,500</t>
  </si>
  <si>
    <t>Proplach kanalizačního potrubí DN od 40 do 70</t>
  </si>
  <si>
    <t>-816679553</t>
  </si>
  <si>
    <t>1922982062</t>
  </si>
  <si>
    <t>-1565041657</t>
  </si>
  <si>
    <t>"úsek ČS - proplach P3" 1,000</t>
  </si>
  <si>
    <t>"úsek proplach P3 - proplach P4" 1,000</t>
  </si>
  <si>
    <t>"úsek proplach P4 - proplach P5" 1,000</t>
  </si>
  <si>
    <t>"úsek proplach P5 - proplach P6" 1,000</t>
  </si>
  <si>
    <t>919131121</t>
  </si>
  <si>
    <t>Vyztužení spár při vyspravení stávajícího cementobetonového krytu včetně vyvrtání otvorů do stávajícího krytu kluznými trny průměru 25 mm, délky 500 mm</t>
  </si>
  <si>
    <t>1400594477</t>
  </si>
  <si>
    <t>https://podminky.urs.cz/item/CS_URS_2023_01/919131121</t>
  </si>
  <si>
    <t>"á 250 mm</t>
  </si>
  <si>
    <t>"CB kryt - úsek za VB17 - P6" 22,000*4*2</t>
  </si>
  <si>
    <t>919131311</t>
  </si>
  <si>
    <t>Vyztužení dilatačních spár v cementobetonovém krytu filigrán (distanční žebříček) pro uchycení trnů nebo kotev</t>
  </si>
  <si>
    <t>-1646200974</t>
  </si>
  <si>
    <t>https://podminky.urs.cz/item/CS_URS_2023_01/919131311</t>
  </si>
  <si>
    <t>"pro kluzné trny á 250 mm</t>
  </si>
  <si>
    <t>"CB kryt - úsek za VB17 - P6" 22,000*2</t>
  </si>
  <si>
    <t>919731112</t>
  </si>
  <si>
    <t>Zarovnání styčné plochy podkladu nebo krytu podél vybourané části komunikace nebo zpevněné plochy z betonu prostého tl. do 150 mm</t>
  </si>
  <si>
    <t>1520799082</t>
  </si>
  <si>
    <t>https://podminky.urs.cz/item/CS_URS_2023_01/919731112</t>
  </si>
  <si>
    <t>989820572</t>
  </si>
  <si>
    <t>"úsek VB1 - proplach VB17 - obrusná vrstva ACO 11 tl. 40 mm - napojení na stávající stav" (144,500-22,000)*2</t>
  </si>
  <si>
    <t>-401487725</t>
  </si>
  <si>
    <t>-956651135</t>
  </si>
  <si>
    <t>"úsek VB1 - proplach VB17 - ložná vrstva ACL 22 tl. 40 mm" (144,500-22,000)*2</t>
  </si>
  <si>
    <t>-164882222</t>
  </si>
  <si>
    <t>"úsek VB1 - proplach VB17 - podkladní vrstva ACP 16 tl. 60 mm" (144,500-22,000)*2</t>
  </si>
  <si>
    <t>-496084038</t>
  </si>
  <si>
    <t>-1871959445</t>
  </si>
  <si>
    <t>939591040</t>
  </si>
  <si>
    <t>Výztuž konstrukcí pozemních komunikací ze sítí svařovaných</t>
  </si>
  <si>
    <t>1742061138</t>
  </si>
  <si>
    <t>https://podminky.urs.cz/item/CS_URS_2023_01/939591040</t>
  </si>
  <si>
    <t>"2x KARI 8/8-100x100 mm</t>
  </si>
  <si>
    <t>"CB kryt - úsek za VB17 - P6" (22,000*1,400)*7,90*0,001*2</t>
  </si>
  <si>
    <t>"přípočet 30% na prostřih a stykování sítí" 0,487*30/100</t>
  </si>
  <si>
    <t>1173270058</t>
  </si>
  <si>
    <t>"podkl. drc. kamenivo" 19,650+35,537</t>
  </si>
  <si>
    <t>"asfaltová fréza" 21,413</t>
  </si>
  <si>
    <t>"uliční smetky" 2,328+4,655</t>
  </si>
  <si>
    <t>964728247</t>
  </si>
  <si>
    <t>83,583 " VV viz. 997221551</t>
  </si>
  <si>
    <t>83,583*14 'Přepočtené koeficientem množství</t>
  </si>
  <si>
    <t>1779515885</t>
  </si>
  <si>
    <t>"asfaltové kry" 4,226+9,486+7,642+17,156</t>
  </si>
  <si>
    <t xml:space="preserve">"vyztužený CB kryt" 10,164 </t>
  </si>
  <si>
    <t>-386907491</t>
  </si>
  <si>
    <t>48,674 " VV viz. 997221561</t>
  </si>
  <si>
    <t>48,674*14 'Přepočtené koeficientem množství</t>
  </si>
  <si>
    <t>-352235585</t>
  </si>
  <si>
    <t>997221862</t>
  </si>
  <si>
    <t>Poplatek za uložení stavebního odpadu na recyklační skládce (skládkovné) z armovaného betonu zatříděného do Katalogu odpadů pod kódem 17 01 01</t>
  </si>
  <si>
    <t>-749877274</t>
  </si>
  <si>
    <t>https://podminky.urs.cz/item/CS_URS_2023_01/997221862</t>
  </si>
  <si>
    <t>1498104853</t>
  </si>
  <si>
    <t>-316635391</t>
  </si>
  <si>
    <t>1584132118</t>
  </si>
  <si>
    <t>-385001888</t>
  </si>
  <si>
    <t>"provizorní úprava překopu komunikace do doby finální úpravy</t>
  </si>
  <si>
    <t>"mimo části souběhu s V1" (144,500-34,400)*1,100</t>
  </si>
  <si>
    <t>237293786</t>
  </si>
  <si>
    <t>121,11*1,02 'Přepočtené koeficientem množství</t>
  </si>
  <si>
    <t>1924882848</t>
  </si>
  <si>
    <t>-724423463</t>
  </si>
  <si>
    <t>-329207269</t>
  </si>
  <si>
    <t>35,727*3 'Přepočtené koeficientem množství</t>
  </si>
  <si>
    <t>-211863735</t>
  </si>
  <si>
    <t>-26876365</t>
  </si>
  <si>
    <t>31,945*3 'Přepočtené koeficientem množství</t>
  </si>
  <si>
    <t>SO 03 - Čerpací stanice odpadních vod</t>
  </si>
  <si>
    <t xml:space="preserve">    711 - Izolace proti vodě, vlhkosti a plynům</t>
  </si>
  <si>
    <t xml:space="preserve">    715 - Izolace proti chemickým vlivům</t>
  </si>
  <si>
    <t xml:space="preserve">    767 - Konstrukce zámečnické</t>
  </si>
  <si>
    <t>-537617347</t>
  </si>
  <si>
    <t>"v případě výskytu podzemní vody - předpoklad přítoku 1l/s</t>
  </si>
  <si>
    <t>"režim 24/7 po dobu 3 měsíců" 24,000*92</t>
  </si>
  <si>
    <t>571628755</t>
  </si>
  <si>
    <t>"režim 24/7 po dobu 3 měsíců" 92,000</t>
  </si>
  <si>
    <t>-1492654753</t>
  </si>
  <si>
    <t>"C5_Podrobná_situace_čerpací_stanice</t>
  </si>
  <si>
    <t>7,000*2+14,000*2</t>
  </si>
  <si>
    <t>-1578759847</t>
  </si>
  <si>
    <t>42,000 " VV viz. 119003227</t>
  </si>
  <si>
    <t>-1599316353</t>
  </si>
  <si>
    <t>"D1.1_05-1_ČS+OK_stavební_část_půdorys</t>
  </si>
  <si>
    <t>"D1.1_05-2_ČS+OK_stavební_část_řez_A-A</t>
  </si>
  <si>
    <t xml:space="preserve">"zabezpečení staveniště - přístup do stavební jámy </t>
  </si>
  <si>
    <t>5,300*1</t>
  </si>
  <si>
    <t>1620214865</t>
  </si>
  <si>
    <t>5,300 " VV viz. 119004111</t>
  </si>
  <si>
    <t>132253251</t>
  </si>
  <si>
    <t>Hloubení nezapažených rýh šířky přes 800 do 2 000 mm strojně s urovnáním dna do předepsaného profilu a spádu v omezeném prostoru v hornině třídy těžitelnosti I skupiny 3 do 20 m3</t>
  </si>
  <si>
    <t>1532438717</t>
  </si>
  <si>
    <t>https://podminky.urs.cz/item/CS_URS_2023_01/132253251</t>
  </si>
  <si>
    <t>"zatřídění hornin pro VV SP : 20% tř. I sk. 3 + 40% tř. II sk. 4 + 30% tř. II sk. 5 + 10% tř. III sk. 6</t>
  </si>
  <si>
    <t>"odlehčovací stoka DN 300" (4,000*1,100*1,350)*20/100</t>
  </si>
  <si>
    <t>"rozšíření v místě RŠ" ((2,500*0,700*2)*1,350)*20/100</t>
  </si>
  <si>
    <t>132353251</t>
  </si>
  <si>
    <t>Hloubení nezapažených rýh šířky přes 800 do 2 000 mm strojně s urovnáním dna do předepsaného profilu a spádu v omezeném prostoru v hornině třídy těžitelnosti II skupiny 4 do 20 m3</t>
  </si>
  <si>
    <t>943711713</t>
  </si>
  <si>
    <t>https://podminky.urs.cz/item/CS_URS_2023_01/132353251</t>
  </si>
  <si>
    <t>"odlehčovací stoka DN 300" (4,000*1,100*1,350)*40/100</t>
  </si>
  <si>
    <t>"rozšíření v místě RŠ" ((2,500*0,700*2)*1,350)*40/100</t>
  </si>
  <si>
    <t>132453251</t>
  </si>
  <si>
    <t>Hloubení nezapažených rýh šířky přes 800 do 2 000 mm strojně s urovnáním dna do předepsaného profilu a spádu v omezeném prostoru v hornině třídy těžitelnosti II skupiny 5 do 20 m3</t>
  </si>
  <si>
    <t>1503662558</t>
  </si>
  <si>
    <t>https://podminky.urs.cz/item/CS_URS_2023_01/132453251</t>
  </si>
  <si>
    <t>"odlehčovací stoka DN 300" (4,000*1,100*1,350)*30/100</t>
  </si>
  <si>
    <t>"rozšíření v místě RŠ" ((2,500*0,700*2)*1,350)*30/100</t>
  </si>
  <si>
    <t>132553251</t>
  </si>
  <si>
    <t>Hloubení nezapažených rýh šířky přes 800 do 2 000 mm strojně s urovnáním dna do předepsaného profilu a spádu v omezeném prostoru v hornině třídy těžitelnosti III skupiny 6 do 20 m3</t>
  </si>
  <si>
    <t>-1584807270</t>
  </si>
  <si>
    <t>https://podminky.urs.cz/item/CS_URS_2023_01/132553251</t>
  </si>
  <si>
    <t>"odlehčovací stoka DN 300" (4,000*1,100*1,350)*10/100</t>
  </si>
  <si>
    <t>"rozšíření v místě RŠ" ((2,500*0,700*2)*1,350)*10/100</t>
  </si>
  <si>
    <t>133255104</t>
  </si>
  <si>
    <t>Hloubení zapažených šachet strojně v omezeném prostoru v hornině třídy těžitelnosti I skupiny 3 přes 100 m3</t>
  </si>
  <si>
    <t>-238131778</t>
  </si>
  <si>
    <t>https://podminky.urs.cz/item/CS_URS_2023_01/133255104</t>
  </si>
  <si>
    <t xml:space="preserve">"stavební jáma </t>
  </si>
  <si>
    <t>"zatřídění hornin pro VV SP : 20% tř. I sk 3 + 40% tř. II sk 4 + 30% tř. II sk 5 + 10% tř. III sk 6</t>
  </si>
  <si>
    <t>(8,300*5,600*4,050)*20/100</t>
  </si>
  <si>
    <t>133355104</t>
  </si>
  <si>
    <t>Hloubení zapažených šachet strojně v omezeném prostoru v hornině třídy těžitelnosti II skupiny 4 přes 100 m3</t>
  </si>
  <si>
    <t>659853241</t>
  </si>
  <si>
    <t>https://podminky.urs.cz/item/CS_URS_2023_01/133355104</t>
  </si>
  <si>
    <t>(8,300*5,600*4,050)*40/100</t>
  </si>
  <si>
    <t>133455104</t>
  </si>
  <si>
    <t>Hloubení zapažených šachet strojně v omezeném prostoru v hornině třídy těžitelnosti II skupiny 5 přes 100 m3</t>
  </si>
  <si>
    <t>365425318</t>
  </si>
  <si>
    <t>https://podminky.urs.cz/item/CS_URS_2023_01/133455104</t>
  </si>
  <si>
    <t>(8,300*5,600*4,050)*30/100</t>
  </si>
  <si>
    <t>133555104</t>
  </si>
  <si>
    <t>Hloubení zapažených šachet strojně v omezeném prostoru v hornině třídy těžitelnosti III skupiny 6 přes 100 m3</t>
  </si>
  <si>
    <t>1603828145</t>
  </si>
  <si>
    <t>https://podminky.urs.cz/item/CS_URS_2023_01/133555104</t>
  </si>
  <si>
    <t>(8,300*5,600*4,050)*10/100</t>
  </si>
  <si>
    <t>-1269062348</t>
  </si>
  <si>
    <t>"odlehčovací stoka DN 300" 4,000*1,100*0,135</t>
  </si>
  <si>
    <t>"rozšíření v místě RŠ" (2,500*0,700*2)*0,135</t>
  </si>
  <si>
    <t>138511301</t>
  </si>
  <si>
    <t>Dolamování zapažených nebo nezapažených hloubených vykopávek šachet, ve vrstvě tl. do 500 mm v hornině třídy těžitelnosti III skupiny 6</t>
  </si>
  <si>
    <t>-207688625</t>
  </si>
  <si>
    <t>https://podminky.urs.cz/item/CS_URS_2023_01/138511301</t>
  </si>
  <si>
    <t>8,300*5,600*0,405</t>
  </si>
  <si>
    <t>153112122</t>
  </si>
  <si>
    <t>Zřízení beraněných stěn z ocelových štětovnic z terénu zaberanění štětovnic ve standardních podmínkách, délky do 8 m</t>
  </si>
  <si>
    <t>2131597942</t>
  </si>
  <si>
    <t>https://podminky.urs.cz/item/CS_URS_2023_01/153112122</t>
  </si>
  <si>
    <t>"zajištění stavební jámy</t>
  </si>
  <si>
    <t>"dno stavební jámy hl. 4050 mm + cca. 2000 mm pod úroveň dna stavební jámy</t>
  </si>
  <si>
    <t>(8,300*2+5,600*2)*6,000</t>
  </si>
  <si>
    <t>štětovnice ocelová VL 604 dl. 6000 mm (hmotnost 444,6 kg/kus)</t>
  </si>
  <si>
    <t>1239424098</t>
  </si>
  <si>
    <t>Poznámka k položce:_x000D_
opotřebení štětovnic dočasně zabudovaných se oceňuje ve specifikaci jako 0,5 násobek pořizovací ceny materiálu</t>
  </si>
  <si>
    <t>153113112</t>
  </si>
  <si>
    <t>Vytažení stěn z ocelových štětovnic zaberaněných z terénu délky do 12 m ve standardních podmínkách, zaberaněných na hloubku do 8 m</t>
  </si>
  <si>
    <t>1989514294</t>
  </si>
  <si>
    <t>https://podminky.urs.cz/item/CS_URS_2023_01/153113112</t>
  </si>
  <si>
    <t>166,800 " VV viz. 153112122</t>
  </si>
  <si>
    <t>153116111</t>
  </si>
  <si>
    <t>Kleštiny nebo převázky pro hradící stěny beraněné, nasazené, tabulové z oceli jakéhokoliv druhu z terénu opracování</t>
  </si>
  <si>
    <t>-1180424779</t>
  </si>
  <si>
    <t>https://podminky.urs.cz/item/CS_URS_2023_01/153116111</t>
  </si>
  <si>
    <t>0,886 " VV viz. 153116112</t>
  </si>
  <si>
    <t>153116112</t>
  </si>
  <si>
    <t>Kleštiny nebo převázky pro hradící stěny beraněné, nasazené, tabulové z oceli jakéhokoliv druhu z terénu montáž</t>
  </si>
  <si>
    <t>-238319061</t>
  </si>
  <si>
    <t>https://podminky.urs.cz/item/CS_URS_2023_01/153116112</t>
  </si>
  <si>
    <t>2,500*14*25,30*0,001</t>
  </si>
  <si>
    <t>13010826</t>
  </si>
  <si>
    <t>ocel profilová jakost S235JR (11 375) průřez U (UPN) 200</t>
  </si>
  <si>
    <t>-723384815</t>
  </si>
  <si>
    <t>0,886*1,08 'Přepočtené koeficientem množství</t>
  </si>
  <si>
    <t>153116113</t>
  </si>
  <si>
    <t>Kleštiny nebo převázky pro hradící stěny beraněné, nasazené, tabulové z oceli jakéhokoliv druhu z terénu demontáž</t>
  </si>
  <si>
    <t>-1641103081</t>
  </si>
  <si>
    <t>https://podminky.urs.cz/item/CS_URS_2023_01/153116113</t>
  </si>
  <si>
    <t>-445356466</t>
  </si>
  <si>
    <t>"pro VV SP stanovena odvozová vzd. 15 km</t>
  </si>
  <si>
    <t>2,133 " VV viz. 132253251</t>
  </si>
  <si>
    <t>37,649 " VV viz. 133255104</t>
  </si>
  <si>
    <t>"odpočet výkopku pro zpětný zásyp" -6,392 " VV viz. 174151102</t>
  </si>
  <si>
    <t>-145464536</t>
  </si>
  <si>
    <t>33,390 " VV viz. 162751117</t>
  </si>
  <si>
    <t>33,39*5 'Přepočtené koeficientem množství</t>
  </si>
  <si>
    <t>2043397762</t>
  </si>
  <si>
    <t>4,266 " VV viz. 132353251</t>
  </si>
  <si>
    <t>3,200 " VV viz. 132453251</t>
  </si>
  <si>
    <t>75,298 " VV viz. 133355104</t>
  </si>
  <si>
    <t>56,473 " VV viz. 133455104</t>
  </si>
  <si>
    <t>1392670941</t>
  </si>
  <si>
    <t>139,237 " VV viz. 162751137</t>
  </si>
  <si>
    <t>139,237*5 'Přepočtené koeficientem množství</t>
  </si>
  <si>
    <t>1384135480</t>
  </si>
  <si>
    <t>1,067 " VV viz. 132553251</t>
  </si>
  <si>
    <t>18,824 " VV viz. 133555104</t>
  </si>
  <si>
    <t>1506477332</t>
  </si>
  <si>
    <t>19,891 " VV viz. 162751157</t>
  </si>
  <si>
    <t>19,891*5 'Přepočtené koeficientem množství</t>
  </si>
  <si>
    <t>708422384</t>
  </si>
  <si>
    <t>192,518*1,85 'Přepočtené koeficientem množství</t>
  </si>
  <si>
    <t>-661764287</t>
  </si>
  <si>
    <t>-381373299</t>
  </si>
  <si>
    <t>"zpětný zásyp stavební jámy ŠTP (50% objemu zásypu) a beton. recyklátem (50% objemu zásypu)</t>
  </si>
  <si>
    <t>8,300*5,600*4,050</t>
  </si>
  <si>
    <t>"odpočet štěrkového podsypu" -(8,300*5,600*0,250)</t>
  </si>
  <si>
    <t>"odpočet podkladní bet. desky D1" -(4,700*3,500*0,100)</t>
  </si>
  <si>
    <t>"odpočet podkladní bet. desky D2" -(1,600*3,200*0,100)</t>
  </si>
  <si>
    <t>"odpočet podsypu podkl. bet. desky D2" -(1,600*3,200*0,100)</t>
  </si>
  <si>
    <t>"odpočet ČS+OK" -((4,200*3,000*3,700)+(1,500*3,000*1,600))</t>
  </si>
  <si>
    <t>"odpočet zásypu pod OK z KSC" -(5,600*2,800*2,000)</t>
  </si>
  <si>
    <t>-1951269945</t>
  </si>
  <si>
    <t>88,775*50/100 " VV viz. 174151102 (50% objemu zásypu)</t>
  </si>
  <si>
    <t>44,388*2 'Přepočtené koeficientem množství</t>
  </si>
  <si>
    <t>58981122</t>
  </si>
  <si>
    <t>recyklát betonový frakce 0/32</t>
  </si>
  <si>
    <t>-1927727602</t>
  </si>
  <si>
    <t>862384342</t>
  </si>
  <si>
    <t>"zásyp stavební jámy pod OK</t>
  </si>
  <si>
    <t>5,600*2,800*2,000</t>
  </si>
  <si>
    <t>58935150</t>
  </si>
  <si>
    <t>směs stmelená cementem SC C 8/10 (kamenivo zpevněné cementem KSC I)</t>
  </si>
  <si>
    <t>703928596</t>
  </si>
  <si>
    <t>1663654131</t>
  </si>
  <si>
    <t>"zpětný zásyp výkopkem uloženým vedle výkopiště</t>
  </si>
  <si>
    <t>"odlehčovací stoka DN 300" (4,000*1,100*1,350)</t>
  </si>
  <si>
    <t>"rozšíření v místě RŠ" ((2,500*0,700*2)*1,350)</t>
  </si>
  <si>
    <t>"odpočet ŠTP lože kanalizace" -(4,000-1,300)*1,100*0,100</t>
  </si>
  <si>
    <t>"odpočet ŠTP lože RŠ" -(2,500*2,500*0,150)</t>
  </si>
  <si>
    <t>"odpočet ŠTP obsypu kanalizace" -(4,000-1,300)*1,100*0,500</t>
  </si>
  <si>
    <t>"odpočet bet. podkl. desky RŠ" -(1,500*1,500*0,100)</t>
  </si>
  <si>
    <t>"odpočet RŠ" -(Pi*(0,620)^2)*1,100</t>
  </si>
  <si>
    <t>1306062690</t>
  </si>
  <si>
    <t>"odlehčovací stoka DN 300" (4,000-1,300)*1,100*0,500</t>
  </si>
  <si>
    <t>"odpočet potrubí DN 300" -(Pi*(0,150)^2)*2,700</t>
  </si>
  <si>
    <t>-1869466166</t>
  </si>
  <si>
    <t>1,294*2 'Přepočtené koeficientem množství</t>
  </si>
  <si>
    <t>-1716938765</t>
  </si>
  <si>
    <t>"odlehčovací stoka DN 300" 4,000</t>
  </si>
  <si>
    <t>-1065651730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</si>
  <si>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</si>
  <si>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</si>
  <si>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-2091160776</t>
  </si>
  <si>
    <t>https://podminky.urs.cz/item/CS_URS_2023_01/380326122</t>
  </si>
  <si>
    <t>"D1.2_05-2_ČS+OK_výkres_tvaru_řezy</t>
  </si>
  <si>
    <t>"vodostavební beton ČSN EN 206-1/Z3</t>
  </si>
  <si>
    <t>"dno : C25/30-XA1, XC4-Dmax22-S3</t>
  </si>
  <si>
    <t>"D1" 4,500*3,300*0,300</t>
  </si>
  <si>
    <t>"D2" 1,500*3,000*0,300</t>
  </si>
  <si>
    <t>Mezisoučet " dno D1 - D2</t>
  </si>
  <si>
    <t>"stěny : C25/30-XA1, XC4, XF3-Dmax22-S3</t>
  </si>
  <si>
    <t>"ST1" 2,400*0,300*2,100+2,400*0,300*1,050</t>
  </si>
  <si>
    <t>"ST2" 4,200*0,300*2,100+5,700*0,300*1,050</t>
  </si>
  <si>
    <t>"ST3" 4,200*0,300*2,100+5,700*0,300*1,050</t>
  </si>
  <si>
    <t>"ST4" 2,400*0,300*1,050</t>
  </si>
  <si>
    <t>"ST5" 2,400*0,300*2,100+2,400*0,300*1,050</t>
  </si>
  <si>
    <t>"ST6" 2,400*0,300*2,100+2,400*0,300*1,050</t>
  </si>
  <si>
    <t>Mezisoučet " stěny ST1 - ST6</t>
  </si>
  <si>
    <t>"horní deska : C25/30-XA1, XC4, XF3-Dmax22-S3</t>
  </si>
  <si>
    <t>"D3" 5,700*3,000*0,250</t>
  </si>
  <si>
    <t>"odpočet otvrorů</t>
  </si>
  <si>
    <t>"3x 600x600 mm" -(0,600*0,600*0,250)*3</t>
  </si>
  <si>
    <t>"3x 600x900 mm" -(0,600*0,900*0,250)*3</t>
  </si>
  <si>
    <t>Mezisoučet " horní deska D3</t>
  </si>
  <si>
    <t>380356231</t>
  </si>
  <si>
    <t>Bednění kompletních konstrukcí čistíren odpadních vod, nádrží, vodojemů, kanálů konstrukcí neomítaných z betonu prostého nebo železového ploch rovinných zřízení</t>
  </si>
  <si>
    <t>-1862892013</t>
  </si>
  <si>
    <t>https://podminky.urs.cz/item/CS_URS_2023_01/380356231</t>
  </si>
  <si>
    <t>"D1" (4,500*2+3,300*2)*0,300</t>
  </si>
  <si>
    <t>"D2" (1,500*2+3,000*2)*0,300</t>
  </si>
  <si>
    <t>Mezisoučet " deska D1 - D2</t>
  </si>
  <si>
    <t>"ST1" ((3,000+2,400)*2,100)+((3,000+2,400)*1,050)</t>
  </si>
  <si>
    <t>"ST2" ((4,200+1,000+2,300)*2,100)+((5,700+1,000+2,300+1,200)*1,050)</t>
  </si>
  <si>
    <t>"ST3" ((4,200+1,000+2,300)*2,100)+((5,700+1,000+2,300+1,200)*1,050)</t>
  </si>
  <si>
    <t>"ST4" (3,000+2,400)*1,050</t>
  </si>
  <si>
    <t>"ST5" ((2,400+2,400)*2,100)+((2,400+2,400)*1,050)</t>
  </si>
  <si>
    <t>"ST6" ((2,400+3,000)*2,100)+((2,400+2,400)*1,050)</t>
  </si>
  <si>
    <t>"D3" ((5,700*2+3,000*2)*0,250)+(1,000*2,400)+(2,300*2,400)+(1,200*2,400)</t>
  </si>
  <si>
    <t>"3x 600x600 mm" (0,600*4*0,250)*3</t>
  </si>
  <si>
    <t>"3x 600x900 mm" ((0,600*2+0,900*2)*0,250)*3</t>
  </si>
  <si>
    <t>380356232</t>
  </si>
  <si>
    <t>Bednění kompletních konstrukcí čistíren odpadních vod, nádrží, vodojemů, kanálů konstrukcí neomítaných z betonu prostého nebo železového ploch rovinných odstranění</t>
  </si>
  <si>
    <t>615879486</t>
  </si>
  <si>
    <t>https://podminky.urs.cz/item/CS_URS_2023_01/380356232</t>
  </si>
  <si>
    <t>133,680 " VV viz. 380356231</t>
  </si>
  <si>
    <t>380361006</t>
  </si>
  <si>
    <t>Výztuž kompletních konstrukcí čistíren odpadních vod, nádrží, vodojemů, kanálů z oceli 10 505 (R) nebo BSt 500</t>
  </si>
  <si>
    <t>-790518218</t>
  </si>
  <si>
    <t>https://podminky.urs.cz/item/CS_URS_2023_01/380361006</t>
  </si>
  <si>
    <t>"pro VV SP stanoveno vyztužení 175 kg/m3</t>
  </si>
  <si>
    <t>25,849*175,00*0,001</t>
  </si>
  <si>
    <t>451541111</t>
  </si>
  <si>
    <t>Lože pod potrubí, stoky a drobné objekty v otevřeném výkopu ze štěrkodrtě 0-63 mm</t>
  </si>
  <si>
    <t>-87112270</t>
  </si>
  <si>
    <t>https://podminky.urs.cz/item/CS_URS_2023_01/451541111</t>
  </si>
  <si>
    <t>"podsyp tl. 250 mm" 5,600*8,300*0,250</t>
  </si>
  <si>
    <t>-46870343</t>
  </si>
  <si>
    <t>"odlehčovací stoka DN 300" (4,000-1,300)*1,100*0,100</t>
  </si>
  <si>
    <t>"RŠ" 2,500*2,500*0,150</t>
  </si>
  <si>
    <t>452233111</t>
  </si>
  <si>
    <t>Podkladní a zajišťovací konstrukce zděné na maltu cementovou MC 10 podkladní pilířky, bloky nebo uzavírací čela chrániček z cihel kanalizačních pálených lícových</t>
  </si>
  <si>
    <t>-2020851891</t>
  </si>
  <si>
    <t>https://podminky.urs.cz/item/CS_URS_2023_01/452233111</t>
  </si>
  <si>
    <t>"zrušení stávající odlehčovací stoky DN 400 dl. 6 m</t>
  </si>
  <si>
    <t>"vyzdění čílka výtoku pro výplň potrubí v tl. 300 mm" (Pi*(0,200)^2)*0,300</t>
  </si>
  <si>
    <t>502097509</t>
  </si>
  <si>
    <t>"deska D1" 4,700*3,500*0,100</t>
  </si>
  <si>
    <t>"deska D2" 1,600*3,200*0,100</t>
  </si>
  <si>
    <t>-1677426907</t>
  </si>
  <si>
    <t>"deska D1" (4,700*2+3,500*2)*0,100</t>
  </si>
  <si>
    <t>"deska D2" (1,600*2+3,200*2)*0,100</t>
  </si>
  <si>
    <t>454811111</t>
  </si>
  <si>
    <t>Osazení prostupu z ocelových trub se zajištěním polohy v konstrukci z betonu s přivařením na výztuž průměru do 600 mm</t>
  </si>
  <si>
    <t>24989957</t>
  </si>
  <si>
    <t>https://podminky.urs.cz/item/CS_URS_2023_01/454811111</t>
  </si>
  <si>
    <t>"ozn. 13 - 4x prostup DN 200" 4,000</t>
  </si>
  <si>
    <t>"3x prostup DN 300" 3,000</t>
  </si>
  <si>
    <t>"1x prostup DN 80 (odtok výtlak V1)" 1,000</t>
  </si>
  <si>
    <t>"1x prostup DN 50 (nátok výtlak V2)" 1,000</t>
  </si>
  <si>
    <t>55283929</t>
  </si>
  <si>
    <t>trubka ocelová bezešvá hladká jakost 11 353 219x8,0mm</t>
  </si>
  <si>
    <t>-449338752</t>
  </si>
  <si>
    <t>"ozn. 13 - chránička DN 200" 0,300*4</t>
  </si>
  <si>
    <t>1,2*1,01 'Přepočtené koeficientem množství</t>
  </si>
  <si>
    <t>14035915</t>
  </si>
  <si>
    <t>trubka ocelová bezešvá hladká jakost 11 353 377x10mm</t>
  </si>
  <si>
    <t>1350850953</t>
  </si>
  <si>
    <t>"chránička DN 300" 0,300*3</t>
  </si>
  <si>
    <t>0,9*1,01 'Přepočtené koeficientem množství</t>
  </si>
  <si>
    <t>55283922</t>
  </si>
  <si>
    <t>trubka ocelová bezešvá hladká jakost 11 353 127x8,0mm</t>
  </si>
  <si>
    <t>67144237</t>
  </si>
  <si>
    <t>"1x prostup DN 80" 0,300*1</t>
  </si>
  <si>
    <t>0,3*1,01 'Přepočtené koeficientem množství</t>
  </si>
  <si>
    <t>55283913</t>
  </si>
  <si>
    <t>trubka ocelová bezešvá hladká jakost 11 353 102x5,0mm</t>
  </si>
  <si>
    <t>824991671</t>
  </si>
  <si>
    <t>"1x prostup DN 50" 0,300*1</t>
  </si>
  <si>
    <t>-342811369</t>
  </si>
  <si>
    <t>"pochozí zpevněná plocha okolo ČS v š. 1,0 m" 13,700</t>
  </si>
  <si>
    <t>"bet. obruba ZP" (4,000+7,700+4,000)*0,300</t>
  </si>
  <si>
    <t>564861012</t>
  </si>
  <si>
    <t>Podklad ze štěrkodrti ŠD s rozprostřením a zhutněním plochy jednotlivě do 100 m2, po zhutnění tl. 210 mm</t>
  </si>
  <si>
    <t>337007739</t>
  </si>
  <si>
    <t>https://podminky.urs.cz/item/CS_URS_2023_01/564861012</t>
  </si>
  <si>
    <t>"pojízdná zpevněná plocha před ČS" 9,500</t>
  </si>
  <si>
    <t>"bet. obruba ZP" (1,000+3,100+0,500+5,100+1,300)*0,300</t>
  </si>
  <si>
    <t>567122111</t>
  </si>
  <si>
    <t>Podklad ze směsi stmelené cementem SC bez dilatačních spár, s rozprostřením a zhutněním SC C 8/10 (KSC I), po zhutnění tl. 120 mm</t>
  </si>
  <si>
    <t>1895907987</t>
  </si>
  <si>
    <t>https://podminky.urs.cz/item/CS_URS_2023_01/567122111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</si>
  <si>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</si>
  <si>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</si>
  <si>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1370344074</t>
  </si>
  <si>
    <t>https://podminky.urs.cz/item/CS_URS_2023_01/596211110</t>
  </si>
  <si>
    <t>59245018</t>
  </si>
  <si>
    <t>dlažba tvar obdélník betonová 200x100x60mm přírodní</t>
  </si>
  <si>
    <t>314032672</t>
  </si>
  <si>
    <t>13,7*1,03 'Přepočtené koeficientem množství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</si>
  <si>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</si>
  <si>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</si>
  <si>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1386775866</t>
  </si>
  <si>
    <t>https://podminky.urs.cz/item/CS_URS_2023_01/596212210</t>
  </si>
  <si>
    <t>59245020</t>
  </si>
  <si>
    <t>dlažba tvar obdélník betonová 200x100x80mm přírodní</t>
  </si>
  <si>
    <t>1895003488</t>
  </si>
  <si>
    <t>9,5*1,03 'Přepočtené koeficientem množství</t>
  </si>
  <si>
    <t>Vytvarování dna z betonu prostého nádrží s bedněním bez potěru, hlazeno dřevěným hladítkem z betonu C 12/15</t>
  </si>
  <si>
    <t>378987690</t>
  </si>
  <si>
    <t>"spádované výplně dna</t>
  </si>
  <si>
    <t>"OK" (1,200*2,400*0,200)+(((1,700*0,450)/2)*0,075)+(((1,700*0,450)/2)*0,075)</t>
  </si>
  <si>
    <t>"ČS (příčná průřezová plocha cca. 0,605 m2)" 0,605*2,400</t>
  </si>
  <si>
    <t>"ČS" (1,000*2,400*1,150)+(2,240*0,065)</t>
  </si>
  <si>
    <t>Osazení zarážek proti uklouznutí - nerez U 100x150x1400 mm</t>
  </si>
  <si>
    <t>-566191233</t>
  </si>
  <si>
    <t>RMAT0007</t>
  </si>
  <si>
    <t>nerezová zarážka proti uklouznutí U 100x150x1400 mm</t>
  </si>
  <si>
    <t>479345868</t>
  </si>
  <si>
    <t>871370310</t>
  </si>
  <si>
    <t>Montáž kanalizačního potrubí z plastů z polypropylenu PP hladkého plnostěnného SN 10 DN 300</t>
  </si>
  <si>
    <t>-539258278</t>
  </si>
  <si>
    <t>https://podminky.urs.cz/item/CS_URS_2023_01/871370310</t>
  </si>
  <si>
    <t>"odlehčovací stoka DN 300" 4,000-1,300</t>
  </si>
  <si>
    <t>28617006</t>
  </si>
  <si>
    <t>trubka kanalizační PP plnostěnná třívrstvá DN 300x1000mm SN10</t>
  </si>
  <si>
    <t>-643977012</t>
  </si>
  <si>
    <t>2,7*1,015 'Přepočtené koeficientem množství</t>
  </si>
  <si>
    <t>871390320</t>
  </si>
  <si>
    <t>Montáž kanalizačního potrubí z plastů z polypropylenu PP hladkého plnostěnného SN 12 DN 400</t>
  </si>
  <si>
    <t>-1565098649</t>
  </si>
  <si>
    <t>https://podminky.urs.cz/item/CS_URS_2023_01/871390320</t>
  </si>
  <si>
    <t>"nátok do ČS+OK - Š54" 2,000</t>
  </si>
  <si>
    <t>28617029</t>
  </si>
  <si>
    <t>trubka kanalizační PP plnostěnná třívrstvá DN 400x1000mm SN12</t>
  </si>
  <si>
    <t>-659665252</t>
  </si>
  <si>
    <t>-1600783222</t>
  </si>
  <si>
    <t>"odlehčovací stoka DN 300</t>
  </si>
  <si>
    <t>"RŠ" 2,000</t>
  </si>
  <si>
    <t>-1025102972</t>
  </si>
  <si>
    <t>-1212883229</t>
  </si>
  <si>
    <t>"nátok do ČS+OK - Š54" 1,000</t>
  </si>
  <si>
    <t>505029573</t>
  </si>
  <si>
    <t>891372322</t>
  </si>
  <si>
    <t>Montáž kanalizačních armatur na potrubí stavítek DN 300</t>
  </si>
  <si>
    <t>-1097315552</t>
  </si>
  <si>
    <t>https://podminky.urs.cz/item/CS_URS_2023_01/891372322</t>
  </si>
  <si>
    <t>"odlehčovací stoka DN 300 - RŠ" 1,000</t>
  </si>
  <si>
    <t>42221471</t>
  </si>
  <si>
    <t>stavítko kanálové do 1,2 bar DN 300-300</t>
  </si>
  <si>
    <t>444548660</t>
  </si>
  <si>
    <t>891372421</t>
  </si>
  <si>
    <t>Montáž kanalizačních armatur na potrubí koncových klapek PE-HD na kolmou stěnu DN 300</t>
  </si>
  <si>
    <t>1564089661</t>
  </si>
  <si>
    <t>https://podminky.urs.cz/item/CS_URS_2023_01/891372421</t>
  </si>
  <si>
    <t>"odlehčovací stoka DN 300 - VO" 1,000</t>
  </si>
  <si>
    <t>42283006</t>
  </si>
  <si>
    <t>klapka koncová na kolmou betonovou stěnu PE-HD DN 300</t>
  </si>
  <si>
    <t>1924400048</t>
  </si>
  <si>
    <t>2069560744</t>
  </si>
  <si>
    <t>"úsek ČS+OK - RŠ" 1,000</t>
  </si>
  <si>
    <t>"úsek RŠ - VO" 1,000</t>
  </si>
  <si>
    <t>-1962627389</t>
  </si>
  <si>
    <t>892392121</t>
  </si>
  <si>
    <t>Tlakové zkoušky vzduchem těsnícími vaky ucpávkovými DN 400</t>
  </si>
  <si>
    <t>-352210135</t>
  </si>
  <si>
    <t>https://podminky.urs.cz/item/CS_URS_2023_01/892392121</t>
  </si>
  <si>
    <t>"úsek ČS+OK - Š54" 1,000</t>
  </si>
  <si>
    <t>892421111</t>
  </si>
  <si>
    <t>Tlakové zkoušky vodou na potrubí DN 400 nebo 500</t>
  </si>
  <si>
    <t>-2040077154</t>
  </si>
  <si>
    <t>https://podminky.urs.cz/item/CS_URS_2023_01/892421111</t>
  </si>
  <si>
    <t>894410103</t>
  </si>
  <si>
    <t>Osazení betonových dílců šachet kanalizačních dno DN 1000, výšky 1000 mm</t>
  </si>
  <si>
    <t>-1052845450</t>
  </si>
  <si>
    <t>https://podminky.urs.cz/item/CS_URS_2023_01/894410103</t>
  </si>
  <si>
    <t>59224339</t>
  </si>
  <si>
    <t>dno betonové šachty kanalizační přímé 100x100x60cm</t>
  </si>
  <si>
    <t>-1659690933</t>
  </si>
  <si>
    <t>-1515948035</t>
  </si>
  <si>
    <t>1928889322</t>
  </si>
  <si>
    <t>1266195320</t>
  </si>
  <si>
    <t>-1388397670</t>
  </si>
  <si>
    <t>-1076958490</t>
  </si>
  <si>
    <t>1519759672</t>
  </si>
  <si>
    <t>899102112</t>
  </si>
  <si>
    <t>Osazení poklopů litinových a ocelových včetně rámů pro třídu zatížení A15, A50</t>
  </si>
  <si>
    <t>1296967471</t>
  </si>
  <si>
    <t>https://podminky.urs.cz/item/CS_URS_2023_01/899102112</t>
  </si>
  <si>
    <t>28661932</t>
  </si>
  <si>
    <t>poklop šachtový litinový DN 600 pro třídu zatížení A15</t>
  </si>
  <si>
    <t>-1251976758</t>
  </si>
  <si>
    <t>-210302214</t>
  </si>
  <si>
    <t>"ozn. 7 - 600x600 mm" 3,000</t>
  </si>
  <si>
    <t>"ozn. 8 - 600x900 mm" 3,000</t>
  </si>
  <si>
    <t>RMAT0004</t>
  </si>
  <si>
    <t>poklop vodotěsný uzamykatelný 600x600 mm</t>
  </si>
  <si>
    <t>1556334052</t>
  </si>
  <si>
    <t>RMAT0005</t>
  </si>
  <si>
    <t>poklop vodotěsný uzamykatelný 600x600 mm s ventilací</t>
  </si>
  <si>
    <t>1636643174</t>
  </si>
  <si>
    <t>RMAT0006</t>
  </si>
  <si>
    <t>poklop vodotěsný uzamykatelný 600x900 mm</t>
  </si>
  <si>
    <t>794512163</t>
  </si>
  <si>
    <t>-890212826</t>
  </si>
  <si>
    <t>"D2.1_05-1_ČS+OK_strojně_technologická_část_půdorys</t>
  </si>
  <si>
    <t>"4x uzavírací deskové šoupě DN 80" 4,000</t>
  </si>
  <si>
    <t>-1278921750</t>
  </si>
  <si>
    <t>1916964930</t>
  </si>
  <si>
    <t>899910211</t>
  </si>
  <si>
    <t>Výplň potrubí trub betonových, litinových nebo kameninových cementopopílkovou suspenzí pod tlakem, délky do 50 m</t>
  </si>
  <si>
    <t>-877812624</t>
  </si>
  <si>
    <t>https://podminky.urs.cz/item/CS_URS_2023_01/899910211</t>
  </si>
  <si>
    <t>(Pi*(0,200)^2)*6,000</t>
  </si>
  <si>
    <t>899911111</t>
  </si>
  <si>
    <t>Osazení ocelových součástí závěsných a úložných pro potrubí na mostech, konstrukcích apod. hmotnosti jednotlivě do 5 kg</t>
  </si>
  <si>
    <t>2073129022</t>
  </si>
  <si>
    <t>https://podminky.urs.cz/item/CS_URS_2023_01/899911111</t>
  </si>
  <si>
    <t>"3x kotevní konzola (atypický zám. výrobek) s třmen pro potrubí DN 80</t>
  </si>
  <si>
    <t>"kotevní konzola - P8-800x110 mm + jackel 25x40 mm dl. 260 mm + třmen pro DN 80 M12 94mm ČSN 130725.0</t>
  </si>
  <si>
    <t>"hmotnost kotevní konzoly + třmenu potrubí - 1,374 kg/kus</t>
  </si>
  <si>
    <t>1,374*3</t>
  </si>
  <si>
    <t>RMAT0008</t>
  </si>
  <si>
    <t>konzola pro upevnění potrubí (atypický zám. výrobek) + kotevní třmen (P8-80x110 mm + jackel 25x40x260 mm + třmen pro DN 80), PÚ nerez</t>
  </si>
  <si>
    <t>-2122040829</t>
  </si>
  <si>
    <t>Poznámka k položce:_x000D_
cena vypočten dle Cenových normativů ceníku 800-767 tab. 3 sloužitost 5</t>
  </si>
  <si>
    <t>4,122*1,08 'Přepočtené koeficientem množství</t>
  </si>
  <si>
    <t>912111112</t>
  </si>
  <si>
    <t>Montáž zábrany parkovací tvaru sloupku do výšky 800 mm se zabetonovanou patkou</t>
  </si>
  <si>
    <t>-843124760</t>
  </si>
  <si>
    <t>https://podminky.urs.cz/item/CS_URS_2023_01/912111112</t>
  </si>
  <si>
    <t>"3x park. sklopný sloupek s řetězem pro zabránění vjezdu na ČS" 3,000</t>
  </si>
  <si>
    <t>74910165</t>
  </si>
  <si>
    <t>sloupek parkovací sklopný 60x60x800mm Zn motýlek zámek vložkový</t>
  </si>
  <si>
    <t>-762834734</t>
  </si>
  <si>
    <t>RMAT0009</t>
  </si>
  <si>
    <t>řetěz pro sklopný parkovací sloupek ocelový s povrchovou úpravou včetně montážního příslušenství</t>
  </si>
  <si>
    <t>sada</t>
  </si>
  <si>
    <t>699994011</t>
  </si>
  <si>
    <t>-2094990692</t>
  </si>
  <si>
    <t>"pojízdná zpevněná plocha před ČS" 1,000+3,100+0,500+5,100+1,300+1,000+1,000</t>
  </si>
  <si>
    <t>-725277025</t>
  </si>
  <si>
    <t>13*1,02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</si>
  <si>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</si>
  <si>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</si>
  <si>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1642854434</t>
  </si>
  <si>
    <t>https://podminky.urs.cz/item/CS_URS_2023_01/916231213</t>
  </si>
  <si>
    <t>"pochozí zpevněná plocha okolo ČS v š. 1,0 m" 4,000+7,700+4,000</t>
  </si>
  <si>
    <t>59217017</t>
  </si>
  <si>
    <t>obrubník betonový chodníkový 1000x100x250mm</t>
  </si>
  <si>
    <t>-1222414037</t>
  </si>
  <si>
    <t>15,7*1,02 'Přepočtené koeficientem množství</t>
  </si>
  <si>
    <t>1159780585</t>
  </si>
  <si>
    <t>"proti případnému prolínání konstrukčních vrstev ZP do zásypů</t>
  </si>
  <si>
    <t>933901111</t>
  </si>
  <si>
    <t>Zkoušky objektů a vymývání provedení zkoušky vodotěsnosti betonové nádrže jakéhokoliv druhu a tvaru, o obsahu do 1000 m3</t>
  </si>
  <si>
    <t>-1869868776</t>
  </si>
  <si>
    <t>https://podminky.urs.cz/item/CS_URS_2023_01/933901111</t>
  </si>
  <si>
    <t>"po provedení betonáže</t>
  </si>
  <si>
    <t>(1,000*2,400+2,300*2,400)*3,150</t>
  </si>
  <si>
    <t>(1,200*2,400)*1,050</t>
  </si>
  <si>
    <t>08211321</t>
  </si>
  <si>
    <t>voda pitná pro ostatní odběratele</t>
  </si>
  <si>
    <t>-1231271198</t>
  </si>
  <si>
    <t>27,972*1,03 'Přepočtené koeficientem množství</t>
  </si>
  <si>
    <t>933901311</t>
  </si>
  <si>
    <t>Zkoušky objektů a vymývání naplnění a vyprázdnění nádrže pro účely vymývací (proplachovací) o obsahu do 1000 m3</t>
  </si>
  <si>
    <t>2136757931</t>
  </si>
  <si>
    <t>https://podminky.urs.cz/item/CS_URS_2023_01/933901311</t>
  </si>
  <si>
    <t>27,972 " VV viz. 933901111</t>
  </si>
  <si>
    <t>936311111</t>
  </si>
  <si>
    <t>Zabetonování potrubí uloženého ve vynechaných otvorech ve dně nebo ve stěnách nádrží, z betonu se zvýšenými nároky na prostředí o ploše otvoru do 0,25 m2</t>
  </si>
  <si>
    <t>-673242557</t>
  </si>
  <si>
    <t>https://podminky.urs.cz/item/CS_URS_2023_01/936311111</t>
  </si>
  <si>
    <t xml:space="preserve">"4x chránička DN 200 (stavební otvor 300x300 mm)" (0,300*0,300*0,300)*4 </t>
  </si>
  <si>
    <t>"odpočet chráničky DN 200" -((Pi*(0,100)^2)*0,300*4)</t>
  </si>
  <si>
    <t>"3x chránička DN 300 (stavební otvor 500x500 mm)" (0,500*0,500*0,300)*3</t>
  </si>
  <si>
    <t>"odpočet chráničky DN 300" -((Pi*(0,150)^2)*0,300*3)</t>
  </si>
  <si>
    <t>"1x chránička DN 125 (stavební otvor 200x200 mm)" (0,200*0,200*0,300)*1</t>
  </si>
  <si>
    <t>"odpočet chráničky DN 125" -((Pi*(0,0625)^2)*0,300*1)</t>
  </si>
  <si>
    <t>"1x chránička DN 90 (stavební otvor 150x150 mm)" (0,150*0,150*0,300)*1</t>
  </si>
  <si>
    <t>"odpočet chráničky DN 90" -((Pi*(0,045)^2)*0,300*1)</t>
  </si>
  <si>
    <t>1667467984</t>
  </si>
  <si>
    <t>941211111</t>
  </si>
  <si>
    <t>Montáž lešení řadového rámového lehkého pracovního s podlahami s provozním zatížením tř. 3 do 200 kg/m2 šířky tř. SW06 od 0,6 do 0,9 m, výšky do 10 m</t>
  </si>
  <si>
    <t>789745329</t>
  </si>
  <si>
    <t>https://podminky.urs.cz/item/CS_URS_2023_01/941211111</t>
  </si>
  <si>
    <t>"exteriér" (4,200*2+3,000*2+0,900*8)*3,800</t>
  </si>
  <si>
    <t>"interiér" (1,000*2+2,400*2+2,300*2+2,400*2)*3,150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</si>
  <si>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</si>
  <si>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</si>
  <si>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-866741807</t>
  </si>
  <si>
    <t>https://podminky.urs.cz/item/CS_URS_2023_01/941211211</t>
  </si>
  <si>
    <t>133,110 " VV viz. 941211111</t>
  </si>
  <si>
    <t>133,11*60 'Přepočtené koeficientem množství</t>
  </si>
  <si>
    <t>941211311</t>
  </si>
  <si>
    <t>Odborná prohlídka lešení řadového rámového lehkého pracovního s podlahami s provozním zatížením tř. 3 do 200 kg/m2 šířky tř. SW06 od 0,6 do 0,9 m výšky do 25 m, celkové plochy do 500 m2 nezakrytého</t>
  </si>
  <si>
    <t>836589892</t>
  </si>
  <si>
    <t>https://podminky.urs.cz/item/CS_URS_2023_01/941211311</t>
  </si>
  <si>
    <t>"1x měsíčně" 1,000*2</t>
  </si>
  <si>
    <t>941211811</t>
  </si>
  <si>
    <t>Demontáž lešení řadového rámového lehkého pracovního s provozním zatížením tř. 3 do 200 kg/m2 šířky tř. SW06 od 0,6 do 0,9 m, výšky do 10 m</t>
  </si>
  <si>
    <t>2082593775</t>
  </si>
  <si>
    <t>https://podminky.urs.cz/item/CS_URS_2023_01/941211811</t>
  </si>
  <si>
    <t>949121131</t>
  </si>
  <si>
    <t>Montáž lešení lehkého kozového dílcového ve světlíku nebo šachtě půdorysné plochy do 6 m2 o výšce lešeňové podlahy do 1,5 m</t>
  </si>
  <si>
    <t>1684666148</t>
  </si>
  <si>
    <t>https://podminky.urs.cz/item/CS_URS_2023_01/949121131</t>
  </si>
  <si>
    <t>"práce HSV+PSV+M</t>
  </si>
  <si>
    <t>949121231</t>
  </si>
  <si>
    <t>Montáž lešení lehkého kozového dílcového Příplatek za první a každý další den použití lešení k ceně -1131</t>
  </si>
  <si>
    <t>671999848</t>
  </si>
  <si>
    <t>https://podminky.urs.cz/item/CS_URS_2023_01/949121231</t>
  </si>
  <si>
    <t>2,000 " VV viz. 949121131</t>
  </si>
  <si>
    <t>2*100 'Přepočtené koeficientem množství</t>
  </si>
  <si>
    <t>949121831</t>
  </si>
  <si>
    <t>Demontáž lešení lehkého kozového dílcového ve světlíku nebo šachtě půdorysné plochy do 6 m2 o výšce lešeňové podlahy do 1,5 m</t>
  </si>
  <si>
    <t>1410452044</t>
  </si>
  <si>
    <t>https://podminky.urs.cz/item/CS_URS_2023_01/949121831</t>
  </si>
  <si>
    <t>952903112</t>
  </si>
  <si>
    <t>Vyčištění objektů čistíren odpadních vod, nádrží, žlabů nebo kanálů světlé výšky prostoru do 3,5 m</t>
  </si>
  <si>
    <t>-1044643732</t>
  </si>
  <si>
    <t>https://podminky.urs.cz/item/CS_URS_2023_01/952903112</t>
  </si>
  <si>
    <t>(1,000+2,300+1,200)*2,400</t>
  </si>
  <si>
    <t>953112231</t>
  </si>
  <si>
    <t>Stykovací (vylamovací) výztuž oboustranná, pro tloušťku napojované stěny přes 200 do 300 mm průměr výztuže 12 mm, rozteč prutů 100 mm</t>
  </si>
  <si>
    <t>1573079452</t>
  </si>
  <si>
    <t>https://podminky.urs.cz/item/CS_URS_2023_01/953112231</t>
  </si>
  <si>
    <t>"stěna ST4" 1,050*2</t>
  </si>
  <si>
    <t>"stěna ST5" 3,150*2</t>
  </si>
  <si>
    <t>"stěna ST6" 3,150*2</t>
  </si>
  <si>
    <t>Mezisoučet " ČS+OK</t>
  </si>
  <si>
    <t>953334115</t>
  </si>
  <si>
    <t>Bobtnavý pásek do pracovních spar betonových konstrukcí bentonitový, rozměru 20 x 05 mm se samolepící vrstvou</t>
  </si>
  <si>
    <t>2129413516</t>
  </si>
  <si>
    <t>https://podminky.urs.cz/item/CS_URS_2023_01/953334115</t>
  </si>
  <si>
    <t>"napojení monolitických konstrukcí - pracovní spára (oboustranně  podél těsnícího profilu)</t>
  </si>
  <si>
    <t>"ST1" 2,700*2</t>
  </si>
  <si>
    <t>"ST2" 3,900*2</t>
  </si>
  <si>
    <t>"ST3" 3,900*2</t>
  </si>
  <si>
    <t>"ST5" 2,700*2</t>
  </si>
  <si>
    <t>"ST6" 2,700*2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</si>
  <si>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</si>
  <si>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</si>
  <si>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-1145060822</t>
  </si>
  <si>
    <t>https://podminky.urs.cz/item/CS_URS_2023_01/953334423</t>
  </si>
  <si>
    <t>"napojení monolitických konstrukcí</t>
  </si>
  <si>
    <t>"styk D1/ST1" 2,700</t>
  </si>
  <si>
    <t>"styk D1/ST2" 3,900</t>
  </si>
  <si>
    <t>"styk D1/ST3" 3,900</t>
  </si>
  <si>
    <t>"styk D1/ST6" 2,700</t>
  </si>
  <si>
    <t>"styk D2/ST2" 1,350</t>
  </si>
  <si>
    <t>"styk D2/ST3" 1,350</t>
  </si>
  <si>
    <t>"styk D2/ST4" 2,700</t>
  </si>
  <si>
    <t>"styk D3/ST1+ST2+ST3+ST4+ST5+ST6" 5,400*2+2,700*4</t>
  </si>
  <si>
    <t>953334517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</si>
  <si>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</si>
  <si>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1453635049</t>
  </si>
  <si>
    <t>https://podminky.urs.cz/item/CS_URS_2023_01/953334517</t>
  </si>
  <si>
    <t>"napojení monolitických konstrukcí - pracovní spára</t>
  </si>
  <si>
    <t>"ST1" 2,700</t>
  </si>
  <si>
    <t>"ST2" 3,900</t>
  </si>
  <si>
    <t>"ST3" 3,900</t>
  </si>
  <si>
    <t>"ST5" 2,700</t>
  </si>
  <si>
    <t>"ST6" 2,700</t>
  </si>
  <si>
    <t>953943122</t>
  </si>
  <si>
    <t>Osazování drobných kovových předmětů výrobků ostatních jinde neuvedených do betonu se zajištěním polohy k bednění či k výztuži před zabetonováním hmotnosti přes 1 do 5 kg/kus</t>
  </si>
  <si>
    <t>141158521</t>
  </si>
  <si>
    <t>https://podminky.urs.cz/item/CS_URS_2023_01/953943122</t>
  </si>
  <si>
    <t>"1x patka jeřábku" 1,000</t>
  </si>
  <si>
    <t xml:space="preserve">kotevní patka jeřábku </t>
  </si>
  <si>
    <t>1497561007</t>
  </si>
  <si>
    <t>953961112</t>
  </si>
  <si>
    <t>Kotvy chemické s vyvrtáním otvoru do betonu, železobetonu nebo tvrdého kamene tmel, velikost M 10, hloubka 90 mm</t>
  </si>
  <si>
    <t>1763830833</t>
  </si>
  <si>
    <t>https://podminky.urs.cz/item/CS_URS_2023_01/953961112</t>
  </si>
  <si>
    <t>"2x kotevní patka čerpadla (4 kotvy/patka); kotevní šroub součástí dodávky kotevní patky" 4,000*2</t>
  </si>
  <si>
    <t>"kotvení žebříku do ŽB stěny</t>
  </si>
  <si>
    <t>"1x žebřík dl. 2,0 m (4 kotvy/kotvení)" 4,000*4</t>
  </si>
  <si>
    <t xml:space="preserve">"1x žebřík dl. 3,15 m (4 kotvy/kotvení)" 4,000*6 </t>
  </si>
  <si>
    <t>953961113</t>
  </si>
  <si>
    <t>Kotvy chemické s vyvrtáním otvoru do betonu, železobetonu nebo tvrdého kamene tmel, velikost M 12, hloubka 110 mm</t>
  </si>
  <si>
    <t>60152083</t>
  </si>
  <si>
    <t>https://podminky.urs.cz/item/CS_URS_2023_01/953961113</t>
  </si>
  <si>
    <t>2,000*3</t>
  </si>
  <si>
    <t>953961114</t>
  </si>
  <si>
    <t>Kotvy chemické s vyvrtáním otvoru do betonu, železobetonu nebo tvrdého kamene tmel, velikost M 16, hloubka 125 mm</t>
  </si>
  <si>
    <t>1442759810</t>
  </si>
  <si>
    <t>https://podminky.urs.cz/item/CS_URS_2023_01/953961114</t>
  </si>
  <si>
    <t>"1x patka jeřábku (4 kotvy na patku)" 4,000</t>
  </si>
  <si>
    <t>953965115</t>
  </si>
  <si>
    <t>Kotvy chemické s vyvrtáním otvoru kotevní šrouby pro chemické kotvy, velikost M 10, délka 130 mm</t>
  </si>
  <si>
    <t>-990605447</t>
  </si>
  <si>
    <t>https://podminky.urs.cz/item/CS_URS_2023_01/953965115</t>
  </si>
  <si>
    <t>953965121</t>
  </si>
  <si>
    <t>Kotvy chemické s vyvrtáním otvoru kotevní šrouby pro chemické kotvy, velikost M 12, délka 160 mm</t>
  </si>
  <si>
    <t>-742122813</t>
  </si>
  <si>
    <t>https://podminky.urs.cz/item/CS_URS_2023_01/953965121</t>
  </si>
  <si>
    <t>953965131</t>
  </si>
  <si>
    <t>Kotvy chemické s vyvrtáním otvoru kotevní šrouby pro chemické kotvy, velikost M 16, délka 190 mm</t>
  </si>
  <si>
    <t>2129665118</t>
  </si>
  <si>
    <t>https://podminky.urs.cz/item/CS_URS_2023_01/953965131</t>
  </si>
  <si>
    <t>1844173079</t>
  </si>
  <si>
    <t>"1x nátok výtlak V2 PE 100 De63" 0,300*1</t>
  </si>
  <si>
    <t>977151125</t>
  </si>
  <si>
    <t>Jádrové vrty diamantovými korunkami do stavebních materiálů (železobetonu, betonu, cihel, obkladů, dlažeb, kamene) průměru přes 180 do 200 mm</t>
  </si>
  <si>
    <t>1773229914</t>
  </si>
  <si>
    <t>https://podminky.urs.cz/item/CS_URS_2023_01/977151125</t>
  </si>
  <si>
    <t>"1x odtok výtlak V1 PE 100 De90" 0,300*1</t>
  </si>
  <si>
    <t>-1099171921</t>
  </si>
  <si>
    <t>"odlehčovací stoka DN 300 zaústěná do potoka Bahniště</t>
  </si>
  <si>
    <t>"betonové opevnění potoka tl. 500 mm" 0,500*1</t>
  </si>
  <si>
    <t>-821348442</t>
  </si>
  <si>
    <t>0,300 " VV viz. 977151125</t>
  </si>
  <si>
    <t>0,500 " VV viz. 977151129</t>
  </si>
  <si>
    <t>998144471</t>
  </si>
  <si>
    <t>Přesun hmot pro nádrže, jímky, zásobníky a jámy pozemní mimo zemědělství se svislou nosnou konstrukcí montovanou z dílců betonových tyčových nebo plošných vodorovná dopravní vzdálenost do 50 m, pro nádrže výšky do 25 m</t>
  </si>
  <si>
    <t>-172649647</t>
  </si>
  <si>
    <t>https://podminky.urs.cz/item/CS_URS_2023_01/998144471</t>
  </si>
  <si>
    <t>711</t>
  </si>
  <si>
    <t>Izolace proti vodě, vlhkosti a plynům</t>
  </si>
  <si>
    <t>711531110</t>
  </si>
  <si>
    <t>Provedení izolace potrubí, nádrží, stok a kanalizačních šachet pásy na sucho položením tkaniny</t>
  </si>
  <si>
    <t>1520319101</t>
  </si>
  <si>
    <t>https://podminky.urs.cz/item/CS_URS_2023_01/711531110</t>
  </si>
  <si>
    <t>"kluzná vrstva na podkladním betonu - 2x asf. pás</t>
  </si>
  <si>
    <t>"deska D1" 4,700*3,500*2</t>
  </si>
  <si>
    <t>"deska D2" 1,600*3,200*2</t>
  </si>
  <si>
    <t>62832000</t>
  </si>
  <si>
    <t>pás asfaltový natavitelný oxidovaný tl 3,0mm typu V60 S30 s vložkou ze skleněné rohože, s jemnozrnným minerálním posypem</t>
  </si>
  <si>
    <t>-1947297855</t>
  </si>
  <si>
    <t>43,14*1,15 'Přepočtené koeficientem množství</t>
  </si>
  <si>
    <t>998711101</t>
  </si>
  <si>
    <t>Přesun hmot pro izolace proti vodě, vlhkosti a plynům stanovený z hmotnosti přesunovaného materiálu vodorovná dopravní vzdálenost do 50 m v objektech výšky do 6 m</t>
  </si>
  <si>
    <t>-560020313</t>
  </si>
  <si>
    <t>https://podminky.urs.cz/item/CS_URS_2023_01/998711101</t>
  </si>
  <si>
    <t>715</t>
  </si>
  <si>
    <t>Izolace proti chemickým vlivům</t>
  </si>
  <si>
    <t>715174012</t>
  </si>
  <si>
    <t>Provedení izolace stavebních konstrukcí speciální obklady nádrží, kanálů nebo šachet do tmelů, s úpravou spár čedičovými tl. 25 až 40 mm</t>
  </si>
  <si>
    <t>-1332459620</t>
  </si>
  <si>
    <t>https://podminky.urs.cz/item/CS_URS_2023_01/715174012</t>
  </si>
  <si>
    <t>1,000*1,200</t>
  </si>
  <si>
    <t>63232128</t>
  </si>
  <si>
    <t>dlaždice z taveného čediče jemný rastr 200x200x30mm</t>
  </si>
  <si>
    <t>325697361</t>
  </si>
  <si>
    <t>1,2*27 'Přepočtené koeficientem množství</t>
  </si>
  <si>
    <t>715189013</t>
  </si>
  <si>
    <t>Příplatek k cenám provedení izolace stavebních konstrukcí za ztíženou montáž při provádění izolací obkladů, vyzdívek, přizdívek nebo dlažeb při rozsahu celkové výměry do 30 m2 na objektu</t>
  </si>
  <si>
    <t>1445701765</t>
  </si>
  <si>
    <t>https://podminky.urs.cz/item/CS_URS_2023_01/715189013</t>
  </si>
  <si>
    <t>1,200 " VV viz. 715174012</t>
  </si>
  <si>
    <t>715191003</t>
  </si>
  <si>
    <t>Provedení izolace stavebních konstrukcí - doplňkové práce dilatační spáry v dlažbách nebo obkladech vyplněním elastickým tmelem</t>
  </si>
  <si>
    <t>-227673692</t>
  </si>
  <si>
    <t>https://podminky.urs.cz/item/CS_URS_2023_01/715191003</t>
  </si>
  <si>
    <t>1,000*2+1,200*2</t>
  </si>
  <si>
    <t>24551092</t>
  </si>
  <si>
    <t>tmel PUR elastický pro výplň podlahových spár</t>
  </si>
  <si>
    <t>litr</t>
  </si>
  <si>
    <t>1292975051</t>
  </si>
  <si>
    <t>4,4*0,5 'Přepočtené koeficientem množství</t>
  </si>
  <si>
    <t>715191007</t>
  </si>
  <si>
    <t>Provedení izolace stavebních konstrukcí - doplňkové práce neutralizace betonových podkladů roztokem organických kyselin, ploch svislých</t>
  </si>
  <si>
    <t>965527091</t>
  </si>
  <si>
    <t>https://podminky.urs.cz/item/CS_URS_2023_01/715191007</t>
  </si>
  <si>
    <t>998715101</t>
  </si>
  <si>
    <t>Přesun hmot pro izolace proti chemickým vlivům stanovený z hmotnosti přesunovaného materiálu vodorovná dopravní vzdálenost do 50 m v objektech výšky do 6 m</t>
  </si>
  <si>
    <t>-1229545025</t>
  </si>
  <si>
    <t>https://podminky.urs.cz/item/CS_URS_2023_01/998715101</t>
  </si>
  <si>
    <t>767</t>
  </si>
  <si>
    <t>Konstrukce zámečnické</t>
  </si>
  <si>
    <t>767861001</t>
  </si>
  <si>
    <t>Montáž vnitřních kovových žebříků přímých délky do 2 m, ukotvených do betonu</t>
  </si>
  <si>
    <t>929913420</t>
  </si>
  <si>
    <t>https://podminky.urs.cz/item/CS_URS_2023_01/767861001</t>
  </si>
  <si>
    <t>"1x dl. 2,0 m" 1,000</t>
  </si>
  <si>
    <t>44983026</t>
  </si>
  <si>
    <t>žebřík výstupový jednoduchý přímý z nerezové oceli dl 2m</t>
  </si>
  <si>
    <t>-117606707</t>
  </si>
  <si>
    <t>výsuvná madla výšky 1200 mm k žebříku</t>
  </si>
  <si>
    <t>pár</t>
  </si>
  <si>
    <t>259233568</t>
  </si>
  <si>
    <t>767861011</t>
  </si>
  <si>
    <t>Montáž vnitřních kovových žebříků přímých délky přes 2 do 5 m, ukotvených do betonu</t>
  </si>
  <si>
    <t>-607104220</t>
  </si>
  <si>
    <t>https://podminky.urs.cz/item/CS_URS_2023_01/767861011</t>
  </si>
  <si>
    <t>"1x dl. 3,15 m" 1,000</t>
  </si>
  <si>
    <t>44983027</t>
  </si>
  <si>
    <t>žebřík výstupový jednoduchý přímý z nerezové oceli dl 4m</t>
  </si>
  <si>
    <t>1158907296</t>
  </si>
  <si>
    <t>-1203058181</t>
  </si>
  <si>
    <t>767995113</t>
  </si>
  <si>
    <t>Montáž ostatních atypických zámečnických konstrukcí hmotnosti přes 10 do 20 kg</t>
  </si>
  <si>
    <t>-2143211292</t>
  </si>
  <si>
    <t>https://podminky.urs.cz/item/CS_URS_2023_01/767995113</t>
  </si>
  <si>
    <t>"hrubé česle cca. 1200x900 mm</t>
  </si>
  <si>
    <t>"materiál nerezová ocel</t>
  </si>
  <si>
    <t>"1x U 30x15x4-4,5 mm</t>
  </si>
  <si>
    <t>(1,300+0,900*2)*1,74</t>
  </si>
  <si>
    <t>"2x jackel 20x15x1,5 mm</t>
  </si>
  <si>
    <t>(1,200*2)*0,661</t>
  </si>
  <si>
    <t>"15x R12 mm</t>
  </si>
  <si>
    <t>(0,900*15)*0,888</t>
  </si>
  <si>
    <t>"přípočet 12% na montážní a kotevní materiál</t>
  </si>
  <si>
    <t>(5,394+1,586+11,988)*12/100</t>
  </si>
  <si>
    <t>RMAT0010</t>
  </si>
  <si>
    <t>atypická zámečnická konstrukce - nerezové hrubé česle cca. 1200x700 mm</t>
  </si>
  <si>
    <t>-1962190724</t>
  </si>
  <si>
    <t>21,244*1,08 'Přepočtené koeficientem množství</t>
  </si>
  <si>
    <t>998767101</t>
  </si>
  <si>
    <t>Přesun hmot pro zámečnické konstrukce stanovený z hmotnosti přesunovaného materiálu vodorovná dopravní vzdálenost do 50 m v objektech výšky do 6 m</t>
  </si>
  <si>
    <t>-919776468</t>
  </si>
  <si>
    <t>https://podminky.urs.cz/item/CS_URS_2023_01/998767101</t>
  </si>
  <si>
    <t>PS 01 - ČS - strojní část</t>
  </si>
  <si>
    <t xml:space="preserve">    35-M - Montáž čerpadel, kompr.a vodoh.zař.</t>
  </si>
  <si>
    <t>35-M</t>
  </si>
  <si>
    <t>Montáž čerpadel, kompr.a vodoh.zař.</t>
  </si>
  <si>
    <t>Pol1</t>
  </si>
  <si>
    <t>Ponorné kalové čerpadlo se zabudovanou tepelnou ochranou statoru a vlhkostní sondou pro kontrolu průsaku ucpávkou, včetně kompletního spouštěcího zařízení a nerez řetězu - průtok 4,0 l/s, dopravní výška 6 m, volný průchod min.65 mm, sání a výtlak DN 65, napětí 400 V, výkon max. 1,3 kW, jm.proud max.3,54 A, průměr oběžného kola 165 mm, cca 1420 ot/min, hmotnost cca 50 kg</t>
  </si>
  <si>
    <t>ks</t>
  </si>
  <si>
    <t>Pol2</t>
  </si>
  <si>
    <t>Výtlačné potrubí DN 80 (88,9x2,0) nerez</t>
  </si>
  <si>
    <t>Pol3</t>
  </si>
  <si>
    <t>Příruba točivá včetně lemového nákružku a těsnění, DN 65</t>
  </si>
  <si>
    <t>Pol4</t>
  </si>
  <si>
    <t>Redukce nerez DN 65/80</t>
  </si>
  <si>
    <t>Pol5</t>
  </si>
  <si>
    <t>Kanálové stavítko DN 300 nerez - teleskopické provedení</t>
  </si>
  <si>
    <t>Pol6</t>
  </si>
  <si>
    <t>Koleno 90° DN 80 nerez, R=3xDN</t>
  </si>
  <si>
    <t>Pol7</t>
  </si>
  <si>
    <t>Příruba včetně lemového nákružku a těsnění, DN 80 nerez</t>
  </si>
  <si>
    <t>Pol8</t>
  </si>
  <si>
    <t>Zpětný ventil s koulí DN 80</t>
  </si>
  <si>
    <t>Pol9</t>
  </si>
  <si>
    <t>Uzavírací deskové šoupě DN 80, teleskop.provedení, poklop soupátkový</t>
  </si>
  <si>
    <t>Pol10</t>
  </si>
  <si>
    <t>Kohout kulový DN 50, proplach potrubí, koncovka C, nátrubky závitové</t>
  </si>
  <si>
    <t>Pol11</t>
  </si>
  <si>
    <t>Potrubí DN 150 PVC, odvodnění armaturní komory</t>
  </si>
  <si>
    <t>Pol12</t>
  </si>
  <si>
    <t>T-kus 90° DN 80/80 nerez</t>
  </si>
  <si>
    <t>Pol13</t>
  </si>
  <si>
    <t>T-kus 45° DN 80/80 nerez</t>
  </si>
  <si>
    <t>Pol14</t>
  </si>
  <si>
    <t>Redukce nerez DN 50/80</t>
  </si>
  <si>
    <t>Pol15</t>
  </si>
  <si>
    <t>Uzavírací deskové šoupě DN 150, teleskop.provedení, poklop soupátkový</t>
  </si>
  <si>
    <t>Pol16</t>
  </si>
  <si>
    <t>Uzavírací deskové šoupě DN 65, teleskop.provedení, poklop soupátkový</t>
  </si>
  <si>
    <t>Pol17</t>
  </si>
  <si>
    <t>konzole nerez 2,5kg + 4x šroub s hmožd.+třmen</t>
  </si>
  <si>
    <t>Pol18</t>
  </si>
  <si>
    <t>Stavební výpomoc, těsnění prostupů</t>
  </si>
  <si>
    <t>Pol19</t>
  </si>
  <si>
    <t>Provedení zkoušek těsnosti potrubních rozvodů vody</t>
  </si>
  <si>
    <t>Pol20</t>
  </si>
  <si>
    <t>Provedení komplexních funkčních zkoušek</t>
  </si>
  <si>
    <t>Pol21</t>
  </si>
  <si>
    <t>Proškolení a zaučení obsluhy</t>
  </si>
  <si>
    <t>Pol22</t>
  </si>
  <si>
    <t>Vypracování provozního řádu pro zkušební provoz</t>
  </si>
  <si>
    <t>PS 02 - ČS - Elektro část, přípojka NN</t>
  </si>
  <si>
    <t xml:space="preserve">    001 - Elektropřípojka NN k ČS</t>
  </si>
  <si>
    <t xml:space="preserve">    741 - Elektroinstalace - silnoproud</t>
  </si>
  <si>
    <t xml:space="preserve">    742 - Elektroinstalace - slaboproud</t>
  </si>
  <si>
    <t xml:space="preserve">    21-M - Elektromontáže</t>
  </si>
  <si>
    <t>VRN - Vedlejší rozpočtové náklady</t>
  </si>
  <si>
    <t xml:space="preserve">    VRN4 - Inženýrská činnost</t>
  </si>
  <si>
    <t xml:space="preserve">    VRN6 - Územní vlivy</t>
  </si>
  <si>
    <t xml:space="preserve">    VRN9 - Ostatní náklady</t>
  </si>
  <si>
    <t>001</t>
  </si>
  <si>
    <t>Elektropřípojka NN k ČS</t>
  </si>
  <si>
    <t>132312111</t>
  </si>
  <si>
    <t>Hloubení rýh šířky do 800 mm ručně zapažených i nezapažených, s urovnáním dna do předepsaného profilu a spádu v hornině třídy těžitelnosti II skupiny 4 soudržných</t>
  </si>
  <si>
    <t>-1593864483</t>
  </si>
  <si>
    <t>1186281026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</si>
  <si>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</si>
  <si>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</si>
  <si>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256705279</t>
  </si>
  <si>
    <t>-768984395</t>
  </si>
  <si>
    <t>1,4*2 "Přepočtené koeficientem množství</t>
  </si>
  <si>
    <t>181951114</t>
  </si>
  <si>
    <t>Úprava pláně vyrovnáním výškových rozdílů strojně v hornině třídy těžitelnosti II, skupiny 4 a 5 se zhutněním</t>
  </si>
  <si>
    <t>-202678141</t>
  </si>
  <si>
    <t>210100009</t>
  </si>
  <si>
    <t>Ukončení vodičů izolovaných s označením a zapojením v rozváděči nebo na přístroji průřezu žíly do 120 mm2</t>
  </si>
  <si>
    <t>331659606</t>
  </si>
  <si>
    <t>210100014</t>
  </si>
  <si>
    <t>Ukončení vodičů izolovaných s označením a zapojením v rozváděči nebo na přístroji průřezu žíly do 10 mm2</t>
  </si>
  <si>
    <t>1605367646</t>
  </si>
  <si>
    <t>210120102</t>
  </si>
  <si>
    <t>Montáž pojistek se zapojením vodičů závitových pojistkových částí pojistkových patron nožových</t>
  </si>
  <si>
    <t>-994634761</t>
  </si>
  <si>
    <t>35825232</t>
  </si>
  <si>
    <t>pojistka nožová 25A nízkoztrátová 4,74W, provedení normální, charakteristika gG</t>
  </si>
  <si>
    <t>1381698493</t>
  </si>
  <si>
    <t>210191514</t>
  </si>
  <si>
    <t xml:space="preserve">Montáž skříní pojistkových tenkocementových v pilíři rozpojovacích bez zapojení vodičů </t>
  </si>
  <si>
    <t>1634024557</t>
  </si>
  <si>
    <t>35711671</t>
  </si>
  <si>
    <t xml:space="preserve">skříň rozváděče elektroměrového pro přímé měření  kompaktní pilíř celoplastové provedení pro 1x jednosazbový třífázový elektroměr a spínací prvek sazby přístroje na elektroměrové desce s plombovatelným krytem jističů </t>
  </si>
  <si>
    <t>872960986</t>
  </si>
  <si>
    <t>210280002.1</t>
  </si>
  <si>
    <t>Zkoušky a prohlídky elektrických rozvodů a zařízení celková prohlídka, zkoušení, měření a vyhotovení revizní zprávy pro objem montážních prací přes 100 do 500 tisíc Kč</t>
  </si>
  <si>
    <t>-1940231463</t>
  </si>
  <si>
    <t>741110313</t>
  </si>
  <si>
    <t>Montáž trubek ochranných s nasunutím nebo našroubováním do krabic plastových tuhých, uložených volně, vnitřního Ø přes 90 do 133 mm</t>
  </si>
  <si>
    <t>1826970374</t>
  </si>
  <si>
    <t>34571355</t>
  </si>
  <si>
    <t>trubka elektroinstalační ohebná dvouplášťová korugovaná (chránička) D 94/110mm, HDPE+LDPE</t>
  </si>
  <si>
    <t>-579968035</t>
  </si>
  <si>
    <t>741122133</t>
  </si>
  <si>
    <t>Montáž kabelů měděných bez ukončení uložených v trubkách zatažených plných kulatých nebo bezhalogenových (např. CYKY) počtu a průřezu žil 4x10 mm2</t>
  </si>
  <si>
    <t>-857662705</t>
  </si>
  <si>
    <t>34111076</t>
  </si>
  <si>
    <t>kabel instalační jádro Cu plné izolace PVC plášť PVC 450/750V (CYKY) 4x10mm2</t>
  </si>
  <si>
    <t>400159948</t>
  </si>
  <si>
    <t>741410021</t>
  </si>
  <si>
    <t>Montáž uzemňovacího vedení s upevněním, propojením a připojením pomocí svorek v zemi s izolací spojů pásku průřezu do 120 mm2 v městské zástavbě</t>
  </si>
  <si>
    <t>709252288</t>
  </si>
  <si>
    <t>35442062</t>
  </si>
  <si>
    <t>pás zemnící 30x4mm FeZn</t>
  </si>
  <si>
    <t>2139723106</t>
  </si>
  <si>
    <t>741410062</t>
  </si>
  <si>
    <t>Montáž uzemňovacího vedení s upevněním, propojením a připojením pomocí svorek doplňků ochranného pospojování ochranné trubky s pláštěm vodiče oboustranně</t>
  </si>
  <si>
    <t>-1152756733</t>
  </si>
  <si>
    <t>35442196</t>
  </si>
  <si>
    <t>páska nerezová</t>
  </si>
  <si>
    <t>2139302161</t>
  </si>
  <si>
    <t>R0000000202</t>
  </si>
  <si>
    <t>Montáž výstražné fólie</t>
  </si>
  <si>
    <t>1716258182</t>
  </si>
  <si>
    <t>8500038762</t>
  </si>
  <si>
    <t>Fólie výstražná rudá s bleskem š. 220 mm 20 m</t>
  </si>
  <si>
    <t>256</t>
  </si>
  <si>
    <t>1273365802</t>
  </si>
  <si>
    <t>Poznámka k položce:_x000D_
šířka: 220 mm , délka: 20 m , barva: červená , tloušťka: 0,07 mm_x000D_
pro umístění do výkopu, šířka 220 mm, délka 20 m, rudá, s bleskem</t>
  </si>
  <si>
    <t>R0000000203</t>
  </si>
  <si>
    <t>Montáž kabelového krytu</t>
  </si>
  <si>
    <t>-1409439397</t>
  </si>
  <si>
    <t>8500025422</t>
  </si>
  <si>
    <t>Kryt kabelový plast 250/2</t>
  </si>
  <si>
    <t>122266033</t>
  </si>
  <si>
    <t>Poznámka k položce:_x000D_
pro krytí elektrických vedení, materiál PVC, barva červená, délka 1 m, šířka 250 mm</t>
  </si>
  <si>
    <t>741</t>
  </si>
  <si>
    <t>Elektroinstalace - silnoproud</t>
  </si>
  <si>
    <t>741110001</t>
  </si>
  <si>
    <t>Montáž trubek elektroinstalačních s nasunutím nebo našroubováním do krabic plastových tuhých, uložených pevně, vnější Ø přes 16 do 23 mm</t>
  </si>
  <si>
    <t>-147203501</t>
  </si>
  <si>
    <t>34571092</t>
  </si>
  <si>
    <t>trubka elektroinstalační tuhá z PVC D 17,4/20 mm, délka 3m</t>
  </si>
  <si>
    <t>2013527639</t>
  </si>
  <si>
    <t>741110002</t>
  </si>
  <si>
    <t>Montáž trubek elektroinstalačních s nasunutím nebo našroubováním do krabic plastových tuhých, uložených pevně, vnější Ø přes 23 do 35 mm</t>
  </si>
  <si>
    <t>1057270925</t>
  </si>
  <si>
    <t>34571093</t>
  </si>
  <si>
    <t>trubka elektroinstalační tuhá z PVC D 22,1/25 mm, délka 3m</t>
  </si>
  <si>
    <t>-866591083</t>
  </si>
  <si>
    <t>741110013</t>
  </si>
  <si>
    <t>Montáž trubek elektroinstalačních s nasunutím nebo našroubováním do krabic plastových tuhých, uložených volně, vnější Ø přes 35 mm</t>
  </si>
  <si>
    <t>-209612680</t>
  </si>
  <si>
    <t>34571353</t>
  </si>
  <si>
    <t>trubka elektroinstalační ohebná dvouplášťová korugovaná (chránička) D 61/75mm, HDPE+LDPE</t>
  </si>
  <si>
    <t>159215243</t>
  </si>
  <si>
    <t>741110232</t>
  </si>
  <si>
    <t>Montáž trubek pancéřových elektroinstalačních s nasunutím nebo našroubováním do krabic kovových ohebných, uložených pevně, Ø přes 16 do 29 mm</t>
  </si>
  <si>
    <t>97656865</t>
  </si>
  <si>
    <t>34571063</t>
  </si>
  <si>
    <t>trubka elektroinstalační ohebná z PVC (ČSN) 2323</t>
  </si>
  <si>
    <t>-1523983981</t>
  </si>
  <si>
    <t>741120401</t>
  </si>
  <si>
    <t>Montáž vodičů izolovaných měděných drátovacích bez ukončení v rozváděčích plných a laněných (např. CY), průřezu žily 0,35 až 6 mm2</t>
  </si>
  <si>
    <t>-1906129327</t>
  </si>
  <si>
    <t>34141025</t>
  </si>
  <si>
    <t>vodič propojovací flexibilní jádro Cu lanované izolace PVC 450/750V (H07V-K) 1x2,5mm2</t>
  </si>
  <si>
    <t>105006376</t>
  </si>
  <si>
    <t>741122015</t>
  </si>
  <si>
    <t>Montáž kabelů měděných bez ukončení uložených pod omítku plných kulatých (např. CYKY), počtu a průřezu žil 3x1,5 mm2</t>
  </si>
  <si>
    <t>-1988026159</t>
  </si>
  <si>
    <t>34111030</t>
  </si>
  <si>
    <t>kabel instalační jádro Cu plné izolace PVC plášť PVC 450/750V (CYKY) 3x1,5mm2</t>
  </si>
  <si>
    <t>-157392959</t>
  </si>
  <si>
    <t>741122031</t>
  </si>
  <si>
    <t>Montáž kabelů měděných bez ukončení uložených pod omítku plných kulatých (např. CYKY), počtu a průřezu žil 5x1,5 až 2,5 mm2</t>
  </si>
  <si>
    <t>127383486</t>
  </si>
  <si>
    <t>34111090</t>
  </si>
  <si>
    <t>kabel instalační jádro Cu plné izolace PVC plášť PVC 450/750V (CYKY) 5x1,5mm2</t>
  </si>
  <si>
    <t>14883579</t>
  </si>
  <si>
    <t>347592182</t>
  </si>
  <si>
    <t>34111094</t>
  </si>
  <si>
    <t>kabel instalační jádro Cu plné izolace PVC plášť PVC 450/750V (CYKY) 5x2,5mm2</t>
  </si>
  <si>
    <t>848434674</t>
  </si>
  <si>
    <t>741122144</t>
  </si>
  <si>
    <t>Montáž kabelů měděných bez ukončení uložených v trubkách zatažených plných kulatých nebo bezhalogenových (např. CYKY) počtu a průřezu žil 5x10 mm2</t>
  </si>
  <si>
    <t>1048045710</t>
  </si>
  <si>
    <t>34113034</t>
  </si>
  <si>
    <t>kabel instalační jádro Cu plné izolace PVC plášť PVC 450/750V (CYKY) 5x10mm2</t>
  </si>
  <si>
    <t>836248087</t>
  </si>
  <si>
    <t>20*1,15 "Přepočtené koeficientem množství</t>
  </si>
  <si>
    <t>741124703</t>
  </si>
  <si>
    <t>Montáž kabelů měděných ovládacích bez ukončení uložených volně stíněných ovládacích s plným jádrem (např. JYTY) počtu a průměru žil 2 až 19x1 mm2</t>
  </si>
  <si>
    <t>253597343</t>
  </si>
  <si>
    <t>34113150</t>
  </si>
  <si>
    <t>kabel ovládací průmyslový stíněný laminovanou Al fólií s příložným Cu drátem jádro Cu plné izolace PVC plášť PVC 250V (JYTY) 4x1,00mm2</t>
  </si>
  <si>
    <t>-554969674</t>
  </si>
  <si>
    <t>741130021</t>
  </si>
  <si>
    <t>Ukončení vodičů izolovaných s označením a zapojením na svorkovnici s otevřením a uzavřením krytu, průřezu žíly do 2,5 mm2</t>
  </si>
  <si>
    <t>1579000367</t>
  </si>
  <si>
    <t>741132304</t>
  </si>
  <si>
    <t>Ukončení kabelů nebo vodičů koncovkou nebo s vývodkou ucpávkovou do 4 žil s jednoduchým nástavcem průměru 25 mm</t>
  </si>
  <si>
    <t>1350803326</t>
  </si>
  <si>
    <t>ABB.3938HA0003417</t>
  </si>
  <si>
    <t>Vývodka kabelová</t>
  </si>
  <si>
    <t>-1528923115</t>
  </si>
  <si>
    <t>741210002</t>
  </si>
  <si>
    <t>Montáž rozvodnic oceloplechových nebo plastových bez zapojení vodičů běžných, hmotnosti do 50 kg</t>
  </si>
  <si>
    <t>-1149869019</t>
  </si>
  <si>
    <t>RR000001</t>
  </si>
  <si>
    <t>Plastová rozvodnice s plnými vnějšími a vnitřními dveřmi, v-1400mm, š-1200mm, hl.400mm, vč.zděného pilíře - viz.výkres LIST 08 - Zapojení okruhů elektro.</t>
  </si>
  <si>
    <t>250914712</t>
  </si>
  <si>
    <t>1000156279</t>
  </si>
  <si>
    <t>Montážní deska z plného plechu pro 800 x 400 x 300</t>
  </si>
  <si>
    <t>294203663</t>
  </si>
  <si>
    <t>1000156833</t>
  </si>
  <si>
    <t>Hřebenová přípojnice 3P, 16mm2/12mod. k propojení 4</t>
  </si>
  <si>
    <t>-2048649428</t>
  </si>
  <si>
    <t>34572252</t>
  </si>
  <si>
    <t>lišta elektroinstalační nosná kovová holá DIN TS35 D děrovaná</t>
  </si>
  <si>
    <t>1951852205</t>
  </si>
  <si>
    <t>34572253</t>
  </si>
  <si>
    <t>krycí deska s výřezy pro rozvaděč</t>
  </si>
  <si>
    <t>405466933</t>
  </si>
  <si>
    <t>741231001</t>
  </si>
  <si>
    <t>Montáž svorkovnic do rozváděčů s popisnými štítky se zapojením vodičů na jedné straně řadových, průřezové plochy vodičů do 2,5 mm2</t>
  </si>
  <si>
    <t>434680532</t>
  </si>
  <si>
    <t>1000393</t>
  </si>
  <si>
    <t>Programovatelný řídící systém  (2xAI,16xBI,10xBO, zdroj,displej, komunikační modul RS485 MODBUS)</t>
  </si>
  <si>
    <t>-1220515857</t>
  </si>
  <si>
    <t>01234R</t>
  </si>
  <si>
    <t>Radiostanice TS-D200UHF1, 400-440MHz + radiový modem MC14DV + anténa + anténní tyč + zdroj</t>
  </si>
  <si>
    <t>1774747051</t>
  </si>
  <si>
    <t>1000394</t>
  </si>
  <si>
    <t>Centrální SW pro řízení ČOV vč.vizualizace</t>
  </si>
  <si>
    <t>180313717</t>
  </si>
  <si>
    <t>1000193683</t>
  </si>
  <si>
    <t>SVORKA ŘADOVÁ 2,5MM2</t>
  </si>
  <si>
    <t>1152419608</t>
  </si>
  <si>
    <t>741310413</t>
  </si>
  <si>
    <t>Montáž spínačů tří nebo čtyřpólových nástěnných se zapojením vodičů, pro prostředí venkovní nebo mokré do 63 A</t>
  </si>
  <si>
    <t>-448614911</t>
  </si>
  <si>
    <t>1000174695</t>
  </si>
  <si>
    <t xml:space="preserve">Zástrčka nástnná DIESEL 32A 5P 400V IP44 </t>
  </si>
  <si>
    <t>717526806</t>
  </si>
  <si>
    <t>741312501</t>
  </si>
  <si>
    <t>Montáž odpínačů bez zapojení vodičů výkonových pojistkových do 500 V do 160 A</t>
  </si>
  <si>
    <t>404619266</t>
  </si>
  <si>
    <t>1000140602</t>
  </si>
  <si>
    <t xml:space="preserve">Pojistkový odpínač OPVP14-3 RP </t>
  </si>
  <si>
    <t>544336787</t>
  </si>
  <si>
    <t>1030085309</t>
  </si>
  <si>
    <t xml:space="preserve"> Pojistka válcová 25A</t>
  </si>
  <si>
    <t>4972876</t>
  </si>
  <si>
    <t>1030085294</t>
  </si>
  <si>
    <t>Pojistka válcová 6A</t>
  </si>
  <si>
    <t>-1004333166</t>
  </si>
  <si>
    <t>741313001</t>
  </si>
  <si>
    <t>Montáž zásuvek domovních se zapojením vodičů bezšroubové připojení polozapuštěných nebo zapuštěných 10/16 A, provedení 2P + PE</t>
  </si>
  <si>
    <t>-1147800713</t>
  </si>
  <si>
    <t>34555241</t>
  </si>
  <si>
    <t>přístroj zásuvky zápustné jednonásobné, krytka s clonkami, bezšroubové svorky</t>
  </si>
  <si>
    <t>-1232104490</t>
  </si>
  <si>
    <t>741320003</t>
  </si>
  <si>
    <t>Montáž pojistek se zapojením vodičů závitových kompletních skleněných</t>
  </si>
  <si>
    <t>130769815</t>
  </si>
  <si>
    <t>8500000654</t>
  </si>
  <si>
    <t>Pojistka skleněná trubičková 5×20 mm, F 0,5 A</t>
  </si>
  <si>
    <t>1889565929</t>
  </si>
  <si>
    <t>741320105</t>
  </si>
  <si>
    <t>Montáž jističů se zapojením vodičů jednopólových nn do 25 A ve skříni</t>
  </si>
  <si>
    <t>-733544282</t>
  </si>
  <si>
    <t>1183652</t>
  </si>
  <si>
    <t>jistič 1pólový-charakteristika B 10A, zkratový proud 10kA</t>
  </si>
  <si>
    <t>-815161144</t>
  </si>
  <si>
    <t>35822105</t>
  </si>
  <si>
    <t>jistič 1-pólový 2 A vypínací charakteristika B vypínací schopnost 10 kA</t>
  </si>
  <si>
    <t>-196645820</t>
  </si>
  <si>
    <t>741320201</t>
  </si>
  <si>
    <t>Montáž jističů se zapojením vodičů čtyřpólových nn deionových vestavných do 100 A</t>
  </si>
  <si>
    <t>-522281835</t>
  </si>
  <si>
    <t>1249839</t>
  </si>
  <si>
    <t>Hlavní vypínač 3pólový 40A - Síť-diesel</t>
  </si>
  <si>
    <t>365679518</t>
  </si>
  <si>
    <t>741321003</t>
  </si>
  <si>
    <t>Montáž proudových chráničů se zapojením vodičů dvoupólových nn do 25 A ve skříni</t>
  </si>
  <si>
    <t>-1458367254</t>
  </si>
  <si>
    <t>1187843</t>
  </si>
  <si>
    <t>Kombinovaný chránič proudový 16A pracovního proudu 0,03A, zkratový proud 10kA, charakteristika C</t>
  </si>
  <si>
    <t>-198110271</t>
  </si>
  <si>
    <t>741322011</t>
  </si>
  <si>
    <t>Montáž přepěťových ochran nn se zapojením vodičů svodiče bleskových proudů – typ 1 třípólových, pro impulsní proud do 35 kA</t>
  </si>
  <si>
    <t>-537270653</t>
  </si>
  <si>
    <t>1147066</t>
  </si>
  <si>
    <t>Svodič přepětí 3pólový 350V\20kA, typ 1+typ 2</t>
  </si>
  <si>
    <t>995274471</t>
  </si>
  <si>
    <t>741322141</t>
  </si>
  <si>
    <t>Montáž přepěťových ochran nn se zapojením vodičů svodiče přepětí – typ 3 na DIN lištu jednopólových</t>
  </si>
  <si>
    <t>-1744190405</t>
  </si>
  <si>
    <t>35889540</t>
  </si>
  <si>
    <t>svodič přepětí - ochrana 3.stupně odnímatelné provedení, 230 V, signalizace, na DIN lištu</t>
  </si>
  <si>
    <t>-1537658939</t>
  </si>
  <si>
    <t>741330507</t>
  </si>
  <si>
    <t>Montáž signálních přístrojů se zapojením vodičů světelných vestavných</t>
  </si>
  <si>
    <t>-881434534</t>
  </si>
  <si>
    <t>1000169850</t>
  </si>
  <si>
    <t>Kompaktní signálka, IP67 LED 230V, 50Hz</t>
  </si>
  <si>
    <t>472236676</t>
  </si>
  <si>
    <t>741330632</t>
  </si>
  <si>
    <t>Montáž relé pomocných se zapojením vodičů vestavných v krytu s kontakty 2P+2Z</t>
  </si>
  <si>
    <t>-1094757319</t>
  </si>
  <si>
    <t>1030045839</t>
  </si>
  <si>
    <t>pomocné relé,2P, 24VDC</t>
  </si>
  <si>
    <t>1259160185</t>
  </si>
  <si>
    <t>R1030045839</t>
  </si>
  <si>
    <t>Vyhodnocovací relé  průsaku motoru</t>
  </si>
  <si>
    <t>-2019923521</t>
  </si>
  <si>
    <t>741330821</t>
  </si>
  <si>
    <t>Montáž regulátoru PLC</t>
  </si>
  <si>
    <t>-886038828</t>
  </si>
  <si>
    <t>741331075</t>
  </si>
  <si>
    <t>Montáž měřicích přístrojů bez zapojení vodičů termostatu</t>
  </si>
  <si>
    <t>-583562213</t>
  </si>
  <si>
    <t>1650029</t>
  </si>
  <si>
    <t>TERMOSTAT do rozvaděče</t>
  </si>
  <si>
    <t>-996692568</t>
  </si>
  <si>
    <t>741360203</t>
  </si>
  <si>
    <t>Montáž odporů se zapojením topných do rozvaděče</t>
  </si>
  <si>
    <t>-499782547</t>
  </si>
  <si>
    <t>1003461</t>
  </si>
  <si>
    <t>TOPNE TELESO do rozvaděče 230V-50W</t>
  </si>
  <si>
    <t>454670098</t>
  </si>
  <si>
    <t>741410041</t>
  </si>
  <si>
    <t>Montáž uzemňovacího vedení s upevněním, propojením a připojením pomocí svorek v zemi s izolací spojů drátu nebo lana Ø do 10 mm v městské zástavbě</t>
  </si>
  <si>
    <t>1353399657</t>
  </si>
  <si>
    <t>35441073</t>
  </si>
  <si>
    <t>drát D 10mm FeZn</t>
  </si>
  <si>
    <t>159233969</t>
  </si>
  <si>
    <t>R000000001</t>
  </si>
  <si>
    <t>Podružný materiál</t>
  </si>
  <si>
    <t>862130795</t>
  </si>
  <si>
    <t>R0000002</t>
  </si>
  <si>
    <t>Revize rozvaděče</t>
  </si>
  <si>
    <t>2067038747</t>
  </si>
  <si>
    <t>R-MaR 00001</t>
  </si>
  <si>
    <t>Montáž spínačů plovákových</t>
  </si>
  <si>
    <t>1305903177</t>
  </si>
  <si>
    <t>R-MaR-D-0001</t>
  </si>
  <si>
    <t>Plovákový snímač hladiny určený pronasazení ve venkovním prostředí s přepínacím kontaktem (max.250V/1A, propojovací kabel 3m+držák</t>
  </si>
  <si>
    <t>-2137736580</t>
  </si>
  <si>
    <t>R-MaR 00005</t>
  </si>
  <si>
    <t xml:space="preserve">Montáž ultrazvukové sondy </t>
  </si>
  <si>
    <t>708919568</t>
  </si>
  <si>
    <t>R-MaR-D-0005</t>
  </si>
  <si>
    <t>Radarová sonda pro měření výšky hladiny, měřící rozsah 0-3 m, proudový výstup 4-20 mA vč.nerez otočného držáku</t>
  </si>
  <si>
    <t>975667206</t>
  </si>
  <si>
    <t>742</t>
  </si>
  <si>
    <t>Elektroinstalace - slaboproud</t>
  </si>
  <si>
    <t>742210031</t>
  </si>
  <si>
    <t xml:space="preserve">Montáž zdroje napájecího </t>
  </si>
  <si>
    <t>2111166965</t>
  </si>
  <si>
    <t>40463100</t>
  </si>
  <si>
    <t>zdroj spínaný 24V/1,5A, certifikovaný dle EN54-4, plechový kryt, max. připojitelné Aku2x18 Ah</t>
  </si>
  <si>
    <t>674166788</t>
  </si>
  <si>
    <t>742210421</t>
  </si>
  <si>
    <t>Programování PLC (datový bod)</t>
  </si>
  <si>
    <t>1304184773</t>
  </si>
  <si>
    <t>742210422</t>
  </si>
  <si>
    <t>Programování displej (datový bod)</t>
  </si>
  <si>
    <t>1386860978</t>
  </si>
  <si>
    <t>742210423</t>
  </si>
  <si>
    <t>Programování centrální dispečinkový SW (datový bod)</t>
  </si>
  <si>
    <t>2084955174</t>
  </si>
  <si>
    <t>742210424</t>
  </si>
  <si>
    <t>Oživení PLC na stavbě</t>
  </si>
  <si>
    <t>913556459</t>
  </si>
  <si>
    <t>742220235</t>
  </si>
  <si>
    <t>Montáž příslušenství pro PZTS magnetický kontakt povrchový</t>
  </si>
  <si>
    <t>-2091689096</t>
  </si>
  <si>
    <t>345R00000010</t>
  </si>
  <si>
    <t xml:space="preserve">Magnetický detektor otevření </t>
  </si>
  <si>
    <t>989152147</t>
  </si>
  <si>
    <t>21-M</t>
  </si>
  <si>
    <t>Elektromontáže</t>
  </si>
  <si>
    <t>210112130</t>
  </si>
  <si>
    <t>Montáž přepínače bez zapojení vodičů nn 230V</t>
  </si>
  <si>
    <t>1292085525</t>
  </si>
  <si>
    <t>1285184</t>
  </si>
  <si>
    <t>Ovladač I-0-II na čeplní desku rozvaděče vč.spínacího prvku</t>
  </si>
  <si>
    <t>-225793099</t>
  </si>
  <si>
    <t>210120501.1</t>
  </si>
  <si>
    <t>Montáž jističů se zapojením vodičů deionových vestavných do 100 A</t>
  </si>
  <si>
    <t>1485597636</t>
  </si>
  <si>
    <t>8500180160</t>
  </si>
  <si>
    <t>Spouštěč motoru, 4-6,3A</t>
  </si>
  <si>
    <t>1493793307</t>
  </si>
  <si>
    <t>210131501</t>
  </si>
  <si>
    <t>Montáž stykačů nn bez zapojení vodičů 230/400 A</t>
  </si>
  <si>
    <t>-229333259</t>
  </si>
  <si>
    <t>8500048800</t>
  </si>
  <si>
    <t>Instalační stykač  RSI-25-40-A230-M</t>
  </si>
  <si>
    <t>-289082069</t>
  </si>
  <si>
    <t>210280002</t>
  </si>
  <si>
    <t>-720911830</t>
  </si>
  <si>
    <t>210801311</t>
  </si>
  <si>
    <t>Montáž izolovaných vodičů měděných do 1 kV bez ukončení uložených volně plných nebo laněných s PVC pláštěm, bezhalogenových, ohniodolných (např. CY, CHAH-V) průřezu žíly 1,5 až 16 mm2</t>
  </si>
  <si>
    <t>-1424753016</t>
  </si>
  <si>
    <t>34141040</t>
  </si>
  <si>
    <t>vodič propojovací jádro Cu plné izolace PVC 450/750V (H07V-U) 1x10mm2</t>
  </si>
  <si>
    <t>2113256351</t>
  </si>
  <si>
    <t>VRN</t>
  </si>
  <si>
    <t>Vedlejší rozpočtové náklady</t>
  </si>
  <si>
    <t>VRN4</t>
  </si>
  <si>
    <t>Inženýrská činnost</t>
  </si>
  <si>
    <t>043002000</t>
  </si>
  <si>
    <t>Zkoušební provoz a ostatní měření</t>
  </si>
  <si>
    <t>932589241</t>
  </si>
  <si>
    <t>045002000</t>
  </si>
  <si>
    <t>Kompletační a koordinační činnost</t>
  </si>
  <si>
    <t>1047735154</t>
  </si>
  <si>
    <t>VRN6</t>
  </si>
  <si>
    <t>Územní vlivy</t>
  </si>
  <si>
    <t>065002000</t>
  </si>
  <si>
    <t>Mimostaveništní doprava materiálů</t>
  </si>
  <si>
    <t>-816242948</t>
  </si>
  <si>
    <t>VRN9</t>
  </si>
  <si>
    <t>Ostatní náklady</t>
  </si>
  <si>
    <t>090001000</t>
  </si>
  <si>
    <t>Montážní materiál</t>
  </si>
  <si>
    <t>-93219309</t>
  </si>
  <si>
    <t>092203000</t>
  </si>
  <si>
    <t>Náklady na zaškolení obsluhy</t>
  </si>
  <si>
    <t>98824609</t>
  </si>
  <si>
    <t>VON - Vedlejší a ostatní náklady</t>
  </si>
  <si>
    <t xml:space="preserve">    D1 - VRN 1 -  Příprava a zařízení staveniště </t>
  </si>
  <si>
    <t xml:space="preserve">    D2 - VRN 2 - Provozní a územní vlivy</t>
  </si>
  <si>
    <t xml:space="preserve">    D3 - ORN 3  - Ostatní náklady jinde neuvedené</t>
  </si>
  <si>
    <t xml:space="preserve">    D4 - VRN 4 - Předání a převzetí díla</t>
  </si>
  <si>
    <t xml:space="preserve">    D5 - ORN 5 - Ostatní rozpočtové náklady související s předáním a převzetím díla</t>
  </si>
  <si>
    <t>D1</t>
  </si>
  <si>
    <t xml:space="preserve">VRN 1 -  Příprava a zařízení staveniště </t>
  </si>
  <si>
    <t>Vybudování zařízení staveniště – zřízení (včetně zajištění mezideponií - oplocení, ostraha apod.) Vybudování zařízení staveniště - zřízení, včetně provizorních komunikací a sjezdů do stavebních jam, včetně provizorní buňky pro obsluhu při rekonstrukci provozního objektu</t>
  </si>
  <si>
    <t>Kč</t>
  </si>
  <si>
    <t>-123162601</t>
  </si>
  <si>
    <t>Provozní náklady na zařízení staveniště a vybavení pracovišť, ostatní zařízení staveniště (např. osvětlení ZS, zřízení dočasného oplocení, náklady na provizorní pojízdné komunikace po staveništi včetně sjezdů do stavebních jam a zpevnění sjezdu pro mezideponii zeminy, náklady na provoz a údržbu ZS, na měření a spotřebu médií,informační tabule, apod.)</t>
  </si>
  <si>
    <t>-566746514</t>
  </si>
  <si>
    <t>1.3</t>
  </si>
  <si>
    <t>Uvedení vozovek a obslužných a skladových ploch dotčených výstavbou do původního stavu.</t>
  </si>
  <si>
    <t>1308151341</t>
  </si>
  <si>
    <t>1.4</t>
  </si>
  <si>
    <t>Kácení zeleně - náletová zeleň, křoviny</t>
  </si>
  <si>
    <t>267357839</t>
  </si>
  <si>
    <t>1.5</t>
  </si>
  <si>
    <t>Dočasné lávky, osvětlení a můstky pro pěší a vozidla přes otevřený výkop</t>
  </si>
  <si>
    <t>-1876027956</t>
  </si>
  <si>
    <t>1.6</t>
  </si>
  <si>
    <t>Likvidace zařízení staveniště (uvedení do původního stavu)</t>
  </si>
  <si>
    <t>-1506414485</t>
  </si>
  <si>
    <t>1.7</t>
  </si>
  <si>
    <t>Návrh dopravní značení v průběhu výstavby DIO+DIR</t>
  </si>
  <si>
    <t>-597109387</t>
  </si>
  <si>
    <t>D2</t>
  </si>
  <si>
    <t>VRN 2 - Provozní a územní vlivy</t>
  </si>
  <si>
    <t>2.1</t>
  </si>
  <si>
    <t>Územní vlivy (vlivy klimatických podmínek, ztížené dopravní podmínky, zaměstnanecké náklady… apod.)</t>
  </si>
  <si>
    <t>-303241861</t>
  </si>
  <si>
    <t>2.3</t>
  </si>
  <si>
    <t>Mimořádně ztížené pracovní prostředí (provozní vlivy) - např. čištění a mytí vozovek po dobu výstavby – dopravní trasy i areálové komunikační plochy, plachtování nákladních aut při dovozu a odvozu materiálu, kropení prašného materiálu uloženého na mezideponii apod. zajištění minimalizace prachu.</t>
  </si>
  <si>
    <t>794220837</t>
  </si>
  <si>
    <t>D3</t>
  </si>
  <si>
    <t>ORN 3  - Ostatní náklady jinde neuvedené</t>
  </si>
  <si>
    <t>3.1</t>
  </si>
  <si>
    <t>Činnost geodeta - vytýčení prostorové polohy SO, vytýčení hranic dotčených pozemků, vytýčení obvodu staveniště</t>
  </si>
  <si>
    <t>-521638670</t>
  </si>
  <si>
    <t>3.2</t>
  </si>
  <si>
    <t>Vytýčení inženýrských sítí a ruční kopání sond pro jejich zjištění</t>
  </si>
  <si>
    <t>-439871568</t>
  </si>
  <si>
    <t>3.3</t>
  </si>
  <si>
    <t>Pasportizace budov a objektů a další průzkumy pře zahájením stavby a sledování vlivů stavby na okolní objekty v průběhu stavby. Pasportizace příjezdových tras a jejich vyměření, fotodokumentace</t>
  </si>
  <si>
    <t>-1484711927</t>
  </si>
  <si>
    <t>3.4</t>
  </si>
  <si>
    <t>Činnost geologa a hydrogeologa při výkopových pracích (např. pro rozdělení vytěžené zeminy pro uložení na mezideponii pro zpětné zásypy a pro odvoz na skládku)</t>
  </si>
  <si>
    <t>877069211</t>
  </si>
  <si>
    <t>3.6</t>
  </si>
  <si>
    <t>Dodavatelská dokumentace pro provedení stavby a to 6x v listinné podobě a 1x na CD nebo DVD nosiči v digitální needitovatelné formě (soubory ve formátu pdf).</t>
  </si>
  <si>
    <t>-2059083147</t>
  </si>
  <si>
    <t>3.7</t>
  </si>
  <si>
    <t>Úpravy dodavatelské dokumentace v průběhu realizace stavby na základě změn vytyčených sítí, konkrétně dodaných strojů, zařízení a materiálů, změn stavebně technologických postupů zhotovitele</t>
  </si>
  <si>
    <t>798450222</t>
  </si>
  <si>
    <t>3.8</t>
  </si>
  <si>
    <t>Koordinace stavební a projekční přípravy v průběhu realizace stavby ve vazbě na § 222 zákona č. 134/2016 Sb., o zadávání veřejných zakázek v rozsahu 100 hodin</t>
  </si>
  <si>
    <t>-263325849</t>
  </si>
  <si>
    <t>3.9</t>
  </si>
  <si>
    <t>Rozbor asfaltu v komunikacích dle Vyhlášky č.130/2019 Sb. o kritériích pro asfaltové směsi</t>
  </si>
  <si>
    <t>-1803849483</t>
  </si>
  <si>
    <t>3.11</t>
  </si>
  <si>
    <t>Náklady na bezpečnost práce a technických zařízení, školení pracovníků, značení v souladu se zásadami BOZP ( šrafování, tabulky s nápisy a s označením materiálů a prostředí, únikové cesty, požární dokumentace apd.)</t>
  </si>
  <si>
    <t>254304791</t>
  </si>
  <si>
    <t>3.12</t>
  </si>
  <si>
    <t>Přeložky sítí, provizorní řešení elektro, provizorní propoje a dočasné technologické zařízení pro jednotlivé etapy výstavby dle B1 - ZOV (včetně dodávky, montáže a provozu)</t>
  </si>
  <si>
    <t>1863803391</t>
  </si>
  <si>
    <t>3.13</t>
  </si>
  <si>
    <t>V průběhu stavby zajišťované Provozní, Havarijní a jiné řády a předpisy a jejich odsouhlasení s pracovníky provozovatele a správními orgány</t>
  </si>
  <si>
    <t>-1155061737</t>
  </si>
  <si>
    <t>3.14</t>
  </si>
  <si>
    <t xml:space="preserve">Publicita - dočasný billboard včetně osazení a zajištění povolení k osazení. </t>
  </si>
  <si>
    <t>-1455198416</t>
  </si>
  <si>
    <t>3.15</t>
  </si>
  <si>
    <t>Zajištění záruk dle kapitoly 11. SOD</t>
  </si>
  <si>
    <t>-728939915</t>
  </si>
  <si>
    <t>3.16</t>
  </si>
  <si>
    <t>Náklady spojené se zajištěním bankovních záruk dle kapitoly 17. SoD / případně jistoty za nabídku</t>
  </si>
  <si>
    <t>-330038514</t>
  </si>
  <si>
    <t>D4</t>
  </si>
  <si>
    <t>VRN 4 - Předání a převzetí díla</t>
  </si>
  <si>
    <t>4.1</t>
  </si>
  <si>
    <t>Komplexní a technologické zkoušky dle příslušných ČSN, dále dle obecných podmínek technických specifikací a zápisů ve stavebních denících ( např. výchozí revize, revizní knihy, kamerové zkoušky kanalizace, zkoušky hutnění, zkoušky vodotěsnosti, apod.) PŘÍPADNĚ neuvedené v jiných částech soupisu prací</t>
  </si>
  <si>
    <t>1577649058</t>
  </si>
  <si>
    <t>4.2</t>
  </si>
  <si>
    <t>Zajištění vyjádření orgánu dozoru TIČR dle vyhl. č. 73/2010 Sb. v platném znění</t>
  </si>
  <si>
    <t>-354651493</t>
  </si>
  <si>
    <t>D5</t>
  </si>
  <si>
    <t>ORN 5 - Ostatní rozpočtové náklady související s předáním a převzetím díla</t>
  </si>
  <si>
    <t>Zajištění návodů pro obsluhu a údržbu jednotlivých zařízení i stavby jako celku v českém jazyce, zaškolení obsluh apd., v souladu s SOD a pokyny objednatele, které nejsou uvedené v jiných částech výkazu výměr</t>
  </si>
  <si>
    <t>1922665173</t>
  </si>
  <si>
    <t>V souladu s SOD vypracování Dokumentace skutečného provedení a to 4x v listinné podobě a 1x na CD nebo DVD nosiči v digitální needitovatelná formě (soubory ve formátu pdf).</t>
  </si>
  <si>
    <t>1961093239</t>
  </si>
  <si>
    <t>Vyhotovení  geodetického zaměření - ve 3 vyhotoveních v listinné a 1 na CD nosiči v digitální formě předepsaného formátu;</t>
  </si>
  <si>
    <t>-767745649</t>
  </si>
  <si>
    <t>5.4</t>
  </si>
  <si>
    <t>Vypracování geometrických plánů. Geometrické plány budou vypracovány v 3 vyhotoveních v písemné formě a potvrzen na příslušném katastrálním úřadě o vložení do katastru nemovitostí;</t>
  </si>
  <si>
    <t>-1793964633</t>
  </si>
  <si>
    <t>5.5</t>
  </si>
  <si>
    <t>Doplnění kanalizačního řádu a jeho odsouhlasení s pracovníky provozovatele a správními orgány pro trvalý provoz</t>
  </si>
  <si>
    <t>1717556151</t>
  </si>
  <si>
    <t>5.8</t>
  </si>
  <si>
    <t>Náklady spojené s kolaudačním řízením stavby, se zajištěním a vypracováním dokladů ke kolaudačním souhlasům , a to plně v souladu s požadavky stavebníka</t>
  </si>
  <si>
    <t>580127783</t>
  </si>
  <si>
    <t>SEZNAM FIGUR</t>
  </si>
  <si>
    <t>Výměra</t>
  </si>
  <si>
    <t xml:space="preserve"> SO 01/ SO 01.3</t>
  </si>
  <si>
    <t>691,000</t>
  </si>
  <si>
    <t>Použití figury:</t>
  </si>
  <si>
    <t>Hloubení zapažených rýh š do 2000 mm v hornině třídy těžitelnosti I skupiny 3 objem do 5000 m3</t>
  </si>
  <si>
    <t>Hloubení zapažených rýh š do 2000 mm v hornině třídy těžitelnosti II skupiny 4 objem do 5000 m3</t>
  </si>
  <si>
    <t>Osazení pažicího boxu hl výkopu do 4 m š do 1,2 m</t>
  </si>
  <si>
    <t>Zásyp jam, šachet rýh nebo kolem objektů sypaninou se zhutněním</t>
  </si>
  <si>
    <t>Obsypání potrubí strojně sypaninou bez prohození, uloženou do 3 m</t>
  </si>
  <si>
    <t>Vyčištění stok</t>
  </si>
  <si>
    <t>Monitoring stoky jakékoli výšky na nové kanalizaci</t>
  </si>
  <si>
    <t>Lože pod potrubí otevřený výkop ze štěrkopísku</t>
  </si>
  <si>
    <t>Montáž kanalizačního potrubí hladkého plnostěnného SN 12 z polypropylenu DN 300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</si>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</sst>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2" fillId="4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wrapText="1"/>
    </xf>
    <xf numFmtId="49" fontId="46" fillId="0" borderId="1" xfId="0" applyNumberFormat="1" applyFont="1" applyBorder="1" applyAlignment="1">
      <alignment horizontal="left" vertical="center" wrapText="1"/>
    </xf>
    <xf numFmtId="49" fontId="38" fillId="5" borderId="23" xfId="0" applyNumberFormat="1" applyFont="1" applyFill="1" applyBorder="1" applyAlignment="1">
      <alignment horizontal="left" vertical="center" wrapText="1"/>
    </xf>
    <xf numFmtId="0" fontId="38" fillId="5" borderId="23" xfId="0" applyFont="1" applyFill="1" applyBorder="1" applyAlignment="1">
      <alignment horizontal="left" vertical="center" wrapText="1"/>
    </xf>
    <xf numFmtId="49" fontId="22" fillId="5" borderId="23" xfId="0" applyNumberFormat="1" applyFont="1" applyFill="1" applyBorder="1" applyAlignment="1">
      <alignment horizontal="left" vertical="center" wrapText="1"/>
    </xf>
    <xf numFmtId="0" fontId="22" fillId="5" borderId="23" xfId="0" applyFont="1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32255204" TargetMode="External"/><Relationship Id="rId18" Type="http://schemas.openxmlformats.org/officeDocument/2006/relationships/hyperlink" Target="https://podminky.urs.cz/item/CS_URS_2023_01/151811231" TargetMode="External"/><Relationship Id="rId26" Type="http://schemas.openxmlformats.org/officeDocument/2006/relationships/hyperlink" Target="https://podminky.urs.cz/item/CS_URS_2023_01/171152111" TargetMode="External"/><Relationship Id="rId39" Type="http://schemas.openxmlformats.org/officeDocument/2006/relationships/hyperlink" Target="https://podminky.urs.cz/item/CS_URS_2023_01/113107181" TargetMode="External"/><Relationship Id="rId21" Type="http://schemas.openxmlformats.org/officeDocument/2006/relationships/hyperlink" Target="https://podminky.urs.cz/item/CS_URS_2023_01/162751117" TargetMode="External"/><Relationship Id="rId34" Type="http://schemas.openxmlformats.org/officeDocument/2006/relationships/hyperlink" Target="https://podminky.urs.cz/item/CS_URS_2023_01/452311131" TargetMode="External"/><Relationship Id="rId42" Type="http://schemas.openxmlformats.org/officeDocument/2006/relationships/hyperlink" Target="https://podminky.urs.cz/item/CS_URS_2023_01/919735111" TargetMode="External"/><Relationship Id="rId47" Type="http://schemas.openxmlformats.org/officeDocument/2006/relationships/hyperlink" Target="https://podminky.urs.cz/item/CS_URS_2023_01/997221569" TargetMode="External"/><Relationship Id="rId50" Type="http://schemas.openxmlformats.org/officeDocument/2006/relationships/hyperlink" Target="https://podminky.urs.cz/item/CS_URS_2023_01/997221873" TargetMode="External"/><Relationship Id="rId55" Type="http://schemas.openxmlformats.org/officeDocument/2006/relationships/hyperlink" Target="https://podminky.urs.cz/item/CS_URS_2023_01/573211107" TargetMode="External"/><Relationship Id="rId63" Type="http://schemas.openxmlformats.org/officeDocument/2006/relationships/hyperlink" Target="https://podminky.urs.cz/item/CS_URS_2023_01/871370320" TargetMode="External"/><Relationship Id="rId68" Type="http://schemas.openxmlformats.org/officeDocument/2006/relationships/hyperlink" Target="https://podminky.urs.cz/item/CS_URS_2023_01/891372222" TargetMode="External"/><Relationship Id="rId76" Type="http://schemas.openxmlformats.org/officeDocument/2006/relationships/hyperlink" Target="https://podminky.urs.cz/item/CS_URS_2023_01/894410303" TargetMode="External"/><Relationship Id="rId84" Type="http://schemas.openxmlformats.org/officeDocument/2006/relationships/hyperlink" Target="https://podminky.urs.cz/item/CS_URS_2023_01/460881612" TargetMode="External"/><Relationship Id="rId89" Type="http://schemas.openxmlformats.org/officeDocument/2006/relationships/hyperlink" Target="https://podminky.urs.cz/item/CS_URS_2023_01/469981211" TargetMode="External"/><Relationship Id="rId7" Type="http://schemas.openxmlformats.org/officeDocument/2006/relationships/hyperlink" Target="https://podminky.urs.cz/item/CS_URS_2023_01/119002411" TargetMode="External"/><Relationship Id="rId71" Type="http://schemas.openxmlformats.org/officeDocument/2006/relationships/hyperlink" Target="https://podminky.urs.cz/item/CS_URS_2023_01/894410102" TargetMode="External"/><Relationship Id="rId2" Type="http://schemas.openxmlformats.org/officeDocument/2006/relationships/hyperlink" Target="https://podminky.urs.cz/item/CS_URS_2023_01/115101301" TargetMode="External"/><Relationship Id="rId16" Type="http://schemas.openxmlformats.org/officeDocument/2006/relationships/hyperlink" Target="https://podminky.urs.cz/item/CS_URS_2023_01/151811131" TargetMode="External"/><Relationship Id="rId29" Type="http://schemas.openxmlformats.org/officeDocument/2006/relationships/hyperlink" Target="https://podminky.urs.cz/item/CS_URS_2023_01/174151101" TargetMode="External"/><Relationship Id="rId11" Type="http://schemas.openxmlformats.org/officeDocument/2006/relationships/hyperlink" Target="https://podminky.urs.cz/item/CS_URS_2023_01/119004111" TargetMode="External"/><Relationship Id="rId24" Type="http://schemas.openxmlformats.org/officeDocument/2006/relationships/hyperlink" Target="https://podminky.urs.cz/item/CS_URS_2023_01/162751139" TargetMode="External"/><Relationship Id="rId32" Type="http://schemas.openxmlformats.org/officeDocument/2006/relationships/hyperlink" Target="https://podminky.urs.cz/item/CS_URS_2023_01/359901211" TargetMode="External"/><Relationship Id="rId37" Type="http://schemas.openxmlformats.org/officeDocument/2006/relationships/hyperlink" Target="https://podminky.urs.cz/item/CS_URS_2023_01/452386121" TargetMode="External"/><Relationship Id="rId40" Type="http://schemas.openxmlformats.org/officeDocument/2006/relationships/hyperlink" Target="https://podminky.urs.cz/item/CS_URS_2023_01/113107182" TargetMode="External"/><Relationship Id="rId45" Type="http://schemas.openxmlformats.org/officeDocument/2006/relationships/hyperlink" Target="https://podminky.urs.cz/item/CS_URS_2023_01/997221559" TargetMode="External"/><Relationship Id="rId53" Type="http://schemas.openxmlformats.org/officeDocument/2006/relationships/hyperlink" Target="https://podminky.urs.cz/item/CS_URS_2023_01/565145101" TargetMode="External"/><Relationship Id="rId58" Type="http://schemas.openxmlformats.org/officeDocument/2006/relationships/hyperlink" Target="https://podminky.urs.cz/item/CS_URS_2023_01/919726123" TargetMode="External"/><Relationship Id="rId66" Type="http://schemas.openxmlformats.org/officeDocument/2006/relationships/hyperlink" Target="https://podminky.urs.cz/item/CS_URS_2023_01/877370320" TargetMode="External"/><Relationship Id="rId74" Type="http://schemas.openxmlformats.org/officeDocument/2006/relationships/hyperlink" Target="https://podminky.urs.cz/item/CS_URS_2023_01/894410221" TargetMode="External"/><Relationship Id="rId79" Type="http://schemas.openxmlformats.org/officeDocument/2006/relationships/hyperlink" Target="https://podminky.urs.cz/item/CS_URS_2023_01/977151124" TargetMode="External"/><Relationship Id="rId87" Type="http://schemas.openxmlformats.org/officeDocument/2006/relationships/hyperlink" Target="https://podminky.urs.cz/item/CS_URS_2023_01/469972121" TargetMode="External"/><Relationship Id="rId5" Type="http://schemas.openxmlformats.org/officeDocument/2006/relationships/hyperlink" Target="https://podminky.urs.cz/item/CS_URS_2023_01/119002121" TargetMode="External"/><Relationship Id="rId61" Type="http://schemas.openxmlformats.org/officeDocument/2006/relationships/hyperlink" Target="https://podminky.urs.cz/item/CS_URS_2023_01/938908411" TargetMode="External"/><Relationship Id="rId82" Type="http://schemas.openxmlformats.org/officeDocument/2006/relationships/hyperlink" Target="https://podminky.urs.cz/item/CS_URS_2023_01/998276101" TargetMode="External"/><Relationship Id="rId90" Type="http://schemas.openxmlformats.org/officeDocument/2006/relationships/drawing" Target="../drawings/drawing2.xml"/><Relationship Id="rId19" Type="http://schemas.openxmlformats.org/officeDocument/2006/relationships/hyperlink" Target="https://podminky.urs.cz/item/CS_URS_2023_01/151811232" TargetMode="External"/><Relationship Id="rId4" Type="http://schemas.openxmlformats.org/officeDocument/2006/relationships/hyperlink" Target="https://podminky.urs.cz/item/CS_URS_2023_01/119001421" TargetMode="External"/><Relationship Id="rId9" Type="http://schemas.openxmlformats.org/officeDocument/2006/relationships/hyperlink" Target="https://podminky.urs.cz/item/CS_URS_2023_01/119003227" TargetMode="External"/><Relationship Id="rId14" Type="http://schemas.openxmlformats.org/officeDocument/2006/relationships/hyperlink" Target="https://podminky.urs.cz/item/CS_URS_2023_01/132355204" TargetMode="External"/><Relationship Id="rId22" Type="http://schemas.openxmlformats.org/officeDocument/2006/relationships/hyperlink" Target="https://podminky.urs.cz/item/CS_URS_2023_01/162751119" TargetMode="External"/><Relationship Id="rId27" Type="http://schemas.openxmlformats.org/officeDocument/2006/relationships/hyperlink" Target="https://podminky.urs.cz/item/CS_URS_2023_01/171201231" TargetMode="External"/><Relationship Id="rId30" Type="http://schemas.openxmlformats.org/officeDocument/2006/relationships/hyperlink" Target="https://podminky.urs.cz/item/CS_URS_2023_01/175151101" TargetMode="External"/><Relationship Id="rId35" Type="http://schemas.openxmlformats.org/officeDocument/2006/relationships/hyperlink" Target="https://podminky.urs.cz/item/CS_URS_2023_01/452351101" TargetMode="External"/><Relationship Id="rId43" Type="http://schemas.openxmlformats.org/officeDocument/2006/relationships/hyperlink" Target="https://podminky.urs.cz/item/CS_URS_2023_01/919735112" TargetMode="External"/><Relationship Id="rId48" Type="http://schemas.openxmlformats.org/officeDocument/2006/relationships/hyperlink" Target="https://podminky.urs.cz/item/CS_URS_2023_01/997221611" TargetMode="External"/><Relationship Id="rId56" Type="http://schemas.openxmlformats.org/officeDocument/2006/relationships/hyperlink" Target="https://podminky.urs.cz/item/CS_URS_2023_01/577134111" TargetMode="External"/><Relationship Id="rId64" Type="http://schemas.openxmlformats.org/officeDocument/2006/relationships/hyperlink" Target="https://podminky.urs.cz/item/CS_URS_2023_01/877310310" TargetMode="External"/><Relationship Id="rId69" Type="http://schemas.openxmlformats.org/officeDocument/2006/relationships/hyperlink" Target="https://podminky.urs.cz/item/CS_URS_2023_01/892372121" TargetMode="External"/><Relationship Id="rId77" Type="http://schemas.openxmlformats.org/officeDocument/2006/relationships/hyperlink" Target="https://podminky.urs.cz/item/CS_URS_2023_01/899104112" TargetMode="External"/><Relationship Id="rId8" Type="http://schemas.openxmlformats.org/officeDocument/2006/relationships/hyperlink" Target="https://podminky.urs.cz/item/CS_URS_2023_01/119002412" TargetMode="External"/><Relationship Id="rId51" Type="http://schemas.openxmlformats.org/officeDocument/2006/relationships/hyperlink" Target="https://podminky.urs.cz/item/CS_URS_2023_01/564851011" TargetMode="External"/><Relationship Id="rId72" Type="http://schemas.openxmlformats.org/officeDocument/2006/relationships/hyperlink" Target="https://podminky.urs.cz/item/CS_URS_2023_01/894410114" TargetMode="External"/><Relationship Id="rId80" Type="http://schemas.openxmlformats.org/officeDocument/2006/relationships/hyperlink" Target="https://podminky.urs.cz/item/CS_URS_2023_01/977151129" TargetMode="External"/><Relationship Id="rId85" Type="http://schemas.openxmlformats.org/officeDocument/2006/relationships/hyperlink" Target="https://podminky.urs.cz/item/CS_URS_2023_01/468021221" TargetMode="External"/><Relationship Id="rId3" Type="http://schemas.openxmlformats.org/officeDocument/2006/relationships/hyperlink" Target="https://podminky.urs.cz/item/CS_URS_2023_01/119001405" TargetMode="External"/><Relationship Id="rId12" Type="http://schemas.openxmlformats.org/officeDocument/2006/relationships/hyperlink" Target="https://podminky.urs.cz/item/CS_URS_2023_01/119004112" TargetMode="External"/><Relationship Id="rId17" Type="http://schemas.openxmlformats.org/officeDocument/2006/relationships/hyperlink" Target="https://podminky.urs.cz/item/CS_URS_2023_01/151811132" TargetMode="External"/><Relationship Id="rId25" Type="http://schemas.openxmlformats.org/officeDocument/2006/relationships/hyperlink" Target="https://podminky.urs.cz/item/CS_URS_2023_01/167151111" TargetMode="External"/><Relationship Id="rId33" Type="http://schemas.openxmlformats.org/officeDocument/2006/relationships/hyperlink" Target="https://podminky.urs.cz/item/CS_URS_2023_01/451573111" TargetMode="External"/><Relationship Id="rId38" Type="http://schemas.openxmlformats.org/officeDocument/2006/relationships/hyperlink" Target="https://podminky.urs.cz/item/CS_URS_2023_01/113107164" TargetMode="External"/><Relationship Id="rId46" Type="http://schemas.openxmlformats.org/officeDocument/2006/relationships/hyperlink" Target="https://podminky.urs.cz/item/CS_URS_2023_01/997221561" TargetMode="External"/><Relationship Id="rId59" Type="http://schemas.openxmlformats.org/officeDocument/2006/relationships/hyperlink" Target="https://podminky.urs.cz/item/CS_URS_2023_01/919732211" TargetMode="External"/><Relationship Id="rId67" Type="http://schemas.openxmlformats.org/officeDocument/2006/relationships/hyperlink" Target="https://podminky.urs.cz/item/CS_URS_2023_01/877370440" TargetMode="External"/><Relationship Id="rId20" Type="http://schemas.openxmlformats.org/officeDocument/2006/relationships/hyperlink" Target="https://podminky.urs.cz/item/CS_URS_2023_01/162651111" TargetMode="External"/><Relationship Id="rId41" Type="http://schemas.openxmlformats.org/officeDocument/2006/relationships/hyperlink" Target="https://podminky.urs.cz/item/CS_URS_2023_01/113154112" TargetMode="External"/><Relationship Id="rId54" Type="http://schemas.openxmlformats.org/officeDocument/2006/relationships/hyperlink" Target="https://podminky.urs.cz/item/CS_URS_2023_01/573111112" TargetMode="External"/><Relationship Id="rId62" Type="http://schemas.openxmlformats.org/officeDocument/2006/relationships/hyperlink" Target="https://podminky.urs.cz/item/CS_URS_2023_01/938909311" TargetMode="External"/><Relationship Id="rId70" Type="http://schemas.openxmlformats.org/officeDocument/2006/relationships/hyperlink" Target="https://podminky.urs.cz/item/CS_URS_2023_01/892381111" TargetMode="External"/><Relationship Id="rId75" Type="http://schemas.openxmlformats.org/officeDocument/2006/relationships/hyperlink" Target="https://podminky.urs.cz/item/CS_URS_2023_01/894410232" TargetMode="External"/><Relationship Id="rId83" Type="http://schemas.openxmlformats.org/officeDocument/2006/relationships/hyperlink" Target="https://podminky.urs.cz/item/CS_URS_2023_01/998276126" TargetMode="External"/><Relationship Id="rId88" Type="http://schemas.openxmlformats.org/officeDocument/2006/relationships/hyperlink" Target="https://podminky.urs.cz/item/CS_URS_2023_01/469981111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2122" TargetMode="External"/><Relationship Id="rId15" Type="http://schemas.openxmlformats.org/officeDocument/2006/relationships/hyperlink" Target="https://podminky.urs.cz/item/CS_URS_2023_01/139001101" TargetMode="External"/><Relationship Id="rId23" Type="http://schemas.openxmlformats.org/officeDocument/2006/relationships/hyperlink" Target="https://podminky.urs.cz/item/CS_URS_2023_01/162751137" TargetMode="External"/><Relationship Id="rId28" Type="http://schemas.openxmlformats.org/officeDocument/2006/relationships/hyperlink" Target="https://podminky.urs.cz/item/CS_URS_2023_01/171251201" TargetMode="External"/><Relationship Id="rId36" Type="http://schemas.openxmlformats.org/officeDocument/2006/relationships/hyperlink" Target="https://podminky.urs.cz/item/CS_URS_2023_01/452386111" TargetMode="External"/><Relationship Id="rId49" Type="http://schemas.openxmlformats.org/officeDocument/2006/relationships/hyperlink" Target="https://podminky.urs.cz/item/CS_URS_2023_01/997221875" TargetMode="External"/><Relationship Id="rId57" Type="http://schemas.openxmlformats.org/officeDocument/2006/relationships/hyperlink" Target="https://podminky.urs.cz/item/CS_URS_2023_01/919125111" TargetMode="External"/><Relationship Id="rId10" Type="http://schemas.openxmlformats.org/officeDocument/2006/relationships/hyperlink" Target="https://podminky.urs.cz/item/CS_URS_2023_01/119003228" TargetMode="External"/><Relationship Id="rId31" Type="http://schemas.openxmlformats.org/officeDocument/2006/relationships/hyperlink" Target="https://podminky.urs.cz/item/CS_URS_2023_01/359901111" TargetMode="External"/><Relationship Id="rId44" Type="http://schemas.openxmlformats.org/officeDocument/2006/relationships/hyperlink" Target="https://podminky.urs.cz/item/CS_URS_2023_01/997221551" TargetMode="External"/><Relationship Id="rId52" Type="http://schemas.openxmlformats.org/officeDocument/2006/relationships/hyperlink" Target="https://podminky.urs.cz/item/CS_URS_2023_01/564861011" TargetMode="External"/><Relationship Id="rId60" Type="http://schemas.openxmlformats.org/officeDocument/2006/relationships/hyperlink" Target="https://podminky.urs.cz/item/CS_URS_2023_01/919731121" TargetMode="External"/><Relationship Id="rId65" Type="http://schemas.openxmlformats.org/officeDocument/2006/relationships/hyperlink" Target="https://podminky.urs.cz/item/CS_URS_2023_01/877310440" TargetMode="External"/><Relationship Id="rId73" Type="http://schemas.openxmlformats.org/officeDocument/2006/relationships/hyperlink" Target="https://podminky.urs.cz/item/CS_URS_2023_01/894410211" TargetMode="External"/><Relationship Id="rId78" Type="http://schemas.openxmlformats.org/officeDocument/2006/relationships/hyperlink" Target="https://podminky.urs.cz/item/CS_URS_2023_01/899711111" TargetMode="External"/><Relationship Id="rId81" Type="http://schemas.openxmlformats.org/officeDocument/2006/relationships/hyperlink" Target="https://podminky.urs.cz/item/CS_URS_2023_01/977151911" TargetMode="External"/><Relationship Id="rId86" Type="http://schemas.openxmlformats.org/officeDocument/2006/relationships/hyperlink" Target="https://podminky.urs.cz/item/CS_URS_2023_01/4699721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9004112" TargetMode="External"/><Relationship Id="rId18" Type="http://schemas.openxmlformats.org/officeDocument/2006/relationships/hyperlink" Target="https://podminky.urs.cz/item/CS_URS_2023_01/138511201" TargetMode="External"/><Relationship Id="rId26" Type="http://schemas.openxmlformats.org/officeDocument/2006/relationships/hyperlink" Target="https://podminky.urs.cz/item/CS_URS_2023_01/162751119" TargetMode="External"/><Relationship Id="rId39" Type="http://schemas.openxmlformats.org/officeDocument/2006/relationships/hyperlink" Target="https://podminky.urs.cz/item/CS_URS_2023_01/451573111" TargetMode="External"/><Relationship Id="rId21" Type="http://schemas.openxmlformats.org/officeDocument/2006/relationships/hyperlink" Target="https://podminky.urs.cz/item/CS_URS_2023_01/151811132" TargetMode="External"/><Relationship Id="rId34" Type="http://schemas.openxmlformats.org/officeDocument/2006/relationships/hyperlink" Target="https://podminky.urs.cz/item/CS_URS_2023_01/171251201" TargetMode="External"/><Relationship Id="rId42" Type="http://schemas.openxmlformats.org/officeDocument/2006/relationships/hyperlink" Target="https://podminky.urs.cz/item/CS_URS_2023_01/452351101" TargetMode="External"/><Relationship Id="rId47" Type="http://schemas.openxmlformats.org/officeDocument/2006/relationships/hyperlink" Target="https://podminky.urs.cz/item/CS_URS_2023_01/919735111" TargetMode="External"/><Relationship Id="rId50" Type="http://schemas.openxmlformats.org/officeDocument/2006/relationships/hyperlink" Target="https://podminky.urs.cz/item/CS_URS_2023_01/997221559" TargetMode="External"/><Relationship Id="rId55" Type="http://schemas.openxmlformats.org/officeDocument/2006/relationships/hyperlink" Target="https://podminky.urs.cz/item/CS_URS_2023_01/997221873" TargetMode="External"/><Relationship Id="rId63" Type="http://schemas.openxmlformats.org/officeDocument/2006/relationships/hyperlink" Target="https://podminky.urs.cz/item/CS_URS_2023_01/577156111" TargetMode="External"/><Relationship Id="rId68" Type="http://schemas.openxmlformats.org/officeDocument/2006/relationships/hyperlink" Target="https://podminky.urs.cz/item/CS_URS_2023_01/919732211" TargetMode="External"/><Relationship Id="rId76" Type="http://schemas.openxmlformats.org/officeDocument/2006/relationships/hyperlink" Target="https://podminky.urs.cz/item/CS_URS_2023_01/879230191" TargetMode="External"/><Relationship Id="rId84" Type="http://schemas.openxmlformats.org/officeDocument/2006/relationships/hyperlink" Target="https://podminky.urs.cz/item/CS_URS_2023_01/977151124" TargetMode="External"/><Relationship Id="rId89" Type="http://schemas.openxmlformats.org/officeDocument/2006/relationships/drawing" Target="../drawings/drawing3.xml"/><Relationship Id="rId7" Type="http://schemas.openxmlformats.org/officeDocument/2006/relationships/hyperlink" Target="https://podminky.urs.cz/item/CS_URS_2023_01/119002122" TargetMode="External"/><Relationship Id="rId71" Type="http://schemas.openxmlformats.org/officeDocument/2006/relationships/hyperlink" Target="https://podminky.urs.cz/item/CS_URS_2023_01/871370320" TargetMode="External"/><Relationship Id="rId2" Type="http://schemas.openxmlformats.org/officeDocument/2006/relationships/hyperlink" Target="https://podminky.urs.cz/item/CS_URS_2023_01/115101301" TargetMode="External"/><Relationship Id="rId16" Type="http://schemas.openxmlformats.org/officeDocument/2006/relationships/hyperlink" Target="https://podminky.urs.cz/item/CS_URS_2023_01/132455204" TargetMode="External"/><Relationship Id="rId29" Type="http://schemas.openxmlformats.org/officeDocument/2006/relationships/hyperlink" Target="https://podminky.urs.cz/item/CS_URS_2023_01/162751157" TargetMode="External"/><Relationship Id="rId11" Type="http://schemas.openxmlformats.org/officeDocument/2006/relationships/hyperlink" Target="https://podminky.urs.cz/item/CS_URS_2023_01/119003228" TargetMode="External"/><Relationship Id="rId24" Type="http://schemas.openxmlformats.org/officeDocument/2006/relationships/hyperlink" Target="https://podminky.urs.cz/item/CS_URS_2023_01/162651111" TargetMode="External"/><Relationship Id="rId32" Type="http://schemas.openxmlformats.org/officeDocument/2006/relationships/hyperlink" Target="https://podminky.urs.cz/item/CS_URS_2023_01/171152111" TargetMode="External"/><Relationship Id="rId37" Type="http://schemas.openxmlformats.org/officeDocument/2006/relationships/hyperlink" Target="https://podminky.urs.cz/item/CS_URS_2023_01/359901111" TargetMode="External"/><Relationship Id="rId40" Type="http://schemas.openxmlformats.org/officeDocument/2006/relationships/hyperlink" Target="https://podminky.urs.cz/item/CS_URS_2023_01/452112122" TargetMode="External"/><Relationship Id="rId45" Type="http://schemas.openxmlformats.org/officeDocument/2006/relationships/hyperlink" Target="https://podminky.urs.cz/item/CS_URS_2023_01/113107182" TargetMode="External"/><Relationship Id="rId53" Type="http://schemas.openxmlformats.org/officeDocument/2006/relationships/hyperlink" Target="https://podminky.urs.cz/item/CS_URS_2023_01/997221611" TargetMode="External"/><Relationship Id="rId58" Type="http://schemas.openxmlformats.org/officeDocument/2006/relationships/hyperlink" Target="https://podminky.urs.cz/item/CS_URS_2023_01/564861011" TargetMode="External"/><Relationship Id="rId66" Type="http://schemas.openxmlformats.org/officeDocument/2006/relationships/hyperlink" Target="https://podminky.urs.cz/item/CS_URS_2023_01/919731121" TargetMode="External"/><Relationship Id="rId74" Type="http://schemas.openxmlformats.org/officeDocument/2006/relationships/hyperlink" Target="https://podminky.urs.cz/item/CS_URS_2023_01/877370320" TargetMode="External"/><Relationship Id="rId79" Type="http://schemas.openxmlformats.org/officeDocument/2006/relationships/hyperlink" Target="https://podminky.urs.cz/item/CS_URS_2023_01/894410102" TargetMode="External"/><Relationship Id="rId87" Type="http://schemas.openxmlformats.org/officeDocument/2006/relationships/hyperlink" Target="https://podminky.urs.cz/item/CS_URS_2023_01/998276101" TargetMode="External"/><Relationship Id="rId5" Type="http://schemas.openxmlformats.org/officeDocument/2006/relationships/hyperlink" Target="https://podminky.urs.cz/item/CS_URS_2023_01/119001421" TargetMode="External"/><Relationship Id="rId61" Type="http://schemas.openxmlformats.org/officeDocument/2006/relationships/hyperlink" Target="https://podminky.urs.cz/item/CS_URS_2023_01/573211107" TargetMode="External"/><Relationship Id="rId82" Type="http://schemas.openxmlformats.org/officeDocument/2006/relationships/hyperlink" Target="https://podminky.urs.cz/item/CS_URS_2023_01/899104112" TargetMode="External"/><Relationship Id="rId19" Type="http://schemas.openxmlformats.org/officeDocument/2006/relationships/hyperlink" Target="https://podminky.urs.cz/item/CS_URS_2023_01/139001101" TargetMode="External"/><Relationship Id="rId4" Type="http://schemas.openxmlformats.org/officeDocument/2006/relationships/hyperlink" Target="https://podminky.urs.cz/item/CS_URS_2023_01/119001406" TargetMode="External"/><Relationship Id="rId9" Type="http://schemas.openxmlformats.org/officeDocument/2006/relationships/hyperlink" Target="https://podminky.urs.cz/item/CS_URS_2023_01/119002412" TargetMode="External"/><Relationship Id="rId14" Type="http://schemas.openxmlformats.org/officeDocument/2006/relationships/hyperlink" Target="https://podminky.urs.cz/item/CS_URS_2023_01/132255204" TargetMode="External"/><Relationship Id="rId22" Type="http://schemas.openxmlformats.org/officeDocument/2006/relationships/hyperlink" Target="https://podminky.urs.cz/item/CS_URS_2023_01/151811231" TargetMode="External"/><Relationship Id="rId27" Type="http://schemas.openxmlformats.org/officeDocument/2006/relationships/hyperlink" Target="https://podminky.urs.cz/item/CS_URS_2023_01/162751137" TargetMode="External"/><Relationship Id="rId30" Type="http://schemas.openxmlformats.org/officeDocument/2006/relationships/hyperlink" Target="https://podminky.urs.cz/item/CS_URS_2023_01/162751159" TargetMode="External"/><Relationship Id="rId35" Type="http://schemas.openxmlformats.org/officeDocument/2006/relationships/hyperlink" Target="https://podminky.urs.cz/item/CS_URS_2023_01/174151101" TargetMode="External"/><Relationship Id="rId43" Type="http://schemas.openxmlformats.org/officeDocument/2006/relationships/hyperlink" Target="https://podminky.urs.cz/item/CS_URS_2023_01/452386111" TargetMode="External"/><Relationship Id="rId48" Type="http://schemas.openxmlformats.org/officeDocument/2006/relationships/hyperlink" Target="https://podminky.urs.cz/item/CS_URS_2023_01/919735112" TargetMode="External"/><Relationship Id="rId56" Type="http://schemas.openxmlformats.org/officeDocument/2006/relationships/hyperlink" Target="https://podminky.urs.cz/item/CS_URS_2023_01/997221875" TargetMode="External"/><Relationship Id="rId64" Type="http://schemas.openxmlformats.org/officeDocument/2006/relationships/hyperlink" Target="https://podminky.urs.cz/item/CS_URS_2023_01/919125111" TargetMode="External"/><Relationship Id="rId69" Type="http://schemas.openxmlformats.org/officeDocument/2006/relationships/hyperlink" Target="https://podminky.urs.cz/item/CS_URS_2023_01/938908411" TargetMode="External"/><Relationship Id="rId77" Type="http://schemas.openxmlformats.org/officeDocument/2006/relationships/hyperlink" Target="https://podminky.urs.cz/item/CS_URS_2023_01/892372121" TargetMode="External"/><Relationship Id="rId8" Type="http://schemas.openxmlformats.org/officeDocument/2006/relationships/hyperlink" Target="https://podminky.urs.cz/item/CS_URS_2023_01/119002411" TargetMode="External"/><Relationship Id="rId51" Type="http://schemas.openxmlformats.org/officeDocument/2006/relationships/hyperlink" Target="https://podminky.urs.cz/item/CS_URS_2023_01/997221561" TargetMode="External"/><Relationship Id="rId72" Type="http://schemas.openxmlformats.org/officeDocument/2006/relationships/hyperlink" Target="https://podminky.urs.cz/item/CS_URS_2023_01/877310310" TargetMode="External"/><Relationship Id="rId80" Type="http://schemas.openxmlformats.org/officeDocument/2006/relationships/hyperlink" Target="https://podminky.urs.cz/item/CS_URS_2023_01/894410211" TargetMode="External"/><Relationship Id="rId85" Type="http://schemas.openxmlformats.org/officeDocument/2006/relationships/hyperlink" Target="https://podminky.urs.cz/item/CS_URS_2023_01/977151129" TargetMode="External"/><Relationship Id="rId3" Type="http://schemas.openxmlformats.org/officeDocument/2006/relationships/hyperlink" Target="https://podminky.urs.cz/item/CS_URS_2023_01/119001405" TargetMode="External"/><Relationship Id="rId12" Type="http://schemas.openxmlformats.org/officeDocument/2006/relationships/hyperlink" Target="https://podminky.urs.cz/item/CS_URS_2023_01/119004111" TargetMode="External"/><Relationship Id="rId17" Type="http://schemas.openxmlformats.org/officeDocument/2006/relationships/hyperlink" Target="https://podminky.urs.cz/item/CS_URS_2023_01/132555204" TargetMode="External"/><Relationship Id="rId25" Type="http://schemas.openxmlformats.org/officeDocument/2006/relationships/hyperlink" Target="https://podminky.urs.cz/item/CS_URS_2023_01/162751117" TargetMode="External"/><Relationship Id="rId33" Type="http://schemas.openxmlformats.org/officeDocument/2006/relationships/hyperlink" Target="https://podminky.urs.cz/item/CS_URS_2023_01/171201231" TargetMode="External"/><Relationship Id="rId38" Type="http://schemas.openxmlformats.org/officeDocument/2006/relationships/hyperlink" Target="https://podminky.urs.cz/item/CS_URS_2023_01/359901211" TargetMode="External"/><Relationship Id="rId46" Type="http://schemas.openxmlformats.org/officeDocument/2006/relationships/hyperlink" Target="https://podminky.urs.cz/item/CS_URS_2023_01/113154112" TargetMode="External"/><Relationship Id="rId59" Type="http://schemas.openxmlformats.org/officeDocument/2006/relationships/hyperlink" Target="https://podminky.urs.cz/item/CS_URS_2023_01/565145101" TargetMode="External"/><Relationship Id="rId67" Type="http://schemas.openxmlformats.org/officeDocument/2006/relationships/hyperlink" Target="https://podminky.urs.cz/item/CS_URS_2023_01/919731122" TargetMode="External"/><Relationship Id="rId20" Type="http://schemas.openxmlformats.org/officeDocument/2006/relationships/hyperlink" Target="https://podminky.urs.cz/item/CS_URS_2023_01/151811131" TargetMode="External"/><Relationship Id="rId41" Type="http://schemas.openxmlformats.org/officeDocument/2006/relationships/hyperlink" Target="https://podminky.urs.cz/item/CS_URS_2023_01/452311131" TargetMode="External"/><Relationship Id="rId54" Type="http://schemas.openxmlformats.org/officeDocument/2006/relationships/hyperlink" Target="https://podminky.urs.cz/item/CS_URS_2023_01/997221861" TargetMode="External"/><Relationship Id="rId62" Type="http://schemas.openxmlformats.org/officeDocument/2006/relationships/hyperlink" Target="https://podminky.urs.cz/item/CS_URS_2023_01/577134111" TargetMode="External"/><Relationship Id="rId70" Type="http://schemas.openxmlformats.org/officeDocument/2006/relationships/hyperlink" Target="https://podminky.urs.cz/item/CS_URS_2023_01/938909311" TargetMode="External"/><Relationship Id="rId75" Type="http://schemas.openxmlformats.org/officeDocument/2006/relationships/hyperlink" Target="https://podminky.urs.cz/item/CS_URS_2023_01/877370440" TargetMode="External"/><Relationship Id="rId83" Type="http://schemas.openxmlformats.org/officeDocument/2006/relationships/hyperlink" Target="https://podminky.urs.cz/item/CS_URS_2023_01/899711111" TargetMode="External"/><Relationship Id="rId88" Type="http://schemas.openxmlformats.org/officeDocument/2006/relationships/hyperlink" Target="https://podminky.urs.cz/item/CS_URS_2023_01/998276126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2121" TargetMode="External"/><Relationship Id="rId15" Type="http://schemas.openxmlformats.org/officeDocument/2006/relationships/hyperlink" Target="https://podminky.urs.cz/item/CS_URS_2023_01/132355204" TargetMode="External"/><Relationship Id="rId23" Type="http://schemas.openxmlformats.org/officeDocument/2006/relationships/hyperlink" Target="https://podminky.urs.cz/item/CS_URS_2023_01/151811232" TargetMode="External"/><Relationship Id="rId28" Type="http://schemas.openxmlformats.org/officeDocument/2006/relationships/hyperlink" Target="https://podminky.urs.cz/item/CS_URS_2023_01/162751139" TargetMode="External"/><Relationship Id="rId36" Type="http://schemas.openxmlformats.org/officeDocument/2006/relationships/hyperlink" Target="https://podminky.urs.cz/item/CS_URS_2023_01/175151101" TargetMode="External"/><Relationship Id="rId49" Type="http://schemas.openxmlformats.org/officeDocument/2006/relationships/hyperlink" Target="https://podminky.urs.cz/item/CS_URS_2023_01/997221551" TargetMode="External"/><Relationship Id="rId57" Type="http://schemas.openxmlformats.org/officeDocument/2006/relationships/hyperlink" Target="https://podminky.urs.cz/item/CS_URS_2023_01/564851011" TargetMode="External"/><Relationship Id="rId10" Type="http://schemas.openxmlformats.org/officeDocument/2006/relationships/hyperlink" Target="https://podminky.urs.cz/item/CS_URS_2023_01/119003227" TargetMode="External"/><Relationship Id="rId31" Type="http://schemas.openxmlformats.org/officeDocument/2006/relationships/hyperlink" Target="https://podminky.urs.cz/item/CS_URS_2023_01/167151101" TargetMode="External"/><Relationship Id="rId44" Type="http://schemas.openxmlformats.org/officeDocument/2006/relationships/hyperlink" Target="https://podminky.urs.cz/item/CS_URS_2023_01/113107164" TargetMode="External"/><Relationship Id="rId52" Type="http://schemas.openxmlformats.org/officeDocument/2006/relationships/hyperlink" Target="https://podminky.urs.cz/item/CS_URS_2023_01/997221569" TargetMode="External"/><Relationship Id="rId60" Type="http://schemas.openxmlformats.org/officeDocument/2006/relationships/hyperlink" Target="https://podminky.urs.cz/item/CS_URS_2023_01/573111112" TargetMode="External"/><Relationship Id="rId65" Type="http://schemas.openxmlformats.org/officeDocument/2006/relationships/hyperlink" Target="https://podminky.urs.cz/item/CS_URS_2023_01/919726123" TargetMode="External"/><Relationship Id="rId73" Type="http://schemas.openxmlformats.org/officeDocument/2006/relationships/hyperlink" Target="https://podminky.urs.cz/item/CS_URS_2023_01/877310440" TargetMode="External"/><Relationship Id="rId78" Type="http://schemas.openxmlformats.org/officeDocument/2006/relationships/hyperlink" Target="https://podminky.urs.cz/item/CS_URS_2023_01/892381111" TargetMode="External"/><Relationship Id="rId81" Type="http://schemas.openxmlformats.org/officeDocument/2006/relationships/hyperlink" Target="https://podminky.urs.cz/item/CS_URS_2023_01/894410232" TargetMode="External"/><Relationship Id="rId86" Type="http://schemas.openxmlformats.org/officeDocument/2006/relationships/hyperlink" Target="https://podminky.urs.cz/item/CS_URS_2023_01/977151911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62751137" TargetMode="External"/><Relationship Id="rId117" Type="http://schemas.openxmlformats.org/officeDocument/2006/relationships/drawing" Target="../drawings/drawing4.xml"/><Relationship Id="rId21" Type="http://schemas.openxmlformats.org/officeDocument/2006/relationships/hyperlink" Target="https://podminky.urs.cz/item/CS_URS_2023_01/139001101" TargetMode="External"/><Relationship Id="rId42" Type="http://schemas.openxmlformats.org/officeDocument/2006/relationships/hyperlink" Target="https://podminky.urs.cz/item/CS_URS_2023_01/573111112" TargetMode="External"/><Relationship Id="rId47" Type="http://schemas.openxmlformats.org/officeDocument/2006/relationships/hyperlink" Target="https://podminky.urs.cz/item/CS_URS_2023_01/564861113" TargetMode="External"/><Relationship Id="rId63" Type="http://schemas.openxmlformats.org/officeDocument/2006/relationships/hyperlink" Target="https://podminky.urs.cz/item/CS_URS_2023_01/890411811" TargetMode="External"/><Relationship Id="rId68" Type="http://schemas.openxmlformats.org/officeDocument/2006/relationships/hyperlink" Target="https://podminky.urs.cz/item/CS_URS_2023_01/894410211" TargetMode="External"/><Relationship Id="rId84" Type="http://schemas.openxmlformats.org/officeDocument/2006/relationships/hyperlink" Target="https://podminky.urs.cz/item/CS_URS_2023_01/915621111" TargetMode="External"/><Relationship Id="rId89" Type="http://schemas.openxmlformats.org/officeDocument/2006/relationships/hyperlink" Target="https://podminky.urs.cz/item/CS_URS_2023_01/919732211" TargetMode="External"/><Relationship Id="rId112" Type="http://schemas.openxmlformats.org/officeDocument/2006/relationships/hyperlink" Target="https://podminky.urs.cz/item/CS_URS_2023_01/469972111" TargetMode="External"/><Relationship Id="rId16" Type="http://schemas.openxmlformats.org/officeDocument/2006/relationships/hyperlink" Target="https://podminky.urs.cz/item/CS_URS_2023_01/119003228" TargetMode="External"/><Relationship Id="rId107" Type="http://schemas.openxmlformats.org/officeDocument/2006/relationships/hyperlink" Target="https://podminky.urs.cz/item/CS_URS_2023_01/997221875" TargetMode="External"/><Relationship Id="rId11" Type="http://schemas.openxmlformats.org/officeDocument/2006/relationships/hyperlink" Target="https://podminky.urs.cz/item/CS_URS_2023_01/119001411" TargetMode="External"/><Relationship Id="rId24" Type="http://schemas.openxmlformats.org/officeDocument/2006/relationships/hyperlink" Target="https://podminky.urs.cz/item/CS_URS_2023_01/162751117" TargetMode="External"/><Relationship Id="rId32" Type="http://schemas.openxmlformats.org/officeDocument/2006/relationships/hyperlink" Target="https://podminky.urs.cz/item/CS_URS_2023_01/211531111" TargetMode="External"/><Relationship Id="rId37" Type="http://schemas.openxmlformats.org/officeDocument/2006/relationships/hyperlink" Target="https://podminky.urs.cz/item/CS_URS_2023_01/452112112" TargetMode="External"/><Relationship Id="rId40" Type="http://schemas.openxmlformats.org/officeDocument/2006/relationships/hyperlink" Target="https://podminky.urs.cz/item/CS_URS_2023_01/564871016" TargetMode="External"/><Relationship Id="rId45" Type="http://schemas.openxmlformats.org/officeDocument/2006/relationships/hyperlink" Target="https://podminky.urs.cz/item/CS_URS_2023_01/577175112" TargetMode="External"/><Relationship Id="rId53" Type="http://schemas.openxmlformats.org/officeDocument/2006/relationships/hyperlink" Target="https://podminky.urs.cz/item/CS_URS_2023_01/577155112" TargetMode="External"/><Relationship Id="rId58" Type="http://schemas.openxmlformats.org/officeDocument/2006/relationships/hyperlink" Target="https://podminky.urs.cz/item/CS_URS_2023_01/877310310" TargetMode="External"/><Relationship Id="rId66" Type="http://schemas.openxmlformats.org/officeDocument/2006/relationships/hyperlink" Target="https://podminky.urs.cz/item/CS_URS_2023_01/892381111" TargetMode="External"/><Relationship Id="rId74" Type="http://schemas.openxmlformats.org/officeDocument/2006/relationships/hyperlink" Target="https://podminky.urs.cz/item/CS_URS_2023_01/899102211" TargetMode="External"/><Relationship Id="rId79" Type="http://schemas.openxmlformats.org/officeDocument/2006/relationships/hyperlink" Target="https://podminky.urs.cz/item/CS_URS_2023_01/915111121" TargetMode="External"/><Relationship Id="rId87" Type="http://schemas.openxmlformats.org/officeDocument/2006/relationships/hyperlink" Target="https://podminky.urs.cz/item/CS_URS_2023_01/919125111" TargetMode="External"/><Relationship Id="rId102" Type="http://schemas.openxmlformats.org/officeDocument/2006/relationships/hyperlink" Target="https://podminky.urs.cz/item/CS_URS_2023_01/997221579" TargetMode="External"/><Relationship Id="rId110" Type="http://schemas.openxmlformats.org/officeDocument/2006/relationships/hyperlink" Target="https://podminky.urs.cz/item/CS_URS_2023_01/460881612" TargetMode="External"/><Relationship Id="rId115" Type="http://schemas.openxmlformats.org/officeDocument/2006/relationships/hyperlink" Target="https://podminky.urs.cz/item/CS_URS_2023_01/469981211" TargetMode="External"/><Relationship Id="rId5" Type="http://schemas.openxmlformats.org/officeDocument/2006/relationships/hyperlink" Target="https://podminky.urs.cz/item/CS_URS_2023_01/113107242" TargetMode="External"/><Relationship Id="rId61" Type="http://schemas.openxmlformats.org/officeDocument/2006/relationships/hyperlink" Target="https://podminky.urs.cz/item/CS_URS_2023_01/877370330" TargetMode="External"/><Relationship Id="rId82" Type="http://schemas.openxmlformats.org/officeDocument/2006/relationships/hyperlink" Target="https://podminky.urs.cz/item/CS_URS_2023_01/915231111" TargetMode="External"/><Relationship Id="rId90" Type="http://schemas.openxmlformats.org/officeDocument/2006/relationships/hyperlink" Target="https://podminky.urs.cz/item/CS_URS_2023_01/919735111" TargetMode="External"/><Relationship Id="rId95" Type="http://schemas.openxmlformats.org/officeDocument/2006/relationships/hyperlink" Target="https://podminky.urs.cz/item/CS_URS_2023_01/977213512" TargetMode="External"/><Relationship Id="rId19" Type="http://schemas.openxmlformats.org/officeDocument/2006/relationships/hyperlink" Target="https://podminky.urs.cz/item/CS_URS_2023_01/132254204" TargetMode="External"/><Relationship Id="rId14" Type="http://schemas.openxmlformats.org/officeDocument/2006/relationships/hyperlink" Target="https://podminky.urs.cz/item/CS_URS_2023_01/119002412" TargetMode="External"/><Relationship Id="rId22" Type="http://schemas.openxmlformats.org/officeDocument/2006/relationships/hyperlink" Target="https://podminky.urs.cz/item/CS_URS_2023_01/151811132" TargetMode="External"/><Relationship Id="rId27" Type="http://schemas.openxmlformats.org/officeDocument/2006/relationships/hyperlink" Target="https://podminky.urs.cz/item/CS_URS_2023_01/162751139" TargetMode="External"/><Relationship Id="rId30" Type="http://schemas.openxmlformats.org/officeDocument/2006/relationships/hyperlink" Target="https://podminky.urs.cz/item/CS_URS_2023_01/174151101" TargetMode="External"/><Relationship Id="rId35" Type="http://schemas.openxmlformats.org/officeDocument/2006/relationships/hyperlink" Target="https://podminky.urs.cz/item/CS_URS_2023_01/389381001" TargetMode="External"/><Relationship Id="rId43" Type="http://schemas.openxmlformats.org/officeDocument/2006/relationships/hyperlink" Target="https://podminky.urs.cz/item/CS_URS_2023_01/573211107" TargetMode="External"/><Relationship Id="rId48" Type="http://schemas.openxmlformats.org/officeDocument/2006/relationships/hyperlink" Target="https://podminky.urs.cz/item/CS_URS_2023_01/565136101" TargetMode="External"/><Relationship Id="rId56" Type="http://schemas.openxmlformats.org/officeDocument/2006/relationships/hyperlink" Target="https://podminky.urs.cz/item/CS_URS_2023_01/871370320" TargetMode="External"/><Relationship Id="rId64" Type="http://schemas.openxmlformats.org/officeDocument/2006/relationships/hyperlink" Target="https://podminky.urs.cz/item/CS_URS_2023_01/890431811" TargetMode="External"/><Relationship Id="rId69" Type="http://schemas.openxmlformats.org/officeDocument/2006/relationships/hyperlink" Target="https://podminky.urs.cz/item/CS_URS_2023_01/894410212" TargetMode="External"/><Relationship Id="rId77" Type="http://schemas.openxmlformats.org/officeDocument/2006/relationships/hyperlink" Target="https://podminky.urs.cz/item/CS_URS_2023_01/899204112" TargetMode="External"/><Relationship Id="rId100" Type="http://schemas.openxmlformats.org/officeDocument/2006/relationships/hyperlink" Target="https://podminky.urs.cz/item/CS_URS_2023_01/997221569" TargetMode="External"/><Relationship Id="rId105" Type="http://schemas.openxmlformats.org/officeDocument/2006/relationships/hyperlink" Target="https://podminky.urs.cz/item/CS_URS_2023_01/997221861" TargetMode="External"/><Relationship Id="rId113" Type="http://schemas.openxmlformats.org/officeDocument/2006/relationships/hyperlink" Target="https://podminky.urs.cz/item/CS_URS_2023_01/469972121" TargetMode="External"/><Relationship Id="rId8" Type="http://schemas.openxmlformats.org/officeDocument/2006/relationships/hyperlink" Target="https://podminky.urs.cz/item/CS_URS_2023_01/113154253" TargetMode="External"/><Relationship Id="rId51" Type="http://schemas.openxmlformats.org/officeDocument/2006/relationships/hyperlink" Target="https://podminky.urs.cz/item/CS_URS_2023_01/573231109" TargetMode="External"/><Relationship Id="rId72" Type="http://schemas.openxmlformats.org/officeDocument/2006/relationships/hyperlink" Target="https://podminky.urs.cz/item/CS_URS_2023_01/895941314" TargetMode="External"/><Relationship Id="rId80" Type="http://schemas.openxmlformats.org/officeDocument/2006/relationships/hyperlink" Target="https://podminky.urs.cz/item/CS_URS_2023_01/915131111" TargetMode="External"/><Relationship Id="rId85" Type="http://schemas.openxmlformats.org/officeDocument/2006/relationships/hyperlink" Target="https://podminky.urs.cz/item/CS_URS_2023_01/919112212" TargetMode="External"/><Relationship Id="rId93" Type="http://schemas.openxmlformats.org/officeDocument/2006/relationships/hyperlink" Target="https://podminky.urs.cz/item/CS_URS_2023_01/938908411" TargetMode="External"/><Relationship Id="rId98" Type="http://schemas.openxmlformats.org/officeDocument/2006/relationships/hyperlink" Target="https://podminky.urs.cz/item/CS_URS_2023_01/997221559" TargetMode="External"/><Relationship Id="rId3" Type="http://schemas.openxmlformats.org/officeDocument/2006/relationships/hyperlink" Target="https://podminky.urs.cz/item/CS_URS_2023_01/113107224" TargetMode="External"/><Relationship Id="rId12" Type="http://schemas.openxmlformats.org/officeDocument/2006/relationships/hyperlink" Target="https://podminky.urs.cz/item/CS_URS_2023_01/119001421" TargetMode="External"/><Relationship Id="rId17" Type="http://schemas.openxmlformats.org/officeDocument/2006/relationships/hyperlink" Target="https://podminky.urs.cz/item/CS_URS_2023_01/119004111" TargetMode="External"/><Relationship Id="rId25" Type="http://schemas.openxmlformats.org/officeDocument/2006/relationships/hyperlink" Target="https://podminky.urs.cz/item/CS_URS_2023_01/162751119" TargetMode="External"/><Relationship Id="rId33" Type="http://schemas.openxmlformats.org/officeDocument/2006/relationships/hyperlink" Target="https://podminky.urs.cz/item/CS_URS_2023_01/359901111" TargetMode="External"/><Relationship Id="rId38" Type="http://schemas.openxmlformats.org/officeDocument/2006/relationships/hyperlink" Target="https://podminky.urs.cz/item/CS_URS_2023_01/452112122" TargetMode="External"/><Relationship Id="rId46" Type="http://schemas.openxmlformats.org/officeDocument/2006/relationships/hyperlink" Target="https://podminky.urs.cz/item/CS_URS_2023_01/577176111" TargetMode="External"/><Relationship Id="rId59" Type="http://schemas.openxmlformats.org/officeDocument/2006/relationships/hyperlink" Target="https://podminky.urs.cz/item/CS_URS_2023_01/877310440" TargetMode="External"/><Relationship Id="rId67" Type="http://schemas.openxmlformats.org/officeDocument/2006/relationships/hyperlink" Target="https://podminky.urs.cz/item/CS_URS_2023_01/894410101" TargetMode="External"/><Relationship Id="rId103" Type="http://schemas.openxmlformats.org/officeDocument/2006/relationships/hyperlink" Target="https://podminky.urs.cz/item/CS_URS_2023_01/997221611" TargetMode="External"/><Relationship Id="rId108" Type="http://schemas.openxmlformats.org/officeDocument/2006/relationships/hyperlink" Target="https://podminky.urs.cz/item/CS_URS_2023_01/998276101" TargetMode="External"/><Relationship Id="rId116" Type="http://schemas.openxmlformats.org/officeDocument/2006/relationships/hyperlink" Target="https://podminky.urs.cz/item/CS_URS_2023_01/HZS1431" TargetMode="External"/><Relationship Id="rId20" Type="http://schemas.openxmlformats.org/officeDocument/2006/relationships/hyperlink" Target="https://podminky.urs.cz/item/CS_URS_2023_01/132354204" TargetMode="External"/><Relationship Id="rId41" Type="http://schemas.openxmlformats.org/officeDocument/2006/relationships/hyperlink" Target="https://podminky.urs.cz/item/CS_URS_2023_01/565176101" TargetMode="External"/><Relationship Id="rId54" Type="http://schemas.openxmlformats.org/officeDocument/2006/relationships/hyperlink" Target="https://podminky.urs.cz/item/CS_URS_2023_01/810391811" TargetMode="External"/><Relationship Id="rId62" Type="http://schemas.openxmlformats.org/officeDocument/2006/relationships/hyperlink" Target="https://podminky.urs.cz/item/CS_URS_2023_01/877370440" TargetMode="External"/><Relationship Id="rId70" Type="http://schemas.openxmlformats.org/officeDocument/2006/relationships/hyperlink" Target="https://podminky.urs.cz/item/CS_URS_2023_01/894410232" TargetMode="External"/><Relationship Id="rId75" Type="http://schemas.openxmlformats.org/officeDocument/2006/relationships/hyperlink" Target="https://podminky.urs.cz/item/CS_URS_2023_01/899104112" TargetMode="External"/><Relationship Id="rId83" Type="http://schemas.openxmlformats.org/officeDocument/2006/relationships/hyperlink" Target="https://podminky.urs.cz/item/CS_URS_2023_01/915611111" TargetMode="External"/><Relationship Id="rId88" Type="http://schemas.openxmlformats.org/officeDocument/2006/relationships/hyperlink" Target="https://podminky.urs.cz/item/CS_URS_2023_01/919731121" TargetMode="External"/><Relationship Id="rId91" Type="http://schemas.openxmlformats.org/officeDocument/2006/relationships/hyperlink" Target="https://podminky.urs.cz/item/CS_URS_2023_01/919735112" TargetMode="External"/><Relationship Id="rId96" Type="http://schemas.openxmlformats.org/officeDocument/2006/relationships/hyperlink" Target="https://podminky.urs.cz/item/CS_URS_2023_01/977213513" TargetMode="External"/><Relationship Id="rId111" Type="http://schemas.openxmlformats.org/officeDocument/2006/relationships/hyperlink" Target="https://podminky.urs.cz/item/CS_URS_2023_01/468021221" TargetMode="External"/><Relationship Id="rId1" Type="http://schemas.openxmlformats.org/officeDocument/2006/relationships/hyperlink" Target="https://podminky.urs.cz/item/CS_URS_2023_01/113107141" TargetMode="External"/><Relationship Id="rId6" Type="http://schemas.openxmlformats.org/officeDocument/2006/relationships/hyperlink" Target="https://podminky.urs.cz/item/CS_URS_2023_01/113107323" TargetMode="External"/><Relationship Id="rId15" Type="http://schemas.openxmlformats.org/officeDocument/2006/relationships/hyperlink" Target="https://podminky.urs.cz/item/CS_URS_2023_01/119003227" TargetMode="External"/><Relationship Id="rId23" Type="http://schemas.openxmlformats.org/officeDocument/2006/relationships/hyperlink" Target="https://podminky.urs.cz/item/CS_URS_2023_01/151811232" TargetMode="External"/><Relationship Id="rId28" Type="http://schemas.openxmlformats.org/officeDocument/2006/relationships/hyperlink" Target="https://podminky.urs.cz/item/CS_URS_2023_01/171251201" TargetMode="External"/><Relationship Id="rId36" Type="http://schemas.openxmlformats.org/officeDocument/2006/relationships/hyperlink" Target="https://podminky.urs.cz/item/CS_URS_2023_01/451573111" TargetMode="External"/><Relationship Id="rId49" Type="http://schemas.openxmlformats.org/officeDocument/2006/relationships/hyperlink" Target="https://podminky.urs.cz/item/CS_URS_2023_01/567122114" TargetMode="External"/><Relationship Id="rId57" Type="http://schemas.openxmlformats.org/officeDocument/2006/relationships/hyperlink" Target="https://podminky.urs.cz/item/CS_URS_2023_01/871370320" TargetMode="External"/><Relationship Id="rId106" Type="http://schemas.openxmlformats.org/officeDocument/2006/relationships/hyperlink" Target="https://podminky.urs.cz/item/CS_URS_2023_01/997221873" TargetMode="External"/><Relationship Id="rId114" Type="http://schemas.openxmlformats.org/officeDocument/2006/relationships/hyperlink" Target="https://podminky.urs.cz/item/CS_URS_2023_01/469981111" TargetMode="External"/><Relationship Id="rId10" Type="http://schemas.openxmlformats.org/officeDocument/2006/relationships/hyperlink" Target="https://podminky.urs.cz/item/CS_URS_2023_01/119001405" TargetMode="External"/><Relationship Id="rId31" Type="http://schemas.openxmlformats.org/officeDocument/2006/relationships/hyperlink" Target="https://podminky.urs.cz/item/CS_URS_2023_01/175151101" TargetMode="External"/><Relationship Id="rId44" Type="http://schemas.openxmlformats.org/officeDocument/2006/relationships/hyperlink" Target="https://podminky.urs.cz/item/CS_URS_2023_01/577134111" TargetMode="External"/><Relationship Id="rId52" Type="http://schemas.openxmlformats.org/officeDocument/2006/relationships/hyperlink" Target="https://podminky.urs.cz/item/CS_URS_2023_01/577134121" TargetMode="External"/><Relationship Id="rId60" Type="http://schemas.openxmlformats.org/officeDocument/2006/relationships/hyperlink" Target="https://podminky.urs.cz/item/CS_URS_2023_01/877370320" TargetMode="External"/><Relationship Id="rId65" Type="http://schemas.openxmlformats.org/officeDocument/2006/relationships/hyperlink" Target="https://podminky.urs.cz/item/CS_URS_2023_01/892372121" TargetMode="External"/><Relationship Id="rId73" Type="http://schemas.openxmlformats.org/officeDocument/2006/relationships/hyperlink" Target="https://podminky.urs.cz/item/CS_URS_2023_01/895941321" TargetMode="External"/><Relationship Id="rId78" Type="http://schemas.openxmlformats.org/officeDocument/2006/relationships/hyperlink" Target="https://podminky.urs.cz/item/CS_URS_2023_01/899910201" TargetMode="External"/><Relationship Id="rId81" Type="http://schemas.openxmlformats.org/officeDocument/2006/relationships/hyperlink" Target="https://podminky.urs.cz/item/CS_URS_2023_01/915211121" TargetMode="External"/><Relationship Id="rId86" Type="http://schemas.openxmlformats.org/officeDocument/2006/relationships/hyperlink" Target="https://podminky.urs.cz/item/CS_URS_2023_01/919122111" TargetMode="External"/><Relationship Id="rId94" Type="http://schemas.openxmlformats.org/officeDocument/2006/relationships/hyperlink" Target="https://podminky.urs.cz/item/CS_URS_2023_01/938909311" TargetMode="External"/><Relationship Id="rId99" Type="http://schemas.openxmlformats.org/officeDocument/2006/relationships/hyperlink" Target="https://podminky.urs.cz/item/CS_URS_2023_01/997221561" TargetMode="External"/><Relationship Id="rId101" Type="http://schemas.openxmlformats.org/officeDocument/2006/relationships/hyperlink" Target="https://podminky.urs.cz/item/CS_URS_2023_01/997221571" TargetMode="External"/><Relationship Id="rId4" Type="http://schemas.openxmlformats.org/officeDocument/2006/relationships/hyperlink" Target="https://podminky.urs.cz/item/CS_URS_2023_01/113107241" TargetMode="External"/><Relationship Id="rId9" Type="http://schemas.openxmlformats.org/officeDocument/2006/relationships/hyperlink" Target="https://podminky.urs.cz/item/CS_URS_2023_01/113154263" TargetMode="External"/><Relationship Id="rId13" Type="http://schemas.openxmlformats.org/officeDocument/2006/relationships/hyperlink" Target="https://podminky.urs.cz/item/CS_URS_2023_01/119002411" TargetMode="External"/><Relationship Id="rId18" Type="http://schemas.openxmlformats.org/officeDocument/2006/relationships/hyperlink" Target="https://podminky.urs.cz/item/CS_URS_2023_01/119004112" TargetMode="External"/><Relationship Id="rId39" Type="http://schemas.openxmlformats.org/officeDocument/2006/relationships/hyperlink" Target="https://podminky.urs.cz/item/CS_URS_2023_01/452387121" TargetMode="External"/><Relationship Id="rId109" Type="http://schemas.openxmlformats.org/officeDocument/2006/relationships/hyperlink" Target="https://podminky.urs.cz/item/CS_URS_2023_01/998276127" TargetMode="External"/><Relationship Id="rId34" Type="http://schemas.openxmlformats.org/officeDocument/2006/relationships/hyperlink" Target="https://podminky.urs.cz/item/CS_URS_2023_01/359901211" TargetMode="External"/><Relationship Id="rId50" Type="http://schemas.openxmlformats.org/officeDocument/2006/relationships/hyperlink" Target="https://podminky.urs.cz/item/CS_URS_2023_01/573191111" TargetMode="External"/><Relationship Id="rId55" Type="http://schemas.openxmlformats.org/officeDocument/2006/relationships/hyperlink" Target="https://podminky.urs.cz/item/CS_URS_2023_01/871310320" TargetMode="External"/><Relationship Id="rId76" Type="http://schemas.openxmlformats.org/officeDocument/2006/relationships/hyperlink" Target="https://podminky.urs.cz/item/CS_URS_2023_01/899203211" TargetMode="External"/><Relationship Id="rId97" Type="http://schemas.openxmlformats.org/officeDocument/2006/relationships/hyperlink" Target="https://podminky.urs.cz/item/CS_URS_2023_01/997221551" TargetMode="External"/><Relationship Id="rId104" Type="http://schemas.openxmlformats.org/officeDocument/2006/relationships/hyperlink" Target="https://podminky.urs.cz/item/CS_URS_2023_01/997221612" TargetMode="External"/><Relationship Id="rId7" Type="http://schemas.openxmlformats.org/officeDocument/2006/relationships/hyperlink" Target="https://podminky.urs.cz/item/CS_URS_2023_01/113107342" TargetMode="External"/><Relationship Id="rId71" Type="http://schemas.openxmlformats.org/officeDocument/2006/relationships/hyperlink" Target="https://podminky.urs.cz/item/CS_URS_2023_01/895941301" TargetMode="External"/><Relationship Id="rId92" Type="http://schemas.openxmlformats.org/officeDocument/2006/relationships/hyperlink" Target="https://podminky.urs.cz/item/CS_URS_2023_01/919794441" TargetMode="External"/><Relationship Id="rId2" Type="http://schemas.openxmlformats.org/officeDocument/2006/relationships/hyperlink" Target="https://podminky.urs.cz/item/CS_URS_2023_01/113107142" TargetMode="External"/><Relationship Id="rId29" Type="http://schemas.openxmlformats.org/officeDocument/2006/relationships/hyperlink" Target="https://podminky.urs.cz/item/CS_URS_2023_01/171201231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67151111" TargetMode="External"/><Relationship Id="rId117" Type="http://schemas.openxmlformats.org/officeDocument/2006/relationships/hyperlink" Target="https://podminky.urs.cz/item/CS_URS_2023_01/565165101" TargetMode="External"/><Relationship Id="rId21" Type="http://schemas.openxmlformats.org/officeDocument/2006/relationships/hyperlink" Target="https://podminky.urs.cz/item/CS_URS_2023_01/162651111" TargetMode="External"/><Relationship Id="rId42" Type="http://schemas.openxmlformats.org/officeDocument/2006/relationships/hyperlink" Target="https://podminky.urs.cz/item/CS_URS_2023_01/141721345" TargetMode="External"/><Relationship Id="rId47" Type="http://schemas.openxmlformats.org/officeDocument/2006/relationships/hyperlink" Target="https://podminky.urs.cz/item/CS_URS_2023_01/162751137" TargetMode="External"/><Relationship Id="rId63" Type="http://schemas.openxmlformats.org/officeDocument/2006/relationships/hyperlink" Target="https://podminky.urs.cz/item/CS_URS_2023_01/185804311" TargetMode="External"/><Relationship Id="rId68" Type="http://schemas.openxmlformats.org/officeDocument/2006/relationships/hyperlink" Target="https://podminky.urs.cz/item/CS_URS_2022_02/074103001" TargetMode="External"/><Relationship Id="rId84" Type="http://schemas.openxmlformats.org/officeDocument/2006/relationships/hyperlink" Target="https://podminky.urs.cz/item/CS_URS_2023_01/162751139" TargetMode="External"/><Relationship Id="rId89" Type="http://schemas.openxmlformats.org/officeDocument/2006/relationships/hyperlink" Target="https://podminky.urs.cz/item/CS_URS_2023_01/174151101" TargetMode="External"/><Relationship Id="rId112" Type="http://schemas.openxmlformats.org/officeDocument/2006/relationships/hyperlink" Target="https://podminky.urs.cz/item/CS_URS_2023_01/997221612" TargetMode="External"/><Relationship Id="rId133" Type="http://schemas.openxmlformats.org/officeDocument/2006/relationships/hyperlink" Target="https://podminky.urs.cz/item/CS_URS_2023_01/113154112" TargetMode="External"/><Relationship Id="rId138" Type="http://schemas.openxmlformats.org/officeDocument/2006/relationships/hyperlink" Target="https://podminky.urs.cz/item/CS_URS_2023_01/997221551" TargetMode="External"/><Relationship Id="rId154" Type="http://schemas.openxmlformats.org/officeDocument/2006/relationships/hyperlink" Target="https://podminky.urs.cz/item/CS_URS_2023_01/919732211" TargetMode="External"/><Relationship Id="rId159" Type="http://schemas.openxmlformats.org/officeDocument/2006/relationships/hyperlink" Target="https://podminky.urs.cz/item/CS_URS_2023_01/871395811" TargetMode="External"/><Relationship Id="rId175" Type="http://schemas.openxmlformats.org/officeDocument/2006/relationships/hyperlink" Target="https://podminky.urs.cz/item/CS_URS_2023_01/899104112" TargetMode="External"/><Relationship Id="rId170" Type="http://schemas.openxmlformats.org/officeDocument/2006/relationships/hyperlink" Target="https://podminky.urs.cz/item/CS_URS_2023_01/894410232" TargetMode="External"/><Relationship Id="rId16" Type="http://schemas.openxmlformats.org/officeDocument/2006/relationships/hyperlink" Target="https://podminky.urs.cz/item/CS_URS_2023_01/139001101" TargetMode="External"/><Relationship Id="rId107" Type="http://schemas.openxmlformats.org/officeDocument/2006/relationships/hyperlink" Target="https://podminky.urs.cz/item/CS_URS_2023_01/997221561" TargetMode="External"/><Relationship Id="rId11" Type="http://schemas.openxmlformats.org/officeDocument/2006/relationships/hyperlink" Target="https://podminky.urs.cz/item/CS_URS_2023_01/119003228" TargetMode="External"/><Relationship Id="rId32" Type="http://schemas.openxmlformats.org/officeDocument/2006/relationships/hyperlink" Target="https://podminky.urs.cz/item/CS_URS_2023_01/115101201" TargetMode="External"/><Relationship Id="rId37" Type="http://schemas.openxmlformats.org/officeDocument/2006/relationships/hyperlink" Target="https://podminky.urs.cz/item/CS_URS_2023_01/131451201" TargetMode="External"/><Relationship Id="rId53" Type="http://schemas.openxmlformats.org/officeDocument/2006/relationships/hyperlink" Target="https://podminky.urs.cz/item/CS_URS_2023_01/174151101" TargetMode="External"/><Relationship Id="rId58" Type="http://schemas.openxmlformats.org/officeDocument/2006/relationships/hyperlink" Target="https://podminky.urs.cz/item/CS_URS_2023_01/183403161" TargetMode="External"/><Relationship Id="rId74" Type="http://schemas.openxmlformats.org/officeDocument/2006/relationships/hyperlink" Target="https://podminky.urs.cz/item/CS_URS_2023_01/131351202" TargetMode="External"/><Relationship Id="rId79" Type="http://schemas.openxmlformats.org/officeDocument/2006/relationships/hyperlink" Target="https://podminky.urs.cz/item/CS_URS_2023_01/151101311" TargetMode="External"/><Relationship Id="rId102" Type="http://schemas.openxmlformats.org/officeDocument/2006/relationships/hyperlink" Target="https://podminky.urs.cz/item/CS_URS_2023_01/919735112" TargetMode="External"/><Relationship Id="rId123" Type="http://schemas.openxmlformats.org/officeDocument/2006/relationships/hyperlink" Target="https://podminky.urs.cz/item/CS_URS_2023_01/919726123" TargetMode="External"/><Relationship Id="rId128" Type="http://schemas.openxmlformats.org/officeDocument/2006/relationships/hyperlink" Target="https://podminky.urs.cz/item/CS_URS_2023_01/919732211" TargetMode="External"/><Relationship Id="rId144" Type="http://schemas.openxmlformats.org/officeDocument/2006/relationships/hyperlink" Target="https://podminky.urs.cz/item/CS_URS_2023_01/997221873" TargetMode="External"/><Relationship Id="rId149" Type="http://schemas.openxmlformats.org/officeDocument/2006/relationships/hyperlink" Target="https://podminky.urs.cz/item/CS_URS_2023_01/573211107" TargetMode="External"/><Relationship Id="rId5" Type="http://schemas.openxmlformats.org/officeDocument/2006/relationships/hyperlink" Target="https://podminky.urs.cz/item/CS_URS_2023_01/119001421" TargetMode="External"/><Relationship Id="rId90" Type="http://schemas.openxmlformats.org/officeDocument/2006/relationships/hyperlink" Target="https://podminky.urs.cz/item/CS_URS_2022_02/899911126" TargetMode="External"/><Relationship Id="rId95" Type="http://schemas.openxmlformats.org/officeDocument/2006/relationships/hyperlink" Target="https://podminky.urs.cz/item/CS_URS_2023_01/452112112" TargetMode="External"/><Relationship Id="rId160" Type="http://schemas.openxmlformats.org/officeDocument/2006/relationships/hyperlink" Target="https://podminky.urs.cz/item/CS_URS_2023_01/877310440" TargetMode="External"/><Relationship Id="rId165" Type="http://schemas.openxmlformats.org/officeDocument/2006/relationships/hyperlink" Target="https://podminky.urs.cz/item/CS_URS_2023_01/892381111" TargetMode="External"/><Relationship Id="rId181" Type="http://schemas.openxmlformats.org/officeDocument/2006/relationships/hyperlink" Target="https://podminky.urs.cz/item/CS_URS_2023_01/469972111" TargetMode="External"/><Relationship Id="rId186" Type="http://schemas.openxmlformats.org/officeDocument/2006/relationships/hyperlink" Target="https://podminky.urs.cz/item/CS_URS_2023_01/997013501" TargetMode="External"/><Relationship Id="rId22" Type="http://schemas.openxmlformats.org/officeDocument/2006/relationships/hyperlink" Target="https://podminky.urs.cz/item/CS_URS_2023_01/162751117" TargetMode="External"/><Relationship Id="rId27" Type="http://schemas.openxmlformats.org/officeDocument/2006/relationships/hyperlink" Target="https://podminky.urs.cz/item/CS_URS_2023_01/171152111" TargetMode="External"/><Relationship Id="rId43" Type="http://schemas.openxmlformats.org/officeDocument/2006/relationships/hyperlink" Target="https://podminky.urs.cz/item/CS_URS_2023_01/151101201" TargetMode="External"/><Relationship Id="rId48" Type="http://schemas.openxmlformats.org/officeDocument/2006/relationships/hyperlink" Target="https://podminky.urs.cz/item/CS_URS_2023_01/162751139" TargetMode="External"/><Relationship Id="rId64" Type="http://schemas.openxmlformats.org/officeDocument/2006/relationships/hyperlink" Target="https://podminky.urs.cz/item/CS_URS_2023_01/185851121" TargetMode="External"/><Relationship Id="rId69" Type="http://schemas.openxmlformats.org/officeDocument/2006/relationships/hyperlink" Target="https://podminky.urs.cz/item/CS_URS_2023_01/115101201" TargetMode="External"/><Relationship Id="rId113" Type="http://schemas.openxmlformats.org/officeDocument/2006/relationships/hyperlink" Target="https://podminky.urs.cz/item/CS_URS_2023_01/997221861" TargetMode="External"/><Relationship Id="rId118" Type="http://schemas.openxmlformats.org/officeDocument/2006/relationships/hyperlink" Target="https://podminky.urs.cz/item/CS_URS_2023_01/565176101" TargetMode="External"/><Relationship Id="rId134" Type="http://schemas.openxmlformats.org/officeDocument/2006/relationships/hyperlink" Target="https://podminky.urs.cz/item/CS_URS_2023_01/919735111" TargetMode="External"/><Relationship Id="rId139" Type="http://schemas.openxmlformats.org/officeDocument/2006/relationships/hyperlink" Target="https://podminky.urs.cz/item/CS_URS_2023_01/997221559" TargetMode="External"/><Relationship Id="rId80" Type="http://schemas.openxmlformats.org/officeDocument/2006/relationships/hyperlink" Target="https://podminky.urs.cz/item/CS_URS_2023_01/162651111" TargetMode="External"/><Relationship Id="rId85" Type="http://schemas.openxmlformats.org/officeDocument/2006/relationships/hyperlink" Target="https://podminky.urs.cz/item/CS_URS_2023_01/167151101" TargetMode="External"/><Relationship Id="rId150" Type="http://schemas.openxmlformats.org/officeDocument/2006/relationships/hyperlink" Target="https://podminky.urs.cz/item/CS_URS_2023_01/577134111" TargetMode="External"/><Relationship Id="rId155" Type="http://schemas.openxmlformats.org/officeDocument/2006/relationships/hyperlink" Target="https://podminky.urs.cz/item/CS_URS_2023_01/919731121" TargetMode="External"/><Relationship Id="rId171" Type="http://schemas.openxmlformats.org/officeDocument/2006/relationships/hyperlink" Target="https://podminky.urs.cz/item/CS_URS_2023_01/894410302" TargetMode="External"/><Relationship Id="rId176" Type="http://schemas.openxmlformats.org/officeDocument/2006/relationships/hyperlink" Target="https://podminky.urs.cz/item/CS_URS_2023_01/899713111" TargetMode="External"/><Relationship Id="rId12" Type="http://schemas.openxmlformats.org/officeDocument/2006/relationships/hyperlink" Target="https://podminky.urs.cz/item/CS_URS_2023_01/119004111" TargetMode="External"/><Relationship Id="rId17" Type="http://schemas.openxmlformats.org/officeDocument/2006/relationships/hyperlink" Target="https://podminky.urs.cz/item/CS_URS_2023_01/151811131" TargetMode="External"/><Relationship Id="rId33" Type="http://schemas.openxmlformats.org/officeDocument/2006/relationships/hyperlink" Target="https://podminky.urs.cz/item/CS_URS_2023_01/115101301" TargetMode="External"/><Relationship Id="rId38" Type="http://schemas.openxmlformats.org/officeDocument/2006/relationships/hyperlink" Target="https://podminky.urs.cz/item/CS_URS_2023_01/131451202" TargetMode="External"/><Relationship Id="rId59" Type="http://schemas.openxmlformats.org/officeDocument/2006/relationships/hyperlink" Target="https://podminky.urs.cz/item/CS_URS_2023_01/184813511" TargetMode="External"/><Relationship Id="rId103" Type="http://schemas.openxmlformats.org/officeDocument/2006/relationships/hyperlink" Target="https://podminky.urs.cz/item/CS_URS_2023_01/938908411" TargetMode="External"/><Relationship Id="rId108" Type="http://schemas.openxmlformats.org/officeDocument/2006/relationships/hyperlink" Target="https://podminky.urs.cz/item/CS_URS_2023_01/997221569" TargetMode="External"/><Relationship Id="rId124" Type="http://schemas.openxmlformats.org/officeDocument/2006/relationships/hyperlink" Target="https://podminky.urs.cz/item/CS_URS_2023_01/916131213" TargetMode="External"/><Relationship Id="rId129" Type="http://schemas.openxmlformats.org/officeDocument/2006/relationships/hyperlink" Target="https://podminky.urs.cz/item/CS_URS_2023_01/919731121" TargetMode="External"/><Relationship Id="rId54" Type="http://schemas.openxmlformats.org/officeDocument/2006/relationships/hyperlink" Target="https://podminky.urs.cz/item/CS_URS_2023_01/181111111" TargetMode="External"/><Relationship Id="rId70" Type="http://schemas.openxmlformats.org/officeDocument/2006/relationships/hyperlink" Target="https://podminky.urs.cz/item/CS_URS_2023_01/115101301" TargetMode="External"/><Relationship Id="rId75" Type="http://schemas.openxmlformats.org/officeDocument/2006/relationships/hyperlink" Target="https://podminky.urs.cz/item/CS_URS_2023_01/141721345" TargetMode="External"/><Relationship Id="rId91" Type="http://schemas.openxmlformats.org/officeDocument/2006/relationships/hyperlink" Target="https://podminky.urs.cz/item/CS_URS_2023_01/899913165" TargetMode="External"/><Relationship Id="rId96" Type="http://schemas.openxmlformats.org/officeDocument/2006/relationships/hyperlink" Target="https://podminky.urs.cz/item/CS_URS_2023_01/452386111" TargetMode="External"/><Relationship Id="rId140" Type="http://schemas.openxmlformats.org/officeDocument/2006/relationships/hyperlink" Target="https://podminky.urs.cz/item/CS_URS_2023_01/997221561" TargetMode="External"/><Relationship Id="rId145" Type="http://schemas.openxmlformats.org/officeDocument/2006/relationships/hyperlink" Target="https://podminky.urs.cz/item/CS_URS_2023_01/564851011" TargetMode="External"/><Relationship Id="rId161" Type="http://schemas.openxmlformats.org/officeDocument/2006/relationships/hyperlink" Target="https://podminky.urs.cz/item/CS_URS_2023_01/877370320" TargetMode="External"/><Relationship Id="rId166" Type="http://schemas.openxmlformats.org/officeDocument/2006/relationships/hyperlink" Target="https://podminky.urs.cz/item/CS_URS_2023_01/894410101" TargetMode="External"/><Relationship Id="rId182" Type="http://schemas.openxmlformats.org/officeDocument/2006/relationships/hyperlink" Target="https://podminky.urs.cz/item/CS_URS_2023_01/469972121" TargetMode="External"/><Relationship Id="rId187" Type="http://schemas.openxmlformats.org/officeDocument/2006/relationships/hyperlink" Target="https://podminky.urs.cz/item/CS_URS_2023_01/997013509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2121" TargetMode="External"/><Relationship Id="rId23" Type="http://schemas.openxmlformats.org/officeDocument/2006/relationships/hyperlink" Target="https://podminky.urs.cz/item/CS_URS_2023_01/162751119" TargetMode="External"/><Relationship Id="rId28" Type="http://schemas.openxmlformats.org/officeDocument/2006/relationships/hyperlink" Target="https://podminky.urs.cz/item/CS_URS_2023_01/171251201" TargetMode="External"/><Relationship Id="rId49" Type="http://schemas.openxmlformats.org/officeDocument/2006/relationships/hyperlink" Target="https://podminky.urs.cz/item/CS_URS_2023_01/162751157" TargetMode="External"/><Relationship Id="rId114" Type="http://schemas.openxmlformats.org/officeDocument/2006/relationships/hyperlink" Target="https://podminky.urs.cz/item/CS_URS_2023_01/997221875" TargetMode="External"/><Relationship Id="rId119" Type="http://schemas.openxmlformats.org/officeDocument/2006/relationships/hyperlink" Target="https://podminky.urs.cz/item/CS_URS_2023_01/573111112" TargetMode="External"/><Relationship Id="rId44" Type="http://schemas.openxmlformats.org/officeDocument/2006/relationships/hyperlink" Target="https://podminky.urs.cz/item/CS_URS_2023_01/151101211" TargetMode="External"/><Relationship Id="rId60" Type="http://schemas.openxmlformats.org/officeDocument/2006/relationships/hyperlink" Target="https://podminky.urs.cz/item/CS_URS_2023_01/184813521" TargetMode="External"/><Relationship Id="rId65" Type="http://schemas.openxmlformats.org/officeDocument/2006/relationships/hyperlink" Target="https://podminky.urs.cz/item/CS_URS_2023_01/185851129" TargetMode="External"/><Relationship Id="rId81" Type="http://schemas.openxmlformats.org/officeDocument/2006/relationships/hyperlink" Target="https://podminky.urs.cz/item/CS_URS_2023_01/162751117" TargetMode="External"/><Relationship Id="rId86" Type="http://schemas.openxmlformats.org/officeDocument/2006/relationships/hyperlink" Target="https://podminky.urs.cz/item/CS_URS_2023_01/171152111" TargetMode="External"/><Relationship Id="rId130" Type="http://schemas.openxmlformats.org/officeDocument/2006/relationships/hyperlink" Target="https://podminky.urs.cz/item/CS_URS_2023_01/919731122" TargetMode="External"/><Relationship Id="rId135" Type="http://schemas.openxmlformats.org/officeDocument/2006/relationships/hyperlink" Target="https://podminky.urs.cz/item/CS_URS_2023_01/919735112" TargetMode="External"/><Relationship Id="rId151" Type="http://schemas.openxmlformats.org/officeDocument/2006/relationships/hyperlink" Target="https://podminky.urs.cz/item/CS_URS_2023_01/577156111" TargetMode="External"/><Relationship Id="rId156" Type="http://schemas.openxmlformats.org/officeDocument/2006/relationships/hyperlink" Target="https://podminky.urs.cz/item/CS_URS_2023_01/919731122" TargetMode="External"/><Relationship Id="rId177" Type="http://schemas.openxmlformats.org/officeDocument/2006/relationships/hyperlink" Target="https://podminky.urs.cz/item/CS_URS_2023_01/998276101" TargetMode="External"/><Relationship Id="rId172" Type="http://schemas.openxmlformats.org/officeDocument/2006/relationships/hyperlink" Target="https://podminky.urs.cz/item/CS_URS_2023_01/896211212" TargetMode="External"/><Relationship Id="rId13" Type="http://schemas.openxmlformats.org/officeDocument/2006/relationships/hyperlink" Target="https://podminky.urs.cz/item/CS_URS_2023_01/119004112" TargetMode="External"/><Relationship Id="rId18" Type="http://schemas.openxmlformats.org/officeDocument/2006/relationships/hyperlink" Target="https://podminky.urs.cz/item/CS_URS_2023_01/151811132" TargetMode="External"/><Relationship Id="rId39" Type="http://schemas.openxmlformats.org/officeDocument/2006/relationships/hyperlink" Target="https://podminky.urs.cz/item/CS_URS_2023_01/131551201" TargetMode="External"/><Relationship Id="rId109" Type="http://schemas.openxmlformats.org/officeDocument/2006/relationships/hyperlink" Target="https://podminky.urs.cz/item/CS_URS_2023_01/997221571" TargetMode="External"/><Relationship Id="rId34" Type="http://schemas.openxmlformats.org/officeDocument/2006/relationships/hyperlink" Target="https://podminky.urs.cz/item/CS_URS_2023_01/121151103" TargetMode="External"/><Relationship Id="rId50" Type="http://schemas.openxmlformats.org/officeDocument/2006/relationships/hyperlink" Target="https://podminky.urs.cz/item/CS_URS_2023_01/162751159" TargetMode="External"/><Relationship Id="rId55" Type="http://schemas.openxmlformats.org/officeDocument/2006/relationships/hyperlink" Target="https://podminky.urs.cz/item/CS_URS_2023_01/181351003" TargetMode="External"/><Relationship Id="rId76" Type="http://schemas.openxmlformats.org/officeDocument/2006/relationships/hyperlink" Target="https://podminky.urs.cz/item/CS_URS_2023_01/151101201" TargetMode="External"/><Relationship Id="rId97" Type="http://schemas.openxmlformats.org/officeDocument/2006/relationships/hyperlink" Target="https://podminky.urs.cz/item/CS_URS_2023_01/113107223" TargetMode="External"/><Relationship Id="rId104" Type="http://schemas.openxmlformats.org/officeDocument/2006/relationships/hyperlink" Target="https://podminky.urs.cz/item/CS_URS_2023_01/938909311" TargetMode="External"/><Relationship Id="rId120" Type="http://schemas.openxmlformats.org/officeDocument/2006/relationships/hyperlink" Target="https://podminky.urs.cz/item/CS_URS_2023_01/573211107" TargetMode="External"/><Relationship Id="rId125" Type="http://schemas.openxmlformats.org/officeDocument/2006/relationships/hyperlink" Target="https://podminky.urs.cz/item/CS_URS_2023_01/919112212" TargetMode="External"/><Relationship Id="rId141" Type="http://schemas.openxmlformats.org/officeDocument/2006/relationships/hyperlink" Target="https://podminky.urs.cz/item/CS_URS_2023_01/997221569" TargetMode="External"/><Relationship Id="rId146" Type="http://schemas.openxmlformats.org/officeDocument/2006/relationships/hyperlink" Target="https://podminky.urs.cz/item/CS_URS_2023_01/564861011" TargetMode="External"/><Relationship Id="rId167" Type="http://schemas.openxmlformats.org/officeDocument/2006/relationships/hyperlink" Target="https://podminky.urs.cz/item/CS_URS_2023_01/894410102" TargetMode="External"/><Relationship Id="rId188" Type="http://schemas.openxmlformats.org/officeDocument/2006/relationships/hyperlink" Target="https://podminky.urs.cz/item/CS_URS_2023_01/997013813" TargetMode="External"/><Relationship Id="rId7" Type="http://schemas.openxmlformats.org/officeDocument/2006/relationships/hyperlink" Target="https://podminky.urs.cz/item/CS_URS_2023_01/119002122" TargetMode="External"/><Relationship Id="rId71" Type="http://schemas.openxmlformats.org/officeDocument/2006/relationships/hyperlink" Target="https://podminky.urs.cz/item/CS_URS_2023_01/131251201" TargetMode="External"/><Relationship Id="rId92" Type="http://schemas.openxmlformats.org/officeDocument/2006/relationships/hyperlink" Target="https://podminky.urs.cz/item/CS_URS_2023_01/359901111" TargetMode="External"/><Relationship Id="rId162" Type="http://schemas.openxmlformats.org/officeDocument/2006/relationships/hyperlink" Target="https://podminky.urs.cz/item/CS_URS_2023_01/877370440" TargetMode="External"/><Relationship Id="rId183" Type="http://schemas.openxmlformats.org/officeDocument/2006/relationships/hyperlink" Target="https://podminky.urs.cz/item/CS_URS_2023_01/469981111" TargetMode="External"/><Relationship Id="rId2" Type="http://schemas.openxmlformats.org/officeDocument/2006/relationships/hyperlink" Target="https://podminky.urs.cz/item/CS_URS_2023_01/115101301" TargetMode="External"/><Relationship Id="rId29" Type="http://schemas.openxmlformats.org/officeDocument/2006/relationships/hyperlink" Target="https://podminky.urs.cz/item/CS_URS_2023_01/171201231" TargetMode="External"/><Relationship Id="rId24" Type="http://schemas.openxmlformats.org/officeDocument/2006/relationships/hyperlink" Target="https://podminky.urs.cz/item/CS_URS_2023_01/162751137" TargetMode="External"/><Relationship Id="rId40" Type="http://schemas.openxmlformats.org/officeDocument/2006/relationships/hyperlink" Target="https://podminky.urs.cz/item/CS_URS_2023_01/131551202" TargetMode="External"/><Relationship Id="rId45" Type="http://schemas.openxmlformats.org/officeDocument/2006/relationships/hyperlink" Target="https://podminky.urs.cz/item/CS_URS_2023_01/151101301" TargetMode="External"/><Relationship Id="rId66" Type="http://schemas.openxmlformats.org/officeDocument/2006/relationships/hyperlink" Target="https://podminky.urs.cz/item/CS_URS_2022_02/899911126" TargetMode="External"/><Relationship Id="rId87" Type="http://schemas.openxmlformats.org/officeDocument/2006/relationships/hyperlink" Target="https://podminky.urs.cz/item/CS_URS_2023_01/171251201" TargetMode="External"/><Relationship Id="rId110" Type="http://schemas.openxmlformats.org/officeDocument/2006/relationships/hyperlink" Target="https://podminky.urs.cz/item/CS_URS_2023_01/997221579" TargetMode="External"/><Relationship Id="rId115" Type="http://schemas.openxmlformats.org/officeDocument/2006/relationships/hyperlink" Target="https://podminky.urs.cz/item/CS_URS_2023_01/997221873" TargetMode="External"/><Relationship Id="rId131" Type="http://schemas.openxmlformats.org/officeDocument/2006/relationships/hyperlink" Target="https://podminky.urs.cz/item/CS_URS_2023_01/113107324" TargetMode="External"/><Relationship Id="rId136" Type="http://schemas.openxmlformats.org/officeDocument/2006/relationships/hyperlink" Target="https://podminky.urs.cz/item/CS_URS_2023_01/938908411" TargetMode="External"/><Relationship Id="rId157" Type="http://schemas.openxmlformats.org/officeDocument/2006/relationships/hyperlink" Target="https://podminky.urs.cz/item/CS_URS_2023_01/871310320" TargetMode="External"/><Relationship Id="rId178" Type="http://schemas.openxmlformats.org/officeDocument/2006/relationships/hyperlink" Target="https://podminky.urs.cz/item/CS_URS_2023_01/998276127" TargetMode="External"/><Relationship Id="rId61" Type="http://schemas.openxmlformats.org/officeDocument/2006/relationships/hyperlink" Target="https://podminky.urs.cz/item/CS_URS_2023_01/185803111" TargetMode="External"/><Relationship Id="rId82" Type="http://schemas.openxmlformats.org/officeDocument/2006/relationships/hyperlink" Target="https://podminky.urs.cz/item/CS_URS_2023_01/162751119" TargetMode="External"/><Relationship Id="rId152" Type="http://schemas.openxmlformats.org/officeDocument/2006/relationships/hyperlink" Target="https://podminky.urs.cz/item/CS_URS_2023_01/919125111" TargetMode="External"/><Relationship Id="rId173" Type="http://schemas.openxmlformats.org/officeDocument/2006/relationships/hyperlink" Target="https://podminky.urs.cz/item/CS_URS_2023_01/896290113" TargetMode="External"/><Relationship Id="rId19" Type="http://schemas.openxmlformats.org/officeDocument/2006/relationships/hyperlink" Target="https://podminky.urs.cz/item/CS_URS_2023_01/151811231" TargetMode="External"/><Relationship Id="rId14" Type="http://schemas.openxmlformats.org/officeDocument/2006/relationships/hyperlink" Target="https://podminky.urs.cz/item/CS_URS_2023_01/132254206" TargetMode="External"/><Relationship Id="rId30" Type="http://schemas.openxmlformats.org/officeDocument/2006/relationships/hyperlink" Target="https://podminky.urs.cz/item/CS_URS_2023_01/174151101" TargetMode="External"/><Relationship Id="rId35" Type="http://schemas.openxmlformats.org/officeDocument/2006/relationships/hyperlink" Target="https://podminky.urs.cz/item/CS_URS_2023_01/131351201" TargetMode="External"/><Relationship Id="rId56" Type="http://schemas.openxmlformats.org/officeDocument/2006/relationships/hyperlink" Target="https://podminky.urs.cz/item/CS_URS_2023_01/181411141" TargetMode="External"/><Relationship Id="rId77" Type="http://schemas.openxmlformats.org/officeDocument/2006/relationships/hyperlink" Target="https://podminky.urs.cz/item/CS_URS_2023_01/151101211" TargetMode="External"/><Relationship Id="rId100" Type="http://schemas.openxmlformats.org/officeDocument/2006/relationships/hyperlink" Target="https://podminky.urs.cz/item/CS_URS_2023_01/113202111" TargetMode="External"/><Relationship Id="rId105" Type="http://schemas.openxmlformats.org/officeDocument/2006/relationships/hyperlink" Target="https://podminky.urs.cz/item/CS_URS_2023_01/997221551" TargetMode="External"/><Relationship Id="rId126" Type="http://schemas.openxmlformats.org/officeDocument/2006/relationships/hyperlink" Target="https://podminky.urs.cz/item/CS_URS_2023_01/919122111" TargetMode="External"/><Relationship Id="rId147" Type="http://schemas.openxmlformats.org/officeDocument/2006/relationships/hyperlink" Target="https://podminky.urs.cz/item/CS_URS_2023_01/565145101" TargetMode="External"/><Relationship Id="rId168" Type="http://schemas.openxmlformats.org/officeDocument/2006/relationships/hyperlink" Target="https://podminky.urs.cz/item/CS_URS_2023_01/894410211" TargetMode="External"/><Relationship Id="rId8" Type="http://schemas.openxmlformats.org/officeDocument/2006/relationships/hyperlink" Target="https://podminky.urs.cz/item/CS_URS_2023_01/119002411" TargetMode="External"/><Relationship Id="rId51" Type="http://schemas.openxmlformats.org/officeDocument/2006/relationships/hyperlink" Target="https://podminky.urs.cz/item/CS_URS_2023_01/171251201" TargetMode="External"/><Relationship Id="rId72" Type="http://schemas.openxmlformats.org/officeDocument/2006/relationships/hyperlink" Target="https://podminky.urs.cz/item/CS_URS_2023_01/131251202" TargetMode="External"/><Relationship Id="rId93" Type="http://schemas.openxmlformats.org/officeDocument/2006/relationships/hyperlink" Target="https://podminky.urs.cz/item/CS_URS_2023_01/359901211" TargetMode="External"/><Relationship Id="rId98" Type="http://schemas.openxmlformats.org/officeDocument/2006/relationships/hyperlink" Target="https://podminky.urs.cz/item/CS_URS_2023_01/113107242" TargetMode="External"/><Relationship Id="rId121" Type="http://schemas.openxmlformats.org/officeDocument/2006/relationships/hyperlink" Target="https://podminky.urs.cz/item/CS_URS_2023_01/577134111" TargetMode="External"/><Relationship Id="rId142" Type="http://schemas.openxmlformats.org/officeDocument/2006/relationships/hyperlink" Target="https://podminky.urs.cz/item/CS_URS_2023_01/997221611" TargetMode="External"/><Relationship Id="rId163" Type="http://schemas.openxmlformats.org/officeDocument/2006/relationships/hyperlink" Target="https://podminky.urs.cz/item/CS_URS_2023_01/890431851" TargetMode="External"/><Relationship Id="rId184" Type="http://schemas.openxmlformats.org/officeDocument/2006/relationships/hyperlink" Target="https://podminky.urs.cz/item/CS_URS_2023_01/469981211" TargetMode="External"/><Relationship Id="rId189" Type="http://schemas.openxmlformats.org/officeDocument/2006/relationships/hyperlink" Target="https://podminky.urs.cz/item/CS_URS_2023_01/997013861" TargetMode="External"/><Relationship Id="rId3" Type="http://schemas.openxmlformats.org/officeDocument/2006/relationships/hyperlink" Target="https://podminky.urs.cz/item/CS_URS_2023_01/119001401" TargetMode="External"/><Relationship Id="rId25" Type="http://schemas.openxmlformats.org/officeDocument/2006/relationships/hyperlink" Target="https://podminky.urs.cz/item/CS_URS_2023_01/162751139" TargetMode="External"/><Relationship Id="rId46" Type="http://schemas.openxmlformats.org/officeDocument/2006/relationships/hyperlink" Target="https://podminky.urs.cz/item/CS_URS_2023_01/151101311" TargetMode="External"/><Relationship Id="rId67" Type="http://schemas.openxmlformats.org/officeDocument/2006/relationships/hyperlink" Target="https://podminky.urs.cz/item/CS_URS_2023_01/899913165" TargetMode="External"/><Relationship Id="rId116" Type="http://schemas.openxmlformats.org/officeDocument/2006/relationships/hyperlink" Target="https://podminky.urs.cz/item/CS_URS_2023_01/564871116" TargetMode="External"/><Relationship Id="rId137" Type="http://schemas.openxmlformats.org/officeDocument/2006/relationships/hyperlink" Target="https://podminky.urs.cz/item/CS_URS_2023_01/938909311" TargetMode="External"/><Relationship Id="rId158" Type="http://schemas.openxmlformats.org/officeDocument/2006/relationships/hyperlink" Target="https://podminky.urs.cz/item/CS_URS_2023_01/871370320" TargetMode="External"/><Relationship Id="rId20" Type="http://schemas.openxmlformats.org/officeDocument/2006/relationships/hyperlink" Target="https://podminky.urs.cz/item/CS_URS_2023_01/151811232" TargetMode="External"/><Relationship Id="rId41" Type="http://schemas.openxmlformats.org/officeDocument/2006/relationships/hyperlink" Target="https://podminky.urs.cz/item/CS_URS_2023_01/138511101" TargetMode="External"/><Relationship Id="rId62" Type="http://schemas.openxmlformats.org/officeDocument/2006/relationships/hyperlink" Target="https://podminky.urs.cz/item/CS_URS_2023_01/185804215" TargetMode="External"/><Relationship Id="rId83" Type="http://schemas.openxmlformats.org/officeDocument/2006/relationships/hyperlink" Target="https://podminky.urs.cz/item/CS_URS_2023_01/162751137" TargetMode="External"/><Relationship Id="rId88" Type="http://schemas.openxmlformats.org/officeDocument/2006/relationships/hyperlink" Target="https://podminky.urs.cz/item/CS_URS_2023_01/171201231" TargetMode="External"/><Relationship Id="rId111" Type="http://schemas.openxmlformats.org/officeDocument/2006/relationships/hyperlink" Target="https://podminky.urs.cz/item/CS_URS_2023_01/997221611" TargetMode="External"/><Relationship Id="rId132" Type="http://schemas.openxmlformats.org/officeDocument/2006/relationships/hyperlink" Target="https://podminky.urs.cz/item/CS_URS_2023_01/113107342" TargetMode="External"/><Relationship Id="rId153" Type="http://schemas.openxmlformats.org/officeDocument/2006/relationships/hyperlink" Target="https://podminky.urs.cz/item/CS_URS_2023_01/919726123" TargetMode="External"/><Relationship Id="rId174" Type="http://schemas.openxmlformats.org/officeDocument/2006/relationships/hyperlink" Target="https://podminky.urs.cz/item/CS_URS_2023_01/899102211" TargetMode="External"/><Relationship Id="rId179" Type="http://schemas.openxmlformats.org/officeDocument/2006/relationships/hyperlink" Target="https://podminky.urs.cz/item/CS_URS_2023_01/460881612" TargetMode="External"/><Relationship Id="rId190" Type="http://schemas.openxmlformats.org/officeDocument/2006/relationships/drawing" Target="../drawings/drawing5.xml"/><Relationship Id="rId15" Type="http://schemas.openxmlformats.org/officeDocument/2006/relationships/hyperlink" Target="https://podminky.urs.cz/item/CS_URS_2023_01/132354206" TargetMode="External"/><Relationship Id="rId36" Type="http://schemas.openxmlformats.org/officeDocument/2006/relationships/hyperlink" Target="https://podminky.urs.cz/item/CS_URS_2023_01/131351202" TargetMode="External"/><Relationship Id="rId57" Type="http://schemas.openxmlformats.org/officeDocument/2006/relationships/hyperlink" Target="https://podminky.urs.cz/item/CS_URS_2023_01/183403153" TargetMode="External"/><Relationship Id="rId106" Type="http://schemas.openxmlformats.org/officeDocument/2006/relationships/hyperlink" Target="https://podminky.urs.cz/item/CS_URS_2023_01/997221559" TargetMode="External"/><Relationship Id="rId127" Type="http://schemas.openxmlformats.org/officeDocument/2006/relationships/hyperlink" Target="https://podminky.urs.cz/item/CS_URS_2023_01/919125111" TargetMode="External"/><Relationship Id="rId10" Type="http://schemas.openxmlformats.org/officeDocument/2006/relationships/hyperlink" Target="https://podminky.urs.cz/item/CS_URS_2023_01/119003227" TargetMode="External"/><Relationship Id="rId31" Type="http://schemas.openxmlformats.org/officeDocument/2006/relationships/hyperlink" Target="https://podminky.urs.cz/item/CS_URS_2023_01/175151101" TargetMode="External"/><Relationship Id="rId52" Type="http://schemas.openxmlformats.org/officeDocument/2006/relationships/hyperlink" Target="https://podminky.urs.cz/item/CS_URS_2023_01/171201231" TargetMode="External"/><Relationship Id="rId73" Type="http://schemas.openxmlformats.org/officeDocument/2006/relationships/hyperlink" Target="https://podminky.urs.cz/item/CS_URS_2023_01/131351201" TargetMode="External"/><Relationship Id="rId78" Type="http://schemas.openxmlformats.org/officeDocument/2006/relationships/hyperlink" Target="https://podminky.urs.cz/item/CS_URS_2023_01/151101301" TargetMode="External"/><Relationship Id="rId94" Type="http://schemas.openxmlformats.org/officeDocument/2006/relationships/hyperlink" Target="https://podminky.urs.cz/item/CS_URS_2023_01/451573111" TargetMode="External"/><Relationship Id="rId99" Type="http://schemas.openxmlformats.org/officeDocument/2006/relationships/hyperlink" Target="https://podminky.urs.cz/item/CS_URS_2023_01/113154253" TargetMode="External"/><Relationship Id="rId101" Type="http://schemas.openxmlformats.org/officeDocument/2006/relationships/hyperlink" Target="https://podminky.urs.cz/item/CS_URS_2023_01/919735111" TargetMode="External"/><Relationship Id="rId122" Type="http://schemas.openxmlformats.org/officeDocument/2006/relationships/hyperlink" Target="https://podminky.urs.cz/item/CS_URS_2023_01/577176111" TargetMode="External"/><Relationship Id="rId143" Type="http://schemas.openxmlformats.org/officeDocument/2006/relationships/hyperlink" Target="https://podminky.urs.cz/item/CS_URS_2023_01/997221875" TargetMode="External"/><Relationship Id="rId148" Type="http://schemas.openxmlformats.org/officeDocument/2006/relationships/hyperlink" Target="https://podminky.urs.cz/item/CS_URS_2023_01/573111112" TargetMode="External"/><Relationship Id="rId164" Type="http://schemas.openxmlformats.org/officeDocument/2006/relationships/hyperlink" Target="https://podminky.urs.cz/item/CS_URS_2023_01/892372121" TargetMode="External"/><Relationship Id="rId169" Type="http://schemas.openxmlformats.org/officeDocument/2006/relationships/hyperlink" Target="https://podminky.urs.cz/item/CS_URS_2023_01/894410212" TargetMode="External"/><Relationship Id="rId185" Type="http://schemas.openxmlformats.org/officeDocument/2006/relationships/hyperlink" Target="https://podminky.urs.cz/item/CS_URS_2023_01/997013111" TargetMode="External"/><Relationship Id="rId4" Type="http://schemas.openxmlformats.org/officeDocument/2006/relationships/hyperlink" Target="https://podminky.urs.cz/item/CS_URS_2023_01/119001405" TargetMode="External"/><Relationship Id="rId9" Type="http://schemas.openxmlformats.org/officeDocument/2006/relationships/hyperlink" Target="https://podminky.urs.cz/item/CS_URS_2023_01/119002412" TargetMode="External"/><Relationship Id="rId180" Type="http://schemas.openxmlformats.org/officeDocument/2006/relationships/hyperlink" Target="https://podminky.urs.cz/item/CS_URS_2023_01/46802122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71201231" TargetMode="External"/><Relationship Id="rId21" Type="http://schemas.openxmlformats.org/officeDocument/2006/relationships/hyperlink" Target="https://podminky.urs.cz/item/CS_URS_2023_01/162651111" TargetMode="External"/><Relationship Id="rId42" Type="http://schemas.openxmlformats.org/officeDocument/2006/relationships/hyperlink" Target="https://podminky.urs.cz/item/CS_URS_2023_01/113107242" TargetMode="External"/><Relationship Id="rId47" Type="http://schemas.openxmlformats.org/officeDocument/2006/relationships/hyperlink" Target="https://podminky.urs.cz/item/CS_URS_2023_01/997221561" TargetMode="External"/><Relationship Id="rId63" Type="http://schemas.openxmlformats.org/officeDocument/2006/relationships/hyperlink" Target="https://podminky.urs.cz/item/CS_URS_2023_01/938908411" TargetMode="External"/><Relationship Id="rId68" Type="http://schemas.openxmlformats.org/officeDocument/2006/relationships/hyperlink" Target="https://podminky.urs.cz/item/CS_URS_2023_01/113154112" TargetMode="External"/><Relationship Id="rId84" Type="http://schemas.openxmlformats.org/officeDocument/2006/relationships/hyperlink" Target="https://podminky.urs.cz/item/CS_URS_2023_01/919726123" TargetMode="External"/><Relationship Id="rId89" Type="http://schemas.openxmlformats.org/officeDocument/2006/relationships/hyperlink" Target="https://podminky.urs.cz/item/CS_URS_2023_01/871370320" TargetMode="External"/><Relationship Id="rId112" Type="http://schemas.openxmlformats.org/officeDocument/2006/relationships/hyperlink" Target="https://podminky.urs.cz/item/CS_URS_2023_01/469972121" TargetMode="External"/><Relationship Id="rId16" Type="http://schemas.openxmlformats.org/officeDocument/2006/relationships/hyperlink" Target="https://podminky.urs.cz/item/CS_URS_2023_01/139001101" TargetMode="External"/><Relationship Id="rId107" Type="http://schemas.openxmlformats.org/officeDocument/2006/relationships/hyperlink" Target="https://podminky.urs.cz/item/CS_URS_2023_01/998276101" TargetMode="External"/><Relationship Id="rId11" Type="http://schemas.openxmlformats.org/officeDocument/2006/relationships/hyperlink" Target="https://podminky.urs.cz/item/CS_URS_2023_01/132255204" TargetMode="External"/><Relationship Id="rId24" Type="http://schemas.openxmlformats.org/officeDocument/2006/relationships/hyperlink" Target="https://podminky.urs.cz/item/CS_URS_2023_01/162751139" TargetMode="External"/><Relationship Id="rId32" Type="http://schemas.openxmlformats.org/officeDocument/2006/relationships/hyperlink" Target="https://podminky.urs.cz/item/CS_URS_2023_01/359901111" TargetMode="External"/><Relationship Id="rId37" Type="http://schemas.openxmlformats.org/officeDocument/2006/relationships/hyperlink" Target="https://podminky.urs.cz/item/CS_URS_2023_01/452311131" TargetMode="External"/><Relationship Id="rId40" Type="http://schemas.openxmlformats.org/officeDocument/2006/relationships/hyperlink" Target="https://podminky.urs.cz/item/CS_URS_2023_01/452387121" TargetMode="External"/><Relationship Id="rId45" Type="http://schemas.openxmlformats.org/officeDocument/2006/relationships/hyperlink" Target="https://podminky.urs.cz/item/CS_URS_2023_01/997221551" TargetMode="External"/><Relationship Id="rId53" Type="http://schemas.openxmlformats.org/officeDocument/2006/relationships/hyperlink" Target="https://podminky.urs.cz/item/CS_URS_2023_01/565176101" TargetMode="External"/><Relationship Id="rId58" Type="http://schemas.openxmlformats.org/officeDocument/2006/relationships/hyperlink" Target="https://podminky.urs.cz/item/CS_URS_2023_01/577176111" TargetMode="External"/><Relationship Id="rId66" Type="http://schemas.openxmlformats.org/officeDocument/2006/relationships/hyperlink" Target="https://podminky.urs.cz/item/CS_URS_2023_01/113107241" TargetMode="External"/><Relationship Id="rId74" Type="http://schemas.openxmlformats.org/officeDocument/2006/relationships/hyperlink" Target="https://podminky.urs.cz/item/CS_URS_2023_01/997221569" TargetMode="External"/><Relationship Id="rId79" Type="http://schemas.openxmlformats.org/officeDocument/2006/relationships/hyperlink" Target="https://podminky.urs.cz/item/CS_URS_2023_01/564861111" TargetMode="External"/><Relationship Id="rId87" Type="http://schemas.openxmlformats.org/officeDocument/2006/relationships/hyperlink" Target="https://podminky.urs.cz/item/CS_URS_2023_01/938908411" TargetMode="External"/><Relationship Id="rId102" Type="http://schemas.openxmlformats.org/officeDocument/2006/relationships/hyperlink" Target="https://podminky.urs.cz/item/CS_URS_2023_01/894410302" TargetMode="External"/><Relationship Id="rId110" Type="http://schemas.openxmlformats.org/officeDocument/2006/relationships/hyperlink" Target="https://podminky.urs.cz/item/CS_URS_2023_01/468021221" TargetMode="External"/><Relationship Id="rId115" Type="http://schemas.openxmlformats.org/officeDocument/2006/relationships/drawing" Target="../drawings/drawing6.xml"/><Relationship Id="rId5" Type="http://schemas.openxmlformats.org/officeDocument/2006/relationships/hyperlink" Target="https://podminky.urs.cz/item/CS_URS_2023_01/119001421" TargetMode="External"/><Relationship Id="rId61" Type="http://schemas.openxmlformats.org/officeDocument/2006/relationships/hyperlink" Target="https://podminky.urs.cz/item/CS_URS_2023_01/919731122" TargetMode="External"/><Relationship Id="rId82" Type="http://schemas.openxmlformats.org/officeDocument/2006/relationships/hyperlink" Target="https://podminky.urs.cz/item/CS_URS_2023_01/573211107" TargetMode="External"/><Relationship Id="rId90" Type="http://schemas.openxmlformats.org/officeDocument/2006/relationships/hyperlink" Target="https://podminky.urs.cz/item/CS_URS_2023_01/877310310" TargetMode="External"/><Relationship Id="rId95" Type="http://schemas.openxmlformats.org/officeDocument/2006/relationships/hyperlink" Target="https://podminky.urs.cz/item/CS_URS_2023_01/879230191" TargetMode="External"/><Relationship Id="rId19" Type="http://schemas.openxmlformats.org/officeDocument/2006/relationships/hyperlink" Target="https://podminky.urs.cz/item/CS_URS_2023_01/151811231" TargetMode="External"/><Relationship Id="rId14" Type="http://schemas.openxmlformats.org/officeDocument/2006/relationships/hyperlink" Target="https://podminky.urs.cz/item/CS_URS_2023_01/132412221" TargetMode="External"/><Relationship Id="rId22" Type="http://schemas.openxmlformats.org/officeDocument/2006/relationships/hyperlink" Target="https://podminky.urs.cz/item/CS_URS_2023_01/162751117" TargetMode="External"/><Relationship Id="rId27" Type="http://schemas.openxmlformats.org/officeDocument/2006/relationships/hyperlink" Target="https://podminky.urs.cz/item/CS_URS_2023_01/171251201" TargetMode="External"/><Relationship Id="rId30" Type="http://schemas.openxmlformats.org/officeDocument/2006/relationships/hyperlink" Target="https://podminky.urs.cz/item/CS_URS_2023_01/175111101" TargetMode="External"/><Relationship Id="rId35" Type="http://schemas.openxmlformats.org/officeDocument/2006/relationships/hyperlink" Target="https://podminky.urs.cz/item/CS_URS_2023_01/452112112" TargetMode="External"/><Relationship Id="rId43" Type="http://schemas.openxmlformats.org/officeDocument/2006/relationships/hyperlink" Target="https://podminky.urs.cz/item/CS_URS_2023_01/113154112" TargetMode="External"/><Relationship Id="rId48" Type="http://schemas.openxmlformats.org/officeDocument/2006/relationships/hyperlink" Target="https://podminky.urs.cz/item/CS_URS_2023_01/997221569" TargetMode="External"/><Relationship Id="rId56" Type="http://schemas.openxmlformats.org/officeDocument/2006/relationships/hyperlink" Target="https://podminky.urs.cz/item/CS_URS_2023_01/577134111" TargetMode="External"/><Relationship Id="rId64" Type="http://schemas.openxmlformats.org/officeDocument/2006/relationships/hyperlink" Target="https://podminky.urs.cz/item/CS_URS_2023_01/938909311" TargetMode="External"/><Relationship Id="rId69" Type="http://schemas.openxmlformats.org/officeDocument/2006/relationships/hyperlink" Target="https://podminky.urs.cz/item/CS_URS_2023_01/919735111" TargetMode="External"/><Relationship Id="rId77" Type="http://schemas.openxmlformats.org/officeDocument/2006/relationships/hyperlink" Target="https://podminky.urs.cz/item/CS_URS_2023_01/997221873" TargetMode="External"/><Relationship Id="rId100" Type="http://schemas.openxmlformats.org/officeDocument/2006/relationships/hyperlink" Target="https://podminky.urs.cz/item/CS_URS_2023_01/894410212" TargetMode="External"/><Relationship Id="rId105" Type="http://schemas.openxmlformats.org/officeDocument/2006/relationships/hyperlink" Target="https://podminky.urs.cz/item/CS_URS_2023_01/899104112" TargetMode="External"/><Relationship Id="rId113" Type="http://schemas.openxmlformats.org/officeDocument/2006/relationships/hyperlink" Target="https://podminky.urs.cz/item/CS_URS_2023_01/469981111" TargetMode="External"/><Relationship Id="rId8" Type="http://schemas.openxmlformats.org/officeDocument/2006/relationships/hyperlink" Target="https://podminky.urs.cz/item/CS_URS_2023_01/119004111" TargetMode="External"/><Relationship Id="rId51" Type="http://schemas.openxmlformats.org/officeDocument/2006/relationships/hyperlink" Target="https://podminky.urs.cz/item/CS_URS_2023_01/997221873" TargetMode="External"/><Relationship Id="rId72" Type="http://schemas.openxmlformats.org/officeDocument/2006/relationships/hyperlink" Target="https://podminky.urs.cz/item/CS_URS_2023_01/997221559" TargetMode="External"/><Relationship Id="rId80" Type="http://schemas.openxmlformats.org/officeDocument/2006/relationships/hyperlink" Target="https://podminky.urs.cz/item/CS_URS_2023_01/565145101" TargetMode="External"/><Relationship Id="rId85" Type="http://schemas.openxmlformats.org/officeDocument/2006/relationships/hyperlink" Target="https://podminky.urs.cz/item/CS_URS_2023_01/919731121" TargetMode="External"/><Relationship Id="rId93" Type="http://schemas.openxmlformats.org/officeDocument/2006/relationships/hyperlink" Target="https://podminky.urs.cz/item/CS_URS_2023_01/877370440" TargetMode="External"/><Relationship Id="rId98" Type="http://schemas.openxmlformats.org/officeDocument/2006/relationships/hyperlink" Target="https://podminky.urs.cz/item/CS_URS_2023_01/894410101" TargetMode="External"/><Relationship Id="rId3" Type="http://schemas.openxmlformats.org/officeDocument/2006/relationships/hyperlink" Target="https://podminky.urs.cz/item/CS_URS_2023_01/119001405" TargetMode="External"/><Relationship Id="rId12" Type="http://schemas.openxmlformats.org/officeDocument/2006/relationships/hyperlink" Target="https://podminky.urs.cz/item/CS_URS_2023_01/132312221" TargetMode="External"/><Relationship Id="rId17" Type="http://schemas.openxmlformats.org/officeDocument/2006/relationships/hyperlink" Target="https://podminky.urs.cz/item/CS_URS_2023_01/151811131" TargetMode="External"/><Relationship Id="rId25" Type="http://schemas.openxmlformats.org/officeDocument/2006/relationships/hyperlink" Target="https://podminky.urs.cz/item/CS_URS_2023_01/171152111" TargetMode="External"/><Relationship Id="rId33" Type="http://schemas.openxmlformats.org/officeDocument/2006/relationships/hyperlink" Target="https://podminky.urs.cz/item/CS_URS_2023_01/359901211" TargetMode="External"/><Relationship Id="rId38" Type="http://schemas.openxmlformats.org/officeDocument/2006/relationships/hyperlink" Target="https://podminky.urs.cz/item/CS_URS_2023_01/452351101" TargetMode="External"/><Relationship Id="rId46" Type="http://schemas.openxmlformats.org/officeDocument/2006/relationships/hyperlink" Target="https://podminky.urs.cz/item/CS_URS_2023_01/997221559" TargetMode="External"/><Relationship Id="rId59" Type="http://schemas.openxmlformats.org/officeDocument/2006/relationships/hyperlink" Target="https://podminky.urs.cz/item/CS_URS_2023_01/919726123" TargetMode="External"/><Relationship Id="rId67" Type="http://schemas.openxmlformats.org/officeDocument/2006/relationships/hyperlink" Target="https://podminky.urs.cz/item/CS_URS_2023_01/113107242" TargetMode="External"/><Relationship Id="rId103" Type="http://schemas.openxmlformats.org/officeDocument/2006/relationships/hyperlink" Target="https://podminky.urs.cz/item/CS_URS_2023_01/894701701" TargetMode="External"/><Relationship Id="rId108" Type="http://schemas.openxmlformats.org/officeDocument/2006/relationships/hyperlink" Target="https://podminky.urs.cz/item/CS_URS_2023_01/998276126" TargetMode="External"/><Relationship Id="rId20" Type="http://schemas.openxmlformats.org/officeDocument/2006/relationships/hyperlink" Target="https://podminky.urs.cz/item/CS_URS_2023_01/151811232" TargetMode="External"/><Relationship Id="rId41" Type="http://schemas.openxmlformats.org/officeDocument/2006/relationships/hyperlink" Target="https://podminky.urs.cz/item/CS_URS_2023_01/113107223" TargetMode="External"/><Relationship Id="rId54" Type="http://schemas.openxmlformats.org/officeDocument/2006/relationships/hyperlink" Target="https://podminky.urs.cz/item/CS_URS_2023_01/573111112" TargetMode="External"/><Relationship Id="rId62" Type="http://schemas.openxmlformats.org/officeDocument/2006/relationships/hyperlink" Target="https://podminky.urs.cz/item/CS_URS_2023_01/919732211" TargetMode="External"/><Relationship Id="rId70" Type="http://schemas.openxmlformats.org/officeDocument/2006/relationships/hyperlink" Target="https://podminky.urs.cz/item/CS_URS_2023_01/919735112" TargetMode="External"/><Relationship Id="rId75" Type="http://schemas.openxmlformats.org/officeDocument/2006/relationships/hyperlink" Target="https://podminky.urs.cz/item/CS_URS_2023_01/997221611" TargetMode="External"/><Relationship Id="rId83" Type="http://schemas.openxmlformats.org/officeDocument/2006/relationships/hyperlink" Target="https://podminky.urs.cz/item/CS_URS_2023_01/577134111" TargetMode="External"/><Relationship Id="rId88" Type="http://schemas.openxmlformats.org/officeDocument/2006/relationships/hyperlink" Target="https://podminky.urs.cz/item/CS_URS_2023_01/938909311" TargetMode="External"/><Relationship Id="rId91" Type="http://schemas.openxmlformats.org/officeDocument/2006/relationships/hyperlink" Target="https://podminky.urs.cz/item/CS_URS_2023_01/877310440" TargetMode="External"/><Relationship Id="rId96" Type="http://schemas.openxmlformats.org/officeDocument/2006/relationships/hyperlink" Target="https://podminky.urs.cz/item/CS_URS_2023_01/892372121" TargetMode="External"/><Relationship Id="rId111" Type="http://schemas.openxmlformats.org/officeDocument/2006/relationships/hyperlink" Target="https://podminky.urs.cz/item/CS_URS_2023_01/469972111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3227" TargetMode="External"/><Relationship Id="rId15" Type="http://schemas.openxmlformats.org/officeDocument/2006/relationships/hyperlink" Target="https://podminky.urs.cz/item/CS_URS_2023_01/132455204" TargetMode="External"/><Relationship Id="rId23" Type="http://schemas.openxmlformats.org/officeDocument/2006/relationships/hyperlink" Target="https://podminky.urs.cz/item/CS_URS_2023_01/162751137" TargetMode="External"/><Relationship Id="rId28" Type="http://schemas.openxmlformats.org/officeDocument/2006/relationships/hyperlink" Target="https://podminky.urs.cz/item/CS_URS_2023_01/174111101" TargetMode="External"/><Relationship Id="rId36" Type="http://schemas.openxmlformats.org/officeDocument/2006/relationships/hyperlink" Target="https://podminky.urs.cz/item/CS_URS_2023_01/452112122" TargetMode="External"/><Relationship Id="rId49" Type="http://schemas.openxmlformats.org/officeDocument/2006/relationships/hyperlink" Target="https://podminky.urs.cz/item/CS_URS_2023_01/997221611" TargetMode="External"/><Relationship Id="rId57" Type="http://schemas.openxmlformats.org/officeDocument/2006/relationships/hyperlink" Target="https://podminky.urs.cz/item/CS_URS_2023_01/577175112" TargetMode="External"/><Relationship Id="rId106" Type="http://schemas.openxmlformats.org/officeDocument/2006/relationships/hyperlink" Target="https://podminky.urs.cz/item/CS_URS_2023_01/899711111" TargetMode="External"/><Relationship Id="rId114" Type="http://schemas.openxmlformats.org/officeDocument/2006/relationships/hyperlink" Target="https://podminky.urs.cz/item/CS_URS_2023_01/469981211" TargetMode="External"/><Relationship Id="rId10" Type="http://schemas.openxmlformats.org/officeDocument/2006/relationships/hyperlink" Target="https://podminky.urs.cz/item/CS_URS_2023_01/132212221" TargetMode="External"/><Relationship Id="rId31" Type="http://schemas.openxmlformats.org/officeDocument/2006/relationships/hyperlink" Target="https://podminky.urs.cz/item/CS_URS_2023_01/175151101" TargetMode="External"/><Relationship Id="rId44" Type="http://schemas.openxmlformats.org/officeDocument/2006/relationships/hyperlink" Target="https://podminky.urs.cz/item/CS_URS_2023_01/919735112" TargetMode="External"/><Relationship Id="rId52" Type="http://schemas.openxmlformats.org/officeDocument/2006/relationships/hyperlink" Target="https://podminky.urs.cz/item/CS_URS_2023_01/564871116" TargetMode="External"/><Relationship Id="rId60" Type="http://schemas.openxmlformats.org/officeDocument/2006/relationships/hyperlink" Target="https://podminky.urs.cz/item/CS_URS_2023_01/919731121" TargetMode="External"/><Relationship Id="rId65" Type="http://schemas.openxmlformats.org/officeDocument/2006/relationships/hyperlink" Target="https://podminky.urs.cz/item/CS_URS_2023_01/113107164" TargetMode="External"/><Relationship Id="rId73" Type="http://schemas.openxmlformats.org/officeDocument/2006/relationships/hyperlink" Target="https://podminky.urs.cz/item/CS_URS_2023_01/997221561" TargetMode="External"/><Relationship Id="rId78" Type="http://schemas.openxmlformats.org/officeDocument/2006/relationships/hyperlink" Target="https://podminky.urs.cz/item/CS_URS_2023_01/564851111" TargetMode="External"/><Relationship Id="rId81" Type="http://schemas.openxmlformats.org/officeDocument/2006/relationships/hyperlink" Target="https://podminky.urs.cz/item/CS_URS_2023_01/573111112" TargetMode="External"/><Relationship Id="rId86" Type="http://schemas.openxmlformats.org/officeDocument/2006/relationships/hyperlink" Target="https://podminky.urs.cz/item/CS_URS_2023_01/919732211" TargetMode="External"/><Relationship Id="rId94" Type="http://schemas.openxmlformats.org/officeDocument/2006/relationships/hyperlink" Target="https://podminky.urs.cz/item/CS_URS_2023_01/877390440" TargetMode="External"/><Relationship Id="rId99" Type="http://schemas.openxmlformats.org/officeDocument/2006/relationships/hyperlink" Target="https://podminky.urs.cz/item/CS_URS_2023_01/894410211" TargetMode="External"/><Relationship Id="rId101" Type="http://schemas.openxmlformats.org/officeDocument/2006/relationships/hyperlink" Target="https://podminky.urs.cz/item/CS_URS_2023_01/894410232" TargetMode="External"/><Relationship Id="rId4" Type="http://schemas.openxmlformats.org/officeDocument/2006/relationships/hyperlink" Target="https://podminky.urs.cz/item/CS_URS_2023_01/119001412" TargetMode="External"/><Relationship Id="rId9" Type="http://schemas.openxmlformats.org/officeDocument/2006/relationships/hyperlink" Target="https://podminky.urs.cz/item/CS_URS_2023_01/119004112" TargetMode="External"/><Relationship Id="rId13" Type="http://schemas.openxmlformats.org/officeDocument/2006/relationships/hyperlink" Target="https://podminky.urs.cz/item/CS_URS_2023_01/132355204" TargetMode="External"/><Relationship Id="rId18" Type="http://schemas.openxmlformats.org/officeDocument/2006/relationships/hyperlink" Target="https://podminky.urs.cz/item/CS_URS_2023_01/151811132" TargetMode="External"/><Relationship Id="rId39" Type="http://schemas.openxmlformats.org/officeDocument/2006/relationships/hyperlink" Target="https://podminky.urs.cz/item/CS_URS_2023_01/452386111" TargetMode="External"/><Relationship Id="rId109" Type="http://schemas.openxmlformats.org/officeDocument/2006/relationships/hyperlink" Target="https://podminky.urs.cz/item/CS_URS_2023_01/460881612" TargetMode="External"/><Relationship Id="rId34" Type="http://schemas.openxmlformats.org/officeDocument/2006/relationships/hyperlink" Target="https://podminky.urs.cz/item/CS_URS_2023_01/451573111" TargetMode="External"/><Relationship Id="rId50" Type="http://schemas.openxmlformats.org/officeDocument/2006/relationships/hyperlink" Target="https://podminky.urs.cz/item/CS_URS_2023_01/997221875" TargetMode="External"/><Relationship Id="rId55" Type="http://schemas.openxmlformats.org/officeDocument/2006/relationships/hyperlink" Target="https://podminky.urs.cz/item/CS_URS_2023_01/573211107" TargetMode="External"/><Relationship Id="rId76" Type="http://schemas.openxmlformats.org/officeDocument/2006/relationships/hyperlink" Target="https://podminky.urs.cz/item/CS_URS_2023_01/997221875" TargetMode="External"/><Relationship Id="rId97" Type="http://schemas.openxmlformats.org/officeDocument/2006/relationships/hyperlink" Target="https://podminky.urs.cz/item/CS_URS_2023_01/892381111" TargetMode="External"/><Relationship Id="rId104" Type="http://schemas.openxmlformats.org/officeDocument/2006/relationships/hyperlink" Target="https://podminky.urs.cz/item/CS_URS_2023_01/894703021" TargetMode="External"/><Relationship Id="rId7" Type="http://schemas.openxmlformats.org/officeDocument/2006/relationships/hyperlink" Target="https://podminky.urs.cz/item/CS_URS_2023_01/119003228" TargetMode="External"/><Relationship Id="rId71" Type="http://schemas.openxmlformats.org/officeDocument/2006/relationships/hyperlink" Target="https://podminky.urs.cz/item/CS_URS_2023_01/997221551" TargetMode="External"/><Relationship Id="rId92" Type="http://schemas.openxmlformats.org/officeDocument/2006/relationships/hyperlink" Target="https://podminky.urs.cz/item/CS_URS_2023_01/877370320" TargetMode="External"/><Relationship Id="rId2" Type="http://schemas.openxmlformats.org/officeDocument/2006/relationships/hyperlink" Target="https://podminky.urs.cz/item/CS_URS_2023_01/115101301" TargetMode="External"/><Relationship Id="rId29" Type="http://schemas.openxmlformats.org/officeDocument/2006/relationships/hyperlink" Target="https://podminky.urs.cz/item/CS_URS_2023_01/174151101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62751137" TargetMode="External"/><Relationship Id="rId117" Type="http://schemas.openxmlformats.org/officeDocument/2006/relationships/hyperlink" Target="https://podminky.urs.cz/item/CS_URS_2023_01/469981211" TargetMode="External"/><Relationship Id="rId21" Type="http://schemas.openxmlformats.org/officeDocument/2006/relationships/hyperlink" Target="https://podminky.urs.cz/item/CS_URS_2023_01/151811231" TargetMode="External"/><Relationship Id="rId42" Type="http://schemas.openxmlformats.org/officeDocument/2006/relationships/hyperlink" Target="https://podminky.urs.cz/item/CS_URS_2023_01/452351101" TargetMode="External"/><Relationship Id="rId47" Type="http://schemas.openxmlformats.org/officeDocument/2006/relationships/hyperlink" Target="https://podminky.urs.cz/item/CS_URS_2023_01/113154112" TargetMode="External"/><Relationship Id="rId63" Type="http://schemas.openxmlformats.org/officeDocument/2006/relationships/hyperlink" Target="https://podminky.urs.cz/item/CS_URS_2023_01/577176111" TargetMode="External"/><Relationship Id="rId68" Type="http://schemas.openxmlformats.org/officeDocument/2006/relationships/hyperlink" Target="https://podminky.urs.cz/item/CS_URS_2023_01/919731122" TargetMode="External"/><Relationship Id="rId84" Type="http://schemas.openxmlformats.org/officeDocument/2006/relationships/hyperlink" Target="https://podminky.urs.cz/item/CS_URS_2023_01/564861011" TargetMode="External"/><Relationship Id="rId89" Type="http://schemas.openxmlformats.org/officeDocument/2006/relationships/hyperlink" Target="https://podminky.urs.cz/item/CS_URS_2023_01/577156111" TargetMode="External"/><Relationship Id="rId112" Type="http://schemas.openxmlformats.org/officeDocument/2006/relationships/hyperlink" Target="https://podminky.urs.cz/item/CS_URS_2023_01/460881612" TargetMode="External"/><Relationship Id="rId16" Type="http://schemas.openxmlformats.org/officeDocument/2006/relationships/hyperlink" Target="https://podminky.urs.cz/item/CS_URS_2023_01/132555203" TargetMode="External"/><Relationship Id="rId107" Type="http://schemas.openxmlformats.org/officeDocument/2006/relationships/hyperlink" Target="https://podminky.urs.cz/item/CS_URS_2023_01/894410232" TargetMode="External"/><Relationship Id="rId11" Type="http://schemas.openxmlformats.org/officeDocument/2006/relationships/hyperlink" Target="https://podminky.urs.cz/item/CS_URS_2023_01/119004111" TargetMode="External"/><Relationship Id="rId24" Type="http://schemas.openxmlformats.org/officeDocument/2006/relationships/hyperlink" Target="https://podminky.urs.cz/item/CS_URS_2023_01/162751117" TargetMode="External"/><Relationship Id="rId32" Type="http://schemas.openxmlformats.org/officeDocument/2006/relationships/hyperlink" Target="https://podminky.urs.cz/item/CS_URS_2023_01/171201231" TargetMode="External"/><Relationship Id="rId37" Type="http://schemas.openxmlformats.org/officeDocument/2006/relationships/hyperlink" Target="https://podminky.urs.cz/item/CS_URS_2023_01/359901211" TargetMode="External"/><Relationship Id="rId40" Type="http://schemas.openxmlformats.org/officeDocument/2006/relationships/hyperlink" Target="https://podminky.urs.cz/item/CS_URS_2023_01/452112122" TargetMode="External"/><Relationship Id="rId45" Type="http://schemas.openxmlformats.org/officeDocument/2006/relationships/hyperlink" Target="https://podminky.urs.cz/item/CS_URS_2023_01/113107323" TargetMode="External"/><Relationship Id="rId53" Type="http://schemas.openxmlformats.org/officeDocument/2006/relationships/hyperlink" Target="https://podminky.urs.cz/item/CS_URS_2023_01/997221569" TargetMode="External"/><Relationship Id="rId58" Type="http://schemas.openxmlformats.org/officeDocument/2006/relationships/hyperlink" Target="https://podminky.urs.cz/item/CS_URS_2023_01/565165101" TargetMode="External"/><Relationship Id="rId66" Type="http://schemas.openxmlformats.org/officeDocument/2006/relationships/hyperlink" Target="https://podminky.urs.cz/item/CS_URS_2023_01/919732211" TargetMode="External"/><Relationship Id="rId74" Type="http://schemas.openxmlformats.org/officeDocument/2006/relationships/hyperlink" Target="https://podminky.urs.cz/item/CS_URS_2023_01/919735111" TargetMode="External"/><Relationship Id="rId79" Type="http://schemas.openxmlformats.org/officeDocument/2006/relationships/hyperlink" Target="https://podminky.urs.cz/item/CS_URS_2023_01/997221569" TargetMode="External"/><Relationship Id="rId87" Type="http://schemas.openxmlformats.org/officeDocument/2006/relationships/hyperlink" Target="https://podminky.urs.cz/item/CS_URS_2023_01/573211107" TargetMode="External"/><Relationship Id="rId102" Type="http://schemas.openxmlformats.org/officeDocument/2006/relationships/hyperlink" Target="https://podminky.urs.cz/item/CS_URS_2023_01/877370320" TargetMode="External"/><Relationship Id="rId110" Type="http://schemas.openxmlformats.org/officeDocument/2006/relationships/hyperlink" Target="https://podminky.urs.cz/item/CS_URS_2023_01/998276101" TargetMode="External"/><Relationship Id="rId115" Type="http://schemas.openxmlformats.org/officeDocument/2006/relationships/hyperlink" Target="https://podminky.urs.cz/item/CS_URS_2023_01/469972121" TargetMode="External"/><Relationship Id="rId5" Type="http://schemas.openxmlformats.org/officeDocument/2006/relationships/hyperlink" Target="https://podminky.urs.cz/item/CS_URS_2023_01/119002121" TargetMode="External"/><Relationship Id="rId61" Type="http://schemas.openxmlformats.org/officeDocument/2006/relationships/hyperlink" Target="https://podminky.urs.cz/item/CS_URS_2023_01/573211107" TargetMode="External"/><Relationship Id="rId82" Type="http://schemas.openxmlformats.org/officeDocument/2006/relationships/hyperlink" Target="https://podminky.urs.cz/item/CS_URS_2023_01/997221873" TargetMode="External"/><Relationship Id="rId90" Type="http://schemas.openxmlformats.org/officeDocument/2006/relationships/hyperlink" Target="https://podminky.urs.cz/item/CS_URS_2023_01/919726123" TargetMode="External"/><Relationship Id="rId95" Type="http://schemas.openxmlformats.org/officeDocument/2006/relationships/hyperlink" Target="https://podminky.urs.cz/item/CS_URS_2023_01/938909311" TargetMode="External"/><Relationship Id="rId19" Type="http://schemas.openxmlformats.org/officeDocument/2006/relationships/hyperlink" Target="https://podminky.urs.cz/item/CS_URS_2023_01/151811131" TargetMode="External"/><Relationship Id="rId14" Type="http://schemas.openxmlformats.org/officeDocument/2006/relationships/hyperlink" Target="https://podminky.urs.cz/item/CS_URS_2023_01/132355203" TargetMode="External"/><Relationship Id="rId22" Type="http://schemas.openxmlformats.org/officeDocument/2006/relationships/hyperlink" Target="https://podminky.urs.cz/item/CS_URS_2023_01/151811232" TargetMode="External"/><Relationship Id="rId27" Type="http://schemas.openxmlformats.org/officeDocument/2006/relationships/hyperlink" Target="https://podminky.urs.cz/item/CS_URS_2023_01/162751139" TargetMode="External"/><Relationship Id="rId30" Type="http://schemas.openxmlformats.org/officeDocument/2006/relationships/hyperlink" Target="https://podminky.urs.cz/item/CS_URS_2023_01/167151101" TargetMode="External"/><Relationship Id="rId35" Type="http://schemas.openxmlformats.org/officeDocument/2006/relationships/hyperlink" Target="https://podminky.urs.cz/item/CS_URS_2023_01/175151101" TargetMode="External"/><Relationship Id="rId43" Type="http://schemas.openxmlformats.org/officeDocument/2006/relationships/hyperlink" Target="https://podminky.urs.cz/item/CS_URS_2023_01/452386111" TargetMode="External"/><Relationship Id="rId48" Type="http://schemas.openxmlformats.org/officeDocument/2006/relationships/hyperlink" Target="https://podminky.urs.cz/item/CS_URS_2023_01/919735111" TargetMode="External"/><Relationship Id="rId56" Type="http://schemas.openxmlformats.org/officeDocument/2006/relationships/hyperlink" Target="https://podminky.urs.cz/item/CS_URS_2023_01/997221873" TargetMode="External"/><Relationship Id="rId64" Type="http://schemas.openxmlformats.org/officeDocument/2006/relationships/hyperlink" Target="https://podminky.urs.cz/item/CS_URS_2023_01/919125111" TargetMode="External"/><Relationship Id="rId69" Type="http://schemas.openxmlformats.org/officeDocument/2006/relationships/hyperlink" Target="https://podminky.urs.cz/item/CS_URS_2023_01/938908411" TargetMode="External"/><Relationship Id="rId77" Type="http://schemas.openxmlformats.org/officeDocument/2006/relationships/hyperlink" Target="https://podminky.urs.cz/item/CS_URS_2023_01/997221559" TargetMode="External"/><Relationship Id="rId100" Type="http://schemas.openxmlformats.org/officeDocument/2006/relationships/hyperlink" Target="https://podminky.urs.cz/item/CS_URS_2023_01/877310310" TargetMode="External"/><Relationship Id="rId105" Type="http://schemas.openxmlformats.org/officeDocument/2006/relationships/hyperlink" Target="https://podminky.urs.cz/item/CS_URS_2023_01/894410102" TargetMode="External"/><Relationship Id="rId113" Type="http://schemas.openxmlformats.org/officeDocument/2006/relationships/hyperlink" Target="https://podminky.urs.cz/item/CS_URS_2023_01/468021221" TargetMode="External"/><Relationship Id="rId118" Type="http://schemas.openxmlformats.org/officeDocument/2006/relationships/drawing" Target="../drawings/drawing7.xml"/><Relationship Id="rId8" Type="http://schemas.openxmlformats.org/officeDocument/2006/relationships/hyperlink" Target="https://podminky.urs.cz/item/CS_URS_2023_01/119002412" TargetMode="External"/><Relationship Id="rId51" Type="http://schemas.openxmlformats.org/officeDocument/2006/relationships/hyperlink" Target="https://podminky.urs.cz/item/CS_URS_2023_01/997221559" TargetMode="External"/><Relationship Id="rId72" Type="http://schemas.openxmlformats.org/officeDocument/2006/relationships/hyperlink" Target="https://podminky.urs.cz/item/CS_URS_2023_01/113107342" TargetMode="External"/><Relationship Id="rId80" Type="http://schemas.openxmlformats.org/officeDocument/2006/relationships/hyperlink" Target="https://podminky.urs.cz/item/CS_URS_2023_01/997221611" TargetMode="External"/><Relationship Id="rId85" Type="http://schemas.openxmlformats.org/officeDocument/2006/relationships/hyperlink" Target="https://podminky.urs.cz/item/CS_URS_2023_01/565145101" TargetMode="External"/><Relationship Id="rId93" Type="http://schemas.openxmlformats.org/officeDocument/2006/relationships/hyperlink" Target="https://podminky.urs.cz/item/CS_URS_2023_01/919731122" TargetMode="External"/><Relationship Id="rId98" Type="http://schemas.openxmlformats.org/officeDocument/2006/relationships/hyperlink" Target="https://podminky.urs.cz/item/CS_URS_2023_01/919726123" TargetMode="External"/><Relationship Id="rId3" Type="http://schemas.openxmlformats.org/officeDocument/2006/relationships/hyperlink" Target="https://podminky.urs.cz/item/CS_URS_2023_01/119001405" TargetMode="External"/><Relationship Id="rId12" Type="http://schemas.openxmlformats.org/officeDocument/2006/relationships/hyperlink" Target="https://podminky.urs.cz/item/CS_URS_2023_01/119004112" TargetMode="External"/><Relationship Id="rId17" Type="http://schemas.openxmlformats.org/officeDocument/2006/relationships/hyperlink" Target="https://podminky.urs.cz/item/CS_URS_2023_01/138511201" TargetMode="External"/><Relationship Id="rId25" Type="http://schemas.openxmlformats.org/officeDocument/2006/relationships/hyperlink" Target="https://podminky.urs.cz/item/CS_URS_2023_01/162751119" TargetMode="External"/><Relationship Id="rId33" Type="http://schemas.openxmlformats.org/officeDocument/2006/relationships/hyperlink" Target="https://podminky.urs.cz/item/CS_URS_2023_01/171251201" TargetMode="External"/><Relationship Id="rId38" Type="http://schemas.openxmlformats.org/officeDocument/2006/relationships/hyperlink" Target="https://podminky.urs.cz/item/CS_URS_2023_01/451573111" TargetMode="External"/><Relationship Id="rId46" Type="http://schemas.openxmlformats.org/officeDocument/2006/relationships/hyperlink" Target="https://podminky.urs.cz/item/CS_URS_2023_01/113107342" TargetMode="External"/><Relationship Id="rId59" Type="http://schemas.openxmlformats.org/officeDocument/2006/relationships/hyperlink" Target="https://podminky.urs.cz/item/CS_URS_2023_01/565176101" TargetMode="External"/><Relationship Id="rId67" Type="http://schemas.openxmlformats.org/officeDocument/2006/relationships/hyperlink" Target="https://podminky.urs.cz/item/CS_URS_2023_01/919731121" TargetMode="External"/><Relationship Id="rId103" Type="http://schemas.openxmlformats.org/officeDocument/2006/relationships/hyperlink" Target="https://podminky.urs.cz/item/CS_URS_2023_01/892372121" TargetMode="External"/><Relationship Id="rId108" Type="http://schemas.openxmlformats.org/officeDocument/2006/relationships/hyperlink" Target="https://podminky.urs.cz/item/CS_URS_2023_01/899104112" TargetMode="External"/><Relationship Id="rId116" Type="http://schemas.openxmlformats.org/officeDocument/2006/relationships/hyperlink" Target="https://podminky.urs.cz/item/CS_URS_2023_01/469981111" TargetMode="External"/><Relationship Id="rId20" Type="http://schemas.openxmlformats.org/officeDocument/2006/relationships/hyperlink" Target="https://podminky.urs.cz/item/CS_URS_2023_01/151811132" TargetMode="External"/><Relationship Id="rId41" Type="http://schemas.openxmlformats.org/officeDocument/2006/relationships/hyperlink" Target="https://podminky.urs.cz/item/CS_URS_2023_01/452311131" TargetMode="External"/><Relationship Id="rId54" Type="http://schemas.openxmlformats.org/officeDocument/2006/relationships/hyperlink" Target="https://podminky.urs.cz/item/CS_URS_2023_01/997221611" TargetMode="External"/><Relationship Id="rId62" Type="http://schemas.openxmlformats.org/officeDocument/2006/relationships/hyperlink" Target="https://podminky.urs.cz/item/CS_URS_2023_01/577134111" TargetMode="External"/><Relationship Id="rId70" Type="http://schemas.openxmlformats.org/officeDocument/2006/relationships/hyperlink" Target="https://podminky.urs.cz/item/CS_URS_2023_01/938909311" TargetMode="External"/><Relationship Id="rId75" Type="http://schemas.openxmlformats.org/officeDocument/2006/relationships/hyperlink" Target="https://podminky.urs.cz/item/CS_URS_2023_01/919735112" TargetMode="External"/><Relationship Id="rId83" Type="http://schemas.openxmlformats.org/officeDocument/2006/relationships/hyperlink" Target="https://podminky.urs.cz/item/CS_URS_2023_01/564851011" TargetMode="External"/><Relationship Id="rId88" Type="http://schemas.openxmlformats.org/officeDocument/2006/relationships/hyperlink" Target="https://podminky.urs.cz/item/CS_URS_2023_01/577134111" TargetMode="External"/><Relationship Id="rId91" Type="http://schemas.openxmlformats.org/officeDocument/2006/relationships/hyperlink" Target="https://podminky.urs.cz/item/CS_URS_2023_01/919732211" TargetMode="External"/><Relationship Id="rId96" Type="http://schemas.openxmlformats.org/officeDocument/2006/relationships/hyperlink" Target="https://podminky.urs.cz/item/CS_URS_2023_01/564750001" TargetMode="External"/><Relationship Id="rId111" Type="http://schemas.openxmlformats.org/officeDocument/2006/relationships/hyperlink" Target="https://podminky.urs.cz/item/CS_URS_2023_01/998276126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2122" TargetMode="External"/><Relationship Id="rId15" Type="http://schemas.openxmlformats.org/officeDocument/2006/relationships/hyperlink" Target="https://podminky.urs.cz/item/CS_URS_2023_01/132455203" TargetMode="External"/><Relationship Id="rId23" Type="http://schemas.openxmlformats.org/officeDocument/2006/relationships/hyperlink" Target="https://podminky.urs.cz/item/CS_URS_2023_01/162651111" TargetMode="External"/><Relationship Id="rId28" Type="http://schemas.openxmlformats.org/officeDocument/2006/relationships/hyperlink" Target="https://podminky.urs.cz/item/CS_URS_2023_01/162751157" TargetMode="External"/><Relationship Id="rId36" Type="http://schemas.openxmlformats.org/officeDocument/2006/relationships/hyperlink" Target="https://podminky.urs.cz/item/CS_URS_2023_01/359901111" TargetMode="External"/><Relationship Id="rId49" Type="http://schemas.openxmlformats.org/officeDocument/2006/relationships/hyperlink" Target="https://podminky.urs.cz/item/CS_URS_2023_01/919735112" TargetMode="External"/><Relationship Id="rId57" Type="http://schemas.openxmlformats.org/officeDocument/2006/relationships/hyperlink" Target="https://podminky.urs.cz/item/CS_URS_2023_01/564871016" TargetMode="External"/><Relationship Id="rId106" Type="http://schemas.openxmlformats.org/officeDocument/2006/relationships/hyperlink" Target="https://podminky.urs.cz/item/CS_URS_2023_01/894410211" TargetMode="External"/><Relationship Id="rId114" Type="http://schemas.openxmlformats.org/officeDocument/2006/relationships/hyperlink" Target="https://podminky.urs.cz/item/CS_URS_2023_01/469972111" TargetMode="External"/><Relationship Id="rId10" Type="http://schemas.openxmlformats.org/officeDocument/2006/relationships/hyperlink" Target="https://podminky.urs.cz/item/CS_URS_2023_01/119003228" TargetMode="External"/><Relationship Id="rId31" Type="http://schemas.openxmlformats.org/officeDocument/2006/relationships/hyperlink" Target="https://podminky.urs.cz/item/CS_URS_2023_01/171152111" TargetMode="External"/><Relationship Id="rId44" Type="http://schemas.openxmlformats.org/officeDocument/2006/relationships/hyperlink" Target="https://podminky.urs.cz/item/CS_URS_2023_01/452387121" TargetMode="External"/><Relationship Id="rId52" Type="http://schemas.openxmlformats.org/officeDocument/2006/relationships/hyperlink" Target="https://podminky.urs.cz/item/CS_URS_2023_01/997221561" TargetMode="External"/><Relationship Id="rId60" Type="http://schemas.openxmlformats.org/officeDocument/2006/relationships/hyperlink" Target="https://podminky.urs.cz/item/CS_URS_2023_01/573111112" TargetMode="External"/><Relationship Id="rId65" Type="http://schemas.openxmlformats.org/officeDocument/2006/relationships/hyperlink" Target="https://podminky.urs.cz/item/CS_URS_2023_01/919726123" TargetMode="External"/><Relationship Id="rId73" Type="http://schemas.openxmlformats.org/officeDocument/2006/relationships/hyperlink" Target="https://podminky.urs.cz/item/CS_URS_2023_01/113154112" TargetMode="External"/><Relationship Id="rId78" Type="http://schemas.openxmlformats.org/officeDocument/2006/relationships/hyperlink" Target="https://podminky.urs.cz/item/CS_URS_2023_01/997221561" TargetMode="External"/><Relationship Id="rId81" Type="http://schemas.openxmlformats.org/officeDocument/2006/relationships/hyperlink" Target="https://podminky.urs.cz/item/CS_URS_2023_01/997221875" TargetMode="External"/><Relationship Id="rId86" Type="http://schemas.openxmlformats.org/officeDocument/2006/relationships/hyperlink" Target="https://podminky.urs.cz/item/CS_URS_2023_01/573111112" TargetMode="External"/><Relationship Id="rId94" Type="http://schemas.openxmlformats.org/officeDocument/2006/relationships/hyperlink" Target="https://podminky.urs.cz/item/CS_URS_2023_01/938908411" TargetMode="External"/><Relationship Id="rId99" Type="http://schemas.openxmlformats.org/officeDocument/2006/relationships/hyperlink" Target="https://podminky.urs.cz/item/CS_URS_2023_01/871370320" TargetMode="External"/><Relationship Id="rId101" Type="http://schemas.openxmlformats.org/officeDocument/2006/relationships/hyperlink" Target="https://podminky.urs.cz/item/CS_URS_2023_01/877310440" TargetMode="External"/><Relationship Id="rId4" Type="http://schemas.openxmlformats.org/officeDocument/2006/relationships/hyperlink" Target="https://podminky.urs.cz/item/CS_URS_2023_01/119001421" TargetMode="External"/><Relationship Id="rId9" Type="http://schemas.openxmlformats.org/officeDocument/2006/relationships/hyperlink" Target="https://podminky.urs.cz/item/CS_URS_2023_01/119003227" TargetMode="External"/><Relationship Id="rId13" Type="http://schemas.openxmlformats.org/officeDocument/2006/relationships/hyperlink" Target="https://podminky.urs.cz/item/CS_URS_2023_01/132255203" TargetMode="External"/><Relationship Id="rId18" Type="http://schemas.openxmlformats.org/officeDocument/2006/relationships/hyperlink" Target="https://podminky.urs.cz/item/CS_URS_2023_01/139001101" TargetMode="External"/><Relationship Id="rId39" Type="http://schemas.openxmlformats.org/officeDocument/2006/relationships/hyperlink" Target="https://podminky.urs.cz/item/CS_URS_2023_01/452112112" TargetMode="External"/><Relationship Id="rId109" Type="http://schemas.openxmlformats.org/officeDocument/2006/relationships/hyperlink" Target="https://podminky.urs.cz/item/CS_URS_2023_01/899711111" TargetMode="External"/><Relationship Id="rId34" Type="http://schemas.openxmlformats.org/officeDocument/2006/relationships/hyperlink" Target="https://podminky.urs.cz/item/CS_URS_2023_01/174151101" TargetMode="External"/><Relationship Id="rId50" Type="http://schemas.openxmlformats.org/officeDocument/2006/relationships/hyperlink" Target="https://podminky.urs.cz/item/CS_URS_2023_01/997221551" TargetMode="External"/><Relationship Id="rId55" Type="http://schemas.openxmlformats.org/officeDocument/2006/relationships/hyperlink" Target="https://podminky.urs.cz/item/CS_URS_2023_01/997221875" TargetMode="External"/><Relationship Id="rId76" Type="http://schemas.openxmlformats.org/officeDocument/2006/relationships/hyperlink" Target="https://podminky.urs.cz/item/CS_URS_2023_01/997221551" TargetMode="External"/><Relationship Id="rId97" Type="http://schemas.openxmlformats.org/officeDocument/2006/relationships/hyperlink" Target="https://podminky.urs.cz/item/CS_URS_2023_01/564750101" TargetMode="External"/><Relationship Id="rId104" Type="http://schemas.openxmlformats.org/officeDocument/2006/relationships/hyperlink" Target="https://podminky.urs.cz/item/CS_URS_2023_01/892381111" TargetMode="External"/><Relationship Id="rId7" Type="http://schemas.openxmlformats.org/officeDocument/2006/relationships/hyperlink" Target="https://podminky.urs.cz/item/CS_URS_2023_01/119002411" TargetMode="External"/><Relationship Id="rId71" Type="http://schemas.openxmlformats.org/officeDocument/2006/relationships/hyperlink" Target="https://podminky.urs.cz/item/CS_URS_2023_01/113107324" TargetMode="External"/><Relationship Id="rId92" Type="http://schemas.openxmlformats.org/officeDocument/2006/relationships/hyperlink" Target="https://podminky.urs.cz/item/CS_URS_2023_01/919731121" TargetMode="External"/><Relationship Id="rId2" Type="http://schemas.openxmlformats.org/officeDocument/2006/relationships/hyperlink" Target="https://podminky.urs.cz/item/CS_URS_2023_01/115101301" TargetMode="External"/><Relationship Id="rId29" Type="http://schemas.openxmlformats.org/officeDocument/2006/relationships/hyperlink" Target="https://podminky.urs.cz/item/CS_URS_2023_01/162751159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32255204" TargetMode="External"/><Relationship Id="rId18" Type="http://schemas.openxmlformats.org/officeDocument/2006/relationships/hyperlink" Target="https://podminky.urs.cz/item/CS_URS_2023_01/151811231" TargetMode="External"/><Relationship Id="rId26" Type="http://schemas.openxmlformats.org/officeDocument/2006/relationships/hyperlink" Target="https://podminky.urs.cz/item/CS_URS_2023_01/171152111" TargetMode="External"/><Relationship Id="rId39" Type="http://schemas.openxmlformats.org/officeDocument/2006/relationships/hyperlink" Target="https://podminky.urs.cz/item/CS_URS_2023_01/113107224" TargetMode="External"/><Relationship Id="rId21" Type="http://schemas.openxmlformats.org/officeDocument/2006/relationships/hyperlink" Target="https://podminky.urs.cz/item/CS_URS_2023_01/162751117" TargetMode="External"/><Relationship Id="rId34" Type="http://schemas.openxmlformats.org/officeDocument/2006/relationships/hyperlink" Target="https://podminky.urs.cz/item/CS_URS_2023_01/452112112" TargetMode="External"/><Relationship Id="rId42" Type="http://schemas.openxmlformats.org/officeDocument/2006/relationships/hyperlink" Target="https://podminky.urs.cz/item/CS_URS_2023_01/113154253" TargetMode="External"/><Relationship Id="rId47" Type="http://schemas.openxmlformats.org/officeDocument/2006/relationships/hyperlink" Target="https://podminky.urs.cz/item/CS_URS_2023_01/997221561" TargetMode="External"/><Relationship Id="rId50" Type="http://schemas.openxmlformats.org/officeDocument/2006/relationships/hyperlink" Target="https://podminky.urs.cz/item/CS_URS_2023_01/997221875" TargetMode="External"/><Relationship Id="rId55" Type="http://schemas.openxmlformats.org/officeDocument/2006/relationships/hyperlink" Target="https://podminky.urs.cz/item/CS_URS_2023_01/573111112" TargetMode="External"/><Relationship Id="rId63" Type="http://schemas.openxmlformats.org/officeDocument/2006/relationships/hyperlink" Target="https://podminky.urs.cz/item/CS_URS_2023_01/616635112" TargetMode="External"/><Relationship Id="rId68" Type="http://schemas.openxmlformats.org/officeDocument/2006/relationships/hyperlink" Target="https://podminky.urs.cz/item/CS_URS_2023_01/877370440" TargetMode="External"/><Relationship Id="rId76" Type="http://schemas.openxmlformats.org/officeDocument/2006/relationships/hyperlink" Target="https://podminky.urs.cz/item/CS_URS_2023_01/899102211" TargetMode="External"/><Relationship Id="rId84" Type="http://schemas.openxmlformats.org/officeDocument/2006/relationships/hyperlink" Target="https://podminky.urs.cz/item/CS_URS_2023_01/469972121" TargetMode="External"/><Relationship Id="rId7" Type="http://schemas.openxmlformats.org/officeDocument/2006/relationships/hyperlink" Target="https://podminky.urs.cz/item/CS_URS_2023_01/119002411" TargetMode="External"/><Relationship Id="rId71" Type="http://schemas.openxmlformats.org/officeDocument/2006/relationships/hyperlink" Target="https://podminky.urs.cz/item/CS_URS_2023_01/892381111" TargetMode="External"/><Relationship Id="rId2" Type="http://schemas.openxmlformats.org/officeDocument/2006/relationships/hyperlink" Target="https://podminky.urs.cz/item/CS_URS_2023_01/115101301" TargetMode="External"/><Relationship Id="rId16" Type="http://schemas.openxmlformats.org/officeDocument/2006/relationships/hyperlink" Target="https://podminky.urs.cz/item/CS_URS_2023_01/151811131" TargetMode="External"/><Relationship Id="rId29" Type="http://schemas.openxmlformats.org/officeDocument/2006/relationships/hyperlink" Target="https://podminky.urs.cz/item/CS_URS_2023_01/174151101" TargetMode="External"/><Relationship Id="rId11" Type="http://schemas.openxmlformats.org/officeDocument/2006/relationships/hyperlink" Target="https://podminky.urs.cz/item/CS_URS_2023_01/119004111" TargetMode="External"/><Relationship Id="rId24" Type="http://schemas.openxmlformats.org/officeDocument/2006/relationships/hyperlink" Target="https://podminky.urs.cz/item/CS_URS_2023_01/162751139" TargetMode="External"/><Relationship Id="rId32" Type="http://schemas.openxmlformats.org/officeDocument/2006/relationships/hyperlink" Target="https://podminky.urs.cz/item/CS_URS_2023_01/359901211" TargetMode="External"/><Relationship Id="rId37" Type="http://schemas.openxmlformats.org/officeDocument/2006/relationships/hyperlink" Target="https://podminky.urs.cz/item/CS_URS_2023_01/452351101" TargetMode="External"/><Relationship Id="rId40" Type="http://schemas.openxmlformats.org/officeDocument/2006/relationships/hyperlink" Target="https://podminky.urs.cz/item/CS_URS_2023_01/113107241" TargetMode="External"/><Relationship Id="rId45" Type="http://schemas.openxmlformats.org/officeDocument/2006/relationships/hyperlink" Target="https://podminky.urs.cz/item/CS_URS_2023_01/997221551" TargetMode="External"/><Relationship Id="rId53" Type="http://schemas.openxmlformats.org/officeDocument/2006/relationships/hyperlink" Target="https://podminky.urs.cz/item/CS_URS_2023_01/564861111" TargetMode="External"/><Relationship Id="rId58" Type="http://schemas.openxmlformats.org/officeDocument/2006/relationships/hyperlink" Target="https://podminky.urs.cz/item/CS_URS_2023_01/919726123" TargetMode="External"/><Relationship Id="rId66" Type="http://schemas.openxmlformats.org/officeDocument/2006/relationships/hyperlink" Target="https://podminky.urs.cz/item/CS_URS_2023_01/877310440" TargetMode="External"/><Relationship Id="rId74" Type="http://schemas.openxmlformats.org/officeDocument/2006/relationships/hyperlink" Target="https://podminky.urs.cz/item/CS_URS_2023_01/894410212" TargetMode="External"/><Relationship Id="rId79" Type="http://schemas.openxmlformats.org/officeDocument/2006/relationships/hyperlink" Target="https://podminky.urs.cz/item/CS_URS_2023_01/998276101" TargetMode="External"/><Relationship Id="rId87" Type="http://schemas.openxmlformats.org/officeDocument/2006/relationships/drawing" Target="../drawings/drawing8.xml"/><Relationship Id="rId5" Type="http://schemas.openxmlformats.org/officeDocument/2006/relationships/hyperlink" Target="https://podminky.urs.cz/item/CS_URS_2023_01/119002121" TargetMode="External"/><Relationship Id="rId61" Type="http://schemas.openxmlformats.org/officeDocument/2006/relationships/hyperlink" Target="https://podminky.urs.cz/item/CS_URS_2023_01/938908411" TargetMode="External"/><Relationship Id="rId82" Type="http://schemas.openxmlformats.org/officeDocument/2006/relationships/hyperlink" Target="https://podminky.urs.cz/item/CS_URS_2023_01/468021221" TargetMode="External"/><Relationship Id="rId19" Type="http://schemas.openxmlformats.org/officeDocument/2006/relationships/hyperlink" Target="https://podminky.urs.cz/item/CS_URS_2023_01/151811232" TargetMode="External"/><Relationship Id="rId4" Type="http://schemas.openxmlformats.org/officeDocument/2006/relationships/hyperlink" Target="https://podminky.urs.cz/item/CS_URS_2023_01/119001421" TargetMode="External"/><Relationship Id="rId9" Type="http://schemas.openxmlformats.org/officeDocument/2006/relationships/hyperlink" Target="https://podminky.urs.cz/item/CS_URS_2023_01/119003227" TargetMode="External"/><Relationship Id="rId14" Type="http://schemas.openxmlformats.org/officeDocument/2006/relationships/hyperlink" Target="https://podminky.urs.cz/item/CS_URS_2023_01/132355204" TargetMode="External"/><Relationship Id="rId22" Type="http://schemas.openxmlformats.org/officeDocument/2006/relationships/hyperlink" Target="https://podminky.urs.cz/item/CS_URS_2023_01/162751119" TargetMode="External"/><Relationship Id="rId27" Type="http://schemas.openxmlformats.org/officeDocument/2006/relationships/hyperlink" Target="https://podminky.urs.cz/item/CS_URS_2023_01/171201231" TargetMode="External"/><Relationship Id="rId30" Type="http://schemas.openxmlformats.org/officeDocument/2006/relationships/hyperlink" Target="https://podminky.urs.cz/item/CS_URS_2023_01/175151101" TargetMode="External"/><Relationship Id="rId35" Type="http://schemas.openxmlformats.org/officeDocument/2006/relationships/hyperlink" Target="https://podminky.urs.cz/item/CS_URS_2023_01/452112122" TargetMode="External"/><Relationship Id="rId43" Type="http://schemas.openxmlformats.org/officeDocument/2006/relationships/hyperlink" Target="https://podminky.urs.cz/item/CS_URS_2023_01/919735111" TargetMode="External"/><Relationship Id="rId48" Type="http://schemas.openxmlformats.org/officeDocument/2006/relationships/hyperlink" Target="https://podminky.urs.cz/item/CS_URS_2023_01/997221569" TargetMode="External"/><Relationship Id="rId56" Type="http://schemas.openxmlformats.org/officeDocument/2006/relationships/hyperlink" Target="https://podminky.urs.cz/item/CS_URS_2023_01/573211107" TargetMode="External"/><Relationship Id="rId64" Type="http://schemas.openxmlformats.org/officeDocument/2006/relationships/hyperlink" Target="https://podminky.urs.cz/item/CS_URS_2023_01/871360320" TargetMode="External"/><Relationship Id="rId69" Type="http://schemas.openxmlformats.org/officeDocument/2006/relationships/hyperlink" Target="https://podminky.urs.cz/item/CS_URS_2023_01/890431851" TargetMode="External"/><Relationship Id="rId77" Type="http://schemas.openxmlformats.org/officeDocument/2006/relationships/hyperlink" Target="https://podminky.urs.cz/item/CS_URS_2023_01/899104112" TargetMode="External"/><Relationship Id="rId8" Type="http://schemas.openxmlformats.org/officeDocument/2006/relationships/hyperlink" Target="https://podminky.urs.cz/item/CS_URS_2023_01/119002412" TargetMode="External"/><Relationship Id="rId51" Type="http://schemas.openxmlformats.org/officeDocument/2006/relationships/hyperlink" Target="https://podminky.urs.cz/item/CS_URS_2023_01/997221873" TargetMode="External"/><Relationship Id="rId72" Type="http://schemas.openxmlformats.org/officeDocument/2006/relationships/hyperlink" Target="https://podminky.urs.cz/item/CS_URS_2023_01/894410102" TargetMode="External"/><Relationship Id="rId80" Type="http://schemas.openxmlformats.org/officeDocument/2006/relationships/hyperlink" Target="https://podminky.urs.cz/item/CS_URS_2023_01/998276126" TargetMode="External"/><Relationship Id="rId85" Type="http://schemas.openxmlformats.org/officeDocument/2006/relationships/hyperlink" Target="https://podminky.urs.cz/item/CS_URS_2023_01/469981111" TargetMode="External"/><Relationship Id="rId3" Type="http://schemas.openxmlformats.org/officeDocument/2006/relationships/hyperlink" Target="https://podminky.urs.cz/item/CS_URS_2023_01/119001405" TargetMode="External"/><Relationship Id="rId12" Type="http://schemas.openxmlformats.org/officeDocument/2006/relationships/hyperlink" Target="https://podminky.urs.cz/item/CS_URS_2023_01/119004112" TargetMode="External"/><Relationship Id="rId17" Type="http://schemas.openxmlformats.org/officeDocument/2006/relationships/hyperlink" Target="https://podminky.urs.cz/item/CS_URS_2023_01/151811132" TargetMode="External"/><Relationship Id="rId25" Type="http://schemas.openxmlformats.org/officeDocument/2006/relationships/hyperlink" Target="https://podminky.urs.cz/item/CS_URS_2023_01/167151111" TargetMode="External"/><Relationship Id="rId33" Type="http://schemas.openxmlformats.org/officeDocument/2006/relationships/hyperlink" Target="https://podminky.urs.cz/item/CS_URS_2023_01/451573111" TargetMode="External"/><Relationship Id="rId38" Type="http://schemas.openxmlformats.org/officeDocument/2006/relationships/hyperlink" Target="https://podminky.urs.cz/item/CS_URS_2023_01/452387121" TargetMode="External"/><Relationship Id="rId46" Type="http://schemas.openxmlformats.org/officeDocument/2006/relationships/hyperlink" Target="https://podminky.urs.cz/item/CS_URS_2023_01/997221559" TargetMode="External"/><Relationship Id="rId59" Type="http://schemas.openxmlformats.org/officeDocument/2006/relationships/hyperlink" Target="https://podminky.urs.cz/item/CS_URS_2023_01/919731121" TargetMode="External"/><Relationship Id="rId67" Type="http://schemas.openxmlformats.org/officeDocument/2006/relationships/hyperlink" Target="https://podminky.urs.cz/item/CS_URS_2023_01/877370320" TargetMode="External"/><Relationship Id="rId20" Type="http://schemas.openxmlformats.org/officeDocument/2006/relationships/hyperlink" Target="https://podminky.urs.cz/item/CS_URS_2023_01/162651111" TargetMode="External"/><Relationship Id="rId41" Type="http://schemas.openxmlformats.org/officeDocument/2006/relationships/hyperlink" Target="https://podminky.urs.cz/item/CS_URS_2023_01/113107242" TargetMode="External"/><Relationship Id="rId54" Type="http://schemas.openxmlformats.org/officeDocument/2006/relationships/hyperlink" Target="https://podminky.urs.cz/item/CS_URS_2023_01/565145101" TargetMode="External"/><Relationship Id="rId62" Type="http://schemas.openxmlformats.org/officeDocument/2006/relationships/hyperlink" Target="https://podminky.urs.cz/item/CS_URS_2023_01/938909311" TargetMode="External"/><Relationship Id="rId70" Type="http://schemas.openxmlformats.org/officeDocument/2006/relationships/hyperlink" Target="https://podminky.urs.cz/item/CS_URS_2023_01/892362121" TargetMode="External"/><Relationship Id="rId75" Type="http://schemas.openxmlformats.org/officeDocument/2006/relationships/hyperlink" Target="https://podminky.urs.cz/item/CS_URS_2023_01/894410232" TargetMode="External"/><Relationship Id="rId83" Type="http://schemas.openxmlformats.org/officeDocument/2006/relationships/hyperlink" Target="https://podminky.urs.cz/item/CS_URS_2023_01/469972111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2122" TargetMode="External"/><Relationship Id="rId15" Type="http://schemas.openxmlformats.org/officeDocument/2006/relationships/hyperlink" Target="https://podminky.urs.cz/item/CS_URS_2023_01/139001101" TargetMode="External"/><Relationship Id="rId23" Type="http://schemas.openxmlformats.org/officeDocument/2006/relationships/hyperlink" Target="https://podminky.urs.cz/item/CS_URS_2023_01/162751137" TargetMode="External"/><Relationship Id="rId28" Type="http://schemas.openxmlformats.org/officeDocument/2006/relationships/hyperlink" Target="https://podminky.urs.cz/item/CS_URS_2023_01/171251201" TargetMode="External"/><Relationship Id="rId36" Type="http://schemas.openxmlformats.org/officeDocument/2006/relationships/hyperlink" Target="https://podminky.urs.cz/item/CS_URS_2023_01/452311131" TargetMode="External"/><Relationship Id="rId49" Type="http://schemas.openxmlformats.org/officeDocument/2006/relationships/hyperlink" Target="https://podminky.urs.cz/item/CS_URS_2023_01/997221611" TargetMode="External"/><Relationship Id="rId57" Type="http://schemas.openxmlformats.org/officeDocument/2006/relationships/hyperlink" Target="https://podminky.urs.cz/item/CS_URS_2023_01/577134111" TargetMode="External"/><Relationship Id="rId10" Type="http://schemas.openxmlformats.org/officeDocument/2006/relationships/hyperlink" Target="https://podminky.urs.cz/item/CS_URS_2023_01/119003228" TargetMode="External"/><Relationship Id="rId31" Type="http://schemas.openxmlformats.org/officeDocument/2006/relationships/hyperlink" Target="https://podminky.urs.cz/item/CS_URS_2023_01/359901111" TargetMode="External"/><Relationship Id="rId44" Type="http://schemas.openxmlformats.org/officeDocument/2006/relationships/hyperlink" Target="https://podminky.urs.cz/item/CS_URS_2023_01/919735112" TargetMode="External"/><Relationship Id="rId52" Type="http://schemas.openxmlformats.org/officeDocument/2006/relationships/hyperlink" Target="https://podminky.urs.cz/item/CS_URS_2023_01/564851111" TargetMode="External"/><Relationship Id="rId60" Type="http://schemas.openxmlformats.org/officeDocument/2006/relationships/hyperlink" Target="https://podminky.urs.cz/item/CS_URS_2023_01/919732211" TargetMode="External"/><Relationship Id="rId65" Type="http://schemas.openxmlformats.org/officeDocument/2006/relationships/hyperlink" Target="https://podminky.urs.cz/item/CS_URS_2023_01/877310310" TargetMode="External"/><Relationship Id="rId73" Type="http://schemas.openxmlformats.org/officeDocument/2006/relationships/hyperlink" Target="https://podminky.urs.cz/item/CS_URS_2023_01/894410211" TargetMode="External"/><Relationship Id="rId78" Type="http://schemas.openxmlformats.org/officeDocument/2006/relationships/hyperlink" Target="https://podminky.urs.cz/item/CS_URS_2023_01/899711111" TargetMode="External"/><Relationship Id="rId81" Type="http://schemas.openxmlformats.org/officeDocument/2006/relationships/hyperlink" Target="https://podminky.urs.cz/item/CS_URS_2023_01/460881612" TargetMode="External"/><Relationship Id="rId86" Type="http://schemas.openxmlformats.org/officeDocument/2006/relationships/hyperlink" Target="https://podminky.urs.cz/item/CS_URS_2023_01/46998121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9004111" TargetMode="External"/><Relationship Id="rId18" Type="http://schemas.openxmlformats.org/officeDocument/2006/relationships/hyperlink" Target="https://podminky.urs.cz/item/CS_URS_2023_01/132455204" TargetMode="External"/><Relationship Id="rId26" Type="http://schemas.openxmlformats.org/officeDocument/2006/relationships/hyperlink" Target="https://podminky.urs.cz/item/CS_URS_2023_01/162751137" TargetMode="External"/><Relationship Id="rId39" Type="http://schemas.openxmlformats.org/officeDocument/2006/relationships/hyperlink" Target="https://podminky.urs.cz/item/CS_URS_2023_01/452351101" TargetMode="External"/><Relationship Id="rId21" Type="http://schemas.openxmlformats.org/officeDocument/2006/relationships/hyperlink" Target="https://podminky.urs.cz/item/CS_URS_2023_01/151811132" TargetMode="External"/><Relationship Id="rId34" Type="http://schemas.openxmlformats.org/officeDocument/2006/relationships/hyperlink" Target="https://podminky.urs.cz/item/CS_URS_2023_01/359901211" TargetMode="External"/><Relationship Id="rId42" Type="http://schemas.openxmlformats.org/officeDocument/2006/relationships/hyperlink" Target="https://podminky.urs.cz/item/CS_URS_2023_01/564851111" TargetMode="External"/><Relationship Id="rId47" Type="http://schemas.openxmlformats.org/officeDocument/2006/relationships/hyperlink" Target="https://podminky.urs.cz/item/CS_URS_2023_01/573111112" TargetMode="External"/><Relationship Id="rId50" Type="http://schemas.openxmlformats.org/officeDocument/2006/relationships/hyperlink" Target="https://podminky.urs.cz/item/CS_URS_2023_01/596212212" TargetMode="External"/><Relationship Id="rId55" Type="http://schemas.openxmlformats.org/officeDocument/2006/relationships/hyperlink" Target="https://podminky.urs.cz/item/CS_URS_2023_01/877360440" TargetMode="External"/><Relationship Id="rId63" Type="http://schemas.openxmlformats.org/officeDocument/2006/relationships/hyperlink" Target="https://podminky.urs.cz/item/CS_URS_2023_01/899104112" TargetMode="External"/><Relationship Id="rId68" Type="http://schemas.openxmlformats.org/officeDocument/2006/relationships/hyperlink" Target="https://podminky.urs.cz/item/CS_URS_2023_01/919735111" TargetMode="External"/><Relationship Id="rId76" Type="http://schemas.openxmlformats.org/officeDocument/2006/relationships/hyperlink" Target="https://podminky.urs.cz/item/CS_URS_2023_01/997221561" TargetMode="External"/><Relationship Id="rId84" Type="http://schemas.openxmlformats.org/officeDocument/2006/relationships/hyperlink" Target="https://podminky.urs.cz/item/CS_URS_2023_01/468021221" TargetMode="External"/><Relationship Id="rId89" Type="http://schemas.openxmlformats.org/officeDocument/2006/relationships/drawing" Target="../drawings/drawing9.xml"/><Relationship Id="rId7" Type="http://schemas.openxmlformats.org/officeDocument/2006/relationships/hyperlink" Target="https://podminky.urs.cz/item/CS_URS_2023_01/119001405" TargetMode="External"/><Relationship Id="rId71" Type="http://schemas.openxmlformats.org/officeDocument/2006/relationships/hyperlink" Target="https://podminky.urs.cz/item/CS_URS_2023_01/938909311" TargetMode="External"/><Relationship Id="rId2" Type="http://schemas.openxmlformats.org/officeDocument/2006/relationships/hyperlink" Target="https://podminky.urs.cz/item/CS_URS_2023_01/113107164" TargetMode="External"/><Relationship Id="rId16" Type="http://schemas.openxmlformats.org/officeDocument/2006/relationships/hyperlink" Target="https://podminky.urs.cz/item/CS_URS_2023_01/131413701" TargetMode="External"/><Relationship Id="rId29" Type="http://schemas.openxmlformats.org/officeDocument/2006/relationships/hyperlink" Target="https://podminky.urs.cz/item/CS_URS_2023_01/171201231" TargetMode="External"/><Relationship Id="rId11" Type="http://schemas.openxmlformats.org/officeDocument/2006/relationships/hyperlink" Target="https://podminky.urs.cz/item/CS_URS_2023_01/119003227" TargetMode="External"/><Relationship Id="rId24" Type="http://schemas.openxmlformats.org/officeDocument/2006/relationships/hyperlink" Target="https://podminky.urs.cz/item/CS_URS_2023_01/162211321" TargetMode="External"/><Relationship Id="rId32" Type="http://schemas.openxmlformats.org/officeDocument/2006/relationships/hyperlink" Target="https://podminky.urs.cz/item/CS_URS_2023_01/175151101" TargetMode="External"/><Relationship Id="rId37" Type="http://schemas.openxmlformats.org/officeDocument/2006/relationships/hyperlink" Target="https://podminky.urs.cz/item/CS_URS_2023_01/452112122" TargetMode="External"/><Relationship Id="rId40" Type="http://schemas.openxmlformats.org/officeDocument/2006/relationships/hyperlink" Target="https://podminky.urs.cz/item/CS_URS_2023_01/452386111" TargetMode="External"/><Relationship Id="rId45" Type="http://schemas.openxmlformats.org/officeDocument/2006/relationships/hyperlink" Target="https://podminky.urs.cz/item/CS_URS_2023_01/565145101" TargetMode="External"/><Relationship Id="rId53" Type="http://schemas.openxmlformats.org/officeDocument/2006/relationships/hyperlink" Target="https://podminky.urs.cz/item/CS_URS_2023_01/877310440" TargetMode="External"/><Relationship Id="rId58" Type="http://schemas.openxmlformats.org/officeDocument/2006/relationships/hyperlink" Target="https://podminky.urs.cz/item/CS_URS_2023_01/894410102" TargetMode="External"/><Relationship Id="rId66" Type="http://schemas.openxmlformats.org/officeDocument/2006/relationships/hyperlink" Target="https://podminky.urs.cz/item/CS_URS_2023_01/919731121" TargetMode="External"/><Relationship Id="rId74" Type="http://schemas.openxmlformats.org/officeDocument/2006/relationships/hyperlink" Target="https://podminky.urs.cz/item/CS_URS_2023_01/997221551" TargetMode="External"/><Relationship Id="rId79" Type="http://schemas.openxmlformats.org/officeDocument/2006/relationships/hyperlink" Target="https://podminky.urs.cz/item/CS_URS_2023_01/997221873" TargetMode="External"/><Relationship Id="rId87" Type="http://schemas.openxmlformats.org/officeDocument/2006/relationships/hyperlink" Target="https://podminky.urs.cz/item/CS_URS_2023_01/469981111" TargetMode="External"/><Relationship Id="rId5" Type="http://schemas.openxmlformats.org/officeDocument/2006/relationships/hyperlink" Target="https://podminky.urs.cz/item/CS_URS_2023_01/113154112" TargetMode="External"/><Relationship Id="rId61" Type="http://schemas.openxmlformats.org/officeDocument/2006/relationships/hyperlink" Target="https://podminky.urs.cz/item/CS_URS_2023_01/894410232" TargetMode="External"/><Relationship Id="rId82" Type="http://schemas.openxmlformats.org/officeDocument/2006/relationships/hyperlink" Target="https://podminky.urs.cz/item/CS_URS_2023_01/998276126" TargetMode="External"/><Relationship Id="rId19" Type="http://schemas.openxmlformats.org/officeDocument/2006/relationships/hyperlink" Target="https://podminky.urs.cz/item/CS_URS_2023_01/139001101" TargetMode="External"/><Relationship Id="rId4" Type="http://schemas.openxmlformats.org/officeDocument/2006/relationships/hyperlink" Target="https://podminky.urs.cz/item/CS_URS_2023_01/113107182" TargetMode="External"/><Relationship Id="rId9" Type="http://schemas.openxmlformats.org/officeDocument/2006/relationships/hyperlink" Target="https://podminky.urs.cz/item/CS_URS_2023_01/119002121" TargetMode="External"/><Relationship Id="rId14" Type="http://schemas.openxmlformats.org/officeDocument/2006/relationships/hyperlink" Target="https://podminky.urs.cz/item/CS_URS_2023_01/119004112" TargetMode="External"/><Relationship Id="rId22" Type="http://schemas.openxmlformats.org/officeDocument/2006/relationships/hyperlink" Target="https://podminky.urs.cz/item/CS_URS_2023_01/151811231" TargetMode="External"/><Relationship Id="rId27" Type="http://schemas.openxmlformats.org/officeDocument/2006/relationships/hyperlink" Target="https://podminky.urs.cz/item/CS_URS_2023_01/162751139" TargetMode="External"/><Relationship Id="rId30" Type="http://schemas.openxmlformats.org/officeDocument/2006/relationships/hyperlink" Target="https://podminky.urs.cz/item/CS_URS_2023_01/171251201" TargetMode="External"/><Relationship Id="rId35" Type="http://schemas.openxmlformats.org/officeDocument/2006/relationships/hyperlink" Target="https://podminky.urs.cz/item/CS_URS_2023_01/451573111" TargetMode="External"/><Relationship Id="rId43" Type="http://schemas.openxmlformats.org/officeDocument/2006/relationships/hyperlink" Target="https://podminky.urs.cz/item/CS_URS_2023_01/564861011" TargetMode="External"/><Relationship Id="rId48" Type="http://schemas.openxmlformats.org/officeDocument/2006/relationships/hyperlink" Target="https://podminky.urs.cz/item/CS_URS_2023_01/573211107" TargetMode="External"/><Relationship Id="rId56" Type="http://schemas.openxmlformats.org/officeDocument/2006/relationships/hyperlink" Target="https://podminky.urs.cz/item/CS_URS_2023_01/892362121" TargetMode="External"/><Relationship Id="rId64" Type="http://schemas.openxmlformats.org/officeDocument/2006/relationships/hyperlink" Target="https://podminky.urs.cz/item/CS_URS_2023_01/899711111" TargetMode="External"/><Relationship Id="rId69" Type="http://schemas.openxmlformats.org/officeDocument/2006/relationships/hyperlink" Target="https://podminky.urs.cz/item/CS_URS_2023_01/919735112" TargetMode="External"/><Relationship Id="rId77" Type="http://schemas.openxmlformats.org/officeDocument/2006/relationships/hyperlink" Target="https://podminky.urs.cz/item/CS_URS_2023_01/997221569" TargetMode="External"/><Relationship Id="rId8" Type="http://schemas.openxmlformats.org/officeDocument/2006/relationships/hyperlink" Target="https://podminky.urs.cz/item/CS_URS_2023_01/119001421" TargetMode="External"/><Relationship Id="rId51" Type="http://schemas.openxmlformats.org/officeDocument/2006/relationships/hyperlink" Target="https://podminky.urs.cz/item/CS_URS_2023_01/871360320" TargetMode="External"/><Relationship Id="rId72" Type="http://schemas.openxmlformats.org/officeDocument/2006/relationships/hyperlink" Target="https://podminky.urs.cz/item/CS_URS_2023_01/979054451" TargetMode="External"/><Relationship Id="rId80" Type="http://schemas.openxmlformats.org/officeDocument/2006/relationships/hyperlink" Target="https://podminky.urs.cz/item/CS_URS_2023_01/997221875" TargetMode="External"/><Relationship Id="rId85" Type="http://schemas.openxmlformats.org/officeDocument/2006/relationships/hyperlink" Target="https://podminky.urs.cz/item/CS_URS_2023_01/469972111" TargetMode="External"/><Relationship Id="rId3" Type="http://schemas.openxmlformats.org/officeDocument/2006/relationships/hyperlink" Target="https://podminky.urs.cz/item/CS_URS_2023_01/113107181" TargetMode="External"/><Relationship Id="rId12" Type="http://schemas.openxmlformats.org/officeDocument/2006/relationships/hyperlink" Target="https://podminky.urs.cz/item/CS_URS_2023_01/119003228" TargetMode="External"/><Relationship Id="rId17" Type="http://schemas.openxmlformats.org/officeDocument/2006/relationships/hyperlink" Target="https://podminky.urs.cz/item/CS_URS_2023_01/132355204" TargetMode="External"/><Relationship Id="rId25" Type="http://schemas.openxmlformats.org/officeDocument/2006/relationships/hyperlink" Target="https://podminky.urs.cz/item/CS_URS_2023_01/162211329" TargetMode="External"/><Relationship Id="rId33" Type="http://schemas.openxmlformats.org/officeDocument/2006/relationships/hyperlink" Target="https://podminky.urs.cz/item/CS_URS_2023_01/359901111" TargetMode="External"/><Relationship Id="rId38" Type="http://schemas.openxmlformats.org/officeDocument/2006/relationships/hyperlink" Target="https://podminky.urs.cz/item/CS_URS_2023_01/452311131" TargetMode="External"/><Relationship Id="rId46" Type="http://schemas.openxmlformats.org/officeDocument/2006/relationships/hyperlink" Target="https://podminky.urs.cz/item/CS_URS_2023_01/567132111" TargetMode="External"/><Relationship Id="rId59" Type="http://schemas.openxmlformats.org/officeDocument/2006/relationships/hyperlink" Target="https://podminky.urs.cz/item/CS_URS_2023_01/894410211" TargetMode="External"/><Relationship Id="rId67" Type="http://schemas.openxmlformats.org/officeDocument/2006/relationships/hyperlink" Target="https://podminky.urs.cz/item/CS_URS_2023_01/919732211" TargetMode="External"/><Relationship Id="rId20" Type="http://schemas.openxmlformats.org/officeDocument/2006/relationships/hyperlink" Target="https://podminky.urs.cz/item/CS_URS_2023_01/151811131" TargetMode="External"/><Relationship Id="rId41" Type="http://schemas.openxmlformats.org/officeDocument/2006/relationships/hyperlink" Target="https://podminky.urs.cz/item/CS_URS_2023_01/452387121" TargetMode="External"/><Relationship Id="rId54" Type="http://schemas.openxmlformats.org/officeDocument/2006/relationships/hyperlink" Target="https://podminky.urs.cz/item/CS_URS_2023_01/877360320" TargetMode="External"/><Relationship Id="rId62" Type="http://schemas.openxmlformats.org/officeDocument/2006/relationships/hyperlink" Target="https://podminky.urs.cz/item/CS_URS_2023_01/894410302" TargetMode="External"/><Relationship Id="rId70" Type="http://schemas.openxmlformats.org/officeDocument/2006/relationships/hyperlink" Target="https://podminky.urs.cz/item/CS_URS_2023_01/938908411" TargetMode="External"/><Relationship Id="rId75" Type="http://schemas.openxmlformats.org/officeDocument/2006/relationships/hyperlink" Target="https://podminky.urs.cz/item/CS_URS_2023_01/997221559" TargetMode="External"/><Relationship Id="rId83" Type="http://schemas.openxmlformats.org/officeDocument/2006/relationships/hyperlink" Target="https://podminky.urs.cz/item/CS_URS_2023_01/460881612" TargetMode="External"/><Relationship Id="rId88" Type="http://schemas.openxmlformats.org/officeDocument/2006/relationships/hyperlink" Target="https://podminky.urs.cz/item/CS_URS_2023_01/469981211" TargetMode="External"/><Relationship Id="rId1" Type="http://schemas.openxmlformats.org/officeDocument/2006/relationships/hyperlink" Target="https://podminky.urs.cz/item/CS_URS_2023_01/113106171" TargetMode="External"/><Relationship Id="rId6" Type="http://schemas.openxmlformats.org/officeDocument/2006/relationships/hyperlink" Target="https://podminky.urs.cz/item/CS_URS_2023_01/119001401" TargetMode="External"/><Relationship Id="rId15" Type="http://schemas.openxmlformats.org/officeDocument/2006/relationships/hyperlink" Target="https://podminky.urs.cz/item/CS_URS_2023_01/131313701" TargetMode="External"/><Relationship Id="rId23" Type="http://schemas.openxmlformats.org/officeDocument/2006/relationships/hyperlink" Target="https://podminky.urs.cz/item/CS_URS_2023_01/151811232" TargetMode="External"/><Relationship Id="rId28" Type="http://schemas.openxmlformats.org/officeDocument/2006/relationships/hyperlink" Target="https://podminky.urs.cz/item/CS_URS_2023_01/171152111" TargetMode="External"/><Relationship Id="rId36" Type="http://schemas.openxmlformats.org/officeDocument/2006/relationships/hyperlink" Target="https://podminky.urs.cz/item/CS_URS_2023_01/452112112" TargetMode="External"/><Relationship Id="rId49" Type="http://schemas.openxmlformats.org/officeDocument/2006/relationships/hyperlink" Target="https://podminky.urs.cz/item/CS_URS_2023_01/577134111" TargetMode="External"/><Relationship Id="rId57" Type="http://schemas.openxmlformats.org/officeDocument/2006/relationships/hyperlink" Target="https://podminky.urs.cz/item/CS_URS_2023_01/892381111" TargetMode="External"/><Relationship Id="rId10" Type="http://schemas.openxmlformats.org/officeDocument/2006/relationships/hyperlink" Target="https://podminky.urs.cz/item/CS_URS_2023_01/119002122" TargetMode="External"/><Relationship Id="rId31" Type="http://schemas.openxmlformats.org/officeDocument/2006/relationships/hyperlink" Target="https://podminky.urs.cz/item/CS_URS_2023_01/174151101" TargetMode="External"/><Relationship Id="rId44" Type="http://schemas.openxmlformats.org/officeDocument/2006/relationships/hyperlink" Target="https://podminky.urs.cz/item/CS_URS_2023_01/564861111" TargetMode="External"/><Relationship Id="rId52" Type="http://schemas.openxmlformats.org/officeDocument/2006/relationships/hyperlink" Target="https://podminky.urs.cz/item/CS_URS_2023_01/877310310" TargetMode="External"/><Relationship Id="rId60" Type="http://schemas.openxmlformats.org/officeDocument/2006/relationships/hyperlink" Target="https://podminky.urs.cz/item/CS_URS_2023_01/894410212" TargetMode="External"/><Relationship Id="rId65" Type="http://schemas.openxmlformats.org/officeDocument/2006/relationships/hyperlink" Target="https://podminky.urs.cz/item/CS_URS_2023_01/919726123" TargetMode="External"/><Relationship Id="rId73" Type="http://schemas.openxmlformats.org/officeDocument/2006/relationships/hyperlink" Target="https://podminky.urs.cz/item/CS_URS_2023_01/997221131" TargetMode="External"/><Relationship Id="rId78" Type="http://schemas.openxmlformats.org/officeDocument/2006/relationships/hyperlink" Target="https://podminky.urs.cz/item/CS_URS_2023_01/997221611" TargetMode="External"/><Relationship Id="rId81" Type="http://schemas.openxmlformats.org/officeDocument/2006/relationships/hyperlink" Target="https://podminky.urs.cz/item/CS_URS_2023_01/998276101" TargetMode="External"/><Relationship Id="rId86" Type="http://schemas.openxmlformats.org/officeDocument/2006/relationships/hyperlink" Target="https://podminky.urs.cz/item/CS_URS_2023_01/469972121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9004111" TargetMode="External"/><Relationship Id="rId18" Type="http://schemas.openxmlformats.org/officeDocument/2006/relationships/hyperlink" Target="https://podminky.urs.cz/item/CS_URS_2023_01/139001101" TargetMode="External"/><Relationship Id="rId26" Type="http://schemas.openxmlformats.org/officeDocument/2006/relationships/hyperlink" Target="https://podminky.urs.cz/item/CS_URS_2023_01/162751137" TargetMode="External"/><Relationship Id="rId39" Type="http://schemas.openxmlformats.org/officeDocument/2006/relationships/hyperlink" Target="https://podminky.urs.cz/item/CS_URS_2023_01/452311131" TargetMode="External"/><Relationship Id="rId21" Type="http://schemas.openxmlformats.org/officeDocument/2006/relationships/hyperlink" Target="https://podminky.urs.cz/item/CS_URS_2023_01/151811231" TargetMode="External"/><Relationship Id="rId34" Type="http://schemas.openxmlformats.org/officeDocument/2006/relationships/hyperlink" Target="https://podminky.urs.cz/item/CS_URS_2023_01/359901111" TargetMode="External"/><Relationship Id="rId42" Type="http://schemas.openxmlformats.org/officeDocument/2006/relationships/hyperlink" Target="https://podminky.urs.cz/item/CS_URS_2023_01/452387121" TargetMode="External"/><Relationship Id="rId47" Type="http://schemas.openxmlformats.org/officeDocument/2006/relationships/hyperlink" Target="https://podminky.urs.cz/item/CS_URS_2023_01/573211107" TargetMode="External"/><Relationship Id="rId50" Type="http://schemas.openxmlformats.org/officeDocument/2006/relationships/hyperlink" Target="https://podminky.urs.cz/item/CS_URS_2023_01/877310310" TargetMode="External"/><Relationship Id="rId55" Type="http://schemas.openxmlformats.org/officeDocument/2006/relationships/hyperlink" Target="https://podminky.urs.cz/item/CS_URS_2023_01/892381111" TargetMode="External"/><Relationship Id="rId63" Type="http://schemas.openxmlformats.org/officeDocument/2006/relationships/hyperlink" Target="https://podminky.urs.cz/item/CS_URS_2023_01/919731121" TargetMode="External"/><Relationship Id="rId68" Type="http://schemas.openxmlformats.org/officeDocument/2006/relationships/hyperlink" Target="https://podminky.urs.cz/item/CS_URS_2023_01/938909311" TargetMode="External"/><Relationship Id="rId76" Type="http://schemas.openxmlformats.org/officeDocument/2006/relationships/hyperlink" Target="https://podminky.urs.cz/item/CS_URS_2023_01/997221861" TargetMode="External"/><Relationship Id="rId84" Type="http://schemas.openxmlformats.org/officeDocument/2006/relationships/hyperlink" Target="https://podminky.urs.cz/item/CS_URS_2023_01/469972121" TargetMode="External"/><Relationship Id="rId7" Type="http://schemas.openxmlformats.org/officeDocument/2006/relationships/hyperlink" Target="https://podminky.urs.cz/item/CS_URS_2023_01/119001405" TargetMode="External"/><Relationship Id="rId71" Type="http://schemas.openxmlformats.org/officeDocument/2006/relationships/hyperlink" Target="https://podminky.urs.cz/item/CS_URS_2023_01/997221551" TargetMode="External"/><Relationship Id="rId2" Type="http://schemas.openxmlformats.org/officeDocument/2006/relationships/hyperlink" Target="https://podminky.urs.cz/item/CS_URS_2023_01/113107241" TargetMode="External"/><Relationship Id="rId16" Type="http://schemas.openxmlformats.org/officeDocument/2006/relationships/hyperlink" Target="https://podminky.urs.cz/item/CS_URS_2023_01/132355204" TargetMode="External"/><Relationship Id="rId29" Type="http://schemas.openxmlformats.org/officeDocument/2006/relationships/hyperlink" Target="https://podminky.urs.cz/item/CS_URS_2023_01/171152111" TargetMode="External"/><Relationship Id="rId11" Type="http://schemas.openxmlformats.org/officeDocument/2006/relationships/hyperlink" Target="https://podminky.urs.cz/item/CS_URS_2023_01/119003227" TargetMode="External"/><Relationship Id="rId24" Type="http://schemas.openxmlformats.org/officeDocument/2006/relationships/hyperlink" Target="https://podminky.urs.cz/item/CS_URS_2023_01/162751117" TargetMode="External"/><Relationship Id="rId32" Type="http://schemas.openxmlformats.org/officeDocument/2006/relationships/hyperlink" Target="https://podminky.urs.cz/item/CS_URS_2023_01/174151101" TargetMode="External"/><Relationship Id="rId37" Type="http://schemas.openxmlformats.org/officeDocument/2006/relationships/hyperlink" Target="https://podminky.urs.cz/item/CS_URS_2023_01/452112112" TargetMode="External"/><Relationship Id="rId40" Type="http://schemas.openxmlformats.org/officeDocument/2006/relationships/hyperlink" Target="https://podminky.urs.cz/item/CS_URS_2023_01/452351101" TargetMode="External"/><Relationship Id="rId45" Type="http://schemas.openxmlformats.org/officeDocument/2006/relationships/hyperlink" Target="https://podminky.urs.cz/item/CS_URS_2023_01/565145101" TargetMode="External"/><Relationship Id="rId53" Type="http://schemas.openxmlformats.org/officeDocument/2006/relationships/hyperlink" Target="https://podminky.urs.cz/item/CS_URS_2023_01/877360440" TargetMode="External"/><Relationship Id="rId58" Type="http://schemas.openxmlformats.org/officeDocument/2006/relationships/hyperlink" Target="https://podminky.urs.cz/item/CS_URS_2023_01/894410212" TargetMode="External"/><Relationship Id="rId66" Type="http://schemas.openxmlformats.org/officeDocument/2006/relationships/hyperlink" Target="https://podminky.urs.cz/item/CS_URS_2023_01/919735112" TargetMode="External"/><Relationship Id="rId74" Type="http://schemas.openxmlformats.org/officeDocument/2006/relationships/hyperlink" Target="https://podminky.urs.cz/item/CS_URS_2023_01/997221569" TargetMode="External"/><Relationship Id="rId79" Type="http://schemas.openxmlformats.org/officeDocument/2006/relationships/hyperlink" Target="https://podminky.urs.cz/item/CS_URS_2023_01/998276101" TargetMode="External"/><Relationship Id="rId87" Type="http://schemas.openxmlformats.org/officeDocument/2006/relationships/drawing" Target="../drawings/drawing10.xml"/><Relationship Id="rId5" Type="http://schemas.openxmlformats.org/officeDocument/2006/relationships/hyperlink" Target="https://podminky.urs.cz/item/CS_URS_2023_01/115101201" TargetMode="External"/><Relationship Id="rId61" Type="http://schemas.openxmlformats.org/officeDocument/2006/relationships/hyperlink" Target="https://podminky.urs.cz/item/CS_URS_2023_01/899711111" TargetMode="External"/><Relationship Id="rId82" Type="http://schemas.openxmlformats.org/officeDocument/2006/relationships/hyperlink" Target="https://podminky.urs.cz/item/CS_URS_2023_01/468021221" TargetMode="External"/><Relationship Id="rId19" Type="http://schemas.openxmlformats.org/officeDocument/2006/relationships/hyperlink" Target="https://podminky.urs.cz/item/CS_URS_2023_01/151811131" TargetMode="External"/><Relationship Id="rId4" Type="http://schemas.openxmlformats.org/officeDocument/2006/relationships/hyperlink" Target="https://podminky.urs.cz/item/CS_URS_2023_01/113154112" TargetMode="External"/><Relationship Id="rId9" Type="http://schemas.openxmlformats.org/officeDocument/2006/relationships/hyperlink" Target="https://podminky.urs.cz/item/CS_URS_2023_01/119002121" TargetMode="External"/><Relationship Id="rId14" Type="http://schemas.openxmlformats.org/officeDocument/2006/relationships/hyperlink" Target="https://podminky.urs.cz/item/CS_URS_2023_01/119004112" TargetMode="External"/><Relationship Id="rId22" Type="http://schemas.openxmlformats.org/officeDocument/2006/relationships/hyperlink" Target="https://podminky.urs.cz/item/CS_URS_2023_01/151811232" TargetMode="External"/><Relationship Id="rId27" Type="http://schemas.openxmlformats.org/officeDocument/2006/relationships/hyperlink" Target="https://podminky.urs.cz/item/CS_URS_2023_01/162751139" TargetMode="External"/><Relationship Id="rId30" Type="http://schemas.openxmlformats.org/officeDocument/2006/relationships/hyperlink" Target="https://podminky.urs.cz/item/CS_URS_2023_01/171251201" TargetMode="External"/><Relationship Id="rId35" Type="http://schemas.openxmlformats.org/officeDocument/2006/relationships/hyperlink" Target="https://podminky.urs.cz/item/CS_URS_2023_01/359901211" TargetMode="External"/><Relationship Id="rId43" Type="http://schemas.openxmlformats.org/officeDocument/2006/relationships/hyperlink" Target="https://podminky.urs.cz/item/CS_URS_2023_01/564851111" TargetMode="External"/><Relationship Id="rId48" Type="http://schemas.openxmlformats.org/officeDocument/2006/relationships/hyperlink" Target="https://podminky.urs.cz/item/CS_URS_2023_01/577134111" TargetMode="External"/><Relationship Id="rId56" Type="http://schemas.openxmlformats.org/officeDocument/2006/relationships/hyperlink" Target="https://podminky.urs.cz/item/CS_URS_2023_01/894410101" TargetMode="External"/><Relationship Id="rId64" Type="http://schemas.openxmlformats.org/officeDocument/2006/relationships/hyperlink" Target="https://podminky.urs.cz/item/CS_URS_2023_01/919732211" TargetMode="External"/><Relationship Id="rId69" Type="http://schemas.openxmlformats.org/officeDocument/2006/relationships/hyperlink" Target="https://podminky.urs.cz/item/CS_URS_2023_01/977151124" TargetMode="External"/><Relationship Id="rId77" Type="http://schemas.openxmlformats.org/officeDocument/2006/relationships/hyperlink" Target="https://podminky.urs.cz/item/CS_URS_2023_01/997221873" TargetMode="External"/><Relationship Id="rId8" Type="http://schemas.openxmlformats.org/officeDocument/2006/relationships/hyperlink" Target="https://podminky.urs.cz/item/CS_URS_2023_01/119001421" TargetMode="External"/><Relationship Id="rId51" Type="http://schemas.openxmlformats.org/officeDocument/2006/relationships/hyperlink" Target="https://podminky.urs.cz/item/CS_URS_2023_01/877310440" TargetMode="External"/><Relationship Id="rId72" Type="http://schemas.openxmlformats.org/officeDocument/2006/relationships/hyperlink" Target="https://podminky.urs.cz/item/CS_URS_2023_01/997221559" TargetMode="External"/><Relationship Id="rId80" Type="http://schemas.openxmlformats.org/officeDocument/2006/relationships/hyperlink" Target="https://podminky.urs.cz/item/CS_URS_2023_01/998276126" TargetMode="External"/><Relationship Id="rId85" Type="http://schemas.openxmlformats.org/officeDocument/2006/relationships/hyperlink" Target="https://podminky.urs.cz/item/CS_URS_2023_01/469981111" TargetMode="External"/><Relationship Id="rId3" Type="http://schemas.openxmlformats.org/officeDocument/2006/relationships/hyperlink" Target="https://podminky.urs.cz/item/CS_URS_2023_01/113107242" TargetMode="External"/><Relationship Id="rId12" Type="http://schemas.openxmlformats.org/officeDocument/2006/relationships/hyperlink" Target="https://podminky.urs.cz/item/CS_URS_2023_01/119003228" TargetMode="External"/><Relationship Id="rId17" Type="http://schemas.openxmlformats.org/officeDocument/2006/relationships/hyperlink" Target="https://podminky.urs.cz/item/CS_URS_2023_01/132455204" TargetMode="External"/><Relationship Id="rId25" Type="http://schemas.openxmlformats.org/officeDocument/2006/relationships/hyperlink" Target="https://podminky.urs.cz/item/CS_URS_2023_01/162751119" TargetMode="External"/><Relationship Id="rId33" Type="http://schemas.openxmlformats.org/officeDocument/2006/relationships/hyperlink" Target="https://podminky.urs.cz/item/CS_URS_2023_01/175151101" TargetMode="External"/><Relationship Id="rId38" Type="http://schemas.openxmlformats.org/officeDocument/2006/relationships/hyperlink" Target="https://podminky.urs.cz/item/CS_URS_2023_01/452112122" TargetMode="External"/><Relationship Id="rId46" Type="http://schemas.openxmlformats.org/officeDocument/2006/relationships/hyperlink" Target="https://podminky.urs.cz/item/CS_URS_2023_01/573111112" TargetMode="External"/><Relationship Id="rId59" Type="http://schemas.openxmlformats.org/officeDocument/2006/relationships/hyperlink" Target="https://podminky.urs.cz/item/CS_URS_2023_01/894410232" TargetMode="External"/><Relationship Id="rId67" Type="http://schemas.openxmlformats.org/officeDocument/2006/relationships/hyperlink" Target="https://podminky.urs.cz/item/CS_URS_2023_01/938908411" TargetMode="External"/><Relationship Id="rId20" Type="http://schemas.openxmlformats.org/officeDocument/2006/relationships/hyperlink" Target="https://podminky.urs.cz/item/CS_URS_2023_01/151811132" TargetMode="External"/><Relationship Id="rId41" Type="http://schemas.openxmlformats.org/officeDocument/2006/relationships/hyperlink" Target="https://podminky.urs.cz/item/CS_URS_2023_01/452386111" TargetMode="External"/><Relationship Id="rId54" Type="http://schemas.openxmlformats.org/officeDocument/2006/relationships/hyperlink" Target="https://podminky.urs.cz/item/CS_URS_2023_01/892362121" TargetMode="External"/><Relationship Id="rId62" Type="http://schemas.openxmlformats.org/officeDocument/2006/relationships/hyperlink" Target="https://podminky.urs.cz/item/CS_URS_2023_01/919726123" TargetMode="External"/><Relationship Id="rId70" Type="http://schemas.openxmlformats.org/officeDocument/2006/relationships/hyperlink" Target="https://podminky.urs.cz/item/CS_URS_2023_01/977151911" TargetMode="External"/><Relationship Id="rId75" Type="http://schemas.openxmlformats.org/officeDocument/2006/relationships/hyperlink" Target="https://podminky.urs.cz/item/CS_URS_2023_01/997221611" TargetMode="External"/><Relationship Id="rId83" Type="http://schemas.openxmlformats.org/officeDocument/2006/relationships/hyperlink" Target="https://podminky.urs.cz/item/CS_URS_2023_01/469972111" TargetMode="External"/><Relationship Id="rId1" Type="http://schemas.openxmlformats.org/officeDocument/2006/relationships/hyperlink" Target="https://podminky.urs.cz/item/CS_URS_2023_01/113107224" TargetMode="External"/><Relationship Id="rId6" Type="http://schemas.openxmlformats.org/officeDocument/2006/relationships/hyperlink" Target="https://podminky.urs.cz/item/CS_URS_2023_01/115101301" TargetMode="External"/><Relationship Id="rId15" Type="http://schemas.openxmlformats.org/officeDocument/2006/relationships/hyperlink" Target="https://podminky.urs.cz/item/CS_URS_2023_01/132255204" TargetMode="External"/><Relationship Id="rId23" Type="http://schemas.openxmlformats.org/officeDocument/2006/relationships/hyperlink" Target="https://podminky.urs.cz/item/CS_URS_2023_01/162651111" TargetMode="External"/><Relationship Id="rId28" Type="http://schemas.openxmlformats.org/officeDocument/2006/relationships/hyperlink" Target="https://podminky.urs.cz/item/CS_URS_2023_01/167151111" TargetMode="External"/><Relationship Id="rId36" Type="http://schemas.openxmlformats.org/officeDocument/2006/relationships/hyperlink" Target="https://podminky.urs.cz/item/CS_URS_2023_01/451573111" TargetMode="External"/><Relationship Id="rId49" Type="http://schemas.openxmlformats.org/officeDocument/2006/relationships/hyperlink" Target="https://podminky.urs.cz/item/CS_URS_2023_01/871360320" TargetMode="External"/><Relationship Id="rId57" Type="http://schemas.openxmlformats.org/officeDocument/2006/relationships/hyperlink" Target="https://podminky.urs.cz/item/CS_URS_2023_01/894410211" TargetMode="External"/><Relationship Id="rId10" Type="http://schemas.openxmlformats.org/officeDocument/2006/relationships/hyperlink" Target="https://podminky.urs.cz/item/CS_URS_2023_01/119002122" TargetMode="External"/><Relationship Id="rId31" Type="http://schemas.openxmlformats.org/officeDocument/2006/relationships/hyperlink" Target="https://podminky.urs.cz/item/CS_URS_2023_01/171201231" TargetMode="External"/><Relationship Id="rId44" Type="http://schemas.openxmlformats.org/officeDocument/2006/relationships/hyperlink" Target="https://podminky.urs.cz/item/CS_URS_2023_01/564861111" TargetMode="External"/><Relationship Id="rId52" Type="http://schemas.openxmlformats.org/officeDocument/2006/relationships/hyperlink" Target="https://podminky.urs.cz/item/CS_URS_2023_01/877360320" TargetMode="External"/><Relationship Id="rId60" Type="http://schemas.openxmlformats.org/officeDocument/2006/relationships/hyperlink" Target="https://podminky.urs.cz/item/CS_URS_2023_01/899104112" TargetMode="External"/><Relationship Id="rId65" Type="http://schemas.openxmlformats.org/officeDocument/2006/relationships/hyperlink" Target="https://podminky.urs.cz/item/CS_URS_2023_01/919735111" TargetMode="External"/><Relationship Id="rId73" Type="http://schemas.openxmlformats.org/officeDocument/2006/relationships/hyperlink" Target="https://podminky.urs.cz/item/CS_URS_2023_01/997221561" TargetMode="External"/><Relationship Id="rId78" Type="http://schemas.openxmlformats.org/officeDocument/2006/relationships/hyperlink" Target="https://podminky.urs.cz/item/CS_URS_2023_01/997221875" TargetMode="External"/><Relationship Id="rId81" Type="http://schemas.openxmlformats.org/officeDocument/2006/relationships/hyperlink" Target="https://podminky.urs.cz/item/CS_URS_2023_01/460881612" TargetMode="External"/><Relationship Id="rId86" Type="http://schemas.openxmlformats.org/officeDocument/2006/relationships/hyperlink" Target="https://podminky.urs.cz/item/CS_URS_2023_01/469981211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19004112" TargetMode="External"/><Relationship Id="rId18" Type="http://schemas.openxmlformats.org/officeDocument/2006/relationships/hyperlink" Target="https://podminky.urs.cz/item/CS_URS_2023_01/151811132" TargetMode="External"/><Relationship Id="rId26" Type="http://schemas.openxmlformats.org/officeDocument/2006/relationships/hyperlink" Target="https://podminky.urs.cz/item/CS_URS_2023_01/174151102" TargetMode="External"/><Relationship Id="rId39" Type="http://schemas.openxmlformats.org/officeDocument/2006/relationships/hyperlink" Target="https://podminky.urs.cz/item/CS_URS_2023_01/871353121" TargetMode="External"/><Relationship Id="rId21" Type="http://schemas.openxmlformats.org/officeDocument/2006/relationships/hyperlink" Target="https://podminky.urs.cz/item/CS_URS_2023_01/162751119" TargetMode="External"/><Relationship Id="rId34" Type="http://schemas.openxmlformats.org/officeDocument/2006/relationships/hyperlink" Target="https://podminky.urs.cz/item/CS_URS_2023_01/573111112" TargetMode="External"/><Relationship Id="rId42" Type="http://schemas.openxmlformats.org/officeDocument/2006/relationships/hyperlink" Target="https://podminky.urs.cz/item/CS_URS_2023_01/877245227" TargetMode="External"/><Relationship Id="rId47" Type="http://schemas.openxmlformats.org/officeDocument/2006/relationships/hyperlink" Target="https://podminky.urs.cz/item/CS_URS_2023_01/899401111" TargetMode="External"/><Relationship Id="rId50" Type="http://schemas.openxmlformats.org/officeDocument/2006/relationships/hyperlink" Target="https://podminky.urs.cz/item/CS_URS_2023_01/899722111" TargetMode="External"/><Relationship Id="rId55" Type="http://schemas.openxmlformats.org/officeDocument/2006/relationships/hyperlink" Target="https://podminky.urs.cz/item/CS_URS_2023_01/938909331" TargetMode="External"/><Relationship Id="rId63" Type="http://schemas.openxmlformats.org/officeDocument/2006/relationships/hyperlink" Target="https://podminky.urs.cz/item/CS_URS_2023_01/998276101" TargetMode="External"/><Relationship Id="rId68" Type="http://schemas.openxmlformats.org/officeDocument/2006/relationships/drawing" Target="../drawings/drawing11.xml"/><Relationship Id="rId7" Type="http://schemas.openxmlformats.org/officeDocument/2006/relationships/hyperlink" Target="https://podminky.urs.cz/item/CS_URS_2023_01/119001421" TargetMode="External"/><Relationship Id="rId2" Type="http://schemas.openxmlformats.org/officeDocument/2006/relationships/hyperlink" Target="https://podminky.urs.cz/item/CS_URS_2023_01/113107341" TargetMode="External"/><Relationship Id="rId16" Type="http://schemas.openxmlformats.org/officeDocument/2006/relationships/hyperlink" Target="https://podminky.urs.cz/item/CS_URS_2023_01/132455201" TargetMode="External"/><Relationship Id="rId29" Type="http://schemas.openxmlformats.org/officeDocument/2006/relationships/hyperlink" Target="https://podminky.urs.cz/item/CS_URS_2023_01/359901211" TargetMode="External"/><Relationship Id="rId1" Type="http://schemas.openxmlformats.org/officeDocument/2006/relationships/hyperlink" Target="https://podminky.urs.cz/item/CS_URS_2023_01/113107324" TargetMode="External"/><Relationship Id="rId6" Type="http://schemas.openxmlformats.org/officeDocument/2006/relationships/hyperlink" Target="https://podminky.urs.cz/item/CS_URS_2023_01/119001406" TargetMode="External"/><Relationship Id="rId11" Type="http://schemas.openxmlformats.org/officeDocument/2006/relationships/hyperlink" Target="https://podminky.urs.cz/item/CS_URS_2023_01/119003218" TargetMode="External"/><Relationship Id="rId24" Type="http://schemas.openxmlformats.org/officeDocument/2006/relationships/hyperlink" Target="https://podminky.urs.cz/item/CS_URS_2023_01/171251201" TargetMode="External"/><Relationship Id="rId32" Type="http://schemas.openxmlformats.org/officeDocument/2006/relationships/hyperlink" Target="https://podminky.urs.cz/item/CS_URS_2023_01/564861011" TargetMode="External"/><Relationship Id="rId37" Type="http://schemas.openxmlformats.org/officeDocument/2006/relationships/hyperlink" Target="https://podminky.urs.cz/item/CS_URS_2023_01/871215201" TargetMode="External"/><Relationship Id="rId40" Type="http://schemas.openxmlformats.org/officeDocument/2006/relationships/hyperlink" Target="https://podminky.urs.cz/item/CS_URS_2023_01/877185201" TargetMode="External"/><Relationship Id="rId45" Type="http://schemas.openxmlformats.org/officeDocument/2006/relationships/hyperlink" Target="https://podminky.urs.cz/item/CS_URS_2023_01/892351111" TargetMode="External"/><Relationship Id="rId53" Type="http://schemas.openxmlformats.org/officeDocument/2006/relationships/hyperlink" Target="https://podminky.urs.cz/item/CS_URS_2023_01/919735112" TargetMode="External"/><Relationship Id="rId58" Type="http://schemas.openxmlformats.org/officeDocument/2006/relationships/hyperlink" Target="https://podminky.urs.cz/item/CS_URS_2023_01/997221561" TargetMode="External"/><Relationship Id="rId66" Type="http://schemas.openxmlformats.org/officeDocument/2006/relationships/hyperlink" Target="https://podminky.urs.cz/item/CS_URS_2023_01/721171917" TargetMode="External"/><Relationship Id="rId5" Type="http://schemas.openxmlformats.org/officeDocument/2006/relationships/hyperlink" Target="https://podminky.urs.cz/item/CS_URS_2023_01/119001405" TargetMode="External"/><Relationship Id="rId15" Type="http://schemas.openxmlformats.org/officeDocument/2006/relationships/hyperlink" Target="https://podminky.urs.cz/item/CS_URS_2023_01/132355201" TargetMode="External"/><Relationship Id="rId23" Type="http://schemas.openxmlformats.org/officeDocument/2006/relationships/hyperlink" Target="https://podminky.urs.cz/item/CS_URS_2023_01/162751139" TargetMode="External"/><Relationship Id="rId28" Type="http://schemas.openxmlformats.org/officeDocument/2006/relationships/hyperlink" Target="https://podminky.urs.cz/item/CS_URS_2023_01/359901111" TargetMode="External"/><Relationship Id="rId36" Type="http://schemas.openxmlformats.org/officeDocument/2006/relationships/hyperlink" Target="https://podminky.urs.cz/item/CS_URS_2023_01/577134111" TargetMode="External"/><Relationship Id="rId49" Type="http://schemas.openxmlformats.org/officeDocument/2006/relationships/hyperlink" Target="https://podminky.urs.cz/item/CS_URS_2023_01/899721111" TargetMode="External"/><Relationship Id="rId57" Type="http://schemas.openxmlformats.org/officeDocument/2006/relationships/hyperlink" Target="https://podminky.urs.cz/item/CS_URS_2023_01/997221559" TargetMode="External"/><Relationship Id="rId61" Type="http://schemas.openxmlformats.org/officeDocument/2006/relationships/hyperlink" Target="https://podminky.urs.cz/item/CS_URS_2023_01/997221873" TargetMode="External"/><Relationship Id="rId10" Type="http://schemas.openxmlformats.org/officeDocument/2006/relationships/hyperlink" Target="https://podminky.urs.cz/item/CS_URS_2023_01/119003217" TargetMode="External"/><Relationship Id="rId19" Type="http://schemas.openxmlformats.org/officeDocument/2006/relationships/hyperlink" Target="https://podminky.urs.cz/item/CS_URS_2023_01/151811232" TargetMode="External"/><Relationship Id="rId31" Type="http://schemas.openxmlformats.org/officeDocument/2006/relationships/hyperlink" Target="https://podminky.urs.cz/item/CS_URS_2023_01/564851011" TargetMode="External"/><Relationship Id="rId44" Type="http://schemas.openxmlformats.org/officeDocument/2006/relationships/hyperlink" Target="https://podminky.urs.cz/item/CS_URS_2023_01/892241111" TargetMode="External"/><Relationship Id="rId52" Type="http://schemas.openxmlformats.org/officeDocument/2006/relationships/hyperlink" Target="https://podminky.urs.cz/item/CS_URS_2023_01/919735111" TargetMode="External"/><Relationship Id="rId60" Type="http://schemas.openxmlformats.org/officeDocument/2006/relationships/hyperlink" Target="https://podminky.urs.cz/item/CS_URS_2023_01/997221611" TargetMode="External"/><Relationship Id="rId65" Type="http://schemas.openxmlformats.org/officeDocument/2006/relationships/hyperlink" Target="https://podminky.urs.cz/item/CS_URS_2023_01/721171912" TargetMode="External"/><Relationship Id="rId4" Type="http://schemas.openxmlformats.org/officeDocument/2006/relationships/hyperlink" Target="https://podminky.urs.cz/item/CS_URS_2023_01/113154112" TargetMode="External"/><Relationship Id="rId9" Type="http://schemas.openxmlformats.org/officeDocument/2006/relationships/hyperlink" Target="https://podminky.urs.cz/item/CS_URS_2023_01/119002122" TargetMode="External"/><Relationship Id="rId14" Type="http://schemas.openxmlformats.org/officeDocument/2006/relationships/hyperlink" Target="https://podminky.urs.cz/item/CS_URS_2023_01/132255201" TargetMode="External"/><Relationship Id="rId22" Type="http://schemas.openxmlformats.org/officeDocument/2006/relationships/hyperlink" Target="https://podminky.urs.cz/item/CS_URS_2023_01/162751137" TargetMode="External"/><Relationship Id="rId27" Type="http://schemas.openxmlformats.org/officeDocument/2006/relationships/hyperlink" Target="https://podminky.urs.cz/item/CS_URS_2023_01/175151101" TargetMode="External"/><Relationship Id="rId30" Type="http://schemas.openxmlformats.org/officeDocument/2006/relationships/hyperlink" Target="https://podminky.urs.cz/item/CS_URS_2023_01/451573111" TargetMode="External"/><Relationship Id="rId35" Type="http://schemas.openxmlformats.org/officeDocument/2006/relationships/hyperlink" Target="https://podminky.urs.cz/item/CS_URS_2023_01/573211107" TargetMode="External"/><Relationship Id="rId43" Type="http://schemas.openxmlformats.org/officeDocument/2006/relationships/hyperlink" Target="https://podminky.urs.cz/item/CS_URS_2023_01/891182122" TargetMode="External"/><Relationship Id="rId48" Type="http://schemas.openxmlformats.org/officeDocument/2006/relationships/hyperlink" Target="https://podminky.urs.cz/item/CS_URS_2023_01/899713111" TargetMode="External"/><Relationship Id="rId56" Type="http://schemas.openxmlformats.org/officeDocument/2006/relationships/hyperlink" Target="https://podminky.urs.cz/item/CS_URS_2023_01/997221551" TargetMode="External"/><Relationship Id="rId64" Type="http://schemas.openxmlformats.org/officeDocument/2006/relationships/hyperlink" Target="https://podminky.urs.cz/item/CS_URS_2023_01/998276127" TargetMode="External"/><Relationship Id="rId8" Type="http://schemas.openxmlformats.org/officeDocument/2006/relationships/hyperlink" Target="https://podminky.urs.cz/item/CS_URS_2023_01/119002121" TargetMode="External"/><Relationship Id="rId51" Type="http://schemas.openxmlformats.org/officeDocument/2006/relationships/hyperlink" Target="https://podminky.urs.cz/item/CS_URS_2023_01/919731121" TargetMode="External"/><Relationship Id="rId3" Type="http://schemas.openxmlformats.org/officeDocument/2006/relationships/hyperlink" Target="https://podminky.urs.cz/item/CS_URS_2023_01/113107342" TargetMode="External"/><Relationship Id="rId12" Type="http://schemas.openxmlformats.org/officeDocument/2006/relationships/hyperlink" Target="https://podminky.urs.cz/item/CS_URS_2023_01/119004111" TargetMode="External"/><Relationship Id="rId17" Type="http://schemas.openxmlformats.org/officeDocument/2006/relationships/hyperlink" Target="https://podminky.urs.cz/item/CS_URS_2023_01/139001101" TargetMode="External"/><Relationship Id="rId25" Type="http://schemas.openxmlformats.org/officeDocument/2006/relationships/hyperlink" Target="https://podminky.urs.cz/item/CS_URS_2023_01/171201231" TargetMode="External"/><Relationship Id="rId33" Type="http://schemas.openxmlformats.org/officeDocument/2006/relationships/hyperlink" Target="https://podminky.urs.cz/item/CS_URS_2023_01/565145101" TargetMode="External"/><Relationship Id="rId38" Type="http://schemas.openxmlformats.org/officeDocument/2006/relationships/hyperlink" Target="https://podminky.urs.cz/item/CS_URS_2023_01/871313121" TargetMode="External"/><Relationship Id="rId46" Type="http://schemas.openxmlformats.org/officeDocument/2006/relationships/hyperlink" Target="https://podminky.urs.cz/item/CS_URS_2023_01/892372111" TargetMode="External"/><Relationship Id="rId59" Type="http://schemas.openxmlformats.org/officeDocument/2006/relationships/hyperlink" Target="https://podminky.urs.cz/item/CS_URS_2023_01/997221569" TargetMode="External"/><Relationship Id="rId67" Type="http://schemas.openxmlformats.org/officeDocument/2006/relationships/hyperlink" Target="https://podminky.urs.cz/item/CS_URS_2023_01/721171918" TargetMode="External"/><Relationship Id="rId20" Type="http://schemas.openxmlformats.org/officeDocument/2006/relationships/hyperlink" Target="https://podminky.urs.cz/item/CS_URS_2023_01/162751117" TargetMode="External"/><Relationship Id="rId41" Type="http://schemas.openxmlformats.org/officeDocument/2006/relationships/hyperlink" Target="https://podminky.urs.cz/item/CS_URS_2023_01/877215227" TargetMode="External"/><Relationship Id="rId54" Type="http://schemas.openxmlformats.org/officeDocument/2006/relationships/hyperlink" Target="https://podminky.urs.cz/item/CS_URS_2023_01/938908411" TargetMode="External"/><Relationship Id="rId62" Type="http://schemas.openxmlformats.org/officeDocument/2006/relationships/hyperlink" Target="https://podminky.urs.cz/item/CS_URS_2023_01/997221875" TargetMode="External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51101201" TargetMode="External"/><Relationship Id="rId21" Type="http://schemas.openxmlformats.org/officeDocument/2006/relationships/hyperlink" Target="https://podminky.urs.cz/item/CS_URS_2023_01/132255204" TargetMode="External"/><Relationship Id="rId42" Type="http://schemas.openxmlformats.org/officeDocument/2006/relationships/hyperlink" Target="https://podminky.urs.cz/item/CS_URS_2023_01/174151102" TargetMode="External"/><Relationship Id="rId47" Type="http://schemas.openxmlformats.org/officeDocument/2006/relationships/hyperlink" Target="https://podminky.urs.cz/item/CS_URS_2023_01/452313131" TargetMode="External"/><Relationship Id="rId63" Type="http://schemas.openxmlformats.org/officeDocument/2006/relationships/hyperlink" Target="https://podminky.urs.cz/item/CS_URS_2023_01/871255301" TargetMode="External"/><Relationship Id="rId68" Type="http://schemas.openxmlformats.org/officeDocument/2006/relationships/hyperlink" Target="https://podminky.urs.cz/item/CS_URS_2023_01/877245301" TargetMode="External"/><Relationship Id="rId84" Type="http://schemas.openxmlformats.org/officeDocument/2006/relationships/hyperlink" Target="https://podminky.urs.cz/item/CS_URS_2023_01/899721111" TargetMode="External"/><Relationship Id="rId89" Type="http://schemas.openxmlformats.org/officeDocument/2006/relationships/hyperlink" Target="https://podminky.urs.cz/item/CS_URS_2023_01/919735111" TargetMode="External"/><Relationship Id="rId112" Type="http://schemas.openxmlformats.org/officeDocument/2006/relationships/hyperlink" Target="https://podminky.urs.cz/item/CS_URS_2023_01/469981111" TargetMode="External"/><Relationship Id="rId2" Type="http://schemas.openxmlformats.org/officeDocument/2006/relationships/hyperlink" Target="https://podminky.urs.cz/item/CS_URS_2023_01/113107181" TargetMode="External"/><Relationship Id="rId16" Type="http://schemas.openxmlformats.org/officeDocument/2006/relationships/hyperlink" Target="https://podminky.urs.cz/item/CS_URS_2023_01/119004111" TargetMode="External"/><Relationship Id="rId29" Type="http://schemas.openxmlformats.org/officeDocument/2006/relationships/hyperlink" Target="https://podminky.urs.cz/item/CS_URS_2023_01/151101311" TargetMode="External"/><Relationship Id="rId107" Type="http://schemas.openxmlformats.org/officeDocument/2006/relationships/hyperlink" Target="https://podminky.urs.cz/item/CS_URS_2023_01/230071069" TargetMode="External"/><Relationship Id="rId11" Type="http://schemas.openxmlformats.org/officeDocument/2006/relationships/hyperlink" Target="https://podminky.urs.cz/item/CS_URS_2023_01/119001421" TargetMode="External"/><Relationship Id="rId24" Type="http://schemas.openxmlformats.org/officeDocument/2006/relationships/hyperlink" Target="https://podminky.urs.cz/item/CS_URS_2023_01/139001101" TargetMode="External"/><Relationship Id="rId32" Type="http://schemas.openxmlformats.org/officeDocument/2006/relationships/hyperlink" Target="https://podminky.urs.cz/item/CS_URS_2023_01/162651111" TargetMode="External"/><Relationship Id="rId37" Type="http://schemas.openxmlformats.org/officeDocument/2006/relationships/hyperlink" Target="https://podminky.urs.cz/item/CS_URS_2023_01/167151101" TargetMode="External"/><Relationship Id="rId40" Type="http://schemas.openxmlformats.org/officeDocument/2006/relationships/hyperlink" Target="https://podminky.urs.cz/item/CS_URS_2023_01/171201231" TargetMode="External"/><Relationship Id="rId45" Type="http://schemas.openxmlformats.org/officeDocument/2006/relationships/hyperlink" Target="https://podminky.urs.cz/item/CS_URS_2023_01/452112112" TargetMode="External"/><Relationship Id="rId53" Type="http://schemas.openxmlformats.org/officeDocument/2006/relationships/hyperlink" Target="https://podminky.urs.cz/item/CS_URS_2023_01/564861111" TargetMode="External"/><Relationship Id="rId58" Type="http://schemas.openxmlformats.org/officeDocument/2006/relationships/hyperlink" Target="https://podminky.urs.cz/item/CS_URS_2023_01/573211107" TargetMode="External"/><Relationship Id="rId66" Type="http://schemas.openxmlformats.org/officeDocument/2006/relationships/hyperlink" Target="https://podminky.urs.cz/item/CS_URS_2023_01/877245210" TargetMode="External"/><Relationship Id="rId74" Type="http://schemas.openxmlformats.org/officeDocument/2006/relationships/hyperlink" Target="https://podminky.urs.cz/item/CS_URS_2023_01/892241111" TargetMode="External"/><Relationship Id="rId79" Type="http://schemas.openxmlformats.org/officeDocument/2006/relationships/hyperlink" Target="https://podminky.urs.cz/item/CS_URS_2023_01/894410302" TargetMode="External"/><Relationship Id="rId87" Type="http://schemas.openxmlformats.org/officeDocument/2006/relationships/hyperlink" Target="https://podminky.urs.cz/item/CS_URS_2023_01/919731121" TargetMode="External"/><Relationship Id="rId102" Type="http://schemas.openxmlformats.org/officeDocument/2006/relationships/hyperlink" Target="https://podminky.urs.cz/item/CS_URS_2023_01/230030002" TargetMode="External"/><Relationship Id="rId110" Type="http://schemas.openxmlformats.org/officeDocument/2006/relationships/hyperlink" Target="https://podminky.urs.cz/item/CS_URS_2023_01/469972111" TargetMode="External"/><Relationship Id="rId5" Type="http://schemas.openxmlformats.org/officeDocument/2006/relationships/hyperlink" Target="https://podminky.urs.cz/item/CS_URS_2023_01/113107341" TargetMode="External"/><Relationship Id="rId61" Type="http://schemas.openxmlformats.org/officeDocument/2006/relationships/hyperlink" Target="https://podminky.urs.cz/item/CS_URS_2023_01/857244122" TargetMode="External"/><Relationship Id="rId82" Type="http://schemas.openxmlformats.org/officeDocument/2006/relationships/hyperlink" Target="https://podminky.urs.cz/item/CS_URS_2023_01/899401112" TargetMode="External"/><Relationship Id="rId90" Type="http://schemas.openxmlformats.org/officeDocument/2006/relationships/hyperlink" Target="https://podminky.urs.cz/item/CS_URS_2023_01/919735112" TargetMode="External"/><Relationship Id="rId95" Type="http://schemas.openxmlformats.org/officeDocument/2006/relationships/hyperlink" Target="https://podminky.urs.cz/item/CS_URS_2023_01/997221561" TargetMode="External"/><Relationship Id="rId19" Type="http://schemas.openxmlformats.org/officeDocument/2006/relationships/hyperlink" Target="https://podminky.urs.cz/item/CS_URS_2023_01/131353202" TargetMode="External"/><Relationship Id="rId14" Type="http://schemas.openxmlformats.org/officeDocument/2006/relationships/hyperlink" Target="https://podminky.urs.cz/item/CS_URS_2023_01/119003227" TargetMode="External"/><Relationship Id="rId22" Type="http://schemas.openxmlformats.org/officeDocument/2006/relationships/hyperlink" Target="https://podminky.urs.cz/item/CS_URS_2023_01/132355204" TargetMode="External"/><Relationship Id="rId27" Type="http://schemas.openxmlformats.org/officeDocument/2006/relationships/hyperlink" Target="https://podminky.urs.cz/item/CS_URS_2023_01/151101211" TargetMode="External"/><Relationship Id="rId30" Type="http://schemas.openxmlformats.org/officeDocument/2006/relationships/hyperlink" Target="https://podminky.urs.cz/item/CS_URS_2023_01/151811131" TargetMode="External"/><Relationship Id="rId35" Type="http://schemas.openxmlformats.org/officeDocument/2006/relationships/hyperlink" Target="https://podminky.urs.cz/item/CS_URS_2023_01/162751137" TargetMode="External"/><Relationship Id="rId43" Type="http://schemas.openxmlformats.org/officeDocument/2006/relationships/hyperlink" Target="https://podminky.urs.cz/item/CS_URS_2023_01/175151101" TargetMode="External"/><Relationship Id="rId48" Type="http://schemas.openxmlformats.org/officeDocument/2006/relationships/hyperlink" Target="https://podminky.urs.cz/item/CS_URS_2023_01/452351101" TargetMode="External"/><Relationship Id="rId56" Type="http://schemas.openxmlformats.org/officeDocument/2006/relationships/hyperlink" Target="https://podminky.urs.cz/item/CS_URS_2023_01/566201111" TargetMode="External"/><Relationship Id="rId64" Type="http://schemas.openxmlformats.org/officeDocument/2006/relationships/hyperlink" Target="https://podminky.urs.cz/item/CS_URS_2023_01/877215301" TargetMode="External"/><Relationship Id="rId69" Type="http://schemas.openxmlformats.org/officeDocument/2006/relationships/hyperlink" Target="https://podminky.urs.cz/item/CS_URS_2023_01/891212222" TargetMode="External"/><Relationship Id="rId77" Type="http://schemas.openxmlformats.org/officeDocument/2006/relationships/hyperlink" Target="https://podminky.urs.cz/item/CS_URS_2023_01/894410114" TargetMode="External"/><Relationship Id="rId100" Type="http://schemas.openxmlformats.org/officeDocument/2006/relationships/hyperlink" Target="https://podminky.urs.cz/item/CS_URS_2023_01/997221875" TargetMode="External"/><Relationship Id="rId105" Type="http://schemas.openxmlformats.org/officeDocument/2006/relationships/hyperlink" Target="https://podminky.urs.cz/item/CS_URS_2023_01/230071005" TargetMode="External"/><Relationship Id="rId113" Type="http://schemas.openxmlformats.org/officeDocument/2006/relationships/hyperlink" Target="https://podminky.urs.cz/item/CS_URS_2023_01/469981211" TargetMode="External"/><Relationship Id="rId8" Type="http://schemas.openxmlformats.org/officeDocument/2006/relationships/hyperlink" Target="https://podminky.urs.cz/item/CS_URS_2023_01/119001401" TargetMode="External"/><Relationship Id="rId51" Type="http://schemas.openxmlformats.org/officeDocument/2006/relationships/hyperlink" Target="https://podminky.urs.cz/item/CS_URS_2023_01/564751111" TargetMode="External"/><Relationship Id="rId72" Type="http://schemas.openxmlformats.org/officeDocument/2006/relationships/hyperlink" Target="https://podminky.urs.cz/item/CS_URS_2023_01/891242641" TargetMode="External"/><Relationship Id="rId80" Type="http://schemas.openxmlformats.org/officeDocument/2006/relationships/hyperlink" Target="https://podminky.urs.cz/item/CS_URS_2023_01/894410311" TargetMode="External"/><Relationship Id="rId85" Type="http://schemas.openxmlformats.org/officeDocument/2006/relationships/hyperlink" Target="https://podminky.urs.cz/item/CS_URS_2023_01/899722111" TargetMode="External"/><Relationship Id="rId93" Type="http://schemas.openxmlformats.org/officeDocument/2006/relationships/hyperlink" Target="https://podminky.urs.cz/item/CS_URS_2023_01/997221551" TargetMode="External"/><Relationship Id="rId98" Type="http://schemas.openxmlformats.org/officeDocument/2006/relationships/hyperlink" Target="https://podminky.urs.cz/item/CS_URS_2023_01/997221861" TargetMode="External"/><Relationship Id="rId3" Type="http://schemas.openxmlformats.org/officeDocument/2006/relationships/hyperlink" Target="https://podminky.urs.cz/item/CS_URS_2023_01/113107182" TargetMode="External"/><Relationship Id="rId12" Type="http://schemas.openxmlformats.org/officeDocument/2006/relationships/hyperlink" Target="https://podminky.urs.cz/item/CS_URS_2023_01/119002121" TargetMode="External"/><Relationship Id="rId17" Type="http://schemas.openxmlformats.org/officeDocument/2006/relationships/hyperlink" Target="https://podminky.urs.cz/item/CS_URS_2023_01/119004112" TargetMode="External"/><Relationship Id="rId25" Type="http://schemas.openxmlformats.org/officeDocument/2006/relationships/hyperlink" Target="https://podminky.urs.cz/item/CS_URS_2023_01/141721211" TargetMode="External"/><Relationship Id="rId33" Type="http://schemas.openxmlformats.org/officeDocument/2006/relationships/hyperlink" Target="https://podminky.urs.cz/item/CS_URS_2023_01/162751117" TargetMode="External"/><Relationship Id="rId38" Type="http://schemas.openxmlformats.org/officeDocument/2006/relationships/hyperlink" Target="https://podminky.urs.cz/item/CS_URS_2023_01/171152111" TargetMode="External"/><Relationship Id="rId46" Type="http://schemas.openxmlformats.org/officeDocument/2006/relationships/hyperlink" Target="https://podminky.urs.cz/item/CS_URS_2023_01/452311131" TargetMode="External"/><Relationship Id="rId59" Type="http://schemas.openxmlformats.org/officeDocument/2006/relationships/hyperlink" Target="https://podminky.urs.cz/item/CS_URS_2023_01/577134111" TargetMode="External"/><Relationship Id="rId67" Type="http://schemas.openxmlformats.org/officeDocument/2006/relationships/hyperlink" Target="https://podminky.urs.cz/item/CS_URS_2023_01/877245212" TargetMode="External"/><Relationship Id="rId103" Type="http://schemas.openxmlformats.org/officeDocument/2006/relationships/hyperlink" Target="https://podminky.urs.cz/item/CS_URS_2023_01/230070236" TargetMode="External"/><Relationship Id="rId108" Type="http://schemas.openxmlformats.org/officeDocument/2006/relationships/hyperlink" Target="https://podminky.urs.cz/item/CS_URS_2023_01/460881612" TargetMode="External"/><Relationship Id="rId20" Type="http://schemas.openxmlformats.org/officeDocument/2006/relationships/hyperlink" Target="https://podminky.urs.cz/item/CS_URS_2023_01/131453202" TargetMode="External"/><Relationship Id="rId41" Type="http://schemas.openxmlformats.org/officeDocument/2006/relationships/hyperlink" Target="https://podminky.urs.cz/item/CS_URS_2023_01/174151102" TargetMode="External"/><Relationship Id="rId54" Type="http://schemas.openxmlformats.org/officeDocument/2006/relationships/hyperlink" Target="https://podminky.urs.cz/item/CS_URS_2023_01/565145101" TargetMode="External"/><Relationship Id="rId62" Type="http://schemas.openxmlformats.org/officeDocument/2006/relationships/hyperlink" Target="https://podminky.urs.cz/item/CS_URS_2023_01/871224201" TargetMode="External"/><Relationship Id="rId70" Type="http://schemas.openxmlformats.org/officeDocument/2006/relationships/hyperlink" Target="https://podminky.urs.cz/item/CS_URS_2023_01/891242122" TargetMode="External"/><Relationship Id="rId75" Type="http://schemas.openxmlformats.org/officeDocument/2006/relationships/hyperlink" Target="https://podminky.urs.cz/item/CS_URS_2023_01/892372111" TargetMode="External"/><Relationship Id="rId83" Type="http://schemas.openxmlformats.org/officeDocument/2006/relationships/hyperlink" Target="https://podminky.urs.cz/item/CS_URS_2023_01/899401113" TargetMode="External"/><Relationship Id="rId88" Type="http://schemas.openxmlformats.org/officeDocument/2006/relationships/hyperlink" Target="https://podminky.urs.cz/item/CS_URS_2023_01/919732211" TargetMode="External"/><Relationship Id="rId91" Type="http://schemas.openxmlformats.org/officeDocument/2006/relationships/hyperlink" Target="https://podminky.urs.cz/item/CS_URS_2023_01/977151123" TargetMode="External"/><Relationship Id="rId96" Type="http://schemas.openxmlformats.org/officeDocument/2006/relationships/hyperlink" Target="https://podminky.urs.cz/item/CS_URS_2023_01/997221569" TargetMode="External"/><Relationship Id="rId111" Type="http://schemas.openxmlformats.org/officeDocument/2006/relationships/hyperlink" Target="https://podminky.urs.cz/item/CS_URS_2023_01/469972121" TargetMode="External"/><Relationship Id="rId1" Type="http://schemas.openxmlformats.org/officeDocument/2006/relationships/hyperlink" Target="https://podminky.urs.cz/item/CS_URS_2023_01/113107164" TargetMode="External"/><Relationship Id="rId6" Type="http://schemas.openxmlformats.org/officeDocument/2006/relationships/hyperlink" Target="https://podminky.urs.cz/item/CS_URS_2023_01/113107342" TargetMode="External"/><Relationship Id="rId15" Type="http://schemas.openxmlformats.org/officeDocument/2006/relationships/hyperlink" Target="https://podminky.urs.cz/item/CS_URS_2023_01/119003228" TargetMode="External"/><Relationship Id="rId23" Type="http://schemas.openxmlformats.org/officeDocument/2006/relationships/hyperlink" Target="https://podminky.urs.cz/item/CS_URS_2023_01/132455204" TargetMode="External"/><Relationship Id="rId28" Type="http://schemas.openxmlformats.org/officeDocument/2006/relationships/hyperlink" Target="https://podminky.urs.cz/item/CS_URS_2023_01/151101301" TargetMode="External"/><Relationship Id="rId36" Type="http://schemas.openxmlformats.org/officeDocument/2006/relationships/hyperlink" Target="https://podminky.urs.cz/item/CS_URS_2023_01/162751139" TargetMode="External"/><Relationship Id="rId49" Type="http://schemas.openxmlformats.org/officeDocument/2006/relationships/hyperlink" Target="https://podminky.urs.cz/item/CS_URS_2023_01/452353101" TargetMode="External"/><Relationship Id="rId57" Type="http://schemas.openxmlformats.org/officeDocument/2006/relationships/hyperlink" Target="https://podminky.urs.cz/item/CS_URS_2023_01/573111112" TargetMode="External"/><Relationship Id="rId106" Type="http://schemas.openxmlformats.org/officeDocument/2006/relationships/hyperlink" Target="https://podminky.urs.cz/item/CS_URS_2023_01/230071007" TargetMode="External"/><Relationship Id="rId114" Type="http://schemas.openxmlformats.org/officeDocument/2006/relationships/drawing" Target="../drawings/drawing12.xml"/><Relationship Id="rId10" Type="http://schemas.openxmlformats.org/officeDocument/2006/relationships/hyperlink" Target="https://podminky.urs.cz/item/CS_URS_2023_01/119001406" TargetMode="External"/><Relationship Id="rId31" Type="http://schemas.openxmlformats.org/officeDocument/2006/relationships/hyperlink" Target="https://podminky.urs.cz/item/CS_URS_2023_01/151811231" TargetMode="External"/><Relationship Id="rId44" Type="http://schemas.openxmlformats.org/officeDocument/2006/relationships/hyperlink" Target="https://podminky.urs.cz/item/CS_URS_2023_01/451573111" TargetMode="External"/><Relationship Id="rId52" Type="http://schemas.openxmlformats.org/officeDocument/2006/relationships/hyperlink" Target="https://podminky.urs.cz/item/CS_URS_2023_01/564861011" TargetMode="External"/><Relationship Id="rId60" Type="http://schemas.openxmlformats.org/officeDocument/2006/relationships/hyperlink" Target="https://podminky.urs.cz/item/CS_URS_2023_01/857242122" TargetMode="External"/><Relationship Id="rId65" Type="http://schemas.openxmlformats.org/officeDocument/2006/relationships/hyperlink" Target="https://podminky.urs.cz/item/CS_URS_2023_01/877245201" TargetMode="External"/><Relationship Id="rId73" Type="http://schemas.openxmlformats.org/officeDocument/2006/relationships/hyperlink" Target="https://podminky.urs.cz/item/CS_URS_2023_01/891249951" TargetMode="External"/><Relationship Id="rId78" Type="http://schemas.openxmlformats.org/officeDocument/2006/relationships/hyperlink" Target="https://podminky.urs.cz/item/CS_URS_2023_01/894410211" TargetMode="External"/><Relationship Id="rId81" Type="http://schemas.openxmlformats.org/officeDocument/2006/relationships/hyperlink" Target="https://podminky.urs.cz/item/CS_URS_2023_01/899104112" TargetMode="External"/><Relationship Id="rId86" Type="http://schemas.openxmlformats.org/officeDocument/2006/relationships/hyperlink" Target="https://podminky.urs.cz/item/CS_URS_2023_01/919726123" TargetMode="External"/><Relationship Id="rId94" Type="http://schemas.openxmlformats.org/officeDocument/2006/relationships/hyperlink" Target="https://podminky.urs.cz/item/CS_URS_2023_01/997221559" TargetMode="External"/><Relationship Id="rId99" Type="http://schemas.openxmlformats.org/officeDocument/2006/relationships/hyperlink" Target="https://podminky.urs.cz/item/CS_URS_2023_01/997221873" TargetMode="External"/><Relationship Id="rId101" Type="http://schemas.openxmlformats.org/officeDocument/2006/relationships/hyperlink" Target="https://podminky.urs.cz/item/CS_URS_2023_01/998276101" TargetMode="Externa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19001405" TargetMode="External"/><Relationship Id="rId13" Type="http://schemas.openxmlformats.org/officeDocument/2006/relationships/hyperlink" Target="https://podminky.urs.cz/item/CS_URS_2023_01/119002122" TargetMode="External"/><Relationship Id="rId18" Type="http://schemas.openxmlformats.org/officeDocument/2006/relationships/hyperlink" Target="https://podminky.urs.cz/item/CS_URS_2023_01/131253202" TargetMode="External"/><Relationship Id="rId39" Type="http://schemas.openxmlformats.org/officeDocument/2006/relationships/hyperlink" Target="https://podminky.urs.cz/item/CS_URS_2023_01/171251201" TargetMode="External"/><Relationship Id="rId109" Type="http://schemas.openxmlformats.org/officeDocument/2006/relationships/hyperlink" Target="https://podminky.urs.cz/item/CS_URS_2023_01/468021221" TargetMode="External"/><Relationship Id="rId34" Type="http://schemas.openxmlformats.org/officeDocument/2006/relationships/hyperlink" Target="https://podminky.urs.cz/item/CS_URS_2023_01/162751119" TargetMode="External"/><Relationship Id="rId50" Type="http://schemas.openxmlformats.org/officeDocument/2006/relationships/hyperlink" Target="https://podminky.urs.cz/item/CS_URS_2023_01/564751101" TargetMode="External"/><Relationship Id="rId55" Type="http://schemas.openxmlformats.org/officeDocument/2006/relationships/hyperlink" Target="https://podminky.urs.cz/item/CS_URS_2023_01/565145111" TargetMode="External"/><Relationship Id="rId76" Type="http://schemas.openxmlformats.org/officeDocument/2006/relationships/hyperlink" Target="https://podminky.urs.cz/item/CS_URS_2023_01/894201112" TargetMode="External"/><Relationship Id="rId97" Type="http://schemas.openxmlformats.org/officeDocument/2006/relationships/hyperlink" Target="https://podminky.urs.cz/item/CS_URS_2023_01/997221611" TargetMode="External"/><Relationship Id="rId104" Type="http://schemas.openxmlformats.org/officeDocument/2006/relationships/hyperlink" Target="https://podminky.urs.cz/item/CS_URS_2023_01/230070238" TargetMode="External"/><Relationship Id="rId7" Type="http://schemas.openxmlformats.org/officeDocument/2006/relationships/hyperlink" Target="https://podminky.urs.cz/item/CS_URS_2023_01/113154112" TargetMode="External"/><Relationship Id="rId71" Type="http://schemas.openxmlformats.org/officeDocument/2006/relationships/hyperlink" Target="https://podminky.urs.cz/item/CS_URS_2023_01/891242222" TargetMode="External"/><Relationship Id="rId92" Type="http://schemas.openxmlformats.org/officeDocument/2006/relationships/hyperlink" Target="https://podminky.urs.cz/item/CS_URS_2023_01/977151911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51101101" TargetMode="External"/><Relationship Id="rId21" Type="http://schemas.openxmlformats.org/officeDocument/2006/relationships/hyperlink" Target="https://podminky.urs.cz/item/CS_URS_2023_01/132312221" TargetMode="External"/><Relationship Id="rId34" Type="http://schemas.openxmlformats.org/officeDocument/2006/relationships/hyperlink" Target="https://podminky.urs.cz/item/CS_URS_2023_01/162751119" TargetMode="External"/><Relationship Id="rId42" Type="http://schemas.openxmlformats.org/officeDocument/2006/relationships/hyperlink" Target="https://podminky.urs.cz/item/CS_URS_2023_01/171201231" TargetMode="External"/><Relationship Id="rId47" Type="http://schemas.openxmlformats.org/officeDocument/2006/relationships/hyperlink" Target="https://podminky.urs.cz/item/CS_URS_2023_01/451573111" TargetMode="External"/><Relationship Id="rId50" Type="http://schemas.openxmlformats.org/officeDocument/2006/relationships/hyperlink" Target="https://podminky.urs.cz/item/CS_URS_2023_01/452351101" TargetMode="External"/><Relationship Id="rId55" Type="http://schemas.openxmlformats.org/officeDocument/2006/relationships/hyperlink" Target="https://podminky.urs.cz/item/CS_URS_2023_01/573111112" TargetMode="External"/><Relationship Id="rId63" Type="http://schemas.openxmlformats.org/officeDocument/2006/relationships/hyperlink" Target="https://podminky.urs.cz/item/CS_URS_2023_01/899911202" TargetMode="External"/><Relationship Id="rId68" Type="http://schemas.openxmlformats.org/officeDocument/2006/relationships/hyperlink" Target="https://podminky.urs.cz/item/CS_URS_2023_01/891212641" TargetMode="External"/><Relationship Id="rId76" Type="http://schemas.openxmlformats.org/officeDocument/2006/relationships/hyperlink" Target="https://podminky.urs.cz/item/CS_URS_2023_01/919731112" TargetMode="External"/><Relationship Id="rId84" Type="http://schemas.openxmlformats.org/officeDocument/2006/relationships/hyperlink" Target="https://podminky.urs.cz/item/CS_URS_2023_01/997221551" TargetMode="External"/><Relationship Id="rId89" Type="http://schemas.openxmlformats.org/officeDocument/2006/relationships/hyperlink" Target="https://podminky.urs.cz/item/CS_URS_2023_01/997221862" TargetMode="External"/><Relationship Id="rId97" Type="http://schemas.openxmlformats.org/officeDocument/2006/relationships/hyperlink" Target="https://podminky.urs.cz/item/CS_URS_2023_01/469981111" TargetMode="External"/><Relationship Id="rId7" Type="http://schemas.openxmlformats.org/officeDocument/2006/relationships/hyperlink" Target="https://podminky.urs.cz/item/CS_URS_2023_01/113107342" TargetMode="External"/><Relationship Id="rId71" Type="http://schemas.openxmlformats.org/officeDocument/2006/relationships/hyperlink" Target="https://podminky.urs.cz/item/CS_URS_2023_01/899722111" TargetMode="External"/><Relationship Id="rId92" Type="http://schemas.openxmlformats.org/officeDocument/2006/relationships/hyperlink" Target="https://podminky.urs.cz/item/CS_URS_2023_01/998276101" TargetMode="External"/><Relationship Id="rId2" Type="http://schemas.openxmlformats.org/officeDocument/2006/relationships/hyperlink" Target="https://podminky.urs.cz/item/CS_URS_2023_01/113107141" TargetMode="External"/><Relationship Id="rId16" Type="http://schemas.openxmlformats.org/officeDocument/2006/relationships/hyperlink" Target="https://podminky.urs.cz/item/CS_URS_2023_01/119003228" TargetMode="External"/><Relationship Id="rId29" Type="http://schemas.openxmlformats.org/officeDocument/2006/relationships/hyperlink" Target="https://podminky.urs.cz/item/CS_URS_2023_01/151811231" TargetMode="External"/><Relationship Id="rId11" Type="http://schemas.openxmlformats.org/officeDocument/2006/relationships/hyperlink" Target="https://podminky.urs.cz/item/CS_URS_2023_01/119001412" TargetMode="External"/><Relationship Id="rId24" Type="http://schemas.openxmlformats.org/officeDocument/2006/relationships/hyperlink" Target="https://podminky.urs.cz/item/CS_URS_2023_01/132455203" TargetMode="External"/><Relationship Id="rId32" Type="http://schemas.openxmlformats.org/officeDocument/2006/relationships/hyperlink" Target="https://podminky.urs.cz/item/CS_URS_2023_01/162651111" TargetMode="External"/><Relationship Id="rId37" Type="http://schemas.openxmlformats.org/officeDocument/2006/relationships/hyperlink" Target="https://podminky.urs.cz/item/CS_URS_2023_01/167111101" TargetMode="External"/><Relationship Id="rId40" Type="http://schemas.openxmlformats.org/officeDocument/2006/relationships/hyperlink" Target="https://podminky.urs.cz/item/CS_URS_2023_01/171152111" TargetMode="External"/><Relationship Id="rId45" Type="http://schemas.openxmlformats.org/officeDocument/2006/relationships/hyperlink" Target="https://podminky.urs.cz/item/CS_URS_2023_01/175111101" TargetMode="External"/><Relationship Id="rId53" Type="http://schemas.openxmlformats.org/officeDocument/2006/relationships/hyperlink" Target="https://podminky.urs.cz/item/CS_URS_2023_01/564861111" TargetMode="External"/><Relationship Id="rId58" Type="http://schemas.openxmlformats.org/officeDocument/2006/relationships/hyperlink" Target="https://podminky.urs.cz/item/CS_URS_2023_01/581121114" TargetMode="External"/><Relationship Id="rId66" Type="http://schemas.openxmlformats.org/officeDocument/2006/relationships/hyperlink" Target="https://podminky.urs.cz/item/CS_URS_2023_01/877215201" TargetMode="External"/><Relationship Id="rId74" Type="http://schemas.openxmlformats.org/officeDocument/2006/relationships/hyperlink" Target="https://podminky.urs.cz/item/CS_URS_2023_01/919131121" TargetMode="External"/><Relationship Id="rId79" Type="http://schemas.openxmlformats.org/officeDocument/2006/relationships/hyperlink" Target="https://podminky.urs.cz/item/CS_URS_2023_01/919735111" TargetMode="External"/><Relationship Id="rId87" Type="http://schemas.openxmlformats.org/officeDocument/2006/relationships/hyperlink" Target="https://podminky.urs.cz/item/CS_URS_2023_01/997221569" TargetMode="External"/><Relationship Id="rId5" Type="http://schemas.openxmlformats.org/officeDocument/2006/relationships/hyperlink" Target="https://podminky.urs.cz/item/CS_URS_2023_01/113107336" TargetMode="External"/><Relationship Id="rId61" Type="http://schemas.openxmlformats.org/officeDocument/2006/relationships/hyperlink" Target="https://podminky.urs.cz/item/CS_URS_2023_01/877215310" TargetMode="External"/><Relationship Id="rId82" Type="http://schemas.openxmlformats.org/officeDocument/2006/relationships/hyperlink" Target="https://podminky.urs.cz/item/CS_URS_2023_01/938909311" TargetMode="External"/><Relationship Id="rId90" Type="http://schemas.openxmlformats.org/officeDocument/2006/relationships/hyperlink" Target="https://podminky.urs.cz/item/CS_URS_2023_01/997221873" TargetMode="External"/><Relationship Id="rId95" Type="http://schemas.openxmlformats.org/officeDocument/2006/relationships/hyperlink" Target="https://podminky.urs.cz/item/CS_URS_2023_01/469972111" TargetMode="External"/><Relationship Id="rId19" Type="http://schemas.openxmlformats.org/officeDocument/2006/relationships/hyperlink" Target="https://podminky.urs.cz/item/CS_URS_2023_01/132212221" TargetMode="External"/><Relationship Id="rId14" Type="http://schemas.openxmlformats.org/officeDocument/2006/relationships/hyperlink" Target="https://podminky.urs.cz/item/CS_URS_2023_01/119002122" TargetMode="External"/><Relationship Id="rId22" Type="http://schemas.openxmlformats.org/officeDocument/2006/relationships/hyperlink" Target="https://podminky.urs.cz/item/CS_URS_2023_01/132355203" TargetMode="External"/><Relationship Id="rId27" Type="http://schemas.openxmlformats.org/officeDocument/2006/relationships/hyperlink" Target="https://podminky.urs.cz/item/CS_URS_2023_01/151101111" TargetMode="External"/><Relationship Id="rId30" Type="http://schemas.openxmlformats.org/officeDocument/2006/relationships/hyperlink" Target="https://podminky.urs.cz/item/CS_URS_2023_01/162211321" TargetMode="External"/><Relationship Id="rId35" Type="http://schemas.openxmlformats.org/officeDocument/2006/relationships/hyperlink" Target="https://podminky.urs.cz/item/CS_URS_2023_01/162751137" TargetMode="External"/><Relationship Id="rId43" Type="http://schemas.openxmlformats.org/officeDocument/2006/relationships/hyperlink" Target="https://podminky.urs.cz/item/CS_URS_2023_01/174111101" TargetMode="External"/><Relationship Id="rId48" Type="http://schemas.openxmlformats.org/officeDocument/2006/relationships/hyperlink" Target="https://podminky.urs.cz/item/CS_URS_2023_01/452311131" TargetMode="External"/><Relationship Id="rId56" Type="http://schemas.openxmlformats.org/officeDocument/2006/relationships/hyperlink" Target="https://podminky.urs.cz/item/CS_URS_2023_01/573211107" TargetMode="External"/><Relationship Id="rId64" Type="http://schemas.openxmlformats.org/officeDocument/2006/relationships/hyperlink" Target="https://podminky.urs.cz/item/CS_URS_2023_01/899913122" TargetMode="External"/><Relationship Id="rId69" Type="http://schemas.openxmlformats.org/officeDocument/2006/relationships/hyperlink" Target="https://podminky.urs.cz/item/CS_URS_2023_01/899401112" TargetMode="External"/><Relationship Id="rId77" Type="http://schemas.openxmlformats.org/officeDocument/2006/relationships/hyperlink" Target="https://podminky.urs.cz/item/CS_URS_2023_01/919731121" TargetMode="External"/><Relationship Id="rId8" Type="http://schemas.openxmlformats.org/officeDocument/2006/relationships/hyperlink" Target="https://podminky.urs.cz/item/CS_URS_2023_01/113154112" TargetMode="External"/><Relationship Id="rId51" Type="http://schemas.openxmlformats.org/officeDocument/2006/relationships/hyperlink" Target="https://podminky.urs.cz/item/CS_URS_2023_01/452353101" TargetMode="External"/><Relationship Id="rId72" Type="http://schemas.openxmlformats.org/officeDocument/2006/relationships/hyperlink" Target="https://podminky.urs.cz/item/CS_URS_2023_01/892241111" TargetMode="External"/><Relationship Id="rId80" Type="http://schemas.openxmlformats.org/officeDocument/2006/relationships/hyperlink" Target="https://podminky.urs.cz/item/CS_URS_2023_01/919735112" TargetMode="External"/><Relationship Id="rId85" Type="http://schemas.openxmlformats.org/officeDocument/2006/relationships/hyperlink" Target="https://podminky.urs.cz/item/CS_URS_2023_01/997221559" TargetMode="External"/><Relationship Id="rId93" Type="http://schemas.openxmlformats.org/officeDocument/2006/relationships/hyperlink" Target="https://podminky.urs.cz/item/CS_URS_2023_01/460881612" TargetMode="External"/><Relationship Id="rId98" Type="http://schemas.openxmlformats.org/officeDocument/2006/relationships/hyperlink" Target="https://podminky.urs.cz/item/CS_URS_2023_01/469981211" TargetMode="External"/><Relationship Id="rId3" Type="http://schemas.openxmlformats.org/officeDocument/2006/relationships/hyperlink" Target="https://podminky.urs.cz/item/CS_URS_2023_01/113107142" TargetMode="External"/><Relationship Id="rId12" Type="http://schemas.openxmlformats.org/officeDocument/2006/relationships/hyperlink" Target="https://podminky.urs.cz/item/CS_URS_2023_01/119001421" TargetMode="External"/><Relationship Id="rId17" Type="http://schemas.openxmlformats.org/officeDocument/2006/relationships/hyperlink" Target="https://podminky.urs.cz/item/CS_URS_2023_01/119004111" TargetMode="External"/><Relationship Id="rId25" Type="http://schemas.openxmlformats.org/officeDocument/2006/relationships/hyperlink" Target="https://podminky.urs.cz/item/CS_URS_2023_01/139001101" TargetMode="External"/><Relationship Id="rId33" Type="http://schemas.openxmlformats.org/officeDocument/2006/relationships/hyperlink" Target="https://podminky.urs.cz/item/CS_URS_2023_01/162751117" TargetMode="External"/><Relationship Id="rId38" Type="http://schemas.openxmlformats.org/officeDocument/2006/relationships/hyperlink" Target="https://podminky.urs.cz/item/CS_URS_2023_01/167111102" TargetMode="External"/><Relationship Id="rId46" Type="http://schemas.openxmlformats.org/officeDocument/2006/relationships/hyperlink" Target="https://podminky.urs.cz/item/CS_URS_2023_01/175151101" TargetMode="External"/><Relationship Id="rId59" Type="http://schemas.openxmlformats.org/officeDocument/2006/relationships/hyperlink" Target="https://podminky.urs.cz/item/CS_URS_2023_01/857242122" TargetMode="External"/><Relationship Id="rId67" Type="http://schemas.openxmlformats.org/officeDocument/2006/relationships/hyperlink" Target="https://podminky.urs.cz/item/CS_URS_2023_01/877215210" TargetMode="External"/><Relationship Id="rId20" Type="http://schemas.openxmlformats.org/officeDocument/2006/relationships/hyperlink" Target="https://podminky.urs.cz/item/CS_URS_2023_01/132255203" TargetMode="External"/><Relationship Id="rId41" Type="http://schemas.openxmlformats.org/officeDocument/2006/relationships/hyperlink" Target="https://podminky.urs.cz/item/CS_URS_2023_01/171251201" TargetMode="External"/><Relationship Id="rId54" Type="http://schemas.openxmlformats.org/officeDocument/2006/relationships/hyperlink" Target="https://podminky.urs.cz/item/CS_URS_2023_01/565145101" TargetMode="External"/><Relationship Id="rId62" Type="http://schemas.openxmlformats.org/officeDocument/2006/relationships/hyperlink" Target="https://podminky.urs.cz/item/CS_URS_2023_01/891219951" TargetMode="External"/><Relationship Id="rId70" Type="http://schemas.openxmlformats.org/officeDocument/2006/relationships/hyperlink" Target="https://podminky.urs.cz/item/CS_URS_2023_01/899721111" TargetMode="External"/><Relationship Id="rId75" Type="http://schemas.openxmlformats.org/officeDocument/2006/relationships/hyperlink" Target="https://podminky.urs.cz/item/CS_URS_2023_01/919131311" TargetMode="External"/><Relationship Id="rId83" Type="http://schemas.openxmlformats.org/officeDocument/2006/relationships/hyperlink" Target="https://podminky.urs.cz/item/CS_URS_2023_01/939591040" TargetMode="External"/><Relationship Id="rId88" Type="http://schemas.openxmlformats.org/officeDocument/2006/relationships/hyperlink" Target="https://podminky.urs.cz/item/CS_URS_2023_01/997221611" TargetMode="External"/><Relationship Id="rId91" Type="http://schemas.openxmlformats.org/officeDocument/2006/relationships/hyperlink" Target="https://podminky.urs.cz/item/CS_URS_2023_01/997221875" TargetMode="External"/><Relationship Id="rId96" Type="http://schemas.openxmlformats.org/officeDocument/2006/relationships/hyperlink" Target="https://podminky.urs.cz/item/CS_URS_2023_01/469972121" TargetMode="External"/><Relationship Id="rId1" Type="http://schemas.openxmlformats.org/officeDocument/2006/relationships/hyperlink" Target="https://podminky.urs.cz/item/CS_URS_2023_01/113107124" TargetMode="External"/><Relationship Id="rId6" Type="http://schemas.openxmlformats.org/officeDocument/2006/relationships/hyperlink" Target="https://podminky.urs.cz/item/CS_URS_2023_01/113107341" TargetMode="External"/><Relationship Id="rId15" Type="http://schemas.openxmlformats.org/officeDocument/2006/relationships/hyperlink" Target="https://podminky.urs.cz/item/CS_URS_2023_01/119003227" TargetMode="External"/><Relationship Id="rId23" Type="http://schemas.openxmlformats.org/officeDocument/2006/relationships/hyperlink" Target="https://podminky.urs.cz/item/CS_URS_2023_01/132412221" TargetMode="External"/><Relationship Id="rId28" Type="http://schemas.openxmlformats.org/officeDocument/2006/relationships/hyperlink" Target="https://podminky.urs.cz/item/CS_URS_2023_01/151811131" TargetMode="External"/><Relationship Id="rId36" Type="http://schemas.openxmlformats.org/officeDocument/2006/relationships/hyperlink" Target="https://podminky.urs.cz/item/CS_URS_2023_01/162751139" TargetMode="External"/><Relationship Id="rId49" Type="http://schemas.openxmlformats.org/officeDocument/2006/relationships/hyperlink" Target="https://podminky.urs.cz/item/CS_URS_2023_01/452313131" TargetMode="External"/><Relationship Id="rId57" Type="http://schemas.openxmlformats.org/officeDocument/2006/relationships/hyperlink" Target="https://podminky.urs.cz/item/CS_URS_2023_01/577134111" TargetMode="External"/><Relationship Id="rId10" Type="http://schemas.openxmlformats.org/officeDocument/2006/relationships/hyperlink" Target="https://podminky.urs.cz/item/CS_URS_2023_01/119001405" TargetMode="External"/><Relationship Id="rId31" Type="http://schemas.openxmlformats.org/officeDocument/2006/relationships/hyperlink" Target="https://podminky.urs.cz/item/CS_URS_2023_01/162211329" TargetMode="External"/><Relationship Id="rId44" Type="http://schemas.openxmlformats.org/officeDocument/2006/relationships/hyperlink" Target="https://podminky.urs.cz/item/CS_URS_2023_01/174151102" TargetMode="External"/><Relationship Id="rId52" Type="http://schemas.openxmlformats.org/officeDocument/2006/relationships/hyperlink" Target="https://podminky.urs.cz/item/CS_URS_2023_01/564751111" TargetMode="External"/><Relationship Id="rId60" Type="http://schemas.openxmlformats.org/officeDocument/2006/relationships/hyperlink" Target="https://podminky.urs.cz/item/CS_URS_2023_01/857244122" TargetMode="External"/><Relationship Id="rId65" Type="http://schemas.openxmlformats.org/officeDocument/2006/relationships/hyperlink" Target="https://podminky.urs.cz/item/CS_URS_2023_01/899914111" TargetMode="External"/><Relationship Id="rId73" Type="http://schemas.openxmlformats.org/officeDocument/2006/relationships/hyperlink" Target="https://podminky.urs.cz/item/CS_URS_2023_01/892372111" TargetMode="External"/><Relationship Id="rId78" Type="http://schemas.openxmlformats.org/officeDocument/2006/relationships/hyperlink" Target="https://podminky.urs.cz/item/CS_URS_2023_01/919732211" TargetMode="External"/><Relationship Id="rId81" Type="http://schemas.openxmlformats.org/officeDocument/2006/relationships/hyperlink" Target="https://podminky.urs.cz/item/CS_URS_2023_01/938908411" TargetMode="External"/><Relationship Id="rId86" Type="http://schemas.openxmlformats.org/officeDocument/2006/relationships/hyperlink" Target="https://podminky.urs.cz/item/CS_URS_2023_01/997221561" TargetMode="External"/><Relationship Id="rId94" Type="http://schemas.openxmlformats.org/officeDocument/2006/relationships/hyperlink" Target="https://podminky.urs.cz/item/CS_URS_2023_01/468021221" TargetMode="External"/><Relationship Id="rId99" Type="http://schemas.openxmlformats.org/officeDocument/2006/relationships/drawing" Target="../drawings/drawing13.xm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19001401" TargetMode="External"/><Relationship Id="rId13" Type="http://schemas.openxmlformats.org/officeDocument/2006/relationships/hyperlink" Target="https://podminky.urs.cz/item/CS_URS_2023_01/119002121" TargetMode="External"/><Relationship Id="rId18" Type="http://schemas.openxmlformats.org/officeDocument/2006/relationships/hyperlink" Target="https://podminky.urs.cz/item/CS_URS_2023_01/119004112" TargetMode="External"/><Relationship Id="rId39" Type="http://schemas.openxmlformats.org/officeDocument/2006/relationships/hyperlink" Target="https://podminky.urs.cz/item/CS_URS_2023_01/167151101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162751157" TargetMode="External"/><Relationship Id="rId21" Type="http://schemas.openxmlformats.org/officeDocument/2006/relationships/hyperlink" Target="https://podminky.urs.cz/item/CS_URS_2023_01/153116113" TargetMode="External"/><Relationship Id="rId42" Type="http://schemas.openxmlformats.org/officeDocument/2006/relationships/hyperlink" Target="https://podminky.urs.cz/item/CS_URS_2023_01/452233111" TargetMode="External"/><Relationship Id="rId47" Type="http://schemas.openxmlformats.org/officeDocument/2006/relationships/hyperlink" Target="https://podminky.urs.cz/item/CS_URS_2023_01/564861012" TargetMode="External"/><Relationship Id="rId63" Type="http://schemas.openxmlformats.org/officeDocument/2006/relationships/hyperlink" Target="https://podminky.urs.cz/item/CS_URS_2023_01/894410302" TargetMode="External"/><Relationship Id="rId68" Type="http://schemas.openxmlformats.org/officeDocument/2006/relationships/hyperlink" Target="https://podminky.urs.cz/item/CS_URS_2023_01/899911111" TargetMode="External"/><Relationship Id="rId84" Type="http://schemas.openxmlformats.org/officeDocument/2006/relationships/hyperlink" Target="https://podminky.urs.cz/item/CS_URS_2023_01/952903112" TargetMode="External"/><Relationship Id="rId89" Type="http://schemas.openxmlformats.org/officeDocument/2006/relationships/hyperlink" Target="https://podminky.urs.cz/item/CS_URS_2023_01/953943122" TargetMode="External"/><Relationship Id="rId112" Type="http://schemas.openxmlformats.org/officeDocument/2006/relationships/drawing" Target="../drawings/drawing14.xml"/><Relationship Id="rId2" Type="http://schemas.openxmlformats.org/officeDocument/2006/relationships/hyperlink" Target="https://podminky.urs.cz/item/CS_URS_2023_01/115101301" TargetMode="External"/><Relationship Id="rId16" Type="http://schemas.openxmlformats.org/officeDocument/2006/relationships/hyperlink" Target="https://podminky.urs.cz/item/CS_URS_2023_01/138511301" TargetMode="External"/><Relationship Id="rId29" Type="http://schemas.openxmlformats.org/officeDocument/2006/relationships/hyperlink" Target="https://podminky.urs.cz/item/CS_URS_2023_01/171251201" TargetMode="External"/><Relationship Id="rId107" Type="http://schemas.openxmlformats.org/officeDocument/2006/relationships/hyperlink" Target="https://podminky.urs.cz/item/CS_URS_2023_01/998715101" TargetMode="External"/><Relationship Id="rId11" Type="http://schemas.openxmlformats.org/officeDocument/2006/relationships/hyperlink" Target="https://podminky.urs.cz/item/CS_URS_2023_01/133255104" TargetMode="External"/><Relationship Id="rId24" Type="http://schemas.openxmlformats.org/officeDocument/2006/relationships/hyperlink" Target="https://podminky.urs.cz/item/CS_URS_2023_01/162751137" TargetMode="External"/><Relationship Id="rId32" Type="http://schemas.openxmlformats.org/officeDocument/2006/relationships/hyperlink" Target="https://podminky.urs.cz/item/CS_URS_2023_01/174151102" TargetMode="External"/><Relationship Id="rId37" Type="http://schemas.openxmlformats.org/officeDocument/2006/relationships/hyperlink" Target="https://podminky.urs.cz/item/CS_URS_2023_01/380356231" TargetMode="External"/><Relationship Id="rId40" Type="http://schemas.openxmlformats.org/officeDocument/2006/relationships/hyperlink" Target="https://podminky.urs.cz/item/CS_URS_2023_01/451541111" TargetMode="External"/><Relationship Id="rId45" Type="http://schemas.openxmlformats.org/officeDocument/2006/relationships/hyperlink" Target="https://podminky.urs.cz/item/CS_URS_2023_01/454811111" TargetMode="External"/><Relationship Id="rId53" Type="http://schemas.openxmlformats.org/officeDocument/2006/relationships/hyperlink" Target="https://podminky.urs.cz/item/CS_URS_2023_01/877370440" TargetMode="External"/><Relationship Id="rId58" Type="http://schemas.openxmlformats.org/officeDocument/2006/relationships/hyperlink" Target="https://podminky.urs.cz/item/CS_URS_2023_01/892381111" TargetMode="External"/><Relationship Id="rId66" Type="http://schemas.openxmlformats.org/officeDocument/2006/relationships/hyperlink" Target="https://podminky.urs.cz/item/CS_URS_2023_01/899401112" TargetMode="External"/><Relationship Id="rId74" Type="http://schemas.openxmlformats.org/officeDocument/2006/relationships/hyperlink" Target="https://podminky.urs.cz/item/CS_URS_2023_01/933901311" TargetMode="External"/><Relationship Id="rId79" Type="http://schemas.openxmlformats.org/officeDocument/2006/relationships/hyperlink" Target="https://podminky.urs.cz/item/CS_URS_2023_01/941211311" TargetMode="External"/><Relationship Id="rId87" Type="http://schemas.openxmlformats.org/officeDocument/2006/relationships/hyperlink" Target="https://podminky.urs.cz/item/CS_URS_2023_01/953334423" TargetMode="External"/><Relationship Id="rId102" Type="http://schemas.openxmlformats.org/officeDocument/2006/relationships/hyperlink" Target="https://podminky.urs.cz/item/CS_URS_2023_01/998711101" TargetMode="External"/><Relationship Id="rId110" Type="http://schemas.openxmlformats.org/officeDocument/2006/relationships/hyperlink" Target="https://podminky.urs.cz/item/CS_URS_2023_01/767995113" TargetMode="External"/><Relationship Id="rId5" Type="http://schemas.openxmlformats.org/officeDocument/2006/relationships/hyperlink" Target="https://podminky.urs.cz/item/CS_URS_2023_01/119004111" TargetMode="External"/><Relationship Id="rId61" Type="http://schemas.openxmlformats.org/officeDocument/2006/relationships/hyperlink" Target="https://podminky.urs.cz/item/CS_URS_2023_01/894410103" TargetMode="External"/><Relationship Id="rId82" Type="http://schemas.openxmlformats.org/officeDocument/2006/relationships/hyperlink" Target="https://podminky.urs.cz/item/CS_URS_2023_01/949121231" TargetMode="External"/><Relationship Id="rId90" Type="http://schemas.openxmlformats.org/officeDocument/2006/relationships/hyperlink" Target="https://podminky.urs.cz/item/CS_URS_2023_01/953961112" TargetMode="External"/><Relationship Id="rId95" Type="http://schemas.openxmlformats.org/officeDocument/2006/relationships/hyperlink" Target="https://podminky.urs.cz/item/CS_URS_2023_01/953965131" TargetMode="External"/><Relationship Id="rId19" Type="http://schemas.openxmlformats.org/officeDocument/2006/relationships/hyperlink" Target="https://podminky.urs.cz/item/CS_URS_2023_01/153116111" TargetMode="External"/><Relationship Id="rId14" Type="http://schemas.openxmlformats.org/officeDocument/2006/relationships/hyperlink" Target="https://podminky.urs.cz/item/CS_URS_2023_01/133555104" TargetMode="External"/><Relationship Id="rId22" Type="http://schemas.openxmlformats.org/officeDocument/2006/relationships/hyperlink" Target="https://podminky.urs.cz/item/CS_URS_2023_01/162751117" TargetMode="External"/><Relationship Id="rId27" Type="http://schemas.openxmlformats.org/officeDocument/2006/relationships/hyperlink" Target="https://podminky.urs.cz/item/CS_URS_2023_01/162751159" TargetMode="External"/><Relationship Id="rId30" Type="http://schemas.openxmlformats.org/officeDocument/2006/relationships/hyperlink" Target="https://podminky.urs.cz/item/CS_URS_2023_01/174151102" TargetMode="External"/><Relationship Id="rId35" Type="http://schemas.openxmlformats.org/officeDocument/2006/relationships/hyperlink" Target="https://podminky.urs.cz/item/CS_URS_2023_01/359901211" TargetMode="External"/><Relationship Id="rId43" Type="http://schemas.openxmlformats.org/officeDocument/2006/relationships/hyperlink" Target="https://podminky.urs.cz/item/CS_URS_2023_01/452311131" TargetMode="External"/><Relationship Id="rId48" Type="http://schemas.openxmlformats.org/officeDocument/2006/relationships/hyperlink" Target="https://podminky.urs.cz/item/CS_URS_2023_01/567122111" TargetMode="External"/><Relationship Id="rId56" Type="http://schemas.openxmlformats.org/officeDocument/2006/relationships/hyperlink" Target="https://podminky.urs.cz/item/CS_URS_2023_01/891372421" TargetMode="External"/><Relationship Id="rId64" Type="http://schemas.openxmlformats.org/officeDocument/2006/relationships/hyperlink" Target="https://podminky.urs.cz/item/CS_URS_2023_01/899102112" TargetMode="External"/><Relationship Id="rId69" Type="http://schemas.openxmlformats.org/officeDocument/2006/relationships/hyperlink" Target="https://podminky.urs.cz/item/CS_URS_2023_01/912111112" TargetMode="External"/><Relationship Id="rId77" Type="http://schemas.openxmlformats.org/officeDocument/2006/relationships/hyperlink" Target="https://podminky.urs.cz/item/CS_URS_2023_01/941211111" TargetMode="External"/><Relationship Id="rId100" Type="http://schemas.openxmlformats.org/officeDocument/2006/relationships/hyperlink" Target="https://podminky.urs.cz/item/CS_URS_2023_01/998144471" TargetMode="External"/><Relationship Id="rId105" Type="http://schemas.openxmlformats.org/officeDocument/2006/relationships/hyperlink" Target="https://podminky.urs.cz/item/CS_URS_2023_01/715191003" TargetMode="External"/><Relationship Id="rId8" Type="http://schemas.openxmlformats.org/officeDocument/2006/relationships/hyperlink" Target="https://podminky.urs.cz/item/CS_URS_2023_01/132353251" TargetMode="External"/><Relationship Id="rId51" Type="http://schemas.openxmlformats.org/officeDocument/2006/relationships/hyperlink" Target="https://podminky.urs.cz/item/CS_URS_2023_01/871370310" TargetMode="External"/><Relationship Id="rId72" Type="http://schemas.openxmlformats.org/officeDocument/2006/relationships/hyperlink" Target="https://podminky.urs.cz/item/CS_URS_2023_01/919726123" TargetMode="External"/><Relationship Id="rId80" Type="http://schemas.openxmlformats.org/officeDocument/2006/relationships/hyperlink" Target="https://podminky.urs.cz/item/CS_URS_2023_01/941211811" TargetMode="External"/><Relationship Id="rId85" Type="http://schemas.openxmlformats.org/officeDocument/2006/relationships/hyperlink" Target="https://podminky.urs.cz/item/CS_URS_2023_01/953112231" TargetMode="External"/><Relationship Id="rId93" Type="http://schemas.openxmlformats.org/officeDocument/2006/relationships/hyperlink" Target="https://podminky.urs.cz/item/CS_URS_2023_01/953965115" TargetMode="External"/><Relationship Id="rId98" Type="http://schemas.openxmlformats.org/officeDocument/2006/relationships/hyperlink" Target="https://podminky.urs.cz/item/CS_URS_2023_01/977151129" TargetMode="External"/><Relationship Id="rId3" Type="http://schemas.openxmlformats.org/officeDocument/2006/relationships/hyperlink" Target="https://podminky.urs.cz/item/CS_URS_2023_01/119003227" TargetMode="External"/><Relationship Id="rId12" Type="http://schemas.openxmlformats.org/officeDocument/2006/relationships/hyperlink" Target="https://podminky.urs.cz/item/CS_URS_2023_01/133355104" TargetMode="External"/><Relationship Id="rId17" Type="http://schemas.openxmlformats.org/officeDocument/2006/relationships/hyperlink" Target="https://podminky.urs.cz/item/CS_URS_2023_01/153112122" TargetMode="External"/><Relationship Id="rId25" Type="http://schemas.openxmlformats.org/officeDocument/2006/relationships/hyperlink" Target="https://podminky.urs.cz/item/CS_URS_2023_01/162751139" TargetMode="External"/><Relationship Id="rId33" Type="http://schemas.openxmlformats.org/officeDocument/2006/relationships/hyperlink" Target="https://podminky.urs.cz/item/CS_URS_2023_01/175151101" TargetMode="External"/><Relationship Id="rId38" Type="http://schemas.openxmlformats.org/officeDocument/2006/relationships/hyperlink" Target="https://podminky.urs.cz/item/CS_URS_2023_01/380356232" TargetMode="External"/><Relationship Id="rId46" Type="http://schemas.openxmlformats.org/officeDocument/2006/relationships/hyperlink" Target="https://podminky.urs.cz/item/CS_URS_2023_01/564851011" TargetMode="External"/><Relationship Id="rId59" Type="http://schemas.openxmlformats.org/officeDocument/2006/relationships/hyperlink" Target="https://podminky.urs.cz/item/CS_URS_2023_01/892392121" TargetMode="External"/><Relationship Id="rId67" Type="http://schemas.openxmlformats.org/officeDocument/2006/relationships/hyperlink" Target="https://podminky.urs.cz/item/CS_URS_2023_01/899910211" TargetMode="External"/><Relationship Id="rId103" Type="http://schemas.openxmlformats.org/officeDocument/2006/relationships/hyperlink" Target="https://podminky.urs.cz/item/CS_URS_2023_01/715174012" TargetMode="External"/><Relationship Id="rId108" Type="http://schemas.openxmlformats.org/officeDocument/2006/relationships/hyperlink" Target="https://podminky.urs.cz/item/CS_URS_2023_01/767861001" TargetMode="External"/><Relationship Id="rId20" Type="http://schemas.openxmlformats.org/officeDocument/2006/relationships/hyperlink" Target="https://podminky.urs.cz/item/CS_URS_2023_01/153116112" TargetMode="External"/><Relationship Id="rId41" Type="http://schemas.openxmlformats.org/officeDocument/2006/relationships/hyperlink" Target="https://podminky.urs.cz/item/CS_URS_2023_01/451573111" TargetMode="External"/><Relationship Id="rId54" Type="http://schemas.openxmlformats.org/officeDocument/2006/relationships/hyperlink" Target="https://podminky.urs.cz/item/CS_URS_2023_01/877390440" TargetMode="External"/><Relationship Id="rId62" Type="http://schemas.openxmlformats.org/officeDocument/2006/relationships/hyperlink" Target="https://podminky.urs.cz/item/CS_URS_2023_01/894410211" TargetMode="External"/><Relationship Id="rId70" Type="http://schemas.openxmlformats.org/officeDocument/2006/relationships/hyperlink" Target="https://podminky.urs.cz/item/CS_URS_2023_01/916131213" TargetMode="External"/><Relationship Id="rId75" Type="http://schemas.openxmlformats.org/officeDocument/2006/relationships/hyperlink" Target="https://podminky.urs.cz/item/CS_URS_2023_01/936311111" TargetMode="External"/><Relationship Id="rId83" Type="http://schemas.openxmlformats.org/officeDocument/2006/relationships/hyperlink" Target="https://podminky.urs.cz/item/CS_URS_2023_01/949121831" TargetMode="External"/><Relationship Id="rId88" Type="http://schemas.openxmlformats.org/officeDocument/2006/relationships/hyperlink" Target="https://podminky.urs.cz/item/CS_URS_2023_01/953334517" TargetMode="External"/><Relationship Id="rId91" Type="http://schemas.openxmlformats.org/officeDocument/2006/relationships/hyperlink" Target="https://podminky.urs.cz/item/CS_URS_2023_01/953961113" TargetMode="External"/><Relationship Id="rId96" Type="http://schemas.openxmlformats.org/officeDocument/2006/relationships/hyperlink" Target="https://podminky.urs.cz/item/CS_URS_2023_01/977151124" TargetMode="External"/><Relationship Id="rId111" Type="http://schemas.openxmlformats.org/officeDocument/2006/relationships/hyperlink" Target="https://podminky.urs.cz/item/CS_URS_2023_01/998767101" TargetMode="External"/><Relationship Id="rId1" Type="http://schemas.openxmlformats.org/officeDocument/2006/relationships/hyperlink" Target="https://podminky.urs.cz/item/CS_URS_2023_01/115101201" TargetMode="External"/><Relationship Id="rId6" Type="http://schemas.openxmlformats.org/officeDocument/2006/relationships/hyperlink" Target="https://podminky.urs.cz/item/CS_URS_2023_01/119004112" TargetMode="External"/><Relationship Id="rId15" Type="http://schemas.openxmlformats.org/officeDocument/2006/relationships/hyperlink" Target="https://podminky.urs.cz/item/CS_URS_2023_01/138511201" TargetMode="External"/><Relationship Id="rId23" Type="http://schemas.openxmlformats.org/officeDocument/2006/relationships/hyperlink" Target="https://podminky.urs.cz/item/CS_URS_2023_01/162751119" TargetMode="External"/><Relationship Id="rId28" Type="http://schemas.openxmlformats.org/officeDocument/2006/relationships/hyperlink" Target="https://podminky.urs.cz/item/CS_URS_2023_01/171201231" TargetMode="External"/><Relationship Id="rId36" Type="http://schemas.openxmlformats.org/officeDocument/2006/relationships/hyperlink" Target="https://podminky.urs.cz/item/CS_URS_2023_01/380326122" TargetMode="External"/><Relationship Id="rId49" Type="http://schemas.openxmlformats.org/officeDocument/2006/relationships/hyperlink" Target="https://podminky.urs.cz/item/CS_URS_2023_01/596211110" TargetMode="External"/><Relationship Id="rId57" Type="http://schemas.openxmlformats.org/officeDocument/2006/relationships/hyperlink" Target="https://podminky.urs.cz/item/CS_URS_2023_01/892372121" TargetMode="External"/><Relationship Id="rId106" Type="http://schemas.openxmlformats.org/officeDocument/2006/relationships/hyperlink" Target="https://podminky.urs.cz/item/CS_URS_2023_01/715191007" TargetMode="External"/><Relationship Id="rId10" Type="http://schemas.openxmlformats.org/officeDocument/2006/relationships/hyperlink" Target="https://podminky.urs.cz/item/CS_URS_2023_01/132553251" TargetMode="External"/><Relationship Id="rId31" Type="http://schemas.openxmlformats.org/officeDocument/2006/relationships/hyperlink" Target="https://podminky.urs.cz/item/CS_URS_2023_01/174151102" TargetMode="External"/><Relationship Id="rId44" Type="http://schemas.openxmlformats.org/officeDocument/2006/relationships/hyperlink" Target="https://podminky.urs.cz/item/CS_URS_2023_01/452351101" TargetMode="External"/><Relationship Id="rId52" Type="http://schemas.openxmlformats.org/officeDocument/2006/relationships/hyperlink" Target="https://podminky.urs.cz/item/CS_URS_2023_01/871390320" TargetMode="External"/><Relationship Id="rId60" Type="http://schemas.openxmlformats.org/officeDocument/2006/relationships/hyperlink" Target="https://podminky.urs.cz/item/CS_URS_2023_01/892421111" TargetMode="External"/><Relationship Id="rId65" Type="http://schemas.openxmlformats.org/officeDocument/2006/relationships/hyperlink" Target="https://podminky.urs.cz/item/CS_URS_2023_01/899104112" TargetMode="External"/><Relationship Id="rId73" Type="http://schemas.openxmlformats.org/officeDocument/2006/relationships/hyperlink" Target="https://podminky.urs.cz/item/CS_URS_2023_01/933901111" TargetMode="External"/><Relationship Id="rId78" Type="http://schemas.openxmlformats.org/officeDocument/2006/relationships/hyperlink" Target="https://podminky.urs.cz/item/CS_URS_2023_01/941211211" TargetMode="External"/><Relationship Id="rId81" Type="http://schemas.openxmlformats.org/officeDocument/2006/relationships/hyperlink" Target="https://podminky.urs.cz/item/CS_URS_2023_01/949121131" TargetMode="External"/><Relationship Id="rId86" Type="http://schemas.openxmlformats.org/officeDocument/2006/relationships/hyperlink" Target="https://podminky.urs.cz/item/CS_URS_2023_01/953334115" TargetMode="External"/><Relationship Id="rId94" Type="http://schemas.openxmlformats.org/officeDocument/2006/relationships/hyperlink" Target="https://podminky.urs.cz/item/CS_URS_2023_01/953965121" TargetMode="External"/><Relationship Id="rId99" Type="http://schemas.openxmlformats.org/officeDocument/2006/relationships/hyperlink" Target="https://podminky.urs.cz/item/CS_URS_2023_01/977151911" TargetMode="External"/><Relationship Id="rId101" Type="http://schemas.openxmlformats.org/officeDocument/2006/relationships/hyperlink" Target="https://podminky.urs.cz/item/CS_URS_2023_01/711531110" TargetMode="External"/><Relationship Id="rId4" Type="http://schemas.openxmlformats.org/officeDocument/2006/relationships/hyperlink" Target="https://podminky.urs.cz/item/CS_URS_2023_01/119003228" TargetMode="External"/><Relationship Id="rId9" Type="http://schemas.openxmlformats.org/officeDocument/2006/relationships/hyperlink" Target="https://podminky.urs.cz/item/CS_URS_2023_01/132453251" TargetMode="External"/><Relationship Id="rId13" Type="http://schemas.openxmlformats.org/officeDocument/2006/relationships/hyperlink" Target="https://podminky.urs.cz/item/CS_URS_2023_01/133455104" TargetMode="External"/><Relationship Id="rId18" Type="http://schemas.openxmlformats.org/officeDocument/2006/relationships/hyperlink" Target="https://podminky.urs.cz/item/CS_URS_2023_01/153113112" TargetMode="External"/><Relationship Id="rId39" Type="http://schemas.openxmlformats.org/officeDocument/2006/relationships/hyperlink" Target="https://podminky.urs.cz/item/CS_URS_2023_01/380361006" TargetMode="External"/><Relationship Id="rId109" Type="http://schemas.openxmlformats.org/officeDocument/2006/relationships/hyperlink" Target="https://podminky.urs.cz/item/CS_URS_2023_01/767861011" TargetMode="External"/><Relationship Id="rId34" Type="http://schemas.openxmlformats.org/officeDocument/2006/relationships/hyperlink" Target="https://podminky.urs.cz/item/CS_URS_2023_01/359901111" TargetMode="External"/><Relationship Id="rId50" Type="http://schemas.openxmlformats.org/officeDocument/2006/relationships/hyperlink" Target="https://podminky.urs.cz/item/CS_URS_2023_01/596212210" TargetMode="External"/><Relationship Id="rId55" Type="http://schemas.openxmlformats.org/officeDocument/2006/relationships/hyperlink" Target="https://podminky.urs.cz/item/CS_URS_2023_01/891372322" TargetMode="External"/><Relationship Id="rId76" Type="http://schemas.openxmlformats.org/officeDocument/2006/relationships/hyperlink" Target="https://podminky.urs.cz/item/CS_URS_2023_01/938909331" TargetMode="External"/><Relationship Id="rId97" Type="http://schemas.openxmlformats.org/officeDocument/2006/relationships/hyperlink" Target="https://podminky.urs.cz/item/CS_URS_2023_01/977151125" TargetMode="External"/><Relationship Id="rId104" Type="http://schemas.openxmlformats.org/officeDocument/2006/relationships/hyperlink" Target="https://podminky.urs.cz/item/CS_URS_2023_01/715189013" TargetMode="External"/><Relationship Id="rId7" Type="http://schemas.openxmlformats.org/officeDocument/2006/relationships/hyperlink" Target="https://podminky.urs.cz/item/CS_URS_2023_01/132253251" TargetMode="External"/><Relationship Id="rId71" Type="http://schemas.openxmlformats.org/officeDocument/2006/relationships/hyperlink" Target="https://podminky.urs.cz/item/CS_URS_2023_01/916231213" TargetMode="External"/><Relationship Id="rId92" Type="http://schemas.openxmlformats.org/officeDocument/2006/relationships/hyperlink" Target="https://podminky.urs.cz/item/CS_URS_2023_01/953961114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4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ht="10.199999999999999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>
      <c r="AR2" s="302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S2" s="18" t="s">
        <v>6</v>
      </c>
      <c r="BT2" s="18" t="s">
        <v>7</v>
      </c>
    </row>
    <row r="3" spans="1:74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1" t="s">
        <v>14</v>
      </c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2"/>
      <c r="AB5" s="302"/>
      <c r="AC5" s="302"/>
      <c r="AD5" s="302"/>
      <c r="AE5" s="302"/>
      <c r="AF5" s="302"/>
      <c r="AG5" s="302"/>
      <c r="AH5" s="302"/>
      <c r="AI5" s="302"/>
      <c r="AJ5" s="302"/>
      <c r="AK5" s="302"/>
      <c r="AL5" s="302"/>
      <c r="AM5" s="302"/>
      <c r="AN5" s="302"/>
      <c r="AO5" s="302"/>
      <c r="AR5" s="21"/>
      <c r="BE5" s="298" t="s">
        <v>15</v>
      </c>
      <c r="BS5" s="18" t="s">
        <v>6</v>
      </c>
    </row>
    <row r="6" spans="1:74" ht="36.9" customHeight="1">
      <c r="B6" s="21"/>
      <c r="D6" s="27" t="s">
        <v>16</v>
      </c>
      <c r="K6" s="303" t="s">
        <v>17</v>
      </c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R6" s="21"/>
      <c r="BE6" s="29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29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299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299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299"/>
      <c r="BS10" s="18" t="s">
        <v>6</v>
      </c>
    </row>
    <row r="11" spans="1:74" ht="18.45" customHeight="1">
      <c r="B11" s="21"/>
      <c r="E11" s="26" t="s">
        <v>33</v>
      </c>
      <c r="AK11" s="28" t="s">
        <v>34</v>
      </c>
      <c r="AN11" s="26" t="s">
        <v>32</v>
      </c>
      <c r="AR11" s="21"/>
      <c r="BE11" s="299"/>
      <c r="BS11" s="18" t="s">
        <v>6</v>
      </c>
    </row>
    <row r="12" spans="1:74" ht="6.9" customHeight="1">
      <c r="B12" s="21"/>
      <c r="AR12" s="21"/>
      <c r="BE12" s="299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299"/>
      <c r="BS13" s="18" t="s">
        <v>6</v>
      </c>
    </row>
    <row r="14" spans="1:74" ht="13.2">
      <c r="B14" s="21"/>
      <c r="E14" s="304" t="s">
        <v>36</v>
      </c>
      <c r="F14" s="305"/>
      <c r="G14" s="305"/>
      <c r="H14" s="305"/>
      <c r="I14" s="305"/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28" t="s">
        <v>34</v>
      </c>
      <c r="AN14" s="31" t="s">
        <v>36</v>
      </c>
      <c r="AR14" s="21"/>
      <c r="BE14" s="299"/>
      <c r="BS14" s="18" t="s">
        <v>6</v>
      </c>
    </row>
    <row r="15" spans="1:74" ht="6.9" customHeight="1">
      <c r="B15" s="21"/>
      <c r="AR15" s="21"/>
      <c r="BE15" s="299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38</v>
      </c>
      <c r="AR16" s="21"/>
      <c r="BE16" s="299"/>
      <c r="BS16" s="18" t="s">
        <v>4</v>
      </c>
    </row>
    <row r="17" spans="2:71" ht="18.45" customHeight="1">
      <c r="B17" s="21"/>
      <c r="E17" s="26" t="s">
        <v>39</v>
      </c>
      <c r="AK17" s="28" t="s">
        <v>34</v>
      </c>
      <c r="AN17" s="26" t="s">
        <v>40</v>
      </c>
      <c r="AR17" s="21"/>
      <c r="BE17" s="299"/>
      <c r="BS17" s="18" t="s">
        <v>41</v>
      </c>
    </row>
    <row r="18" spans="2:71" ht="6.9" customHeight="1">
      <c r="B18" s="21"/>
      <c r="AR18" s="21"/>
      <c r="BE18" s="299"/>
      <c r="BS18" s="18" t="s">
        <v>6</v>
      </c>
    </row>
    <row r="19" spans="2:71" ht="12" customHeight="1">
      <c r="B19" s="21"/>
      <c r="D19" s="28" t="s">
        <v>42</v>
      </c>
      <c r="AK19" s="28" t="s">
        <v>31</v>
      </c>
      <c r="AN19" s="26" t="s">
        <v>38</v>
      </c>
      <c r="AR19" s="21"/>
      <c r="BE19" s="299"/>
      <c r="BS19" s="18" t="s">
        <v>6</v>
      </c>
    </row>
    <row r="20" spans="2:71" ht="18.45" customHeight="1">
      <c r="B20" s="21"/>
      <c r="E20" s="26" t="s">
        <v>39</v>
      </c>
      <c r="AK20" s="28" t="s">
        <v>34</v>
      </c>
      <c r="AN20" s="26" t="s">
        <v>40</v>
      </c>
      <c r="AR20" s="21"/>
      <c r="BE20" s="299"/>
      <c r="BS20" s="18" t="s">
        <v>4</v>
      </c>
    </row>
    <row r="21" spans="2:71" ht="6.9" customHeight="1">
      <c r="B21" s="21"/>
      <c r="AR21" s="21"/>
      <c r="BE21" s="299"/>
    </row>
    <row r="22" spans="2:71" ht="12" customHeight="1">
      <c r="B22" s="21"/>
      <c r="D22" s="28" t="s">
        <v>43</v>
      </c>
      <c r="AR22" s="21"/>
      <c r="BE22" s="299"/>
    </row>
    <row r="23" spans="2:71" ht="47.25" customHeight="1">
      <c r="B23" s="21"/>
      <c r="E23" s="306" t="s">
        <v>44</v>
      </c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R23" s="21"/>
      <c r="BE23" s="299"/>
    </row>
    <row r="24" spans="2:71" ht="6.9" customHeight="1">
      <c r="B24" s="21"/>
      <c r="AR24" s="21"/>
      <c r="BE24" s="299"/>
    </row>
    <row r="25" spans="2:71" ht="6.9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99"/>
    </row>
    <row r="26" spans="2:71" s="1" customFormat="1" ht="25.95" customHeight="1">
      <c r="B26" s="34"/>
      <c r="D26" s="35" t="s">
        <v>45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07">
        <f>ROUND(AG54,2)</f>
        <v>0</v>
      </c>
      <c r="AL26" s="308"/>
      <c r="AM26" s="308"/>
      <c r="AN26" s="308"/>
      <c r="AO26" s="308"/>
      <c r="AR26" s="34"/>
      <c r="BE26" s="299"/>
    </row>
    <row r="27" spans="2:71" s="1" customFormat="1" ht="6.9" customHeight="1">
      <c r="B27" s="34"/>
      <c r="AR27" s="34"/>
      <c r="BE27" s="299"/>
    </row>
    <row r="28" spans="2:71" s="1" customFormat="1" ht="13.2">
      <c r="B28" s="34"/>
      <c r="L28" s="309" t="s">
        <v>46</v>
      </c>
      <c r="M28" s="309"/>
      <c r="N28" s="309"/>
      <c r="O28" s="309"/>
      <c r="P28" s="309"/>
      <c r="W28" s="309" t="s">
        <v>47</v>
      </c>
      <c r="X28" s="309"/>
      <c r="Y28" s="309"/>
      <c r="Z28" s="309"/>
      <c r="AA28" s="309"/>
      <c r="AB28" s="309"/>
      <c r="AC28" s="309"/>
      <c r="AD28" s="309"/>
      <c r="AE28" s="309"/>
      <c r="AK28" s="309" t="s">
        <v>48</v>
      </c>
      <c r="AL28" s="309"/>
      <c r="AM28" s="309"/>
      <c r="AN28" s="309"/>
      <c r="AO28" s="309"/>
      <c r="AR28" s="34"/>
      <c r="BE28" s="299"/>
    </row>
    <row r="29" spans="2:71" s="2" customFormat="1" ht="14.4" customHeight="1">
      <c r="B29" s="38"/>
      <c r="D29" s="28" t="s">
        <v>49</v>
      </c>
      <c r="F29" s="28" t="s">
        <v>50</v>
      </c>
      <c r="L29" s="312">
        <v>0.21</v>
      </c>
      <c r="M29" s="311"/>
      <c r="N29" s="311"/>
      <c r="O29" s="311"/>
      <c r="P29" s="311"/>
      <c r="W29" s="310">
        <f>ROUND(AZ54, 2)</f>
        <v>0</v>
      </c>
      <c r="X29" s="311"/>
      <c r="Y29" s="311"/>
      <c r="Z29" s="311"/>
      <c r="AA29" s="311"/>
      <c r="AB29" s="311"/>
      <c r="AC29" s="311"/>
      <c r="AD29" s="311"/>
      <c r="AE29" s="311"/>
      <c r="AK29" s="310">
        <f>ROUND(AV54, 2)</f>
        <v>0</v>
      </c>
      <c r="AL29" s="311"/>
      <c r="AM29" s="311"/>
      <c r="AN29" s="311"/>
      <c r="AO29" s="311"/>
      <c r="AR29" s="38"/>
      <c r="BE29" s="300"/>
    </row>
    <row r="30" spans="2:71" s="2" customFormat="1" ht="14.4" customHeight="1">
      <c r="B30" s="38"/>
      <c r="F30" s="28" t="s">
        <v>51</v>
      </c>
      <c r="L30" s="312">
        <v>0.15</v>
      </c>
      <c r="M30" s="311"/>
      <c r="N30" s="311"/>
      <c r="O30" s="311"/>
      <c r="P30" s="311"/>
      <c r="W30" s="310">
        <f>ROUND(BA54, 2)</f>
        <v>0</v>
      </c>
      <c r="X30" s="311"/>
      <c r="Y30" s="311"/>
      <c r="Z30" s="311"/>
      <c r="AA30" s="311"/>
      <c r="AB30" s="311"/>
      <c r="AC30" s="311"/>
      <c r="AD30" s="311"/>
      <c r="AE30" s="311"/>
      <c r="AK30" s="310">
        <f>ROUND(AW54, 2)</f>
        <v>0</v>
      </c>
      <c r="AL30" s="311"/>
      <c r="AM30" s="311"/>
      <c r="AN30" s="311"/>
      <c r="AO30" s="311"/>
      <c r="AR30" s="38"/>
      <c r="BE30" s="300"/>
    </row>
    <row r="31" spans="2:71" s="2" customFormat="1" ht="14.4" hidden="1" customHeight="1">
      <c r="B31" s="38"/>
      <c r="F31" s="28" t="s">
        <v>52</v>
      </c>
      <c r="L31" s="312">
        <v>0.21</v>
      </c>
      <c r="M31" s="311"/>
      <c r="N31" s="311"/>
      <c r="O31" s="311"/>
      <c r="P31" s="311"/>
      <c r="W31" s="310">
        <f>ROUND(BB54, 2)</f>
        <v>0</v>
      </c>
      <c r="X31" s="311"/>
      <c r="Y31" s="311"/>
      <c r="Z31" s="311"/>
      <c r="AA31" s="311"/>
      <c r="AB31" s="311"/>
      <c r="AC31" s="311"/>
      <c r="AD31" s="311"/>
      <c r="AE31" s="311"/>
      <c r="AK31" s="310">
        <v>0</v>
      </c>
      <c r="AL31" s="311"/>
      <c r="AM31" s="311"/>
      <c r="AN31" s="311"/>
      <c r="AO31" s="311"/>
      <c r="AR31" s="38"/>
      <c r="BE31" s="300"/>
    </row>
    <row r="32" spans="2:71" s="2" customFormat="1" ht="14.4" hidden="1" customHeight="1">
      <c r="B32" s="38"/>
      <c r="F32" s="28" t="s">
        <v>53</v>
      </c>
      <c r="L32" s="312">
        <v>0.15</v>
      </c>
      <c r="M32" s="311"/>
      <c r="N32" s="311"/>
      <c r="O32" s="311"/>
      <c r="P32" s="311"/>
      <c r="W32" s="310">
        <f>ROUND(BC54, 2)</f>
        <v>0</v>
      </c>
      <c r="X32" s="311"/>
      <c r="Y32" s="311"/>
      <c r="Z32" s="311"/>
      <c r="AA32" s="311"/>
      <c r="AB32" s="311"/>
      <c r="AC32" s="311"/>
      <c r="AD32" s="311"/>
      <c r="AE32" s="311"/>
      <c r="AK32" s="310">
        <v>0</v>
      </c>
      <c r="AL32" s="311"/>
      <c r="AM32" s="311"/>
      <c r="AN32" s="311"/>
      <c r="AO32" s="311"/>
      <c r="AR32" s="38"/>
      <c r="BE32" s="300"/>
    </row>
    <row r="33" spans="2:44" s="2" customFormat="1" ht="14.4" hidden="1" customHeight="1">
      <c r="B33" s="38"/>
      <c r="F33" s="28" t="s">
        <v>54</v>
      </c>
      <c r="L33" s="312">
        <v>0</v>
      </c>
      <c r="M33" s="311"/>
      <c r="N33" s="311"/>
      <c r="O33" s="311"/>
      <c r="P33" s="311"/>
      <c r="W33" s="310">
        <f>ROUND(BD54, 2)</f>
        <v>0</v>
      </c>
      <c r="X33" s="311"/>
      <c r="Y33" s="311"/>
      <c r="Z33" s="311"/>
      <c r="AA33" s="311"/>
      <c r="AB33" s="311"/>
      <c r="AC33" s="311"/>
      <c r="AD33" s="311"/>
      <c r="AE33" s="311"/>
      <c r="AK33" s="310">
        <v>0</v>
      </c>
      <c r="AL33" s="311"/>
      <c r="AM33" s="311"/>
      <c r="AN33" s="311"/>
      <c r="AO33" s="311"/>
      <c r="AR33" s="38"/>
    </row>
    <row r="34" spans="2:44" s="1" customFormat="1" ht="6.9" customHeight="1">
      <c r="B34" s="34"/>
      <c r="AR34" s="34"/>
    </row>
    <row r="35" spans="2:44" s="1" customFormat="1" ht="25.95" customHeight="1">
      <c r="B35" s="34"/>
      <c r="C35" s="39"/>
      <c r="D35" s="40" t="s">
        <v>55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56</v>
      </c>
      <c r="U35" s="41"/>
      <c r="V35" s="41"/>
      <c r="W35" s="41"/>
      <c r="X35" s="316" t="s">
        <v>57</v>
      </c>
      <c r="Y35" s="314"/>
      <c r="Z35" s="314"/>
      <c r="AA35" s="314"/>
      <c r="AB35" s="314"/>
      <c r="AC35" s="41"/>
      <c r="AD35" s="41"/>
      <c r="AE35" s="41"/>
      <c r="AF35" s="41"/>
      <c r="AG35" s="41"/>
      <c r="AH35" s="41"/>
      <c r="AI35" s="41"/>
      <c r="AJ35" s="41"/>
      <c r="AK35" s="313">
        <f>SUM(AK26:AK33)</f>
        <v>0</v>
      </c>
      <c r="AL35" s="314"/>
      <c r="AM35" s="314"/>
      <c r="AN35" s="314"/>
      <c r="AO35" s="315"/>
      <c r="AP35" s="39"/>
      <c r="AQ35" s="39"/>
      <c r="AR35" s="34"/>
    </row>
    <row r="36" spans="2:44" s="1" customFormat="1" ht="6.9" customHeight="1">
      <c r="B36" s="34"/>
      <c r="AR36" s="34"/>
    </row>
    <row r="37" spans="2:44" s="1" customFormat="1" ht="6.9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" customHeight="1">
      <c r="B42" s="34"/>
      <c r="C42" s="22" t="s">
        <v>58</v>
      </c>
      <c r="AR42" s="34"/>
    </row>
    <row r="43" spans="2:44" s="1" customFormat="1" ht="6.9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051</v>
      </c>
      <c r="AR44" s="47"/>
    </row>
    <row r="45" spans="2:44" s="4" customFormat="1" ht="36.9" customHeight="1">
      <c r="B45" s="48"/>
      <c r="C45" s="49" t="s">
        <v>16</v>
      </c>
      <c r="L45" s="295" t="str">
        <f>K6</f>
        <v>Kanalizace Svádov - II. etapa - revize R03</v>
      </c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R45" s="48"/>
    </row>
    <row r="46" spans="2:44" s="1" customFormat="1" ht="6.9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Ústí n.L. - Svádov</v>
      </c>
      <c r="AI47" s="28" t="s">
        <v>24</v>
      </c>
      <c r="AM47" s="322" t="str">
        <f>IF(AN8= "","",AN8)</f>
        <v>23. 8. 2023</v>
      </c>
      <c r="AN47" s="322"/>
      <c r="AR47" s="34"/>
    </row>
    <row r="48" spans="2:44" s="1" customFormat="1" ht="6.9" customHeight="1">
      <c r="B48" s="34"/>
      <c r="AR48" s="34"/>
    </row>
    <row r="49" spans="1:91" s="1" customFormat="1" ht="25.65" customHeight="1">
      <c r="B49" s="34"/>
      <c r="C49" s="28" t="s">
        <v>30</v>
      </c>
      <c r="L49" s="3" t="str">
        <f>IF(E11= "","",E11)</f>
        <v>Statutární město Ústí nad Labem</v>
      </c>
      <c r="AI49" s="28" t="s">
        <v>37</v>
      </c>
      <c r="AM49" s="323" t="str">
        <f>IF(E17="","",E17)</f>
        <v>PROVOD - inženýrská společnost, s.r.o.</v>
      </c>
      <c r="AN49" s="324"/>
      <c r="AO49" s="324"/>
      <c r="AP49" s="324"/>
      <c r="AR49" s="34"/>
      <c r="AS49" s="326" t="s">
        <v>59</v>
      </c>
      <c r="AT49" s="327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25.65" customHeight="1">
      <c r="B50" s="34"/>
      <c r="C50" s="28" t="s">
        <v>35</v>
      </c>
      <c r="L50" s="3" t="str">
        <f>IF(E14= "Vyplň údaj","",E14)</f>
        <v/>
      </c>
      <c r="AI50" s="28" t="s">
        <v>42</v>
      </c>
      <c r="AM50" s="323" t="str">
        <f>IF(E20="","",E20)</f>
        <v>PROVOD - inženýrská společnost, s.r.o.</v>
      </c>
      <c r="AN50" s="324"/>
      <c r="AO50" s="324"/>
      <c r="AP50" s="324"/>
      <c r="AR50" s="34"/>
      <c r="AS50" s="328"/>
      <c r="AT50" s="329"/>
      <c r="BD50" s="55"/>
    </row>
    <row r="51" spans="1:91" s="1" customFormat="1" ht="10.8" customHeight="1">
      <c r="B51" s="34"/>
      <c r="AR51" s="34"/>
      <c r="AS51" s="328"/>
      <c r="AT51" s="329"/>
      <c r="BD51" s="55"/>
    </row>
    <row r="52" spans="1:91" s="1" customFormat="1" ht="29.25" customHeight="1">
      <c r="B52" s="34"/>
      <c r="C52" s="290" t="s">
        <v>60</v>
      </c>
      <c r="D52" s="291"/>
      <c r="E52" s="291"/>
      <c r="F52" s="291"/>
      <c r="G52" s="291"/>
      <c r="H52" s="56"/>
      <c r="I52" s="294" t="s">
        <v>61</v>
      </c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319" t="s">
        <v>62</v>
      </c>
      <c r="AH52" s="291"/>
      <c r="AI52" s="291"/>
      <c r="AJ52" s="291"/>
      <c r="AK52" s="291"/>
      <c r="AL52" s="291"/>
      <c r="AM52" s="291"/>
      <c r="AN52" s="294" t="s">
        <v>63</v>
      </c>
      <c r="AO52" s="291"/>
      <c r="AP52" s="291"/>
      <c r="AQ52" s="57" t="s">
        <v>64</v>
      </c>
      <c r="AR52" s="34"/>
      <c r="AS52" s="58" t="s">
        <v>65</v>
      </c>
      <c r="AT52" s="59" t="s">
        <v>66</v>
      </c>
      <c r="AU52" s="59" t="s">
        <v>67</v>
      </c>
      <c r="AV52" s="59" t="s">
        <v>68</v>
      </c>
      <c r="AW52" s="59" t="s">
        <v>69</v>
      </c>
      <c r="AX52" s="59" t="s">
        <v>70</v>
      </c>
      <c r="AY52" s="59" t="s">
        <v>71</v>
      </c>
      <c r="AZ52" s="59" t="s">
        <v>72</v>
      </c>
      <c r="BA52" s="59" t="s">
        <v>73</v>
      </c>
      <c r="BB52" s="59" t="s">
        <v>74</v>
      </c>
      <c r="BC52" s="59" t="s">
        <v>75</v>
      </c>
      <c r="BD52" s="60" t="s">
        <v>76</v>
      </c>
    </row>
    <row r="53" spans="1:91" s="1" customFormat="1" ht="10.8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" customHeight="1">
      <c r="B54" s="62"/>
      <c r="C54" s="63" t="s">
        <v>77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297">
        <f>ROUND(AG55+AG66+SUM(AG69:AG72),2)</f>
        <v>0</v>
      </c>
      <c r="AH54" s="297"/>
      <c r="AI54" s="297"/>
      <c r="AJ54" s="297"/>
      <c r="AK54" s="297"/>
      <c r="AL54" s="297"/>
      <c r="AM54" s="297"/>
      <c r="AN54" s="330">
        <f t="shared" ref="AN54:AN72" si="0">SUM(AG54,AT54)</f>
        <v>0</v>
      </c>
      <c r="AO54" s="330"/>
      <c r="AP54" s="330"/>
      <c r="AQ54" s="66" t="s">
        <v>32</v>
      </c>
      <c r="AR54" s="62"/>
      <c r="AS54" s="67">
        <f>ROUND(AS55+AS66+SUM(AS69:AS72),2)</f>
        <v>0</v>
      </c>
      <c r="AT54" s="68">
        <f t="shared" ref="AT54:AT72" si="1">ROUND(SUM(AV54:AW54),2)</f>
        <v>0</v>
      </c>
      <c r="AU54" s="69">
        <f>ROUND(AU55+AU66+SUM(AU69:AU72),5)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ROUND(AZ55+AZ66+SUM(AZ69:AZ72),2)</f>
        <v>0</v>
      </c>
      <c r="BA54" s="68">
        <f>ROUND(BA55+BA66+SUM(BA69:BA72),2)</f>
        <v>0</v>
      </c>
      <c r="BB54" s="68">
        <f>ROUND(BB55+BB66+SUM(BB69:BB72),2)</f>
        <v>0</v>
      </c>
      <c r="BC54" s="68">
        <f>ROUND(BC55+BC66+SUM(BC69:BC72),2)</f>
        <v>0</v>
      </c>
      <c r="BD54" s="70">
        <f>ROUND(BD55+BD66+SUM(BD69:BD72),2)</f>
        <v>0</v>
      </c>
      <c r="BS54" s="71" t="s">
        <v>78</v>
      </c>
      <c r="BT54" s="71" t="s">
        <v>79</v>
      </c>
      <c r="BU54" s="72" t="s">
        <v>80</v>
      </c>
      <c r="BV54" s="71" t="s">
        <v>81</v>
      </c>
      <c r="BW54" s="71" t="s">
        <v>5</v>
      </c>
      <c r="BX54" s="71" t="s">
        <v>82</v>
      </c>
      <c r="CL54" s="71" t="s">
        <v>19</v>
      </c>
    </row>
    <row r="55" spans="1:91" s="6" customFormat="1" ht="16.5" customHeight="1">
      <c r="B55" s="73"/>
      <c r="C55" s="74"/>
      <c r="D55" s="292" t="s">
        <v>83</v>
      </c>
      <c r="E55" s="292"/>
      <c r="F55" s="292"/>
      <c r="G55" s="292"/>
      <c r="H55" s="292"/>
      <c r="I55" s="75"/>
      <c r="J55" s="292" t="s">
        <v>84</v>
      </c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320">
        <f>ROUND(SUM(AG56:AG65),2)</f>
        <v>0</v>
      </c>
      <c r="AH55" s="321"/>
      <c r="AI55" s="321"/>
      <c r="AJ55" s="321"/>
      <c r="AK55" s="321"/>
      <c r="AL55" s="321"/>
      <c r="AM55" s="321"/>
      <c r="AN55" s="325">
        <f t="shared" si="0"/>
        <v>0</v>
      </c>
      <c r="AO55" s="321"/>
      <c r="AP55" s="321"/>
      <c r="AQ55" s="76" t="s">
        <v>85</v>
      </c>
      <c r="AR55" s="73"/>
      <c r="AS55" s="77">
        <f>ROUND(SUM(AS56:AS65),2)</f>
        <v>0</v>
      </c>
      <c r="AT55" s="78">
        <f t="shared" si="1"/>
        <v>0</v>
      </c>
      <c r="AU55" s="79">
        <f>ROUND(SUM(AU56:AU65),5)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ROUND(SUM(AZ56:AZ65),2)</f>
        <v>0</v>
      </c>
      <c r="BA55" s="78">
        <f>ROUND(SUM(BA56:BA65),2)</f>
        <v>0</v>
      </c>
      <c r="BB55" s="78">
        <f>ROUND(SUM(BB56:BB65),2)</f>
        <v>0</v>
      </c>
      <c r="BC55" s="78">
        <f>ROUND(SUM(BC56:BC65),2)</f>
        <v>0</v>
      </c>
      <c r="BD55" s="80">
        <f>ROUND(SUM(BD56:BD65),2)</f>
        <v>0</v>
      </c>
      <c r="BS55" s="81" t="s">
        <v>78</v>
      </c>
      <c r="BT55" s="81" t="s">
        <v>86</v>
      </c>
      <c r="BU55" s="81" t="s">
        <v>80</v>
      </c>
      <c r="BV55" s="81" t="s">
        <v>81</v>
      </c>
      <c r="BW55" s="81" t="s">
        <v>87</v>
      </c>
      <c r="BX55" s="81" t="s">
        <v>5</v>
      </c>
      <c r="CL55" s="81" t="s">
        <v>19</v>
      </c>
      <c r="CM55" s="81" t="s">
        <v>88</v>
      </c>
    </row>
    <row r="56" spans="1:91" s="3" customFormat="1" ht="16.5" customHeight="1">
      <c r="A56" s="82" t="s">
        <v>89</v>
      </c>
      <c r="B56" s="47"/>
      <c r="C56" s="9"/>
      <c r="D56" s="9"/>
      <c r="E56" s="293" t="s">
        <v>90</v>
      </c>
      <c r="F56" s="293"/>
      <c r="G56" s="293"/>
      <c r="H56" s="293"/>
      <c r="I56" s="293"/>
      <c r="J56" s="9"/>
      <c r="K56" s="293" t="s">
        <v>91</v>
      </c>
      <c r="L56" s="293"/>
      <c r="M56" s="293"/>
      <c r="N56" s="293"/>
      <c r="O56" s="293"/>
      <c r="P56" s="293"/>
      <c r="Q56" s="293"/>
      <c r="R56" s="293"/>
      <c r="S56" s="293"/>
      <c r="T56" s="293"/>
      <c r="U56" s="293"/>
      <c r="V56" s="293"/>
      <c r="W56" s="293"/>
      <c r="X56" s="293"/>
      <c r="Y56" s="293"/>
      <c r="Z56" s="293"/>
      <c r="AA56" s="293"/>
      <c r="AB56" s="293"/>
      <c r="AC56" s="293"/>
      <c r="AD56" s="293"/>
      <c r="AE56" s="293"/>
      <c r="AF56" s="293"/>
      <c r="AG56" s="317">
        <f>'SO 01.1 - stoka B'!J32</f>
        <v>0</v>
      </c>
      <c r="AH56" s="318"/>
      <c r="AI56" s="318"/>
      <c r="AJ56" s="318"/>
      <c r="AK56" s="318"/>
      <c r="AL56" s="318"/>
      <c r="AM56" s="318"/>
      <c r="AN56" s="317">
        <f t="shared" si="0"/>
        <v>0</v>
      </c>
      <c r="AO56" s="318"/>
      <c r="AP56" s="318"/>
      <c r="AQ56" s="83" t="s">
        <v>92</v>
      </c>
      <c r="AR56" s="47"/>
      <c r="AS56" s="84">
        <v>0</v>
      </c>
      <c r="AT56" s="85">
        <f t="shared" si="1"/>
        <v>0</v>
      </c>
      <c r="AU56" s="86">
        <f>'SO 01.1 - stoka B'!P96</f>
        <v>0</v>
      </c>
      <c r="AV56" s="85">
        <f>'SO 01.1 - stoka B'!J35</f>
        <v>0</v>
      </c>
      <c r="AW56" s="85">
        <f>'SO 01.1 - stoka B'!J36</f>
        <v>0</v>
      </c>
      <c r="AX56" s="85">
        <f>'SO 01.1 - stoka B'!J37</f>
        <v>0</v>
      </c>
      <c r="AY56" s="85">
        <f>'SO 01.1 - stoka B'!J38</f>
        <v>0</v>
      </c>
      <c r="AZ56" s="85">
        <f>'SO 01.1 - stoka B'!F35</f>
        <v>0</v>
      </c>
      <c r="BA56" s="85">
        <f>'SO 01.1 - stoka B'!F36</f>
        <v>0</v>
      </c>
      <c r="BB56" s="85">
        <f>'SO 01.1 - stoka B'!F37</f>
        <v>0</v>
      </c>
      <c r="BC56" s="85">
        <f>'SO 01.1 - stoka B'!F38</f>
        <v>0</v>
      </c>
      <c r="BD56" s="87">
        <f>'SO 01.1 - stoka B'!F39</f>
        <v>0</v>
      </c>
      <c r="BT56" s="26" t="s">
        <v>88</v>
      </c>
      <c r="BV56" s="26" t="s">
        <v>81</v>
      </c>
      <c r="BW56" s="26" t="s">
        <v>93</v>
      </c>
      <c r="BX56" s="26" t="s">
        <v>87</v>
      </c>
      <c r="CL56" s="26" t="s">
        <v>19</v>
      </c>
    </row>
    <row r="57" spans="1:91" s="3" customFormat="1" ht="16.5" customHeight="1">
      <c r="A57" s="82" t="s">
        <v>89</v>
      </c>
      <c r="B57" s="47"/>
      <c r="C57" s="9"/>
      <c r="D57" s="9"/>
      <c r="E57" s="293" t="s">
        <v>94</v>
      </c>
      <c r="F57" s="293"/>
      <c r="G57" s="293"/>
      <c r="H57" s="293"/>
      <c r="I57" s="293"/>
      <c r="J57" s="9"/>
      <c r="K57" s="293" t="s">
        <v>95</v>
      </c>
      <c r="L57" s="293"/>
      <c r="M57" s="293"/>
      <c r="N57" s="293"/>
      <c r="O57" s="293"/>
      <c r="P57" s="293"/>
      <c r="Q57" s="293"/>
      <c r="R57" s="293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3"/>
      <c r="AE57" s="293"/>
      <c r="AF57" s="293"/>
      <c r="AG57" s="317">
        <f>'SO 01.2 - stoka C'!J32</f>
        <v>0</v>
      </c>
      <c r="AH57" s="318"/>
      <c r="AI57" s="318"/>
      <c r="AJ57" s="318"/>
      <c r="AK57" s="318"/>
      <c r="AL57" s="318"/>
      <c r="AM57" s="318"/>
      <c r="AN57" s="317">
        <f t="shared" si="0"/>
        <v>0</v>
      </c>
      <c r="AO57" s="318"/>
      <c r="AP57" s="318"/>
      <c r="AQ57" s="83" t="s">
        <v>92</v>
      </c>
      <c r="AR57" s="47"/>
      <c r="AS57" s="84">
        <v>0</v>
      </c>
      <c r="AT57" s="85">
        <f t="shared" si="1"/>
        <v>0</v>
      </c>
      <c r="AU57" s="86">
        <f>'SO 01.2 - stoka C'!P94</f>
        <v>0</v>
      </c>
      <c r="AV57" s="85">
        <f>'SO 01.2 - stoka C'!J35</f>
        <v>0</v>
      </c>
      <c r="AW57" s="85">
        <f>'SO 01.2 - stoka C'!J36</f>
        <v>0</v>
      </c>
      <c r="AX57" s="85">
        <f>'SO 01.2 - stoka C'!J37</f>
        <v>0</v>
      </c>
      <c r="AY57" s="85">
        <f>'SO 01.2 - stoka C'!J38</f>
        <v>0</v>
      </c>
      <c r="AZ57" s="85">
        <f>'SO 01.2 - stoka C'!F35</f>
        <v>0</v>
      </c>
      <c r="BA57" s="85">
        <f>'SO 01.2 - stoka C'!F36</f>
        <v>0</v>
      </c>
      <c r="BB57" s="85">
        <f>'SO 01.2 - stoka C'!F37</f>
        <v>0</v>
      </c>
      <c r="BC57" s="85">
        <f>'SO 01.2 - stoka C'!F38</f>
        <v>0</v>
      </c>
      <c r="BD57" s="87">
        <f>'SO 01.2 - stoka C'!F39</f>
        <v>0</v>
      </c>
      <c r="BT57" s="26" t="s">
        <v>88</v>
      </c>
      <c r="BV57" s="26" t="s">
        <v>81</v>
      </c>
      <c r="BW57" s="26" t="s">
        <v>96</v>
      </c>
      <c r="BX57" s="26" t="s">
        <v>87</v>
      </c>
      <c r="CL57" s="26" t="s">
        <v>19</v>
      </c>
    </row>
    <row r="58" spans="1:91" s="3" customFormat="1" ht="23.25" customHeight="1">
      <c r="A58" s="82" t="s">
        <v>89</v>
      </c>
      <c r="B58" s="47"/>
      <c r="C58" s="9"/>
      <c r="D58" s="9"/>
      <c r="E58" s="293" t="s">
        <v>97</v>
      </c>
      <c r="F58" s="293"/>
      <c r="G58" s="293"/>
      <c r="H58" s="293"/>
      <c r="I58" s="293"/>
      <c r="J58" s="9"/>
      <c r="K58" s="293" t="s">
        <v>98</v>
      </c>
      <c r="L58" s="293"/>
      <c r="M58" s="293"/>
      <c r="N58" s="293"/>
      <c r="O58" s="293"/>
      <c r="P58" s="293"/>
      <c r="Q58" s="293"/>
      <c r="R58" s="293"/>
      <c r="S58" s="293"/>
      <c r="T58" s="293"/>
      <c r="U58" s="293"/>
      <c r="V58" s="293"/>
      <c r="W58" s="293"/>
      <c r="X58" s="293"/>
      <c r="Y58" s="293"/>
      <c r="Z58" s="293"/>
      <c r="AA58" s="293"/>
      <c r="AB58" s="293"/>
      <c r="AC58" s="293"/>
      <c r="AD58" s="293"/>
      <c r="AE58" s="293"/>
      <c r="AF58" s="293"/>
      <c r="AG58" s="317">
        <f>'SO 01.2.a - stoka C1 + C2'!J32</f>
        <v>0</v>
      </c>
      <c r="AH58" s="318"/>
      <c r="AI58" s="318"/>
      <c r="AJ58" s="318"/>
      <c r="AK58" s="318"/>
      <c r="AL58" s="318"/>
      <c r="AM58" s="318"/>
      <c r="AN58" s="317">
        <f t="shared" si="0"/>
        <v>0</v>
      </c>
      <c r="AO58" s="318"/>
      <c r="AP58" s="318"/>
      <c r="AQ58" s="83" t="s">
        <v>92</v>
      </c>
      <c r="AR58" s="47"/>
      <c r="AS58" s="84">
        <v>0</v>
      </c>
      <c r="AT58" s="85">
        <f t="shared" si="1"/>
        <v>0</v>
      </c>
      <c r="AU58" s="86">
        <f>'SO 01.2.a - stoka C1 + C2'!P101</f>
        <v>0</v>
      </c>
      <c r="AV58" s="85">
        <f>'SO 01.2.a - stoka C1 + C2'!J35</f>
        <v>0</v>
      </c>
      <c r="AW58" s="85">
        <f>'SO 01.2.a - stoka C1 + C2'!J36</f>
        <v>0</v>
      </c>
      <c r="AX58" s="85">
        <f>'SO 01.2.a - stoka C1 + C2'!J37</f>
        <v>0</v>
      </c>
      <c r="AY58" s="85">
        <f>'SO 01.2.a - stoka C1 + C2'!J38</f>
        <v>0</v>
      </c>
      <c r="AZ58" s="85">
        <f>'SO 01.2.a - stoka C1 + C2'!F35</f>
        <v>0</v>
      </c>
      <c r="BA58" s="85">
        <f>'SO 01.2.a - stoka C1 + C2'!F36</f>
        <v>0</v>
      </c>
      <c r="BB58" s="85">
        <f>'SO 01.2.a - stoka C1 + C2'!F37</f>
        <v>0</v>
      </c>
      <c r="BC58" s="85">
        <f>'SO 01.2.a - stoka C1 + C2'!F38</f>
        <v>0</v>
      </c>
      <c r="BD58" s="87">
        <f>'SO 01.2.a - stoka C1 + C2'!F39</f>
        <v>0</v>
      </c>
      <c r="BT58" s="26" t="s">
        <v>88</v>
      </c>
      <c r="BV58" s="26" t="s">
        <v>81</v>
      </c>
      <c r="BW58" s="26" t="s">
        <v>99</v>
      </c>
      <c r="BX58" s="26" t="s">
        <v>87</v>
      </c>
      <c r="CL58" s="26" t="s">
        <v>19</v>
      </c>
    </row>
    <row r="59" spans="1:91" s="3" customFormat="1" ht="16.5" customHeight="1">
      <c r="A59" s="82" t="s">
        <v>89</v>
      </c>
      <c r="B59" s="47"/>
      <c r="C59" s="9"/>
      <c r="D59" s="9"/>
      <c r="E59" s="293" t="s">
        <v>100</v>
      </c>
      <c r="F59" s="293"/>
      <c r="G59" s="293"/>
      <c r="H59" s="293"/>
      <c r="I59" s="293"/>
      <c r="J59" s="9"/>
      <c r="K59" s="293" t="s">
        <v>101</v>
      </c>
      <c r="L59" s="293"/>
      <c r="M59" s="293"/>
      <c r="N59" s="293"/>
      <c r="O59" s="293"/>
      <c r="P59" s="293"/>
      <c r="Q59" s="293"/>
      <c r="R59" s="293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93"/>
      <c r="AE59" s="293"/>
      <c r="AF59" s="293"/>
      <c r="AG59" s="317">
        <f>'SO 01.3 - stoka E'!J32</f>
        <v>0</v>
      </c>
      <c r="AH59" s="318"/>
      <c r="AI59" s="318"/>
      <c r="AJ59" s="318"/>
      <c r="AK59" s="318"/>
      <c r="AL59" s="318"/>
      <c r="AM59" s="318"/>
      <c r="AN59" s="317">
        <f t="shared" si="0"/>
        <v>0</v>
      </c>
      <c r="AO59" s="318"/>
      <c r="AP59" s="318"/>
      <c r="AQ59" s="83" t="s">
        <v>92</v>
      </c>
      <c r="AR59" s="47"/>
      <c r="AS59" s="84">
        <v>0</v>
      </c>
      <c r="AT59" s="85">
        <f t="shared" si="1"/>
        <v>0</v>
      </c>
      <c r="AU59" s="86">
        <f>'SO 01.3 - stoka E'!P101</f>
        <v>0</v>
      </c>
      <c r="AV59" s="85">
        <f>'SO 01.3 - stoka E'!J35</f>
        <v>0</v>
      </c>
      <c r="AW59" s="85">
        <f>'SO 01.3 - stoka E'!J36</f>
        <v>0</v>
      </c>
      <c r="AX59" s="85">
        <f>'SO 01.3 - stoka E'!J37</f>
        <v>0</v>
      </c>
      <c r="AY59" s="85">
        <f>'SO 01.3 - stoka E'!J38</f>
        <v>0</v>
      </c>
      <c r="AZ59" s="85">
        <f>'SO 01.3 - stoka E'!F35</f>
        <v>0</v>
      </c>
      <c r="BA59" s="85">
        <f>'SO 01.3 - stoka E'!F36</f>
        <v>0</v>
      </c>
      <c r="BB59" s="85">
        <f>'SO 01.3 - stoka E'!F37</f>
        <v>0</v>
      </c>
      <c r="BC59" s="85">
        <f>'SO 01.3 - stoka E'!F38</f>
        <v>0</v>
      </c>
      <c r="BD59" s="87">
        <f>'SO 01.3 - stoka E'!F39</f>
        <v>0</v>
      </c>
      <c r="BT59" s="26" t="s">
        <v>88</v>
      </c>
      <c r="BV59" s="26" t="s">
        <v>81</v>
      </c>
      <c r="BW59" s="26" t="s">
        <v>102</v>
      </c>
      <c r="BX59" s="26" t="s">
        <v>87</v>
      </c>
      <c r="CL59" s="26" t="s">
        <v>19</v>
      </c>
    </row>
    <row r="60" spans="1:91" s="3" customFormat="1" ht="16.5" customHeight="1">
      <c r="A60" s="82" t="s">
        <v>89</v>
      </c>
      <c r="B60" s="47"/>
      <c r="C60" s="9"/>
      <c r="D60" s="9"/>
      <c r="E60" s="293" t="s">
        <v>103</v>
      </c>
      <c r="F60" s="293"/>
      <c r="G60" s="293"/>
      <c r="H60" s="293"/>
      <c r="I60" s="293"/>
      <c r="J60" s="9"/>
      <c r="K60" s="293" t="s">
        <v>104</v>
      </c>
      <c r="L60" s="293"/>
      <c r="M60" s="293"/>
      <c r="N60" s="293"/>
      <c r="O60" s="293"/>
      <c r="P60" s="293"/>
      <c r="Q60" s="293"/>
      <c r="R60" s="293"/>
      <c r="S60" s="293"/>
      <c r="T60" s="293"/>
      <c r="U60" s="293"/>
      <c r="V60" s="293"/>
      <c r="W60" s="293"/>
      <c r="X60" s="293"/>
      <c r="Y60" s="293"/>
      <c r="Z60" s="293"/>
      <c r="AA60" s="293"/>
      <c r="AB60" s="293"/>
      <c r="AC60" s="293"/>
      <c r="AD60" s="293"/>
      <c r="AE60" s="293"/>
      <c r="AF60" s="293"/>
      <c r="AG60" s="317">
        <f>'SO 01.4 - stoka F1'!J32</f>
        <v>0</v>
      </c>
      <c r="AH60" s="318"/>
      <c r="AI60" s="318"/>
      <c r="AJ60" s="318"/>
      <c r="AK60" s="318"/>
      <c r="AL60" s="318"/>
      <c r="AM60" s="318"/>
      <c r="AN60" s="317">
        <f t="shared" si="0"/>
        <v>0</v>
      </c>
      <c r="AO60" s="318"/>
      <c r="AP60" s="318"/>
      <c r="AQ60" s="83" t="s">
        <v>92</v>
      </c>
      <c r="AR60" s="47"/>
      <c r="AS60" s="84">
        <v>0</v>
      </c>
      <c r="AT60" s="85">
        <f t="shared" si="1"/>
        <v>0</v>
      </c>
      <c r="AU60" s="86">
        <f>'SO 01.4 - stoka F1'!P96</f>
        <v>0</v>
      </c>
      <c r="AV60" s="85">
        <f>'SO 01.4 - stoka F1'!J35</f>
        <v>0</v>
      </c>
      <c r="AW60" s="85">
        <f>'SO 01.4 - stoka F1'!J36</f>
        <v>0</v>
      </c>
      <c r="AX60" s="85">
        <f>'SO 01.4 - stoka F1'!J37</f>
        <v>0</v>
      </c>
      <c r="AY60" s="85">
        <f>'SO 01.4 - stoka F1'!J38</f>
        <v>0</v>
      </c>
      <c r="AZ60" s="85">
        <f>'SO 01.4 - stoka F1'!F35</f>
        <v>0</v>
      </c>
      <c r="BA60" s="85">
        <f>'SO 01.4 - stoka F1'!F36</f>
        <v>0</v>
      </c>
      <c r="BB60" s="85">
        <f>'SO 01.4 - stoka F1'!F37</f>
        <v>0</v>
      </c>
      <c r="BC60" s="85">
        <f>'SO 01.4 - stoka F1'!F38</f>
        <v>0</v>
      </c>
      <c r="BD60" s="87">
        <f>'SO 01.4 - stoka F1'!F39</f>
        <v>0</v>
      </c>
      <c r="BT60" s="26" t="s">
        <v>88</v>
      </c>
      <c r="BV60" s="26" t="s">
        <v>81</v>
      </c>
      <c r="BW60" s="26" t="s">
        <v>105</v>
      </c>
      <c r="BX60" s="26" t="s">
        <v>87</v>
      </c>
      <c r="CL60" s="26" t="s">
        <v>19</v>
      </c>
    </row>
    <row r="61" spans="1:91" s="3" customFormat="1" ht="16.5" customHeight="1">
      <c r="A61" s="82" t="s">
        <v>89</v>
      </c>
      <c r="B61" s="47"/>
      <c r="C61" s="9"/>
      <c r="D61" s="9"/>
      <c r="E61" s="293" t="s">
        <v>106</v>
      </c>
      <c r="F61" s="293"/>
      <c r="G61" s="293"/>
      <c r="H61" s="293"/>
      <c r="I61" s="293"/>
      <c r="J61" s="9"/>
      <c r="K61" s="293" t="s">
        <v>107</v>
      </c>
      <c r="L61" s="293"/>
      <c r="M61" s="293"/>
      <c r="N61" s="293"/>
      <c r="O61" s="293"/>
      <c r="P61" s="293"/>
      <c r="Q61" s="293"/>
      <c r="R61" s="293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3"/>
      <c r="AE61" s="293"/>
      <c r="AF61" s="293"/>
      <c r="AG61" s="317">
        <f>'SO 01.5 - stoka F1-1'!J32</f>
        <v>0</v>
      </c>
      <c r="AH61" s="318"/>
      <c r="AI61" s="318"/>
      <c r="AJ61" s="318"/>
      <c r="AK61" s="318"/>
      <c r="AL61" s="318"/>
      <c r="AM61" s="318"/>
      <c r="AN61" s="317">
        <f t="shared" si="0"/>
        <v>0</v>
      </c>
      <c r="AO61" s="318"/>
      <c r="AP61" s="318"/>
      <c r="AQ61" s="83" t="s">
        <v>92</v>
      </c>
      <c r="AR61" s="47"/>
      <c r="AS61" s="84">
        <v>0</v>
      </c>
      <c r="AT61" s="85">
        <f t="shared" si="1"/>
        <v>0</v>
      </c>
      <c r="AU61" s="86">
        <f>'SO 01.5 - stoka F1-1'!P97</f>
        <v>0</v>
      </c>
      <c r="AV61" s="85">
        <f>'SO 01.5 - stoka F1-1'!J35</f>
        <v>0</v>
      </c>
      <c r="AW61" s="85">
        <f>'SO 01.5 - stoka F1-1'!J36</f>
        <v>0</v>
      </c>
      <c r="AX61" s="85">
        <f>'SO 01.5 - stoka F1-1'!J37</f>
        <v>0</v>
      </c>
      <c r="AY61" s="85">
        <f>'SO 01.5 - stoka F1-1'!J38</f>
        <v>0</v>
      </c>
      <c r="AZ61" s="85">
        <f>'SO 01.5 - stoka F1-1'!F35</f>
        <v>0</v>
      </c>
      <c r="BA61" s="85">
        <f>'SO 01.5 - stoka F1-1'!F36</f>
        <v>0</v>
      </c>
      <c r="BB61" s="85">
        <f>'SO 01.5 - stoka F1-1'!F37</f>
        <v>0</v>
      </c>
      <c r="BC61" s="85">
        <f>'SO 01.5 - stoka F1-1'!F38</f>
        <v>0</v>
      </c>
      <c r="BD61" s="87">
        <f>'SO 01.5 - stoka F1-1'!F39</f>
        <v>0</v>
      </c>
      <c r="BT61" s="26" t="s">
        <v>88</v>
      </c>
      <c r="BV61" s="26" t="s">
        <v>81</v>
      </c>
      <c r="BW61" s="26" t="s">
        <v>108</v>
      </c>
      <c r="BX61" s="26" t="s">
        <v>87</v>
      </c>
      <c r="CL61" s="26" t="s">
        <v>19</v>
      </c>
    </row>
    <row r="62" spans="1:91" s="3" customFormat="1" ht="16.5" customHeight="1">
      <c r="A62" s="82" t="s">
        <v>89</v>
      </c>
      <c r="B62" s="47"/>
      <c r="C62" s="9"/>
      <c r="D62" s="9"/>
      <c r="E62" s="293" t="s">
        <v>109</v>
      </c>
      <c r="F62" s="293"/>
      <c r="G62" s="293"/>
      <c r="H62" s="293"/>
      <c r="I62" s="293"/>
      <c r="J62" s="9"/>
      <c r="K62" s="293" t="s">
        <v>110</v>
      </c>
      <c r="L62" s="293"/>
      <c r="M62" s="293"/>
      <c r="N62" s="293"/>
      <c r="O62" s="293"/>
      <c r="P62" s="293"/>
      <c r="Q62" s="293"/>
      <c r="R62" s="293"/>
      <c r="S62" s="293"/>
      <c r="T62" s="293"/>
      <c r="U62" s="293"/>
      <c r="V62" s="293"/>
      <c r="W62" s="293"/>
      <c r="X62" s="293"/>
      <c r="Y62" s="293"/>
      <c r="Z62" s="293"/>
      <c r="AA62" s="293"/>
      <c r="AB62" s="293"/>
      <c r="AC62" s="293"/>
      <c r="AD62" s="293"/>
      <c r="AE62" s="293"/>
      <c r="AF62" s="293"/>
      <c r="AG62" s="317">
        <f>'SO 01.6 - stoka I'!J32</f>
        <v>0</v>
      </c>
      <c r="AH62" s="318"/>
      <c r="AI62" s="318"/>
      <c r="AJ62" s="318"/>
      <c r="AK62" s="318"/>
      <c r="AL62" s="318"/>
      <c r="AM62" s="318"/>
      <c r="AN62" s="317">
        <f t="shared" si="0"/>
        <v>0</v>
      </c>
      <c r="AO62" s="318"/>
      <c r="AP62" s="318"/>
      <c r="AQ62" s="83" t="s">
        <v>92</v>
      </c>
      <c r="AR62" s="47"/>
      <c r="AS62" s="84">
        <v>0</v>
      </c>
      <c r="AT62" s="85">
        <f t="shared" si="1"/>
        <v>0</v>
      </c>
      <c r="AU62" s="86">
        <f>'SO 01.6 - stoka I'!P96</f>
        <v>0</v>
      </c>
      <c r="AV62" s="85">
        <f>'SO 01.6 - stoka I'!J35</f>
        <v>0</v>
      </c>
      <c r="AW62" s="85">
        <f>'SO 01.6 - stoka I'!J36</f>
        <v>0</v>
      </c>
      <c r="AX62" s="85">
        <f>'SO 01.6 - stoka I'!J37</f>
        <v>0</v>
      </c>
      <c r="AY62" s="85">
        <f>'SO 01.6 - stoka I'!J38</f>
        <v>0</v>
      </c>
      <c r="AZ62" s="85">
        <f>'SO 01.6 - stoka I'!F35</f>
        <v>0</v>
      </c>
      <c r="BA62" s="85">
        <f>'SO 01.6 - stoka I'!F36</f>
        <v>0</v>
      </c>
      <c r="BB62" s="85">
        <f>'SO 01.6 - stoka I'!F37</f>
        <v>0</v>
      </c>
      <c r="BC62" s="85">
        <f>'SO 01.6 - stoka I'!F38</f>
        <v>0</v>
      </c>
      <c r="BD62" s="87">
        <f>'SO 01.6 - stoka I'!F39</f>
        <v>0</v>
      </c>
      <c r="BT62" s="26" t="s">
        <v>88</v>
      </c>
      <c r="BV62" s="26" t="s">
        <v>81</v>
      </c>
      <c r="BW62" s="26" t="s">
        <v>111</v>
      </c>
      <c r="BX62" s="26" t="s">
        <v>87</v>
      </c>
      <c r="CL62" s="26" t="s">
        <v>19</v>
      </c>
    </row>
    <row r="63" spans="1:91" s="3" customFormat="1" ht="16.5" customHeight="1">
      <c r="A63" s="82" t="s">
        <v>89</v>
      </c>
      <c r="B63" s="47"/>
      <c r="C63" s="9"/>
      <c r="D63" s="9"/>
      <c r="E63" s="293" t="s">
        <v>112</v>
      </c>
      <c r="F63" s="293"/>
      <c r="G63" s="293"/>
      <c r="H63" s="293"/>
      <c r="I63" s="293"/>
      <c r="J63" s="9"/>
      <c r="K63" s="293" t="s">
        <v>113</v>
      </c>
      <c r="L63" s="293"/>
      <c r="M63" s="293"/>
      <c r="N63" s="293"/>
      <c r="O63" s="293"/>
      <c r="P63" s="293"/>
      <c r="Q63" s="293"/>
      <c r="R63" s="293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93"/>
      <c r="AE63" s="293"/>
      <c r="AF63" s="293"/>
      <c r="AG63" s="317">
        <f>'SO 01.7 - stoka K'!J32</f>
        <v>0</v>
      </c>
      <c r="AH63" s="318"/>
      <c r="AI63" s="318"/>
      <c r="AJ63" s="318"/>
      <c r="AK63" s="318"/>
      <c r="AL63" s="318"/>
      <c r="AM63" s="318"/>
      <c r="AN63" s="317">
        <f t="shared" si="0"/>
        <v>0</v>
      </c>
      <c r="AO63" s="318"/>
      <c r="AP63" s="318"/>
      <c r="AQ63" s="83" t="s">
        <v>92</v>
      </c>
      <c r="AR63" s="47"/>
      <c r="AS63" s="84">
        <v>0</v>
      </c>
      <c r="AT63" s="85">
        <f t="shared" si="1"/>
        <v>0</v>
      </c>
      <c r="AU63" s="86">
        <f>'SO 01.7 - stoka K'!P96</f>
        <v>0</v>
      </c>
      <c r="AV63" s="85">
        <f>'SO 01.7 - stoka K'!J35</f>
        <v>0</v>
      </c>
      <c r="AW63" s="85">
        <f>'SO 01.7 - stoka K'!J36</f>
        <v>0</v>
      </c>
      <c r="AX63" s="85">
        <f>'SO 01.7 - stoka K'!J37</f>
        <v>0</v>
      </c>
      <c r="AY63" s="85">
        <f>'SO 01.7 - stoka K'!J38</f>
        <v>0</v>
      </c>
      <c r="AZ63" s="85">
        <f>'SO 01.7 - stoka K'!F35</f>
        <v>0</v>
      </c>
      <c r="BA63" s="85">
        <f>'SO 01.7 - stoka K'!F36</f>
        <v>0</v>
      </c>
      <c r="BB63" s="85">
        <f>'SO 01.7 - stoka K'!F37</f>
        <v>0</v>
      </c>
      <c r="BC63" s="85">
        <f>'SO 01.7 - stoka K'!F38</f>
        <v>0</v>
      </c>
      <c r="BD63" s="87">
        <f>'SO 01.7 - stoka K'!F39</f>
        <v>0</v>
      </c>
      <c r="BT63" s="26" t="s">
        <v>88</v>
      </c>
      <c r="BV63" s="26" t="s">
        <v>81</v>
      </c>
      <c r="BW63" s="26" t="s">
        <v>114</v>
      </c>
      <c r="BX63" s="26" t="s">
        <v>87</v>
      </c>
      <c r="CL63" s="26" t="s">
        <v>19</v>
      </c>
    </row>
    <row r="64" spans="1:91" s="3" customFormat="1" ht="16.5" customHeight="1">
      <c r="A64" s="82" t="s">
        <v>89</v>
      </c>
      <c r="B64" s="47"/>
      <c r="C64" s="9"/>
      <c r="D64" s="9"/>
      <c r="E64" s="293" t="s">
        <v>115</v>
      </c>
      <c r="F64" s="293"/>
      <c r="G64" s="293"/>
      <c r="H64" s="293"/>
      <c r="I64" s="293"/>
      <c r="J64" s="9"/>
      <c r="K64" s="293" t="s">
        <v>116</v>
      </c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3"/>
      <c r="X64" s="293"/>
      <c r="Y64" s="293"/>
      <c r="Z64" s="293"/>
      <c r="AA64" s="293"/>
      <c r="AB64" s="293"/>
      <c r="AC64" s="293"/>
      <c r="AD64" s="293"/>
      <c r="AE64" s="293"/>
      <c r="AF64" s="293"/>
      <c r="AG64" s="317">
        <f>'SO 01.8 - stoka K1'!J32</f>
        <v>0</v>
      </c>
      <c r="AH64" s="318"/>
      <c r="AI64" s="318"/>
      <c r="AJ64" s="318"/>
      <c r="AK64" s="318"/>
      <c r="AL64" s="318"/>
      <c r="AM64" s="318"/>
      <c r="AN64" s="317">
        <f t="shared" si="0"/>
        <v>0</v>
      </c>
      <c r="AO64" s="318"/>
      <c r="AP64" s="318"/>
      <c r="AQ64" s="83" t="s">
        <v>92</v>
      </c>
      <c r="AR64" s="47"/>
      <c r="AS64" s="84">
        <v>0</v>
      </c>
      <c r="AT64" s="85">
        <f t="shared" si="1"/>
        <v>0</v>
      </c>
      <c r="AU64" s="86">
        <f>'SO 01.8 - stoka K1'!P96</f>
        <v>0</v>
      </c>
      <c r="AV64" s="85">
        <f>'SO 01.8 - stoka K1'!J35</f>
        <v>0</v>
      </c>
      <c r="AW64" s="85">
        <f>'SO 01.8 - stoka K1'!J36</f>
        <v>0</v>
      </c>
      <c r="AX64" s="85">
        <f>'SO 01.8 - stoka K1'!J37</f>
        <v>0</v>
      </c>
      <c r="AY64" s="85">
        <f>'SO 01.8 - stoka K1'!J38</f>
        <v>0</v>
      </c>
      <c r="AZ64" s="85">
        <f>'SO 01.8 - stoka K1'!F35</f>
        <v>0</v>
      </c>
      <c r="BA64" s="85">
        <f>'SO 01.8 - stoka K1'!F36</f>
        <v>0</v>
      </c>
      <c r="BB64" s="85">
        <f>'SO 01.8 - stoka K1'!F37</f>
        <v>0</v>
      </c>
      <c r="BC64" s="85">
        <f>'SO 01.8 - stoka K1'!F38</f>
        <v>0</v>
      </c>
      <c r="BD64" s="87">
        <f>'SO 01.8 - stoka K1'!F39</f>
        <v>0</v>
      </c>
      <c r="BT64" s="26" t="s">
        <v>88</v>
      </c>
      <c r="BV64" s="26" t="s">
        <v>81</v>
      </c>
      <c r="BW64" s="26" t="s">
        <v>117</v>
      </c>
      <c r="BX64" s="26" t="s">
        <v>87</v>
      </c>
      <c r="CL64" s="26" t="s">
        <v>19</v>
      </c>
    </row>
    <row r="65" spans="1:91" s="3" customFormat="1" ht="16.5" customHeight="1">
      <c r="A65" s="82" t="s">
        <v>89</v>
      </c>
      <c r="B65" s="47"/>
      <c r="C65" s="9"/>
      <c r="D65" s="9"/>
      <c r="E65" s="293" t="s">
        <v>118</v>
      </c>
      <c r="F65" s="293"/>
      <c r="G65" s="293"/>
      <c r="H65" s="293"/>
      <c r="I65" s="293"/>
      <c r="J65" s="9"/>
      <c r="K65" s="293" t="s">
        <v>119</v>
      </c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3"/>
      <c r="AE65" s="293"/>
      <c r="AF65" s="293"/>
      <c r="AG65" s="317">
        <f>'SO 01.9 - Domovní přípojky'!J32</f>
        <v>0</v>
      </c>
      <c r="AH65" s="318"/>
      <c r="AI65" s="318"/>
      <c r="AJ65" s="318"/>
      <c r="AK65" s="318"/>
      <c r="AL65" s="318"/>
      <c r="AM65" s="318"/>
      <c r="AN65" s="317">
        <f t="shared" si="0"/>
        <v>0</v>
      </c>
      <c r="AO65" s="318"/>
      <c r="AP65" s="318"/>
      <c r="AQ65" s="83" t="s">
        <v>92</v>
      </c>
      <c r="AR65" s="47"/>
      <c r="AS65" s="84">
        <v>0</v>
      </c>
      <c r="AT65" s="85">
        <f t="shared" si="1"/>
        <v>0</v>
      </c>
      <c r="AU65" s="86">
        <f>'SO 01.9 - Domovní přípojky'!P96</f>
        <v>0</v>
      </c>
      <c r="AV65" s="85">
        <f>'SO 01.9 - Domovní přípojky'!J35</f>
        <v>0</v>
      </c>
      <c r="AW65" s="85">
        <f>'SO 01.9 - Domovní přípojky'!J36</f>
        <v>0</v>
      </c>
      <c r="AX65" s="85">
        <f>'SO 01.9 - Domovní přípojky'!J37</f>
        <v>0</v>
      </c>
      <c r="AY65" s="85">
        <f>'SO 01.9 - Domovní přípojky'!J38</f>
        <v>0</v>
      </c>
      <c r="AZ65" s="85">
        <f>'SO 01.9 - Domovní přípojky'!F35</f>
        <v>0</v>
      </c>
      <c r="BA65" s="85">
        <f>'SO 01.9 - Domovní přípojky'!F36</f>
        <v>0</v>
      </c>
      <c r="BB65" s="85">
        <f>'SO 01.9 - Domovní přípojky'!F37</f>
        <v>0</v>
      </c>
      <c r="BC65" s="85">
        <f>'SO 01.9 - Domovní přípojky'!F38</f>
        <v>0</v>
      </c>
      <c r="BD65" s="87">
        <f>'SO 01.9 - Domovní přípojky'!F39</f>
        <v>0</v>
      </c>
      <c r="BT65" s="26" t="s">
        <v>88</v>
      </c>
      <c r="BV65" s="26" t="s">
        <v>81</v>
      </c>
      <c r="BW65" s="26" t="s">
        <v>120</v>
      </c>
      <c r="BX65" s="26" t="s">
        <v>87</v>
      </c>
      <c r="CL65" s="26" t="s">
        <v>19</v>
      </c>
    </row>
    <row r="66" spans="1:91" s="6" customFormat="1" ht="16.5" customHeight="1">
      <c r="B66" s="73"/>
      <c r="C66" s="74"/>
      <c r="D66" s="292" t="s">
        <v>121</v>
      </c>
      <c r="E66" s="292"/>
      <c r="F66" s="292"/>
      <c r="G66" s="292"/>
      <c r="H66" s="292"/>
      <c r="I66" s="75"/>
      <c r="J66" s="292" t="s">
        <v>122</v>
      </c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320">
        <f>ROUND(SUM(AG67:AG68),2)</f>
        <v>0</v>
      </c>
      <c r="AH66" s="321"/>
      <c r="AI66" s="321"/>
      <c r="AJ66" s="321"/>
      <c r="AK66" s="321"/>
      <c r="AL66" s="321"/>
      <c r="AM66" s="321"/>
      <c r="AN66" s="325">
        <f t="shared" si="0"/>
        <v>0</v>
      </c>
      <c r="AO66" s="321"/>
      <c r="AP66" s="321"/>
      <c r="AQ66" s="76" t="s">
        <v>85</v>
      </c>
      <c r="AR66" s="73"/>
      <c r="AS66" s="77">
        <f>ROUND(SUM(AS67:AS68),2)</f>
        <v>0</v>
      </c>
      <c r="AT66" s="78">
        <f t="shared" si="1"/>
        <v>0</v>
      </c>
      <c r="AU66" s="79">
        <f>ROUND(SUM(AU67:AU68),5)</f>
        <v>0</v>
      </c>
      <c r="AV66" s="78">
        <f>ROUND(AZ66*L29,2)</f>
        <v>0</v>
      </c>
      <c r="AW66" s="78">
        <f>ROUND(BA66*L30,2)</f>
        <v>0</v>
      </c>
      <c r="AX66" s="78">
        <f>ROUND(BB66*L29,2)</f>
        <v>0</v>
      </c>
      <c r="AY66" s="78">
        <f>ROUND(BC66*L30,2)</f>
        <v>0</v>
      </c>
      <c r="AZ66" s="78">
        <f>ROUND(SUM(AZ67:AZ68),2)</f>
        <v>0</v>
      </c>
      <c r="BA66" s="78">
        <f>ROUND(SUM(BA67:BA68),2)</f>
        <v>0</v>
      </c>
      <c r="BB66" s="78">
        <f>ROUND(SUM(BB67:BB68),2)</f>
        <v>0</v>
      </c>
      <c r="BC66" s="78">
        <f>ROUND(SUM(BC67:BC68),2)</f>
        <v>0</v>
      </c>
      <c r="BD66" s="80">
        <f>ROUND(SUM(BD67:BD68),2)</f>
        <v>0</v>
      </c>
      <c r="BS66" s="81" t="s">
        <v>78</v>
      </c>
      <c r="BT66" s="81" t="s">
        <v>86</v>
      </c>
      <c r="BU66" s="81" t="s">
        <v>80</v>
      </c>
      <c r="BV66" s="81" t="s">
        <v>81</v>
      </c>
      <c r="BW66" s="81" t="s">
        <v>123</v>
      </c>
      <c r="BX66" s="81" t="s">
        <v>5</v>
      </c>
      <c r="CL66" s="81" t="s">
        <v>19</v>
      </c>
      <c r="CM66" s="81" t="s">
        <v>88</v>
      </c>
    </row>
    <row r="67" spans="1:91" s="3" customFormat="1" ht="16.5" customHeight="1">
      <c r="A67" s="82" t="s">
        <v>89</v>
      </c>
      <c r="B67" s="47"/>
      <c r="C67" s="9"/>
      <c r="D67" s="9"/>
      <c r="E67" s="293" t="s">
        <v>124</v>
      </c>
      <c r="F67" s="293"/>
      <c r="G67" s="293"/>
      <c r="H67" s="293"/>
      <c r="I67" s="293"/>
      <c r="J67" s="9"/>
      <c r="K67" s="293" t="s">
        <v>125</v>
      </c>
      <c r="L67" s="293"/>
      <c r="M67" s="293"/>
      <c r="N67" s="293"/>
      <c r="O67" s="293"/>
      <c r="P67" s="293"/>
      <c r="Q67" s="293"/>
      <c r="R67" s="293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93"/>
      <c r="AE67" s="293"/>
      <c r="AF67" s="293"/>
      <c r="AG67" s="317">
        <f>'SO 02.1 - Výtlak V1'!J32</f>
        <v>0</v>
      </c>
      <c r="AH67" s="318"/>
      <c r="AI67" s="318"/>
      <c r="AJ67" s="318"/>
      <c r="AK67" s="318"/>
      <c r="AL67" s="318"/>
      <c r="AM67" s="318"/>
      <c r="AN67" s="317">
        <f t="shared" si="0"/>
        <v>0</v>
      </c>
      <c r="AO67" s="318"/>
      <c r="AP67" s="318"/>
      <c r="AQ67" s="83" t="s">
        <v>92</v>
      </c>
      <c r="AR67" s="47"/>
      <c r="AS67" s="84">
        <v>0</v>
      </c>
      <c r="AT67" s="85">
        <f t="shared" si="1"/>
        <v>0</v>
      </c>
      <c r="AU67" s="86">
        <f>'SO 02.1 - Výtlak V1'!P96</f>
        <v>0</v>
      </c>
      <c r="AV67" s="85">
        <f>'SO 02.1 - Výtlak V1'!J35</f>
        <v>0</v>
      </c>
      <c r="AW67" s="85">
        <f>'SO 02.1 - Výtlak V1'!J36</f>
        <v>0</v>
      </c>
      <c r="AX67" s="85">
        <f>'SO 02.1 - Výtlak V1'!J37</f>
        <v>0</v>
      </c>
      <c r="AY67" s="85">
        <f>'SO 02.1 - Výtlak V1'!J38</f>
        <v>0</v>
      </c>
      <c r="AZ67" s="85">
        <f>'SO 02.1 - Výtlak V1'!F35</f>
        <v>0</v>
      </c>
      <c r="BA67" s="85">
        <f>'SO 02.1 - Výtlak V1'!F36</f>
        <v>0</v>
      </c>
      <c r="BB67" s="85">
        <f>'SO 02.1 - Výtlak V1'!F37</f>
        <v>0</v>
      </c>
      <c r="BC67" s="85">
        <f>'SO 02.1 - Výtlak V1'!F38</f>
        <v>0</v>
      </c>
      <c r="BD67" s="87">
        <f>'SO 02.1 - Výtlak V1'!F39</f>
        <v>0</v>
      </c>
      <c r="BT67" s="26" t="s">
        <v>88</v>
      </c>
      <c r="BV67" s="26" t="s">
        <v>81</v>
      </c>
      <c r="BW67" s="26" t="s">
        <v>126</v>
      </c>
      <c r="BX67" s="26" t="s">
        <v>123</v>
      </c>
      <c r="CL67" s="26" t="s">
        <v>19</v>
      </c>
    </row>
    <row r="68" spans="1:91" s="3" customFormat="1" ht="16.5" customHeight="1">
      <c r="A68" s="82" t="s">
        <v>89</v>
      </c>
      <c r="B68" s="47"/>
      <c r="C68" s="9"/>
      <c r="D68" s="9"/>
      <c r="E68" s="293" t="s">
        <v>127</v>
      </c>
      <c r="F68" s="293"/>
      <c r="G68" s="293"/>
      <c r="H68" s="293"/>
      <c r="I68" s="293"/>
      <c r="J68" s="9"/>
      <c r="K68" s="293" t="s">
        <v>128</v>
      </c>
      <c r="L68" s="293"/>
      <c r="M68" s="293"/>
      <c r="N68" s="293"/>
      <c r="O68" s="293"/>
      <c r="P68" s="293"/>
      <c r="Q68" s="293"/>
      <c r="R68" s="293"/>
      <c r="S68" s="293"/>
      <c r="T68" s="293"/>
      <c r="U68" s="293"/>
      <c r="V68" s="293"/>
      <c r="W68" s="293"/>
      <c r="X68" s="293"/>
      <c r="Y68" s="293"/>
      <c r="Z68" s="293"/>
      <c r="AA68" s="293"/>
      <c r="AB68" s="293"/>
      <c r="AC68" s="293"/>
      <c r="AD68" s="293"/>
      <c r="AE68" s="293"/>
      <c r="AF68" s="293"/>
      <c r="AG68" s="317">
        <f>'SO 02.2 - Výtlak V2'!J32</f>
        <v>0</v>
      </c>
      <c r="AH68" s="318"/>
      <c r="AI68" s="318"/>
      <c r="AJ68" s="318"/>
      <c r="AK68" s="318"/>
      <c r="AL68" s="318"/>
      <c r="AM68" s="318"/>
      <c r="AN68" s="317">
        <f t="shared" si="0"/>
        <v>0</v>
      </c>
      <c r="AO68" s="318"/>
      <c r="AP68" s="318"/>
      <c r="AQ68" s="83" t="s">
        <v>92</v>
      </c>
      <c r="AR68" s="47"/>
      <c r="AS68" s="84">
        <v>0</v>
      </c>
      <c r="AT68" s="85">
        <f t="shared" si="1"/>
        <v>0</v>
      </c>
      <c r="AU68" s="86">
        <f>'SO 02.2 - Výtlak V2'!P95</f>
        <v>0</v>
      </c>
      <c r="AV68" s="85">
        <f>'SO 02.2 - Výtlak V2'!J35</f>
        <v>0</v>
      </c>
      <c r="AW68" s="85">
        <f>'SO 02.2 - Výtlak V2'!J36</f>
        <v>0</v>
      </c>
      <c r="AX68" s="85">
        <f>'SO 02.2 - Výtlak V2'!J37</f>
        <v>0</v>
      </c>
      <c r="AY68" s="85">
        <f>'SO 02.2 - Výtlak V2'!J38</f>
        <v>0</v>
      </c>
      <c r="AZ68" s="85">
        <f>'SO 02.2 - Výtlak V2'!F35</f>
        <v>0</v>
      </c>
      <c r="BA68" s="85">
        <f>'SO 02.2 - Výtlak V2'!F36</f>
        <v>0</v>
      </c>
      <c r="BB68" s="85">
        <f>'SO 02.2 - Výtlak V2'!F37</f>
        <v>0</v>
      </c>
      <c r="BC68" s="85">
        <f>'SO 02.2 - Výtlak V2'!F38</f>
        <v>0</v>
      </c>
      <c r="BD68" s="87">
        <f>'SO 02.2 - Výtlak V2'!F39</f>
        <v>0</v>
      </c>
      <c r="BT68" s="26" t="s">
        <v>88</v>
      </c>
      <c r="BV68" s="26" t="s">
        <v>81</v>
      </c>
      <c r="BW68" s="26" t="s">
        <v>129</v>
      </c>
      <c r="BX68" s="26" t="s">
        <v>123</v>
      </c>
      <c r="CL68" s="26" t="s">
        <v>19</v>
      </c>
    </row>
    <row r="69" spans="1:91" s="6" customFormat="1" ht="16.5" customHeight="1">
      <c r="A69" s="82" t="s">
        <v>89</v>
      </c>
      <c r="B69" s="73"/>
      <c r="C69" s="74"/>
      <c r="D69" s="292" t="s">
        <v>130</v>
      </c>
      <c r="E69" s="292"/>
      <c r="F69" s="292"/>
      <c r="G69" s="292"/>
      <c r="H69" s="292"/>
      <c r="I69" s="75"/>
      <c r="J69" s="292" t="s">
        <v>131</v>
      </c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325">
        <f>'SO 03 - Čerpací stanice o...'!J30</f>
        <v>0</v>
      </c>
      <c r="AH69" s="321"/>
      <c r="AI69" s="321"/>
      <c r="AJ69" s="321"/>
      <c r="AK69" s="321"/>
      <c r="AL69" s="321"/>
      <c r="AM69" s="321"/>
      <c r="AN69" s="325">
        <f t="shared" si="0"/>
        <v>0</v>
      </c>
      <c r="AO69" s="321"/>
      <c r="AP69" s="321"/>
      <c r="AQ69" s="76" t="s">
        <v>85</v>
      </c>
      <c r="AR69" s="73"/>
      <c r="AS69" s="77">
        <v>0</v>
      </c>
      <c r="AT69" s="78">
        <f t="shared" si="1"/>
        <v>0</v>
      </c>
      <c r="AU69" s="79">
        <f>'SO 03 - Čerpací stanice o...'!P92</f>
        <v>0</v>
      </c>
      <c r="AV69" s="78">
        <f>'SO 03 - Čerpací stanice o...'!J33</f>
        <v>0</v>
      </c>
      <c r="AW69" s="78">
        <f>'SO 03 - Čerpací stanice o...'!J34</f>
        <v>0</v>
      </c>
      <c r="AX69" s="78">
        <f>'SO 03 - Čerpací stanice o...'!J35</f>
        <v>0</v>
      </c>
      <c r="AY69" s="78">
        <f>'SO 03 - Čerpací stanice o...'!J36</f>
        <v>0</v>
      </c>
      <c r="AZ69" s="78">
        <f>'SO 03 - Čerpací stanice o...'!F33</f>
        <v>0</v>
      </c>
      <c r="BA69" s="78">
        <f>'SO 03 - Čerpací stanice o...'!F34</f>
        <v>0</v>
      </c>
      <c r="BB69" s="78">
        <f>'SO 03 - Čerpací stanice o...'!F35</f>
        <v>0</v>
      </c>
      <c r="BC69" s="78">
        <f>'SO 03 - Čerpací stanice o...'!F36</f>
        <v>0</v>
      </c>
      <c r="BD69" s="80">
        <f>'SO 03 - Čerpací stanice o...'!F37</f>
        <v>0</v>
      </c>
      <c r="BT69" s="81" t="s">
        <v>86</v>
      </c>
      <c r="BV69" s="81" t="s">
        <v>81</v>
      </c>
      <c r="BW69" s="81" t="s">
        <v>132</v>
      </c>
      <c r="BX69" s="81" t="s">
        <v>5</v>
      </c>
      <c r="CL69" s="81" t="s">
        <v>19</v>
      </c>
      <c r="CM69" s="81" t="s">
        <v>88</v>
      </c>
    </row>
    <row r="70" spans="1:91" s="6" customFormat="1" ht="16.5" customHeight="1">
      <c r="A70" s="82" t="s">
        <v>89</v>
      </c>
      <c r="B70" s="73"/>
      <c r="C70" s="74"/>
      <c r="D70" s="292" t="s">
        <v>133</v>
      </c>
      <c r="E70" s="292"/>
      <c r="F70" s="292"/>
      <c r="G70" s="292"/>
      <c r="H70" s="292"/>
      <c r="I70" s="75"/>
      <c r="J70" s="292" t="s">
        <v>134</v>
      </c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325">
        <f>'PS 01 - ČS - strojní část'!J30</f>
        <v>0</v>
      </c>
      <c r="AH70" s="321"/>
      <c r="AI70" s="321"/>
      <c r="AJ70" s="321"/>
      <c r="AK70" s="321"/>
      <c r="AL70" s="321"/>
      <c r="AM70" s="321"/>
      <c r="AN70" s="325">
        <f t="shared" si="0"/>
        <v>0</v>
      </c>
      <c r="AO70" s="321"/>
      <c r="AP70" s="321"/>
      <c r="AQ70" s="76" t="s">
        <v>135</v>
      </c>
      <c r="AR70" s="73"/>
      <c r="AS70" s="77">
        <v>0</v>
      </c>
      <c r="AT70" s="78">
        <f t="shared" si="1"/>
        <v>0</v>
      </c>
      <c r="AU70" s="79">
        <f>'PS 01 - ČS - strojní část'!P81</f>
        <v>0</v>
      </c>
      <c r="AV70" s="78">
        <f>'PS 01 - ČS - strojní část'!J33</f>
        <v>0</v>
      </c>
      <c r="AW70" s="78">
        <f>'PS 01 - ČS - strojní část'!J34</f>
        <v>0</v>
      </c>
      <c r="AX70" s="78">
        <f>'PS 01 - ČS - strojní část'!J35</f>
        <v>0</v>
      </c>
      <c r="AY70" s="78">
        <f>'PS 01 - ČS - strojní část'!J36</f>
        <v>0</v>
      </c>
      <c r="AZ70" s="78">
        <f>'PS 01 - ČS - strojní část'!F33</f>
        <v>0</v>
      </c>
      <c r="BA70" s="78">
        <f>'PS 01 - ČS - strojní část'!F34</f>
        <v>0</v>
      </c>
      <c r="BB70" s="78">
        <f>'PS 01 - ČS - strojní část'!F35</f>
        <v>0</v>
      </c>
      <c r="BC70" s="78">
        <f>'PS 01 - ČS - strojní část'!F36</f>
        <v>0</v>
      </c>
      <c r="BD70" s="80">
        <f>'PS 01 - ČS - strojní část'!F37</f>
        <v>0</v>
      </c>
      <c r="BT70" s="81" t="s">
        <v>86</v>
      </c>
      <c r="BV70" s="81" t="s">
        <v>81</v>
      </c>
      <c r="BW70" s="81" t="s">
        <v>136</v>
      </c>
      <c r="BX70" s="81" t="s">
        <v>5</v>
      </c>
      <c r="CL70" s="81" t="s">
        <v>32</v>
      </c>
      <c r="CM70" s="81" t="s">
        <v>88</v>
      </c>
    </row>
    <row r="71" spans="1:91" s="6" customFormat="1" ht="16.5" customHeight="1">
      <c r="A71" s="82" t="s">
        <v>89</v>
      </c>
      <c r="B71" s="73"/>
      <c r="C71" s="74"/>
      <c r="D71" s="292" t="s">
        <v>137</v>
      </c>
      <c r="E71" s="292"/>
      <c r="F71" s="292"/>
      <c r="G71" s="292"/>
      <c r="H71" s="292"/>
      <c r="I71" s="75"/>
      <c r="J71" s="292" t="s">
        <v>138</v>
      </c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325">
        <f>'PS 02 - ČS - Elektro část...'!J30</f>
        <v>0</v>
      </c>
      <c r="AH71" s="321"/>
      <c r="AI71" s="321"/>
      <c r="AJ71" s="321"/>
      <c r="AK71" s="321"/>
      <c r="AL71" s="321"/>
      <c r="AM71" s="321"/>
      <c r="AN71" s="325">
        <f t="shared" si="0"/>
        <v>0</v>
      </c>
      <c r="AO71" s="321"/>
      <c r="AP71" s="321"/>
      <c r="AQ71" s="76" t="s">
        <v>85</v>
      </c>
      <c r="AR71" s="73"/>
      <c r="AS71" s="77">
        <v>0</v>
      </c>
      <c r="AT71" s="78">
        <f t="shared" si="1"/>
        <v>0</v>
      </c>
      <c r="AU71" s="79">
        <f>'PS 02 - ČS - Elektro část...'!P89</f>
        <v>0</v>
      </c>
      <c r="AV71" s="78">
        <f>'PS 02 - ČS - Elektro část...'!J33</f>
        <v>0</v>
      </c>
      <c r="AW71" s="78">
        <f>'PS 02 - ČS - Elektro část...'!J34</f>
        <v>0</v>
      </c>
      <c r="AX71" s="78">
        <f>'PS 02 - ČS - Elektro část...'!J35</f>
        <v>0</v>
      </c>
      <c r="AY71" s="78">
        <f>'PS 02 - ČS - Elektro část...'!J36</f>
        <v>0</v>
      </c>
      <c r="AZ71" s="78">
        <f>'PS 02 - ČS - Elektro část...'!F33</f>
        <v>0</v>
      </c>
      <c r="BA71" s="78">
        <f>'PS 02 - ČS - Elektro část...'!F34</f>
        <v>0</v>
      </c>
      <c r="BB71" s="78">
        <f>'PS 02 - ČS - Elektro část...'!F35</f>
        <v>0</v>
      </c>
      <c r="BC71" s="78">
        <f>'PS 02 - ČS - Elektro část...'!F36</f>
        <v>0</v>
      </c>
      <c r="BD71" s="80">
        <f>'PS 02 - ČS - Elektro část...'!F37</f>
        <v>0</v>
      </c>
      <c r="BT71" s="81" t="s">
        <v>86</v>
      </c>
      <c r="BV71" s="81" t="s">
        <v>81</v>
      </c>
      <c r="BW71" s="81" t="s">
        <v>139</v>
      </c>
      <c r="BX71" s="81" t="s">
        <v>5</v>
      </c>
      <c r="CL71" s="81" t="s">
        <v>32</v>
      </c>
      <c r="CM71" s="81" t="s">
        <v>88</v>
      </c>
    </row>
    <row r="72" spans="1:91" s="6" customFormat="1" ht="16.5" customHeight="1">
      <c r="A72" s="82" t="s">
        <v>89</v>
      </c>
      <c r="B72" s="73"/>
      <c r="C72" s="74"/>
      <c r="D72" s="292" t="s">
        <v>140</v>
      </c>
      <c r="E72" s="292"/>
      <c r="F72" s="292"/>
      <c r="G72" s="292"/>
      <c r="H72" s="292"/>
      <c r="I72" s="75"/>
      <c r="J72" s="292" t="s">
        <v>141</v>
      </c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325">
        <f>'VON - Vedlejší a ostatní ...'!J30</f>
        <v>0</v>
      </c>
      <c r="AH72" s="321"/>
      <c r="AI72" s="321"/>
      <c r="AJ72" s="321"/>
      <c r="AK72" s="321"/>
      <c r="AL72" s="321"/>
      <c r="AM72" s="321"/>
      <c r="AN72" s="325">
        <f t="shared" si="0"/>
        <v>0</v>
      </c>
      <c r="AO72" s="321"/>
      <c r="AP72" s="321"/>
      <c r="AQ72" s="76" t="s">
        <v>140</v>
      </c>
      <c r="AR72" s="73"/>
      <c r="AS72" s="88">
        <v>0</v>
      </c>
      <c r="AT72" s="89">
        <f t="shared" si="1"/>
        <v>0</v>
      </c>
      <c r="AU72" s="90">
        <f>'VON - Vedlejší a ostatní ...'!P85</f>
        <v>0</v>
      </c>
      <c r="AV72" s="89">
        <f>'VON - Vedlejší a ostatní ...'!J33</f>
        <v>0</v>
      </c>
      <c r="AW72" s="89">
        <f>'VON - Vedlejší a ostatní ...'!J34</f>
        <v>0</v>
      </c>
      <c r="AX72" s="89">
        <f>'VON - Vedlejší a ostatní ...'!J35</f>
        <v>0</v>
      </c>
      <c r="AY72" s="89">
        <f>'VON - Vedlejší a ostatní ...'!J36</f>
        <v>0</v>
      </c>
      <c r="AZ72" s="89">
        <f>'VON - Vedlejší a ostatní ...'!F33</f>
        <v>0</v>
      </c>
      <c r="BA72" s="89">
        <f>'VON - Vedlejší a ostatní ...'!F34</f>
        <v>0</v>
      </c>
      <c r="BB72" s="89">
        <f>'VON - Vedlejší a ostatní ...'!F35</f>
        <v>0</v>
      </c>
      <c r="BC72" s="89">
        <f>'VON - Vedlejší a ostatní ...'!F36</f>
        <v>0</v>
      </c>
      <c r="BD72" s="91">
        <f>'VON - Vedlejší a ostatní ...'!F37</f>
        <v>0</v>
      </c>
      <c r="BT72" s="81" t="s">
        <v>86</v>
      </c>
      <c r="BV72" s="81" t="s">
        <v>81</v>
      </c>
      <c r="BW72" s="81" t="s">
        <v>142</v>
      </c>
      <c r="BX72" s="81" t="s">
        <v>5</v>
      </c>
      <c r="CL72" s="81" t="s">
        <v>19</v>
      </c>
      <c r="CM72" s="81" t="s">
        <v>88</v>
      </c>
    </row>
    <row r="73" spans="1:91" s="1" customFormat="1" ht="30" customHeight="1">
      <c r="B73" s="34"/>
      <c r="AR73" s="34"/>
    </row>
    <row r="74" spans="1:91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34"/>
    </row>
  </sheetData>
  <sheetProtection algorithmName="SHA-512" hashValue="qdQE6tmPUFHsApz8N/qvz1P0RSuQ83LIBv3aXbIvUTFM8e59jq5FBY/RubH5ljqQJY2Rt3M8vdVhMR0Cg8Ornw==" saltValue="BcRRi9sC9804h3P0IvRgtKB1ovw48ssSHtfeI6j2a9lu+Paj+yShPZ1ykkdTscJWobbIt5Dag/kjBx294hqijw==" spinCount="100000" sheet="1" objects="1" scenarios="1" formatColumns="0" formatRows="0"/>
  <mergeCells count="110"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L33:P33"/>
    <mergeCell ref="AK33:AO33"/>
    <mergeCell ref="W33:AE33"/>
    <mergeCell ref="AK35:AO35"/>
    <mergeCell ref="X35:AB35"/>
    <mergeCell ref="AR2:BE2"/>
    <mergeCell ref="AG61:AM61"/>
    <mergeCell ref="AG63:AM63"/>
    <mergeCell ref="AG62:AM62"/>
    <mergeCell ref="AG52:AM52"/>
    <mergeCell ref="AG60:AM60"/>
    <mergeCell ref="AG59:AM59"/>
    <mergeCell ref="AG56:AM56"/>
    <mergeCell ref="AG57:AM57"/>
    <mergeCell ref="AG58:AM58"/>
    <mergeCell ref="AG55:AM55"/>
    <mergeCell ref="AM47:AN47"/>
    <mergeCell ref="AM49:AP49"/>
    <mergeCell ref="AM50:AP50"/>
    <mergeCell ref="AN59:AP59"/>
    <mergeCell ref="AN63:AP63"/>
    <mergeCell ref="AN56:AP56"/>
    <mergeCell ref="AN52:AP52"/>
    <mergeCell ref="AN61:AP61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D69:H69"/>
    <mergeCell ref="J69:AF69"/>
    <mergeCell ref="D70:H70"/>
    <mergeCell ref="J70:AF70"/>
    <mergeCell ref="D71:H71"/>
    <mergeCell ref="J71:AF71"/>
    <mergeCell ref="D72:H72"/>
    <mergeCell ref="J72:AF72"/>
    <mergeCell ref="AG54:AM54"/>
    <mergeCell ref="AG64:AM64"/>
    <mergeCell ref="L45:AO45"/>
    <mergeCell ref="E65:I65"/>
    <mergeCell ref="K65:AF65"/>
    <mergeCell ref="D66:H66"/>
    <mergeCell ref="J66:AF66"/>
    <mergeCell ref="E67:I67"/>
    <mergeCell ref="K67:AF67"/>
    <mergeCell ref="E68:I68"/>
    <mergeCell ref="K68:AF68"/>
    <mergeCell ref="AN64:AP64"/>
    <mergeCell ref="AN57:AP57"/>
    <mergeCell ref="AN60:AP60"/>
    <mergeCell ref="AN55:AP55"/>
    <mergeCell ref="AN62:AP62"/>
    <mergeCell ref="AN58:AP58"/>
    <mergeCell ref="C52:G52"/>
    <mergeCell ref="D55:H55"/>
    <mergeCell ref="E57:I57"/>
    <mergeCell ref="E64:I64"/>
    <mergeCell ref="E58:I58"/>
    <mergeCell ref="E63:I63"/>
    <mergeCell ref="E62:I62"/>
    <mergeCell ref="E61:I61"/>
    <mergeCell ref="E59:I59"/>
    <mergeCell ref="E60:I60"/>
    <mergeCell ref="E56:I56"/>
    <mergeCell ref="I52:AF52"/>
    <mergeCell ref="J55:AF55"/>
    <mergeCell ref="K56:AF56"/>
    <mergeCell ref="K64:AF64"/>
    <mergeCell ref="K60:AF60"/>
    <mergeCell ref="K57:AF57"/>
    <mergeCell ref="K61:AF61"/>
    <mergeCell ref="K62:AF62"/>
    <mergeCell ref="K63:AF63"/>
    <mergeCell ref="K59:AF59"/>
    <mergeCell ref="K58:AF58"/>
  </mergeCells>
  <hyperlinks>
    <hyperlink ref="A56" location="'SO 01.1 - stoka B'!C2" display="/" xr:uid="{00000000-0004-0000-0000-000000000000}"/>
    <hyperlink ref="A57" location="'SO 01.2 - stoka C'!C2" display="/" xr:uid="{00000000-0004-0000-0000-000001000000}"/>
    <hyperlink ref="A58" location="'SO 01.2.a - stoka C1 + C2'!C2" display="/" xr:uid="{00000000-0004-0000-0000-000002000000}"/>
    <hyperlink ref="A59" location="'SO 01.3 - stoka E'!C2" display="/" xr:uid="{00000000-0004-0000-0000-000003000000}"/>
    <hyperlink ref="A60" location="'SO 01.4 - stoka F1'!C2" display="/" xr:uid="{00000000-0004-0000-0000-000004000000}"/>
    <hyperlink ref="A61" location="'SO 01.5 - stoka F1-1'!C2" display="/" xr:uid="{00000000-0004-0000-0000-000005000000}"/>
    <hyperlink ref="A62" location="'SO 01.6 - stoka I'!C2" display="/" xr:uid="{00000000-0004-0000-0000-000006000000}"/>
    <hyperlink ref="A63" location="'SO 01.7 - stoka K'!C2" display="/" xr:uid="{00000000-0004-0000-0000-000007000000}"/>
    <hyperlink ref="A64" location="'SO 01.8 - stoka K1'!C2" display="/" xr:uid="{00000000-0004-0000-0000-000008000000}"/>
    <hyperlink ref="A65" location="'SO 01.9 - Domovní přípojky'!C2" display="/" xr:uid="{00000000-0004-0000-0000-000009000000}"/>
    <hyperlink ref="A67" location="'SO 02.1 - Výtlak V1'!C2" display="/" xr:uid="{00000000-0004-0000-0000-00000A000000}"/>
    <hyperlink ref="A68" location="'SO 02.2 - Výtlak V2'!C2" display="/" xr:uid="{00000000-0004-0000-0000-00000B000000}"/>
    <hyperlink ref="A69" location="'SO 03 - Čerpací stanice o...'!C2" display="/" xr:uid="{00000000-0004-0000-0000-00000C000000}"/>
    <hyperlink ref="A70" location="'PS 01 - ČS - strojní část'!C2" display="/" xr:uid="{00000000-0004-0000-0000-00000D000000}"/>
    <hyperlink ref="A71" location="'PS 02 - ČS - Elektro část...'!C2" display="/" xr:uid="{00000000-0004-0000-0000-00000E000000}"/>
    <hyperlink ref="A72" location="'VON - Vedlejší a ostatní ...'!C2" display="/" xr:uid="{00000000-0004-0000-0000-00000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847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93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147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ROUND((SUM(BE96:BE846)),  2)</f>
        <v>0</v>
      </c>
      <c r="I35" s="95">
        <v>0.21</v>
      </c>
      <c r="J35" s="85">
        <f>ROUND(((SUM(BE96:BE846))*I35),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ROUND((SUM(BF96:BF846)),  2)</f>
        <v>0</v>
      </c>
      <c r="I36" s="95">
        <v>0.15</v>
      </c>
      <c r="J36" s="85">
        <f>ROUND(((SUM(BF96:BF846))*I36),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ROUND((SUM(BG96:BG846)),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ROUND((SUM(BH96:BH846)),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ROUND((SUM(BI96:BI846)),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01.1 - stoka B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J347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J366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J420</f>
        <v>0</v>
      </c>
      <c r="L68" s="109"/>
    </row>
    <row r="69" spans="2:12" s="9" customFormat="1" ht="14.85" customHeight="1">
      <c r="B69" s="109"/>
      <c r="D69" s="110" t="s">
        <v>157</v>
      </c>
      <c r="E69" s="111"/>
      <c r="F69" s="111"/>
      <c r="G69" s="111"/>
      <c r="H69" s="111"/>
      <c r="I69" s="111"/>
      <c r="J69" s="112">
        <f>J421</f>
        <v>0</v>
      </c>
      <c r="L69" s="109"/>
    </row>
    <row r="70" spans="2:12" s="9" customFormat="1" ht="19.95" customHeight="1">
      <c r="B70" s="109"/>
      <c r="D70" s="110" t="s">
        <v>158</v>
      </c>
      <c r="E70" s="111"/>
      <c r="F70" s="111"/>
      <c r="G70" s="111"/>
      <c r="H70" s="111"/>
      <c r="I70" s="111"/>
      <c r="J70" s="112">
        <f>J642</f>
        <v>0</v>
      </c>
      <c r="L70" s="109"/>
    </row>
    <row r="71" spans="2:12" s="9" customFormat="1" ht="19.95" customHeight="1">
      <c r="B71" s="109"/>
      <c r="D71" s="110" t="s">
        <v>159</v>
      </c>
      <c r="E71" s="111"/>
      <c r="F71" s="111"/>
      <c r="G71" s="111"/>
      <c r="H71" s="111"/>
      <c r="I71" s="111"/>
      <c r="J71" s="112">
        <f>J792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J813</f>
        <v>0</v>
      </c>
      <c r="L72" s="109"/>
    </row>
    <row r="73" spans="2:12" s="8" customFormat="1" ht="24.9" customHeight="1">
      <c r="B73" s="105"/>
      <c r="D73" s="106" t="s">
        <v>161</v>
      </c>
      <c r="E73" s="107"/>
      <c r="F73" s="107"/>
      <c r="G73" s="107"/>
      <c r="H73" s="107"/>
      <c r="I73" s="107"/>
      <c r="J73" s="108">
        <f>J818</f>
        <v>0</v>
      </c>
      <c r="L73" s="105"/>
    </row>
    <row r="74" spans="2:12" s="9" customFormat="1" ht="19.95" customHeight="1">
      <c r="B74" s="109"/>
      <c r="D74" s="110" t="s">
        <v>162</v>
      </c>
      <c r="E74" s="111"/>
      <c r="F74" s="111"/>
      <c r="G74" s="111"/>
      <c r="H74" s="111"/>
      <c r="I74" s="111"/>
      <c r="J74" s="112">
        <f>J819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145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01.1 - stoka B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P97+P818</f>
        <v>0</v>
      </c>
      <c r="Q96" s="52"/>
      <c r="R96" s="118">
        <f>R97+R818</f>
        <v>61.068274290000005</v>
      </c>
      <c r="S96" s="52"/>
      <c r="T96" s="119">
        <f>T97+T818</f>
        <v>139.42745000000002</v>
      </c>
      <c r="AT96" s="18" t="s">
        <v>78</v>
      </c>
      <c r="AU96" s="18" t="s">
        <v>151</v>
      </c>
      <c r="BK96" s="120">
        <f>BK97+BK818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P98+P347+P366+P420+P642+P792+P813</f>
        <v>0</v>
      </c>
      <c r="R97" s="127">
        <f>R98+R347+R366+R420+R642+R792+R813</f>
        <v>22.900755290000006</v>
      </c>
      <c r="T97" s="128">
        <f>T98+T347+T366+T420+T642+T792+T813</f>
        <v>96.740950000000012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BK98+BK347+BK366+BK420+BK642+BK792+BK813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SUM(P99:P346)</f>
        <v>0</v>
      </c>
      <c r="R98" s="127">
        <f>SUM(R99:R346)</f>
        <v>0.5210975000000001</v>
      </c>
      <c r="T98" s="128">
        <f>SUM(T99:T346)</f>
        <v>0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SUM(BK99:BK346)</f>
        <v>0</v>
      </c>
    </row>
    <row r="99" spans="2:65" s="1" customFormat="1" ht="24.15" customHeight="1">
      <c r="B99" s="34"/>
      <c r="C99" s="133" t="s">
        <v>86</v>
      </c>
      <c r="D99" s="133" t="s">
        <v>180</v>
      </c>
      <c r="E99" s="134" t="s">
        <v>181</v>
      </c>
      <c r="F99" s="135" t="s">
        <v>182</v>
      </c>
      <c r="G99" s="136" t="s">
        <v>183</v>
      </c>
      <c r="H99" s="137">
        <v>120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3.0000000000000001E-5</v>
      </c>
      <c r="R99" s="142">
        <f>Q99*H99</f>
        <v>3.5999999999999999E-3</v>
      </c>
      <c r="S99" s="142">
        <v>0</v>
      </c>
      <c r="T99" s="143">
        <f>S99*H99</f>
        <v>0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186</v>
      </c>
    </row>
    <row r="100" spans="2:65" s="1" customFormat="1" ht="10.199999999999999">
      <c r="B100" s="34"/>
      <c r="D100" s="146" t="s">
        <v>187</v>
      </c>
      <c r="F100" s="147" t="s">
        <v>188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190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3" customFormat="1" ht="10.199999999999999">
      <c r="B102" s="157"/>
      <c r="D102" s="151" t="s">
        <v>189</v>
      </c>
      <c r="E102" s="158" t="s">
        <v>32</v>
      </c>
      <c r="F102" s="159" t="s">
        <v>191</v>
      </c>
      <c r="H102" s="160">
        <v>120</v>
      </c>
      <c r="I102" s="161"/>
      <c r="L102" s="157"/>
      <c r="M102" s="162"/>
      <c r="T102" s="163"/>
      <c r="AT102" s="158" t="s">
        <v>189</v>
      </c>
      <c r="AU102" s="158" t="s">
        <v>88</v>
      </c>
      <c r="AV102" s="13" t="s">
        <v>88</v>
      </c>
      <c r="AW102" s="13" t="s">
        <v>41</v>
      </c>
      <c r="AX102" s="13" t="s">
        <v>79</v>
      </c>
      <c r="AY102" s="158" t="s">
        <v>178</v>
      </c>
    </row>
    <row r="103" spans="2:65" s="14" customFormat="1" ht="10.199999999999999">
      <c r="B103" s="164"/>
      <c r="D103" s="151" t="s">
        <v>189</v>
      </c>
      <c r="E103" s="165" t="s">
        <v>32</v>
      </c>
      <c r="F103" s="166" t="s">
        <v>192</v>
      </c>
      <c r="H103" s="167">
        <v>120</v>
      </c>
      <c r="I103" s="168"/>
      <c r="L103" s="164"/>
      <c r="M103" s="169"/>
      <c r="T103" s="170"/>
      <c r="AT103" s="165" t="s">
        <v>189</v>
      </c>
      <c r="AU103" s="165" t="s">
        <v>88</v>
      </c>
      <c r="AV103" s="14" t="s">
        <v>185</v>
      </c>
      <c r="AW103" s="14" t="s">
        <v>41</v>
      </c>
      <c r="AX103" s="14" t="s">
        <v>86</v>
      </c>
      <c r="AY103" s="165" t="s">
        <v>178</v>
      </c>
    </row>
    <row r="104" spans="2:65" s="1" customFormat="1" ht="37.799999999999997" customHeight="1">
      <c r="B104" s="34"/>
      <c r="C104" s="133" t="s">
        <v>88</v>
      </c>
      <c r="D104" s="133" t="s">
        <v>180</v>
      </c>
      <c r="E104" s="134" t="s">
        <v>193</v>
      </c>
      <c r="F104" s="135" t="s">
        <v>194</v>
      </c>
      <c r="G104" s="136" t="s">
        <v>195</v>
      </c>
      <c r="H104" s="137">
        <v>30</v>
      </c>
      <c r="I104" s="138"/>
      <c r="J104" s="139">
        <f>ROUND(I104*H104,2)</f>
        <v>0</v>
      </c>
      <c r="K104" s="135" t="s">
        <v>184</v>
      </c>
      <c r="L104" s="34"/>
      <c r="M104" s="140" t="s">
        <v>32</v>
      </c>
      <c r="N104" s="141" t="s">
        <v>50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185</v>
      </c>
      <c r="AT104" s="144" t="s">
        <v>180</v>
      </c>
      <c r="AU104" s="144" t="s">
        <v>88</v>
      </c>
      <c r="AY104" s="18" t="s">
        <v>178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86</v>
      </c>
      <c r="BK104" s="145">
        <f>ROUND(I104*H104,2)</f>
        <v>0</v>
      </c>
      <c r="BL104" s="18" t="s">
        <v>185</v>
      </c>
      <c r="BM104" s="144" t="s">
        <v>196</v>
      </c>
    </row>
    <row r="105" spans="2:65" s="1" customFormat="1" ht="10.199999999999999">
      <c r="B105" s="34"/>
      <c r="D105" s="146" t="s">
        <v>187</v>
      </c>
      <c r="F105" s="147" t="s">
        <v>197</v>
      </c>
      <c r="I105" s="148"/>
      <c r="L105" s="34"/>
      <c r="M105" s="149"/>
      <c r="T105" s="55"/>
      <c r="AT105" s="18" t="s">
        <v>187</v>
      </c>
      <c r="AU105" s="18" t="s">
        <v>88</v>
      </c>
    </row>
    <row r="106" spans="2:65" s="12" customFormat="1" ht="10.199999999999999">
      <c r="B106" s="150"/>
      <c r="D106" s="151" t="s">
        <v>189</v>
      </c>
      <c r="E106" s="152" t="s">
        <v>32</v>
      </c>
      <c r="F106" s="153" t="s">
        <v>190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3" customFormat="1" ht="10.199999999999999">
      <c r="B107" s="157"/>
      <c r="D107" s="151" t="s">
        <v>189</v>
      </c>
      <c r="E107" s="158" t="s">
        <v>32</v>
      </c>
      <c r="F107" s="159" t="s">
        <v>198</v>
      </c>
      <c r="H107" s="160">
        <v>30</v>
      </c>
      <c r="I107" s="161"/>
      <c r="L107" s="157"/>
      <c r="M107" s="162"/>
      <c r="T107" s="163"/>
      <c r="AT107" s="158" t="s">
        <v>189</v>
      </c>
      <c r="AU107" s="158" t="s">
        <v>88</v>
      </c>
      <c r="AV107" s="13" t="s">
        <v>88</v>
      </c>
      <c r="AW107" s="13" t="s">
        <v>41</v>
      </c>
      <c r="AX107" s="13" t="s">
        <v>79</v>
      </c>
      <c r="AY107" s="158" t="s">
        <v>178</v>
      </c>
    </row>
    <row r="108" spans="2:65" s="14" customFormat="1" ht="10.199999999999999">
      <c r="B108" s="164"/>
      <c r="D108" s="151" t="s">
        <v>189</v>
      </c>
      <c r="E108" s="165" t="s">
        <v>32</v>
      </c>
      <c r="F108" s="166" t="s">
        <v>192</v>
      </c>
      <c r="H108" s="167">
        <v>30</v>
      </c>
      <c r="I108" s="168"/>
      <c r="L108" s="164"/>
      <c r="M108" s="169"/>
      <c r="T108" s="170"/>
      <c r="AT108" s="165" t="s">
        <v>189</v>
      </c>
      <c r="AU108" s="165" t="s">
        <v>88</v>
      </c>
      <c r="AV108" s="14" t="s">
        <v>185</v>
      </c>
      <c r="AW108" s="14" t="s">
        <v>41</v>
      </c>
      <c r="AX108" s="14" t="s">
        <v>86</v>
      </c>
      <c r="AY108" s="165" t="s">
        <v>178</v>
      </c>
    </row>
    <row r="109" spans="2:65" s="1" customFormat="1" ht="90" customHeight="1">
      <c r="B109" s="34"/>
      <c r="C109" s="133" t="s">
        <v>199</v>
      </c>
      <c r="D109" s="133" t="s">
        <v>180</v>
      </c>
      <c r="E109" s="134" t="s">
        <v>200</v>
      </c>
      <c r="F109" s="135" t="s">
        <v>201</v>
      </c>
      <c r="G109" s="136" t="s">
        <v>202</v>
      </c>
      <c r="H109" s="137">
        <v>5.5</v>
      </c>
      <c r="I109" s="138"/>
      <c r="J109" s="139">
        <f>ROUND(I109*H109,2)</f>
        <v>0</v>
      </c>
      <c r="K109" s="135" t="s">
        <v>184</v>
      </c>
      <c r="L109" s="34"/>
      <c r="M109" s="140" t="s">
        <v>32</v>
      </c>
      <c r="N109" s="141" t="s">
        <v>50</v>
      </c>
      <c r="P109" s="142">
        <f>O109*H109</f>
        <v>0</v>
      </c>
      <c r="Q109" s="142">
        <v>3.6900000000000002E-2</v>
      </c>
      <c r="R109" s="142">
        <f>Q109*H109</f>
        <v>0.20295000000000002</v>
      </c>
      <c r="S109" s="142">
        <v>0</v>
      </c>
      <c r="T109" s="143">
        <f>S109*H109</f>
        <v>0</v>
      </c>
      <c r="AR109" s="144" t="s">
        <v>185</v>
      </c>
      <c r="AT109" s="144" t="s">
        <v>180</v>
      </c>
      <c r="AU109" s="144" t="s">
        <v>88</v>
      </c>
      <c r="AY109" s="18" t="s">
        <v>178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86</v>
      </c>
      <c r="BK109" s="145">
        <f>ROUND(I109*H109,2)</f>
        <v>0</v>
      </c>
      <c r="BL109" s="18" t="s">
        <v>185</v>
      </c>
      <c r="BM109" s="144" t="s">
        <v>203</v>
      </c>
    </row>
    <row r="110" spans="2:65" s="1" customFormat="1" ht="10.199999999999999">
      <c r="B110" s="34"/>
      <c r="D110" s="146" t="s">
        <v>187</v>
      </c>
      <c r="F110" s="147" t="s">
        <v>204</v>
      </c>
      <c r="I110" s="148"/>
      <c r="L110" s="34"/>
      <c r="M110" s="149"/>
      <c r="T110" s="55"/>
      <c r="AT110" s="18" t="s">
        <v>187</v>
      </c>
      <c r="AU110" s="18" t="s">
        <v>88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190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205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206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3" customFormat="1" ht="10.199999999999999">
      <c r="B114" s="157"/>
      <c r="D114" s="151" t="s">
        <v>189</v>
      </c>
      <c r="E114" s="158" t="s">
        <v>32</v>
      </c>
      <c r="F114" s="159" t="s">
        <v>207</v>
      </c>
      <c r="H114" s="160">
        <v>1.1000000000000001</v>
      </c>
      <c r="I114" s="161"/>
      <c r="L114" s="157"/>
      <c r="M114" s="162"/>
      <c r="T114" s="163"/>
      <c r="AT114" s="158" t="s">
        <v>189</v>
      </c>
      <c r="AU114" s="158" t="s">
        <v>88</v>
      </c>
      <c r="AV114" s="13" t="s">
        <v>88</v>
      </c>
      <c r="AW114" s="13" t="s">
        <v>41</v>
      </c>
      <c r="AX114" s="13" t="s">
        <v>79</v>
      </c>
      <c r="AY114" s="158" t="s">
        <v>178</v>
      </c>
    </row>
    <row r="115" spans="2:65" s="13" customFormat="1" ht="10.199999999999999">
      <c r="B115" s="157"/>
      <c r="D115" s="151" t="s">
        <v>189</v>
      </c>
      <c r="E115" s="158" t="s">
        <v>32</v>
      </c>
      <c r="F115" s="159" t="s">
        <v>208</v>
      </c>
      <c r="H115" s="160">
        <v>1.1000000000000001</v>
      </c>
      <c r="I115" s="161"/>
      <c r="L115" s="157"/>
      <c r="M115" s="162"/>
      <c r="T115" s="163"/>
      <c r="AT115" s="158" t="s">
        <v>189</v>
      </c>
      <c r="AU115" s="158" t="s">
        <v>88</v>
      </c>
      <c r="AV115" s="13" t="s">
        <v>88</v>
      </c>
      <c r="AW115" s="13" t="s">
        <v>41</v>
      </c>
      <c r="AX115" s="13" t="s">
        <v>79</v>
      </c>
      <c r="AY115" s="158" t="s">
        <v>178</v>
      </c>
    </row>
    <row r="116" spans="2:65" s="13" customFormat="1" ht="10.199999999999999">
      <c r="B116" s="157"/>
      <c r="D116" s="151" t="s">
        <v>189</v>
      </c>
      <c r="E116" s="158" t="s">
        <v>32</v>
      </c>
      <c r="F116" s="159" t="s">
        <v>209</v>
      </c>
      <c r="H116" s="160">
        <v>1.1000000000000001</v>
      </c>
      <c r="I116" s="161"/>
      <c r="L116" s="157"/>
      <c r="M116" s="162"/>
      <c r="T116" s="163"/>
      <c r="AT116" s="158" t="s">
        <v>189</v>
      </c>
      <c r="AU116" s="158" t="s">
        <v>88</v>
      </c>
      <c r="AV116" s="13" t="s">
        <v>88</v>
      </c>
      <c r="AW116" s="13" t="s">
        <v>41</v>
      </c>
      <c r="AX116" s="13" t="s">
        <v>79</v>
      </c>
      <c r="AY116" s="158" t="s">
        <v>178</v>
      </c>
    </row>
    <row r="117" spans="2:65" s="13" customFormat="1" ht="10.199999999999999">
      <c r="B117" s="157"/>
      <c r="D117" s="151" t="s">
        <v>189</v>
      </c>
      <c r="E117" s="158" t="s">
        <v>32</v>
      </c>
      <c r="F117" s="159" t="s">
        <v>210</v>
      </c>
      <c r="H117" s="160">
        <v>2.2000000000000002</v>
      </c>
      <c r="I117" s="161"/>
      <c r="L117" s="157"/>
      <c r="M117" s="162"/>
      <c r="T117" s="163"/>
      <c r="AT117" s="158" t="s">
        <v>189</v>
      </c>
      <c r="AU117" s="158" t="s">
        <v>88</v>
      </c>
      <c r="AV117" s="13" t="s">
        <v>88</v>
      </c>
      <c r="AW117" s="13" t="s">
        <v>41</v>
      </c>
      <c r="AX117" s="13" t="s">
        <v>79</v>
      </c>
      <c r="AY117" s="158" t="s">
        <v>178</v>
      </c>
    </row>
    <row r="118" spans="2:65" s="14" customFormat="1" ht="10.199999999999999">
      <c r="B118" s="164"/>
      <c r="D118" s="151" t="s">
        <v>189</v>
      </c>
      <c r="E118" s="165" t="s">
        <v>32</v>
      </c>
      <c r="F118" s="166" t="s">
        <v>192</v>
      </c>
      <c r="H118" s="167">
        <v>5.5</v>
      </c>
      <c r="I118" s="168"/>
      <c r="L118" s="164"/>
      <c r="M118" s="169"/>
      <c r="T118" s="170"/>
      <c r="AT118" s="165" t="s">
        <v>189</v>
      </c>
      <c r="AU118" s="165" t="s">
        <v>88</v>
      </c>
      <c r="AV118" s="14" t="s">
        <v>185</v>
      </c>
      <c r="AW118" s="14" t="s">
        <v>41</v>
      </c>
      <c r="AX118" s="14" t="s">
        <v>86</v>
      </c>
      <c r="AY118" s="165" t="s">
        <v>178</v>
      </c>
    </row>
    <row r="119" spans="2:65" s="1" customFormat="1" ht="90" customHeight="1">
      <c r="B119" s="34"/>
      <c r="C119" s="133" t="s">
        <v>185</v>
      </c>
      <c r="D119" s="133" t="s">
        <v>180</v>
      </c>
      <c r="E119" s="134" t="s">
        <v>211</v>
      </c>
      <c r="F119" s="135" t="s">
        <v>212</v>
      </c>
      <c r="G119" s="136" t="s">
        <v>202</v>
      </c>
      <c r="H119" s="137">
        <v>1.1000000000000001</v>
      </c>
      <c r="I119" s="138"/>
      <c r="J119" s="139">
        <f>ROUND(I119*H119,2)</f>
        <v>0</v>
      </c>
      <c r="K119" s="135" t="s">
        <v>184</v>
      </c>
      <c r="L119" s="34"/>
      <c r="M119" s="140" t="s">
        <v>32</v>
      </c>
      <c r="N119" s="141" t="s">
        <v>50</v>
      </c>
      <c r="P119" s="142">
        <f>O119*H119</f>
        <v>0</v>
      </c>
      <c r="Q119" s="142">
        <v>3.6900000000000002E-2</v>
      </c>
      <c r="R119" s="142">
        <f>Q119*H119</f>
        <v>4.0590000000000008E-2</v>
      </c>
      <c r="S119" s="142">
        <v>0</v>
      </c>
      <c r="T119" s="143">
        <f>S119*H119</f>
        <v>0</v>
      </c>
      <c r="AR119" s="144" t="s">
        <v>185</v>
      </c>
      <c r="AT119" s="144" t="s">
        <v>180</v>
      </c>
      <c r="AU119" s="144" t="s">
        <v>88</v>
      </c>
      <c r="AY119" s="18" t="s">
        <v>178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86</v>
      </c>
      <c r="BK119" s="145">
        <f>ROUND(I119*H119,2)</f>
        <v>0</v>
      </c>
      <c r="BL119" s="18" t="s">
        <v>185</v>
      </c>
      <c r="BM119" s="144" t="s">
        <v>213</v>
      </c>
    </row>
    <row r="120" spans="2:65" s="1" customFormat="1" ht="10.199999999999999">
      <c r="B120" s="34"/>
      <c r="D120" s="146" t="s">
        <v>187</v>
      </c>
      <c r="F120" s="147" t="s">
        <v>214</v>
      </c>
      <c r="I120" s="148"/>
      <c r="L120" s="34"/>
      <c r="M120" s="149"/>
      <c r="T120" s="55"/>
      <c r="AT120" s="18" t="s">
        <v>187</v>
      </c>
      <c r="AU120" s="18" t="s">
        <v>88</v>
      </c>
    </row>
    <row r="121" spans="2:65" s="12" customFormat="1" ht="10.199999999999999">
      <c r="B121" s="150"/>
      <c r="D121" s="151" t="s">
        <v>189</v>
      </c>
      <c r="E121" s="152" t="s">
        <v>32</v>
      </c>
      <c r="F121" s="153" t="s">
        <v>190</v>
      </c>
      <c r="H121" s="152" t="s">
        <v>32</v>
      </c>
      <c r="I121" s="154"/>
      <c r="L121" s="150"/>
      <c r="M121" s="155"/>
      <c r="T121" s="156"/>
      <c r="AT121" s="152" t="s">
        <v>189</v>
      </c>
      <c r="AU121" s="152" t="s">
        <v>88</v>
      </c>
      <c r="AV121" s="12" t="s">
        <v>86</v>
      </c>
      <c r="AW121" s="12" t="s">
        <v>41</v>
      </c>
      <c r="AX121" s="12" t="s">
        <v>79</v>
      </c>
      <c r="AY121" s="152" t="s">
        <v>178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205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206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3" customFormat="1" ht="10.199999999999999">
      <c r="B124" s="157"/>
      <c r="D124" s="151" t="s">
        <v>189</v>
      </c>
      <c r="E124" s="158" t="s">
        <v>32</v>
      </c>
      <c r="F124" s="159" t="s">
        <v>215</v>
      </c>
      <c r="H124" s="160">
        <v>1.1000000000000001</v>
      </c>
      <c r="I124" s="161"/>
      <c r="L124" s="157"/>
      <c r="M124" s="162"/>
      <c r="T124" s="163"/>
      <c r="AT124" s="158" t="s">
        <v>189</v>
      </c>
      <c r="AU124" s="158" t="s">
        <v>88</v>
      </c>
      <c r="AV124" s="13" t="s">
        <v>88</v>
      </c>
      <c r="AW124" s="13" t="s">
        <v>41</v>
      </c>
      <c r="AX124" s="13" t="s">
        <v>79</v>
      </c>
      <c r="AY124" s="158" t="s">
        <v>178</v>
      </c>
    </row>
    <row r="125" spans="2:65" s="14" customFormat="1" ht="10.199999999999999">
      <c r="B125" s="164"/>
      <c r="D125" s="151" t="s">
        <v>189</v>
      </c>
      <c r="E125" s="165" t="s">
        <v>32</v>
      </c>
      <c r="F125" s="166" t="s">
        <v>192</v>
      </c>
      <c r="H125" s="167">
        <v>1.1000000000000001</v>
      </c>
      <c r="I125" s="168"/>
      <c r="L125" s="164"/>
      <c r="M125" s="169"/>
      <c r="T125" s="170"/>
      <c r="AT125" s="165" t="s">
        <v>189</v>
      </c>
      <c r="AU125" s="165" t="s">
        <v>88</v>
      </c>
      <c r="AV125" s="14" t="s">
        <v>185</v>
      </c>
      <c r="AW125" s="14" t="s">
        <v>41</v>
      </c>
      <c r="AX125" s="14" t="s">
        <v>86</v>
      </c>
      <c r="AY125" s="165" t="s">
        <v>178</v>
      </c>
    </row>
    <row r="126" spans="2:65" s="1" customFormat="1" ht="37.799999999999997" customHeight="1">
      <c r="B126" s="34"/>
      <c r="C126" s="133" t="s">
        <v>216</v>
      </c>
      <c r="D126" s="133" t="s">
        <v>180</v>
      </c>
      <c r="E126" s="134" t="s">
        <v>217</v>
      </c>
      <c r="F126" s="135" t="s">
        <v>218</v>
      </c>
      <c r="G126" s="136" t="s">
        <v>219</v>
      </c>
      <c r="H126" s="137">
        <v>8</v>
      </c>
      <c r="I126" s="138"/>
      <c r="J126" s="139">
        <f>ROUND(I126*H126,2)</f>
        <v>0</v>
      </c>
      <c r="K126" s="135" t="s">
        <v>184</v>
      </c>
      <c r="L126" s="34"/>
      <c r="M126" s="140" t="s">
        <v>32</v>
      </c>
      <c r="N126" s="141" t="s">
        <v>50</v>
      </c>
      <c r="P126" s="142">
        <f>O126*H126</f>
        <v>0</v>
      </c>
      <c r="Q126" s="142">
        <v>6.4999999999999997E-4</v>
      </c>
      <c r="R126" s="142">
        <f>Q126*H126</f>
        <v>5.1999999999999998E-3</v>
      </c>
      <c r="S126" s="142">
        <v>0</v>
      </c>
      <c r="T126" s="143">
        <f>S126*H126</f>
        <v>0</v>
      </c>
      <c r="AR126" s="144" t="s">
        <v>185</v>
      </c>
      <c r="AT126" s="144" t="s">
        <v>180</v>
      </c>
      <c r="AU126" s="144" t="s">
        <v>88</v>
      </c>
      <c r="AY126" s="18" t="s">
        <v>178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86</v>
      </c>
      <c r="BK126" s="145">
        <f>ROUND(I126*H126,2)</f>
        <v>0</v>
      </c>
      <c r="BL126" s="18" t="s">
        <v>185</v>
      </c>
      <c r="BM126" s="144" t="s">
        <v>220</v>
      </c>
    </row>
    <row r="127" spans="2:65" s="1" customFormat="1" ht="10.199999999999999">
      <c r="B127" s="34"/>
      <c r="D127" s="146" t="s">
        <v>187</v>
      </c>
      <c r="F127" s="147" t="s">
        <v>221</v>
      </c>
      <c r="I127" s="148"/>
      <c r="L127" s="34"/>
      <c r="M127" s="149"/>
      <c r="T127" s="55"/>
      <c r="AT127" s="18" t="s">
        <v>187</v>
      </c>
      <c r="AU127" s="18" t="s">
        <v>88</v>
      </c>
    </row>
    <row r="128" spans="2:65" s="12" customFormat="1" ht="10.199999999999999">
      <c r="B128" s="150"/>
      <c r="D128" s="151" t="s">
        <v>189</v>
      </c>
      <c r="E128" s="152" t="s">
        <v>32</v>
      </c>
      <c r="F128" s="153" t="s">
        <v>190</v>
      </c>
      <c r="H128" s="152" t="s">
        <v>32</v>
      </c>
      <c r="I128" s="154"/>
      <c r="L128" s="150"/>
      <c r="M128" s="155"/>
      <c r="T128" s="156"/>
      <c r="AT128" s="152" t="s">
        <v>189</v>
      </c>
      <c r="AU128" s="152" t="s">
        <v>88</v>
      </c>
      <c r="AV128" s="12" t="s">
        <v>86</v>
      </c>
      <c r="AW128" s="12" t="s">
        <v>41</v>
      </c>
      <c r="AX128" s="12" t="s">
        <v>79</v>
      </c>
      <c r="AY128" s="152" t="s">
        <v>178</v>
      </c>
    </row>
    <row r="129" spans="2:65" s="12" customFormat="1" ht="10.199999999999999">
      <c r="B129" s="150"/>
      <c r="D129" s="151" t="s">
        <v>189</v>
      </c>
      <c r="E129" s="152" t="s">
        <v>32</v>
      </c>
      <c r="F129" s="153" t="s">
        <v>222</v>
      </c>
      <c r="H129" s="152" t="s">
        <v>32</v>
      </c>
      <c r="I129" s="154"/>
      <c r="L129" s="150"/>
      <c r="M129" s="155"/>
      <c r="T129" s="156"/>
      <c r="AT129" s="152" t="s">
        <v>189</v>
      </c>
      <c r="AU129" s="152" t="s">
        <v>88</v>
      </c>
      <c r="AV129" s="12" t="s">
        <v>86</v>
      </c>
      <c r="AW129" s="12" t="s">
        <v>41</v>
      </c>
      <c r="AX129" s="12" t="s">
        <v>79</v>
      </c>
      <c r="AY129" s="152" t="s">
        <v>178</v>
      </c>
    </row>
    <row r="130" spans="2:65" s="12" customFormat="1" ht="10.199999999999999">
      <c r="B130" s="150"/>
      <c r="D130" s="151" t="s">
        <v>189</v>
      </c>
      <c r="E130" s="152" t="s">
        <v>32</v>
      </c>
      <c r="F130" s="153" t="s">
        <v>205</v>
      </c>
      <c r="H130" s="152" t="s">
        <v>32</v>
      </c>
      <c r="I130" s="154"/>
      <c r="L130" s="150"/>
      <c r="M130" s="155"/>
      <c r="T130" s="156"/>
      <c r="AT130" s="152" t="s">
        <v>189</v>
      </c>
      <c r="AU130" s="152" t="s">
        <v>88</v>
      </c>
      <c r="AV130" s="12" t="s">
        <v>86</v>
      </c>
      <c r="AW130" s="12" t="s">
        <v>41</v>
      </c>
      <c r="AX130" s="12" t="s">
        <v>79</v>
      </c>
      <c r="AY130" s="152" t="s">
        <v>178</v>
      </c>
    </row>
    <row r="131" spans="2:65" s="13" customFormat="1" ht="20.399999999999999">
      <c r="B131" s="157"/>
      <c r="D131" s="151" t="s">
        <v>189</v>
      </c>
      <c r="E131" s="158" t="s">
        <v>32</v>
      </c>
      <c r="F131" s="159" t="s">
        <v>223</v>
      </c>
      <c r="H131" s="160">
        <v>5</v>
      </c>
      <c r="I131" s="161"/>
      <c r="L131" s="157"/>
      <c r="M131" s="162"/>
      <c r="T131" s="163"/>
      <c r="AT131" s="158" t="s">
        <v>189</v>
      </c>
      <c r="AU131" s="158" t="s">
        <v>88</v>
      </c>
      <c r="AV131" s="13" t="s">
        <v>88</v>
      </c>
      <c r="AW131" s="13" t="s">
        <v>41</v>
      </c>
      <c r="AX131" s="13" t="s">
        <v>79</v>
      </c>
      <c r="AY131" s="158" t="s">
        <v>178</v>
      </c>
    </row>
    <row r="132" spans="2:65" s="13" customFormat="1" ht="20.399999999999999">
      <c r="B132" s="157"/>
      <c r="D132" s="151" t="s">
        <v>189</v>
      </c>
      <c r="E132" s="158" t="s">
        <v>32</v>
      </c>
      <c r="F132" s="159" t="s">
        <v>224</v>
      </c>
      <c r="H132" s="160">
        <v>3</v>
      </c>
      <c r="I132" s="161"/>
      <c r="L132" s="157"/>
      <c r="M132" s="162"/>
      <c r="T132" s="163"/>
      <c r="AT132" s="158" t="s">
        <v>189</v>
      </c>
      <c r="AU132" s="158" t="s">
        <v>88</v>
      </c>
      <c r="AV132" s="13" t="s">
        <v>88</v>
      </c>
      <c r="AW132" s="13" t="s">
        <v>41</v>
      </c>
      <c r="AX132" s="13" t="s">
        <v>79</v>
      </c>
      <c r="AY132" s="158" t="s">
        <v>178</v>
      </c>
    </row>
    <row r="133" spans="2:65" s="14" customFormat="1" ht="10.199999999999999">
      <c r="B133" s="164"/>
      <c r="D133" s="151" t="s">
        <v>189</v>
      </c>
      <c r="E133" s="165" t="s">
        <v>32</v>
      </c>
      <c r="F133" s="166" t="s">
        <v>192</v>
      </c>
      <c r="H133" s="167">
        <v>8</v>
      </c>
      <c r="I133" s="168"/>
      <c r="L133" s="164"/>
      <c r="M133" s="169"/>
      <c r="T133" s="170"/>
      <c r="AT133" s="165" t="s">
        <v>189</v>
      </c>
      <c r="AU133" s="165" t="s">
        <v>88</v>
      </c>
      <c r="AV133" s="14" t="s">
        <v>185</v>
      </c>
      <c r="AW133" s="14" t="s">
        <v>41</v>
      </c>
      <c r="AX133" s="14" t="s">
        <v>86</v>
      </c>
      <c r="AY133" s="165" t="s">
        <v>178</v>
      </c>
    </row>
    <row r="134" spans="2:65" s="1" customFormat="1" ht="37.799999999999997" customHeight="1">
      <c r="B134" s="34"/>
      <c r="C134" s="133" t="s">
        <v>225</v>
      </c>
      <c r="D134" s="133" t="s">
        <v>180</v>
      </c>
      <c r="E134" s="134" t="s">
        <v>226</v>
      </c>
      <c r="F134" s="135" t="s">
        <v>227</v>
      </c>
      <c r="G134" s="136" t="s">
        <v>219</v>
      </c>
      <c r="H134" s="137">
        <v>8</v>
      </c>
      <c r="I134" s="138"/>
      <c r="J134" s="139">
        <f>ROUND(I134*H134,2)</f>
        <v>0</v>
      </c>
      <c r="K134" s="135" t="s">
        <v>184</v>
      </c>
      <c r="L134" s="34"/>
      <c r="M134" s="140" t="s">
        <v>32</v>
      </c>
      <c r="N134" s="141" t="s">
        <v>50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185</v>
      </c>
      <c r="AT134" s="144" t="s">
        <v>180</v>
      </c>
      <c r="AU134" s="144" t="s">
        <v>88</v>
      </c>
      <c r="AY134" s="18" t="s">
        <v>178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8" t="s">
        <v>86</v>
      </c>
      <c r="BK134" s="145">
        <f>ROUND(I134*H134,2)</f>
        <v>0</v>
      </c>
      <c r="BL134" s="18" t="s">
        <v>185</v>
      </c>
      <c r="BM134" s="144" t="s">
        <v>228</v>
      </c>
    </row>
    <row r="135" spans="2:65" s="1" customFormat="1" ht="10.199999999999999">
      <c r="B135" s="34"/>
      <c r="D135" s="146" t="s">
        <v>187</v>
      </c>
      <c r="F135" s="147" t="s">
        <v>229</v>
      </c>
      <c r="I135" s="148"/>
      <c r="L135" s="34"/>
      <c r="M135" s="149"/>
      <c r="T135" s="55"/>
      <c r="AT135" s="18" t="s">
        <v>187</v>
      </c>
      <c r="AU135" s="18" t="s">
        <v>88</v>
      </c>
    </row>
    <row r="136" spans="2:65" s="13" customFormat="1" ht="10.199999999999999">
      <c r="B136" s="157"/>
      <c r="D136" s="151" t="s">
        <v>189</v>
      </c>
      <c r="E136" s="158" t="s">
        <v>32</v>
      </c>
      <c r="F136" s="159" t="s">
        <v>230</v>
      </c>
      <c r="H136" s="160">
        <v>8</v>
      </c>
      <c r="I136" s="161"/>
      <c r="L136" s="157"/>
      <c r="M136" s="162"/>
      <c r="T136" s="163"/>
      <c r="AT136" s="158" t="s">
        <v>189</v>
      </c>
      <c r="AU136" s="158" t="s">
        <v>88</v>
      </c>
      <c r="AV136" s="13" t="s">
        <v>88</v>
      </c>
      <c r="AW136" s="13" t="s">
        <v>41</v>
      </c>
      <c r="AX136" s="13" t="s">
        <v>86</v>
      </c>
      <c r="AY136" s="158" t="s">
        <v>178</v>
      </c>
    </row>
    <row r="137" spans="2:65" s="1" customFormat="1" ht="37.799999999999997" customHeight="1">
      <c r="B137" s="34"/>
      <c r="C137" s="133" t="s">
        <v>231</v>
      </c>
      <c r="D137" s="133" t="s">
        <v>180</v>
      </c>
      <c r="E137" s="134" t="s">
        <v>232</v>
      </c>
      <c r="F137" s="135" t="s">
        <v>233</v>
      </c>
      <c r="G137" s="136" t="s">
        <v>234</v>
      </c>
      <c r="H137" s="137">
        <v>36</v>
      </c>
      <c r="I137" s="138"/>
      <c r="J137" s="139">
        <f>ROUND(I137*H137,2)</f>
        <v>0</v>
      </c>
      <c r="K137" s="135" t="s">
        <v>184</v>
      </c>
      <c r="L137" s="34"/>
      <c r="M137" s="140" t="s">
        <v>32</v>
      </c>
      <c r="N137" s="141" t="s">
        <v>50</v>
      </c>
      <c r="P137" s="142">
        <f>O137*H137</f>
        <v>0</v>
      </c>
      <c r="Q137" s="142">
        <v>6.4000000000000005E-4</v>
      </c>
      <c r="R137" s="142">
        <f>Q137*H137</f>
        <v>2.3040000000000001E-2</v>
      </c>
      <c r="S137" s="142">
        <v>0</v>
      </c>
      <c r="T137" s="143">
        <f>S137*H137</f>
        <v>0</v>
      </c>
      <c r="AR137" s="144" t="s">
        <v>185</v>
      </c>
      <c r="AT137" s="144" t="s">
        <v>180</v>
      </c>
      <c r="AU137" s="144" t="s">
        <v>88</v>
      </c>
      <c r="AY137" s="18" t="s">
        <v>178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86</v>
      </c>
      <c r="BK137" s="145">
        <f>ROUND(I137*H137,2)</f>
        <v>0</v>
      </c>
      <c r="BL137" s="18" t="s">
        <v>185</v>
      </c>
      <c r="BM137" s="144" t="s">
        <v>235</v>
      </c>
    </row>
    <row r="138" spans="2:65" s="1" customFormat="1" ht="10.199999999999999">
      <c r="B138" s="34"/>
      <c r="D138" s="146" t="s">
        <v>187</v>
      </c>
      <c r="F138" s="147" t="s">
        <v>236</v>
      </c>
      <c r="I138" s="148"/>
      <c r="L138" s="34"/>
      <c r="M138" s="149"/>
      <c r="T138" s="55"/>
      <c r="AT138" s="18" t="s">
        <v>187</v>
      </c>
      <c r="AU138" s="18" t="s">
        <v>88</v>
      </c>
    </row>
    <row r="139" spans="2:65" s="12" customFormat="1" ht="10.199999999999999">
      <c r="B139" s="150"/>
      <c r="D139" s="151" t="s">
        <v>189</v>
      </c>
      <c r="E139" s="152" t="s">
        <v>32</v>
      </c>
      <c r="F139" s="153" t="s">
        <v>190</v>
      </c>
      <c r="H139" s="152" t="s">
        <v>32</v>
      </c>
      <c r="I139" s="154"/>
      <c r="L139" s="150"/>
      <c r="M139" s="155"/>
      <c r="T139" s="156"/>
      <c r="AT139" s="152" t="s">
        <v>189</v>
      </c>
      <c r="AU139" s="152" t="s">
        <v>88</v>
      </c>
      <c r="AV139" s="12" t="s">
        <v>86</v>
      </c>
      <c r="AW139" s="12" t="s">
        <v>41</v>
      </c>
      <c r="AX139" s="12" t="s">
        <v>79</v>
      </c>
      <c r="AY139" s="152" t="s">
        <v>178</v>
      </c>
    </row>
    <row r="140" spans="2:65" s="12" customFormat="1" ht="10.199999999999999">
      <c r="B140" s="150"/>
      <c r="D140" s="151" t="s">
        <v>189</v>
      </c>
      <c r="E140" s="152" t="s">
        <v>32</v>
      </c>
      <c r="F140" s="153" t="s">
        <v>222</v>
      </c>
      <c r="H140" s="152" t="s">
        <v>32</v>
      </c>
      <c r="I140" s="154"/>
      <c r="L140" s="150"/>
      <c r="M140" s="155"/>
      <c r="T140" s="156"/>
      <c r="AT140" s="152" t="s">
        <v>189</v>
      </c>
      <c r="AU140" s="152" t="s">
        <v>88</v>
      </c>
      <c r="AV140" s="12" t="s">
        <v>86</v>
      </c>
      <c r="AW140" s="12" t="s">
        <v>41</v>
      </c>
      <c r="AX140" s="12" t="s">
        <v>79</v>
      </c>
      <c r="AY140" s="152" t="s">
        <v>178</v>
      </c>
    </row>
    <row r="141" spans="2:65" s="12" customFormat="1" ht="10.199999999999999">
      <c r="B141" s="150"/>
      <c r="D141" s="151" t="s">
        <v>189</v>
      </c>
      <c r="E141" s="152" t="s">
        <v>32</v>
      </c>
      <c r="F141" s="153" t="s">
        <v>205</v>
      </c>
      <c r="H141" s="152" t="s">
        <v>32</v>
      </c>
      <c r="I141" s="154"/>
      <c r="L141" s="150"/>
      <c r="M141" s="155"/>
      <c r="T141" s="156"/>
      <c r="AT141" s="152" t="s">
        <v>189</v>
      </c>
      <c r="AU141" s="152" t="s">
        <v>88</v>
      </c>
      <c r="AV141" s="12" t="s">
        <v>86</v>
      </c>
      <c r="AW141" s="12" t="s">
        <v>41</v>
      </c>
      <c r="AX141" s="12" t="s">
        <v>79</v>
      </c>
      <c r="AY141" s="152" t="s">
        <v>178</v>
      </c>
    </row>
    <row r="142" spans="2:65" s="12" customFormat="1" ht="10.199999999999999">
      <c r="B142" s="150"/>
      <c r="D142" s="151" t="s">
        <v>189</v>
      </c>
      <c r="E142" s="152" t="s">
        <v>32</v>
      </c>
      <c r="F142" s="153" t="s">
        <v>237</v>
      </c>
      <c r="H142" s="152" t="s">
        <v>32</v>
      </c>
      <c r="I142" s="154"/>
      <c r="L142" s="150"/>
      <c r="M142" s="155"/>
      <c r="T142" s="156"/>
      <c r="AT142" s="152" t="s">
        <v>189</v>
      </c>
      <c r="AU142" s="152" t="s">
        <v>88</v>
      </c>
      <c r="AV142" s="12" t="s">
        <v>86</v>
      </c>
      <c r="AW142" s="12" t="s">
        <v>41</v>
      </c>
      <c r="AX142" s="12" t="s">
        <v>79</v>
      </c>
      <c r="AY142" s="152" t="s">
        <v>178</v>
      </c>
    </row>
    <row r="143" spans="2:65" s="13" customFormat="1" ht="10.199999999999999">
      <c r="B143" s="157"/>
      <c r="D143" s="151" t="s">
        <v>189</v>
      </c>
      <c r="E143" s="158" t="s">
        <v>32</v>
      </c>
      <c r="F143" s="159" t="s">
        <v>238</v>
      </c>
      <c r="H143" s="160">
        <v>30</v>
      </c>
      <c r="I143" s="161"/>
      <c r="L143" s="157"/>
      <c r="M143" s="162"/>
      <c r="T143" s="163"/>
      <c r="AT143" s="158" t="s">
        <v>189</v>
      </c>
      <c r="AU143" s="158" t="s">
        <v>88</v>
      </c>
      <c r="AV143" s="13" t="s">
        <v>88</v>
      </c>
      <c r="AW143" s="13" t="s">
        <v>41</v>
      </c>
      <c r="AX143" s="13" t="s">
        <v>79</v>
      </c>
      <c r="AY143" s="158" t="s">
        <v>178</v>
      </c>
    </row>
    <row r="144" spans="2:65" s="12" customFormat="1" ht="20.399999999999999">
      <c r="B144" s="150"/>
      <c r="D144" s="151" t="s">
        <v>189</v>
      </c>
      <c r="E144" s="152" t="s">
        <v>32</v>
      </c>
      <c r="F144" s="153" t="s">
        <v>239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3" customFormat="1" ht="10.199999999999999">
      <c r="B145" s="157"/>
      <c r="D145" s="151" t="s">
        <v>189</v>
      </c>
      <c r="E145" s="158" t="s">
        <v>32</v>
      </c>
      <c r="F145" s="159" t="s">
        <v>240</v>
      </c>
      <c r="H145" s="160">
        <v>6</v>
      </c>
      <c r="I145" s="161"/>
      <c r="L145" s="157"/>
      <c r="M145" s="162"/>
      <c r="T145" s="163"/>
      <c r="AT145" s="158" t="s">
        <v>189</v>
      </c>
      <c r="AU145" s="158" t="s">
        <v>88</v>
      </c>
      <c r="AV145" s="13" t="s">
        <v>88</v>
      </c>
      <c r="AW145" s="13" t="s">
        <v>41</v>
      </c>
      <c r="AX145" s="13" t="s">
        <v>79</v>
      </c>
      <c r="AY145" s="158" t="s">
        <v>178</v>
      </c>
    </row>
    <row r="146" spans="2:65" s="14" customFormat="1" ht="10.199999999999999">
      <c r="B146" s="164"/>
      <c r="D146" s="151" t="s">
        <v>189</v>
      </c>
      <c r="E146" s="165" t="s">
        <v>32</v>
      </c>
      <c r="F146" s="166" t="s">
        <v>192</v>
      </c>
      <c r="H146" s="167">
        <v>36</v>
      </c>
      <c r="I146" s="168"/>
      <c r="L146" s="164"/>
      <c r="M146" s="169"/>
      <c r="T146" s="170"/>
      <c r="AT146" s="165" t="s">
        <v>189</v>
      </c>
      <c r="AU146" s="165" t="s">
        <v>88</v>
      </c>
      <c r="AV146" s="14" t="s">
        <v>185</v>
      </c>
      <c r="AW146" s="14" t="s">
        <v>41</v>
      </c>
      <c r="AX146" s="14" t="s">
        <v>86</v>
      </c>
      <c r="AY146" s="165" t="s">
        <v>178</v>
      </c>
    </row>
    <row r="147" spans="2:65" s="1" customFormat="1" ht="37.799999999999997" customHeight="1">
      <c r="B147" s="34"/>
      <c r="C147" s="133" t="s">
        <v>241</v>
      </c>
      <c r="D147" s="133" t="s">
        <v>180</v>
      </c>
      <c r="E147" s="134" t="s">
        <v>242</v>
      </c>
      <c r="F147" s="135" t="s">
        <v>243</v>
      </c>
      <c r="G147" s="136" t="s">
        <v>234</v>
      </c>
      <c r="H147" s="137">
        <v>36</v>
      </c>
      <c r="I147" s="138"/>
      <c r="J147" s="139">
        <f>ROUND(I147*H147,2)</f>
        <v>0</v>
      </c>
      <c r="K147" s="135" t="s">
        <v>184</v>
      </c>
      <c r="L147" s="34"/>
      <c r="M147" s="140" t="s">
        <v>32</v>
      </c>
      <c r="N147" s="141" t="s">
        <v>50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185</v>
      </c>
      <c r="AT147" s="144" t="s">
        <v>180</v>
      </c>
      <c r="AU147" s="144" t="s">
        <v>88</v>
      </c>
      <c r="AY147" s="18" t="s">
        <v>178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86</v>
      </c>
      <c r="BK147" s="145">
        <f>ROUND(I147*H147,2)</f>
        <v>0</v>
      </c>
      <c r="BL147" s="18" t="s">
        <v>185</v>
      </c>
      <c r="BM147" s="144" t="s">
        <v>244</v>
      </c>
    </row>
    <row r="148" spans="2:65" s="1" customFormat="1" ht="10.199999999999999">
      <c r="B148" s="34"/>
      <c r="D148" s="146" t="s">
        <v>187</v>
      </c>
      <c r="F148" s="147" t="s">
        <v>245</v>
      </c>
      <c r="I148" s="148"/>
      <c r="L148" s="34"/>
      <c r="M148" s="149"/>
      <c r="T148" s="55"/>
      <c r="AT148" s="18" t="s">
        <v>187</v>
      </c>
      <c r="AU148" s="18" t="s">
        <v>88</v>
      </c>
    </row>
    <row r="149" spans="2:65" s="13" customFormat="1" ht="10.199999999999999">
      <c r="B149" s="157"/>
      <c r="D149" s="151" t="s">
        <v>189</v>
      </c>
      <c r="E149" s="158" t="s">
        <v>32</v>
      </c>
      <c r="F149" s="159" t="s">
        <v>246</v>
      </c>
      <c r="H149" s="160">
        <v>36</v>
      </c>
      <c r="I149" s="161"/>
      <c r="L149" s="157"/>
      <c r="M149" s="162"/>
      <c r="T149" s="163"/>
      <c r="AT149" s="158" t="s">
        <v>189</v>
      </c>
      <c r="AU149" s="158" t="s">
        <v>88</v>
      </c>
      <c r="AV149" s="13" t="s">
        <v>88</v>
      </c>
      <c r="AW149" s="13" t="s">
        <v>41</v>
      </c>
      <c r="AX149" s="13" t="s">
        <v>86</v>
      </c>
      <c r="AY149" s="158" t="s">
        <v>178</v>
      </c>
    </row>
    <row r="150" spans="2:65" s="1" customFormat="1" ht="37.799999999999997" customHeight="1">
      <c r="B150" s="34"/>
      <c r="C150" s="133" t="s">
        <v>247</v>
      </c>
      <c r="D150" s="133" t="s">
        <v>180</v>
      </c>
      <c r="E150" s="134" t="s">
        <v>248</v>
      </c>
      <c r="F150" s="135" t="s">
        <v>249</v>
      </c>
      <c r="G150" s="136" t="s">
        <v>202</v>
      </c>
      <c r="H150" s="137">
        <v>217</v>
      </c>
      <c r="I150" s="138"/>
      <c r="J150" s="139">
        <f>ROUND(I150*H150,2)</f>
        <v>0</v>
      </c>
      <c r="K150" s="135" t="s">
        <v>184</v>
      </c>
      <c r="L150" s="34"/>
      <c r="M150" s="140" t="s">
        <v>32</v>
      </c>
      <c r="N150" s="141" t="s">
        <v>50</v>
      </c>
      <c r="P150" s="142">
        <f>O150*H150</f>
        <v>0</v>
      </c>
      <c r="Q150" s="142">
        <v>1.4999999999999999E-4</v>
      </c>
      <c r="R150" s="142">
        <f>Q150*H150</f>
        <v>3.2549999999999996E-2</v>
      </c>
      <c r="S150" s="142">
        <v>0</v>
      </c>
      <c r="T150" s="143">
        <f>S150*H150</f>
        <v>0</v>
      </c>
      <c r="AR150" s="144" t="s">
        <v>185</v>
      </c>
      <c r="AT150" s="144" t="s">
        <v>180</v>
      </c>
      <c r="AU150" s="144" t="s">
        <v>88</v>
      </c>
      <c r="AY150" s="18" t="s">
        <v>178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86</v>
      </c>
      <c r="BK150" s="145">
        <f>ROUND(I150*H150,2)</f>
        <v>0</v>
      </c>
      <c r="BL150" s="18" t="s">
        <v>185</v>
      </c>
      <c r="BM150" s="144" t="s">
        <v>250</v>
      </c>
    </row>
    <row r="151" spans="2:65" s="1" customFormat="1" ht="10.199999999999999">
      <c r="B151" s="34"/>
      <c r="D151" s="146" t="s">
        <v>187</v>
      </c>
      <c r="F151" s="147" t="s">
        <v>251</v>
      </c>
      <c r="I151" s="148"/>
      <c r="L151" s="34"/>
      <c r="M151" s="149"/>
      <c r="T151" s="55"/>
      <c r="AT151" s="18" t="s">
        <v>187</v>
      </c>
      <c r="AU151" s="18" t="s">
        <v>88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190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2" customFormat="1" ht="10.199999999999999">
      <c r="B153" s="150"/>
      <c r="D153" s="151" t="s">
        <v>189</v>
      </c>
      <c r="E153" s="152" t="s">
        <v>32</v>
      </c>
      <c r="F153" s="153" t="s">
        <v>222</v>
      </c>
      <c r="H153" s="152" t="s">
        <v>32</v>
      </c>
      <c r="I153" s="154"/>
      <c r="L153" s="150"/>
      <c r="M153" s="155"/>
      <c r="T153" s="156"/>
      <c r="AT153" s="152" t="s">
        <v>189</v>
      </c>
      <c r="AU153" s="152" t="s">
        <v>88</v>
      </c>
      <c r="AV153" s="12" t="s">
        <v>86</v>
      </c>
      <c r="AW153" s="12" t="s">
        <v>41</v>
      </c>
      <c r="AX153" s="12" t="s">
        <v>79</v>
      </c>
      <c r="AY153" s="152" t="s">
        <v>178</v>
      </c>
    </row>
    <row r="154" spans="2:65" s="12" customFormat="1" ht="10.199999999999999">
      <c r="B154" s="150"/>
      <c r="D154" s="151" t="s">
        <v>189</v>
      </c>
      <c r="E154" s="152" t="s">
        <v>32</v>
      </c>
      <c r="F154" s="153" t="s">
        <v>205</v>
      </c>
      <c r="H154" s="152" t="s">
        <v>32</v>
      </c>
      <c r="I154" s="154"/>
      <c r="L154" s="150"/>
      <c r="M154" s="155"/>
      <c r="T154" s="156"/>
      <c r="AT154" s="152" t="s">
        <v>189</v>
      </c>
      <c r="AU154" s="152" t="s">
        <v>88</v>
      </c>
      <c r="AV154" s="12" t="s">
        <v>86</v>
      </c>
      <c r="AW154" s="12" t="s">
        <v>41</v>
      </c>
      <c r="AX154" s="12" t="s">
        <v>79</v>
      </c>
      <c r="AY154" s="152" t="s">
        <v>178</v>
      </c>
    </row>
    <row r="155" spans="2:65" s="12" customFormat="1" ht="10.199999999999999">
      <c r="B155" s="150"/>
      <c r="D155" s="151" t="s">
        <v>189</v>
      </c>
      <c r="E155" s="152" t="s">
        <v>32</v>
      </c>
      <c r="F155" s="153" t="s">
        <v>252</v>
      </c>
      <c r="H155" s="152" t="s">
        <v>32</v>
      </c>
      <c r="I155" s="154"/>
      <c r="L155" s="150"/>
      <c r="M155" s="155"/>
      <c r="T155" s="156"/>
      <c r="AT155" s="152" t="s">
        <v>189</v>
      </c>
      <c r="AU155" s="152" t="s">
        <v>88</v>
      </c>
      <c r="AV155" s="12" t="s">
        <v>86</v>
      </c>
      <c r="AW155" s="12" t="s">
        <v>41</v>
      </c>
      <c r="AX155" s="12" t="s">
        <v>79</v>
      </c>
      <c r="AY155" s="152" t="s">
        <v>178</v>
      </c>
    </row>
    <row r="156" spans="2:65" s="12" customFormat="1" ht="10.199999999999999">
      <c r="B156" s="150"/>
      <c r="D156" s="151" t="s">
        <v>189</v>
      </c>
      <c r="E156" s="152" t="s">
        <v>32</v>
      </c>
      <c r="F156" s="153" t="s">
        <v>253</v>
      </c>
      <c r="H156" s="152" t="s">
        <v>32</v>
      </c>
      <c r="I156" s="154"/>
      <c r="L156" s="150"/>
      <c r="M156" s="155"/>
      <c r="T156" s="156"/>
      <c r="AT156" s="152" t="s">
        <v>189</v>
      </c>
      <c r="AU156" s="152" t="s">
        <v>88</v>
      </c>
      <c r="AV156" s="12" t="s">
        <v>86</v>
      </c>
      <c r="AW156" s="12" t="s">
        <v>41</v>
      </c>
      <c r="AX156" s="12" t="s">
        <v>79</v>
      </c>
      <c r="AY156" s="152" t="s">
        <v>178</v>
      </c>
    </row>
    <row r="157" spans="2:65" s="13" customFormat="1" ht="10.199999999999999">
      <c r="B157" s="157"/>
      <c r="D157" s="151" t="s">
        <v>189</v>
      </c>
      <c r="E157" s="158" t="s">
        <v>32</v>
      </c>
      <c r="F157" s="159" t="s">
        <v>254</v>
      </c>
      <c r="H157" s="160">
        <v>217</v>
      </c>
      <c r="I157" s="161"/>
      <c r="L157" s="157"/>
      <c r="M157" s="162"/>
      <c r="T157" s="163"/>
      <c r="AT157" s="158" t="s">
        <v>189</v>
      </c>
      <c r="AU157" s="158" t="s">
        <v>88</v>
      </c>
      <c r="AV157" s="13" t="s">
        <v>88</v>
      </c>
      <c r="AW157" s="13" t="s">
        <v>41</v>
      </c>
      <c r="AX157" s="13" t="s">
        <v>79</v>
      </c>
      <c r="AY157" s="158" t="s">
        <v>178</v>
      </c>
    </row>
    <row r="158" spans="2:65" s="14" customFormat="1" ht="10.199999999999999">
      <c r="B158" s="164"/>
      <c r="D158" s="151" t="s">
        <v>189</v>
      </c>
      <c r="E158" s="165" t="s">
        <v>32</v>
      </c>
      <c r="F158" s="166" t="s">
        <v>192</v>
      </c>
      <c r="H158" s="167">
        <v>217</v>
      </c>
      <c r="I158" s="168"/>
      <c r="L158" s="164"/>
      <c r="M158" s="169"/>
      <c r="T158" s="170"/>
      <c r="AT158" s="165" t="s">
        <v>189</v>
      </c>
      <c r="AU158" s="165" t="s">
        <v>88</v>
      </c>
      <c r="AV158" s="14" t="s">
        <v>185</v>
      </c>
      <c r="AW158" s="14" t="s">
        <v>41</v>
      </c>
      <c r="AX158" s="14" t="s">
        <v>86</v>
      </c>
      <c r="AY158" s="165" t="s">
        <v>178</v>
      </c>
    </row>
    <row r="159" spans="2:65" s="1" customFormat="1" ht="37.799999999999997" customHeight="1">
      <c r="B159" s="34"/>
      <c r="C159" s="133" t="s">
        <v>255</v>
      </c>
      <c r="D159" s="133" t="s">
        <v>180</v>
      </c>
      <c r="E159" s="134" t="s">
        <v>256</v>
      </c>
      <c r="F159" s="135" t="s">
        <v>257</v>
      </c>
      <c r="G159" s="136" t="s">
        <v>202</v>
      </c>
      <c r="H159" s="137">
        <v>217</v>
      </c>
      <c r="I159" s="138"/>
      <c r="J159" s="139">
        <f>ROUND(I159*H159,2)</f>
        <v>0</v>
      </c>
      <c r="K159" s="135" t="s">
        <v>184</v>
      </c>
      <c r="L159" s="34"/>
      <c r="M159" s="140" t="s">
        <v>32</v>
      </c>
      <c r="N159" s="141" t="s">
        <v>50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185</v>
      </c>
      <c r="AT159" s="144" t="s">
        <v>180</v>
      </c>
      <c r="AU159" s="144" t="s">
        <v>88</v>
      </c>
      <c r="AY159" s="18" t="s">
        <v>178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86</v>
      </c>
      <c r="BK159" s="145">
        <f>ROUND(I159*H159,2)</f>
        <v>0</v>
      </c>
      <c r="BL159" s="18" t="s">
        <v>185</v>
      </c>
      <c r="BM159" s="144" t="s">
        <v>258</v>
      </c>
    </row>
    <row r="160" spans="2:65" s="1" customFormat="1" ht="10.199999999999999">
      <c r="B160" s="34"/>
      <c r="D160" s="146" t="s">
        <v>187</v>
      </c>
      <c r="F160" s="147" t="s">
        <v>259</v>
      </c>
      <c r="I160" s="148"/>
      <c r="L160" s="34"/>
      <c r="M160" s="149"/>
      <c r="T160" s="55"/>
      <c r="AT160" s="18" t="s">
        <v>187</v>
      </c>
      <c r="AU160" s="18" t="s">
        <v>88</v>
      </c>
    </row>
    <row r="161" spans="2:65" s="13" customFormat="1" ht="10.199999999999999">
      <c r="B161" s="157"/>
      <c r="D161" s="151" t="s">
        <v>189</v>
      </c>
      <c r="E161" s="158" t="s">
        <v>32</v>
      </c>
      <c r="F161" s="159" t="s">
        <v>260</v>
      </c>
      <c r="H161" s="160">
        <v>217</v>
      </c>
      <c r="I161" s="161"/>
      <c r="L161" s="157"/>
      <c r="M161" s="162"/>
      <c r="T161" s="163"/>
      <c r="AT161" s="158" t="s">
        <v>189</v>
      </c>
      <c r="AU161" s="158" t="s">
        <v>88</v>
      </c>
      <c r="AV161" s="13" t="s">
        <v>88</v>
      </c>
      <c r="AW161" s="13" t="s">
        <v>41</v>
      </c>
      <c r="AX161" s="13" t="s">
        <v>86</v>
      </c>
      <c r="AY161" s="158" t="s">
        <v>178</v>
      </c>
    </row>
    <row r="162" spans="2:65" s="1" customFormat="1" ht="24.15" customHeight="1">
      <c r="B162" s="34"/>
      <c r="C162" s="133" t="s">
        <v>261</v>
      </c>
      <c r="D162" s="133" t="s">
        <v>180</v>
      </c>
      <c r="E162" s="134" t="s">
        <v>262</v>
      </c>
      <c r="F162" s="135" t="s">
        <v>263</v>
      </c>
      <c r="G162" s="136" t="s">
        <v>202</v>
      </c>
      <c r="H162" s="137">
        <v>16.5</v>
      </c>
      <c r="I162" s="138"/>
      <c r="J162" s="139">
        <f>ROUND(I162*H162,2)</f>
        <v>0</v>
      </c>
      <c r="K162" s="135" t="s">
        <v>184</v>
      </c>
      <c r="L162" s="34"/>
      <c r="M162" s="140" t="s">
        <v>32</v>
      </c>
      <c r="N162" s="141" t="s">
        <v>50</v>
      </c>
      <c r="P162" s="142">
        <f>O162*H162</f>
        <v>0</v>
      </c>
      <c r="Q162" s="142">
        <v>4.6999999999999999E-4</v>
      </c>
      <c r="R162" s="142">
        <f>Q162*H162</f>
        <v>7.7549999999999997E-3</v>
      </c>
      <c r="S162" s="142">
        <v>0</v>
      </c>
      <c r="T162" s="143">
        <f>S162*H162</f>
        <v>0</v>
      </c>
      <c r="AR162" s="144" t="s">
        <v>185</v>
      </c>
      <c r="AT162" s="144" t="s">
        <v>180</v>
      </c>
      <c r="AU162" s="144" t="s">
        <v>88</v>
      </c>
      <c r="AY162" s="18" t="s">
        <v>178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86</v>
      </c>
      <c r="BK162" s="145">
        <f>ROUND(I162*H162,2)</f>
        <v>0</v>
      </c>
      <c r="BL162" s="18" t="s">
        <v>185</v>
      </c>
      <c r="BM162" s="144" t="s">
        <v>264</v>
      </c>
    </row>
    <row r="163" spans="2:65" s="1" customFormat="1" ht="10.199999999999999">
      <c r="B163" s="34"/>
      <c r="D163" s="146" t="s">
        <v>187</v>
      </c>
      <c r="F163" s="147" t="s">
        <v>265</v>
      </c>
      <c r="I163" s="148"/>
      <c r="L163" s="34"/>
      <c r="M163" s="149"/>
      <c r="T163" s="55"/>
      <c r="AT163" s="18" t="s">
        <v>187</v>
      </c>
      <c r="AU163" s="18" t="s">
        <v>88</v>
      </c>
    </row>
    <row r="164" spans="2:65" s="12" customFormat="1" ht="10.199999999999999">
      <c r="B164" s="150"/>
      <c r="D164" s="151" t="s">
        <v>189</v>
      </c>
      <c r="E164" s="152" t="s">
        <v>32</v>
      </c>
      <c r="F164" s="153" t="s">
        <v>190</v>
      </c>
      <c r="H164" s="152" t="s">
        <v>32</v>
      </c>
      <c r="I164" s="154"/>
      <c r="L164" s="150"/>
      <c r="M164" s="155"/>
      <c r="T164" s="156"/>
      <c r="AT164" s="152" t="s">
        <v>189</v>
      </c>
      <c r="AU164" s="152" t="s">
        <v>88</v>
      </c>
      <c r="AV164" s="12" t="s">
        <v>86</v>
      </c>
      <c r="AW164" s="12" t="s">
        <v>41</v>
      </c>
      <c r="AX164" s="12" t="s">
        <v>79</v>
      </c>
      <c r="AY164" s="152" t="s">
        <v>178</v>
      </c>
    </row>
    <row r="165" spans="2:65" s="12" customFormat="1" ht="10.199999999999999">
      <c r="B165" s="150"/>
      <c r="D165" s="151" t="s">
        <v>189</v>
      </c>
      <c r="E165" s="152" t="s">
        <v>32</v>
      </c>
      <c r="F165" s="153" t="s">
        <v>222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65" s="12" customFormat="1" ht="10.199999999999999">
      <c r="B166" s="150"/>
      <c r="D166" s="151" t="s">
        <v>189</v>
      </c>
      <c r="E166" s="152" t="s">
        <v>32</v>
      </c>
      <c r="F166" s="153" t="s">
        <v>205</v>
      </c>
      <c r="H166" s="152" t="s">
        <v>32</v>
      </c>
      <c r="I166" s="154"/>
      <c r="L166" s="150"/>
      <c r="M166" s="155"/>
      <c r="T166" s="156"/>
      <c r="AT166" s="152" t="s">
        <v>189</v>
      </c>
      <c r="AU166" s="152" t="s">
        <v>88</v>
      </c>
      <c r="AV166" s="12" t="s">
        <v>86</v>
      </c>
      <c r="AW166" s="12" t="s">
        <v>41</v>
      </c>
      <c r="AX166" s="12" t="s">
        <v>79</v>
      </c>
      <c r="AY166" s="152" t="s">
        <v>178</v>
      </c>
    </row>
    <row r="167" spans="2:65" s="12" customFormat="1" ht="10.199999999999999">
      <c r="B167" s="150"/>
      <c r="D167" s="151" t="s">
        <v>189</v>
      </c>
      <c r="E167" s="152" t="s">
        <v>32</v>
      </c>
      <c r="F167" s="153" t="s">
        <v>252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65" s="12" customFormat="1" ht="10.199999999999999">
      <c r="B168" s="150"/>
      <c r="D168" s="151" t="s">
        <v>189</v>
      </c>
      <c r="E168" s="152" t="s">
        <v>32</v>
      </c>
      <c r="F168" s="153" t="s">
        <v>266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267</v>
      </c>
      <c r="H169" s="160">
        <v>16.5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79</v>
      </c>
      <c r="AY169" s="158" t="s">
        <v>178</v>
      </c>
    </row>
    <row r="170" spans="2:65" s="14" customFormat="1" ht="10.199999999999999">
      <c r="B170" s="164"/>
      <c r="D170" s="151" t="s">
        <v>189</v>
      </c>
      <c r="E170" s="165" t="s">
        <v>32</v>
      </c>
      <c r="F170" s="166" t="s">
        <v>192</v>
      </c>
      <c r="H170" s="167">
        <v>16.5</v>
      </c>
      <c r="I170" s="168"/>
      <c r="L170" s="164"/>
      <c r="M170" s="169"/>
      <c r="T170" s="170"/>
      <c r="AT170" s="165" t="s">
        <v>189</v>
      </c>
      <c r="AU170" s="165" t="s">
        <v>88</v>
      </c>
      <c r="AV170" s="14" t="s">
        <v>185</v>
      </c>
      <c r="AW170" s="14" t="s">
        <v>41</v>
      </c>
      <c r="AX170" s="14" t="s">
        <v>86</v>
      </c>
      <c r="AY170" s="165" t="s">
        <v>178</v>
      </c>
    </row>
    <row r="171" spans="2:65" s="1" customFormat="1" ht="24.15" customHeight="1">
      <c r="B171" s="34"/>
      <c r="C171" s="133" t="s">
        <v>268</v>
      </c>
      <c r="D171" s="133" t="s">
        <v>180</v>
      </c>
      <c r="E171" s="134" t="s">
        <v>269</v>
      </c>
      <c r="F171" s="135" t="s">
        <v>270</v>
      </c>
      <c r="G171" s="136" t="s">
        <v>202</v>
      </c>
      <c r="H171" s="137">
        <v>16.5</v>
      </c>
      <c r="I171" s="138"/>
      <c r="J171" s="139">
        <f>ROUND(I171*H171,2)</f>
        <v>0</v>
      </c>
      <c r="K171" s="135" t="s">
        <v>184</v>
      </c>
      <c r="L171" s="34"/>
      <c r="M171" s="140" t="s">
        <v>32</v>
      </c>
      <c r="N171" s="141" t="s">
        <v>50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185</v>
      </c>
      <c r="AT171" s="144" t="s">
        <v>180</v>
      </c>
      <c r="AU171" s="144" t="s">
        <v>88</v>
      </c>
      <c r="AY171" s="18" t="s">
        <v>178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86</v>
      </c>
      <c r="BK171" s="145">
        <f>ROUND(I171*H171,2)</f>
        <v>0</v>
      </c>
      <c r="BL171" s="18" t="s">
        <v>185</v>
      </c>
      <c r="BM171" s="144" t="s">
        <v>271</v>
      </c>
    </row>
    <row r="172" spans="2:65" s="1" customFormat="1" ht="10.199999999999999">
      <c r="B172" s="34"/>
      <c r="D172" s="146" t="s">
        <v>187</v>
      </c>
      <c r="F172" s="147" t="s">
        <v>272</v>
      </c>
      <c r="I172" s="148"/>
      <c r="L172" s="34"/>
      <c r="M172" s="149"/>
      <c r="T172" s="55"/>
      <c r="AT172" s="18" t="s">
        <v>187</v>
      </c>
      <c r="AU172" s="18" t="s">
        <v>88</v>
      </c>
    </row>
    <row r="173" spans="2:65" s="13" customFormat="1" ht="10.199999999999999">
      <c r="B173" s="157"/>
      <c r="D173" s="151" t="s">
        <v>189</v>
      </c>
      <c r="E173" s="158" t="s">
        <v>32</v>
      </c>
      <c r="F173" s="159" t="s">
        <v>273</v>
      </c>
      <c r="H173" s="160">
        <v>16.5</v>
      </c>
      <c r="I173" s="161"/>
      <c r="L173" s="157"/>
      <c r="M173" s="162"/>
      <c r="T173" s="163"/>
      <c r="AT173" s="158" t="s">
        <v>189</v>
      </c>
      <c r="AU173" s="158" t="s">
        <v>88</v>
      </c>
      <c r="AV173" s="13" t="s">
        <v>88</v>
      </c>
      <c r="AW173" s="13" t="s">
        <v>41</v>
      </c>
      <c r="AX173" s="13" t="s">
        <v>86</v>
      </c>
      <c r="AY173" s="158" t="s">
        <v>178</v>
      </c>
    </row>
    <row r="174" spans="2:65" s="1" customFormat="1" ht="55.5" customHeight="1">
      <c r="B174" s="34"/>
      <c r="C174" s="133" t="s">
        <v>274</v>
      </c>
      <c r="D174" s="133" t="s">
        <v>180</v>
      </c>
      <c r="E174" s="134" t="s">
        <v>275</v>
      </c>
      <c r="F174" s="135" t="s">
        <v>276</v>
      </c>
      <c r="G174" s="136" t="s">
        <v>277</v>
      </c>
      <c r="H174" s="137">
        <v>145.10900000000001</v>
      </c>
      <c r="I174" s="138"/>
      <c r="J174" s="139">
        <f>ROUND(I174*H174,2)</f>
        <v>0</v>
      </c>
      <c r="K174" s="135" t="s">
        <v>184</v>
      </c>
      <c r="L174" s="34"/>
      <c r="M174" s="140" t="s">
        <v>32</v>
      </c>
      <c r="N174" s="141" t="s">
        <v>50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185</v>
      </c>
      <c r="AT174" s="144" t="s">
        <v>180</v>
      </c>
      <c r="AU174" s="144" t="s">
        <v>88</v>
      </c>
      <c r="AY174" s="18" t="s">
        <v>178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86</v>
      </c>
      <c r="BK174" s="145">
        <f>ROUND(I174*H174,2)</f>
        <v>0</v>
      </c>
      <c r="BL174" s="18" t="s">
        <v>185</v>
      </c>
      <c r="BM174" s="144" t="s">
        <v>278</v>
      </c>
    </row>
    <row r="175" spans="2:65" s="1" customFormat="1" ht="10.199999999999999">
      <c r="B175" s="34"/>
      <c r="D175" s="146" t="s">
        <v>187</v>
      </c>
      <c r="F175" s="147" t="s">
        <v>279</v>
      </c>
      <c r="I175" s="148"/>
      <c r="L175" s="34"/>
      <c r="M175" s="149"/>
      <c r="T175" s="55"/>
      <c r="AT175" s="18" t="s">
        <v>187</v>
      </c>
      <c r="AU175" s="18" t="s">
        <v>88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190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10.199999999999999">
      <c r="B177" s="150"/>
      <c r="D177" s="151" t="s">
        <v>189</v>
      </c>
      <c r="E177" s="152" t="s">
        <v>32</v>
      </c>
      <c r="F177" s="153" t="s">
        <v>222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205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2" customFormat="1" ht="10.199999999999999">
      <c r="B179" s="150"/>
      <c r="D179" s="151" t="s">
        <v>189</v>
      </c>
      <c r="E179" s="152" t="s">
        <v>32</v>
      </c>
      <c r="F179" s="153" t="s">
        <v>280</v>
      </c>
      <c r="H179" s="152" t="s">
        <v>32</v>
      </c>
      <c r="I179" s="154"/>
      <c r="L179" s="150"/>
      <c r="M179" s="155"/>
      <c r="T179" s="156"/>
      <c r="AT179" s="152" t="s">
        <v>189</v>
      </c>
      <c r="AU179" s="152" t="s">
        <v>88</v>
      </c>
      <c r="AV179" s="12" t="s">
        <v>86</v>
      </c>
      <c r="AW179" s="12" t="s">
        <v>41</v>
      </c>
      <c r="AX179" s="12" t="s">
        <v>79</v>
      </c>
      <c r="AY179" s="152" t="s">
        <v>178</v>
      </c>
    </row>
    <row r="180" spans="2:65" s="12" customFormat="1" ht="10.199999999999999">
      <c r="B180" s="150"/>
      <c r="D180" s="151" t="s">
        <v>189</v>
      </c>
      <c r="E180" s="152" t="s">
        <v>32</v>
      </c>
      <c r="F180" s="153" t="s">
        <v>252</v>
      </c>
      <c r="H180" s="152" t="s">
        <v>32</v>
      </c>
      <c r="I180" s="154"/>
      <c r="L180" s="150"/>
      <c r="M180" s="155"/>
      <c r="T180" s="156"/>
      <c r="AT180" s="152" t="s">
        <v>189</v>
      </c>
      <c r="AU180" s="152" t="s">
        <v>88</v>
      </c>
      <c r="AV180" s="12" t="s">
        <v>86</v>
      </c>
      <c r="AW180" s="12" t="s">
        <v>41</v>
      </c>
      <c r="AX180" s="12" t="s">
        <v>79</v>
      </c>
      <c r="AY180" s="152" t="s">
        <v>178</v>
      </c>
    </row>
    <row r="181" spans="2:65" s="12" customFormat="1" ht="20.399999999999999">
      <c r="B181" s="150"/>
      <c r="D181" s="151" t="s">
        <v>189</v>
      </c>
      <c r="E181" s="152" t="s">
        <v>32</v>
      </c>
      <c r="F181" s="153" t="s">
        <v>281</v>
      </c>
      <c r="H181" s="152" t="s">
        <v>32</v>
      </c>
      <c r="I181" s="154"/>
      <c r="L181" s="150"/>
      <c r="M181" s="155"/>
      <c r="T181" s="156"/>
      <c r="AT181" s="152" t="s">
        <v>189</v>
      </c>
      <c r="AU181" s="152" t="s">
        <v>88</v>
      </c>
      <c r="AV181" s="12" t="s">
        <v>86</v>
      </c>
      <c r="AW181" s="12" t="s">
        <v>41</v>
      </c>
      <c r="AX181" s="12" t="s">
        <v>79</v>
      </c>
      <c r="AY181" s="152" t="s">
        <v>178</v>
      </c>
    </row>
    <row r="182" spans="2:65" s="12" customFormat="1" ht="20.399999999999999">
      <c r="B182" s="150"/>
      <c r="D182" s="151" t="s">
        <v>189</v>
      </c>
      <c r="E182" s="152" t="s">
        <v>32</v>
      </c>
      <c r="F182" s="153" t="s">
        <v>282</v>
      </c>
      <c r="H182" s="152" t="s">
        <v>32</v>
      </c>
      <c r="I182" s="154"/>
      <c r="L182" s="150"/>
      <c r="M182" s="155"/>
      <c r="T182" s="156"/>
      <c r="AT182" s="152" t="s">
        <v>189</v>
      </c>
      <c r="AU182" s="152" t="s">
        <v>88</v>
      </c>
      <c r="AV182" s="12" t="s">
        <v>86</v>
      </c>
      <c r="AW182" s="12" t="s">
        <v>41</v>
      </c>
      <c r="AX182" s="12" t="s">
        <v>79</v>
      </c>
      <c r="AY182" s="152" t="s">
        <v>178</v>
      </c>
    </row>
    <row r="183" spans="2:65" s="12" customFormat="1" ht="10.199999999999999">
      <c r="B183" s="150"/>
      <c r="D183" s="151" t="s">
        <v>189</v>
      </c>
      <c r="E183" s="152" t="s">
        <v>32</v>
      </c>
      <c r="F183" s="153" t="s">
        <v>283</v>
      </c>
      <c r="H183" s="152" t="s">
        <v>32</v>
      </c>
      <c r="I183" s="154"/>
      <c r="L183" s="150"/>
      <c r="M183" s="155"/>
      <c r="T183" s="156"/>
      <c r="AT183" s="152" t="s">
        <v>189</v>
      </c>
      <c r="AU183" s="152" t="s">
        <v>88</v>
      </c>
      <c r="AV183" s="12" t="s">
        <v>86</v>
      </c>
      <c r="AW183" s="12" t="s">
        <v>41</v>
      </c>
      <c r="AX183" s="12" t="s">
        <v>79</v>
      </c>
      <c r="AY183" s="152" t="s">
        <v>178</v>
      </c>
    </row>
    <row r="184" spans="2:65" s="13" customFormat="1" ht="10.199999999999999">
      <c r="B184" s="157"/>
      <c r="D184" s="151" t="s">
        <v>189</v>
      </c>
      <c r="E184" s="158" t="s">
        <v>32</v>
      </c>
      <c r="F184" s="159" t="s">
        <v>284</v>
      </c>
      <c r="H184" s="160">
        <v>131.08500000000001</v>
      </c>
      <c r="I184" s="161"/>
      <c r="L184" s="157"/>
      <c r="M184" s="162"/>
      <c r="T184" s="163"/>
      <c r="AT184" s="158" t="s">
        <v>189</v>
      </c>
      <c r="AU184" s="158" t="s">
        <v>88</v>
      </c>
      <c r="AV184" s="13" t="s">
        <v>88</v>
      </c>
      <c r="AW184" s="13" t="s">
        <v>41</v>
      </c>
      <c r="AX184" s="13" t="s">
        <v>79</v>
      </c>
      <c r="AY184" s="158" t="s">
        <v>178</v>
      </c>
    </row>
    <row r="185" spans="2:65" s="13" customFormat="1" ht="10.199999999999999">
      <c r="B185" s="157"/>
      <c r="D185" s="151" t="s">
        <v>189</v>
      </c>
      <c r="E185" s="158" t="s">
        <v>32</v>
      </c>
      <c r="F185" s="159" t="s">
        <v>285</v>
      </c>
      <c r="H185" s="160">
        <v>24.367000000000001</v>
      </c>
      <c r="I185" s="161"/>
      <c r="L185" s="157"/>
      <c r="M185" s="162"/>
      <c r="T185" s="163"/>
      <c r="AT185" s="158" t="s">
        <v>189</v>
      </c>
      <c r="AU185" s="158" t="s">
        <v>88</v>
      </c>
      <c r="AV185" s="13" t="s">
        <v>88</v>
      </c>
      <c r="AW185" s="13" t="s">
        <v>41</v>
      </c>
      <c r="AX185" s="13" t="s">
        <v>79</v>
      </c>
      <c r="AY185" s="158" t="s">
        <v>178</v>
      </c>
    </row>
    <row r="186" spans="2:65" s="13" customFormat="1" ht="20.399999999999999">
      <c r="B186" s="157"/>
      <c r="D186" s="151" t="s">
        <v>189</v>
      </c>
      <c r="E186" s="158" t="s">
        <v>32</v>
      </c>
      <c r="F186" s="159" t="s">
        <v>286</v>
      </c>
      <c r="H186" s="160">
        <v>21.952000000000002</v>
      </c>
      <c r="I186" s="161"/>
      <c r="L186" s="157"/>
      <c r="M186" s="162"/>
      <c r="T186" s="163"/>
      <c r="AT186" s="158" t="s">
        <v>189</v>
      </c>
      <c r="AU186" s="158" t="s">
        <v>88</v>
      </c>
      <c r="AV186" s="13" t="s">
        <v>88</v>
      </c>
      <c r="AW186" s="13" t="s">
        <v>41</v>
      </c>
      <c r="AX186" s="13" t="s">
        <v>79</v>
      </c>
      <c r="AY186" s="158" t="s">
        <v>178</v>
      </c>
    </row>
    <row r="187" spans="2:65" s="13" customFormat="1" ht="20.399999999999999">
      <c r="B187" s="157"/>
      <c r="D187" s="151" t="s">
        <v>189</v>
      </c>
      <c r="E187" s="158" t="s">
        <v>32</v>
      </c>
      <c r="F187" s="159" t="s">
        <v>287</v>
      </c>
      <c r="H187" s="160">
        <v>5.9640000000000004</v>
      </c>
      <c r="I187" s="161"/>
      <c r="L187" s="157"/>
      <c r="M187" s="162"/>
      <c r="T187" s="163"/>
      <c r="AT187" s="158" t="s">
        <v>189</v>
      </c>
      <c r="AU187" s="158" t="s">
        <v>88</v>
      </c>
      <c r="AV187" s="13" t="s">
        <v>88</v>
      </c>
      <c r="AW187" s="13" t="s">
        <v>41</v>
      </c>
      <c r="AX187" s="13" t="s">
        <v>79</v>
      </c>
      <c r="AY187" s="158" t="s">
        <v>178</v>
      </c>
    </row>
    <row r="188" spans="2:65" s="13" customFormat="1" ht="10.199999999999999">
      <c r="B188" s="157"/>
      <c r="D188" s="151" t="s">
        <v>189</v>
      </c>
      <c r="E188" s="158" t="s">
        <v>32</v>
      </c>
      <c r="F188" s="159" t="s">
        <v>288</v>
      </c>
      <c r="H188" s="160">
        <v>-32.771000000000001</v>
      </c>
      <c r="I188" s="161"/>
      <c r="L188" s="157"/>
      <c r="M188" s="162"/>
      <c r="T188" s="163"/>
      <c r="AT188" s="158" t="s">
        <v>189</v>
      </c>
      <c r="AU188" s="158" t="s">
        <v>88</v>
      </c>
      <c r="AV188" s="13" t="s">
        <v>88</v>
      </c>
      <c r="AW188" s="13" t="s">
        <v>41</v>
      </c>
      <c r="AX188" s="13" t="s">
        <v>79</v>
      </c>
      <c r="AY188" s="158" t="s">
        <v>178</v>
      </c>
    </row>
    <row r="189" spans="2:65" s="13" customFormat="1" ht="20.399999999999999">
      <c r="B189" s="157"/>
      <c r="D189" s="151" t="s">
        <v>189</v>
      </c>
      <c r="E189" s="158" t="s">
        <v>32</v>
      </c>
      <c r="F189" s="159" t="s">
        <v>289</v>
      </c>
      <c r="H189" s="160">
        <v>-5.4880000000000004</v>
      </c>
      <c r="I189" s="161"/>
      <c r="L189" s="157"/>
      <c r="M189" s="162"/>
      <c r="T189" s="163"/>
      <c r="AT189" s="158" t="s">
        <v>189</v>
      </c>
      <c r="AU189" s="158" t="s">
        <v>88</v>
      </c>
      <c r="AV189" s="13" t="s">
        <v>88</v>
      </c>
      <c r="AW189" s="13" t="s">
        <v>41</v>
      </c>
      <c r="AX189" s="13" t="s">
        <v>79</v>
      </c>
      <c r="AY189" s="158" t="s">
        <v>178</v>
      </c>
    </row>
    <row r="190" spans="2:65" s="14" customFormat="1" ht="10.199999999999999">
      <c r="B190" s="164"/>
      <c r="D190" s="151" t="s">
        <v>189</v>
      </c>
      <c r="E190" s="165" t="s">
        <v>32</v>
      </c>
      <c r="F190" s="166" t="s">
        <v>192</v>
      </c>
      <c r="H190" s="167">
        <v>145.10900000000001</v>
      </c>
      <c r="I190" s="168"/>
      <c r="L190" s="164"/>
      <c r="M190" s="169"/>
      <c r="T190" s="170"/>
      <c r="AT190" s="165" t="s">
        <v>189</v>
      </c>
      <c r="AU190" s="165" t="s">
        <v>88</v>
      </c>
      <c r="AV190" s="14" t="s">
        <v>185</v>
      </c>
      <c r="AW190" s="14" t="s">
        <v>41</v>
      </c>
      <c r="AX190" s="14" t="s">
        <v>86</v>
      </c>
      <c r="AY190" s="165" t="s">
        <v>178</v>
      </c>
    </row>
    <row r="191" spans="2:65" s="1" customFormat="1" ht="55.5" customHeight="1">
      <c r="B191" s="34"/>
      <c r="C191" s="133" t="s">
        <v>290</v>
      </c>
      <c r="D191" s="133" t="s">
        <v>180</v>
      </c>
      <c r="E191" s="134" t="s">
        <v>291</v>
      </c>
      <c r="F191" s="135" t="s">
        <v>292</v>
      </c>
      <c r="G191" s="136" t="s">
        <v>277</v>
      </c>
      <c r="H191" s="137">
        <v>36.277000000000001</v>
      </c>
      <c r="I191" s="138"/>
      <c r="J191" s="139">
        <f>ROUND(I191*H191,2)</f>
        <v>0</v>
      </c>
      <c r="K191" s="135" t="s">
        <v>184</v>
      </c>
      <c r="L191" s="34"/>
      <c r="M191" s="140" t="s">
        <v>32</v>
      </c>
      <c r="N191" s="141" t="s">
        <v>50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185</v>
      </c>
      <c r="AT191" s="144" t="s">
        <v>180</v>
      </c>
      <c r="AU191" s="144" t="s">
        <v>88</v>
      </c>
      <c r="AY191" s="18" t="s">
        <v>178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86</v>
      </c>
      <c r="BK191" s="145">
        <f>ROUND(I191*H191,2)</f>
        <v>0</v>
      </c>
      <c r="BL191" s="18" t="s">
        <v>185</v>
      </c>
      <c r="BM191" s="144" t="s">
        <v>293</v>
      </c>
    </row>
    <row r="192" spans="2:65" s="1" customFormat="1" ht="10.199999999999999">
      <c r="B192" s="34"/>
      <c r="D192" s="146" t="s">
        <v>187</v>
      </c>
      <c r="F192" s="147" t="s">
        <v>294</v>
      </c>
      <c r="I192" s="148"/>
      <c r="L192" s="34"/>
      <c r="M192" s="149"/>
      <c r="T192" s="55"/>
      <c r="AT192" s="18" t="s">
        <v>187</v>
      </c>
      <c r="AU192" s="18" t="s">
        <v>88</v>
      </c>
    </row>
    <row r="193" spans="2:65" s="12" customFormat="1" ht="10.199999999999999">
      <c r="B193" s="150"/>
      <c r="D193" s="151" t="s">
        <v>189</v>
      </c>
      <c r="E193" s="152" t="s">
        <v>32</v>
      </c>
      <c r="F193" s="153" t="s">
        <v>190</v>
      </c>
      <c r="H193" s="152" t="s">
        <v>32</v>
      </c>
      <c r="I193" s="154"/>
      <c r="L193" s="150"/>
      <c r="M193" s="155"/>
      <c r="T193" s="156"/>
      <c r="AT193" s="152" t="s">
        <v>189</v>
      </c>
      <c r="AU193" s="152" t="s">
        <v>88</v>
      </c>
      <c r="AV193" s="12" t="s">
        <v>86</v>
      </c>
      <c r="AW193" s="12" t="s">
        <v>41</v>
      </c>
      <c r="AX193" s="12" t="s">
        <v>79</v>
      </c>
      <c r="AY193" s="152" t="s">
        <v>178</v>
      </c>
    </row>
    <row r="194" spans="2:65" s="12" customFormat="1" ht="10.199999999999999">
      <c r="B194" s="150"/>
      <c r="D194" s="151" t="s">
        <v>189</v>
      </c>
      <c r="E194" s="152" t="s">
        <v>32</v>
      </c>
      <c r="F194" s="153" t="s">
        <v>222</v>
      </c>
      <c r="H194" s="152" t="s">
        <v>32</v>
      </c>
      <c r="I194" s="154"/>
      <c r="L194" s="150"/>
      <c r="M194" s="155"/>
      <c r="T194" s="156"/>
      <c r="AT194" s="152" t="s">
        <v>189</v>
      </c>
      <c r="AU194" s="152" t="s">
        <v>88</v>
      </c>
      <c r="AV194" s="12" t="s">
        <v>86</v>
      </c>
      <c r="AW194" s="12" t="s">
        <v>41</v>
      </c>
      <c r="AX194" s="12" t="s">
        <v>79</v>
      </c>
      <c r="AY194" s="152" t="s">
        <v>178</v>
      </c>
    </row>
    <row r="195" spans="2:65" s="12" customFormat="1" ht="10.199999999999999">
      <c r="B195" s="150"/>
      <c r="D195" s="151" t="s">
        <v>189</v>
      </c>
      <c r="E195" s="152" t="s">
        <v>32</v>
      </c>
      <c r="F195" s="153" t="s">
        <v>205</v>
      </c>
      <c r="H195" s="152" t="s">
        <v>32</v>
      </c>
      <c r="I195" s="154"/>
      <c r="L195" s="150"/>
      <c r="M195" s="155"/>
      <c r="T195" s="156"/>
      <c r="AT195" s="152" t="s">
        <v>189</v>
      </c>
      <c r="AU195" s="152" t="s">
        <v>88</v>
      </c>
      <c r="AV195" s="12" t="s">
        <v>86</v>
      </c>
      <c r="AW195" s="12" t="s">
        <v>41</v>
      </c>
      <c r="AX195" s="12" t="s">
        <v>79</v>
      </c>
      <c r="AY195" s="152" t="s">
        <v>178</v>
      </c>
    </row>
    <row r="196" spans="2:65" s="12" customFormat="1" ht="10.199999999999999">
      <c r="B196" s="150"/>
      <c r="D196" s="151" t="s">
        <v>189</v>
      </c>
      <c r="E196" s="152" t="s">
        <v>32</v>
      </c>
      <c r="F196" s="153" t="s">
        <v>280</v>
      </c>
      <c r="H196" s="152" t="s">
        <v>32</v>
      </c>
      <c r="I196" s="154"/>
      <c r="L196" s="150"/>
      <c r="M196" s="155"/>
      <c r="T196" s="156"/>
      <c r="AT196" s="152" t="s">
        <v>189</v>
      </c>
      <c r="AU196" s="152" t="s">
        <v>88</v>
      </c>
      <c r="AV196" s="12" t="s">
        <v>86</v>
      </c>
      <c r="AW196" s="12" t="s">
        <v>41</v>
      </c>
      <c r="AX196" s="12" t="s">
        <v>79</v>
      </c>
      <c r="AY196" s="152" t="s">
        <v>178</v>
      </c>
    </row>
    <row r="197" spans="2:65" s="12" customFormat="1" ht="20.399999999999999">
      <c r="B197" s="150"/>
      <c r="D197" s="151" t="s">
        <v>189</v>
      </c>
      <c r="E197" s="152" t="s">
        <v>32</v>
      </c>
      <c r="F197" s="153" t="s">
        <v>281</v>
      </c>
      <c r="H197" s="152" t="s">
        <v>32</v>
      </c>
      <c r="I197" s="154"/>
      <c r="L197" s="150"/>
      <c r="M197" s="155"/>
      <c r="T197" s="156"/>
      <c r="AT197" s="152" t="s">
        <v>189</v>
      </c>
      <c r="AU197" s="152" t="s">
        <v>88</v>
      </c>
      <c r="AV197" s="12" t="s">
        <v>86</v>
      </c>
      <c r="AW197" s="12" t="s">
        <v>41</v>
      </c>
      <c r="AX197" s="12" t="s">
        <v>79</v>
      </c>
      <c r="AY197" s="152" t="s">
        <v>178</v>
      </c>
    </row>
    <row r="198" spans="2:65" s="12" customFormat="1" ht="20.399999999999999">
      <c r="B198" s="150"/>
      <c r="D198" s="151" t="s">
        <v>189</v>
      </c>
      <c r="E198" s="152" t="s">
        <v>32</v>
      </c>
      <c r="F198" s="153" t="s">
        <v>282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283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3" customFormat="1" ht="10.199999999999999">
      <c r="B200" s="157"/>
      <c r="D200" s="151" t="s">
        <v>189</v>
      </c>
      <c r="E200" s="158" t="s">
        <v>32</v>
      </c>
      <c r="F200" s="159" t="s">
        <v>295</v>
      </c>
      <c r="H200" s="160">
        <v>32.771000000000001</v>
      </c>
      <c r="I200" s="161"/>
      <c r="L200" s="157"/>
      <c r="M200" s="162"/>
      <c r="T200" s="163"/>
      <c r="AT200" s="158" t="s">
        <v>189</v>
      </c>
      <c r="AU200" s="158" t="s">
        <v>88</v>
      </c>
      <c r="AV200" s="13" t="s">
        <v>88</v>
      </c>
      <c r="AW200" s="13" t="s">
        <v>41</v>
      </c>
      <c r="AX200" s="13" t="s">
        <v>79</v>
      </c>
      <c r="AY200" s="158" t="s">
        <v>178</v>
      </c>
    </row>
    <row r="201" spans="2:65" s="13" customFormat="1" ht="10.199999999999999">
      <c r="B201" s="157"/>
      <c r="D201" s="151" t="s">
        <v>189</v>
      </c>
      <c r="E201" s="158" t="s">
        <v>32</v>
      </c>
      <c r="F201" s="159" t="s">
        <v>296</v>
      </c>
      <c r="H201" s="160">
        <v>6.0919999999999996</v>
      </c>
      <c r="I201" s="161"/>
      <c r="L201" s="157"/>
      <c r="M201" s="162"/>
      <c r="T201" s="163"/>
      <c r="AT201" s="158" t="s">
        <v>189</v>
      </c>
      <c r="AU201" s="158" t="s">
        <v>88</v>
      </c>
      <c r="AV201" s="13" t="s">
        <v>88</v>
      </c>
      <c r="AW201" s="13" t="s">
        <v>41</v>
      </c>
      <c r="AX201" s="13" t="s">
        <v>79</v>
      </c>
      <c r="AY201" s="158" t="s">
        <v>178</v>
      </c>
    </row>
    <row r="202" spans="2:65" s="13" customFormat="1" ht="20.399999999999999">
      <c r="B202" s="157"/>
      <c r="D202" s="151" t="s">
        <v>189</v>
      </c>
      <c r="E202" s="158" t="s">
        <v>32</v>
      </c>
      <c r="F202" s="159" t="s">
        <v>297</v>
      </c>
      <c r="H202" s="160">
        <v>5.4880000000000004</v>
      </c>
      <c r="I202" s="161"/>
      <c r="L202" s="157"/>
      <c r="M202" s="162"/>
      <c r="T202" s="163"/>
      <c r="AT202" s="158" t="s">
        <v>189</v>
      </c>
      <c r="AU202" s="158" t="s">
        <v>88</v>
      </c>
      <c r="AV202" s="13" t="s">
        <v>88</v>
      </c>
      <c r="AW202" s="13" t="s">
        <v>41</v>
      </c>
      <c r="AX202" s="13" t="s">
        <v>79</v>
      </c>
      <c r="AY202" s="158" t="s">
        <v>178</v>
      </c>
    </row>
    <row r="203" spans="2:65" s="13" customFormat="1" ht="20.399999999999999">
      <c r="B203" s="157"/>
      <c r="D203" s="151" t="s">
        <v>189</v>
      </c>
      <c r="E203" s="158" t="s">
        <v>32</v>
      </c>
      <c r="F203" s="159" t="s">
        <v>298</v>
      </c>
      <c r="H203" s="160">
        <v>1.4910000000000001</v>
      </c>
      <c r="I203" s="161"/>
      <c r="L203" s="157"/>
      <c r="M203" s="162"/>
      <c r="T203" s="163"/>
      <c r="AT203" s="158" t="s">
        <v>189</v>
      </c>
      <c r="AU203" s="158" t="s">
        <v>88</v>
      </c>
      <c r="AV203" s="13" t="s">
        <v>88</v>
      </c>
      <c r="AW203" s="13" t="s">
        <v>41</v>
      </c>
      <c r="AX203" s="13" t="s">
        <v>79</v>
      </c>
      <c r="AY203" s="158" t="s">
        <v>178</v>
      </c>
    </row>
    <row r="204" spans="2:65" s="13" customFormat="1" ht="10.199999999999999">
      <c r="B204" s="157"/>
      <c r="D204" s="151" t="s">
        <v>189</v>
      </c>
      <c r="E204" s="158" t="s">
        <v>32</v>
      </c>
      <c r="F204" s="159" t="s">
        <v>299</v>
      </c>
      <c r="H204" s="160">
        <v>-8.1929999999999996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79</v>
      </c>
      <c r="AY204" s="158" t="s">
        <v>178</v>
      </c>
    </row>
    <row r="205" spans="2:65" s="13" customFormat="1" ht="20.399999999999999">
      <c r="B205" s="157"/>
      <c r="D205" s="151" t="s">
        <v>189</v>
      </c>
      <c r="E205" s="158" t="s">
        <v>32</v>
      </c>
      <c r="F205" s="159" t="s">
        <v>300</v>
      </c>
      <c r="H205" s="160">
        <v>-1.3720000000000001</v>
      </c>
      <c r="I205" s="161"/>
      <c r="L205" s="157"/>
      <c r="M205" s="162"/>
      <c r="T205" s="163"/>
      <c r="AT205" s="158" t="s">
        <v>189</v>
      </c>
      <c r="AU205" s="158" t="s">
        <v>88</v>
      </c>
      <c r="AV205" s="13" t="s">
        <v>88</v>
      </c>
      <c r="AW205" s="13" t="s">
        <v>41</v>
      </c>
      <c r="AX205" s="13" t="s">
        <v>79</v>
      </c>
      <c r="AY205" s="158" t="s">
        <v>178</v>
      </c>
    </row>
    <row r="206" spans="2:65" s="14" customFormat="1" ht="10.199999999999999">
      <c r="B206" s="164"/>
      <c r="D206" s="151" t="s">
        <v>189</v>
      </c>
      <c r="E206" s="165" t="s">
        <v>32</v>
      </c>
      <c r="F206" s="166" t="s">
        <v>192</v>
      </c>
      <c r="H206" s="167">
        <v>36.277000000000001</v>
      </c>
      <c r="I206" s="168"/>
      <c r="L206" s="164"/>
      <c r="M206" s="169"/>
      <c r="T206" s="170"/>
      <c r="AT206" s="165" t="s">
        <v>189</v>
      </c>
      <c r="AU206" s="165" t="s">
        <v>88</v>
      </c>
      <c r="AV206" s="14" t="s">
        <v>185</v>
      </c>
      <c r="AW206" s="14" t="s">
        <v>41</v>
      </c>
      <c r="AX206" s="14" t="s">
        <v>86</v>
      </c>
      <c r="AY206" s="165" t="s">
        <v>178</v>
      </c>
    </row>
    <row r="207" spans="2:65" s="1" customFormat="1" ht="37.799999999999997" customHeight="1">
      <c r="B207" s="34"/>
      <c r="C207" s="133" t="s">
        <v>8</v>
      </c>
      <c r="D207" s="133" t="s">
        <v>180</v>
      </c>
      <c r="E207" s="134" t="s">
        <v>301</v>
      </c>
      <c r="F207" s="135" t="s">
        <v>302</v>
      </c>
      <c r="G207" s="136" t="s">
        <v>277</v>
      </c>
      <c r="H207" s="137">
        <v>11.8</v>
      </c>
      <c r="I207" s="138"/>
      <c r="J207" s="139">
        <f>ROUND(I207*H207,2)</f>
        <v>0</v>
      </c>
      <c r="K207" s="135" t="s">
        <v>184</v>
      </c>
      <c r="L207" s="34"/>
      <c r="M207" s="140" t="s">
        <v>32</v>
      </c>
      <c r="N207" s="141" t="s">
        <v>50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185</v>
      </c>
      <c r="AT207" s="144" t="s">
        <v>180</v>
      </c>
      <c r="AU207" s="144" t="s">
        <v>88</v>
      </c>
      <c r="AY207" s="18" t="s">
        <v>178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86</v>
      </c>
      <c r="BK207" s="145">
        <f>ROUND(I207*H207,2)</f>
        <v>0</v>
      </c>
      <c r="BL207" s="18" t="s">
        <v>185</v>
      </c>
      <c r="BM207" s="144" t="s">
        <v>303</v>
      </c>
    </row>
    <row r="208" spans="2:65" s="1" customFormat="1" ht="10.199999999999999">
      <c r="B208" s="34"/>
      <c r="D208" s="146" t="s">
        <v>187</v>
      </c>
      <c r="F208" s="147" t="s">
        <v>304</v>
      </c>
      <c r="I208" s="148"/>
      <c r="L208" s="34"/>
      <c r="M208" s="149"/>
      <c r="T208" s="55"/>
      <c r="AT208" s="18" t="s">
        <v>187</v>
      </c>
      <c r="AU208" s="18" t="s">
        <v>88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190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10.199999999999999">
      <c r="B210" s="150"/>
      <c r="D210" s="151" t="s">
        <v>189</v>
      </c>
      <c r="E210" s="152" t="s">
        <v>32</v>
      </c>
      <c r="F210" s="153" t="s">
        <v>205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2" customFormat="1" ht="10.199999999999999">
      <c r="B211" s="150"/>
      <c r="D211" s="151" t="s">
        <v>189</v>
      </c>
      <c r="E211" s="152" t="s">
        <v>32</v>
      </c>
      <c r="F211" s="153" t="s">
        <v>206</v>
      </c>
      <c r="H211" s="152" t="s">
        <v>32</v>
      </c>
      <c r="I211" s="154"/>
      <c r="L211" s="150"/>
      <c r="M211" s="155"/>
      <c r="T211" s="156"/>
      <c r="AT211" s="152" t="s">
        <v>189</v>
      </c>
      <c r="AU211" s="152" t="s">
        <v>88</v>
      </c>
      <c r="AV211" s="12" t="s">
        <v>86</v>
      </c>
      <c r="AW211" s="12" t="s">
        <v>41</v>
      </c>
      <c r="AX211" s="12" t="s">
        <v>79</v>
      </c>
      <c r="AY211" s="152" t="s">
        <v>178</v>
      </c>
    </row>
    <row r="212" spans="2:65" s="13" customFormat="1" ht="10.199999999999999">
      <c r="B212" s="157"/>
      <c r="D212" s="151" t="s">
        <v>189</v>
      </c>
      <c r="E212" s="158" t="s">
        <v>32</v>
      </c>
      <c r="F212" s="159" t="s">
        <v>305</v>
      </c>
      <c r="H212" s="160">
        <v>1.9359999999999999</v>
      </c>
      <c r="I212" s="161"/>
      <c r="L212" s="157"/>
      <c r="M212" s="162"/>
      <c r="T212" s="163"/>
      <c r="AT212" s="158" t="s">
        <v>189</v>
      </c>
      <c r="AU212" s="158" t="s">
        <v>88</v>
      </c>
      <c r="AV212" s="13" t="s">
        <v>88</v>
      </c>
      <c r="AW212" s="13" t="s">
        <v>41</v>
      </c>
      <c r="AX212" s="13" t="s">
        <v>79</v>
      </c>
      <c r="AY212" s="158" t="s">
        <v>178</v>
      </c>
    </row>
    <row r="213" spans="2:65" s="13" customFormat="1" ht="10.199999999999999">
      <c r="B213" s="157"/>
      <c r="D213" s="151" t="s">
        <v>189</v>
      </c>
      <c r="E213" s="158" t="s">
        <v>32</v>
      </c>
      <c r="F213" s="159" t="s">
        <v>306</v>
      </c>
      <c r="H213" s="160">
        <v>1.9359999999999999</v>
      </c>
      <c r="I213" s="161"/>
      <c r="L213" s="157"/>
      <c r="M213" s="162"/>
      <c r="T213" s="163"/>
      <c r="AT213" s="158" t="s">
        <v>189</v>
      </c>
      <c r="AU213" s="158" t="s">
        <v>88</v>
      </c>
      <c r="AV213" s="13" t="s">
        <v>88</v>
      </c>
      <c r="AW213" s="13" t="s">
        <v>41</v>
      </c>
      <c r="AX213" s="13" t="s">
        <v>79</v>
      </c>
      <c r="AY213" s="158" t="s">
        <v>178</v>
      </c>
    </row>
    <row r="214" spans="2:65" s="13" customFormat="1" ht="10.199999999999999">
      <c r="B214" s="157"/>
      <c r="D214" s="151" t="s">
        <v>189</v>
      </c>
      <c r="E214" s="158" t="s">
        <v>32</v>
      </c>
      <c r="F214" s="159" t="s">
        <v>307</v>
      </c>
      <c r="H214" s="160">
        <v>1.79</v>
      </c>
      <c r="I214" s="161"/>
      <c r="L214" s="157"/>
      <c r="M214" s="162"/>
      <c r="T214" s="163"/>
      <c r="AT214" s="158" t="s">
        <v>189</v>
      </c>
      <c r="AU214" s="158" t="s">
        <v>88</v>
      </c>
      <c r="AV214" s="13" t="s">
        <v>88</v>
      </c>
      <c r="AW214" s="13" t="s">
        <v>41</v>
      </c>
      <c r="AX214" s="13" t="s">
        <v>79</v>
      </c>
      <c r="AY214" s="158" t="s">
        <v>178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308</v>
      </c>
      <c r="H215" s="160">
        <v>1.65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79</v>
      </c>
      <c r="AY215" s="158" t="s">
        <v>178</v>
      </c>
    </row>
    <row r="216" spans="2:65" s="13" customFormat="1" ht="10.199999999999999">
      <c r="B216" s="157"/>
      <c r="D216" s="151" t="s">
        <v>189</v>
      </c>
      <c r="E216" s="158" t="s">
        <v>32</v>
      </c>
      <c r="F216" s="159" t="s">
        <v>309</v>
      </c>
      <c r="H216" s="160">
        <v>4.4880000000000004</v>
      </c>
      <c r="I216" s="161"/>
      <c r="L216" s="157"/>
      <c r="M216" s="162"/>
      <c r="T216" s="163"/>
      <c r="AT216" s="158" t="s">
        <v>189</v>
      </c>
      <c r="AU216" s="158" t="s">
        <v>88</v>
      </c>
      <c r="AV216" s="13" t="s">
        <v>88</v>
      </c>
      <c r="AW216" s="13" t="s">
        <v>41</v>
      </c>
      <c r="AX216" s="13" t="s">
        <v>79</v>
      </c>
      <c r="AY216" s="158" t="s">
        <v>178</v>
      </c>
    </row>
    <row r="217" spans="2:65" s="14" customFormat="1" ht="10.199999999999999">
      <c r="B217" s="164"/>
      <c r="D217" s="151" t="s">
        <v>189</v>
      </c>
      <c r="E217" s="165" t="s">
        <v>32</v>
      </c>
      <c r="F217" s="166" t="s">
        <v>192</v>
      </c>
      <c r="H217" s="167">
        <v>11.8</v>
      </c>
      <c r="I217" s="168"/>
      <c r="L217" s="164"/>
      <c r="M217" s="169"/>
      <c r="T217" s="170"/>
      <c r="AT217" s="165" t="s">
        <v>189</v>
      </c>
      <c r="AU217" s="165" t="s">
        <v>88</v>
      </c>
      <c r="AV217" s="14" t="s">
        <v>185</v>
      </c>
      <c r="AW217" s="14" t="s">
        <v>41</v>
      </c>
      <c r="AX217" s="14" t="s">
        <v>86</v>
      </c>
      <c r="AY217" s="165" t="s">
        <v>178</v>
      </c>
    </row>
    <row r="218" spans="2:65" s="1" customFormat="1" ht="37.799999999999997" customHeight="1">
      <c r="B218" s="34"/>
      <c r="C218" s="133" t="s">
        <v>310</v>
      </c>
      <c r="D218" s="133" t="s">
        <v>180</v>
      </c>
      <c r="E218" s="134" t="s">
        <v>311</v>
      </c>
      <c r="F218" s="135" t="s">
        <v>312</v>
      </c>
      <c r="G218" s="136" t="s">
        <v>234</v>
      </c>
      <c r="H218" s="137">
        <v>303.45</v>
      </c>
      <c r="I218" s="138"/>
      <c r="J218" s="139">
        <f>ROUND(I218*H218,2)</f>
        <v>0</v>
      </c>
      <c r="K218" s="135" t="s">
        <v>184</v>
      </c>
      <c r="L218" s="34"/>
      <c r="M218" s="140" t="s">
        <v>32</v>
      </c>
      <c r="N218" s="141" t="s">
        <v>50</v>
      </c>
      <c r="P218" s="142">
        <f>O218*H218</f>
        <v>0</v>
      </c>
      <c r="Q218" s="142">
        <v>5.8E-4</v>
      </c>
      <c r="R218" s="142">
        <f>Q218*H218</f>
        <v>0.17600099999999999</v>
      </c>
      <c r="S218" s="142">
        <v>0</v>
      </c>
      <c r="T218" s="143">
        <f>S218*H218</f>
        <v>0</v>
      </c>
      <c r="AR218" s="144" t="s">
        <v>185</v>
      </c>
      <c r="AT218" s="144" t="s">
        <v>180</v>
      </c>
      <c r="AU218" s="144" t="s">
        <v>88</v>
      </c>
      <c r="AY218" s="18" t="s">
        <v>178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86</v>
      </c>
      <c r="BK218" s="145">
        <f>ROUND(I218*H218,2)</f>
        <v>0</v>
      </c>
      <c r="BL218" s="18" t="s">
        <v>185</v>
      </c>
      <c r="BM218" s="144" t="s">
        <v>313</v>
      </c>
    </row>
    <row r="219" spans="2:65" s="1" customFormat="1" ht="10.199999999999999">
      <c r="B219" s="34"/>
      <c r="D219" s="146" t="s">
        <v>187</v>
      </c>
      <c r="F219" s="147" t="s">
        <v>314</v>
      </c>
      <c r="I219" s="148"/>
      <c r="L219" s="34"/>
      <c r="M219" s="149"/>
      <c r="T219" s="55"/>
      <c r="AT219" s="18" t="s">
        <v>187</v>
      </c>
      <c r="AU219" s="18" t="s">
        <v>88</v>
      </c>
    </row>
    <row r="220" spans="2:65" s="12" customFormat="1" ht="10.199999999999999">
      <c r="B220" s="150"/>
      <c r="D220" s="151" t="s">
        <v>189</v>
      </c>
      <c r="E220" s="152" t="s">
        <v>32</v>
      </c>
      <c r="F220" s="153" t="s">
        <v>190</v>
      </c>
      <c r="H220" s="152" t="s">
        <v>32</v>
      </c>
      <c r="I220" s="154"/>
      <c r="L220" s="150"/>
      <c r="M220" s="155"/>
      <c r="T220" s="156"/>
      <c r="AT220" s="152" t="s">
        <v>189</v>
      </c>
      <c r="AU220" s="152" t="s">
        <v>88</v>
      </c>
      <c r="AV220" s="12" t="s">
        <v>86</v>
      </c>
      <c r="AW220" s="12" t="s">
        <v>41</v>
      </c>
      <c r="AX220" s="12" t="s">
        <v>79</v>
      </c>
      <c r="AY220" s="152" t="s">
        <v>178</v>
      </c>
    </row>
    <row r="221" spans="2:65" s="12" customFormat="1" ht="10.199999999999999">
      <c r="B221" s="150"/>
      <c r="D221" s="151" t="s">
        <v>189</v>
      </c>
      <c r="E221" s="152" t="s">
        <v>32</v>
      </c>
      <c r="F221" s="153" t="s">
        <v>222</v>
      </c>
      <c r="H221" s="152" t="s">
        <v>32</v>
      </c>
      <c r="I221" s="154"/>
      <c r="L221" s="150"/>
      <c r="M221" s="155"/>
      <c r="T221" s="156"/>
      <c r="AT221" s="152" t="s">
        <v>189</v>
      </c>
      <c r="AU221" s="152" t="s">
        <v>88</v>
      </c>
      <c r="AV221" s="12" t="s">
        <v>86</v>
      </c>
      <c r="AW221" s="12" t="s">
        <v>41</v>
      </c>
      <c r="AX221" s="12" t="s">
        <v>79</v>
      </c>
      <c r="AY221" s="152" t="s">
        <v>178</v>
      </c>
    </row>
    <row r="222" spans="2:65" s="12" customFormat="1" ht="10.199999999999999">
      <c r="B222" s="150"/>
      <c r="D222" s="151" t="s">
        <v>189</v>
      </c>
      <c r="E222" s="152" t="s">
        <v>32</v>
      </c>
      <c r="F222" s="153" t="s">
        <v>205</v>
      </c>
      <c r="H222" s="152" t="s">
        <v>32</v>
      </c>
      <c r="I222" s="154"/>
      <c r="L222" s="150"/>
      <c r="M222" s="155"/>
      <c r="T222" s="156"/>
      <c r="AT222" s="152" t="s">
        <v>189</v>
      </c>
      <c r="AU222" s="152" t="s">
        <v>88</v>
      </c>
      <c r="AV222" s="12" t="s">
        <v>86</v>
      </c>
      <c r="AW222" s="12" t="s">
        <v>41</v>
      </c>
      <c r="AX222" s="12" t="s">
        <v>79</v>
      </c>
      <c r="AY222" s="152" t="s">
        <v>178</v>
      </c>
    </row>
    <row r="223" spans="2:65" s="12" customFormat="1" ht="10.199999999999999">
      <c r="B223" s="150"/>
      <c r="D223" s="151" t="s">
        <v>189</v>
      </c>
      <c r="E223" s="152" t="s">
        <v>32</v>
      </c>
      <c r="F223" s="153" t="s">
        <v>280</v>
      </c>
      <c r="H223" s="152" t="s">
        <v>32</v>
      </c>
      <c r="I223" s="154"/>
      <c r="L223" s="150"/>
      <c r="M223" s="155"/>
      <c r="T223" s="156"/>
      <c r="AT223" s="152" t="s">
        <v>189</v>
      </c>
      <c r="AU223" s="152" t="s">
        <v>88</v>
      </c>
      <c r="AV223" s="12" t="s">
        <v>86</v>
      </c>
      <c r="AW223" s="12" t="s">
        <v>41</v>
      </c>
      <c r="AX223" s="12" t="s">
        <v>79</v>
      </c>
      <c r="AY223" s="152" t="s">
        <v>178</v>
      </c>
    </row>
    <row r="224" spans="2:65" s="12" customFormat="1" ht="10.199999999999999">
      <c r="B224" s="150"/>
      <c r="D224" s="151" t="s">
        <v>189</v>
      </c>
      <c r="E224" s="152" t="s">
        <v>32</v>
      </c>
      <c r="F224" s="153" t="s">
        <v>252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10.199999999999999">
      <c r="B225" s="150"/>
      <c r="D225" s="151" t="s">
        <v>189</v>
      </c>
      <c r="E225" s="152" t="s">
        <v>32</v>
      </c>
      <c r="F225" s="153" t="s">
        <v>283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3" customFormat="1" ht="10.199999999999999">
      <c r="B226" s="157"/>
      <c r="D226" s="151" t="s">
        <v>189</v>
      </c>
      <c r="E226" s="158" t="s">
        <v>32</v>
      </c>
      <c r="F226" s="159" t="s">
        <v>315</v>
      </c>
      <c r="H226" s="160">
        <v>258.72000000000003</v>
      </c>
      <c r="I226" s="161"/>
      <c r="L226" s="157"/>
      <c r="M226" s="162"/>
      <c r="T226" s="163"/>
      <c r="AT226" s="158" t="s">
        <v>189</v>
      </c>
      <c r="AU226" s="158" t="s">
        <v>88</v>
      </c>
      <c r="AV226" s="13" t="s">
        <v>88</v>
      </c>
      <c r="AW226" s="13" t="s">
        <v>41</v>
      </c>
      <c r="AX226" s="13" t="s">
        <v>79</v>
      </c>
      <c r="AY226" s="158" t="s">
        <v>178</v>
      </c>
    </row>
    <row r="227" spans="2:65" s="13" customFormat="1" ht="10.199999999999999">
      <c r="B227" s="157"/>
      <c r="D227" s="151" t="s">
        <v>189</v>
      </c>
      <c r="E227" s="158" t="s">
        <v>32</v>
      </c>
      <c r="F227" s="159" t="s">
        <v>316</v>
      </c>
      <c r="H227" s="160">
        <v>44.73</v>
      </c>
      <c r="I227" s="161"/>
      <c r="L227" s="157"/>
      <c r="M227" s="162"/>
      <c r="T227" s="163"/>
      <c r="AT227" s="158" t="s">
        <v>189</v>
      </c>
      <c r="AU227" s="158" t="s">
        <v>88</v>
      </c>
      <c r="AV227" s="13" t="s">
        <v>88</v>
      </c>
      <c r="AW227" s="13" t="s">
        <v>41</v>
      </c>
      <c r="AX227" s="13" t="s">
        <v>79</v>
      </c>
      <c r="AY227" s="158" t="s">
        <v>178</v>
      </c>
    </row>
    <row r="228" spans="2:65" s="14" customFormat="1" ht="10.199999999999999">
      <c r="B228" s="164"/>
      <c r="D228" s="151" t="s">
        <v>189</v>
      </c>
      <c r="E228" s="165" t="s">
        <v>32</v>
      </c>
      <c r="F228" s="166" t="s">
        <v>192</v>
      </c>
      <c r="H228" s="167">
        <v>303.45</v>
      </c>
      <c r="I228" s="168"/>
      <c r="L228" s="164"/>
      <c r="M228" s="169"/>
      <c r="T228" s="170"/>
      <c r="AT228" s="165" t="s">
        <v>189</v>
      </c>
      <c r="AU228" s="165" t="s">
        <v>88</v>
      </c>
      <c r="AV228" s="14" t="s">
        <v>185</v>
      </c>
      <c r="AW228" s="14" t="s">
        <v>41</v>
      </c>
      <c r="AX228" s="14" t="s">
        <v>86</v>
      </c>
      <c r="AY228" s="165" t="s">
        <v>178</v>
      </c>
    </row>
    <row r="229" spans="2:65" s="1" customFormat="1" ht="37.799999999999997" customHeight="1">
      <c r="B229" s="34"/>
      <c r="C229" s="133" t="s">
        <v>317</v>
      </c>
      <c r="D229" s="133" t="s">
        <v>180</v>
      </c>
      <c r="E229" s="134" t="s">
        <v>318</v>
      </c>
      <c r="F229" s="135" t="s">
        <v>319</v>
      </c>
      <c r="G229" s="136" t="s">
        <v>234</v>
      </c>
      <c r="H229" s="137">
        <v>49.85</v>
      </c>
      <c r="I229" s="138"/>
      <c r="J229" s="139">
        <f>ROUND(I229*H229,2)</f>
        <v>0</v>
      </c>
      <c r="K229" s="135" t="s">
        <v>184</v>
      </c>
      <c r="L229" s="34"/>
      <c r="M229" s="140" t="s">
        <v>32</v>
      </c>
      <c r="N229" s="141" t="s">
        <v>50</v>
      </c>
      <c r="P229" s="142">
        <f>O229*H229</f>
        <v>0</v>
      </c>
      <c r="Q229" s="142">
        <v>5.9000000000000003E-4</v>
      </c>
      <c r="R229" s="142">
        <f>Q229*H229</f>
        <v>2.9411500000000004E-2</v>
      </c>
      <c r="S229" s="142">
        <v>0</v>
      </c>
      <c r="T229" s="143">
        <f>S229*H229</f>
        <v>0</v>
      </c>
      <c r="AR229" s="144" t="s">
        <v>185</v>
      </c>
      <c r="AT229" s="144" t="s">
        <v>180</v>
      </c>
      <c r="AU229" s="144" t="s">
        <v>88</v>
      </c>
      <c r="AY229" s="18" t="s">
        <v>178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86</v>
      </c>
      <c r="BK229" s="145">
        <f>ROUND(I229*H229,2)</f>
        <v>0</v>
      </c>
      <c r="BL229" s="18" t="s">
        <v>185</v>
      </c>
      <c r="BM229" s="144" t="s">
        <v>320</v>
      </c>
    </row>
    <row r="230" spans="2:65" s="1" customFormat="1" ht="10.199999999999999">
      <c r="B230" s="34"/>
      <c r="D230" s="146" t="s">
        <v>187</v>
      </c>
      <c r="F230" s="147" t="s">
        <v>321</v>
      </c>
      <c r="I230" s="148"/>
      <c r="L230" s="34"/>
      <c r="M230" s="149"/>
      <c r="T230" s="55"/>
      <c r="AT230" s="18" t="s">
        <v>187</v>
      </c>
      <c r="AU230" s="18" t="s">
        <v>88</v>
      </c>
    </row>
    <row r="231" spans="2:65" s="12" customFormat="1" ht="10.199999999999999">
      <c r="B231" s="150"/>
      <c r="D231" s="151" t="s">
        <v>189</v>
      </c>
      <c r="E231" s="152" t="s">
        <v>32</v>
      </c>
      <c r="F231" s="153" t="s">
        <v>190</v>
      </c>
      <c r="H231" s="152" t="s">
        <v>32</v>
      </c>
      <c r="I231" s="154"/>
      <c r="L231" s="150"/>
      <c r="M231" s="155"/>
      <c r="T231" s="156"/>
      <c r="AT231" s="152" t="s">
        <v>189</v>
      </c>
      <c r="AU231" s="152" t="s">
        <v>88</v>
      </c>
      <c r="AV231" s="12" t="s">
        <v>86</v>
      </c>
      <c r="AW231" s="12" t="s">
        <v>41</v>
      </c>
      <c r="AX231" s="12" t="s">
        <v>79</v>
      </c>
      <c r="AY231" s="152" t="s">
        <v>178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222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2" customFormat="1" ht="10.199999999999999">
      <c r="B233" s="150"/>
      <c r="D233" s="151" t="s">
        <v>189</v>
      </c>
      <c r="E233" s="152" t="s">
        <v>32</v>
      </c>
      <c r="F233" s="153" t="s">
        <v>205</v>
      </c>
      <c r="H233" s="152" t="s">
        <v>32</v>
      </c>
      <c r="I233" s="154"/>
      <c r="L233" s="150"/>
      <c r="M233" s="155"/>
      <c r="T233" s="156"/>
      <c r="AT233" s="152" t="s">
        <v>189</v>
      </c>
      <c r="AU233" s="152" t="s">
        <v>88</v>
      </c>
      <c r="AV233" s="12" t="s">
        <v>86</v>
      </c>
      <c r="AW233" s="12" t="s">
        <v>41</v>
      </c>
      <c r="AX233" s="12" t="s">
        <v>79</v>
      </c>
      <c r="AY233" s="152" t="s">
        <v>178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280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2" customFormat="1" ht="10.199999999999999">
      <c r="B235" s="150"/>
      <c r="D235" s="151" t="s">
        <v>189</v>
      </c>
      <c r="E235" s="152" t="s">
        <v>32</v>
      </c>
      <c r="F235" s="153" t="s">
        <v>252</v>
      </c>
      <c r="H235" s="152" t="s">
        <v>32</v>
      </c>
      <c r="I235" s="154"/>
      <c r="L235" s="150"/>
      <c r="M235" s="155"/>
      <c r="T235" s="156"/>
      <c r="AT235" s="152" t="s">
        <v>189</v>
      </c>
      <c r="AU235" s="152" t="s">
        <v>88</v>
      </c>
      <c r="AV235" s="12" t="s">
        <v>86</v>
      </c>
      <c r="AW235" s="12" t="s">
        <v>41</v>
      </c>
      <c r="AX235" s="12" t="s">
        <v>79</v>
      </c>
      <c r="AY235" s="152" t="s">
        <v>178</v>
      </c>
    </row>
    <row r="236" spans="2:65" s="12" customFormat="1" ht="10.199999999999999">
      <c r="B236" s="150"/>
      <c r="D236" s="151" t="s">
        <v>189</v>
      </c>
      <c r="E236" s="152" t="s">
        <v>32</v>
      </c>
      <c r="F236" s="153" t="s">
        <v>283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3" customFormat="1" ht="10.199999999999999">
      <c r="B237" s="157"/>
      <c r="D237" s="151" t="s">
        <v>189</v>
      </c>
      <c r="E237" s="158" t="s">
        <v>32</v>
      </c>
      <c r="F237" s="159" t="s">
        <v>322</v>
      </c>
      <c r="H237" s="160">
        <v>39.200000000000003</v>
      </c>
      <c r="I237" s="161"/>
      <c r="L237" s="157"/>
      <c r="M237" s="162"/>
      <c r="T237" s="163"/>
      <c r="AT237" s="158" t="s">
        <v>189</v>
      </c>
      <c r="AU237" s="158" t="s">
        <v>88</v>
      </c>
      <c r="AV237" s="13" t="s">
        <v>88</v>
      </c>
      <c r="AW237" s="13" t="s">
        <v>41</v>
      </c>
      <c r="AX237" s="13" t="s">
        <v>79</v>
      </c>
      <c r="AY237" s="158" t="s">
        <v>178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323</v>
      </c>
      <c r="H238" s="160">
        <v>10.65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4" customFormat="1" ht="10.199999999999999">
      <c r="B239" s="164"/>
      <c r="D239" s="151" t="s">
        <v>189</v>
      </c>
      <c r="E239" s="165" t="s">
        <v>32</v>
      </c>
      <c r="F239" s="166" t="s">
        <v>192</v>
      </c>
      <c r="H239" s="167">
        <v>49.85</v>
      </c>
      <c r="I239" s="168"/>
      <c r="L239" s="164"/>
      <c r="M239" s="169"/>
      <c r="T239" s="170"/>
      <c r="AT239" s="165" t="s">
        <v>189</v>
      </c>
      <c r="AU239" s="165" t="s">
        <v>88</v>
      </c>
      <c r="AV239" s="14" t="s">
        <v>185</v>
      </c>
      <c r="AW239" s="14" t="s">
        <v>41</v>
      </c>
      <c r="AX239" s="14" t="s">
        <v>86</v>
      </c>
      <c r="AY239" s="165" t="s">
        <v>178</v>
      </c>
    </row>
    <row r="240" spans="2:65" s="1" customFormat="1" ht="37.799999999999997" customHeight="1">
      <c r="B240" s="34"/>
      <c r="C240" s="133" t="s">
        <v>324</v>
      </c>
      <c r="D240" s="133" t="s">
        <v>180</v>
      </c>
      <c r="E240" s="134" t="s">
        <v>325</v>
      </c>
      <c r="F240" s="135" t="s">
        <v>326</v>
      </c>
      <c r="G240" s="136" t="s">
        <v>234</v>
      </c>
      <c r="H240" s="137">
        <v>303.45</v>
      </c>
      <c r="I240" s="138"/>
      <c r="J240" s="139">
        <f>ROUND(I240*H240,2)</f>
        <v>0</v>
      </c>
      <c r="K240" s="135" t="s">
        <v>184</v>
      </c>
      <c r="L240" s="34"/>
      <c r="M240" s="140" t="s">
        <v>32</v>
      </c>
      <c r="N240" s="141" t="s">
        <v>50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185</v>
      </c>
      <c r="AT240" s="144" t="s">
        <v>180</v>
      </c>
      <c r="AU240" s="144" t="s">
        <v>88</v>
      </c>
      <c r="AY240" s="18" t="s">
        <v>178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86</v>
      </c>
      <c r="BK240" s="145">
        <f>ROUND(I240*H240,2)</f>
        <v>0</v>
      </c>
      <c r="BL240" s="18" t="s">
        <v>185</v>
      </c>
      <c r="BM240" s="144" t="s">
        <v>327</v>
      </c>
    </row>
    <row r="241" spans="2:65" s="1" customFormat="1" ht="10.199999999999999">
      <c r="B241" s="34"/>
      <c r="D241" s="146" t="s">
        <v>187</v>
      </c>
      <c r="F241" s="147" t="s">
        <v>328</v>
      </c>
      <c r="I241" s="148"/>
      <c r="L241" s="34"/>
      <c r="M241" s="149"/>
      <c r="T241" s="55"/>
      <c r="AT241" s="18" t="s">
        <v>187</v>
      </c>
      <c r="AU241" s="18" t="s">
        <v>88</v>
      </c>
    </row>
    <row r="242" spans="2:65" s="13" customFormat="1" ht="10.199999999999999">
      <c r="B242" s="157"/>
      <c r="D242" s="151" t="s">
        <v>189</v>
      </c>
      <c r="E242" s="158" t="s">
        <v>32</v>
      </c>
      <c r="F242" s="159" t="s">
        <v>329</v>
      </c>
      <c r="H242" s="160">
        <v>303.45</v>
      </c>
      <c r="I242" s="161"/>
      <c r="L242" s="157"/>
      <c r="M242" s="162"/>
      <c r="T242" s="163"/>
      <c r="AT242" s="158" t="s">
        <v>189</v>
      </c>
      <c r="AU242" s="158" t="s">
        <v>88</v>
      </c>
      <c r="AV242" s="13" t="s">
        <v>88</v>
      </c>
      <c r="AW242" s="13" t="s">
        <v>41</v>
      </c>
      <c r="AX242" s="13" t="s">
        <v>86</v>
      </c>
      <c r="AY242" s="158" t="s">
        <v>178</v>
      </c>
    </row>
    <row r="243" spans="2:65" s="1" customFormat="1" ht="37.799999999999997" customHeight="1">
      <c r="B243" s="34"/>
      <c r="C243" s="133" t="s">
        <v>330</v>
      </c>
      <c r="D243" s="133" t="s">
        <v>180</v>
      </c>
      <c r="E243" s="134" t="s">
        <v>331</v>
      </c>
      <c r="F243" s="135" t="s">
        <v>332</v>
      </c>
      <c r="G243" s="136" t="s">
        <v>234</v>
      </c>
      <c r="H243" s="137">
        <v>49.85</v>
      </c>
      <c r="I243" s="138"/>
      <c r="J243" s="139">
        <f>ROUND(I243*H243,2)</f>
        <v>0</v>
      </c>
      <c r="K243" s="135" t="s">
        <v>184</v>
      </c>
      <c r="L243" s="34"/>
      <c r="M243" s="140" t="s">
        <v>32</v>
      </c>
      <c r="N243" s="141" t="s">
        <v>50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185</v>
      </c>
      <c r="AT243" s="144" t="s">
        <v>180</v>
      </c>
      <c r="AU243" s="144" t="s">
        <v>88</v>
      </c>
      <c r="AY243" s="18" t="s">
        <v>178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86</v>
      </c>
      <c r="BK243" s="145">
        <f>ROUND(I243*H243,2)</f>
        <v>0</v>
      </c>
      <c r="BL243" s="18" t="s">
        <v>185</v>
      </c>
      <c r="BM243" s="144" t="s">
        <v>333</v>
      </c>
    </row>
    <row r="244" spans="2:65" s="1" customFormat="1" ht="10.199999999999999">
      <c r="B244" s="34"/>
      <c r="D244" s="146" t="s">
        <v>187</v>
      </c>
      <c r="F244" s="147" t="s">
        <v>334</v>
      </c>
      <c r="I244" s="148"/>
      <c r="L244" s="34"/>
      <c r="M244" s="149"/>
      <c r="T244" s="55"/>
      <c r="AT244" s="18" t="s">
        <v>187</v>
      </c>
      <c r="AU244" s="18" t="s">
        <v>88</v>
      </c>
    </row>
    <row r="245" spans="2:65" s="13" customFormat="1" ht="10.199999999999999">
      <c r="B245" s="157"/>
      <c r="D245" s="151" t="s">
        <v>189</v>
      </c>
      <c r="E245" s="158" t="s">
        <v>32</v>
      </c>
      <c r="F245" s="159" t="s">
        <v>335</v>
      </c>
      <c r="H245" s="160">
        <v>49.85</v>
      </c>
      <c r="I245" s="161"/>
      <c r="L245" s="157"/>
      <c r="M245" s="162"/>
      <c r="T245" s="163"/>
      <c r="AT245" s="158" t="s">
        <v>189</v>
      </c>
      <c r="AU245" s="158" t="s">
        <v>88</v>
      </c>
      <c r="AV245" s="13" t="s">
        <v>88</v>
      </c>
      <c r="AW245" s="13" t="s">
        <v>41</v>
      </c>
      <c r="AX245" s="13" t="s">
        <v>86</v>
      </c>
      <c r="AY245" s="158" t="s">
        <v>178</v>
      </c>
    </row>
    <row r="246" spans="2:65" s="1" customFormat="1" ht="62.7" customHeight="1">
      <c r="B246" s="34"/>
      <c r="C246" s="133" t="s">
        <v>336</v>
      </c>
      <c r="D246" s="133" t="s">
        <v>180</v>
      </c>
      <c r="E246" s="134" t="s">
        <v>337</v>
      </c>
      <c r="F246" s="135" t="s">
        <v>338</v>
      </c>
      <c r="G246" s="136" t="s">
        <v>277</v>
      </c>
      <c r="H246" s="137">
        <v>139.85</v>
      </c>
      <c r="I246" s="138"/>
      <c r="J246" s="139">
        <f>ROUND(I246*H246,2)</f>
        <v>0</v>
      </c>
      <c r="K246" s="135" t="s">
        <v>184</v>
      </c>
      <c r="L246" s="34"/>
      <c r="M246" s="140" t="s">
        <v>32</v>
      </c>
      <c r="N246" s="141" t="s">
        <v>50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185</v>
      </c>
      <c r="AT246" s="144" t="s">
        <v>180</v>
      </c>
      <c r="AU246" s="144" t="s">
        <v>88</v>
      </c>
      <c r="AY246" s="18" t="s">
        <v>178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86</v>
      </c>
      <c r="BK246" s="145">
        <f>ROUND(I246*H246,2)</f>
        <v>0</v>
      </c>
      <c r="BL246" s="18" t="s">
        <v>185</v>
      </c>
      <c r="BM246" s="144" t="s">
        <v>339</v>
      </c>
    </row>
    <row r="247" spans="2:65" s="1" customFormat="1" ht="10.199999999999999">
      <c r="B247" s="34"/>
      <c r="D247" s="146" t="s">
        <v>187</v>
      </c>
      <c r="F247" s="147" t="s">
        <v>340</v>
      </c>
      <c r="I247" s="148"/>
      <c r="L247" s="34"/>
      <c r="M247" s="149"/>
      <c r="T247" s="55"/>
      <c r="AT247" s="18" t="s">
        <v>187</v>
      </c>
      <c r="AU247" s="18" t="s">
        <v>88</v>
      </c>
    </row>
    <row r="248" spans="2:65" s="12" customFormat="1" ht="20.399999999999999">
      <c r="B248" s="150"/>
      <c r="D248" s="151" t="s">
        <v>189</v>
      </c>
      <c r="E248" s="152" t="s">
        <v>32</v>
      </c>
      <c r="F248" s="153" t="s">
        <v>341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3" customFormat="1" ht="10.199999999999999">
      <c r="B249" s="157"/>
      <c r="D249" s="151" t="s">
        <v>189</v>
      </c>
      <c r="E249" s="158" t="s">
        <v>32</v>
      </c>
      <c r="F249" s="159" t="s">
        <v>342</v>
      </c>
      <c r="H249" s="160">
        <v>114.77800000000001</v>
      </c>
      <c r="I249" s="161"/>
      <c r="L249" s="157"/>
      <c r="M249" s="162"/>
      <c r="T249" s="163"/>
      <c r="AT249" s="158" t="s">
        <v>189</v>
      </c>
      <c r="AU249" s="158" t="s">
        <v>88</v>
      </c>
      <c r="AV249" s="13" t="s">
        <v>88</v>
      </c>
      <c r="AW249" s="13" t="s">
        <v>41</v>
      </c>
      <c r="AX249" s="13" t="s">
        <v>79</v>
      </c>
      <c r="AY249" s="158" t="s">
        <v>178</v>
      </c>
    </row>
    <row r="250" spans="2:65" s="12" customFormat="1" ht="20.399999999999999">
      <c r="B250" s="150"/>
      <c r="D250" s="151" t="s">
        <v>189</v>
      </c>
      <c r="E250" s="152" t="s">
        <v>32</v>
      </c>
      <c r="F250" s="153" t="s">
        <v>343</v>
      </c>
      <c r="H250" s="152" t="s">
        <v>32</v>
      </c>
      <c r="I250" s="154"/>
      <c r="L250" s="150"/>
      <c r="M250" s="155"/>
      <c r="T250" s="156"/>
      <c r="AT250" s="152" t="s">
        <v>189</v>
      </c>
      <c r="AU250" s="152" t="s">
        <v>88</v>
      </c>
      <c r="AV250" s="12" t="s">
        <v>86</v>
      </c>
      <c r="AW250" s="12" t="s">
        <v>41</v>
      </c>
      <c r="AX250" s="12" t="s">
        <v>79</v>
      </c>
      <c r="AY250" s="152" t="s">
        <v>178</v>
      </c>
    </row>
    <row r="251" spans="2:65" s="13" customFormat="1" ht="10.199999999999999">
      <c r="B251" s="157"/>
      <c r="D251" s="151" t="s">
        <v>189</v>
      </c>
      <c r="E251" s="158" t="s">
        <v>32</v>
      </c>
      <c r="F251" s="159" t="s">
        <v>344</v>
      </c>
      <c r="H251" s="160">
        <v>25.071999999999999</v>
      </c>
      <c r="I251" s="161"/>
      <c r="L251" s="157"/>
      <c r="M251" s="162"/>
      <c r="T251" s="163"/>
      <c r="AT251" s="158" t="s">
        <v>189</v>
      </c>
      <c r="AU251" s="158" t="s">
        <v>88</v>
      </c>
      <c r="AV251" s="13" t="s">
        <v>88</v>
      </c>
      <c r="AW251" s="13" t="s">
        <v>41</v>
      </c>
      <c r="AX251" s="13" t="s">
        <v>79</v>
      </c>
      <c r="AY251" s="158" t="s">
        <v>178</v>
      </c>
    </row>
    <row r="252" spans="2:65" s="14" customFormat="1" ht="10.199999999999999">
      <c r="B252" s="164"/>
      <c r="D252" s="151" t="s">
        <v>189</v>
      </c>
      <c r="E252" s="165" t="s">
        <v>32</v>
      </c>
      <c r="F252" s="166" t="s">
        <v>192</v>
      </c>
      <c r="H252" s="167">
        <v>139.85</v>
      </c>
      <c r="I252" s="168"/>
      <c r="L252" s="164"/>
      <c r="M252" s="169"/>
      <c r="T252" s="170"/>
      <c r="AT252" s="165" t="s">
        <v>189</v>
      </c>
      <c r="AU252" s="165" t="s">
        <v>88</v>
      </c>
      <c r="AV252" s="14" t="s">
        <v>185</v>
      </c>
      <c r="AW252" s="14" t="s">
        <v>41</v>
      </c>
      <c r="AX252" s="14" t="s">
        <v>86</v>
      </c>
      <c r="AY252" s="165" t="s">
        <v>178</v>
      </c>
    </row>
    <row r="253" spans="2:65" s="1" customFormat="1" ht="62.7" customHeight="1">
      <c r="B253" s="34"/>
      <c r="C253" s="133" t="s">
        <v>7</v>
      </c>
      <c r="D253" s="133" t="s">
        <v>180</v>
      </c>
      <c r="E253" s="134" t="s">
        <v>345</v>
      </c>
      <c r="F253" s="135" t="s">
        <v>346</v>
      </c>
      <c r="G253" s="136" t="s">
        <v>277</v>
      </c>
      <c r="H253" s="137">
        <v>120.03700000000001</v>
      </c>
      <c r="I253" s="138"/>
      <c r="J253" s="139">
        <f>ROUND(I253*H253,2)</f>
        <v>0</v>
      </c>
      <c r="K253" s="135" t="s">
        <v>184</v>
      </c>
      <c r="L253" s="34"/>
      <c r="M253" s="140" t="s">
        <v>32</v>
      </c>
      <c r="N253" s="141" t="s">
        <v>50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185</v>
      </c>
      <c r="AT253" s="144" t="s">
        <v>180</v>
      </c>
      <c r="AU253" s="144" t="s">
        <v>88</v>
      </c>
      <c r="AY253" s="18" t="s">
        <v>178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86</v>
      </c>
      <c r="BK253" s="145">
        <f>ROUND(I253*H253,2)</f>
        <v>0</v>
      </c>
      <c r="BL253" s="18" t="s">
        <v>185</v>
      </c>
      <c r="BM253" s="144" t="s">
        <v>347</v>
      </c>
    </row>
    <row r="254" spans="2:65" s="1" customFormat="1" ht="10.199999999999999">
      <c r="B254" s="34"/>
      <c r="D254" s="146" t="s">
        <v>187</v>
      </c>
      <c r="F254" s="147" t="s">
        <v>348</v>
      </c>
      <c r="I254" s="148"/>
      <c r="L254" s="34"/>
      <c r="M254" s="149"/>
      <c r="T254" s="55"/>
      <c r="AT254" s="18" t="s">
        <v>187</v>
      </c>
      <c r="AU254" s="18" t="s">
        <v>88</v>
      </c>
    </row>
    <row r="255" spans="2:65" s="12" customFormat="1" ht="10.199999999999999">
      <c r="B255" s="150"/>
      <c r="D255" s="151" t="s">
        <v>189</v>
      </c>
      <c r="E255" s="152" t="s">
        <v>32</v>
      </c>
      <c r="F255" s="153" t="s">
        <v>349</v>
      </c>
      <c r="H255" s="152" t="s">
        <v>32</v>
      </c>
      <c r="I255" s="154"/>
      <c r="L255" s="150"/>
      <c r="M255" s="155"/>
      <c r="T255" s="156"/>
      <c r="AT255" s="152" t="s">
        <v>189</v>
      </c>
      <c r="AU255" s="152" t="s">
        <v>88</v>
      </c>
      <c r="AV255" s="12" t="s">
        <v>86</v>
      </c>
      <c r="AW255" s="12" t="s">
        <v>41</v>
      </c>
      <c r="AX255" s="12" t="s">
        <v>79</v>
      </c>
      <c r="AY255" s="152" t="s">
        <v>178</v>
      </c>
    </row>
    <row r="256" spans="2:65" s="13" customFormat="1" ht="10.199999999999999">
      <c r="B256" s="157"/>
      <c r="D256" s="151" t="s">
        <v>189</v>
      </c>
      <c r="E256" s="158" t="s">
        <v>32</v>
      </c>
      <c r="F256" s="159" t="s">
        <v>350</v>
      </c>
      <c r="H256" s="160">
        <v>145.10900000000001</v>
      </c>
      <c r="I256" s="161"/>
      <c r="L256" s="157"/>
      <c r="M256" s="162"/>
      <c r="T256" s="163"/>
      <c r="AT256" s="158" t="s">
        <v>189</v>
      </c>
      <c r="AU256" s="158" t="s">
        <v>88</v>
      </c>
      <c r="AV256" s="13" t="s">
        <v>88</v>
      </c>
      <c r="AW256" s="13" t="s">
        <v>41</v>
      </c>
      <c r="AX256" s="13" t="s">
        <v>79</v>
      </c>
      <c r="AY256" s="158" t="s">
        <v>178</v>
      </c>
    </row>
    <row r="257" spans="2:65" s="13" customFormat="1" ht="20.399999999999999">
      <c r="B257" s="157"/>
      <c r="D257" s="151" t="s">
        <v>189</v>
      </c>
      <c r="E257" s="158" t="s">
        <v>32</v>
      </c>
      <c r="F257" s="159" t="s">
        <v>351</v>
      </c>
      <c r="H257" s="160">
        <v>-25.071999999999999</v>
      </c>
      <c r="I257" s="161"/>
      <c r="L257" s="157"/>
      <c r="M257" s="162"/>
      <c r="T257" s="163"/>
      <c r="AT257" s="158" t="s">
        <v>189</v>
      </c>
      <c r="AU257" s="158" t="s">
        <v>88</v>
      </c>
      <c r="AV257" s="13" t="s">
        <v>88</v>
      </c>
      <c r="AW257" s="13" t="s">
        <v>41</v>
      </c>
      <c r="AX257" s="13" t="s">
        <v>79</v>
      </c>
      <c r="AY257" s="158" t="s">
        <v>178</v>
      </c>
    </row>
    <row r="258" spans="2:65" s="14" customFormat="1" ht="10.199999999999999">
      <c r="B258" s="164"/>
      <c r="D258" s="151" t="s">
        <v>189</v>
      </c>
      <c r="E258" s="165" t="s">
        <v>32</v>
      </c>
      <c r="F258" s="166" t="s">
        <v>192</v>
      </c>
      <c r="H258" s="167">
        <v>120.03700000000001</v>
      </c>
      <c r="I258" s="168"/>
      <c r="L258" s="164"/>
      <c r="M258" s="169"/>
      <c r="T258" s="170"/>
      <c r="AT258" s="165" t="s">
        <v>189</v>
      </c>
      <c r="AU258" s="165" t="s">
        <v>88</v>
      </c>
      <c r="AV258" s="14" t="s">
        <v>185</v>
      </c>
      <c r="AW258" s="14" t="s">
        <v>41</v>
      </c>
      <c r="AX258" s="14" t="s">
        <v>86</v>
      </c>
      <c r="AY258" s="165" t="s">
        <v>178</v>
      </c>
    </row>
    <row r="259" spans="2:65" s="1" customFormat="1" ht="66.75" customHeight="1">
      <c r="B259" s="34"/>
      <c r="C259" s="133" t="s">
        <v>352</v>
      </c>
      <c r="D259" s="133" t="s">
        <v>180</v>
      </c>
      <c r="E259" s="134" t="s">
        <v>353</v>
      </c>
      <c r="F259" s="135" t="s">
        <v>354</v>
      </c>
      <c r="G259" s="136" t="s">
        <v>277</v>
      </c>
      <c r="H259" s="137">
        <v>600.18499999999995</v>
      </c>
      <c r="I259" s="138"/>
      <c r="J259" s="139">
        <f>ROUND(I259*H259,2)</f>
        <v>0</v>
      </c>
      <c r="K259" s="135" t="s">
        <v>184</v>
      </c>
      <c r="L259" s="34"/>
      <c r="M259" s="140" t="s">
        <v>32</v>
      </c>
      <c r="N259" s="141" t="s">
        <v>50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185</v>
      </c>
      <c r="AT259" s="144" t="s">
        <v>180</v>
      </c>
      <c r="AU259" s="144" t="s">
        <v>88</v>
      </c>
      <c r="AY259" s="18" t="s">
        <v>178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86</v>
      </c>
      <c r="BK259" s="145">
        <f>ROUND(I259*H259,2)</f>
        <v>0</v>
      </c>
      <c r="BL259" s="18" t="s">
        <v>185</v>
      </c>
      <c r="BM259" s="144" t="s">
        <v>355</v>
      </c>
    </row>
    <row r="260" spans="2:65" s="1" customFormat="1" ht="10.199999999999999">
      <c r="B260" s="34"/>
      <c r="D260" s="146" t="s">
        <v>187</v>
      </c>
      <c r="F260" s="147" t="s">
        <v>356</v>
      </c>
      <c r="I260" s="148"/>
      <c r="L260" s="34"/>
      <c r="M260" s="149"/>
      <c r="T260" s="55"/>
      <c r="AT260" s="18" t="s">
        <v>187</v>
      </c>
      <c r="AU260" s="18" t="s">
        <v>88</v>
      </c>
    </row>
    <row r="261" spans="2:65" s="13" customFormat="1" ht="10.199999999999999">
      <c r="B261" s="157"/>
      <c r="D261" s="151" t="s">
        <v>189</v>
      </c>
      <c r="E261" s="158" t="s">
        <v>32</v>
      </c>
      <c r="F261" s="159" t="s">
        <v>357</v>
      </c>
      <c r="H261" s="160">
        <v>120.03700000000001</v>
      </c>
      <c r="I261" s="161"/>
      <c r="L261" s="157"/>
      <c r="M261" s="162"/>
      <c r="T261" s="163"/>
      <c r="AT261" s="158" t="s">
        <v>189</v>
      </c>
      <c r="AU261" s="158" t="s">
        <v>88</v>
      </c>
      <c r="AV261" s="13" t="s">
        <v>88</v>
      </c>
      <c r="AW261" s="13" t="s">
        <v>41</v>
      </c>
      <c r="AX261" s="13" t="s">
        <v>86</v>
      </c>
      <c r="AY261" s="158" t="s">
        <v>178</v>
      </c>
    </row>
    <row r="262" spans="2:65" s="13" customFormat="1" ht="10.199999999999999">
      <c r="B262" s="157"/>
      <c r="D262" s="151" t="s">
        <v>189</v>
      </c>
      <c r="F262" s="159" t="s">
        <v>358</v>
      </c>
      <c r="H262" s="160">
        <v>600.18499999999995</v>
      </c>
      <c r="I262" s="161"/>
      <c r="L262" s="157"/>
      <c r="M262" s="162"/>
      <c r="T262" s="163"/>
      <c r="AT262" s="158" t="s">
        <v>189</v>
      </c>
      <c r="AU262" s="158" t="s">
        <v>88</v>
      </c>
      <c r="AV262" s="13" t="s">
        <v>88</v>
      </c>
      <c r="AW262" s="13" t="s">
        <v>4</v>
      </c>
      <c r="AX262" s="13" t="s">
        <v>86</v>
      </c>
      <c r="AY262" s="158" t="s">
        <v>178</v>
      </c>
    </row>
    <row r="263" spans="2:65" s="1" customFormat="1" ht="62.7" customHeight="1">
      <c r="B263" s="34"/>
      <c r="C263" s="133" t="s">
        <v>359</v>
      </c>
      <c r="D263" s="133" t="s">
        <v>180</v>
      </c>
      <c r="E263" s="134" t="s">
        <v>360</v>
      </c>
      <c r="F263" s="135" t="s">
        <v>361</v>
      </c>
      <c r="G263" s="136" t="s">
        <v>277</v>
      </c>
      <c r="H263" s="137">
        <v>36.277000000000001</v>
      </c>
      <c r="I263" s="138"/>
      <c r="J263" s="139">
        <f>ROUND(I263*H263,2)</f>
        <v>0</v>
      </c>
      <c r="K263" s="135" t="s">
        <v>184</v>
      </c>
      <c r="L263" s="34"/>
      <c r="M263" s="140" t="s">
        <v>32</v>
      </c>
      <c r="N263" s="141" t="s">
        <v>50</v>
      </c>
      <c r="P263" s="142">
        <f>O263*H263</f>
        <v>0</v>
      </c>
      <c r="Q263" s="142">
        <v>0</v>
      </c>
      <c r="R263" s="142">
        <f>Q263*H263</f>
        <v>0</v>
      </c>
      <c r="S263" s="142">
        <v>0</v>
      </c>
      <c r="T263" s="143">
        <f>S263*H263</f>
        <v>0</v>
      </c>
      <c r="AR263" s="144" t="s">
        <v>185</v>
      </c>
      <c r="AT263" s="144" t="s">
        <v>180</v>
      </c>
      <c r="AU263" s="144" t="s">
        <v>88</v>
      </c>
      <c r="AY263" s="18" t="s">
        <v>178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86</v>
      </c>
      <c r="BK263" s="145">
        <f>ROUND(I263*H263,2)</f>
        <v>0</v>
      </c>
      <c r="BL263" s="18" t="s">
        <v>185</v>
      </c>
      <c r="BM263" s="144" t="s">
        <v>362</v>
      </c>
    </row>
    <row r="264" spans="2:65" s="1" customFormat="1" ht="10.199999999999999">
      <c r="B264" s="34"/>
      <c r="D264" s="146" t="s">
        <v>187</v>
      </c>
      <c r="F264" s="147" t="s">
        <v>363</v>
      </c>
      <c r="I264" s="148"/>
      <c r="L264" s="34"/>
      <c r="M264" s="149"/>
      <c r="T264" s="55"/>
      <c r="AT264" s="18" t="s">
        <v>187</v>
      </c>
      <c r="AU264" s="18" t="s">
        <v>88</v>
      </c>
    </row>
    <row r="265" spans="2:65" s="12" customFormat="1" ht="10.199999999999999">
      <c r="B265" s="150"/>
      <c r="D265" s="151" t="s">
        <v>189</v>
      </c>
      <c r="E265" s="152" t="s">
        <v>32</v>
      </c>
      <c r="F265" s="153" t="s">
        <v>364</v>
      </c>
      <c r="H265" s="152" t="s">
        <v>32</v>
      </c>
      <c r="I265" s="154"/>
      <c r="L265" s="150"/>
      <c r="M265" s="155"/>
      <c r="T265" s="156"/>
      <c r="AT265" s="152" t="s">
        <v>189</v>
      </c>
      <c r="AU265" s="152" t="s">
        <v>88</v>
      </c>
      <c r="AV265" s="12" t="s">
        <v>86</v>
      </c>
      <c r="AW265" s="12" t="s">
        <v>41</v>
      </c>
      <c r="AX265" s="12" t="s">
        <v>79</v>
      </c>
      <c r="AY265" s="152" t="s">
        <v>178</v>
      </c>
    </row>
    <row r="266" spans="2:65" s="13" customFormat="1" ht="10.199999999999999">
      <c r="B266" s="157"/>
      <c r="D266" s="151" t="s">
        <v>189</v>
      </c>
      <c r="E266" s="158" t="s">
        <v>32</v>
      </c>
      <c r="F266" s="159" t="s">
        <v>365</v>
      </c>
      <c r="H266" s="160">
        <v>36.277000000000001</v>
      </c>
      <c r="I266" s="161"/>
      <c r="L266" s="157"/>
      <c r="M266" s="162"/>
      <c r="T266" s="163"/>
      <c r="AT266" s="158" t="s">
        <v>189</v>
      </c>
      <c r="AU266" s="158" t="s">
        <v>88</v>
      </c>
      <c r="AV266" s="13" t="s">
        <v>88</v>
      </c>
      <c r="AW266" s="13" t="s">
        <v>41</v>
      </c>
      <c r="AX266" s="13" t="s">
        <v>79</v>
      </c>
      <c r="AY266" s="158" t="s">
        <v>178</v>
      </c>
    </row>
    <row r="267" spans="2:65" s="14" customFormat="1" ht="10.199999999999999">
      <c r="B267" s="164"/>
      <c r="D267" s="151" t="s">
        <v>189</v>
      </c>
      <c r="E267" s="165" t="s">
        <v>32</v>
      </c>
      <c r="F267" s="166" t="s">
        <v>192</v>
      </c>
      <c r="H267" s="167">
        <v>36.277000000000001</v>
      </c>
      <c r="I267" s="168"/>
      <c r="L267" s="164"/>
      <c r="M267" s="169"/>
      <c r="T267" s="170"/>
      <c r="AT267" s="165" t="s">
        <v>189</v>
      </c>
      <c r="AU267" s="165" t="s">
        <v>88</v>
      </c>
      <c r="AV267" s="14" t="s">
        <v>185</v>
      </c>
      <c r="AW267" s="14" t="s">
        <v>41</v>
      </c>
      <c r="AX267" s="14" t="s">
        <v>86</v>
      </c>
      <c r="AY267" s="165" t="s">
        <v>178</v>
      </c>
    </row>
    <row r="268" spans="2:65" s="1" customFormat="1" ht="66.75" customHeight="1">
      <c r="B268" s="34"/>
      <c r="C268" s="133" t="s">
        <v>366</v>
      </c>
      <c r="D268" s="133" t="s">
        <v>180</v>
      </c>
      <c r="E268" s="134" t="s">
        <v>367</v>
      </c>
      <c r="F268" s="135" t="s">
        <v>368</v>
      </c>
      <c r="G268" s="136" t="s">
        <v>277</v>
      </c>
      <c r="H268" s="137">
        <v>181.38499999999999</v>
      </c>
      <c r="I268" s="138"/>
      <c r="J268" s="139">
        <f>ROUND(I268*H268,2)</f>
        <v>0</v>
      </c>
      <c r="K268" s="135" t="s">
        <v>184</v>
      </c>
      <c r="L268" s="34"/>
      <c r="M268" s="140" t="s">
        <v>32</v>
      </c>
      <c r="N268" s="141" t="s">
        <v>50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185</v>
      </c>
      <c r="AT268" s="144" t="s">
        <v>180</v>
      </c>
      <c r="AU268" s="144" t="s">
        <v>88</v>
      </c>
      <c r="AY268" s="18" t="s">
        <v>178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86</v>
      </c>
      <c r="BK268" s="145">
        <f>ROUND(I268*H268,2)</f>
        <v>0</v>
      </c>
      <c r="BL268" s="18" t="s">
        <v>185</v>
      </c>
      <c r="BM268" s="144" t="s">
        <v>369</v>
      </c>
    </row>
    <row r="269" spans="2:65" s="1" customFormat="1" ht="10.199999999999999">
      <c r="B269" s="34"/>
      <c r="D269" s="146" t="s">
        <v>187</v>
      </c>
      <c r="F269" s="147" t="s">
        <v>370</v>
      </c>
      <c r="I269" s="148"/>
      <c r="L269" s="34"/>
      <c r="M269" s="149"/>
      <c r="T269" s="55"/>
      <c r="AT269" s="18" t="s">
        <v>187</v>
      </c>
      <c r="AU269" s="18" t="s">
        <v>88</v>
      </c>
    </row>
    <row r="270" spans="2:65" s="13" customFormat="1" ht="10.199999999999999">
      <c r="B270" s="157"/>
      <c r="D270" s="151" t="s">
        <v>189</v>
      </c>
      <c r="E270" s="158" t="s">
        <v>32</v>
      </c>
      <c r="F270" s="159" t="s">
        <v>371</v>
      </c>
      <c r="H270" s="160">
        <v>36.277000000000001</v>
      </c>
      <c r="I270" s="161"/>
      <c r="L270" s="157"/>
      <c r="M270" s="162"/>
      <c r="T270" s="163"/>
      <c r="AT270" s="158" t="s">
        <v>189</v>
      </c>
      <c r="AU270" s="158" t="s">
        <v>88</v>
      </c>
      <c r="AV270" s="13" t="s">
        <v>88</v>
      </c>
      <c r="AW270" s="13" t="s">
        <v>41</v>
      </c>
      <c r="AX270" s="13" t="s">
        <v>86</v>
      </c>
      <c r="AY270" s="158" t="s">
        <v>178</v>
      </c>
    </row>
    <row r="271" spans="2:65" s="13" customFormat="1" ht="10.199999999999999">
      <c r="B271" s="157"/>
      <c r="D271" s="151" t="s">
        <v>189</v>
      </c>
      <c r="F271" s="159" t="s">
        <v>372</v>
      </c>
      <c r="H271" s="160">
        <v>181.38499999999999</v>
      </c>
      <c r="I271" s="161"/>
      <c r="L271" s="157"/>
      <c r="M271" s="162"/>
      <c r="T271" s="163"/>
      <c r="AT271" s="158" t="s">
        <v>189</v>
      </c>
      <c r="AU271" s="158" t="s">
        <v>88</v>
      </c>
      <c r="AV271" s="13" t="s">
        <v>88</v>
      </c>
      <c r="AW271" s="13" t="s">
        <v>4</v>
      </c>
      <c r="AX271" s="13" t="s">
        <v>86</v>
      </c>
      <c r="AY271" s="158" t="s">
        <v>178</v>
      </c>
    </row>
    <row r="272" spans="2:65" s="1" customFormat="1" ht="33" customHeight="1">
      <c r="B272" s="34"/>
      <c r="C272" s="133" t="s">
        <v>373</v>
      </c>
      <c r="D272" s="133" t="s">
        <v>180</v>
      </c>
      <c r="E272" s="134" t="s">
        <v>374</v>
      </c>
      <c r="F272" s="135" t="s">
        <v>375</v>
      </c>
      <c r="G272" s="136" t="s">
        <v>277</v>
      </c>
      <c r="H272" s="137">
        <v>145.10900000000001</v>
      </c>
      <c r="I272" s="138"/>
      <c r="J272" s="139">
        <f>ROUND(I272*H272,2)</f>
        <v>0</v>
      </c>
      <c r="K272" s="135" t="s">
        <v>376</v>
      </c>
      <c r="L272" s="34"/>
      <c r="M272" s="140" t="s">
        <v>32</v>
      </c>
      <c r="N272" s="141" t="s">
        <v>50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185</v>
      </c>
      <c r="AT272" s="144" t="s">
        <v>180</v>
      </c>
      <c r="AU272" s="144" t="s">
        <v>88</v>
      </c>
      <c r="AY272" s="18" t="s">
        <v>178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86</v>
      </c>
      <c r="BK272" s="145">
        <f>ROUND(I272*H272,2)</f>
        <v>0</v>
      </c>
      <c r="BL272" s="18" t="s">
        <v>185</v>
      </c>
      <c r="BM272" s="144" t="s">
        <v>377</v>
      </c>
    </row>
    <row r="273" spans="2:65" s="12" customFormat="1" ht="10.199999999999999">
      <c r="B273" s="150"/>
      <c r="D273" s="151" t="s">
        <v>189</v>
      </c>
      <c r="E273" s="152" t="s">
        <v>32</v>
      </c>
      <c r="F273" s="153" t="s">
        <v>378</v>
      </c>
      <c r="H273" s="152" t="s">
        <v>32</v>
      </c>
      <c r="I273" s="154"/>
      <c r="L273" s="150"/>
      <c r="M273" s="155"/>
      <c r="T273" s="156"/>
      <c r="AT273" s="152" t="s">
        <v>189</v>
      </c>
      <c r="AU273" s="152" t="s">
        <v>88</v>
      </c>
      <c r="AV273" s="12" t="s">
        <v>86</v>
      </c>
      <c r="AW273" s="12" t="s">
        <v>41</v>
      </c>
      <c r="AX273" s="12" t="s">
        <v>79</v>
      </c>
      <c r="AY273" s="152" t="s">
        <v>178</v>
      </c>
    </row>
    <row r="274" spans="2:65" s="12" customFormat="1" ht="10.199999999999999">
      <c r="B274" s="150"/>
      <c r="D274" s="151" t="s">
        <v>189</v>
      </c>
      <c r="E274" s="152" t="s">
        <v>32</v>
      </c>
      <c r="F274" s="153" t="s">
        <v>379</v>
      </c>
      <c r="H274" s="152" t="s">
        <v>32</v>
      </c>
      <c r="I274" s="154"/>
      <c r="L274" s="150"/>
      <c r="M274" s="155"/>
      <c r="T274" s="156"/>
      <c r="AT274" s="152" t="s">
        <v>189</v>
      </c>
      <c r="AU274" s="152" t="s">
        <v>88</v>
      </c>
      <c r="AV274" s="12" t="s">
        <v>86</v>
      </c>
      <c r="AW274" s="12" t="s">
        <v>41</v>
      </c>
      <c r="AX274" s="12" t="s">
        <v>79</v>
      </c>
      <c r="AY274" s="152" t="s">
        <v>178</v>
      </c>
    </row>
    <row r="275" spans="2:65" s="13" customFormat="1" ht="10.199999999999999">
      <c r="B275" s="157"/>
      <c r="D275" s="151" t="s">
        <v>189</v>
      </c>
      <c r="E275" s="158" t="s">
        <v>32</v>
      </c>
      <c r="F275" s="159" t="s">
        <v>380</v>
      </c>
      <c r="H275" s="160">
        <v>145.10900000000001</v>
      </c>
      <c r="I275" s="161"/>
      <c r="L275" s="157"/>
      <c r="M275" s="162"/>
      <c r="T275" s="163"/>
      <c r="AT275" s="158" t="s">
        <v>189</v>
      </c>
      <c r="AU275" s="158" t="s">
        <v>88</v>
      </c>
      <c r="AV275" s="13" t="s">
        <v>88</v>
      </c>
      <c r="AW275" s="13" t="s">
        <v>41</v>
      </c>
      <c r="AX275" s="13" t="s">
        <v>79</v>
      </c>
      <c r="AY275" s="158" t="s">
        <v>178</v>
      </c>
    </row>
    <row r="276" spans="2:65" s="14" customFormat="1" ht="10.199999999999999">
      <c r="B276" s="164"/>
      <c r="D276" s="151" t="s">
        <v>189</v>
      </c>
      <c r="E276" s="165" t="s">
        <v>32</v>
      </c>
      <c r="F276" s="166" t="s">
        <v>192</v>
      </c>
      <c r="H276" s="167">
        <v>145.10900000000001</v>
      </c>
      <c r="I276" s="168"/>
      <c r="L276" s="164"/>
      <c r="M276" s="169"/>
      <c r="T276" s="170"/>
      <c r="AT276" s="165" t="s">
        <v>189</v>
      </c>
      <c r="AU276" s="165" t="s">
        <v>88</v>
      </c>
      <c r="AV276" s="14" t="s">
        <v>185</v>
      </c>
      <c r="AW276" s="14" t="s">
        <v>41</v>
      </c>
      <c r="AX276" s="14" t="s">
        <v>86</v>
      </c>
      <c r="AY276" s="165" t="s">
        <v>178</v>
      </c>
    </row>
    <row r="277" spans="2:65" s="1" customFormat="1" ht="44.25" customHeight="1">
      <c r="B277" s="34"/>
      <c r="C277" s="133" t="s">
        <v>381</v>
      </c>
      <c r="D277" s="133" t="s">
        <v>180</v>
      </c>
      <c r="E277" s="134" t="s">
        <v>382</v>
      </c>
      <c r="F277" s="135" t="s">
        <v>383</v>
      </c>
      <c r="G277" s="136" t="s">
        <v>277</v>
      </c>
      <c r="H277" s="137">
        <v>145.10900000000001</v>
      </c>
      <c r="I277" s="138"/>
      <c r="J277" s="139">
        <f>ROUND(I277*H277,2)</f>
        <v>0</v>
      </c>
      <c r="K277" s="135" t="s">
        <v>184</v>
      </c>
      <c r="L277" s="34"/>
      <c r="M277" s="140" t="s">
        <v>32</v>
      </c>
      <c r="N277" s="141" t="s">
        <v>50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185</v>
      </c>
      <c r="AT277" s="144" t="s">
        <v>180</v>
      </c>
      <c r="AU277" s="144" t="s">
        <v>88</v>
      </c>
      <c r="AY277" s="18" t="s">
        <v>178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86</v>
      </c>
      <c r="BK277" s="145">
        <f>ROUND(I277*H277,2)</f>
        <v>0</v>
      </c>
      <c r="BL277" s="18" t="s">
        <v>185</v>
      </c>
      <c r="BM277" s="144" t="s">
        <v>384</v>
      </c>
    </row>
    <row r="278" spans="2:65" s="1" customFormat="1" ht="10.199999999999999">
      <c r="B278" s="34"/>
      <c r="D278" s="146" t="s">
        <v>187</v>
      </c>
      <c r="F278" s="147" t="s">
        <v>385</v>
      </c>
      <c r="I278" s="148"/>
      <c r="L278" s="34"/>
      <c r="M278" s="149"/>
      <c r="T278" s="55"/>
      <c r="AT278" s="18" t="s">
        <v>187</v>
      </c>
      <c r="AU278" s="18" t="s">
        <v>88</v>
      </c>
    </row>
    <row r="279" spans="2:65" s="12" customFormat="1" ht="10.199999999999999">
      <c r="B279" s="150"/>
      <c r="D279" s="151" t="s">
        <v>189</v>
      </c>
      <c r="E279" s="152" t="s">
        <v>32</v>
      </c>
      <c r="F279" s="153" t="s">
        <v>378</v>
      </c>
      <c r="H279" s="152" t="s">
        <v>32</v>
      </c>
      <c r="I279" s="154"/>
      <c r="L279" s="150"/>
      <c r="M279" s="155"/>
      <c r="T279" s="156"/>
      <c r="AT279" s="152" t="s">
        <v>189</v>
      </c>
      <c r="AU279" s="152" t="s">
        <v>88</v>
      </c>
      <c r="AV279" s="12" t="s">
        <v>86</v>
      </c>
      <c r="AW279" s="12" t="s">
        <v>41</v>
      </c>
      <c r="AX279" s="12" t="s">
        <v>79</v>
      </c>
      <c r="AY279" s="152" t="s">
        <v>178</v>
      </c>
    </row>
    <row r="280" spans="2:65" s="13" customFormat="1" ht="20.399999999999999">
      <c r="B280" s="157"/>
      <c r="D280" s="151" t="s">
        <v>189</v>
      </c>
      <c r="E280" s="158" t="s">
        <v>32</v>
      </c>
      <c r="F280" s="159" t="s">
        <v>386</v>
      </c>
      <c r="H280" s="160">
        <v>25.071999999999999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79</v>
      </c>
      <c r="AY280" s="158" t="s">
        <v>178</v>
      </c>
    </row>
    <row r="281" spans="2:65" s="13" customFormat="1" ht="20.399999999999999">
      <c r="B281" s="157"/>
      <c r="D281" s="151" t="s">
        <v>189</v>
      </c>
      <c r="E281" s="158" t="s">
        <v>32</v>
      </c>
      <c r="F281" s="159" t="s">
        <v>387</v>
      </c>
      <c r="H281" s="160">
        <v>120.03700000000001</v>
      </c>
      <c r="I281" s="161"/>
      <c r="L281" s="157"/>
      <c r="M281" s="162"/>
      <c r="T281" s="163"/>
      <c r="AT281" s="158" t="s">
        <v>189</v>
      </c>
      <c r="AU281" s="158" t="s">
        <v>88</v>
      </c>
      <c r="AV281" s="13" t="s">
        <v>88</v>
      </c>
      <c r="AW281" s="13" t="s">
        <v>41</v>
      </c>
      <c r="AX281" s="13" t="s">
        <v>79</v>
      </c>
      <c r="AY281" s="158" t="s">
        <v>178</v>
      </c>
    </row>
    <row r="282" spans="2:65" s="14" customFormat="1" ht="10.199999999999999">
      <c r="B282" s="164"/>
      <c r="D282" s="151" t="s">
        <v>189</v>
      </c>
      <c r="E282" s="165" t="s">
        <v>32</v>
      </c>
      <c r="F282" s="166" t="s">
        <v>192</v>
      </c>
      <c r="H282" s="167">
        <v>145.10900000000001</v>
      </c>
      <c r="I282" s="168"/>
      <c r="L282" s="164"/>
      <c r="M282" s="169"/>
      <c r="T282" s="170"/>
      <c r="AT282" s="165" t="s">
        <v>189</v>
      </c>
      <c r="AU282" s="165" t="s">
        <v>88</v>
      </c>
      <c r="AV282" s="14" t="s">
        <v>185</v>
      </c>
      <c r="AW282" s="14" t="s">
        <v>41</v>
      </c>
      <c r="AX282" s="14" t="s">
        <v>86</v>
      </c>
      <c r="AY282" s="165" t="s">
        <v>178</v>
      </c>
    </row>
    <row r="283" spans="2:65" s="1" customFormat="1" ht="55.5" customHeight="1">
      <c r="B283" s="34"/>
      <c r="C283" s="133" t="s">
        <v>388</v>
      </c>
      <c r="D283" s="133" t="s">
        <v>180</v>
      </c>
      <c r="E283" s="134" t="s">
        <v>389</v>
      </c>
      <c r="F283" s="135" t="s">
        <v>390</v>
      </c>
      <c r="G283" s="136" t="s">
        <v>277</v>
      </c>
      <c r="H283" s="137">
        <v>46.384999999999998</v>
      </c>
      <c r="I283" s="138"/>
      <c r="J283" s="139">
        <f>ROUND(I283*H283,2)</f>
        <v>0</v>
      </c>
      <c r="K283" s="135" t="s">
        <v>184</v>
      </c>
      <c r="L283" s="34"/>
      <c r="M283" s="140" t="s">
        <v>32</v>
      </c>
      <c r="N283" s="141" t="s">
        <v>50</v>
      </c>
      <c r="P283" s="142">
        <f>O283*H283</f>
        <v>0</v>
      </c>
      <c r="Q283" s="142">
        <v>0</v>
      </c>
      <c r="R283" s="142">
        <f>Q283*H283</f>
        <v>0</v>
      </c>
      <c r="S283" s="142">
        <v>0</v>
      </c>
      <c r="T283" s="143">
        <f>S283*H283</f>
        <v>0</v>
      </c>
      <c r="AR283" s="144" t="s">
        <v>185</v>
      </c>
      <c r="AT283" s="144" t="s">
        <v>180</v>
      </c>
      <c r="AU283" s="144" t="s">
        <v>88</v>
      </c>
      <c r="AY283" s="18" t="s">
        <v>178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8" t="s">
        <v>86</v>
      </c>
      <c r="BK283" s="145">
        <f>ROUND(I283*H283,2)</f>
        <v>0</v>
      </c>
      <c r="BL283" s="18" t="s">
        <v>185</v>
      </c>
      <c r="BM283" s="144" t="s">
        <v>391</v>
      </c>
    </row>
    <row r="284" spans="2:65" s="1" customFormat="1" ht="10.199999999999999">
      <c r="B284" s="34"/>
      <c r="D284" s="146" t="s">
        <v>187</v>
      </c>
      <c r="F284" s="147" t="s">
        <v>392</v>
      </c>
      <c r="I284" s="148"/>
      <c r="L284" s="34"/>
      <c r="M284" s="149"/>
      <c r="T284" s="55"/>
      <c r="AT284" s="18" t="s">
        <v>187</v>
      </c>
      <c r="AU284" s="18" t="s">
        <v>88</v>
      </c>
    </row>
    <row r="285" spans="2:65" s="12" customFormat="1" ht="10.199999999999999">
      <c r="B285" s="150"/>
      <c r="D285" s="151" t="s">
        <v>189</v>
      </c>
      <c r="E285" s="152" t="s">
        <v>32</v>
      </c>
      <c r="F285" s="153" t="s">
        <v>190</v>
      </c>
      <c r="H285" s="152" t="s">
        <v>32</v>
      </c>
      <c r="I285" s="154"/>
      <c r="L285" s="150"/>
      <c r="M285" s="155"/>
      <c r="T285" s="156"/>
      <c r="AT285" s="152" t="s">
        <v>189</v>
      </c>
      <c r="AU285" s="152" t="s">
        <v>88</v>
      </c>
      <c r="AV285" s="12" t="s">
        <v>86</v>
      </c>
      <c r="AW285" s="12" t="s">
        <v>41</v>
      </c>
      <c r="AX285" s="12" t="s">
        <v>79</v>
      </c>
      <c r="AY285" s="152" t="s">
        <v>178</v>
      </c>
    </row>
    <row r="286" spans="2:65" s="12" customFormat="1" ht="10.199999999999999">
      <c r="B286" s="150"/>
      <c r="D286" s="151" t="s">
        <v>189</v>
      </c>
      <c r="E286" s="152" t="s">
        <v>32</v>
      </c>
      <c r="F286" s="153" t="s">
        <v>222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2" customFormat="1" ht="10.199999999999999">
      <c r="B287" s="150"/>
      <c r="D287" s="151" t="s">
        <v>189</v>
      </c>
      <c r="E287" s="152" t="s">
        <v>32</v>
      </c>
      <c r="F287" s="153" t="s">
        <v>205</v>
      </c>
      <c r="H287" s="152" t="s">
        <v>32</v>
      </c>
      <c r="I287" s="154"/>
      <c r="L287" s="150"/>
      <c r="M287" s="155"/>
      <c r="T287" s="156"/>
      <c r="AT287" s="152" t="s">
        <v>189</v>
      </c>
      <c r="AU287" s="152" t="s">
        <v>88</v>
      </c>
      <c r="AV287" s="12" t="s">
        <v>86</v>
      </c>
      <c r="AW287" s="12" t="s">
        <v>41</v>
      </c>
      <c r="AX287" s="12" t="s">
        <v>79</v>
      </c>
      <c r="AY287" s="152" t="s">
        <v>178</v>
      </c>
    </row>
    <row r="288" spans="2:65" s="12" customFormat="1" ht="10.199999999999999">
      <c r="B288" s="150"/>
      <c r="D288" s="151" t="s">
        <v>189</v>
      </c>
      <c r="E288" s="152" t="s">
        <v>32</v>
      </c>
      <c r="F288" s="153" t="s">
        <v>393</v>
      </c>
      <c r="H288" s="152" t="s">
        <v>32</v>
      </c>
      <c r="I288" s="154"/>
      <c r="L288" s="150"/>
      <c r="M288" s="155"/>
      <c r="T288" s="156"/>
      <c r="AT288" s="152" t="s">
        <v>189</v>
      </c>
      <c r="AU288" s="152" t="s">
        <v>88</v>
      </c>
      <c r="AV288" s="12" t="s">
        <v>86</v>
      </c>
      <c r="AW288" s="12" t="s">
        <v>41</v>
      </c>
      <c r="AX288" s="12" t="s">
        <v>79</v>
      </c>
      <c r="AY288" s="152" t="s">
        <v>178</v>
      </c>
    </row>
    <row r="289" spans="2:65" s="12" customFormat="1" ht="10.199999999999999">
      <c r="B289" s="150"/>
      <c r="D289" s="151" t="s">
        <v>189</v>
      </c>
      <c r="E289" s="152" t="s">
        <v>32</v>
      </c>
      <c r="F289" s="153" t="s">
        <v>283</v>
      </c>
      <c r="H289" s="152" t="s">
        <v>32</v>
      </c>
      <c r="I289" s="154"/>
      <c r="L289" s="150"/>
      <c r="M289" s="155"/>
      <c r="T289" s="156"/>
      <c r="AT289" s="152" t="s">
        <v>189</v>
      </c>
      <c r="AU289" s="152" t="s">
        <v>88</v>
      </c>
      <c r="AV289" s="12" t="s">
        <v>86</v>
      </c>
      <c r="AW289" s="12" t="s">
        <v>41</v>
      </c>
      <c r="AX289" s="12" t="s">
        <v>79</v>
      </c>
      <c r="AY289" s="152" t="s">
        <v>178</v>
      </c>
    </row>
    <row r="290" spans="2:65" s="13" customFormat="1" ht="20.399999999999999">
      <c r="B290" s="157"/>
      <c r="D290" s="151" t="s">
        <v>189</v>
      </c>
      <c r="E290" s="158" t="s">
        <v>32</v>
      </c>
      <c r="F290" s="159" t="s">
        <v>394</v>
      </c>
      <c r="H290" s="160">
        <v>41.8</v>
      </c>
      <c r="I290" s="161"/>
      <c r="L290" s="157"/>
      <c r="M290" s="162"/>
      <c r="T290" s="163"/>
      <c r="AT290" s="158" t="s">
        <v>189</v>
      </c>
      <c r="AU290" s="158" t="s">
        <v>88</v>
      </c>
      <c r="AV290" s="13" t="s">
        <v>88</v>
      </c>
      <c r="AW290" s="13" t="s">
        <v>41</v>
      </c>
      <c r="AX290" s="13" t="s">
        <v>79</v>
      </c>
      <c r="AY290" s="158" t="s">
        <v>178</v>
      </c>
    </row>
    <row r="291" spans="2:65" s="13" customFormat="1" ht="10.199999999999999">
      <c r="B291" s="157"/>
      <c r="D291" s="151" t="s">
        <v>189</v>
      </c>
      <c r="E291" s="158" t="s">
        <v>32</v>
      </c>
      <c r="F291" s="159" t="s">
        <v>395</v>
      </c>
      <c r="H291" s="160">
        <v>7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79</v>
      </c>
      <c r="AY291" s="158" t="s">
        <v>178</v>
      </c>
    </row>
    <row r="292" spans="2:65" s="13" customFormat="1" ht="10.199999999999999">
      <c r="B292" s="157"/>
      <c r="D292" s="151" t="s">
        <v>189</v>
      </c>
      <c r="E292" s="158" t="s">
        <v>32</v>
      </c>
      <c r="F292" s="159" t="s">
        <v>396</v>
      </c>
      <c r="H292" s="160">
        <v>-2.415</v>
      </c>
      <c r="I292" s="161"/>
      <c r="L292" s="157"/>
      <c r="M292" s="162"/>
      <c r="T292" s="163"/>
      <c r="AT292" s="158" t="s">
        <v>189</v>
      </c>
      <c r="AU292" s="158" t="s">
        <v>88</v>
      </c>
      <c r="AV292" s="13" t="s">
        <v>88</v>
      </c>
      <c r="AW292" s="13" t="s">
        <v>41</v>
      </c>
      <c r="AX292" s="13" t="s">
        <v>79</v>
      </c>
      <c r="AY292" s="158" t="s">
        <v>178</v>
      </c>
    </row>
    <row r="293" spans="2:65" s="14" customFormat="1" ht="10.199999999999999">
      <c r="B293" s="164"/>
      <c r="D293" s="151" t="s">
        <v>189</v>
      </c>
      <c r="E293" s="165" t="s">
        <v>32</v>
      </c>
      <c r="F293" s="166" t="s">
        <v>192</v>
      </c>
      <c r="H293" s="167">
        <v>46.384999999999998</v>
      </c>
      <c r="I293" s="168"/>
      <c r="L293" s="164"/>
      <c r="M293" s="169"/>
      <c r="T293" s="170"/>
      <c r="AT293" s="165" t="s">
        <v>189</v>
      </c>
      <c r="AU293" s="165" t="s">
        <v>88</v>
      </c>
      <c r="AV293" s="14" t="s">
        <v>185</v>
      </c>
      <c r="AW293" s="14" t="s">
        <v>41</v>
      </c>
      <c r="AX293" s="14" t="s">
        <v>86</v>
      </c>
      <c r="AY293" s="165" t="s">
        <v>178</v>
      </c>
    </row>
    <row r="294" spans="2:65" s="1" customFormat="1" ht="16.5" customHeight="1">
      <c r="B294" s="34"/>
      <c r="C294" s="171" t="s">
        <v>397</v>
      </c>
      <c r="D294" s="171" t="s">
        <v>398</v>
      </c>
      <c r="E294" s="172" t="s">
        <v>399</v>
      </c>
      <c r="F294" s="173" t="s">
        <v>400</v>
      </c>
      <c r="G294" s="174" t="s">
        <v>401</v>
      </c>
      <c r="H294" s="175">
        <v>92.77</v>
      </c>
      <c r="I294" s="176"/>
      <c r="J294" s="177">
        <f>ROUND(I294*H294,2)</f>
        <v>0</v>
      </c>
      <c r="K294" s="173" t="s">
        <v>184</v>
      </c>
      <c r="L294" s="178"/>
      <c r="M294" s="179" t="s">
        <v>32</v>
      </c>
      <c r="N294" s="180" t="s">
        <v>50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241</v>
      </c>
      <c r="AT294" s="144" t="s">
        <v>398</v>
      </c>
      <c r="AU294" s="144" t="s">
        <v>88</v>
      </c>
      <c r="AY294" s="18" t="s">
        <v>178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86</v>
      </c>
      <c r="BK294" s="145">
        <f>ROUND(I294*H294,2)</f>
        <v>0</v>
      </c>
      <c r="BL294" s="18" t="s">
        <v>185</v>
      </c>
      <c r="BM294" s="144" t="s">
        <v>402</v>
      </c>
    </row>
    <row r="295" spans="2:65" s="13" customFormat="1" ht="10.199999999999999">
      <c r="B295" s="157"/>
      <c r="D295" s="151" t="s">
        <v>189</v>
      </c>
      <c r="F295" s="159" t="s">
        <v>403</v>
      </c>
      <c r="H295" s="160">
        <v>92.77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</v>
      </c>
      <c r="AX295" s="13" t="s">
        <v>86</v>
      </c>
      <c r="AY295" s="158" t="s">
        <v>178</v>
      </c>
    </row>
    <row r="296" spans="2:65" s="1" customFormat="1" ht="44.25" customHeight="1">
      <c r="B296" s="34"/>
      <c r="C296" s="133" t="s">
        <v>404</v>
      </c>
      <c r="D296" s="133" t="s">
        <v>180</v>
      </c>
      <c r="E296" s="134" t="s">
        <v>405</v>
      </c>
      <c r="F296" s="135" t="s">
        <v>406</v>
      </c>
      <c r="G296" s="136" t="s">
        <v>401</v>
      </c>
      <c r="H296" s="137">
        <v>273.55</v>
      </c>
      <c r="I296" s="138"/>
      <c r="J296" s="139">
        <f>ROUND(I296*H296,2)</f>
        <v>0</v>
      </c>
      <c r="K296" s="135" t="s">
        <v>184</v>
      </c>
      <c r="L296" s="34"/>
      <c r="M296" s="140" t="s">
        <v>32</v>
      </c>
      <c r="N296" s="141" t="s">
        <v>50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185</v>
      </c>
      <c r="AT296" s="144" t="s">
        <v>180</v>
      </c>
      <c r="AU296" s="144" t="s">
        <v>88</v>
      </c>
      <c r="AY296" s="18" t="s">
        <v>178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86</v>
      </c>
      <c r="BK296" s="145">
        <f>ROUND(I296*H296,2)</f>
        <v>0</v>
      </c>
      <c r="BL296" s="18" t="s">
        <v>185</v>
      </c>
      <c r="BM296" s="144" t="s">
        <v>407</v>
      </c>
    </row>
    <row r="297" spans="2:65" s="1" customFormat="1" ht="10.199999999999999">
      <c r="B297" s="34"/>
      <c r="D297" s="146" t="s">
        <v>187</v>
      </c>
      <c r="F297" s="147" t="s">
        <v>408</v>
      </c>
      <c r="I297" s="148"/>
      <c r="L297" s="34"/>
      <c r="M297" s="149"/>
      <c r="T297" s="55"/>
      <c r="AT297" s="18" t="s">
        <v>187</v>
      </c>
      <c r="AU297" s="18" t="s">
        <v>88</v>
      </c>
    </row>
    <row r="298" spans="2:65" s="12" customFormat="1" ht="20.399999999999999">
      <c r="B298" s="150"/>
      <c r="D298" s="151" t="s">
        <v>189</v>
      </c>
      <c r="E298" s="152" t="s">
        <v>32</v>
      </c>
      <c r="F298" s="153" t="s">
        <v>409</v>
      </c>
      <c r="H298" s="152" t="s">
        <v>32</v>
      </c>
      <c r="I298" s="154"/>
      <c r="L298" s="150"/>
      <c r="M298" s="155"/>
      <c r="T298" s="156"/>
      <c r="AT298" s="152" t="s">
        <v>189</v>
      </c>
      <c r="AU298" s="152" t="s">
        <v>88</v>
      </c>
      <c r="AV298" s="12" t="s">
        <v>86</v>
      </c>
      <c r="AW298" s="12" t="s">
        <v>41</v>
      </c>
      <c r="AX298" s="12" t="s">
        <v>79</v>
      </c>
      <c r="AY298" s="152" t="s">
        <v>178</v>
      </c>
    </row>
    <row r="299" spans="2:65" s="13" customFormat="1" ht="10.199999999999999">
      <c r="B299" s="157"/>
      <c r="D299" s="151" t="s">
        <v>189</v>
      </c>
      <c r="E299" s="158" t="s">
        <v>32</v>
      </c>
      <c r="F299" s="159" t="s">
        <v>357</v>
      </c>
      <c r="H299" s="160">
        <v>120.03700000000001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41</v>
      </c>
      <c r="AX299" s="13" t="s">
        <v>79</v>
      </c>
      <c r="AY299" s="158" t="s">
        <v>178</v>
      </c>
    </row>
    <row r="300" spans="2:65" s="13" customFormat="1" ht="10.199999999999999">
      <c r="B300" s="157"/>
      <c r="D300" s="151" t="s">
        <v>189</v>
      </c>
      <c r="E300" s="158" t="s">
        <v>32</v>
      </c>
      <c r="F300" s="159" t="s">
        <v>371</v>
      </c>
      <c r="H300" s="160">
        <v>36.277000000000001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79</v>
      </c>
      <c r="AY300" s="158" t="s">
        <v>178</v>
      </c>
    </row>
    <row r="301" spans="2:65" s="15" customFormat="1" ht="10.199999999999999">
      <c r="B301" s="181"/>
      <c r="D301" s="151" t="s">
        <v>189</v>
      </c>
      <c r="E301" s="182" t="s">
        <v>32</v>
      </c>
      <c r="F301" s="183" t="s">
        <v>410</v>
      </c>
      <c r="H301" s="184">
        <v>156.31399999999999</v>
      </c>
      <c r="I301" s="185"/>
      <c r="L301" s="181"/>
      <c r="M301" s="186"/>
      <c r="T301" s="187"/>
      <c r="AT301" s="182" t="s">
        <v>189</v>
      </c>
      <c r="AU301" s="182" t="s">
        <v>88</v>
      </c>
      <c r="AV301" s="15" t="s">
        <v>199</v>
      </c>
      <c r="AW301" s="15" t="s">
        <v>41</v>
      </c>
      <c r="AX301" s="15" t="s">
        <v>79</v>
      </c>
      <c r="AY301" s="182" t="s">
        <v>178</v>
      </c>
    </row>
    <row r="302" spans="2:65" s="14" customFormat="1" ht="10.199999999999999">
      <c r="B302" s="164"/>
      <c r="D302" s="151" t="s">
        <v>189</v>
      </c>
      <c r="E302" s="165" t="s">
        <v>32</v>
      </c>
      <c r="F302" s="166" t="s">
        <v>192</v>
      </c>
      <c r="H302" s="167">
        <v>156.31399999999999</v>
      </c>
      <c r="I302" s="168"/>
      <c r="L302" s="164"/>
      <c r="M302" s="169"/>
      <c r="T302" s="170"/>
      <c r="AT302" s="165" t="s">
        <v>189</v>
      </c>
      <c r="AU302" s="165" t="s">
        <v>88</v>
      </c>
      <c r="AV302" s="14" t="s">
        <v>185</v>
      </c>
      <c r="AW302" s="14" t="s">
        <v>41</v>
      </c>
      <c r="AX302" s="14" t="s">
        <v>86</v>
      </c>
      <c r="AY302" s="165" t="s">
        <v>178</v>
      </c>
    </row>
    <row r="303" spans="2:65" s="13" customFormat="1" ht="10.199999999999999">
      <c r="B303" s="157"/>
      <c r="D303" s="151" t="s">
        <v>189</v>
      </c>
      <c r="F303" s="159" t="s">
        <v>411</v>
      </c>
      <c r="H303" s="160">
        <v>273.55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</v>
      </c>
      <c r="AX303" s="13" t="s">
        <v>86</v>
      </c>
      <c r="AY303" s="158" t="s">
        <v>178</v>
      </c>
    </row>
    <row r="304" spans="2:65" s="1" customFormat="1" ht="37.799999999999997" customHeight="1">
      <c r="B304" s="34"/>
      <c r="C304" s="133" t="s">
        <v>412</v>
      </c>
      <c r="D304" s="133" t="s">
        <v>180</v>
      </c>
      <c r="E304" s="134" t="s">
        <v>413</v>
      </c>
      <c r="F304" s="135" t="s">
        <v>414</v>
      </c>
      <c r="G304" s="136" t="s">
        <v>277</v>
      </c>
      <c r="H304" s="137">
        <v>301.423</v>
      </c>
      <c r="I304" s="138"/>
      <c r="J304" s="139">
        <f>ROUND(I304*H304,2)</f>
        <v>0</v>
      </c>
      <c r="K304" s="135" t="s">
        <v>184</v>
      </c>
      <c r="L304" s="34"/>
      <c r="M304" s="140" t="s">
        <v>32</v>
      </c>
      <c r="N304" s="141" t="s">
        <v>50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185</v>
      </c>
      <c r="AT304" s="144" t="s">
        <v>180</v>
      </c>
      <c r="AU304" s="144" t="s">
        <v>88</v>
      </c>
      <c r="AY304" s="18" t="s">
        <v>178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86</v>
      </c>
      <c r="BK304" s="145">
        <f>ROUND(I304*H304,2)</f>
        <v>0</v>
      </c>
      <c r="BL304" s="18" t="s">
        <v>185</v>
      </c>
      <c r="BM304" s="144" t="s">
        <v>415</v>
      </c>
    </row>
    <row r="305" spans="2:65" s="1" customFormat="1" ht="10.199999999999999">
      <c r="B305" s="34"/>
      <c r="D305" s="146" t="s">
        <v>187</v>
      </c>
      <c r="F305" s="147" t="s">
        <v>416</v>
      </c>
      <c r="I305" s="148"/>
      <c r="L305" s="34"/>
      <c r="M305" s="149"/>
      <c r="T305" s="55"/>
      <c r="AT305" s="18" t="s">
        <v>187</v>
      </c>
      <c r="AU305" s="18" t="s">
        <v>88</v>
      </c>
    </row>
    <row r="306" spans="2:65" s="13" customFormat="1" ht="10.199999999999999">
      <c r="B306" s="157"/>
      <c r="D306" s="151" t="s">
        <v>189</v>
      </c>
      <c r="E306" s="158" t="s">
        <v>32</v>
      </c>
      <c r="F306" s="159" t="s">
        <v>380</v>
      </c>
      <c r="H306" s="160">
        <v>145.10900000000001</v>
      </c>
      <c r="I306" s="161"/>
      <c r="L306" s="157"/>
      <c r="M306" s="162"/>
      <c r="T306" s="163"/>
      <c r="AT306" s="158" t="s">
        <v>189</v>
      </c>
      <c r="AU306" s="158" t="s">
        <v>88</v>
      </c>
      <c r="AV306" s="13" t="s">
        <v>88</v>
      </c>
      <c r="AW306" s="13" t="s">
        <v>41</v>
      </c>
      <c r="AX306" s="13" t="s">
        <v>79</v>
      </c>
      <c r="AY306" s="158" t="s">
        <v>178</v>
      </c>
    </row>
    <row r="307" spans="2:65" s="15" customFormat="1" ht="10.199999999999999">
      <c r="B307" s="181"/>
      <c r="D307" s="151" t="s">
        <v>189</v>
      </c>
      <c r="E307" s="182" t="s">
        <v>32</v>
      </c>
      <c r="F307" s="183" t="s">
        <v>417</v>
      </c>
      <c r="H307" s="184">
        <v>145.10900000000001</v>
      </c>
      <c r="I307" s="185"/>
      <c r="L307" s="181"/>
      <c r="M307" s="186"/>
      <c r="T307" s="187"/>
      <c r="AT307" s="182" t="s">
        <v>189</v>
      </c>
      <c r="AU307" s="182" t="s">
        <v>88</v>
      </c>
      <c r="AV307" s="15" t="s">
        <v>199</v>
      </c>
      <c r="AW307" s="15" t="s">
        <v>41</v>
      </c>
      <c r="AX307" s="15" t="s">
        <v>79</v>
      </c>
      <c r="AY307" s="182" t="s">
        <v>178</v>
      </c>
    </row>
    <row r="308" spans="2:65" s="13" customFormat="1" ht="10.199999999999999">
      <c r="B308" s="157"/>
      <c r="D308" s="151" t="s">
        <v>189</v>
      </c>
      <c r="E308" s="158" t="s">
        <v>32</v>
      </c>
      <c r="F308" s="159" t="s">
        <v>357</v>
      </c>
      <c r="H308" s="160">
        <v>120.03700000000001</v>
      </c>
      <c r="I308" s="161"/>
      <c r="L308" s="157"/>
      <c r="M308" s="162"/>
      <c r="T308" s="163"/>
      <c r="AT308" s="158" t="s">
        <v>189</v>
      </c>
      <c r="AU308" s="158" t="s">
        <v>88</v>
      </c>
      <c r="AV308" s="13" t="s">
        <v>88</v>
      </c>
      <c r="AW308" s="13" t="s">
        <v>41</v>
      </c>
      <c r="AX308" s="13" t="s">
        <v>79</v>
      </c>
      <c r="AY308" s="158" t="s">
        <v>178</v>
      </c>
    </row>
    <row r="309" spans="2:65" s="13" customFormat="1" ht="10.199999999999999">
      <c r="B309" s="157"/>
      <c r="D309" s="151" t="s">
        <v>189</v>
      </c>
      <c r="E309" s="158" t="s">
        <v>32</v>
      </c>
      <c r="F309" s="159" t="s">
        <v>371</v>
      </c>
      <c r="H309" s="160">
        <v>36.277000000000001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79</v>
      </c>
      <c r="AY309" s="158" t="s">
        <v>178</v>
      </c>
    </row>
    <row r="310" spans="2:65" s="15" customFormat="1" ht="10.199999999999999">
      <c r="B310" s="181"/>
      <c r="D310" s="151" t="s">
        <v>189</v>
      </c>
      <c r="E310" s="182" t="s">
        <v>32</v>
      </c>
      <c r="F310" s="183" t="s">
        <v>410</v>
      </c>
      <c r="H310" s="184">
        <v>156.31399999999999</v>
      </c>
      <c r="I310" s="185"/>
      <c r="L310" s="181"/>
      <c r="M310" s="186"/>
      <c r="T310" s="187"/>
      <c r="AT310" s="182" t="s">
        <v>189</v>
      </c>
      <c r="AU310" s="182" t="s">
        <v>88</v>
      </c>
      <c r="AV310" s="15" t="s">
        <v>199</v>
      </c>
      <c r="AW310" s="15" t="s">
        <v>41</v>
      </c>
      <c r="AX310" s="15" t="s">
        <v>79</v>
      </c>
      <c r="AY310" s="182" t="s">
        <v>178</v>
      </c>
    </row>
    <row r="311" spans="2:65" s="14" customFormat="1" ht="10.199999999999999">
      <c r="B311" s="164"/>
      <c r="D311" s="151" t="s">
        <v>189</v>
      </c>
      <c r="E311" s="165" t="s">
        <v>32</v>
      </c>
      <c r="F311" s="166" t="s">
        <v>192</v>
      </c>
      <c r="H311" s="167">
        <v>301.423</v>
      </c>
      <c r="I311" s="168"/>
      <c r="L311" s="164"/>
      <c r="M311" s="169"/>
      <c r="T311" s="170"/>
      <c r="AT311" s="165" t="s">
        <v>189</v>
      </c>
      <c r="AU311" s="165" t="s">
        <v>88</v>
      </c>
      <c r="AV311" s="14" t="s">
        <v>185</v>
      </c>
      <c r="AW311" s="14" t="s">
        <v>41</v>
      </c>
      <c r="AX311" s="14" t="s">
        <v>86</v>
      </c>
      <c r="AY311" s="165" t="s">
        <v>178</v>
      </c>
    </row>
    <row r="312" spans="2:65" s="1" customFormat="1" ht="44.25" customHeight="1">
      <c r="B312" s="34"/>
      <c r="C312" s="133" t="s">
        <v>418</v>
      </c>
      <c r="D312" s="133" t="s">
        <v>180</v>
      </c>
      <c r="E312" s="134" t="s">
        <v>419</v>
      </c>
      <c r="F312" s="135" t="s">
        <v>420</v>
      </c>
      <c r="G312" s="136" t="s">
        <v>277</v>
      </c>
      <c r="H312" s="137">
        <v>50.143000000000001</v>
      </c>
      <c r="I312" s="138"/>
      <c r="J312" s="139">
        <f>ROUND(I312*H312,2)</f>
        <v>0</v>
      </c>
      <c r="K312" s="135" t="s">
        <v>184</v>
      </c>
      <c r="L312" s="34"/>
      <c r="M312" s="140" t="s">
        <v>32</v>
      </c>
      <c r="N312" s="141" t="s">
        <v>50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185</v>
      </c>
      <c r="AT312" s="144" t="s">
        <v>180</v>
      </c>
      <c r="AU312" s="144" t="s">
        <v>88</v>
      </c>
      <c r="AY312" s="18" t="s">
        <v>178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86</v>
      </c>
      <c r="BK312" s="145">
        <f>ROUND(I312*H312,2)</f>
        <v>0</v>
      </c>
      <c r="BL312" s="18" t="s">
        <v>185</v>
      </c>
      <c r="BM312" s="144" t="s">
        <v>421</v>
      </c>
    </row>
    <row r="313" spans="2:65" s="1" customFormat="1" ht="10.199999999999999">
      <c r="B313" s="34"/>
      <c r="D313" s="146" t="s">
        <v>187</v>
      </c>
      <c r="F313" s="147" t="s">
        <v>422</v>
      </c>
      <c r="I313" s="148"/>
      <c r="L313" s="34"/>
      <c r="M313" s="149"/>
      <c r="T313" s="55"/>
      <c r="AT313" s="18" t="s">
        <v>187</v>
      </c>
      <c r="AU313" s="18" t="s">
        <v>88</v>
      </c>
    </row>
    <row r="314" spans="2:65" s="12" customFormat="1" ht="10.199999999999999">
      <c r="B314" s="150"/>
      <c r="D314" s="151" t="s">
        <v>189</v>
      </c>
      <c r="E314" s="152" t="s">
        <v>32</v>
      </c>
      <c r="F314" s="153" t="s">
        <v>190</v>
      </c>
      <c r="H314" s="152" t="s">
        <v>32</v>
      </c>
      <c r="I314" s="154"/>
      <c r="L314" s="150"/>
      <c r="M314" s="155"/>
      <c r="T314" s="156"/>
      <c r="AT314" s="152" t="s">
        <v>189</v>
      </c>
      <c r="AU314" s="152" t="s">
        <v>88</v>
      </c>
      <c r="AV314" s="12" t="s">
        <v>86</v>
      </c>
      <c r="AW314" s="12" t="s">
        <v>41</v>
      </c>
      <c r="AX314" s="12" t="s">
        <v>79</v>
      </c>
      <c r="AY314" s="152" t="s">
        <v>178</v>
      </c>
    </row>
    <row r="315" spans="2:65" s="12" customFormat="1" ht="10.199999999999999">
      <c r="B315" s="150"/>
      <c r="D315" s="151" t="s">
        <v>189</v>
      </c>
      <c r="E315" s="152" t="s">
        <v>32</v>
      </c>
      <c r="F315" s="153" t="s">
        <v>222</v>
      </c>
      <c r="H315" s="152" t="s">
        <v>32</v>
      </c>
      <c r="I315" s="154"/>
      <c r="L315" s="150"/>
      <c r="M315" s="155"/>
      <c r="T315" s="156"/>
      <c r="AT315" s="152" t="s">
        <v>189</v>
      </c>
      <c r="AU315" s="152" t="s">
        <v>88</v>
      </c>
      <c r="AV315" s="12" t="s">
        <v>86</v>
      </c>
      <c r="AW315" s="12" t="s">
        <v>41</v>
      </c>
      <c r="AX315" s="12" t="s">
        <v>79</v>
      </c>
      <c r="AY315" s="152" t="s">
        <v>178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280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252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2" customFormat="1" ht="20.399999999999999">
      <c r="B318" s="150"/>
      <c r="D318" s="151" t="s">
        <v>189</v>
      </c>
      <c r="E318" s="152" t="s">
        <v>32</v>
      </c>
      <c r="F318" s="153" t="s">
        <v>423</v>
      </c>
      <c r="H318" s="152" t="s">
        <v>32</v>
      </c>
      <c r="I318" s="154"/>
      <c r="L318" s="150"/>
      <c r="M318" s="155"/>
      <c r="T318" s="156"/>
      <c r="AT318" s="152" t="s">
        <v>189</v>
      </c>
      <c r="AU318" s="152" t="s">
        <v>88</v>
      </c>
      <c r="AV318" s="12" t="s">
        <v>86</v>
      </c>
      <c r="AW318" s="12" t="s">
        <v>41</v>
      </c>
      <c r="AX318" s="12" t="s">
        <v>79</v>
      </c>
      <c r="AY318" s="152" t="s">
        <v>178</v>
      </c>
    </row>
    <row r="319" spans="2:65" s="12" customFormat="1" ht="10.199999999999999">
      <c r="B319" s="150"/>
      <c r="D319" s="151" t="s">
        <v>189</v>
      </c>
      <c r="E319" s="152" t="s">
        <v>32</v>
      </c>
      <c r="F319" s="153" t="s">
        <v>283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3" customFormat="1" ht="10.199999999999999">
      <c r="B320" s="157"/>
      <c r="D320" s="151" t="s">
        <v>189</v>
      </c>
      <c r="E320" s="158" t="s">
        <v>32</v>
      </c>
      <c r="F320" s="159" t="s">
        <v>424</v>
      </c>
      <c r="H320" s="160">
        <v>163.85599999999999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3" customFormat="1" ht="10.199999999999999">
      <c r="B321" s="157"/>
      <c r="D321" s="151" t="s">
        <v>189</v>
      </c>
      <c r="E321" s="158" t="s">
        <v>32</v>
      </c>
      <c r="F321" s="159" t="s">
        <v>425</v>
      </c>
      <c r="H321" s="160">
        <v>30.459</v>
      </c>
      <c r="I321" s="161"/>
      <c r="L321" s="157"/>
      <c r="M321" s="162"/>
      <c r="T321" s="163"/>
      <c r="AT321" s="158" t="s">
        <v>189</v>
      </c>
      <c r="AU321" s="158" t="s">
        <v>88</v>
      </c>
      <c r="AV321" s="13" t="s">
        <v>88</v>
      </c>
      <c r="AW321" s="13" t="s">
        <v>41</v>
      </c>
      <c r="AX321" s="13" t="s">
        <v>79</v>
      </c>
      <c r="AY321" s="158" t="s">
        <v>178</v>
      </c>
    </row>
    <row r="322" spans="2:65" s="13" customFormat="1" ht="10.199999999999999">
      <c r="B322" s="157"/>
      <c r="D322" s="151" t="s">
        <v>189</v>
      </c>
      <c r="E322" s="158" t="s">
        <v>32</v>
      </c>
      <c r="F322" s="159" t="s">
        <v>426</v>
      </c>
      <c r="H322" s="160">
        <v>27.44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41</v>
      </c>
      <c r="AX322" s="13" t="s">
        <v>79</v>
      </c>
      <c r="AY322" s="158" t="s">
        <v>178</v>
      </c>
    </row>
    <row r="323" spans="2:65" s="13" customFormat="1" ht="10.199999999999999">
      <c r="B323" s="157"/>
      <c r="D323" s="151" t="s">
        <v>189</v>
      </c>
      <c r="E323" s="158" t="s">
        <v>32</v>
      </c>
      <c r="F323" s="159" t="s">
        <v>427</v>
      </c>
      <c r="H323" s="160">
        <v>7.4550000000000001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3" customFormat="1" ht="10.199999999999999">
      <c r="B324" s="157"/>
      <c r="D324" s="151" t="s">
        <v>189</v>
      </c>
      <c r="E324" s="158" t="s">
        <v>32</v>
      </c>
      <c r="F324" s="159" t="s">
        <v>428</v>
      </c>
      <c r="H324" s="160">
        <v>-9.7899999999999991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41</v>
      </c>
      <c r="AX324" s="13" t="s">
        <v>79</v>
      </c>
      <c r="AY324" s="158" t="s">
        <v>178</v>
      </c>
    </row>
    <row r="325" spans="2:65" s="13" customFormat="1" ht="10.199999999999999">
      <c r="B325" s="157"/>
      <c r="D325" s="151" t="s">
        <v>189</v>
      </c>
      <c r="E325" s="158" t="s">
        <v>32</v>
      </c>
      <c r="F325" s="159" t="s">
        <v>429</v>
      </c>
      <c r="H325" s="160">
        <v>-58.74</v>
      </c>
      <c r="I325" s="161"/>
      <c r="L325" s="157"/>
      <c r="M325" s="162"/>
      <c r="T325" s="163"/>
      <c r="AT325" s="158" t="s">
        <v>189</v>
      </c>
      <c r="AU325" s="158" t="s">
        <v>88</v>
      </c>
      <c r="AV325" s="13" t="s">
        <v>88</v>
      </c>
      <c r="AW325" s="13" t="s">
        <v>41</v>
      </c>
      <c r="AX325" s="13" t="s">
        <v>79</v>
      </c>
      <c r="AY325" s="158" t="s">
        <v>178</v>
      </c>
    </row>
    <row r="326" spans="2:65" s="13" customFormat="1" ht="20.399999999999999">
      <c r="B326" s="157"/>
      <c r="D326" s="151" t="s">
        <v>189</v>
      </c>
      <c r="E326" s="158" t="s">
        <v>32</v>
      </c>
      <c r="F326" s="159" t="s">
        <v>430</v>
      </c>
      <c r="H326" s="160">
        <v>-48.8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41</v>
      </c>
      <c r="AX326" s="13" t="s">
        <v>79</v>
      </c>
      <c r="AY326" s="158" t="s">
        <v>178</v>
      </c>
    </row>
    <row r="327" spans="2:65" s="13" customFormat="1" ht="20.399999999999999">
      <c r="B327" s="157"/>
      <c r="D327" s="151" t="s">
        <v>189</v>
      </c>
      <c r="E327" s="158" t="s">
        <v>32</v>
      </c>
      <c r="F327" s="159" t="s">
        <v>431</v>
      </c>
      <c r="H327" s="160">
        <v>-47.823999999999998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3" customFormat="1" ht="10.199999999999999">
      <c r="B328" s="157"/>
      <c r="D328" s="151" t="s">
        <v>189</v>
      </c>
      <c r="E328" s="158" t="s">
        <v>32</v>
      </c>
      <c r="F328" s="159" t="s">
        <v>432</v>
      </c>
      <c r="H328" s="160">
        <v>-9.468</v>
      </c>
      <c r="I328" s="161"/>
      <c r="L328" s="157"/>
      <c r="M328" s="162"/>
      <c r="T328" s="163"/>
      <c r="AT328" s="158" t="s">
        <v>189</v>
      </c>
      <c r="AU328" s="158" t="s">
        <v>88</v>
      </c>
      <c r="AV328" s="13" t="s">
        <v>88</v>
      </c>
      <c r="AW328" s="13" t="s">
        <v>41</v>
      </c>
      <c r="AX328" s="13" t="s">
        <v>79</v>
      </c>
      <c r="AY328" s="158" t="s">
        <v>178</v>
      </c>
    </row>
    <row r="329" spans="2:65" s="13" customFormat="1" ht="10.199999999999999">
      <c r="B329" s="157"/>
      <c r="D329" s="151" t="s">
        <v>189</v>
      </c>
      <c r="E329" s="158" t="s">
        <v>32</v>
      </c>
      <c r="F329" s="159" t="s">
        <v>433</v>
      </c>
      <c r="H329" s="160">
        <v>-4.4450000000000003</v>
      </c>
      <c r="I329" s="161"/>
      <c r="L329" s="157"/>
      <c r="M329" s="162"/>
      <c r="T329" s="163"/>
      <c r="AT329" s="158" t="s">
        <v>189</v>
      </c>
      <c r="AU329" s="158" t="s">
        <v>88</v>
      </c>
      <c r="AV329" s="13" t="s">
        <v>88</v>
      </c>
      <c r="AW329" s="13" t="s">
        <v>41</v>
      </c>
      <c r="AX329" s="13" t="s">
        <v>79</v>
      </c>
      <c r="AY329" s="158" t="s">
        <v>178</v>
      </c>
    </row>
    <row r="330" spans="2:65" s="14" customFormat="1" ht="10.199999999999999">
      <c r="B330" s="164"/>
      <c r="D330" s="151" t="s">
        <v>189</v>
      </c>
      <c r="E330" s="165" t="s">
        <v>32</v>
      </c>
      <c r="F330" s="166" t="s">
        <v>192</v>
      </c>
      <c r="H330" s="167">
        <v>50.143000000000001</v>
      </c>
      <c r="I330" s="168"/>
      <c r="L330" s="164"/>
      <c r="M330" s="169"/>
      <c r="T330" s="170"/>
      <c r="AT330" s="165" t="s">
        <v>189</v>
      </c>
      <c r="AU330" s="165" t="s">
        <v>88</v>
      </c>
      <c r="AV330" s="14" t="s">
        <v>185</v>
      </c>
      <c r="AW330" s="14" t="s">
        <v>41</v>
      </c>
      <c r="AX330" s="14" t="s">
        <v>86</v>
      </c>
      <c r="AY330" s="165" t="s">
        <v>178</v>
      </c>
    </row>
    <row r="331" spans="2:65" s="1" customFormat="1" ht="16.5" customHeight="1">
      <c r="B331" s="34"/>
      <c r="C331" s="171" t="s">
        <v>434</v>
      </c>
      <c r="D331" s="171" t="s">
        <v>398</v>
      </c>
      <c r="E331" s="172" t="s">
        <v>435</v>
      </c>
      <c r="F331" s="173" t="s">
        <v>436</v>
      </c>
      <c r="G331" s="174" t="s">
        <v>401</v>
      </c>
      <c r="H331" s="175">
        <v>50.143999999999998</v>
      </c>
      <c r="I331" s="176"/>
      <c r="J331" s="177">
        <f>ROUND(I331*H331,2)</f>
        <v>0</v>
      </c>
      <c r="K331" s="173" t="s">
        <v>184</v>
      </c>
      <c r="L331" s="178"/>
      <c r="M331" s="179" t="s">
        <v>32</v>
      </c>
      <c r="N331" s="180" t="s">
        <v>50</v>
      </c>
      <c r="P331" s="142">
        <f>O331*H331</f>
        <v>0</v>
      </c>
      <c r="Q331" s="142">
        <v>0</v>
      </c>
      <c r="R331" s="142">
        <f>Q331*H331</f>
        <v>0</v>
      </c>
      <c r="S331" s="142">
        <v>0</v>
      </c>
      <c r="T331" s="143">
        <f>S331*H331</f>
        <v>0</v>
      </c>
      <c r="AR331" s="144" t="s">
        <v>241</v>
      </c>
      <c r="AT331" s="144" t="s">
        <v>398</v>
      </c>
      <c r="AU331" s="144" t="s">
        <v>88</v>
      </c>
      <c r="AY331" s="18" t="s">
        <v>178</v>
      </c>
      <c r="BE331" s="145">
        <f>IF(N331="základní",J331,0)</f>
        <v>0</v>
      </c>
      <c r="BF331" s="145">
        <f>IF(N331="snížená",J331,0)</f>
        <v>0</v>
      </c>
      <c r="BG331" s="145">
        <f>IF(N331="zákl. přenesená",J331,0)</f>
        <v>0</v>
      </c>
      <c r="BH331" s="145">
        <f>IF(N331="sníž. přenesená",J331,0)</f>
        <v>0</v>
      </c>
      <c r="BI331" s="145">
        <f>IF(N331="nulová",J331,0)</f>
        <v>0</v>
      </c>
      <c r="BJ331" s="18" t="s">
        <v>86</v>
      </c>
      <c r="BK331" s="145">
        <f>ROUND(I331*H331,2)</f>
        <v>0</v>
      </c>
      <c r="BL331" s="18" t="s">
        <v>185</v>
      </c>
      <c r="BM331" s="144" t="s">
        <v>437</v>
      </c>
    </row>
    <row r="332" spans="2:65" s="13" customFormat="1" ht="10.199999999999999">
      <c r="B332" s="157"/>
      <c r="D332" s="151" t="s">
        <v>189</v>
      </c>
      <c r="E332" s="158" t="s">
        <v>32</v>
      </c>
      <c r="F332" s="159" t="s">
        <v>344</v>
      </c>
      <c r="H332" s="160">
        <v>25.071999999999999</v>
      </c>
      <c r="I332" s="161"/>
      <c r="L332" s="157"/>
      <c r="M332" s="162"/>
      <c r="T332" s="163"/>
      <c r="AT332" s="158" t="s">
        <v>189</v>
      </c>
      <c r="AU332" s="158" t="s">
        <v>88</v>
      </c>
      <c r="AV332" s="13" t="s">
        <v>88</v>
      </c>
      <c r="AW332" s="13" t="s">
        <v>41</v>
      </c>
      <c r="AX332" s="13" t="s">
        <v>86</v>
      </c>
      <c r="AY332" s="158" t="s">
        <v>178</v>
      </c>
    </row>
    <row r="333" spans="2:65" s="13" customFormat="1" ht="10.199999999999999">
      <c r="B333" s="157"/>
      <c r="D333" s="151" t="s">
        <v>189</v>
      </c>
      <c r="F333" s="159" t="s">
        <v>438</v>
      </c>
      <c r="H333" s="160">
        <v>50.143999999999998</v>
      </c>
      <c r="I333" s="161"/>
      <c r="L333" s="157"/>
      <c r="M333" s="162"/>
      <c r="T333" s="163"/>
      <c r="AT333" s="158" t="s">
        <v>189</v>
      </c>
      <c r="AU333" s="158" t="s">
        <v>88</v>
      </c>
      <c r="AV333" s="13" t="s">
        <v>88</v>
      </c>
      <c r="AW333" s="13" t="s">
        <v>4</v>
      </c>
      <c r="AX333" s="13" t="s">
        <v>86</v>
      </c>
      <c r="AY333" s="158" t="s">
        <v>178</v>
      </c>
    </row>
    <row r="334" spans="2:65" s="1" customFormat="1" ht="66.75" customHeight="1">
      <c r="B334" s="34"/>
      <c r="C334" s="133" t="s">
        <v>439</v>
      </c>
      <c r="D334" s="133" t="s">
        <v>180</v>
      </c>
      <c r="E334" s="134" t="s">
        <v>440</v>
      </c>
      <c r="F334" s="135" t="s">
        <v>441</v>
      </c>
      <c r="G334" s="136" t="s">
        <v>277</v>
      </c>
      <c r="H334" s="137">
        <v>52.448999999999998</v>
      </c>
      <c r="I334" s="138"/>
      <c r="J334" s="139">
        <f>ROUND(I334*H334,2)</f>
        <v>0</v>
      </c>
      <c r="K334" s="135" t="s">
        <v>184</v>
      </c>
      <c r="L334" s="34"/>
      <c r="M334" s="140" t="s">
        <v>32</v>
      </c>
      <c r="N334" s="141" t="s">
        <v>50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185</v>
      </c>
      <c r="AT334" s="144" t="s">
        <v>180</v>
      </c>
      <c r="AU334" s="144" t="s">
        <v>88</v>
      </c>
      <c r="AY334" s="18" t="s">
        <v>178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86</v>
      </c>
      <c r="BK334" s="145">
        <f>ROUND(I334*H334,2)</f>
        <v>0</v>
      </c>
      <c r="BL334" s="18" t="s">
        <v>185</v>
      </c>
      <c r="BM334" s="144" t="s">
        <v>442</v>
      </c>
    </row>
    <row r="335" spans="2:65" s="1" customFormat="1" ht="10.199999999999999">
      <c r="B335" s="34"/>
      <c r="D335" s="146" t="s">
        <v>187</v>
      </c>
      <c r="F335" s="147" t="s">
        <v>443</v>
      </c>
      <c r="I335" s="148"/>
      <c r="L335" s="34"/>
      <c r="M335" s="149"/>
      <c r="T335" s="55"/>
      <c r="AT335" s="18" t="s">
        <v>187</v>
      </c>
      <c r="AU335" s="18" t="s">
        <v>88</v>
      </c>
    </row>
    <row r="336" spans="2:65" s="12" customFormat="1" ht="10.199999999999999">
      <c r="B336" s="150"/>
      <c r="D336" s="151" t="s">
        <v>189</v>
      </c>
      <c r="E336" s="152" t="s">
        <v>32</v>
      </c>
      <c r="F336" s="153" t="s">
        <v>190</v>
      </c>
      <c r="H336" s="152" t="s">
        <v>32</v>
      </c>
      <c r="I336" s="154"/>
      <c r="L336" s="150"/>
      <c r="M336" s="155"/>
      <c r="T336" s="156"/>
      <c r="AT336" s="152" t="s">
        <v>189</v>
      </c>
      <c r="AU336" s="152" t="s">
        <v>88</v>
      </c>
      <c r="AV336" s="12" t="s">
        <v>86</v>
      </c>
      <c r="AW336" s="12" t="s">
        <v>41</v>
      </c>
      <c r="AX336" s="12" t="s">
        <v>79</v>
      </c>
      <c r="AY336" s="152" t="s">
        <v>178</v>
      </c>
    </row>
    <row r="337" spans="2:65" s="12" customFormat="1" ht="10.199999999999999">
      <c r="B337" s="150"/>
      <c r="D337" s="151" t="s">
        <v>189</v>
      </c>
      <c r="E337" s="152" t="s">
        <v>32</v>
      </c>
      <c r="F337" s="153" t="s">
        <v>222</v>
      </c>
      <c r="H337" s="152" t="s">
        <v>32</v>
      </c>
      <c r="I337" s="154"/>
      <c r="L337" s="150"/>
      <c r="M337" s="155"/>
      <c r="T337" s="156"/>
      <c r="AT337" s="152" t="s">
        <v>189</v>
      </c>
      <c r="AU337" s="152" t="s">
        <v>88</v>
      </c>
      <c r="AV337" s="12" t="s">
        <v>86</v>
      </c>
      <c r="AW337" s="12" t="s">
        <v>41</v>
      </c>
      <c r="AX337" s="12" t="s">
        <v>79</v>
      </c>
      <c r="AY337" s="152" t="s">
        <v>178</v>
      </c>
    </row>
    <row r="338" spans="2:65" s="12" customFormat="1" ht="10.199999999999999">
      <c r="B338" s="150"/>
      <c r="D338" s="151" t="s">
        <v>189</v>
      </c>
      <c r="E338" s="152" t="s">
        <v>32</v>
      </c>
      <c r="F338" s="153" t="s">
        <v>280</v>
      </c>
      <c r="H338" s="152" t="s">
        <v>32</v>
      </c>
      <c r="I338" s="154"/>
      <c r="L338" s="150"/>
      <c r="M338" s="155"/>
      <c r="T338" s="156"/>
      <c r="AT338" s="152" t="s">
        <v>189</v>
      </c>
      <c r="AU338" s="152" t="s">
        <v>88</v>
      </c>
      <c r="AV338" s="12" t="s">
        <v>86</v>
      </c>
      <c r="AW338" s="12" t="s">
        <v>41</v>
      </c>
      <c r="AX338" s="12" t="s">
        <v>79</v>
      </c>
      <c r="AY338" s="152" t="s">
        <v>178</v>
      </c>
    </row>
    <row r="339" spans="2:65" s="12" customFormat="1" ht="10.199999999999999">
      <c r="B339" s="150"/>
      <c r="D339" s="151" t="s">
        <v>189</v>
      </c>
      <c r="E339" s="152" t="s">
        <v>32</v>
      </c>
      <c r="F339" s="153" t="s">
        <v>252</v>
      </c>
      <c r="H339" s="152" t="s">
        <v>32</v>
      </c>
      <c r="I339" s="154"/>
      <c r="L339" s="150"/>
      <c r="M339" s="155"/>
      <c r="T339" s="156"/>
      <c r="AT339" s="152" t="s">
        <v>189</v>
      </c>
      <c r="AU339" s="152" t="s">
        <v>88</v>
      </c>
      <c r="AV339" s="12" t="s">
        <v>86</v>
      </c>
      <c r="AW339" s="12" t="s">
        <v>41</v>
      </c>
      <c r="AX339" s="12" t="s">
        <v>79</v>
      </c>
      <c r="AY339" s="152" t="s">
        <v>178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283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2" customFormat="1" ht="10.199999999999999">
      <c r="B341" s="150"/>
      <c r="D341" s="151" t="s">
        <v>189</v>
      </c>
      <c r="E341" s="152" t="s">
        <v>32</v>
      </c>
      <c r="F341" s="153" t="s">
        <v>444</v>
      </c>
      <c r="H341" s="152" t="s">
        <v>32</v>
      </c>
      <c r="I341" s="154"/>
      <c r="L341" s="150"/>
      <c r="M341" s="155"/>
      <c r="T341" s="156"/>
      <c r="AT341" s="152" t="s">
        <v>189</v>
      </c>
      <c r="AU341" s="152" t="s">
        <v>88</v>
      </c>
      <c r="AV341" s="12" t="s">
        <v>86</v>
      </c>
      <c r="AW341" s="12" t="s">
        <v>41</v>
      </c>
      <c r="AX341" s="12" t="s">
        <v>79</v>
      </c>
      <c r="AY341" s="152" t="s">
        <v>178</v>
      </c>
    </row>
    <row r="342" spans="2:65" s="13" customFormat="1" ht="10.199999999999999">
      <c r="B342" s="157"/>
      <c r="D342" s="151" t="s">
        <v>189</v>
      </c>
      <c r="E342" s="158" t="s">
        <v>32</v>
      </c>
      <c r="F342" s="159" t="s">
        <v>445</v>
      </c>
      <c r="H342" s="160">
        <v>58.74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41</v>
      </c>
      <c r="AX342" s="13" t="s">
        <v>79</v>
      </c>
      <c r="AY342" s="158" t="s">
        <v>178</v>
      </c>
    </row>
    <row r="343" spans="2:65" s="13" customFormat="1" ht="10.199999999999999">
      <c r="B343" s="157"/>
      <c r="D343" s="151" t="s">
        <v>189</v>
      </c>
      <c r="E343" s="158" t="s">
        <v>32</v>
      </c>
      <c r="F343" s="159" t="s">
        <v>446</v>
      </c>
      <c r="H343" s="160">
        <v>-6.2910000000000004</v>
      </c>
      <c r="I343" s="161"/>
      <c r="L343" s="157"/>
      <c r="M343" s="162"/>
      <c r="T343" s="163"/>
      <c r="AT343" s="158" t="s">
        <v>189</v>
      </c>
      <c r="AU343" s="158" t="s">
        <v>88</v>
      </c>
      <c r="AV343" s="13" t="s">
        <v>88</v>
      </c>
      <c r="AW343" s="13" t="s">
        <v>41</v>
      </c>
      <c r="AX343" s="13" t="s">
        <v>79</v>
      </c>
      <c r="AY343" s="158" t="s">
        <v>178</v>
      </c>
    </row>
    <row r="344" spans="2:65" s="14" customFormat="1" ht="10.199999999999999">
      <c r="B344" s="164"/>
      <c r="D344" s="151" t="s">
        <v>189</v>
      </c>
      <c r="E344" s="165" t="s">
        <v>32</v>
      </c>
      <c r="F344" s="166" t="s">
        <v>192</v>
      </c>
      <c r="H344" s="167">
        <v>52.448999999999998</v>
      </c>
      <c r="I344" s="168"/>
      <c r="L344" s="164"/>
      <c r="M344" s="169"/>
      <c r="T344" s="170"/>
      <c r="AT344" s="165" t="s">
        <v>189</v>
      </c>
      <c r="AU344" s="165" t="s">
        <v>88</v>
      </c>
      <c r="AV344" s="14" t="s">
        <v>185</v>
      </c>
      <c r="AW344" s="14" t="s">
        <v>41</v>
      </c>
      <c r="AX344" s="14" t="s">
        <v>86</v>
      </c>
      <c r="AY344" s="165" t="s">
        <v>178</v>
      </c>
    </row>
    <row r="345" spans="2:65" s="1" customFormat="1" ht="16.5" customHeight="1">
      <c r="B345" s="34"/>
      <c r="C345" s="171" t="s">
        <v>447</v>
      </c>
      <c r="D345" s="171" t="s">
        <v>398</v>
      </c>
      <c r="E345" s="172" t="s">
        <v>448</v>
      </c>
      <c r="F345" s="173" t="s">
        <v>449</v>
      </c>
      <c r="G345" s="174" t="s">
        <v>401</v>
      </c>
      <c r="H345" s="175">
        <v>104.898</v>
      </c>
      <c r="I345" s="176"/>
      <c r="J345" s="177">
        <f>ROUND(I345*H345,2)</f>
        <v>0</v>
      </c>
      <c r="K345" s="173" t="s">
        <v>184</v>
      </c>
      <c r="L345" s="178"/>
      <c r="M345" s="179" t="s">
        <v>32</v>
      </c>
      <c r="N345" s="180" t="s">
        <v>50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241</v>
      </c>
      <c r="AT345" s="144" t="s">
        <v>398</v>
      </c>
      <c r="AU345" s="144" t="s">
        <v>88</v>
      </c>
      <c r="AY345" s="18" t="s">
        <v>178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86</v>
      </c>
      <c r="BK345" s="145">
        <f>ROUND(I345*H345,2)</f>
        <v>0</v>
      </c>
      <c r="BL345" s="18" t="s">
        <v>185</v>
      </c>
      <c r="BM345" s="144" t="s">
        <v>450</v>
      </c>
    </row>
    <row r="346" spans="2:65" s="13" customFormat="1" ht="10.199999999999999">
      <c r="B346" s="157"/>
      <c r="D346" s="151" t="s">
        <v>189</v>
      </c>
      <c r="F346" s="159" t="s">
        <v>451</v>
      </c>
      <c r="H346" s="160">
        <v>104.898</v>
      </c>
      <c r="I346" s="161"/>
      <c r="L346" s="157"/>
      <c r="M346" s="162"/>
      <c r="T346" s="163"/>
      <c r="AT346" s="158" t="s">
        <v>189</v>
      </c>
      <c r="AU346" s="158" t="s">
        <v>88</v>
      </c>
      <c r="AV346" s="13" t="s">
        <v>88</v>
      </c>
      <c r="AW346" s="13" t="s">
        <v>4</v>
      </c>
      <c r="AX346" s="13" t="s">
        <v>86</v>
      </c>
      <c r="AY346" s="158" t="s">
        <v>178</v>
      </c>
    </row>
    <row r="347" spans="2:65" s="11" customFormat="1" ht="22.8" customHeight="1">
      <c r="B347" s="121"/>
      <c r="D347" s="122" t="s">
        <v>78</v>
      </c>
      <c r="E347" s="131" t="s">
        <v>199</v>
      </c>
      <c r="F347" s="131" t="s">
        <v>452</v>
      </c>
      <c r="I347" s="124"/>
      <c r="J347" s="132">
        <f>BK347</f>
        <v>0</v>
      </c>
      <c r="L347" s="121"/>
      <c r="M347" s="126"/>
      <c r="P347" s="127">
        <f>SUM(P348:P365)</f>
        <v>0</v>
      </c>
      <c r="R347" s="127">
        <f>SUM(R348:R365)</f>
        <v>0</v>
      </c>
      <c r="T347" s="128">
        <f>SUM(T348:T365)</f>
        <v>0</v>
      </c>
      <c r="AR347" s="122" t="s">
        <v>86</v>
      </c>
      <c r="AT347" s="129" t="s">
        <v>78</v>
      </c>
      <c r="AU347" s="129" t="s">
        <v>86</v>
      </c>
      <c r="AY347" s="122" t="s">
        <v>178</v>
      </c>
      <c r="BK347" s="130">
        <f>SUM(BK348:BK365)</f>
        <v>0</v>
      </c>
    </row>
    <row r="348" spans="2:65" s="1" customFormat="1" ht="16.5" customHeight="1">
      <c r="B348" s="34"/>
      <c r="C348" s="133" t="s">
        <v>453</v>
      </c>
      <c r="D348" s="133" t="s">
        <v>180</v>
      </c>
      <c r="E348" s="134" t="s">
        <v>454</v>
      </c>
      <c r="F348" s="135" t="s">
        <v>455</v>
      </c>
      <c r="G348" s="136" t="s">
        <v>202</v>
      </c>
      <c r="H348" s="137">
        <v>89</v>
      </c>
      <c r="I348" s="138"/>
      <c r="J348" s="139">
        <f>ROUND(I348*H348,2)</f>
        <v>0</v>
      </c>
      <c r="K348" s="135" t="s">
        <v>184</v>
      </c>
      <c r="L348" s="34"/>
      <c r="M348" s="140" t="s">
        <v>32</v>
      </c>
      <c r="N348" s="141" t="s">
        <v>50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185</v>
      </c>
      <c r="AT348" s="144" t="s">
        <v>180</v>
      </c>
      <c r="AU348" s="144" t="s">
        <v>88</v>
      </c>
      <c r="AY348" s="18" t="s">
        <v>178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86</v>
      </c>
      <c r="BK348" s="145">
        <f>ROUND(I348*H348,2)</f>
        <v>0</v>
      </c>
      <c r="BL348" s="18" t="s">
        <v>185</v>
      </c>
      <c r="BM348" s="144" t="s">
        <v>456</v>
      </c>
    </row>
    <row r="349" spans="2:65" s="1" customFormat="1" ht="10.199999999999999">
      <c r="B349" s="34"/>
      <c r="D349" s="146" t="s">
        <v>187</v>
      </c>
      <c r="F349" s="147" t="s">
        <v>457</v>
      </c>
      <c r="I349" s="148"/>
      <c r="L349" s="34"/>
      <c r="M349" s="149"/>
      <c r="T349" s="55"/>
      <c r="AT349" s="18" t="s">
        <v>187</v>
      </c>
      <c r="AU349" s="18" t="s">
        <v>88</v>
      </c>
    </row>
    <row r="350" spans="2:65" s="12" customFormat="1" ht="10.199999999999999">
      <c r="B350" s="150"/>
      <c r="D350" s="151" t="s">
        <v>189</v>
      </c>
      <c r="E350" s="152" t="s">
        <v>32</v>
      </c>
      <c r="F350" s="153" t="s">
        <v>190</v>
      </c>
      <c r="H350" s="152" t="s">
        <v>32</v>
      </c>
      <c r="I350" s="154"/>
      <c r="L350" s="150"/>
      <c r="M350" s="155"/>
      <c r="T350" s="156"/>
      <c r="AT350" s="152" t="s">
        <v>189</v>
      </c>
      <c r="AU350" s="152" t="s">
        <v>88</v>
      </c>
      <c r="AV350" s="12" t="s">
        <v>86</v>
      </c>
      <c r="AW350" s="12" t="s">
        <v>41</v>
      </c>
      <c r="AX350" s="12" t="s">
        <v>79</v>
      </c>
      <c r="AY350" s="152" t="s">
        <v>178</v>
      </c>
    </row>
    <row r="351" spans="2:65" s="12" customFormat="1" ht="10.199999999999999">
      <c r="B351" s="150"/>
      <c r="D351" s="151" t="s">
        <v>189</v>
      </c>
      <c r="E351" s="152" t="s">
        <v>32</v>
      </c>
      <c r="F351" s="153" t="s">
        <v>222</v>
      </c>
      <c r="H351" s="152" t="s">
        <v>32</v>
      </c>
      <c r="I351" s="154"/>
      <c r="L351" s="150"/>
      <c r="M351" s="155"/>
      <c r="T351" s="156"/>
      <c r="AT351" s="152" t="s">
        <v>189</v>
      </c>
      <c r="AU351" s="152" t="s">
        <v>88</v>
      </c>
      <c r="AV351" s="12" t="s">
        <v>86</v>
      </c>
      <c r="AW351" s="12" t="s">
        <v>41</v>
      </c>
      <c r="AX351" s="12" t="s">
        <v>79</v>
      </c>
      <c r="AY351" s="152" t="s">
        <v>178</v>
      </c>
    </row>
    <row r="352" spans="2:65" s="12" customFormat="1" ht="10.199999999999999">
      <c r="B352" s="150"/>
      <c r="D352" s="151" t="s">
        <v>189</v>
      </c>
      <c r="E352" s="152" t="s">
        <v>32</v>
      </c>
      <c r="F352" s="153" t="s">
        <v>458</v>
      </c>
      <c r="H352" s="152" t="s">
        <v>32</v>
      </c>
      <c r="I352" s="154"/>
      <c r="L352" s="150"/>
      <c r="M352" s="155"/>
      <c r="T352" s="156"/>
      <c r="AT352" s="152" t="s">
        <v>189</v>
      </c>
      <c r="AU352" s="152" t="s">
        <v>88</v>
      </c>
      <c r="AV352" s="12" t="s">
        <v>86</v>
      </c>
      <c r="AW352" s="12" t="s">
        <v>41</v>
      </c>
      <c r="AX352" s="12" t="s">
        <v>79</v>
      </c>
      <c r="AY352" s="152" t="s">
        <v>178</v>
      </c>
    </row>
    <row r="353" spans="2:65" s="13" customFormat="1" ht="10.199999999999999">
      <c r="B353" s="157"/>
      <c r="D353" s="151" t="s">
        <v>189</v>
      </c>
      <c r="E353" s="158" t="s">
        <v>32</v>
      </c>
      <c r="F353" s="159" t="s">
        <v>459</v>
      </c>
      <c r="H353" s="160">
        <v>76</v>
      </c>
      <c r="I353" s="161"/>
      <c r="L353" s="157"/>
      <c r="M353" s="162"/>
      <c r="T353" s="163"/>
      <c r="AT353" s="158" t="s">
        <v>189</v>
      </c>
      <c r="AU353" s="158" t="s">
        <v>88</v>
      </c>
      <c r="AV353" s="13" t="s">
        <v>88</v>
      </c>
      <c r="AW353" s="13" t="s">
        <v>41</v>
      </c>
      <c r="AX353" s="13" t="s">
        <v>79</v>
      </c>
      <c r="AY353" s="158" t="s">
        <v>178</v>
      </c>
    </row>
    <row r="354" spans="2:65" s="12" customFormat="1" ht="10.199999999999999">
      <c r="B354" s="150"/>
      <c r="D354" s="151" t="s">
        <v>189</v>
      </c>
      <c r="E354" s="152" t="s">
        <v>32</v>
      </c>
      <c r="F354" s="153" t="s">
        <v>252</v>
      </c>
      <c r="H354" s="152" t="s">
        <v>32</v>
      </c>
      <c r="I354" s="154"/>
      <c r="L354" s="150"/>
      <c r="M354" s="155"/>
      <c r="T354" s="156"/>
      <c r="AT354" s="152" t="s">
        <v>189</v>
      </c>
      <c r="AU354" s="152" t="s">
        <v>88</v>
      </c>
      <c r="AV354" s="12" t="s">
        <v>86</v>
      </c>
      <c r="AW354" s="12" t="s">
        <v>41</v>
      </c>
      <c r="AX354" s="12" t="s">
        <v>79</v>
      </c>
      <c r="AY354" s="152" t="s">
        <v>178</v>
      </c>
    </row>
    <row r="355" spans="2:65" s="13" customFormat="1" ht="10.199999999999999">
      <c r="B355" s="157"/>
      <c r="D355" s="151" t="s">
        <v>189</v>
      </c>
      <c r="E355" s="158" t="s">
        <v>32</v>
      </c>
      <c r="F355" s="159" t="s">
        <v>460</v>
      </c>
      <c r="H355" s="160">
        <v>13</v>
      </c>
      <c r="I355" s="161"/>
      <c r="L355" s="157"/>
      <c r="M355" s="162"/>
      <c r="T355" s="163"/>
      <c r="AT355" s="158" t="s">
        <v>189</v>
      </c>
      <c r="AU355" s="158" t="s">
        <v>88</v>
      </c>
      <c r="AV355" s="13" t="s">
        <v>88</v>
      </c>
      <c r="AW355" s="13" t="s">
        <v>41</v>
      </c>
      <c r="AX355" s="13" t="s">
        <v>79</v>
      </c>
      <c r="AY355" s="158" t="s">
        <v>178</v>
      </c>
    </row>
    <row r="356" spans="2:65" s="14" customFormat="1" ht="10.199999999999999">
      <c r="B356" s="164"/>
      <c r="D356" s="151" t="s">
        <v>189</v>
      </c>
      <c r="E356" s="165" t="s">
        <v>32</v>
      </c>
      <c r="F356" s="166" t="s">
        <v>192</v>
      </c>
      <c r="H356" s="167">
        <v>89</v>
      </c>
      <c r="I356" s="168"/>
      <c r="L356" s="164"/>
      <c r="M356" s="169"/>
      <c r="T356" s="170"/>
      <c r="AT356" s="165" t="s">
        <v>189</v>
      </c>
      <c r="AU356" s="165" t="s">
        <v>88</v>
      </c>
      <c r="AV356" s="14" t="s">
        <v>185</v>
      </c>
      <c r="AW356" s="14" t="s">
        <v>41</v>
      </c>
      <c r="AX356" s="14" t="s">
        <v>86</v>
      </c>
      <c r="AY356" s="165" t="s">
        <v>178</v>
      </c>
    </row>
    <row r="357" spans="2:65" s="1" customFormat="1" ht="24.15" customHeight="1">
      <c r="B357" s="34"/>
      <c r="C357" s="133" t="s">
        <v>461</v>
      </c>
      <c r="D357" s="133" t="s">
        <v>180</v>
      </c>
      <c r="E357" s="134" t="s">
        <v>462</v>
      </c>
      <c r="F357" s="135" t="s">
        <v>463</v>
      </c>
      <c r="G357" s="136" t="s">
        <v>202</v>
      </c>
      <c r="H357" s="137">
        <v>89</v>
      </c>
      <c r="I357" s="138"/>
      <c r="J357" s="139">
        <f>ROUND(I357*H357,2)</f>
        <v>0</v>
      </c>
      <c r="K357" s="135" t="s">
        <v>184</v>
      </c>
      <c r="L357" s="34"/>
      <c r="M357" s="140" t="s">
        <v>32</v>
      </c>
      <c r="N357" s="141" t="s">
        <v>50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185</v>
      </c>
      <c r="AT357" s="144" t="s">
        <v>180</v>
      </c>
      <c r="AU357" s="144" t="s">
        <v>88</v>
      </c>
      <c r="AY357" s="18" t="s">
        <v>178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86</v>
      </c>
      <c r="BK357" s="145">
        <f>ROUND(I357*H357,2)</f>
        <v>0</v>
      </c>
      <c r="BL357" s="18" t="s">
        <v>185</v>
      </c>
      <c r="BM357" s="144" t="s">
        <v>464</v>
      </c>
    </row>
    <row r="358" spans="2:65" s="1" customFormat="1" ht="10.199999999999999">
      <c r="B358" s="34"/>
      <c r="D358" s="146" t="s">
        <v>187</v>
      </c>
      <c r="F358" s="147" t="s">
        <v>465</v>
      </c>
      <c r="I358" s="148"/>
      <c r="L358" s="34"/>
      <c r="M358" s="149"/>
      <c r="T358" s="55"/>
      <c r="AT358" s="18" t="s">
        <v>187</v>
      </c>
      <c r="AU358" s="18" t="s">
        <v>88</v>
      </c>
    </row>
    <row r="359" spans="2:65" s="12" customFormat="1" ht="10.199999999999999">
      <c r="B359" s="150"/>
      <c r="D359" s="151" t="s">
        <v>189</v>
      </c>
      <c r="E359" s="152" t="s">
        <v>32</v>
      </c>
      <c r="F359" s="153" t="s">
        <v>190</v>
      </c>
      <c r="H359" s="152" t="s">
        <v>32</v>
      </c>
      <c r="I359" s="154"/>
      <c r="L359" s="150"/>
      <c r="M359" s="155"/>
      <c r="T359" s="156"/>
      <c r="AT359" s="152" t="s">
        <v>189</v>
      </c>
      <c r="AU359" s="152" t="s">
        <v>88</v>
      </c>
      <c r="AV359" s="12" t="s">
        <v>86</v>
      </c>
      <c r="AW359" s="12" t="s">
        <v>41</v>
      </c>
      <c r="AX359" s="12" t="s">
        <v>79</v>
      </c>
      <c r="AY359" s="152" t="s">
        <v>178</v>
      </c>
    </row>
    <row r="360" spans="2:65" s="12" customFormat="1" ht="10.199999999999999">
      <c r="B360" s="150"/>
      <c r="D360" s="151" t="s">
        <v>189</v>
      </c>
      <c r="E360" s="152" t="s">
        <v>32</v>
      </c>
      <c r="F360" s="153" t="s">
        <v>222</v>
      </c>
      <c r="H360" s="152" t="s">
        <v>32</v>
      </c>
      <c r="I360" s="154"/>
      <c r="L360" s="150"/>
      <c r="M360" s="155"/>
      <c r="T360" s="156"/>
      <c r="AT360" s="152" t="s">
        <v>189</v>
      </c>
      <c r="AU360" s="152" t="s">
        <v>88</v>
      </c>
      <c r="AV360" s="12" t="s">
        <v>86</v>
      </c>
      <c r="AW360" s="12" t="s">
        <v>41</v>
      </c>
      <c r="AX360" s="12" t="s">
        <v>79</v>
      </c>
      <c r="AY360" s="152" t="s">
        <v>178</v>
      </c>
    </row>
    <row r="361" spans="2:65" s="12" customFormat="1" ht="10.199999999999999">
      <c r="B361" s="150"/>
      <c r="D361" s="151" t="s">
        <v>189</v>
      </c>
      <c r="E361" s="152" t="s">
        <v>32</v>
      </c>
      <c r="F361" s="153" t="s">
        <v>458</v>
      </c>
      <c r="H361" s="152" t="s">
        <v>32</v>
      </c>
      <c r="I361" s="154"/>
      <c r="L361" s="150"/>
      <c r="M361" s="155"/>
      <c r="T361" s="156"/>
      <c r="AT361" s="152" t="s">
        <v>189</v>
      </c>
      <c r="AU361" s="152" t="s">
        <v>88</v>
      </c>
      <c r="AV361" s="12" t="s">
        <v>86</v>
      </c>
      <c r="AW361" s="12" t="s">
        <v>41</v>
      </c>
      <c r="AX361" s="12" t="s">
        <v>79</v>
      </c>
      <c r="AY361" s="152" t="s">
        <v>178</v>
      </c>
    </row>
    <row r="362" spans="2:65" s="13" customFormat="1" ht="10.199999999999999">
      <c r="B362" s="157"/>
      <c r="D362" s="151" t="s">
        <v>189</v>
      </c>
      <c r="E362" s="158" t="s">
        <v>32</v>
      </c>
      <c r="F362" s="159" t="s">
        <v>459</v>
      </c>
      <c r="H362" s="160">
        <v>76</v>
      </c>
      <c r="I362" s="161"/>
      <c r="L362" s="157"/>
      <c r="M362" s="162"/>
      <c r="T362" s="163"/>
      <c r="AT362" s="158" t="s">
        <v>189</v>
      </c>
      <c r="AU362" s="158" t="s">
        <v>88</v>
      </c>
      <c r="AV362" s="13" t="s">
        <v>88</v>
      </c>
      <c r="AW362" s="13" t="s">
        <v>41</v>
      </c>
      <c r="AX362" s="13" t="s">
        <v>79</v>
      </c>
      <c r="AY362" s="158" t="s">
        <v>178</v>
      </c>
    </row>
    <row r="363" spans="2:65" s="12" customFormat="1" ht="10.199999999999999">
      <c r="B363" s="150"/>
      <c r="D363" s="151" t="s">
        <v>189</v>
      </c>
      <c r="E363" s="152" t="s">
        <v>32</v>
      </c>
      <c r="F363" s="153" t="s">
        <v>252</v>
      </c>
      <c r="H363" s="152" t="s">
        <v>32</v>
      </c>
      <c r="I363" s="154"/>
      <c r="L363" s="150"/>
      <c r="M363" s="155"/>
      <c r="T363" s="156"/>
      <c r="AT363" s="152" t="s">
        <v>189</v>
      </c>
      <c r="AU363" s="152" t="s">
        <v>88</v>
      </c>
      <c r="AV363" s="12" t="s">
        <v>86</v>
      </c>
      <c r="AW363" s="12" t="s">
        <v>41</v>
      </c>
      <c r="AX363" s="12" t="s">
        <v>79</v>
      </c>
      <c r="AY363" s="152" t="s">
        <v>178</v>
      </c>
    </row>
    <row r="364" spans="2:65" s="13" customFormat="1" ht="10.199999999999999">
      <c r="B364" s="157"/>
      <c r="D364" s="151" t="s">
        <v>189</v>
      </c>
      <c r="E364" s="158" t="s">
        <v>32</v>
      </c>
      <c r="F364" s="159" t="s">
        <v>460</v>
      </c>
      <c r="H364" s="160">
        <v>13</v>
      </c>
      <c r="I364" s="161"/>
      <c r="L364" s="157"/>
      <c r="M364" s="162"/>
      <c r="T364" s="163"/>
      <c r="AT364" s="158" t="s">
        <v>189</v>
      </c>
      <c r="AU364" s="158" t="s">
        <v>88</v>
      </c>
      <c r="AV364" s="13" t="s">
        <v>88</v>
      </c>
      <c r="AW364" s="13" t="s">
        <v>41</v>
      </c>
      <c r="AX364" s="13" t="s">
        <v>79</v>
      </c>
      <c r="AY364" s="158" t="s">
        <v>178</v>
      </c>
    </row>
    <row r="365" spans="2:65" s="14" customFormat="1" ht="10.199999999999999">
      <c r="B365" s="164"/>
      <c r="D365" s="151" t="s">
        <v>189</v>
      </c>
      <c r="E365" s="165" t="s">
        <v>32</v>
      </c>
      <c r="F365" s="166" t="s">
        <v>192</v>
      </c>
      <c r="H365" s="167">
        <v>89</v>
      </c>
      <c r="I365" s="168"/>
      <c r="L365" s="164"/>
      <c r="M365" s="169"/>
      <c r="T365" s="170"/>
      <c r="AT365" s="165" t="s">
        <v>189</v>
      </c>
      <c r="AU365" s="165" t="s">
        <v>88</v>
      </c>
      <c r="AV365" s="14" t="s">
        <v>185</v>
      </c>
      <c r="AW365" s="14" t="s">
        <v>41</v>
      </c>
      <c r="AX365" s="14" t="s">
        <v>86</v>
      </c>
      <c r="AY365" s="165" t="s">
        <v>178</v>
      </c>
    </row>
    <row r="366" spans="2:65" s="11" customFormat="1" ht="22.8" customHeight="1">
      <c r="B366" s="121"/>
      <c r="D366" s="122" t="s">
        <v>78</v>
      </c>
      <c r="E366" s="131" t="s">
        <v>185</v>
      </c>
      <c r="F366" s="131" t="s">
        <v>466</v>
      </c>
      <c r="I366" s="124"/>
      <c r="J366" s="132">
        <f>BK366</f>
        <v>0</v>
      </c>
      <c r="L366" s="121"/>
      <c r="M366" s="126"/>
      <c r="P366" s="127">
        <f>SUM(P367:P419)</f>
        <v>0</v>
      </c>
      <c r="R366" s="127">
        <f>SUM(R367:R419)</f>
        <v>0.40306944</v>
      </c>
      <c r="T366" s="128">
        <f>SUM(T367:T419)</f>
        <v>0</v>
      </c>
      <c r="AR366" s="122" t="s">
        <v>86</v>
      </c>
      <c r="AT366" s="129" t="s">
        <v>78</v>
      </c>
      <c r="AU366" s="129" t="s">
        <v>86</v>
      </c>
      <c r="AY366" s="122" t="s">
        <v>178</v>
      </c>
      <c r="BK366" s="130">
        <f>SUM(BK367:BK419)</f>
        <v>0</v>
      </c>
    </row>
    <row r="367" spans="2:65" s="1" customFormat="1" ht="33" customHeight="1">
      <c r="B367" s="34"/>
      <c r="C367" s="133" t="s">
        <v>467</v>
      </c>
      <c r="D367" s="133" t="s">
        <v>180</v>
      </c>
      <c r="E367" s="134" t="s">
        <v>468</v>
      </c>
      <c r="F367" s="135" t="s">
        <v>469</v>
      </c>
      <c r="G367" s="136" t="s">
        <v>277</v>
      </c>
      <c r="H367" s="137">
        <v>14.478</v>
      </c>
      <c r="I367" s="138"/>
      <c r="J367" s="139">
        <f>ROUND(I367*H367,2)</f>
        <v>0</v>
      </c>
      <c r="K367" s="135" t="s">
        <v>184</v>
      </c>
      <c r="L367" s="34"/>
      <c r="M367" s="140" t="s">
        <v>32</v>
      </c>
      <c r="N367" s="141" t="s">
        <v>50</v>
      </c>
      <c r="P367" s="142">
        <f>O367*H367</f>
        <v>0</v>
      </c>
      <c r="Q367" s="142">
        <v>0</v>
      </c>
      <c r="R367" s="142">
        <f>Q367*H367</f>
        <v>0</v>
      </c>
      <c r="S367" s="142">
        <v>0</v>
      </c>
      <c r="T367" s="143">
        <f>S367*H367</f>
        <v>0</v>
      </c>
      <c r="AR367" s="144" t="s">
        <v>185</v>
      </c>
      <c r="AT367" s="144" t="s">
        <v>180</v>
      </c>
      <c r="AU367" s="144" t="s">
        <v>88</v>
      </c>
      <c r="AY367" s="18" t="s">
        <v>178</v>
      </c>
      <c r="BE367" s="145">
        <f>IF(N367="základní",J367,0)</f>
        <v>0</v>
      </c>
      <c r="BF367" s="145">
        <f>IF(N367="snížená",J367,0)</f>
        <v>0</v>
      </c>
      <c r="BG367" s="145">
        <f>IF(N367="zákl. přenesená",J367,0)</f>
        <v>0</v>
      </c>
      <c r="BH367" s="145">
        <f>IF(N367="sníž. přenesená",J367,0)</f>
        <v>0</v>
      </c>
      <c r="BI367" s="145">
        <f>IF(N367="nulová",J367,0)</f>
        <v>0</v>
      </c>
      <c r="BJ367" s="18" t="s">
        <v>86</v>
      </c>
      <c r="BK367" s="145">
        <f>ROUND(I367*H367,2)</f>
        <v>0</v>
      </c>
      <c r="BL367" s="18" t="s">
        <v>185</v>
      </c>
      <c r="BM367" s="144" t="s">
        <v>470</v>
      </c>
    </row>
    <row r="368" spans="2:65" s="1" customFormat="1" ht="10.199999999999999">
      <c r="B368" s="34"/>
      <c r="D368" s="146" t="s">
        <v>187</v>
      </c>
      <c r="F368" s="147" t="s">
        <v>471</v>
      </c>
      <c r="I368" s="148"/>
      <c r="L368" s="34"/>
      <c r="M368" s="149"/>
      <c r="T368" s="55"/>
      <c r="AT368" s="18" t="s">
        <v>187</v>
      </c>
      <c r="AU368" s="18" t="s">
        <v>88</v>
      </c>
    </row>
    <row r="369" spans="2:65" s="12" customFormat="1" ht="10.199999999999999">
      <c r="B369" s="150"/>
      <c r="D369" s="151" t="s">
        <v>189</v>
      </c>
      <c r="E369" s="152" t="s">
        <v>32</v>
      </c>
      <c r="F369" s="153" t="s">
        <v>190</v>
      </c>
      <c r="H369" s="152" t="s">
        <v>32</v>
      </c>
      <c r="I369" s="154"/>
      <c r="L369" s="150"/>
      <c r="M369" s="155"/>
      <c r="T369" s="156"/>
      <c r="AT369" s="152" t="s">
        <v>189</v>
      </c>
      <c r="AU369" s="152" t="s">
        <v>88</v>
      </c>
      <c r="AV369" s="12" t="s">
        <v>86</v>
      </c>
      <c r="AW369" s="12" t="s">
        <v>41</v>
      </c>
      <c r="AX369" s="12" t="s">
        <v>79</v>
      </c>
      <c r="AY369" s="152" t="s">
        <v>178</v>
      </c>
    </row>
    <row r="370" spans="2:65" s="12" customFormat="1" ht="10.199999999999999">
      <c r="B370" s="150"/>
      <c r="D370" s="151" t="s">
        <v>189</v>
      </c>
      <c r="E370" s="152" t="s">
        <v>32</v>
      </c>
      <c r="F370" s="153" t="s">
        <v>222</v>
      </c>
      <c r="H370" s="152" t="s">
        <v>32</v>
      </c>
      <c r="I370" s="154"/>
      <c r="L370" s="150"/>
      <c r="M370" s="155"/>
      <c r="T370" s="156"/>
      <c r="AT370" s="152" t="s">
        <v>189</v>
      </c>
      <c r="AU370" s="152" t="s">
        <v>88</v>
      </c>
      <c r="AV370" s="12" t="s">
        <v>86</v>
      </c>
      <c r="AW370" s="12" t="s">
        <v>41</v>
      </c>
      <c r="AX370" s="12" t="s">
        <v>79</v>
      </c>
      <c r="AY370" s="152" t="s">
        <v>178</v>
      </c>
    </row>
    <row r="371" spans="2:65" s="12" customFormat="1" ht="10.199999999999999">
      <c r="B371" s="150"/>
      <c r="D371" s="151" t="s">
        <v>189</v>
      </c>
      <c r="E371" s="152" t="s">
        <v>32</v>
      </c>
      <c r="F371" s="153" t="s">
        <v>280</v>
      </c>
      <c r="H371" s="152" t="s">
        <v>32</v>
      </c>
      <c r="I371" s="154"/>
      <c r="L371" s="150"/>
      <c r="M371" s="155"/>
      <c r="T371" s="156"/>
      <c r="AT371" s="152" t="s">
        <v>189</v>
      </c>
      <c r="AU371" s="152" t="s">
        <v>88</v>
      </c>
      <c r="AV371" s="12" t="s">
        <v>86</v>
      </c>
      <c r="AW371" s="12" t="s">
        <v>41</v>
      </c>
      <c r="AX371" s="12" t="s">
        <v>79</v>
      </c>
      <c r="AY371" s="152" t="s">
        <v>178</v>
      </c>
    </row>
    <row r="372" spans="2:65" s="12" customFormat="1" ht="10.199999999999999">
      <c r="B372" s="150"/>
      <c r="D372" s="151" t="s">
        <v>189</v>
      </c>
      <c r="E372" s="152" t="s">
        <v>32</v>
      </c>
      <c r="F372" s="153" t="s">
        <v>283</v>
      </c>
      <c r="H372" s="152" t="s">
        <v>32</v>
      </c>
      <c r="I372" s="154"/>
      <c r="L372" s="150"/>
      <c r="M372" s="155"/>
      <c r="T372" s="156"/>
      <c r="AT372" s="152" t="s">
        <v>189</v>
      </c>
      <c r="AU372" s="152" t="s">
        <v>88</v>
      </c>
      <c r="AV372" s="12" t="s">
        <v>86</v>
      </c>
      <c r="AW372" s="12" t="s">
        <v>41</v>
      </c>
      <c r="AX372" s="12" t="s">
        <v>79</v>
      </c>
      <c r="AY372" s="152" t="s">
        <v>178</v>
      </c>
    </row>
    <row r="373" spans="2:65" s="13" customFormat="1" ht="10.199999999999999">
      <c r="B373" s="157"/>
      <c r="D373" s="151" t="s">
        <v>189</v>
      </c>
      <c r="E373" s="158" t="s">
        <v>32</v>
      </c>
      <c r="F373" s="159" t="s">
        <v>472</v>
      </c>
      <c r="H373" s="160">
        <v>8.36</v>
      </c>
      <c r="I373" s="161"/>
      <c r="L373" s="157"/>
      <c r="M373" s="162"/>
      <c r="T373" s="163"/>
      <c r="AT373" s="158" t="s">
        <v>189</v>
      </c>
      <c r="AU373" s="158" t="s">
        <v>88</v>
      </c>
      <c r="AV373" s="13" t="s">
        <v>88</v>
      </c>
      <c r="AW373" s="13" t="s">
        <v>41</v>
      </c>
      <c r="AX373" s="13" t="s">
        <v>79</v>
      </c>
      <c r="AY373" s="158" t="s">
        <v>178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252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3" customFormat="1" ht="10.199999999999999">
      <c r="B375" s="157"/>
      <c r="D375" s="151" t="s">
        <v>189</v>
      </c>
      <c r="E375" s="158" t="s">
        <v>32</v>
      </c>
      <c r="F375" s="159" t="s">
        <v>473</v>
      </c>
      <c r="H375" s="160">
        <v>1.43</v>
      </c>
      <c r="I375" s="161"/>
      <c r="L375" s="157"/>
      <c r="M375" s="162"/>
      <c r="T375" s="163"/>
      <c r="AT375" s="158" t="s">
        <v>189</v>
      </c>
      <c r="AU375" s="158" t="s">
        <v>88</v>
      </c>
      <c r="AV375" s="13" t="s">
        <v>88</v>
      </c>
      <c r="AW375" s="13" t="s">
        <v>41</v>
      </c>
      <c r="AX375" s="13" t="s">
        <v>79</v>
      </c>
      <c r="AY375" s="158" t="s">
        <v>178</v>
      </c>
    </row>
    <row r="376" spans="2:65" s="15" customFormat="1" ht="10.199999999999999">
      <c r="B376" s="181"/>
      <c r="D376" s="151" t="s">
        <v>189</v>
      </c>
      <c r="E376" s="182" t="s">
        <v>32</v>
      </c>
      <c r="F376" s="183" t="s">
        <v>474</v>
      </c>
      <c r="H376" s="184">
        <v>9.7899999999999991</v>
      </c>
      <c r="I376" s="185"/>
      <c r="L376" s="181"/>
      <c r="M376" s="186"/>
      <c r="T376" s="187"/>
      <c r="AT376" s="182" t="s">
        <v>189</v>
      </c>
      <c r="AU376" s="182" t="s">
        <v>88</v>
      </c>
      <c r="AV376" s="15" t="s">
        <v>199</v>
      </c>
      <c r="AW376" s="15" t="s">
        <v>41</v>
      </c>
      <c r="AX376" s="15" t="s">
        <v>79</v>
      </c>
      <c r="AY376" s="182" t="s">
        <v>178</v>
      </c>
    </row>
    <row r="377" spans="2:65" s="12" customFormat="1" ht="10.199999999999999">
      <c r="B377" s="150"/>
      <c r="D377" s="151" t="s">
        <v>189</v>
      </c>
      <c r="E377" s="152" t="s">
        <v>32</v>
      </c>
      <c r="F377" s="153" t="s">
        <v>475</v>
      </c>
      <c r="H377" s="152" t="s">
        <v>32</v>
      </c>
      <c r="I377" s="154"/>
      <c r="L377" s="150"/>
      <c r="M377" s="155"/>
      <c r="T377" s="156"/>
      <c r="AT377" s="152" t="s">
        <v>189</v>
      </c>
      <c r="AU377" s="152" t="s">
        <v>88</v>
      </c>
      <c r="AV377" s="12" t="s">
        <v>86</v>
      </c>
      <c r="AW377" s="12" t="s">
        <v>41</v>
      </c>
      <c r="AX377" s="12" t="s">
        <v>79</v>
      </c>
      <c r="AY377" s="152" t="s">
        <v>178</v>
      </c>
    </row>
    <row r="378" spans="2:65" s="13" customFormat="1" ht="10.199999999999999">
      <c r="B378" s="157"/>
      <c r="D378" s="151" t="s">
        <v>189</v>
      </c>
      <c r="E378" s="158" t="s">
        <v>32</v>
      </c>
      <c r="F378" s="159" t="s">
        <v>476</v>
      </c>
      <c r="H378" s="160">
        <v>3.75</v>
      </c>
      <c r="I378" s="161"/>
      <c r="L378" s="157"/>
      <c r="M378" s="162"/>
      <c r="T378" s="163"/>
      <c r="AT378" s="158" t="s">
        <v>189</v>
      </c>
      <c r="AU378" s="158" t="s">
        <v>88</v>
      </c>
      <c r="AV378" s="13" t="s">
        <v>88</v>
      </c>
      <c r="AW378" s="13" t="s">
        <v>41</v>
      </c>
      <c r="AX378" s="13" t="s">
        <v>79</v>
      </c>
      <c r="AY378" s="158" t="s">
        <v>178</v>
      </c>
    </row>
    <row r="379" spans="2:65" s="12" customFormat="1" ht="20.399999999999999">
      <c r="B379" s="150"/>
      <c r="D379" s="151" t="s">
        <v>189</v>
      </c>
      <c r="E379" s="152" t="s">
        <v>32</v>
      </c>
      <c r="F379" s="153" t="s">
        <v>477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3" customFormat="1" ht="20.399999999999999">
      <c r="B380" s="157"/>
      <c r="D380" s="151" t="s">
        <v>189</v>
      </c>
      <c r="E380" s="158" t="s">
        <v>32</v>
      </c>
      <c r="F380" s="159" t="s">
        <v>478</v>
      </c>
      <c r="H380" s="160">
        <v>0.93799999999999994</v>
      </c>
      <c r="I380" s="161"/>
      <c r="L380" s="157"/>
      <c r="M380" s="162"/>
      <c r="T380" s="163"/>
      <c r="AT380" s="158" t="s">
        <v>189</v>
      </c>
      <c r="AU380" s="158" t="s">
        <v>88</v>
      </c>
      <c r="AV380" s="13" t="s">
        <v>88</v>
      </c>
      <c r="AW380" s="13" t="s">
        <v>41</v>
      </c>
      <c r="AX380" s="13" t="s">
        <v>79</v>
      </c>
      <c r="AY380" s="158" t="s">
        <v>178</v>
      </c>
    </row>
    <row r="381" spans="2:65" s="15" customFormat="1" ht="10.199999999999999">
      <c r="B381" s="181"/>
      <c r="D381" s="151" t="s">
        <v>189</v>
      </c>
      <c r="E381" s="182" t="s">
        <v>32</v>
      </c>
      <c r="F381" s="183" t="s">
        <v>479</v>
      </c>
      <c r="H381" s="184">
        <v>4.6879999999999997</v>
      </c>
      <c r="I381" s="185"/>
      <c r="L381" s="181"/>
      <c r="M381" s="186"/>
      <c r="T381" s="187"/>
      <c r="AT381" s="182" t="s">
        <v>189</v>
      </c>
      <c r="AU381" s="182" t="s">
        <v>88</v>
      </c>
      <c r="AV381" s="15" t="s">
        <v>199</v>
      </c>
      <c r="AW381" s="15" t="s">
        <v>41</v>
      </c>
      <c r="AX381" s="15" t="s">
        <v>79</v>
      </c>
      <c r="AY381" s="182" t="s">
        <v>178</v>
      </c>
    </row>
    <row r="382" spans="2:65" s="14" customFormat="1" ht="10.199999999999999">
      <c r="B382" s="164"/>
      <c r="D382" s="151" t="s">
        <v>189</v>
      </c>
      <c r="E382" s="165" t="s">
        <v>32</v>
      </c>
      <c r="F382" s="166" t="s">
        <v>192</v>
      </c>
      <c r="H382" s="167">
        <v>14.478</v>
      </c>
      <c r="I382" s="168"/>
      <c r="L382" s="164"/>
      <c r="M382" s="169"/>
      <c r="T382" s="170"/>
      <c r="AT382" s="165" t="s">
        <v>189</v>
      </c>
      <c r="AU382" s="165" t="s">
        <v>88</v>
      </c>
      <c r="AV382" s="14" t="s">
        <v>185</v>
      </c>
      <c r="AW382" s="14" t="s">
        <v>41</v>
      </c>
      <c r="AX382" s="14" t="s">
        <v>86</v>
      </c>
      <c r="AY382" s="165" t="s">
        <v>178</v>
      </c>
    </row>
    <row r="383" spans="2:65" s="1" customFormat="1" ht="49.05" customHeight="1">
      <c r="B383" s="34"/>
      <c r="C383" s="133" t="s">
        <v>480</v>
      </c>
      <c r="D383" s="133" t="s">
        <v>180</v>
      </c>
      <c r="E383" s="134" t="s">
        <v>481</v>
      </c>
      <c r="F383" s="135" t="s">
        <v>482</v>
      </c>
      <c r="G383" s="136" t="s">
        <v>277</v>
      </c>
      <c r="H383" s="137">
        <v>0.9</v>
      </c>
      <c r="I383" s="138"/>
      <c r="J383" s="139">
        <f>ROUND(I383*H383,2)</f>
        <v>0</v>
      </c>
      <c r="K383" s="135" t="s">
        <v>184</v>
      </c>
      <c r="L383" s="34"/>
      <c r="M383" s="140" t="s">
        <v>32</v>
      </c>
      <c r="N383" s="141" t="s">
        <v>50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185</v>
      </c>
      <c r="AT383" s="144" t="s">
        <v>180</v>
      </c>
      <c r="AU383" s="144" t="s">
        <v>88</v>
      </c>
      <c r="AY383" s="18" t="s">
        <v>178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86</v>
      </c>
      <c r="BK383" s="145">
        <f>ROUND(I383*H383,2)</f>
        <v>0</v>
      </c>
      <c r="BL383" s="18" t="s">
        <v>185</v>
      </c>
      <c r="BM383" s="144" t="s">
        <v>483</v>
      </c>
    </row>
    <row r="384" spans="2:65" s="1" customFormat="1" ht="10.199999999999999">
      <c r="B384" s="34"/>
      <c r="D384" s="146" t="s">
        <v>187</v>
      </c>
      <c r="F384" s="147" t="s">
        <v>484</v>
      </c>
      <c r="I384" s="148"/>
      <c r="L384" s="34"/>
      <c r="M384" s="149"/>
      <c r="T384" s="55"/>
      <c r="AT384" s="18" t="s">
        <v>187</v>
      </c>
      <c r="AU384" s="18" t="s">
        <v>88</v>
      </c>
    </row>
    <row r="385" spans="2:65" s="12" customFormat="1" ht="10.199999999999999">
      <c r="B385" s="150"/>
      <c r="D385" s="151" t="s">
        <v>189</v>
      </c>
      <c r="E385" s="152" t="s">
        <v>32</v>
      </c>
      <c r="F385" s="153" t="s">
        <v>190</v>
      </c>
      <c r="H385" s="152" t="s">
        <v>32</v>
      </c>
      <c r="I385" s="154"/>
      <c r="L385" s="150"/>
      <c r="M385" s="155"/>
      <c r="T385" s="156"/>
      <c r="AT385" s="152" t="s">
        <v>189</v>
      </c>
      <c r="AU385" s="152" t="s">
        <v>88</v>
      </c>
      <c r="AV385" s="12" t="s">
        <v>86</v>
      </c>
      <c r="AW385" s="12" t="s">
        <v>41</v>
      </c>
      <c r="AX385" s="12" t="s">
        <v>79</v>
      </c>
      <c r="AY385" s="152" t="s">
        <v>178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222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2" customFormat="1" ht="10.199999999999999">
      <c r="B387" s="150"/>
      <c r="D387" s="151" t="s">
        <v>189</v>
      </c>
      <c r="E387" s="152" t="s">
        <v>32</v>
      </c>
      <c r="F387" s="153" t="s">
        <v>475</v>
      </c>
      <c r="H387" s="152" t="s">
        <v>32</v>
      </c>
      <c r="I387" s="154"/>
      <c r="L387" s="150"/>
      <c r="M387" s="155"/>
      <c r="T387" s="156"/>
      <c r="AT387" s="152" t="s">
        <v>189</v>
      </c>
      <c r="AU387" s="152" t="s">
        <v>88</v>
      </c>
      <c r="AV387" s="12" t="s">
        <v>86</v>
      </c>
      <c r="AW387" s="12" t="s">
        <v>41</v>
      </c>
      <c r="AX387" s="12" t="s">
        <v>79</v>
      </c>
      <c r="AY387" s="152" t="s">
        <v>178</v>
      </c>
    </row>
    <row r="388" spans="2:65" s="12" customFormat="1" ht="10.199999999999999">
      <c r="B388" s="150"/>
      <c r="D388" s="151" t="s">
        <v>189</v>
      </c>
      <c r="E388" s="152" t="s">
        <v>32</v>
      </c>
      <c r="F388" s="153" t="s">
        <v>485</v>
      </c>
      <c r="H388" s="152" t="s">
        <v>32</v>
      </c>
      <c r="I388" s="154"/>
      <c r="L388" s="150"/>
      <c r="M388" s="155"/>
      <c r="T388" s="156"/>
      <c r="AT388" s="152" t="s">
        <v>189</v>
      </c>
      <c r="AU388" s="152" t="s">
        <v>88</v>
      </c>
      <c r="AV388" s="12" t="s">
        <v>86</v>
      </c>
      <c r="AW388" s="12" t="s">
        <v>41</v>
      </c>
      <c r="AX388" s="12" t="s">
        <v>79</v>
      </c>
      <c r="AY388" s="152" t="s">
        <v>178</v>
      </c>
    </row>
    <row r="389" spans="2:65" s="13" customFormat="1" ht="10.199999999999999">
      <c r="B389" s="157"/>
      <c r="D389" s="151" t="s">
        <v>189</v>
      </c>
      <c r="E389" s="158" t="s">
        <v>32</v>
      </c>
      <c r="F389" s="159" t="s">
        <v>486</v>
      </c>
      <c r="H389" s="160">
        <v>0.9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41</v>
      </c>
      <c r="AX389" s="13" t="s">
        <v>79</v>
      </c>
      <c r="AY389" s="158" t="s">
        <v>178</v>
      </c>
    </row>
    <row r="390" spans="2:65" s="15" customFormat="1" ht="10.199999999999999">
      <c r="B390" s="181"/>
      <c r="D390" s="151" t="s">
        <v>189</v>
      </c>
      <c r="E390" s="182" t="s">
        <v>32</v>
      </c>
      <c r="F390" s="183" t="s">
        <v>479</v>
      </c>
      <c r="H390" s="184">
        <v>0.9</v>
      </c>
      <c r="I390" s="185"/>
      <c r="L390" s="181"/>
      <c r="M390" s="186"/>
      <c r="T390" s="187"/>
      <c r="AT390" s="182" t="s">
        <v>189</v>
      </c>
      <c r="AU390" s="182" t="s">
        <v>88</v>
      </c>
      <c r="AV390" s="15" t="s">
        <v>199</v>
      </c>
      <c r="AW390" s="15" t="s">
        <v>41</v>
      </c>
      <c r="AX390" s="15" t="s">
        <v>79</v>
      </c>
      <c r="AY390" s="182" t="s">
        <v>178</v>
      </c>
    </row>
    <row r="391" spans="2:65" s="14" customFormat="1" ht="10.199999999999999">
      <c r="B391" s="164"/>
      <c r="D391" s="151" t="s">
        <v>189</v>
      </c>
      <c r="E391" s="165" t="s">
        <v>32</v>
      </c>
      <c r="F391" s="166" t="s">
        <v>192</v>
      </c>
      <c r="H391" s="167">
        <v>0.9</v>
      </c>
      <c r="I391" s="168"/>
      <c r="L391" s="164"/>
      <c r="M391" s="169"/>
      <c r="T391" s="170"/>
      <c r="AT391" s="165" t="s">
        <v>189</v>
      </c>
      <c r="AU391" s="165" t="s">
        <v>88</v>
      </c>
      <c r="AV391" s="14" t="s">
        <v>185</v>
      </c>
      <c r="AW391" s="14" t="s">
        <v>41</v>
      </c>
      <c r="AX391" s="14" t="s">
        <v>86</v>
      </c>
      <c r="AY391" s="165" t="s">
        <v>178</v>
      </c>
    </row>
    <row r="392" spans="2:65" s="1" customFormat="1" ht="37.799999999999997" customHeight="1">
      <c r="B392" s="34"/>
      <c r="C392" s="133" t="s">
        <v>487</v>
      </c>
      <c r="D392" s="133" t="s">
        <v>180</v>
      </c>
      <c r="E392" s="134" t="s">
        <v>488</v>
      </c>
      <c r="F392" s="135" t="s">
        <v>489</v>
      </c>
      <c r="G392" s="136" t="s">
        <v>234</v>
      </c>
      <c r="H392" s="137">
        <v>2.4</v>
      </c>
      <c r="I392" s="138"/>
      <c r="J392" s="139">
        <f>ROUND(I392*H392,2)</f>
        <v>0</v>
      </c>
      <c r="K392" s="135" t="s">
        <v>184</v>
      </c>
      <c r="L392" s="34"/>
      <c r="M392" s="140" t="s">
        <v>32</v>
      </c>
      <c r="N392" s="141" t="s">
        <v>50</v>
      </c>
      <c r="P392" s="142">
        <f>O392*H392</f>
        <v>0</v>
      </c>
      <c r="Q392" s="142">
        <v>6.3200000000000001E-3</v>
      </c>
      <c r="R392" s="142">
        <f>Q392*H392</f>
        <v>1.5167999999999999E-2</v>
      </c>
      <c r="S392" s="142">
        <v>0</v>
      </c>
      <c r="T392" s="143">
        <f>S392*H392</f>
        <v>0</v>
      </c>
      <c r="AR392" s="144" t="s">
        <v>185</v>
      </c>
      <c r="AT392" s="144" t="s">
        <v>180</v>
      </c>
      <c r="AU392" s="144" t="s">
        <v>88</v>
      </c>
      <c r="AY392" s="18" t="s">
        <v>178</v>
      </c>
      <c r="BE392" s="145">
        <f>IF(N392="základní",J392,0)</f>
        <v>0</v>
      </c>
      <c r="BF392" s="145">
        <f>IF(N392="snížená",J392,0)</f>
        <v>0</v>
      </c>
      <c r="BG392" s="145">
        <f>IF(N392="zákl. přenesená",J392,0)</f>
        <v>0</v>
      </c>
      <c r="BH392" s="145">
        <f>IF(N392="sníž. přenesená",J392,0)</f>
        <v>0</v>
      </c>
      <c r="BI392" s="145">
        <f>IF(N392="nulová",J392,0)</f>
        <v>0</v>
      </c>
      <c r="BJ392" s="18" t="s">
        <v>86</v>
      </c>
      <c r="BK392" s="145">
        <f>ROUND(I392*H392,2)</f>
        <v>0</v>
      </c>
      <c r="BL392" s="18" t="s">
        <v>185</v>
      </c>
      <c r="BM392" s="144" t="s">
        <v>490</v>
      </c>
    </row>
    <row r="393" spans="2:65" s="1" customFormat="1" ht="10.199999999999999">
      <c r="B393" s="34"/>
      <c r="D393" s="146" t="s">
        <v>187</v>
      </c>
      <c r="F393" s="147" t="s">
        <v>491</v>
      </c>
      <c r="I393" s="148"/>
      <c r="L393" s="34"/>
      <c r="M393" s="149"/>
      <c r="T393" s="55"/>
      <c r="AT393" s="18" t="s">
        <v>187</v>
      </c>
      <c r="AU393" s="18" t="s">
        <v>88</v>
      </c>
    </row>
    <row r="394" spans="2:65" s="12" customFormat="1" ht="10.199999999999999">
      <c r="B394" s="150"/>
      <c r="D394" s="151" t="s">
        <v>189</v>
      </c>
      <c r="E394" s="152" t="s">
        <v>32</v>
      </c>
      <c r="F394" s="153" t="s">
        <v>190</v>
      </c>
      <c r="H394" s="152" t="s">
        <v>32</v>
      </c>
      <c r="I394" s="154"/>
      <c r="L394" s="150"/>
      <c r="M394" s="155"/>
      <c r="T394" s="156"/>
      <c r="AT394" s="152" t="s">
        <v>189</v>
      </c>
      <c r="AU394" s="152" t="s">
        <v>88</v>
      </c>
      <c r="AV394" s="12" t="s">
        <v>86</v>
      </c>
      <c r="AW394" s="12" t="s">
        <v>41</v>
      </c>
      <c r="AX394" s="12" t="s">
        <v>79</v>
      </c>
      <c r="AY394" s="152" t="s">
        <v>178</v>
      </c>
    </row>
    <row r="395" spans="2:65" s="12" customFormat="1" ht="10.199999999999999">
      <c r="B395" s="150"/>
      <c r="D395" s="151" t="s">
        <v>189</v>
      </c>
      <c r="E395" s="152" t="s">
        <v>32</v>
      </c>
      <c r="F395" s="153" t="s">
        <v>222</v>
      </c>
      <c r="H395" s="152" t="s">
        <v>32</v>
      </c>
      <c r="I395" s="154"/>
      <c r="L395" s="150"/>
      <c r="M395" s="155"/>
      <c r="T395" s="156"/>
      <c r="AT395" s="152" t="s">
        <v>189</v>
      </c>
      <c r="AU395" s="152" t="s">
        <v>88</v>
      </c>
      <c r="AV395" s="12" t="s">
        <v>86</v>
      </c>
      <c r="AW395" s="12" t="s">
        <v>41</v>
      </c>
      <c r="AX395" s="12" t="s">
        <v>79</v>
      </c>
      <c r="AY395" s="152" t="s">
        <v>178</v>
      </c>
    </row>
    <row r="396" spans="2:65" s="12" customFormat="1" ht="10.199999999999999">
      <c r="B396" s="150"/>
      <c r="D396" s="151" t="s">
        <v>189</v>
      </c>
      <c r="E396" s="152" t="s">
        <v>32</v>
      </c>
      <c r="F396" s="153" t="s">
        <v>475</v>
      </c>
      <c r="H396" s="152" t="s">
        <v>32</v>
      </c>
      <c r="I396" s="154"/>
      <c r="L396" s="150"/>
      <c r="M396" s="155"/>
      <c r="T396" s="156"/>
      <c r="AT396" s="152" t="s">
        <v>189</v>
      </c>
      <c r="AU396" s="152" t="s">
        <v>88</v>
      </c>
      <c r="AV396" s="12" t="s">
        <v>86</v>
      </c>
      <c r="AW396" s="12" t="s">
        <v>41</v>
      </c>
      <c r="AX396" s="12" t="s">
        <v>79</v>
      </c>
      <c r="AY396" s="152" t="s">
        <v>178</v>
      </c>
    </row>
    <row r="397" spans="2:65" s="12" customFormat="1" ht="10.199999999999999">
      <c r="B397" s="150"/>
      <c r="D397" s="151" t="s">
        <v>189</v>
      </c>
      <c r="E397" s="152" t="s">
        <v>32</v>
      </c>
      <c r="F397" s="153" t="s">
        <v>485</v>
      </c>
      <c r="H397" s="152" t="s">
        <v>32</v>
      </c>
      <c r="I397" s="154"/>
      <c r="L397" s="150"/>
      <c r="M397" s="155"/>
      <c r="T397" s="156"/>
      <c r="AT397" s="152" t="s">
        <v>189</v>
      </c>
      <c r="AU397" s="152" t="s">
        <v>88</v>
      </c>
      <c r="AV397" s="12" t="s">
        <v>86</v>
      </c>
      <c r="AW397" s="12" t="s">
        <v>41</v>
      </c>
      <c r="AX397" s="12" t="s">
        <v>79</v>
      </c>
      <c r="AY397" s="152" t="s">
        <v>178</v>
      </c>
    </row>
    <row r="398" spans="2:65" s="13" customFormat="1" ht="10.199999999999999">
      <c r="B398" s="157"/>
      <c r="D398" s="151" t="s">
        <v>189</v>
      </c>
      <c r="E398" s="158" t="s">
        <v>32</v>
      </c>
      <c r="F398" s="159" t="s">
        <v>492</v>
      </c>
      <c r="H398" s="160">
        <v>2.4</v>
      </c>
      <c r="I398" s="161"/>
      <c r="L398" s="157"/>
      <c r="M398" s="162"/>
      <c r="T398" s="163"/>
      <c r="AT398" s="158" t="s">
        <v>189</v>
      </c>
      <c r="AU398" s="158" t="s">
        <v>88</v>
      </c>
      <c r="AV398" s="13" t="s">
        <v>88</v>
      </c>
      <c r="AW398" s="13" t="s">
        <v>41</v>
      </c>
      <c r="AX398" s="13" t="s">
        <v>79</v>
      </c>
      <c r="AY398" s="158" t="s">
        <v>178</v>
      </c>
    </row>
    <row r="399" spans="2:65" s="15" customFormat="1" ht="10.199999999999999">
      <c r="B399" s="181"/>
      <c r="D399" s="151" t="s">
        <v>189</v>
      </c>
      <c r="E399" s="182" t="s">
        <v>32</v>
      </c>
      <c r="F399" s="183" t="s">
        <v>479</v>
      </c>
      <c r="H399" s="184">
        <v>2.4</v>
      </c>
      <c r="I399" s="185"/>
      <c r="L399" s="181"/>
      <c r="M399" s="186"/>
      <c r="T399" s="187"/>
      <c r="AT399" s="182" t="s">
        <v>189</v>
      </c>
      <c r="AU399" s="182" t="s">
        <v>88</v>
      </c>
      <c r="AV399" s="15" t="s">
        <v>199</v>
      </c>
      <c r="AW399" s="15" t="s">
        <v>41</v>
      </c>
      <c r="AX399" s="15" t="s">
        <v>79</v>
      </c>
      <c r="AY399" s="182" t="s">
        <v>178</v>
      </c>
    </row>
    <row r="400" spans="2:65" s="14" customFormat="1" ht="10.199999999999999">
      <c r="B400" s="164"/>
      <c r="D400" s="151" t="s">
        <v>189</v>
      </c>
      <c r="E400" s="165" t="s">
        <v>32</v>
      </c>
      <c r="F400" s="166" t="s">
        <v>192</v>
      </c>
      <c r="H400" s="167">
        <v>2.4</v>
      </c>
      <c r="I400" s="168"/>
      <c r="L400" s="164"/>
      <c r="M400" s="169"/>
      <c r="T400" s="170"/>
      <c r="AT400" s="165" t="s">
        <v>189</v>
      </c>
      <c r="AU400" s="165" t="s">
        <v>88</v>
      </c>
      <c r="AV400" s="14" t="s">
        <v>185</v>
      </c>
      <c r="AW400" s="14" t="s">
        <v>41</v>
      </c>
      <c r="AX400" s="14" t="s">
        <v>86</v>
      </c>
      <c r="AY400" s="165" t="s">
        <v>178</v>
      </c>
    </row>
    <row r="401" spans="2:65" s="1" customFormat="1" ht="37.799999999999997" customHeight="1">
      <c r="B401" s="34"/>
      <c r="C401" s="133" t="s">
        <v>493</v>
      </c>
      <c r="D401" s="133" t="s">
        <v>180</v>
      </c>
      <c r="E401" s="134" t="s">
        <v>494</v>
      </c>
      <c r="F401" s="135" t="s">
        <v>495</v>
      </c>
      <c r="G401" s="136" t="s">
        <v>219</v>
      </c>
      <c r="H401" s="137">
        <v>4</v>
      </c>
      <c r="I401" s="138"/>
      <c r="J401" s="139">
        <f>ROUND(I401*H401,2)</f>
        <v>0</v>
      </c>
      <c r="K401" s="135" t="s">
        <v>184</v>
      </c>
      <c r="L401" s="34"/>
      <c r="M401" s="140" t="s">
        <v>32</v>
      </c>
      <c r="N401" s="141" t="s">
        <v>50</v>
      </c>
      <c r="P401" s="142">
        <f>O401*H401</f>
        <v>0</v>
      </c>
      <c r="Q401" s="142">
        <v>8.8319999999999996E-2</v>
      </c>
      <c r="R401" s="142">
        <f>Q401*H401</f>
        <v>0.35327999999999998</v>
      </c>
      <c r="S401" s="142">
        <v>0</v>
      </c>
      <c r="T401" s="143">
        <f>S401*H401</f>
        <v>0</v>
      </c>
      <c r="AR401" s="144" t="s">
        <v>185</v>
      </c>
      <c r="AT401" s="144" t="s">
        <v>180</v>
      </c>
      <c r="AU401" s="144" t="s">
        <v>88</v>
      </c>
      <c r="AY401" s="18" t="s">
        <v>178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86</v>
      </c>
      <c r="BK401" s="145">
        <f>ROUND(I401*H401,2)</f>
        <v>0</v>
      </c>
      <c r="BL401" s="18" t="s">
        <v>185</v>
      </c>
      <c r="BM401" s="144" t="s">
        <v>496</v>
      </c>
    </row>
    <row r="402" spans="2:65" s="1" customFormat="1" ht="10.199999999999999">
      <c r="B402" s="34"/>
      <c r="D402" s="146" t="s">
        <v>187</v>
      </c>
      <c r="F402" s="147" t="s">
        <v>497</v>
      </c>
      <c r="I402" s="148"/>
      <c r="L402" s="34"/>
      <c r="M402" s="149"/>
      <c r="T402" s="55"/>
      <c r="AT402" s="18" t="s">
        <v>187</v>
      </c>
      <c r="AU402" s="18" t="s">
        <v>88</v>
      </c>
    </row>
    <row r="403" spans="2:65" s="12" customFormat="1" ht="10.199999999999999">
      <c r="B403" s="150"/>
      <c r="D403" s="151" t="s">
        <v>189</v>
      </c>
      <c r="E403" s="152" t="s">
        <v>32</v>
      </c>
      <c r="F403" s="153" t="s">
        <v>190</v>
      </c>
      <c r="H403" s="152" t="s">
        <v>32</v>
      </c>
      <c r="I403" s="154"/>
      <c r="L403" s="150"/>
      <c r="M403" s="155"/>
      <c r="T403" s="156"/>
      <c r="AT403" s="152" t="s">
        <v>189</v>
      </c>
      <c r="AU403" s="152" t="s">
        <v>88</v>
      </c>
      <c r="AV403" s="12" t="s">
        <v>86</v>
      </c>
      <c r="AW403" s="12" t="s">
        <v>41</v>
      </c>
      <c r="AX403" s="12" t="s">
        <v>79</v>
      </c>
      <c r="AY403" s="152" t="s">
        <v>178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222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475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3" customFormat="1" ht="10.199999999999999">
      <c r="B406" s="157"/>
      <c r="D406" s="151" t="s">
        <v>189</v>
      </c>
      <c r="E406" s="158" t="s">
        <v>32</v>
      </c>
      <c r="F406" s="159" t="s">
        <v>498</v>
      </c>
      <c r="H406" s="160">
        <v>1</v>
      </c>
      <c r="I406" s="161"/>
      <c r="L406" s="157"/>
      <c r="M406" s="162"/>
      <c r="T406" s="163"/>
      <c r="AT406" s="158" t="s">
        <v>189</v>
      </c>
      <c r="AU406" s="158" t="s">
        <v>88</v>
      </c>
      <c r="AV406" s="13" t="s">
        <v>88</v>
      </c>
      <c r="AW406" s="13" t="s">
        <v>41</v>
      </c>
      <c r="AX406" s="13" t="s">
        <v>79</v>
      </c>
      <c r="AY406" s="158" t="s">
        <v>178</v>
      </c>
    </row>
    <row r="407" spans="2:65" s="13" customFormat="1" ht="10.199999999999999">
      <c r="B407" s="157"/>
      <c r="D407" s="151" t="s">
        <v>189</v>
      </c>
      <c r="E407" s="158" t="s">
        <v>32</v>
      </c>
      <c r="F407" s="159" t="s">
        <v>499</v>
      </c>
      <c r="H407" s="160">
        <v>1</v>
      </c>
      <c r="I407" s="161"/>
      <c r="L407" s="157"/>
      <c r="M407" s="162"/>
      <c r="T407" s="163"/>
      <c r="AT407" s="158" t="s">
        <v>189</v>
      </c>
      <c r="AU407" s="158" t="s">
        <v>88</v>
      </c>
      <c r="AV407" s="13" t="s">
        <v>88</v>
      </c>
      <c r="AW407" s="13" t="s">
        <v>41</v>
      </c>
      <c r="AX407" s="13" t="s">
        <v>79</v>
      </c>
      <c r="AY407" s="158" t="s">
        <v>178</v>
      </c>
    </row>
    <row r="408" spans="2:65" s="13" customFormat="1" ht="10.199999999999999">
      <c r="B408" s="157"/>
      <c r="D408" s="151" t="s">
        <v>189</v>
      </c>
      <c r="E408" s="158" t="s">
        <v>32</v>
      </c>
      <c r="F408" s="159" t="s">
        <v>500</v>
      </c>
      <c r="H408" s="160">
        <v>1</v>
      </c>
      <c r="I408" s="161"/>
      <c r="L408" s="157"/>
      <c r="M408" s="162"/>
      <c r="T408" s="163"/>
      <c r="AT408" s="158" t="s">
        <v>189</v>
      </c>
      <c r="AU408" s="158" t="s">
        <v>88</v>
      </c>
      <c r="AV408" s="13" t="s">
        <v>88</v>
      </c>
      <c r="AW408" s="13" t="s">
        <v>41</v>
      </c>
      <c r="AX408" s="13" t="s">
        <v>79</v>
      </c>
      <c r="AY408" s="158" t="s">
        <v>178</v>
      </c>
    </row>
    <row r="409" spans="2:65" s="13" customFormat="1" ht="10.199999999999999">
      <c r="B409" s="157"/>
      <c r="D409" s="151" t="s">
        <v>189</v>
      </c>
      <c r="E409" s="158" t="s">
        <v>32</v>
      </c>
      <c r="F409" s="159" t="s">
        <v>501</v>
      </c>
      <c r="H409" s="160">
        <v>1</v>
      </c>
      <c r="I409" s="161"/>
      <c r="L409" s="157"/>
      <c r="M409" s="162"/>
      <c r="T409" s="163"/>
      <c r="AT409" s="158" t="s">
        <v>189</v>
      </c>
      <c r="AU409" s="158" t="s">
        <v>88</v>
      </c>
      <c r="AV409" s="13" t="s">
        <v>88</v>
      </c>
      <c r="AW409" s="13" t="s">
        <v>41</v>
      </c>
      <c r="AX409" s="13" t="s">
        <v>79</v>
      </c>
      <c r="AY409" s="158" t="s">
        <v>178</v>
      </c>
    </row>
    <row r="410" spans="2:65" s="15" customFormat="1" ht="10.199999999999999">
      <c r="B410" s="181"/>
      <c r="D410" s="151" t="s">
        <v>189</v>
      </c>
      <c r="E410" s="182" t="s">
        <v>32</v>
      </c>
      <c r="F410" s="183" t="s">
        <v>479</v>
      </c>
      <c r="H410" s="184">
        <v>4</v>
      </c>
      <c r="I410" s="185"/>
      <c r="L410" s="181"/>
      <c r="M410" s="186"/>
      <c r="T410" s="187"/>
      <c r="AT410" s="182" t="s">
        <v>189</v>
      </c>
      <c r="AU410" s="182" t="s">
        <v>88</v>
      </c>
      <c r="AV410" s="15" t="s">
        <v>199</v>
      </c>
      <c r="AW410" s="15" t="s">
        <v>41</v>
      </c>
      <c r="AX410" s="15" t="s">
        <v>79</v>
      </c>
      <c r="AY410" s="182" t="s">
        <v>178</v>
      </c>
    </row>
    <row r="411" spans="2:65" s="14" customFormat="1" ht="10.199999999999999">
      <c r="B411" s="164"/>
      <c r="D411" s="151" t="s">
        <v>189</v>
      </c>
      <c r="E411" s="165" t="s">
        <v>32</v>
      </c>
      <c r="F411" s="166" t="s">
        <v>192</v>
      </c>
      <c r="H411" s="167">
        <v>4</v>
      </c>
      <c r="I411" s="168"/>
      <c r="L411" s="164"/>
      <c r="M411" s="169"/>
      <c r="T411" s="170"/>
      <c r="AT411" s="165" t="s">
        <v>189</v>
      </c>
      <c r="AU411" s="165" t="s">
        <v>88</v>
      </c>
      <c r="AV411" s="14" t="s">
        <v>185</v>
      </c>
      <c r="AW411" s="14" t="s">
        <v>41</v>
      </c>
      <c r="AX411" s="14" t="s">
        <v>86</v>
      </c>
      <c r="AY411" s="165" t="s">
        <v>178</v>
      </c>
    </row>
    <row r="412" spans="2:65" s="1" customFormat="1" ht="44.25" customHeight="1">
      <c r="B412" s="34"/>
      <c r="C412" s="133" t="s">
        <v>502</v>
      </c>
      <c r="D412" s="133" t="s">
        <v>180</v>
      </c>
      <c r="E412" s="134" t="s">
        <v>503</v>
      </c>
      <c r="F412" s="135" t="s">
        <v>504</v>
      </c>
      <c r="G412" s="136" t="s">
        <v>219</v>
      </c>
      <c r="H412" s="137">
        <v>0.19600000000000001</v>
      </c>
      <c r="I412" s="138"/>
      <c r="J412" s="139">
        <f>ROUND(I412*H412,2)</f>
        <v>0</v>
      </c>
      <c r="K412" s="135" t="s">
        <v>184</v>
      </c>
      <c r="L412" s="34"/>
      <c r="M412" s="140" t="s">
        <v>32</v>
      </c>
      <c r="N412" s="141" t="s">
        <v>50</v>
      </c>
      <c r="P412" s="142">
        <f>O412*H412</f>
        <v>0</v>
      </c>
      <c r="Q412" s="142">
        <v>0.17663999999999999</v>
      </c>
      <c r="R412" s="142">
        <f>Q412*H412</f>
        <v>3.4621439999999996E-2</v>
      </c>
      <c r="S412" s="142">
        <v>0</v>
      </c>
      <c r="T412" s="143">
        <f>S412*H412</f>
        <v>0</v>
      </c>
      <c r="AR412" s="144" t="s">
        <v>185</v>
      </c>
      <c r="AT412" s="144" t="s">
        <v>180</v>
      </c>
      <c r="AU412" s="144" t="s">
        <v>88</v>
      </c>
      <c r="AY412" s="18" t="s">
        <v>178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86</v>
      </c>
      <c r="BK412" s="145">
        <f>ROUND(I412*H412,2)</f>
        <v>0</v>
      </c>
      <c r="BL412" s="18" t="s">
        <v>185</v>
      </c>
      <c r="BM412" s="144" t="s">
        <v>505</v>
      </c>
    </row>
    <row r="413" spans="2:65" s="1" customFormat="1" ht="10.199999999999999">
      <c r="B413" s="34"/>
      <c r="D413" s="146" t="s">
        <v>187</v>
      </c>
      <c r="F413" s="147" t="s">
        <v>506</v>
      </c>
      <c r="I413" s="148"/>
      <c r="L413" s="34"/>
      <c r="M413" s="149"/>
      <c r="T413" s="55"/>
      <c r="AT413" s="18" t="s">
        <v>187</v>
      </c>
      <c r="AU413" s="18" t="s">
        <v>88</v>
      </c>
    </row>
    <row r="414" spans="2:65" s="12" customFormat="1" ht="10.199999999999999">
      <c r="B414" s="150"/>
      <c r="D414" s="151" t="s">
        <v>189</v>
      </c>
      <c r="E414" s="152" t="s">
        <v>32</v>
      </c>
      <c r="F414" s="153" t="s">
        <v>190</v>
      </c>
      <c r="H414" s="152" t="s">
        <v>32</v>
      </c>
      <c r="I414" s="154"/>
      <c r="L414" s="150"/>
      <c r="M414" s="155"/>
      <c r="T414" s="156"/>
      <c r="AT414" s="152" t="s">
        <v>189</v>
      </c>
      <c r="AU414" s="152" t="s">
        <v>88</v>
      </c>
      <c r="AV414" s="12" t="s">
        <v>86</v>
      </c>
      <c r="AW414" s="12" t="s">
        <v>41</v>
      </c>
      <c r="AX414" s="12" t="s">
        <v>79</v>
      </c>
      <c r="AY414" s="152" t="s">
        <v>178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222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2" customFormat="1" ht="10.199999999999999">
      <c r="B416" s="150"/>
      <c r="D416" s="151" t="s">
        <v>189</v>
      </c>
      <c r="E416" s="152" t="s">
        <v>32</v>
      </c>
      <c r="F416" s="153" t="s">
        <v>475</v>
      </c>
      <c r="H416" s="152" t="s">
        <v>32</v>
      </c>
      <c r="I416" s="154"/>
      <c r="L416" s="150"/>
      <c r="M416" s="155"/>
      <c r="T416" s="156"/>
      <c r="AT416" s="152" t="s">
        <v>189</v>
      </c>
      <c r="AU416" s="152" t="s">
        <v>88</v>
      </c>
      <c r="AV416" s="12" t="s">
        <v>86</v>
      </c>
      <c r="AW416" s="12" t="s">
        <v>41</v>
      </c>
      <c r="AX416" s="12" t="s">
        <v>79</v>
      </c>
      <c r="AY416" s="152" t="s">
        <v>178</v>
      </c>
    </row>
    <row r="417" spans="2:65" s="13" customFormat="1" ht="20.399999999999999">
      <c r="B417" s="157"/>
      <c r="D417" s="151" t="s">
        <v>189</v>
      </c>
      <c r="E417" s="158" t="s">
        <v>32</v>
      </c>
      <c r="F417" s="159" t="s">
        <v>507</v>
      </c>
      <c r="H417" s="160">
        <v>0.19600000000000001</v>
      </c>
      <c r="I417" s="161"/>
      <c r="L417" s="157"/>
      <c r="M417" s="162"/>
      <c r="T417" s="163"/>
      <c r="AT417" s="158" t="s">
        <v>189</v>
      </c>
      <c r="AU417" s="158" t="s">
        <v>88</v>
      </c>
      <c r="AV417" s="13" t="s">
        <v>88</v>
      </c>
      <c r="AW417" s="13" t="s">
        <v>41</v>
      </c>
      <c r="AX417" s="13" t="s">
        <v>79</v>
      </c>
      <c r="AY417" s="158" t="s">
        <v>178</v>
      </c>
    </row>
    <row r="418" spans="2:65" s="15" customFormat="1" ht="10.199999999999999">
      <c r="B418" s="181"/>
      <c r="D418" s="151" t="s">
        <v>189</v>
      </c>
      <c r="E418" s="182" t="s">
        <v>32</v>
      </c>
      <c r="F418" s="183" t="s">
        <v>479</v>
      </c>
      <c r="H418" s="184">
        <v>0.19600000000000001</v>
      </c>
      <c r="I418" s="185"/>
      <c r="L418" s="181"/>
      <c r="M418" s="186"/>
      <c r="T418" s="187"/>
      <c r="AT418" s="182" t="s">
        <v>189</v>
      </c>
      <c r="AU418" s="182" t="s">
        <v>88</v>
      </c>
      <c r="AV418" s="15" t="s">
        <v>199</v>
      </c>
      <c r="AW418" s="15" t="s">
        <v>41</v>
      </c>
      <c r="AX418" s="15" t="s">
        <v>79</v>
      </c>
      <c r="AY418" s="182" t="s">
        <v>178</v>
      </c>
    </row>
    <row r="419" spans="2:65" s="14" customFormat="1" ht="10.199999999999999">
      <c r="B419" s="164"/>
      <c r="D419" s="151" t="s">
        <v>189</v>
      </c>
      <c r="E419" s="165" t="s">
        <v>32</v>
      </c>
      <c r="F419" s="166" t="s">
        <v>192</v>
      </c>
      <c r="H419" s="167">
        <v>0.19600000000000001</v>
      </c>
      <c r="I419" s="168"/>
      <c r="L419" s="164"/>
      <c r="M419" s="169"/>
      <c r="T419" s="170"/>
      <c r="AT419" s="165" t="s">
        <v>189</v>
      </c>
      <c r="AU419" s="165" t="s">
        <v>88</v>
      </c>
      <c r="AV419" s="14" t="s">
        <v>185</v>
      </c>
      <c r="AW419" s="14" t="s">
        <v>41</v>
      </c>
      <c r="AX419" s="14" t="s">
        <v>86</v>
      </c>
      <c r="AY419" s="165" t="s">
        <v>178</v>
      </c>
    </row>
    <row r="420" spans="2:65" s="11" customFormat="1" ht="22.8" customHeight="1">
      <c r="B420" s="121"/>
      <c r="D420" s="122" t="s">
        <v>78</v>
      </c>
      <c r="E420" s="131" t="s">
        <v>216</v>
      </c>
      <c r="F420" s="131" t="s">
        <v>508</v>
      </c>
      <c r="I420" s="124"/>
      <c r="J420" s="132">
        <f>BK420</f>
        <v>0</v>
      </c>
      <c r="L420" s="121"/>
      <c r="M420" s="126"/>
      <c r="P420" s="127">
        <f>P421</f>
        <v>0</v>
      </c>
      <c r="R420" s="127">
        <f>R421</f>
        <v>0.12262890000000001</v>
      </c>
      <c r="T420" s="128">
        <f>T421</f>
        <v>96.670600000000007</v>
      </c>
      <c r="AR420" s="122" t="s">
        <v>86</v>
      </c>
      <c r="AT420" s="129" t="s">
        <v>78</v>
      </c>
      <c r="AU420" s="129" t="s">
        <v>86</v>
      </c>
      <c r="AY420" s="122" t="s">
        <v>178</v>
      </c>
      <c r="BK420" s="130">
        <f>BK421</f>
        <v>0</v>
      </c>
    </row>
    <row r="421" spans="2:65" s="11" customFormat="1" ht="20.85" customHeight="1">
      <c r="B421" s="121"/>
      <c r="D421" s="122" t="s">
        <v>78</v>
      </c>
      <c r="E421" s="131" t="s">
        <v>509</v>
      </c>
      <c r="F421" s="131" t="s">
        <v>510</v>
      </c>
      <c r="I421" s="124"/>
      <c r="J421" s="132">
        <f>BK421</f>
        <v>0</v>
      </c>
      <c r="L421" s="121"/>
      <c r="M421" s="126"/>
      <c r="P421" s="127">
        <f>SUM(P422:P641)</f>
        <v>0</v>
      </c>
      <c r="R421" s="127">
        <f>SUM(R422:R641)</f>
        <v>0.12262890000000001</v>
      </c>
      <c r="T421" s="128">
        <f>SUM(T422:T641)</f>
        <v>96.670600000000007</v>
      </c>
      <c r="AR421" s="122" t="s">
        <v>86</v>
      </c>
      <c r="AT421" s="129" t="s">
        <v>78</v>
      </c>
      <c r="AU421" s="129" t="s">
        <v>88</v>
      </c>
      <c r="AY421" s="122" t="s">
        <v>178</v>
      </c>
      <c r="BK421" s="130">
        <f>SUM(BK422:BK641)</f>
        <v>0</v>
      </c>
    </row>
    <row r="422" spans="2:65" s="1" customFormat="1" ht="66.75" customHeight="1">
      <c r="B422" s="34"/>
      <c r="C422" s="133" t="s">
        <v>511</v>
      </c>
      <c r="D422" s="133" t="s">
        <v>180</v>
      </c>
      <c r="E422" s="134" t="s">
        <v>512</v>
      </c>
      <c r="F422" s="135" t="s">
        <v>513</v>
      </c>
      <c r="G422" s="136" t="s">
        <v>234</v>
      </c>
      <c r="H422" s="137">
        <v>83.3</v>
      </c>
      <c r="I422" s="138"/>
      <c r="J422" s="139">
        <f>ROUND(I422*H422,2)</f>
        <v>0</v>
      </c>
      <c r="K422" s="135" t="s">
        <v>184</v>
      </c>
      <c r="L422" s="34"/>
      <c r="M422" s="140" t="s">
        <v>32</v>
      </c>
      <c r="N422" s="141" t="s">
        <v>50</v>
      </c>
      <c r="P422" s="142">
        <f>O422*H422</f>
        <v>0</v>
      </c>
      <c r="Q422" s="142">
        <v>0</v>
      </c>
      <c r="R422" s="142">
        <f>Q422*H422</f>
        <v>0</v>
      </c>
      <c r="S422" s="142">
        <v>0.57999999999999996</v>
      </c>
      <c r="T422" s="143">
        <f>S422*H422</f>
        <v>48.313999999999993</v>
      </c>
      <c r="AR422" s="144" t="s">
        <v>185</v>
      </c>
      <c r="AT422" s="144" t="s">
        <v>180</v>
      </c>
      <c r="AU422" s="144" t="s">
        <v>199</v>
      </c>
      <c r="AY422" s="18" t="s">
        <v>178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86</v>
      </c>
      <c r="BK422" s="145">
        <f>ROUND(I422*H422,2)</f>
        <v>0</v>
      </c>
      <c r="BL422" s="18" t="s">
        <v>185</v>
      </c>
      <c r="BM422" s="144" t="s">
        <v>514</v>
      </c>
    </row>
    <row r="423" spans="2:65" s="1" customFormat="1" ht="10.199999999999999">
      <c r="B423" s="34"/>
      <c r="D423" s="146" t="s">
        <v>187</v>
      </c>
      <c r="F423" s="147" t="s">
        <v>515</v>
      </c>
      <c r="I423" s="148"/>
      <c r="L423" s="34"/>
      <c r="M423" s="149"/>
      <c r="T423" s="55"/>
      <c r="AT423" s="18" t="s">
        <v>187</v>
      </c>
      <c r="AU423" s="18" t="s">
        <v>199</v>
      </c>
    </row>
    <row r="424" spans="2:65" s="12" customFormat="1" ht="10.199999999999999">
      <c r="B424" s="150"/>
      <c r="D424" s="151" t="s">
        <v>189</v>
      </c>
      <c r="E424" s="152" t="s">
        <v>32</v>
      </c>
      <c r="F424" s="153" t="s">
        <v>190</v>
      </c>
      <c r="H424" s="152" t="s">
        <v>32</v>
      </c>
      <c r="I424" s="154"/>
      <c r="L424" s="150"/>
      <c r="M424" s="155"/>
      <c r="T424" s="156"/>
      <c r="AT424" s="152" t="s">
        <v>189</v>
      </c>
      <c r="AU424" s="152" t="s">
        <v>199</v>
      </c>
      <c r="AV424" s="12" t="s">
        <v>86</v>
      </c>
      <c r="AW424" s="12" t="s">
        <v>41</v>
      </c>
      <c r="AX424" s="12" t="s">
        <v>79</v>
      </c>
      <c r="AY424" s="152" t="s">
        <v>178</v>
      </c>
    </row>
    <row r="425" spans="2:65" s="12" customFormat="1" ht="10.199999999999999">
      <c r="B425" s="150"/>
      <c r="D425" s="151" t="s">
        <v>189</v>
      </c>
      <c r="E425" s="152" t="s">
        <v>32</v>
      </c>
      <c r="F425" s="153" t="s">
        <v>222</v>
      </c>
      <c r="H425" s="152" t="s">
        <v>32</v>
      </c>
      <c r="I425" s="154"/>
      <c r="L425" s="150"/>
      <c r="M425" s="155"/>
      <c r="T425" s="156"/>
      <c r="AT425" s="152" t="s">
        <v>189</v>
      </c>
      <c r="AU425" s="152" t="s">
        <v>199</v>
      </c>
      <c r="AV425" s="12" t="s">
        <v>86</v>
      </c>
      <c r="AW425" s="12" t="s">
        <v>41</v>
      </c>
      <c r="AX425" s="12" t="s">
        <v>79</v>
      </c>
      <c r="AY425" s="152" t="s">
        <v>178</v>
      </c>
    </row>
    <row r="426" spans="2:65" s="12" customFormat="1" ht="10.199999999999999">
      <c r="B426" s="150"/>
      <c r="D426" s="151" t="s">
        <v>189</v>
      </c>
      <c r="E426" s="152" t="s">
        <v>32</v>
      </c>
      <c r="F426" s="153" t="s">
        <v>205</v>
      </c>
      <c r="H426" s="152" t="s">
        <v>32</v>
      </c>
      <c r="I426" s="154"/>
      <c r="L426" s="150"/>
      <c r="M426" s="155"/>
      <c r="T426" s="156"/>
      <c r="AT426" s="152" t="s">
        <v>189</v>
      </c>
      <c r="AU426" s="152" t="s">
        <v>199</v>
      </c>
      <c r="AV426" s="12" t="s">
        <v>86</v>
      </c>
      <c r="AW426" s="12" t="s">
        <v>41</v>
      </c>
      <c r="AX426" s="12" t="s">
        <v>79</v>
      </c>
      <c r="AY426" s="152" t="s">
        <v>178</v>
      </c>
    </row>
    <row r="427" spans="2:65" s="12" customFormat="1" ht="10.199999999999999">
      <c r="B427" s="150"/>
      <c r="D427" s="151" t="s">
        <v>189</v>
      </c>
      <c r="E427" s="152" t="s">
        <v>32</v>
      </c>
      <c r="F427" s="153" t="s">
        <v>393</v>
      </c>
      <c r="H427" s="152" t="s">
        <v>32</v>
      </c>
      <c r="I427" s="154"/>
      <c r="L427" s="150"/>
      <c r="M427" s="155"/>
      <c r="T427" s="156"/>
      <c r="AT427" s="152" t="s">
        <v>189</v>
      </c>
      <c r="AU427" s="152" t="s">
        <v>199</v>
      </c>
      <c r="AV427" s="12" t="s">
        <v>86</v>
      </c>
      <c r="AW427" s="12" t="s">
        <v>41</v>
      </c>
      <c r="AX427" s="12" t="s">
        <v>79</v>
      </c>
      <c r="AY427" s="152" t="s">
        <v>178</v>
      </c>
    </row>
    <row r="428" spans="2:65" s="12" customFormat="1" ht="10.199999999999999">
      <c r="B428" s="150"/>
      <c r="D428" s="151" t="s">
        <v>189</v>
      </c>
      <c r="E428" s="152" t="s">
        <v>32</v>
      </c>
      <c r="F428" s="153" t="s">
        <v>283</v>
      </c>
      <c r="H428" s="152" t="s">
        <v>32</v>
      </c>
      <c r="I428" s="154"/>
      <c r="L428" s="150"/>
      <c r="M428" s="155"/>
      <c r="T428" s="156"/>
      <c r="AT428" s="152" t="s">
        <v>189</v>
      </c>
      <c r="AU428" s="152" t="s">
        <v>199</v>
      </c>
      <c r="AV428" s="12" t="s">
        <v>86</v>
      </c>
      <c r="AW428" s="12" t="s">
        <v>41</v>
      </c>
      <c r="AX428" s="12" t="s">
        <v>79</v>
      </c>
      <c r="AY428" s="152" t="s">
        <v>178</v>
      </c>
    </row>
    <row r="429" spans="2:65" s="13" customFormat="1" ht="10.199999999999999">
      <c r="B429" s="157"/>
      <c r="D429" s="151" t="s">
        <v>189</v>
      </c>
      <c r="E429" s="158" t="s">
        <v>32</v>
      </c>
      <c r="F429" s="159" t="s">
        <v>516</v>
      </c>
      <c r="H429" s="160">
        <v>69.3</v>
      </c>
      <c r="I429" s="161"/>
      <c r="L429" s="157"/>
      <c r="M429" s="162"/>
      <c r="T429" s="163"/>
      <c r="AT429" s="158" t="s">
        <v>189</v>
      </c>
      <c r="AU429" s="158" t="s">
        <v>199</v>
      </c>
      <c r="AV429" s="13" t="s">
        <v>88</v>
      </c>
      <c r="AW429" s="13" t="s">
        <v>41</v>
      </c>
      <c r="AX429" s="13" t="s">
        <v>79</v>
      </c>
      <c r="AY429" s="158" t="s">
        <v>178</v>
      </c>
    </row>
    <row r="430" spans="2:65" s="13" customFormat="1" ht="10.199999999999999">
      <c r="B430" s="157"/>
      <c r="D430" s="151" t="s">
        <v>189</v>
      </c>
      <c r="E430" s="158" t="s">
        <v>32</v>
      </c>
      <c r="F430" s="159" t="s">
        <v>517</v>
      </c>
      <c r="H430" s="160">
        <v>14</v>
      </c>
      <c r="I430" s="161"/>
      <c r="L430" s="157"/>
      <c r="M430" s="162"/>
      <c r="T430" s="163"/>
      <c r="AT430" s="158" t="s">
        <v>189</v>
      </c>
      <c r="AU430" s="158" t="s">
        <v>199</v>
      </c>
      <c r="AV430" s="13" t="s">
        <v>88</v>
      </c>
      <c r="AW430" s="13" t="s">
        <v>41</v>
      </c>
      <c r="AX430" s="13" t="s">
        <v>79</v>
      </c>
      <c r="AY430" s="158" t="s">
        <v>178</v>
      </c>
    </row>
    <row r="431" spans="2:65" s="14" customFormat="1" ht="10.199999999999999">
      <c r="B431" s="164"/>
      <c r="D431" s="151" t="s">
        <v>189</v>
      </c>
      <c r="E431" s="165" t="s">
        <v>32</v>
      </c>
      <c r="F431" s="166" t="s">
        <v>192</v>
      </c>
      <c r="H431" s="167">
        <v>83.3</v>
      </c>
      <c r="I431" s="168"/>
      <c r="L431" s="164"/>
      <c r="M431" s="169"/>
      <c r="T431" s="170"/>
      <c r="AT431" s="165" t="s">
        <v>189</v>
      </c>
      <c r="AU431" s="165" t="s">
        <v>199</v>
      </c>
      <c r="AV431" s="14" t="s">
        <v>185</v>
      </c>
      <c r="AW431" s="14" t="s">
        <v>41</v>
      </c>
      <c r="AX431" s="14" t="s">
        <v>86</v>
      </c>
      <c r="AY431" s="165" t="s">
        <v>178</v>
      </c>
    </row>
    <row r="432" spans="2:65" s="1" customFormat="1" ht="55.5" customHeight="1">
      <c r="B432" s="34"/>
      <c r="C432" s="133" t="s">
        <v>518</v>
      </c>
      <c r="D432" s="133" t="s">
        <v>180</v>
      </c>
      <c r="E432" s="134" t="s">
        <v>519</v>
      </c>
      <c r="F432" s="135" t="s">
        <v>520</v>
      </c>
      <c r="G432" s="136" t="s">
        <v>234</v>
      </c>
      <c r="H432" s="137">
        <v>70.400000000000006</v>
      </c>
      <c r="I432" s="138"/>
      <c r="J432" s="139">
        <f>ROUND(I432*H432,2)</f>
        <v>0</v>
      </c>
      <c r="K432" s="135" t="s">
        <v>184</v>
      </c>
      <c r="L432" s="34"/>
      <c r="M432" s="140" t="s">
        <v>32</v>
      </c>
      <c r="N432" s="141" t="s">
        <v>50</v>
      </c>
      <c r="P432" s="142">
        <f>O432*H432</f>
        <v>0</v>
      </c>
      <c r="Q432" s="142">
        <v>0</v>
      </c>
      <c r="R432" s="142">
        <f>Q432*H432</f>
        <v>0</v>
      </c>
      <c r="S432" s="142">
        <v>9.8000000000000004E-2</v>
      </c>
      <c r="T432" s="143">
        <f>S432*H432</f>
        <v>6.8992000000000004</v>
      </c>
      <c r="AR432" s="144" t="s">
        <v>185</v>
      </c>
      <c r="AT432" s="144" t="s">
        <v>180</v>
      </c>
      <c r="AU432" s="144" t="s">
        <v>199</v>
      </c>
      <c r="AY432" s="18" t="s">
        <v>178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86</v>
      </c>
      <c r="BK432" s="145">
        <f>ROUND(I432*H432,2)</f>
        <v>0</v>
      </c>
      <c r="BL432" s="18" t="s">
        <v>185</v>
      </c>
      <c r="BM432" s="144" t="s">
        <v>521</v>
      </c>
    </row>
    <row r="433" spans="2:65" s="1" customFormat="1" ht="10.199999999999999">
      <c r="B433" s="34"/>
      <c r="D433" s="146" t="s">
        <v>187</v>
      </c>
      <c r="F433" s="147" t="s">
        <v>522</v>
      </c>
      <c r="I433" s="148"/>
      <c r="L433" s="34"/>
      <c r="M433" s="149"/>
      <c r="T433" s="55"/>
      <c r="AT433" s="18" t="s">
        <v>187</v>
      </c>
      <c r="AU433" s="18" t="s">
        <v>199</v>
      </c>
    </row>
    <row r="434" spans="2:65" s="12" customFormat="1" ht="10.199999999999999">
      <c r="B434" s="150"/>
      <c r="D434" s="151" t="s">
        <v>189</v>
      </c>
      <c r="E434" s="152" t="s">
        <v>32</v>
      </c>
      <c r="F434" s="153" t="s">
        <v>190</v>
      </c>
      <c r="H434" s="152" t="s">
        <v>32</v>
      </c>
      <c r="I434" s="154"/>
      <c r="L434" s="150"/>
      <c r="M434" s="155"/>
      <c r="T434" s="156"/>
      <c r="AT434" s="152" t="s">
        <v>189</v>
      </c>
      <c r="AU434" s="152" t="s">
        <v>199</v>
      </c>
      <c r="AV434" s="12" t="s">
        <v>86</v>
      </c>
      <c r="AW434" s="12" t="s">
        <v>41</v>
      </c>
      <c r="AX434" s="12" t="s">
        <v>79</v>
      </c>
      <c r="AY434" s="152" t="s">
        <v>178</v>
      </c>
    </row>
    <row r="435" spans="2:65" s="12" customFormat="1" ht="10.199999999999999">
      <c r="B435" s="150"/>
      <c r="D435" s="151" t="s">
        <v>189</v>
      </c>
      <c r="E435" s="152" t="s">
        <v>32</v>
      </c>
      <c r="F435" s="153" t="s">
        <v>222</v>
      </c>
      <c r="H435" s="152" t="s">
        <v>32</v>
      </c>
      <c r="I435" s="154"/>
      <c r="L435" s="150"/>
      <c r="M435" s="155"/>
      <c r="T435" s="156"/>
      <c r="AT435" s="152" t="s">
        <v>189</v>
      </c>
      <c r="AU435" s="152" t="s">
        <v>199</v>
      </c>
      <c r="AV435" s="12" t="s">
        <v>86</v>
      </c>
      <c r="AW435" s="12" t="s">
        <v>41</v>
      </c>
      <c r="AX435" s="12" t="s">
        <v>79</v>
      </c>
      <c r="AY435" s="152" t="s">
        <v>178</v>
      </c>
    </row>
    <row r="436" spans="2:65" s="12" customFormat="1" ht="10.199999999999999">
      <c r="B436" s="150"/>
      <c r="D436" s="151" t="s">
        <v>189</v>
      </c>
      <c r="E436" s="152" t="s">
        <v>32</v>
      </c>
      <c r="F436" s="153" t="s">
        <v>205</v>
      </c>
      <c r="H436" s="152" t="s">
        <v>32</v>
      </c>
      <c r="I436" s="154"/>
      <c r="L436" s="150"/>
      <c r="M436" s="155"/>
      <c r="T436" s="156"/>
      <c r="AT436" s="152" t="s">
        <v>189</v>
      </c>
      <c r="AU436" s="152" t="s">
        <v>199</v>
      </c>
      <c r="AV436" s="12" t="s">
        <v>86</v>
      </c>
      <c r="AW436" s="12" t="s">
        <v>41</v>
      </c>
      <c r="AX436" s="12" t="s">
        <v>79</v>
      </c>
      <c r="AY436" s="152" t="s">
        <v>178</v>
      </c>
    </row>
    <row r="437" spans="2:65" s="12" customFormat="1" ht="10.199999999999999">
      <c r="B437" s="150"/>
      <c r="D437" s="151" t="s">
        <v>189</v>
      </c>
      <c r="E437" s="152" t="s">
        <v>32</v>
      </c>
      <c r="F437" s="153" t="s">
        <v>393</v>
      </c>
      <c r="H437" s="152" t="s">
        <v>32</v>
      </c>
      <c r="I437" s="154"/>
      <c r="L437" s="150"/>
      <c r="M437" s="155"/>
      <c r="T437" s="156"/>
      <c r="AT437" s="152" t="s">
        <v>189</v>
      </c>
      <c r="AU437" s="152" t="s">
        <v>199</v>
      </c>
      <c r="AV437" s="12" t="s">
        <v>86</v>
      </c>
      <c r="AW437" s="12" t="s">
        <v>41</v>
      </c>
      <c r="AX437" s="12" t="s">
        <v>79</v>
      </c>
      <c r="AY437" s="152" t="s">
        <v>178</v>
      </c>
    </row>
    <row r="438" spans="2:65" s="12" customFormat="1" ht="10.199999999999999">
      <c r="B438" s="150"/>
      <c r="D438" s="151" t="s">
        <v>189</v>
      </c>
      <c r="E438" s="152" t="s">
        <v>32</v>
      </c>
      <c r="F438" s="153" t="s">
        <v>523</v>
      </c>
      <c r="H438" s="152" t="s">
        <v>32</v>
      </c>
      <c r="I438" s="154"/>
      <c r="L438" s="150"/>
      <c r="M438" s="155"/>
      <c r="T438" s="156"/>
      <c r="AT438" s="152" t="s">
        <v>189</v>
      </c>
      <c r="AU438" s="152" t="s">
        <v>199</v>
      </c>
      <c r="AV438" s="12" t="s">
        <v>86</v>
      </c>
      <c r="AW438" s="12" t="s">
        <v>41</v>
      </c>
      <c r="AX438" s="12" t="s">
        <v>79</v>
      </c>
      <c r="AY438" s="152" t="s">
        <v>178</v>
      </c>
    </row>
    <row r="439" spans="2:65" s="13" customFormat="1" ht="10.199999999999999">
      <c r="B439" s="157"/>
      <c r="D439" s="151" t="s">
        <v>189</v>
      </c>
      <c r="E439" s="158" t="s">
        <v>32</v>
      </c>
      <c r="F439" s="159" t="s">
        <v>524</v>
      </c>
      <c r="H439" s="160">
        <v>50.4</v>
      </c>
      <c r="I439" s="161"/>
      <c r="L439" s="157"/>
      <c r="M439" s="162"/>
      <c r="T439" s="163"/>
      <c r="AT439" s="158" t="s">
        <v>189</v>
      </c>
      <c r="AU439" s="158" t="s">
        <v>199</v>
      </c>
      <c r="AV439" s="13" t="s">
        <v>88</v>
      </c>
      <c r="AW439" s="13" t="s">
        <v>41</v>
      </c>
      <c r="AX439" s="13" t="s">
        <v>79</v>
      </c>
      <c r="AY439" s="158" t="s">
        <v>178</v>
      </c>
    </row>
    <row r="440" spans="2:65" s="13" customFormat="1" ht="10.199999999999999">
      <c r="B440" s="157"/>
      <c r="D440" s="151" t="s">
        <v>189</v>
      </c>
      <c r="E440" s="158" t="s">
        <v>32</v>
      </c>
      <c r="F440" s="159" t="s">
        <v>525</v>
      </c>
      <c r="H440" s="160">
        <v>20</v>
      </c>
      <c r="I440" s="161"/>
      <c r="L440" s="157"/>
      <c r="M440" s="162"/>
      <c r="T440" s="163"/>
      <c r="AT440" s="158" t="s">
        <v>189</v>
      </c>
      <c r="AU440" s="158" t="s">
        <v>199</v>
      </c>
      <c r="AV440" s="13" t="s">
        <v>88</v>
      </c>
      <c r="AW440" s="13" t="s">
        <v>41</v>
      </c>
      <c r="AX440" s="13" t="s">
        <v>79</v>
      </c>
      <c r="AY440" s="158" t="s">
        <v>178</v>
      </c>
    </row>
    <row r="441" spans="2:65" s="14" customFormat="1" ht="10.199999999999999">
      <c r="B441" s="164"/>
      <c r="D441" s="151" t="s">
        <v>189</v>
      </c>
      <c r="E441" s="165" t="s">
        <v>32</v>
      </c>
      <c r="F441" s="166" t="s">
        <v>192</v>
      </c>
      <c r="H441" s="167">
        <v>70.400000000000006</v>
      </c>
      <c r="I441" s="168"/>
      <c r="L441" s="164"/>
      <c r="M441" s="169"/>
      <c r="T441" s="170"/>
      <c r="AT441" s="165" t="s">
        <v>189</v>
      </c>
      <c r="AU441" s="165" t="s">
        <v>199</v>
      </c>
      <c r="AV441" s="14" t="s">
        <v>185</v>
      </c>
      <c r="AW441" s="14" t="s">
        <v>41</v>
      </c>
      <c r="AX441" s="14" t="s">
        <v>86</v>
      </c>
      <c r="AY441" s="165" t="s">
        <v>178</v>
      </c>
    </row>
    <row r="442" spans="2:65" s="1" customFormat="1" ht="66.75" customHeight="1">
      <c r="B442" s="34"/>
      <c r="C442" s="133" t="s">
        <v>526</v>
      </c>
      <c r="D442" s="133" t="s">
        <v>180</v>
      </c>
      <c r="E442" s="134" t="s">
        <v>527</v>
      </c>
      <c r="F442" s="135" t="s">
        <v>528</v>
      </c>
      <c r="G442" s="136" t="s">
        <v>234</v>
      </c>
      <c r="H442" s="137">
        <v>108.2</v>
      </c>
      <c r="I442" s="138"/>
      <c r="J442" s="139">
        <f>ROUND(I442*H442,2)</f>
        <v>0</v>
      </c>
      <c r="K442" s="135" t="s">
        <v>184</v>
      </c>
      <c r="L442" s="34"/>
      <c r="M442" s="140" t="s">
        <v>32</v>
      </c>
      <c r="N442" s="141" t="s">
        <v>50</v>
      </c>
      <c r="P442" s="142">
        <f>O442*H442</f>
        <v>0</v>
      </c>
      <c r="Q442" s="142">
        <v>0</v>
      </c>
      <c r="R442" s="142">
        <f>Q442*H442</f>
        <v>0</v>
      </c>
      <c r="S442" s="142">
        <v>0.22</v>
      </c>
      <c r="T442" s="143">
        <f>S442*H442</f>
        <v>23.804000000000002</v>
      </c>
      <c r="AR442" s="144" t="s">
        <v>185</v>
      </c>
      <c r="AT442" s="144" t="s">
        <v>180</v>
      </c>
      <c r="AU442" s="144" t="s">
        <v>199</v>
      </c>
      <c r="AY442" s="18" t="s">
        <v>178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86</v>
      </c>
      <c r="BK442" s="145">
        <f>ROUND(I442*H442,2)</f>
        <v>0</v>
      </c>
      <c r="BL442" s="18" t="s">
        <v>185</v>
      </c>
      <c r="BM442" s="144" t="s">
        <v>529</v>
      </c>
    </row>
    <row r="443" spans="2:65" s="1" customFormat="1" ht="10.199999999999999">
      <c r="B443" s="34"/>
      <c r="D443" s="146" t="s">
        <v>187</v>
      </c>
      <c r="F443" s="147" t="s">
        <v>530</v>
      </c>
      <c r="I443" s="148"/>
      <c r="L443" s="34"/>
      <c r="M443" s="149"/>
      <c r="T443" s="55"/>
      <c r="AT443" s="18" t="s">
        <v>187</v>
      </c>
      <c r="AU443" s="18" t="s">
        <v>199</v>
      </c>
    </row>
    <row r="444" spans="2:65" s="12" customFormat="1" ht="10.199999999999999">
      <c r="B444" s="150"/>
      <c r="D444" s="151" t="s">
        <v>189</v>
      </c>
      <c r="E444" s="152" t="s">
        <v>32</v>
      </c>
      <c r="F444" s="153" t="s">
        <v>190</v>
      </c>
      <c r="H444" s="152" t="s">
        <v>32</v>
      </c>
      <c r="I444" s="154"/>
      <c r="L444" s="150"/>
      <c r="M444" s="155"/>
      <c r="T444" s="156"/>
      <c r="AT444" s="152" t="s">
        <v>189</v>
      </c>
      <c r="AU444" s="152" t="s">
        <v>199</v>
      </c>
      <c r="AV444" s="12" t="s">
        <v>86</v>
      </c>
      <c r="AW444" s="12" t="s">
        <v>41</v>
      </c>
      <c r="AX444" s="12" t="s">
        <v>79</v>
      </c>
      <c r="AY444" s="152" t="s">
        <v>178</v>
      </c>
    </row>
    <row r="445" spans="2:65" s="12" customFormat="1" ht="10.199999999999999">
      <c r="B445" s="150"/>
      <c r="D445" s="151" t="s">
        <v>189</v>
      </c>
      <c r="E445" s="152" t="s">
        <v>32</v>
      </c>
      <c r="F445" s="153" t="s">
        <v>222</v>
      </c>
      <c r="H445" s="152" t="s">
        <v>32</v>
      </c>
      <c r="I445" s="154"/>
      <c r="L445" s="150"/>
      <c r="M445" s="155"/>
      <c r="T445" s="156"/>
      <c r="AT445" s="152" t="s">
        <v>189</v>
      </c>
      <c r="AU445" s="152" t="s">
        <v>199</v>
      </c>
      <c r="AV445" s="12" t="s">
        <v>86</v>
      </c>
      <c r="AW445" s="12" t="s">
        <v>41</v>
      </c>
      <c r="AX445" s="12" t="s">
        <v>79</v>
      </c>
      <c r="AY445" s="152" t="s">
        <v>178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205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199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393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199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2" customFormat="1" ht="10.199999999999999">
      <c r="B448" s="150"/>
      <c r="D448" s="151" t="s">
        <v>189</v>
      </c>
      <c r="E448" s="152" t="s">
        <v>32</v>
      </c>
      <c r="F448" s="153" t="s">
        <v>523</v>
      </c>
      <c r="H448" s="152" t="s">
        <v>32</v>
      </c>
      <c r="I448" s="154"/>
      <c r="L448" s="150"/>
      <c r="M448" s="155"/>
      <c r="T448" s="156"/>
      <c r="AT448" s="152" t="s">
        <v>189</v>
      </c>
      <c r="AU448" s="152" t="s">
        <v>199</v>
      </c>
      <c r="AV448" s="12" t="s">
        <v>86</v>
      </c>
      <c r="AW448" s="12" t="s">
        <v>41</v>
      </c>
      <c r="AX448" s="12" t="s">
        <v>79</v>
      </c>
      <c r="AY448" s="152" t="s">
        <v>178</v>
      </c>
    </row>
    <row r="449" spans="2:65" s="13" customFormat="1" ht="10.199999999999999">
      <c r="B449" s="157"/>
      <c r="D449" s="151" t="s">
        <v>189</v>
      </c>
      <c r="E449" s="158" t="s">
        <v>32</v>
      </c>
      <c r="F449" s="159" t="s">
        <v>531</v>
      </c>
      <c r="H449" s="160">
        <v>88.2</v>
      </c>
      <c r="I449" s="161"/>
      <c r="L449" s="157"/>
      <c r="M449" s="162"/>
      <c r="T449" s="163"/>
      <c r="AT449" s="158" t="s">
        <v>189</v>
      </c>
      <c r="AU449" s="158" t="s">
        <v>199</v>
      </c>
      <c r="AV449" s="13" t="s">
        <v>88</v>
      </c>
      <c r="AW449" s="13" t="s">
        <v>41</v>
      </c>
      <c r="AX449" s="13" t="s">
        <v>79</v>
      </c>
      <c r="AY449" s="158" t="s">
        <v>178</v>
      </c>
    </row>
    <row r="450" spans="2:65" s="13" customFormat="1" ht="10.199999999999999">
      <c r="B450" s="157"/>
      <c r="D450" s="151" t="s">
        <v>189</v>
      </c>
      <c r="E450" s="158" t="s">
        <v>32</v>
      </c>
      <c r="F450" s="159" t="s">
        <v>525</v>
      </c>
      <c r="H450" s="160">
        <v>20</v>
      </c>
      <c r="I450" s="161"/>
      <c r="L450" s="157"/>
      <c r="M450" s="162"/>
      <c r="T450" s="163"/>
      <c r="AT450" s="158" t="s">
        <v>189</v>
      </c>
      <c r="AU450" s="158" t="s">
        <v>199</v>
      </c>
      <c r="AV450" s="13" t="s">
        <v>88</v>
      </c>
      <c r="AW450" s="13" t="s">
        <v>41</v>
      </c>
      <c r="AX450" s="13" t="s">
        <v>79</v>
      </c>
      <c r="AY450" s="158" t="s">
        <v>178</v>
      </c>
    </row>
    <row r="451" spans="2:65" s="14" customFormat="1" ht="10.199999999999999">
      <c r="B451" s="164"/>
      <c r="D451" s="151" t="s">
        <v>189</v>
      </c>
      <c r="E451" s="165" t="s">
        <v>32</v>
      </c>
      <c r="F451" s="166" t="s">
        <v>192</v>
      </c>
      <c r="H451" s="167">
        <v>108.2</v>
      </c>
      <c r="I451" s="168"/>
      <c r="L451" s="164"/>
      <c r="M451" s="169"/>
      <c r="T451" s="170"/>
      <c r="AT451" s="165" t="s">
        <v>189</v>
      </c>
      <c r="AU451" s="165" t="s">
        <v>199</v>
      </c>
      <c r="AV451" s="14" t="s">
        <v>185</v>
      </c>
      <c r="AW451" s="14" t="s">
        <v>41</v>
      </c>
      <c r="AX451" s="14" t="s">
        <v>86</v>
      </c>
      <c r="AY451" s="165" t="s">
        <v>178</v>
      </c>
    </row>
    <row r="452" spans="2:65" s="1" customFormat="1" ht="44.25" customHeight="1">
      <c r="B452" s="34"/>
      <c r="C452" s="133" t="s">
        <v>532</v>
      </c>
      <c r="D452" s="133" t="s">
        <v>180</v>
      </c>
      <c r="E452" s="134" t="s">
        <v>533</v>
      </c>
      <c r="F452" s="135" t="s">
        <v>534</v>
      </c>
      <c r="G452" s="136" t="s">
        <v>234</v>
      </c>
      <c r="H452" s="137">
        <v>144.69999999999999</v>
      </c>
      <c r="I452" s="138"/>
      <c r="J452" s="139">
        <f>ROUND(I452*H452,2)</f>
        <v>0</v>
      </c>
      <c r="K452" s="135" t="s">
        <v>184</v>
      </c>
      <c r="L452" s="34"/>
      <c r="M452" s="140" t="s">
        <v>32</v>
      </c>
      <c r="N452" s="141" t="s">
        <v>50</v>
      </c>
      <c r="P452" s="142">
        <f>O452*H452</f>
        <v>0</v>
      </c>
      <c r="Q452" s="142">
        <v>3.0000000000000001E-5</v>
      </c>
      <c r="R452" s="142">
        <f>Q452*H452</f>
        <v>4.3409999999999994E-3</v>
      </c>
      <c r="S452" s="142">
        <v>9.1999999999999998E-2</v>
      </c>
      <c r="T452" s="143">
        <f>S452*H452</f>
        <v>13.312399999999998</v>
      </c>
      <c r="AR452" s="144" t="s">
        <v>185</v>
      </c>
      <c r="AT452" s="144" t="s">
        <v>180</v>
      </c>
      <c r="AU452" s="144" t="s">
        <v>199</v>
      </c>
      <c r="AY452" s="18" t="s">
        <v>178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86</v>
      </c>
      <c r="BK452" s="145">
        <f>ROUND(I452*H452,2)</f>
        <v>0</v>
      </c>
      <c r="BL452" s="18" t="s">
        <v>185</v>
      </c>
      <c r="BM452" s="144" t="s">
        <v>535</v>
      </c>
    </row>
    <row r="453" spans="2:65" s="1" customFormat="1" ht="10.199999999999999">
      <c r="B453" s="34"/>
      <c r="D453" s="146" t="s">
        <v>187</v>
      </c>
      <c r="F453" s="147" t="s">
        <v>536</v>
      </c>
      <c r="I453" s="148"/>
      <c r="L453" s="34"/>
      <c r="M453" s="149"/>
      <c r="T453" s="55"/>
      <c r="AT453" s="18" t="s">
        <v>187</v>
      </c>
      <c r="AU453" s="18" t="s">
        <v>199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190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199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222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199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205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199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2" customFormat="1" ht="10.199999999999999">
      <c r="B457" s="150"/>
      <c r="D457" s="151" t="s">
        <v>189</v>
      </c>
      <c r="E457" s="152" t="s">
        <v>32</v>
      </c>
      <c r="F457" s="153" t="s">
        <v>393</v>
      </c>
      <c r="H457" s="152" t="s">
        <v>32</v>
      </c>
      <c r="I457" s="154"/>
      <c r="L457" s="150"/>
      <c r="M457" s="155"/>
      <c r="T457" s="156"/>
      <c r="AT457" s="152" t="s">
        <v>189</v>
      </c>
      <c r="AU457" s="152" t="s">
        <v>199</v>
      </c>
      <c r="AV457" s="12" t="s">
        <v>86</v>
      </c>
      <c r="AW457" s="12" t="s">
        <v>41</v>
      </c>
      <c r="AX457" s="12" t="s">
        <v>79</v>
      </c>
      <c r="AY457" s="152" t="s">
        <v>178</v>
      </c>
    </row>
    <row r="458" spans="2:65" s="12" customFormat="1" ht="10.199999999999999">
      <c r="B458" s="150"/>
      <c r="D458" s="151" t="s">
        <v>189</v>
      </c>
      <c r="E458" s="152" t="s">
        <v>32</v>
      </c>
      <c r="F458" s="153" t="s">
        <v>537</v>
      </c>
      <c r="H458" s="152" t="s">
        <v>32</v>
      </c>
      <c r="I458" s="154"/>
      <c r="L458" s="150"/>
      <c r="M458" s="155"/>
      <c r="T458" s="156"/>
      <c r="AT458" s="152" t="s">
        <v>189</v>
      </c>
      <c r="AU458" s="152" t="s">
        <v>199</v>
      </c>
      <c r="AV458" s="12" t="s">
        <v>86</v>
      </c>
      <c r="AW458" s="12" t="s">
        <v>41</v>
      </c>
      <c r="AX458" s="12" t="s">
        <v>79</v>
      </c>
      <c r="AY458" s="152" t="s">
        <v>178</v>
      </c>
    </row>
    <row r="459" spans="2:65" s="13" customFormat="1" ht="10.199999999999999">
      <c r="B459" s="157"/>
      <c r="D459" s="151" t="s">
        <v>189</v>
      </c>
      <c r="E459" s="158" t="s">
        <v>32</v>
      </c>
      <c r="F459" s="159" t="s">
        <v>538</v>
      </c>
      <c r="H459" s="160">
        <v>119.7</v>
      </c>
      <c r="I459" s="161"/>
      <c r="L459" s="157"/>
      <c r="M459" s="162"/>
      <c r="T459" s="163"/>
      <c r="AT459" s="158" t="s">
        <v>189</v>
      </c>
      <c r="AU459" s="158" t="s">
        <v>199</v>
      </c>
      <c r="AV459" s="13" t="s">
        <v>88</v>
      </c>
      <c r="AW459" s="13" t="s">
        <v>41</v>
      </c>
      <c r="AX459" s="13" t="s">
        <v>79</v>
      </c>
      <c r="AY459" s="158" t="s">
        <v>178</v>
      </c>
    </row>
    <row r="460" spans="2:65" s="13" customFormat="1" ht="10.199999999999999">
      <c r="B460" s="157"/>
      <c r="D460" s="151" t="s">
        <v>189</v>
      </c>
      <c r="E460" s="158" t="s">
        <v>32</v>
      </c>
      <c r="F460" s="159" t="s">
        <v>539</v>
      </c>
      <c r="H460" s="160">
        <v>25</v>
      </c>
      <c r="I460" s="161"/>
      <c r="L460" s="157"/>
      <c r="M460" s="162"/>
      <c r="T460" s="163"/>
      <c r="AT460" s="158" t="s">
        <v>189</v>
      </c>
      <c r="AU460" s="158" t="s">
        <v>199</v>
      </c>
      <c r="AV460" s="13" t="s">
        <v>88</v>
      </c>
      <c r="AW460" s="13" t="s">
        <v>41</v>
      </c>
      <c r="AX460" s="13" t="s">
        <v>79</v>
      </c>
      <c r="AY460" s="158" t="s">
        <v>178</v>
      </c>
    </row>
    <row r="461" spans="2:65" s="14" customFormat="1" ht="10.199999999999999">
      <c r="B461" s="164"/>
      <c r="D461" s="151" t="s">
        <v>189</v>
      </c>
      <c r="E461" s="165" t="s">
        <v>32</v>
      </c>
      <c r="F461" s="166" t="s">
        <v>192</v>
      </c>
      <c r="H461" s="167">
        <v>144.69999999999999</v>
      </c>
      <c r="I461" s="168"/>
      <c r="L461" s="164"/>
      <c r="M461" s="169"/>
      <c r="T461" s="170"/>
      <c r="AT461" s="165" t="s">
        <v>189</v>
      </c>
      <c r="AU461" s="165" t="s">
        <v>199</v>
      </c>
      <c r="AV461" s="14" t="s">
        <v>185</v>
      </c>
      <c r="AW461" s="14" t="s">
        <v>41</v>
      </c>
      <c r="AX461" s="14" t="s">
        <v>86</v>
      </c>
      <c r="AY461" s="165" t="s">
        <v>178</v>
      </c>
    </row>
    <row r="462" spans="2:65" s="1" customFormat="1" ht="24.15" customHeight="1">
      <c r="B462" s="34"/>
      <c r="C462" s="133" t="s">
        <v>540</v>
      </c>
      <c r="D462" s="133" t="s">
        <v>180</v>
      </c>
      <c r="E462" s="134" t="s">
        <v>541</v>
      </c>
      <c r="F462" s="135" t="s">
        <v>542</v>
      </c>
      <c r="G462" s="136" t="s">
        <v>202</v>
      </c>
      <c r="H462" s="137">
        <v>276.60000000000002</v>
      </c>
      <c r="I462" s="138"/>
      <c r="J462" s="139">
        <f>ROUND(I462*H462,2)</f>
        <v>0</v>
      </c>
      <c r="K462" s="135" t="s">
        <v>184</v>
      </c>
      <c r="L462" s="34"/>
      <c r="M462" s="140" t="s">
        <v>32</v>
      </c>
      <c r="N462" s="141" t="s">
        <v>50</v>
      </c>
      <c r="P462" s="142">
        <f>O462*H462</f>
        <v>0</v>
      </c>
      <c r="Q462" s="142">
        <v>0</v>
      </c>
      <c r="R462" s="142">
        <f>Q462*H462</f>
        <v>0</v>
      </c>
      <c r="S462" s="142">
        <v>0</v>
      </c>
      <c r="T462" s="143">
        <f>S462*H462</f>
        <v>0</v>
      </c>
      <c r="AR462" s="144" t="s">
        <v>185</v>
      </c>
      <c r="AT462" s="144" t="s">
        <v>180</v>
      </c>
      <c r="AU462" s="144" t="s">
        <v>199</v>
      </c>
      <c r="AY462" s="18" t="s">
        <v>178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8" t="s">
        <v>86</v>
      </c>
      <c r="BK462" s="145">
        <f>ROUND(I462*H462,2)</f>
        <v>0</v>
      </c>
      <c r="BL462" s="18" t="s">
        <v>185</v>
      </c>
      <c r="BM462" s="144" t="s">
        <v>543</v>
      </c>
    </row>
    <row r="463" spans="2:65" s="1" customFormat="1" ht="10.199999999999999">
      <c r="B463" s="34"/>
      <c r="D463" s="146" t="s">
        <v>187</v>
      </c>
      <c r="F463" s="147" t="s">
        <v>544</v>
      </c>
      <c r="I463" s="148"/>
      <c r="L463" s="34"/>
      <c r="M463" s="149"/>
      <c r="T463" s="55"/>
      <c r="AT463" s="18" t="s">
        <v>187</v>
      </c>
      <c r="AU463" s="18" t="s">
        <v>199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190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199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222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199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205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199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2" customFormat="1" ht="10.199999999999999">
      <c r="B467" s="150"/>
      <c r="D467" s="151" t="s">
        <v>189</v>
      </c>
      <c r="E467" s="152" t="s">
        <v>32</v>
      </c>
      <c r="F467" s="153" t="s">
        <v>393</v>
      </c>
      <c r="H467" s="152" t="s">
        <v>32</v>
      </c>
      <c r="I467" s="154"/>
      <c r="L467" s="150"/>
      <c r="M467" s="155"/>
      <c r="T467" s="156"/>
      <c r="AT467" s="152" t="s">
        <v>189</v>
      </c>
      <c r="AU467" s="152" t="s">
        <v>199</v>
      </c>
      <c r="AV467" s="12" t="s">
        <v>86</v>
      </c>
      <c r="AW467" s="12" t="s">
        <v>41</v>
      </c>
      <c r="AX467" s="12" t="s">
        <v>79</v>
      </c>
      <c r="AY467" s="152" t="s">
        <v>178</v>
      </c>
    </row>
    <row r="468" spans="2:65" s="12" customFormat="1" ht="10.199999999999999">
      <c r="B468" s="150"/>
      <c r="D468" s="151" t="s">
        <v>189</v>
      </c>
      <c r="E468" s="152" t="s">
        <v>32</v>
      </c>
      <c r="F468" s="153" t="s">
        <v>537</v>
      </c>
      <c r="H468" s="152" t="s">
        <v>32</v>
      </c>
      <c r="I468" s="154"/>
      <c r="L468" s="150"/>
      <c r="M468" s="155"/>
      <c r="T468" s="156"/>
      <c r="AT468" s="152" t="s">
        <v>189</v>
      </c>
      <c r="AU468" s="152" t="s">
        <v>199</v>
      </c>
      <c r="AV468" s="12" t="s">
        <v>86</v>
      </c>
      <c r="AW468" s="12" t="s">
        <v>41</v>
      </c>
      <c r="AX468" s="12" t="s">
        <v>79</v>
      </c>
      <c r="AY468" s="152" t="s">
        <v>178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545</v>
      </c>
      <c r="H469" s="160">
        <v>129.80000000000001</v>
      </c>
      <c r="I469" s="161"/>
      <c r="L469" s="157"/>
      <c r="M469" s="162"/>
      <c r="T469" s="163"/>
      <c r="AT469" s="158" t="s">
        <v>189</v>
      </c>
      <c r="AU469" s="158" t="s">
        <v>199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546</v>
      </c>
      <c r="H470" s="160">
        <v>10</v>
      </c>
      <c r="I470" s="161"/>
      <c r="L470" s="157"/>
      <c r="M470" s="162"/>
      <c r="T470" s="163"/>
      <c r="AT470" s="158" t="s">
        <v>189</v>
      </c>
      <c r="AU470" s="158" t="s">
        <v>199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3" customFormat="1" ht="10.199999999999999">
      <c r="B471" s="157"/>
      <c r="D471" s="151" t="s">
        <v>189</v>
      </c>
      <c r="E471" s="158" t="s">
        <v>32</v>
      </c>
      <c r="F471" s="159" t="s">
        <v>547</v>
      </c>
      <c r="H471" s="160">
        <v>128.80000000000001</v>
      </c>
      <c r="I471" s="161"/>
      <c r="L471" s="157"/>
      <c r="M471" s="162"/>
      <c r="T471" s="163"/>
      <c r="AT471" s="158" t="s">
        <v>189</v>
      </c>
      <c r="AU471" s="158" t="s">
        <v>199</v>
      </c>
      <c r="AV471" s="13" t="s">
        <v>88</v>
      </c>
      <c r="AW471" s="13" t="s">
        <v>41</v>
      </c>
      <c r="AX471" s="13" t="s">
        <v>79</v>
      </c>
      <c r="AY471" s="158" t="s">
        <v>178</v>
      </c>
    </row>
    <row r="472" spans="2:65" s="13" customFormat="1" ht="10.199999999999999">
      <c r="B472" s="157"/>
      <c r="D472" s="151" t="s">
        <v>189</v>
      </c>
      <c r="E472" s="158" t="s">
        <v>32</v>
      </c>
      <c r="F472" s="159" t="s">
        <v>548</v>
      </c>
      <c r="H472" s="160">
        <v>8</v>
      </c>
      <c r="I472" s="161"/>
      <c r="L472" s="157"/>
      <c r="M472" s="162"/>
      <c r="T472" s="163"/>
      <c r="AT472" s="158" t="s">
        <v>189</v>
      </c>
      <c r="AU472" s="158" t="s">
        <v>199</v>
      </c>
      <c r="AV472" s="13" t="s">
        <v>88</v>
      </c>
      <c r="AW472" s="13" t="s">
        <v>41</v>
      </c>
      <c r="AX472" s="13" t="s">
        <v>79</v>
      </c>
      <c r="AY472" s="158" t="s">
        <v>178</v>
      </c>
    </row>
    <row r="473" spans="2:65" s="14" customFormat="1" ht="10.199999999999999">
      <c r="B473" s="164"/>
      <c r="D473" s="151" t="s">
        <v>189</v>
      </c>
      <c r="E473" s="165" t="s">
        <v>32</v>
      </c>
      <c r="F473" s="166" t="s">
        <v>192</v>
      </c>
      <c r="H473" s="167">
        <v>276.60000000000002</v>
      </c>
      <c r="I473" s="168"/>
      <c r="L473" s="164"/>
      <c r="M473" s="169"/>
      <c r="T473" s="170"/>
      <c r="AT473" s="165" t="s">
        <v>189</v>
      </c>
      <c r="AU473" s="165" t="s">
        <v>199</v>
      </c>
      <c r="AV473" s="14" t="s">
        <v>185</v>
      </c>
      <c r="AW473" s="14" t="s">
        <v>41</v>
      </c>
      <c r="AX473" s="14" t="s">
        <v>86</v>
      </c>
      <c r="AY473" s="165" t="s">
        <v>178</v>
      </c>
    </row>
    <row r="474" spans="2:65" s="1" customFormat="1" ht="24.15" customHeight="1">
      <c r="B474" s="34"/>
      <c r="C474" s="133" t="s">
        <v>549</v>
      </c>
      <c r="D474" s="133" t="s">
        <v>180</v>
      </c>
      <c r="E474" s="134" t="s">
        <v>550</v>
      </c>
      <c r="F474" s="135" t="s">
        <v>551</v>
      </c>
      <c r="G474" s="136" t="s">
        <v>202</v>
      </c>
      <c r="H474" s="137">
        <v>162.80000000000001</v>
      </c>
      <c r="I474" s="138"/>
      <c r="J474" s="139">
        <f>ROUND(I474*H474,2)</f>
        <v>0</v>
      </c>
      <c r="K474" s="135" t="s">
        <v>184</v>
      </c>
      <c r="L474" s="34"/>
      <c r="M474" s="140" t="s">
        <v>32</v>
      </c>
      <c r="N474" s="141" t="s">
        <v>50</v>
      </c>
      <c r="P474" s="142">
        <f>O474*H474</f>
        <v>0</v>
      </c>
      <c r="Q474" s="142">
        <v>0</v>
      </c>
      <c r="R474" s="142">
        <f>Q474*H474</f>
        <v>0</v>
      </c>
      <c r="S474" s="142">
        <v>0</v>
      </c>
      <c r="T474" s="143">
        <f>S474*H474</f>
        <v>0</v>
      </c>
      <c r="AR474" s="144" t="s">
        <v>185</v>
      </c>
      <c r="AT474" s="144" t="s">
        <v>180</v>
      </c>
      <c r="AU474" s="144" t="s">
        <v>199</v>
      </c>
      <c r="AY474" s="18" t="s">
        <v>178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8" t="s">
        <v>86</v>
      </c>
      <c r="BK474" s="145">
        <f>ROUND(I474*H474,2)</f>
        <v>0</v>
      </c>
      <c r="BL474" s="18" t="s">
        <v>185</v>
      </c>
      <c r="BM474" s="144" t="s">
        <v>552</v>
      </c>
    </row>
    <row r="475" spans="2:65" s="1" customFormat="1" ht="10.199999999999999">
      <c r="B475" s="34"/>
      <c r="D475" s="146" t="s">
        <v>187</v>
      </c>
      <c r="F475" s="147" t="s">
        <v>553</v>
      </c>
      <c r="I475" s="148"/>
      <c r="L475" s="34"/>
      <c r="M475" s="149"/>
      <c r="T475" s="55"/>
      <c r="AT475" s="18" t="s">
        <v>187</v>
      </c>
      <c r="AU475" s="18" t="s">
        <v>199</v>
      </c>
    </row>
    <row r="476" spans="2:65" s="12" customFormat="1" ht="10.199999999999999">
      <c r="B476" s="150"/>
      <c r="D476" s="151" t="s">
        <v>189</v>
      </c>
      <c r="E476" s="152" t="s">
        <v>32</v>
      </c>
      <c r="F476" s="153" t="s">
        <v>190</v>
      </c>
      <c r="H476" s="152" t="s">
        <v>32</v>
      </c>
      <c r="I476" s="154"/>
      <c r="L476" s="150"/>
      <c r="M476" s="155"/>
      <c r="T476" s="156"/>
      <c r="AT476" s="152" t="s">
        <v>189</v>
      </c>
      <c r="AU476" s="152" t="s">
        <v>199</v>
      </c>
      <c r="AV476" s="12" t="s">
        <v>86</v>
      </c>
      <c r="AW476" s="12" t="s">
        <v>41</v>
      </c>
      <c r="AX476" s="12" t="s">
        <v>79</v>
      </c>
      <c r="AY476" s="152" t="s">
        <v>178</v>
      </c>
    </row>
    <row r="477" spans="2:65" s="12" customFormat="1" ht="10.199999999999999">
      <c r="B477" s="150"/>
      <c r="D477" s="151" t="s">
        <v>189</v>
      </c>
      <c r="E477" s="152" t="s">
        <v>32</v>
      </c>
      <c r="F477" s="153" t="s">
        <v>222</v>
      </c>
      <c r="H477" s="152" t="s">
        <v>32</v>
      </c>
      <c r="I477" s="154"/>
      <c r="L477" s="150"/>
      <c r="M477" s="155"/>
      <c r="T477" s="156"/>
      <c r="AT477" s="152" t="s">
        <v>189</v>
      </c>
      <c r="AU477" s="152" t="s">
        <v>199</v>
      </c>
      <c r="AV477" s="12" t="s">
        <v>86</v>
      </c>
      <c r="AW477" s="12" t="s">
        <v>41</v>
      </c>
      <c r="AX477" s="12" t="s">
        <v>79</v>
      </c>
      <c r="AY477" s="152" t="s">
        <v>178</v>
      </c>
    </row>
    <row r="478" spans="2:65" s="12" customFormat="1" ht="10.199999999999999">
      <c r="B478" s="150"/>
      <c r="D478" s="151" t="s">
        <v>189</v>
      </c>
      <c r="E478" s="152" t="s">
        <v>32</v>
      </c>
      <c r="F478" s="153" t="s">
        <v>205</v>
      </c>
      <c r="H478" s="152" t="s">
        <v>32</v>
      </c>
      <c r="I478" s="154"/>
      <c r="L478" s="150"/>
      <c r="M478" s="155"/>
      <c r="T478" s="156"/>
      <c r="AT478" s="152" t="s">
        <v>189</v>
      </c>
      <c r="AU478" s="152" t="s">
        <v>199</v>
      </c>
      <c r="AV478" s="12" t="s">
        <v>86</v>
      </c>
      <c r="AW478" s="12" t="s">
        <v>41</v>
      </c>
      <c r="AX478" s="12" t="s">
        <v>79</v>
      </c>
      <c r="AY478" s="152" t="s">
        <v>178</v>
      </c>
    </row>
    <row r="479" spans="2:65" s="12" customFormat="1" ht="10.199999999999999">
      <c r="B479" s="150"/>
      <c r="D479" s="151" t="s">
        <v>189</v>
      </c>
      <c r="E479" s="152" t="s">
        <v>32</v>
      </c>
      <c r="F479" s="153" t="s">
        <v>393</v>
      </c>
      <c r="H479" s="152" t="s">
        <v>32</v>
      </c>
      <c r="I479" s="154"/>
      <c r="L479" s="150"/>
      <c r="M479" s="155"/>
      <c r="T479" s="156"/>
      <c r="AT479" s="152" t="s">
        <v>189</v>
      </c>
      <c r="AU479" s="152" t="s">
        <v>199</v>
      </c>
      <c r="AV479" s="12" t="s">
        <v>86</v>
      </c>
      <c r="AW479" s="12" t="s">
        <v>41</v>
      </c>
      <c r="AX479" s="12" t="s">
        <v>79</v>
      </c>
      <c r="AY479" s="152" t="s">
        <v>178</v>
      </c>
    </row>
    <row r="480" spans="2:65" s="12" customFormat="1" ht="10.199999999999999">
      <c r="B480" s="150"/>
      <c r="D480" s="151" t="s">
        <v>189</v>
      </c>
      <c r="E480" s="152" t="s">
        <v>32</v>
      </c>
      <c r="F480" s="153" t="s">
        <v>523</v>
      </c>
      <c r="H480" s="152" t="s">
        <v>32</v>
      </c>
      <c r="I480" s="154"/>
      <c r="L480" s="150"/>
      <c r="M480" s="155"/>
      <c r="T480" s="156"/>
      <c r="AT480" s="152" t="s">
        <v>189</v>
      </c>
      <c r="AU480" s="152" t="s">
        <v>199</v>
      </c>
      <c r="AV480" s="12" t="s">
        <v>86</v>
      </c>
      <c r="AW480" s="12" t="s">
        <v>41</v>
      </c>
      <c r="AX480" s="12" t="s">
        <v>79</v>
      </c>
      <c r="AY480" s="152" t="s">
        <v>178</v>
      </c>
    </row>
    <row r="481" spans="2:65" s="13" customFormat="1" ht="10.199999999999999">
      <c r="B481" s="157"/>
      <c r="D481" s="151" t="s">
        <v>189</v>
      </c>
      <c r="E481" s="158" t="s">
        <v>32</v>
      </c>
      <c r="F481" s="159" t="s">
        <v>554</v>
      </c>
      <c r="H481" s="160">
        <v>154.80000000000001</v>
      </c>
      <c r="I481" s="161"/>
      <c r="L481" s="157"/>
      <c r="M481" s="162"/>
      <c r="T481" s="163"/>
      <c r="AT481" s="158" t="s">
        <v>189</v>
      </c>
      <c r="AU481" s="158" t="s">
        <v>199</v>
      </c>
      <c r="AV481" s="13" t="s">
        <v>88</v>
      </c>
      <c r="AW481" s="13" t="s">
        <v>41</v>
      </c>
      <c r="AX481" s="13" t="s">
        <v>79</v>
      </c>
      <c r="AY481" s="158" t="s">
        <v>178</v>
      </c>
    </row>
    <row r="482" spans="2:65" s="13" customFormat="1" ht="10.199999999999999">
      <c r="B482" s="157"/>
      <c r="D482" s="151" t="s">
        <v>189</v>
      </c>
      <c r="E482" s="158" t="s">
        <v>32</v>
      </c>
      <c r="F482" s="159" t="s">
        <v>548</v>
      </c>
      <c r="H482" s="160">
        <v>8</v>
      </c>
      <c r="I482" s="161"/>
      <c r="L482" s="157"/>
      <c r="M482" s="162"/>
      <c r="T482" s="163"/>
      <c r="AT482" s="158" t="s">
        <v>189</v>
      </c>
      <c r="AU482" s="158" t="s">
        <v>199</v>
      </c>
      <c r="AV482" s="13" t="s">
        <v>88</v>
      </c>
      <c r="AW482" s="13" t="s">
        <v>41</v>
      </c>
      <c r="AX482" s="13" t="s">
        <v>79</v>
      </c>
      <c r="AY482" s="158" t="s">
        <v>178</v>
      </c>
    </row>
    <row r="483" spans="2:65" s="14" customFormat="1" ht="10.199999999999999">
      <c r="B483" s="164"/>
      <c r="D483" s="151" t="s">
        <v>189</v>
      </c>
      <c r="E483" s="165" t="s">
        <v>32</v>
      </c>
      <c r="F483" s="166" t="s">
        <v>192</v>
      </c>
      <c r="H483" s="167">
        <v>162.80000000000001</v>
      </c>
      <c r="I483" s="168"/>
      <c r="L483" s="164"/>
      <c r="M483" s="169"/>
      <c r="T483" s="170"/>
      <c r="AT483" s="165" t="s">
        <v>189</v>
      </c>
      <c r="AU483" s="165" t="s">
        <v>199</v>
      </c>
      <c r="AV483" s="14" t="s">
        <v>185</v>
      </c>
      <c r="AW483" s="14" t="s">
        <v>41</v>
      </c>
      <c r="AX483" s="14" t="s">
        <v>86</v>
      </c>
      <c r="AY483" s="165" t="s">
        <v>178</v>
      </c>
    </row>
    <row r="484" spans="2:65" s="1" customFormat="1" ht="37.799999999999997" customHeight="1">
      <c r="B484" s="34"/>
      <c r="C484" s="133" t="s">
        <v>555</v>
      </c>
      <c r="D484" s="133" t="s">
        <v>180</v>
      </c>
      <c r="E484" s="134" t="s">
        <v>556</v>
      </c>
      <c r="F484" s="135" t="s">
        <v>557</v>
      </c>
      <c r="G484" s="136" t="s">
        <v>401</v>
      </c>
      <c r="H484" s="137">
        <v>65.966999999999999</v>
      </c>
      <c r="I484" s="138"/>
      <c r="J484" s="139">
        <f>ROUND(I484*H484,2)</f>
        <v>0</v>
      </c>
      <c r="K484" s="135" t="s">
        <v>184</v>
      </c>
      <c r="L484" s="34"/>
      <c r="M484" s="140" t="s">
        <v>32</v>
      </c>
      <c r="N484" s="141" t="s">
        <v>50</v>
      </c>
      <c r="P484" s="142">
        <f>O484*H484</f>
        <v>0</v>
      </c>
      <c r="Q484" s="142">
        <v>0</v>
      </c>
      <c r="R484" s="142">
        <f>Q484*H484</f>
        <v>0</v>
      </c>
      <c r="S484" s="142">
        <v>0</v>
      </c>
      <c r="T484" s="143">
        <f>S484*H484</f>
        <v>0</v>
      </c>
      <c r="AR484" s="144" t="s">
        <v>185</v>
      </c>
      <c r="AT484" s="144" t="s">
        <v>180</v>
      </c>
      <c r="AU484" s="144" t="s">
        <v>199</v>
      </c>
      <c r="AY484" s="18" t="s">
        <v>178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86</v>
      </c>
      <c r="BK484" s="145">
        <f>ROUND(I484*H484,2)</f>
        <v>0</v>
      </c>
      <c r="BL484" s="18" t="s">
        <v>185</v>
      </c>
      <c r="BM484" s="144" t="s">
        <v>558</v>
      </c>
    </row>
    <row r="485" spans="2:65" s="1" customFormat="1" ht="10.199999999999999">
      <c r="B485" s="34"/>
      <c r="D485" s="146" t="s">
        <v>187</v>
      </c>
      <c r="F485" s="147" t="s">
        <v>559</v>
      </c>
      <c r="I485" s="148"/>
      <c r="L485" s="34"/>
      <c r="M485" s="149"/>
      <c r="T485" s="55"/>
      <c r="AT485" s="18" t="s">
        <v>187</v>
      </c>
      <c r="AU485" s="18" t="s">
        <v>199</v>
      </c>
    </row>
    <row r="486" spans="2:65" s="13" customFormat="1" ht="10.199999999999999">
      <c r="B486" s="157"/>
      <c r="D486" s="151" t="s">
        <v>189</v>
      </c>
      <c r="E486" s="158" t="s">
        <v>32</v>
      </c>
      <c r="F486" s="159" t="s">
        <v>560</v>
      </c>
      <c r="H486" s="160">
        <v>48.314</v>
      </c>
      <c r="I486" s="161"/>
      <c r="L486" s="157"/>
      <c r="M486" s="162"/>
      <c r="T486" s="163"/>
      <c r="AT486" s="158" t="s">
        <v>189</v>
      </c>
      <c r="AU486" s="158" t="s">
        <v>199</v>
      </c>
      <c r="AV486" s="13" t="s">
        <v>88</v>
      </c>
      <c r="AW486" s="13" t="s">
        <v>41</v>
      </c>
      <c r="AX486" s="13" t="s">
        <v>79</v>
      </c>
      <c r="AY486" s="158" t="s">
        <v>178</v>
      </c>
    </row>
    <row r="487" spans="2:65" s="13" customFormat="1" ht="10.199999999999999">
      <c r="B487" s="157"/>
      <c r="D487" s="151" t="s">
        <v>189</v>
      </c>
      <c r="E487" s="158" t="s">
        <v>32</v>
      </c>
      <c r="F487" s="159" t="s">
        <v>561</v>
      </c>
      <c r="H487" s="160">
        <v>4.3410000000000002</v>
      </c>
      <c r="I487" s="161"/>
      <c r="L487" s="157"/>
      <c r="M487" s="162"/>
      <c r="T487" s="163"/>
      <c r="AT487" s="158" t="s">
        <v>189</v>
      </c>
      <c r="AU487" s="158" t="s">
        <v>199</v>
      </c>
      <c r="AV487" s="13" t="s">
        <v>88</v>
      </c>
      <c r="AW487" s="13" t="s">
        <v>41</v>
      </c>
      <c r="AX487" s="13" t="s">
        <v>79</v>
      </c>
      <c r="AY487" s="158" t="s">
        <v>178</v>
      </c>
    </row>
    <row r="488" spans="2:65" s="13" customFormat="1" ht="10.199999999999999">
      <c r="B488" s="157"/>
      <c r="D488" s="151" t="s">
        <v>189</v>
      </c>
      <c r="E488" s="158" t="s">
        <v>32</v>
      </c>
      <c r="F488" s="159" t="s">
        <v>562</v>
      </c>
      <c r="H488" s="160">
        <v>13.311999999999999</v>
      </c>
      <c r="I488" s="161"/>
      <c r="L488" s="157"/>
      <c r="M488" s="162"/>
      <c r="T488" s="163"/>
      <c r="AT488" s="158" t="s">
        <v>189</v>
      </c>
      <c r="AU488" s="158" t="s">
        <v>199</v>
      </c>
      <c r="AV488" s="13" t="s">
        <v>88</v>
      </c>
      <c r="AW488" s="13" t="s">
        <v>41</v>
      </c>
      <c r="AX488" s="13" t="s">
        <v>79</v>
      </c>
      <c r="AY488" s="158" t="s">
        <v>178</v>
      </c>
    </row>
    <row r="489" spans="2:65" s="14" customFormat="1" ht="10.199999999999999">
      <c r="B489" s="164"/>
      <c r="D489" s="151" t="s">
        <v>189</v>
      </c>
      <c r="E489" s="165" t="s">
        <v>32</v>
      </c>
      <c r="F489" s="166" t="s">
        <v>192</v>
      </c>
      <c r="H489" s="167">
        <v>65.966999999999999</v>
      </c>
      <c r="I489" s="168"/>
      <c r="L489" s="164"/>
      <c r="M489" s="169"/>
      <c r="T489" s="170"/>
      <c r="AT489" s="165" t="s">
        <v>189</v>
      </c>
      <c r="AU489" s="165" t="s">
        <v>199</v>
      </c>
      <c r="AV489" s="14" t="s">
        <v>185</v>
      </c>
      <c r="AW489" s="14" t="s">
        <v>41</v>
      </c>
      <c r="AX489" s="14" t="s">
        <v>86</v>
      </c>
      <c r="AY489" s="165" t="s">
        <v>178</v>
      </c>
    </row>
    <row r="490" spans="2:65" s="1" customFormat="1" ht="37.799999999999997" customHeight="1">
      <c r="B490" s="34"/>
      <c r="C490" s="133" t="s">
        <v>563</v>
      </c>
      <c r="D490" s="133" t="s">
        <v>180</v>
      </c>
      <c r="E490" s="134" t="s">
        <v>564</v>
      </c>
      <c r="F490" s="135" t="s">
        <v>565</v>
      </c>
      <c r="G490" s="136" t="s">
        <v>401</v>
      </c>
      <c r="H490" s="137">
        <v>923.53800000000001</v>
      </c>
      <c r="I490" s="138"/>
      <c r="J490" s="139">
        <f>ROUND(I490*H490,2)</f>
        <v>0</v>
      </c>
      <c r="K490" s="135" t="s">
        <v>184</v>
      </c>
      <c r="L490" s="34"/>
      <c r="M490" s="140" t="s">
        <v>32</v>
      </c>
      <c r="N490" s="141" t="s">
        <v>50</v>
      </c>
      <c r="P490" s="142">
        <f>O490*H490</f>
        <v>0</v>
      </c>
      <c r="Q490" s="142">
        <v>0</v>
      </c>
      <c r="R490" s="142">
        <f>Q490*H490</f>
        <v>0</v>
      </c>
      <c r="S490" s="142">
        <v>0</v>
      </c>
      <c r="T490" s="143">
        <f>S490*H490</f>
        <v>0</v>
      </c>
      <c r="AR490" s="144" t="s">
        <v>185</v>
      </c>
      <c r="AT490" s="144" t="s">
        <v>180</v>
      </c>
      <c r="AU490" s="144" t="s">
        <v>199</v>
      </c>
      <c r="AY490" s="18" t="s">
        <v>178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86</v>
      </c>
      <c r="BK490" s="145">
        <f>ROUND(I490*H490,2)</f>
        <v>0</v>
      </c>
      <c r="BL490" s="18" t="s">
        <v>185</v>
      </c>
      <c r="BM490" s="144" t="s">
        <v>566</v>
      </c>
    </row>
    <row r="491" spans="2:65" s="1" customFormat="1" ht="10.199999999999999">
      <c r="B491" s="34"/>
      <c r="D491" s="146" t="s">
        <v>187</v>
      </c>
      <c r="F491" s="147" t="s">
        <v>567</v>
      </c>
      <c r="I491" s="148"/>
      <c r="L491" s="34"/>
      <c r="M491" s="149"/>
      <c r="T491" s="55"/>
      <c r="AT491" s="18" t="s">
        <v>187</v>
      </c>
      <c r="AU491" s="18" t="s">
        <v>199</v>
      </c>
    </row>
    <row r="492" spans="2:65" s="13" customFormat="1" ht="10.199999999999999">
      <c r="B492" s="157"/>
      <c r="D492" s="151" t="s">
        <v>189</v>
      </c>
      <c r="E492" s="158" t="s">
        <v>32</v>
      </c>
      <c r="F492" s="159" t="s">
        <v>568</v>
      </c>
      <c r="H492" s="160">
        <v>65.966999999999999</v>
      </c>
      <c r="I492" s="161"/>
      <c r="L492" s="157"/>
      <c r="M492" s="162"/>
      <c r="T492" s="163"/>
      <c r="AT492" s="158" t="s">
        <v>189</v>
      </c>
      <c r="AU492" s="158" t="s">
        <v>199</v>
      </c>
      <c r="AV492" s="13" t="s">
        <v>88</v>
      </c>
      <c r="AW492" s="13" t="s">
        <v>41</v>
      </c>
      <c r="AX492" s="13" t="s">
        <v>86</v>
      </c>
      <c r="AY492" s="158" t="s">
        <v>178</v>
      </c>
    </row>
    <row r="493" spans="2:65" s="13" customFormat="1" ht="10.199999999999999">
      <c r="B493" s="157"/>
      <c r="D493" s="151" t="s">
        <v>189</v>
      </c>
      <c r="F493" s="159" t="s">
        <v>569</v>
      </c>
      <c r="H493" s="160">
        <v>923.53800000000001</v>
      </c>
      <c r="I493" s="161"/>
      <c r="L493" s="157"/>
      <c r="M493" s="162"/>
      <c r="T493" s="163"/>
      <c r="AT493" s="158" t="s">
        <v>189</v>
      </c>
      <c r="AU493" s="158" t="s">
        <v>199</v>
      </c>
      <c r="AV493" s="13" t="s">
        <v>88</v>
      </c>
      <c r="AW493" s="13" t="s">
        <v>4</v>
      </c>
      <c r="AX493" s="13" t="s">
        <v>86</v>
      </c>
      <c r="AY493" s="158" t="s">
        <v>178</v>
      </c>
    </row>
    <row r="494" spans="2:65" s="1" customFormat="1" ht="37.799999999999997" customHeight="1">
      <c r="B494" s="34"/>
      <c r="C494" s="133" t="s">
        <v>570</v>
      </c>
      <c r="D494" s="133" t="s">
        <v>180</v>
      </c>
      <c r="E494" s="134" t="s">
        <v>571</v>
      </c>
      <c r="F494" s="135" t="s">
        <v>572</v>
      </c>
      <c r="G494" s="136" t="s">
        <v>401</v>
      </c>
      <c r="H494" s="137">
        <v>30.702999999999999</v>
      </c>
      <c r="I494" s="138"/>
      <c r="J494" s="139">
        <f>ROUND(I494*H494,2)</f>
        <v>0</v>
      </c>
      <c r="K494" s="135" t="s">
        <v>184</v>
      </c>
      <c r="L494" s="34"/>
      <c r="M494" s="140" t="s">
        <v>32</v>
      </c>
      <c r="N494" s="141" t="s">
        <v>50</v>
      </c>
      <c r="P494" s="142">
        <f>O494*H494</f>
        <v>0</v>
      </c>
      <c r="Q494" s="142">
        <v>0</v>
      </c>
      <c r="R494" s="142">
        <f>Q494*H494</f>
        <v>0</v>
      </c>
      <c r="S494" s="142">
        <v>0</v>
      </c>
      <c r="T494" s="143">
        <f>S494*H494</f>
        <v>0</v>
      </c>
      <c r="AR494" s="144" t="s">
        <v>185</v>
      </c>
      <c r="AT494" s="144" t="s">
        <v>180</v>
      </c>
      <c r="AU494" s="144" t="s">
        <v>199</v>
      </c>
      <c r="AY494" s="18" t="s">
        <v>178</v>
      </c>
      <c r="BE494" s="145">
        <f>IF(N494="základní",J494,0)</f>
        <v>0</v>
      </c>
      <c r="BF494" s="145">
        <f>IF(N494="snížená",J494,0)</f>
        <v>0</v>
      </c>
      <c r="BG494" s="145">
        <f>IF(N494="zákl. přenesená",J494,0)</f>
        <v>0</v>
      </c>
      <c r="BH494" s="145">
        <f>IF(N494="sníž. přenesená",J494,0)</f>
        <v>0</v>
      </c>
      <c r="BI494" s="145">
        <f>IF(N494="nulová",J494,0)</f>
        <v>0</v>
      </c>
      <c r="BJ494" s="18" t="s">
        <v>86</v>
      </c>
      <c r="BK494" s="145">
        <f>ROUND(I494*H494,2)</f>
        <v>0</v>
      </c>
      <c r="BL494" s="18" t="s">
        <v>185</v>
      </c>
      <c r="BM494" s="144" t="s">
        <v>573</v>
      </c>
    </row>
    <row r="495" spans="2:65" s="1" customFormat="1" ht="10.199999999999999">
      <c r="B495" s="34"/>
      <c r="D495" s="146" t="s">
        <v>187</v>
      </c>
      <c r="F495" s="147" t="s">
        <v>574</v>
      </c>
      <c r="I495" s="148"/>
      <c r="L495" s="34"/>
      <c r="M495" s="149"/>
      <c r="T495" s="55"/>
      <c r="AT495" s="18" t="s">
        <v>187</v>
      </c>
      <c r="AU495" s="18" t="s">
        <v>199</v>
      </c>
    </row>
    <row r="496" spans="2:65" s="13" customFormat="1" ht="10.199999999999999">
      <c r="B496" s="157"/>
      <c r="D496" s="151" t="s">
        <v>189</v>
      </c>
      <c r="E496" s="158" t="s">
        <v>32</v>
      </c>
      <c r="F496" s="159" t="s">
        <v>575</v>
      </c>
      <c r="H496" s="160">
        <v>30.702999999999999</v>
      </c>
      <c r="I496" s="161"/>
      <c r="L496" s="157"/>
      <c r="M496" s="162"/>
      <c r="T496" s="163"/>
      <c r="AT496" s="158" t="s">
        <v>189</v>
      </c>
      <c r="AU496" s="158" t="s">
        <v>199</v>
      </c>
      <c r="AV496" s="13" t="s">
        <v>88</v>
      </c>
      <c r="AW496" s="13" t="s">
        <v>41</v>
      </c>
      <c r="AX496" s="13" t="s">
        <v>86</v>
      </c>
      <c r="AY496" s="158" t="s">
        <v>178</v>
      </c>
    </row>
    <row r="497" spans="2:65" s="1" customFormat="1" ht="37.799999999999997" customHeight="1">
      <c r="B497" s="34"/>
      <c r="C497" s="133" t="s">
        <v>576</v>
      </c>
      <c r="D497" s="133" t="s">
        <v>180</v>
      </c>
      <c r="E497" s="134" t="s">
        <v>577</v>
      </c>
      <c r="F497" s="135" t="s">
        <v>565</v>
      </c>
      <c r="G497" s="136" t="s">
        <v>401</v>
      </c>
      <c r="H497" s="137">
        <v>429.84199999999998</v>
      </c>
      <c r="I497" s="138"/>
      <c r="J497" s="139">
        <f>ROUND(I497*H497,2)</f>
        <v>0</v>
      </c>
      <c r="K497" s="135" t="s">
        <v>184</v>
      </c>
      <c r="L497" s="34"/>
      <c r="M497" s="140" t="s">
        <v>32</v>
      </c>
      <c r="N497" s="141" t="s">
        <v>50</v>
      </c>
      <c r="P497" s="142">
        <f>O497*H497</f>
        <v>0</v>
      </c>
      <c r="Q497" s="142">
        <v>0</v>
      </c>
      <c r="R497" s="142">
        <f>Q497*H497</f>
        <v>0</v>
      </c>
      <c r="S497" s="142">
        <v>0</v>
      </c>
      <c r="T497" s="143">
        <f>S497*H497</f>
        <v>0</v>
      </c>
      <c r="AR497" s="144" t="s">
        <v>185</v>
      </c>
      <c r="AT497" s="144" t="s">
        <v>180</v>
      </c>
      <c r="AU497" s="144" t="s">
        <v>199</v>
      </c>
      <c r="AY497" s="18" t="s">
        <v>178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86</v>
      </c>
      <c r="BK497" s="145">
        <f>ROUND(I497*H497,2)</f>
        <v>0</v>
      </c>
      <c r="BL497" s="18" t="s">
        <v>185</v>
      </c>
      <c r="BM497" s="144" t="s">
        <v>578</v>
      </c>
    </row>
    <row r="498" spans="2:65" s="1" customFormat="1" ht="10.199999999999999">
      <c r="B498" s="34"/>
      <c r="D498" s="146" t="s">
        <v>187</v>
      </c>
      <c r="F498" s="147" t="s">
        <v>579</v>
      </c>
      <c r="I498" s="148"/>
      <c r="L498" s="34"/>
      <c r="M498" s="149"/>
      <c r="T498" s="55"/>
      <c r="AT498" s="18" t="s">
        <v>187</v>
      </c>
      <c r="AU498" s="18" t="s">
        <v>199</v>
      </c>
    </row>
    <row r="499" spans="2:65" s="13" customFormat="1" ht="10.199999999999999">
      <c r="B499" s="157"/>
      <c r="D499" s="151" t="s">
        <v>189</v>
      </c>
      <c r="E499" s="158" t="s">
        <v>32</v>
      </c>
      <c r="F499" s="159" t="s">
        <v>580</v>
      </c>
      <c r="H499" s="160">
        <v>30.702999999999999</v>
      </c>
      <c r="I499" s="161"/>
      <c r="L499" s="157"/>
      <c r="M499" s="162"/>
      <c r="T499" s="163"/>
      <c r="AT499" s="158" t="s">
        <v>189</v>
      </c>
      <c r="AU499" s="158" t="s">
        <v>199</v>
      </c>
      <c r="AV499" s="13" t="s">
        <v>88</v>
      </c>
      <c r="AW499" s="13" t="s">
        <v>41</v>
      </c>
      <c r="AX499" s="13" t="s">
        <v>86</v>
      </c>
      <c r="AY499" s="158" t="s">
        <v>178</v>
      </c>
    </row>
    <row r="500" spans="2:65" s="13" customFormat="1" ht="10.199999999999999">
      <c r="B500" s="157"/>
      <c r="D500" s="151" t="s">
        <v>189</v>
      </c>
      <c r="F500" s="159" t="s">
        <v>581</v>
      </c>
      <c r="H500" s="160">
        <v>429.84199999999998</v>
      </c>
      <c r="I500" s="161"/>
      <c r="L500" s="157"/>
      <c r="M500" s="162"/>
      <c r="T500" s="163"/>
      <c r="AT500" s="158" t="s">
        <v>189</v>
      </c>
      <c r="AU500" s="158" t="s">
        <v>199</v>
      </c>
      <c r="AV500" s="13" t="s">
        <v>88</v>
      </c>
      <c r="AW500" s="13" t="s">
        <v>4</v>
      </c>
      <c r="AX500" s="13" t="s">
        <v>86</v>
      </c>
      <c r="AY500" s="158" t="s">
        <v>178</v>
      </c>
    </row>
    <row r="501" spans="2:65" s="1" customFormat="1" ht="24.15" customHeight="1">
      <c r="B501" s="34"/>
      <c r="C501" s="133" t="s">
        <v>582</v>
      </c>
      <c r="D501" s="133" t="s">
        <v>180</v>
      </c>
      <c r="E501" s="134" t="s">
        <v>583</v>
      </c>
      <c r="F501" s="135" t="s">
        <v>584</v>
      </c>
      <c r="G501" s="136" t="s">
        <v>401</v>
      </c>
      <c r="H501" s="137">
        <v>96.67</v>
      </c>
      <c r="I501" s="138"/>
      <c r="J501" s="139">
        <f>ROUND(I501*H501,2)</f>
        <v>0</v>
      </c>
      <c r="K501" s="135" t="s">
        <v>184</v>
      </c>
      <c r="L501" s="34"/>
      <c r="M501" s="140" t="s">
        <v>32</v>
      </c>
      <c r="N501" s="141" t="s">
        <v>50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185</v>
      </c>
      <c r="AT501" s="144" t="s">
        <v>180</v>
      </c>
      <c r="AU501" s="144" t="s">
        <v>199</v>
      </c>
      <c r="AY501" s="18" t="s">
        <v>178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86</v>
      </c>
      <c r="BK501" s="145">
        <f>ROUND(I501*H501,2)</f>
        <v>0</v>
      </c>
      <c r="BL501" s="18" t="s">
        <v>185</v>
      </c>
      <c r="BM501" s="144" t="s">
        <v>585</v>
      </c>
    </row>
    <row r="502" spans="2:65" s="1" customFormat="1" ht="10.199999999999999">
      <c r="B502" s="34"/>
      <c r="D502" s="146" t="s">
        <v>187</v>
      </c>
      <c r="F502" s="147" t="s">
        <v>586</v>
      </c>
      <c r="I502" s="148"/>
      <c r="L502" s="34"/>
      <c r="M502" s="149"/>
      <c r="T502" s="55"/>
      <c r="AT502" s="18" t="s">
        <v>187</v>
      </c>
      <c r="AU502" s="18" t="s">
        <v>199</v>
      </c>
    </row>
    <row r="503" spans="2:65" s="13" customFormat="1" ht="10.199999999999999">
      <c r="B503" s="157"/>
      <c r="D503" s="151" t="s">
        <v>189</v>
      </c>
      <c r="E503" s="158" t="s">
        <v>32</v>
      </c>
      <c r="F503" s="159" t="s">
        <v>560</v>
      </c>
      <c r="H503" s="160">
        <v>48.314</v>
      </c>
      <c r="I503" s="161"/>
      <c r="L503" s="157"/>
      <c r="M503" s="162"/>
      <c r="T503" s="163"/>
      <c r="AT503" s="158" t="s">
        <v>189</v>
      </c>
      <c r="AU503" s="158" t="s">
        <v>199</v>
      </c>
      <c r="AV503" s="13" t="s">
        <v>88</v>
      </c>
      <c r="AW503" s="13" t="s">
        <v>41</v>
      </c>
      <c r="AX503" s="13" t="s">
        <v>79</v>
      </c>
      <c r="AY503" s="158" t="s">
        <v>178</v>
      </c>
    </row>
    <row r="504" spans="2:65" s="13" customFormat="1" ht="10.199999999999999">
      <c r="B504" s="157"/>
      <c r="D504" s="151" t="s">
        <v>189</v>
      </c>
      <c r="E504" s="158" t="s">
        <v>32</v>
      </c>
      <c r="F504" s="159" t="s">
        <v>561</v>
      </c>
      <c r="H504" s="160">
        <v>4.3410000000000002</v>
      </c>
      <c r="I504" s="161"/>
      <c r="L504" s="157"/>
      <c r="M504" s="162"/>
      <c r="T504" s="163"/>
      <c r="AT504" s="158" t="s">
        <v>189</v>
      </c>
      <c r="AU504" s="158" t="s">
        <v>199</v>
      </c>
      <c r="AV504" s="13" t="s">
        <v>88</v>
      </c>
      <c r="AW504" s="13" t="s">
        <v>41</v>
      </c>
      <c r="AX504" s="13" t="s">
        <v>79</v>
      </c>
      <c r="AY504" s="158" t="s">
        <v>178</v>
      </c>
    </row>
    <row r="505" spans="2:65" s="13" customFormat="1" ht="10.199999999999999">
      <c r="B505" s="157"/>
      <c r="D505" s="151" t="s">
        <v>189</v>
      </c>
      <c r="E505" s="158" t="s">
        <v>32</v>
      </c>
      <c r="F505" s="159" t="s">
        <v>562</v>
      </c>
      <c r="H505" s="160">
        <v>13.311999999999999</v>
      </c>
      <c r="I505" s="161"/>
      <c r="L505" s="157"/>
      <c r="M505" s="162"/>
      <c r="T505" s="163"/>
      <c r="AT505" s="158" t="s">
        <v>189</v>
      </c>
      <c r="AU505" s="158" t="s">
        <v>199</v>
      </c>
      <c r="AV505" s="13" t="s">
        <v>88</v>
      </c>
      <c r="AW505" s="13" t="s">
        <v>41</v>
      </c>
      <c r="AX505" s="13" t="s">
        <v>79</v>
      </c>
      <c r="AY505" s="158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575</v>
      </c>
      <c r="H506" s="160">
        <v>30.702999999999999</v>
      </c>
      <c r="I506" s="161"/>
      <c r="L506" s="157"/>
      <c r="M506" s="162"/>
      <c r="T506" s="163"/>
      <c r="AT506" s="158" t="s">
        <v>189</v>
      </c>
      <c r="AU506" s="158" t="s">
        <v>199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4" customFormat="1" ht="10.199999999999999">
      <c r="B507" s="164"/>
      <c r="D507" s="151" t="s">
        <v>189</v>
      </c>
      <c r="E507" s="165" t="s">
        <v>32</v>
      </c>
      <c r="F507" s="166" t="s">
        <v>192</v>
      </c>
      <c r="H507" s="167">
        <v>96.67</v>
      </c>
      <c r="I507" s="168"/>
      <c r="L507" s="164"/>
      <c r="M507" s="169"/>
      <c r="T507" s="170"/>
      <c r="AT507" s="165" t="s">
        <v>189</v>
      </c>
      <c r="AU507" s="165" t="s">
        <v>199</v>
      </c>
      <c r="AV507" s="14" t="s">
        <v>185</v>
      </c>
      <c r="AW507" s="14" t="s">
        <v>41</v>
      </c>
      <c r="AX507" s="14" t="s">
        <v>86</v>
      </c>
      <c r="AY507" s="165" t="s">
        <v>178</v>
      </c>
    </row>
    <row r="508" spans="2:65" s="1" customFormat="1" ht="44.25" customHeight="1">
      <c r="B508" s="34"/>
      <c r="C508" s="133" t="s">
        <v>587</v>
      </c>
      <c r="D508" s="133" t="s">
        <v>180</v>
      </c>
      <c r="E508" s="134" t="s">
        <v>588</v>
      </c>
      <c r="F508" s="135" t="s">
        <v>589</v>
      </c>
      <c r="G508" s="136" t="s">
        <v>401</v>
      </c>
      <c r="H508" s="137">
        <v>44.015000000000001</v>
      </c>
      <c r="I508" s="138"/>
      <c r="J508" s="139">
        <f>ROUND(I508*H508,2)</f>
        <v>0</v>
      </c>
      <c r="K508" s="135" t="s">
        <v>184</v>
      </c>
      <c r="L508" s="34"/>
      <c r="M508" s="140" t="s">
        <v>32</v>
      </c>
      <c r="N508" s="141" t="s">
        <v>50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185</v>
      </c>
      <c r="AT508" s="144" t="s">
        <v>180</v>
      </c>
      <c r="AU508" s="144" t="s">
        <v>199</v>
      </c>
      <c r="AY508" s="18" t="s">
        <v>178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86</v>
      </c>
      <c r="BK508" s="145">
        <f>ROUND(I508*H508,2)</f>
        <v>0</v>
      </c>
      <c r="BL508" s="18" t="s">
        <v>185</v>
      </c>
      <c r="BM508" s="144" t="s">
        <v>590</v>
      </c>
    </row>
    <row r="509" spans="2:65" s="1" customFormat="1" ht="10.199999999999999">
      <c r="B509" s="34"/>
      <c r="D509" s="146" t="s">
        <v>187</v>
      </c>
      <c r="F509" s="147" t="s">
        <v>591</v>
      </c>
      <c r="I509" s="148"/>
      <c r="L509" s="34"/>
      <c r="M509" s="149"/>
      <c r="T509" s="55"/>
      <c r="AT509" s="18" t="s">
        <v>187</v>
      </c>
      <c r="AU509" s="18" t="s">
        <v>199</v>
      </c>
    </row>
    <row r="510" spans="2:65" s="13" customFormat="1" ht="10.199999999999999">
      <c r="B510" s="157"/>
      <c r="D510" s="151" t="s">
        <v>189</v>
      </c>
      <c r="E510" s="158" t="s">
        <v>32</v>
      </c>
      <c r="F510" s="159" t="s">
        <v>562</v>
      </c>
      <c r="H510" s="160">
        <v>13.311999999999999</v>
      </c>
      <c r="I510" s="161"/>
      <c r="L510" s="157"/>
      <c r="M510" s="162"/>
      <c r="T510" s="163"/>
      <c r="AT510" s="158" t="s">
        <v>189</v>
      </c>
      <c r="AU510" s="158" t="s">
        <v>199</v>
      </c>
      <c r="AV510" s="13" t="s">
        <v>88</v>
      </c>
      <c r="AW510" s="13" t="s">
        <v>41</v>
      </c>
      <c r="AX510" s="13" t="s">
        <v>79</v>
      </c>
      <c r="AY510" s="158" t="s">
        <v>178</v>
      </c>
    </row>
    <row r="511" spans="2:65" s="13" customFormat="1" ht="10.199999999999999">
      <c r="B511" s="157"/>
      <c r="D511" s="151" t="s">
        <v>189</v>
      </c>
      <c r="E511" s="158" t="s">
        <v>32</v>
      </c>
      <c r="F511" s="159" t="s">
        <v>575</v>
      </c>
      <c r="H511" s="160">
        <v>30.702999999999999</v>
      </c>
      <c r="I511" s="161"/>
      <c r="L511" s="157"/>
      <c r="M511" s="162"/>
      <c r="T511" s="163"/>
      <c r="AT511" s="158" t="s">
        <v>189</v>
      </c>
      <c r="AU511" s="158" t="s">
        <v>199</v>
      </c>
      <c r="AV511" s="13" t="s">
        <v>88</v>
      </c>
      <c r="AW511" s="13" t="s">
        <v>41</v>
      </c>
      <c r="AX511" s="13" t="s">
        <v>79</v>
      </c>
      <c r="AY511" s="158" t="s">
        <v>178</v>
      </c>
    </row>
    <row r="512" spans="2:65" s="14" customFormat="1" ht="10.199999999999999">
      <c r="B512" s="164"/>
      <c r="D512" s="151" t="s">
        <v>189</v>
      </c>
      <c r="E512" s="165" t="s">
        <v>32</v>
      </c>
      <c r="F512" s="166" t="s">
        <v>192</v>
      </c>
      <c r="H512" s="167">
        <v>44.015000000000001</v>
      </c>
      <c r="I512" s="168"/>
      <c r="L512" s="164"/>
      <c r="M512" s="169"/>
      <c r="T512" s="170"/>
      <c r="AT512" s="165" t="s">
        <v>189</v>
      </c>
      <c r="AU512" s="165" t="s">
        <v>199</v>
      </c>
      <c r="AV512" s="14" t="s">
        <v>185</v>
      </c>
      <c r="AW512" s="14" t="s">
        <v>41</v>
      </c>
      <c r="AX512" s="14" t="s">
        <v>86</v>
      </c>
      <c r="AY512" s="165" t="s">
        <v>178</v>
      </c>
    </row>
    <row r="513" spans="2:65" s="1" customFormat="1" ht="44.25" customHeight="1">
      <c r="B513" s="34"/>
      <c r="C513" s="133" t="s">
        <v>592</v>
      </c>
      <c r="D513" s="133" t="s">
        <v>180</v>
      </c>
      <c r="E513" s="134" t="s">
        <v>593</v>
      </c>
      <c r="F513" s="135" t="s">
        <v>406</v>
      </c>
      <c r="G513" s="136" t="s">
        <v>401</v>
      </c>
      <c r="H513" s="137">
        <v>52.655000000000001</v>
      </c>
      <c r="I513" s="138"/>
      <c r="J513" s="139">
        <f>ROUND(I513*H513,2)</f>
        <v>0</v>
      </c>
      <c r="K513" s="135" t="s">
        <v>184</v>
      </c>
      <c r="L513" s="34"/>
      <c r="M513" s="140" t="s">
        <v>32</v>
      </c>
      <c r="N513" s="141" t="s">
        <v>50</v>
      </c>
      <c r="P513" s="142">
        <f>O513*H513</f>
        <v>0</v>
      </c>
      <c r="Q513" s="142">
        <v>0</v>
      </c>
      <c r="R513" s="142">
        <f>Q513*H513</f>
        <v>0</v>
      </c>
      <c r="S513" s="142">
        <v>0</v>
      </c>
      <c r="T513" s="143">
        <f>S513*H513</f>
        <v>0</v>
      </c>
      <c r="AR513" s="144" t="s">
        <v>185</v>
      </c>
      <c r="AT513" s="144" t="s">
        <v>180</v>
      </c>
      <c r="AU513" s="144" t="s">
        <v>199</v>
      </c>
      <c r="AY513" s="18" t="s">
        <v>178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8" t="s">
        <v>86</v>
      </c>
      <c r="BK513" s="145">
        <f>ROUND(I513*H513,2)</f>
        <v>0</v>
      </c>
      <c r="BL513" s="18" t="s">
        <v>185</v>
      </c>
      <c r="BM513" s="144" t="s">
        <v>594</v>
      </c>
    </row>
    <row r="514" spans="2:65" s="1" customFormat="1" ht="10.199999999999999">
      <c r="B514" s="34"/>
      <c r="D514" s="146" t="s">
        <v>187</v>
      </c>
      <c r="F514" s="147" t="s">
        <v>595</v>
      </c>
      <c r="I514" s="148"/>
      <c r="L514" s="34"/>
      <c r="M514" s="149"/>
      <c r="T514" s="55"/>
      <c r="AT514" s="18" t="s">
        <v>187</v>
      </c>
      <c r="AU514" s="18" t="s">
        <v>199</v>
      </c>
    </row>
    <row r="515" spans="2:65" s="13" customFormat="1" ht="10.199999999999999">
      <c r="B515" s="157"/>
      <c r="D515" s="151" t="s">
        <v>189</v>
      </c>
      <c r="E515" s="158" t="s">
        <v>32</v>
      </c>
      <c r="F515" s="159" t="s">
        <v>560</v>
      </c>
      <c r="H515" s="160">
        <v>48.314</v>
      </c>
      <c r="I515" s="161"/>
      <c r="L515" s="157"/>
      <c r="M515" s="162"/>
      <c r="T515" s="163"/>
      <c r="AT515" s="158" t="s">
        <v>189</v>
      </c>
      <c r="AU515" s="158" t="s">
        <v>199</v>
      </c>
      <c r="AV515" s="13" t="s">
        <v>88</v>
      </c>
      <c r="AW515" s="13" t="s">
        <v>41</v>
      </c>
      <c r="AX515" s="13" t="s">
        <v>79</v>
      </c>
      <c r="AY515" s="158" t="s">
        <v>178</v>
      </c>
    </row>
    <row r="516" spans="2:65" s="13" customFormat="1" ht="10.199999999999999">
      <c r="B516" s="157"/>
      <c r="D516" s="151" t="s">
        <v>189</v>
      </c>
      <c r="E516" s="158" t="s">
        <v>32</v>
      </c>
      <c r="F516" s="159" t="s">
        <v>561</v>
      </c>
      <c r="H516" s="160">
        <v>4.3410000000000002</v>
      </c>
      <c r="I516" s="161"/>
      <c r="L516" s="157"/>
      <c r="M516" s="162"/>
      <c r="T516" s="163"/>
      <c r="AT516" s="158" t="s">
        <v>189</v>
      </c>
      <c r="AU516" s="158" t="s">
        <v>199</v>
      </c>
      <c r="AV516" s="13" t="s">
        <v>88</v>
      </c>
      <c r="AW516" s="13" t="s">
        <v>41</v>
      </c>
      <c r="AX516" s="13" t="s">
        <v>79</v>
      </c>
      <c r="AY516" s="158" t="s">
        <v>178</v>
      </c>
    </row>
    <row r="517" spans="2:65" s="14" customFormat="1" ht="10.199999999999999">
      <c r="B517" s="164"/>
      <c r="D517" s="151" t="s">
        <v>189</v>
      </c>
      <c r="E517" s="165" t="s">
        <v>32</v>
      </c>
      <c r="F517" s="166" t="s">
        <v>192</v>
      </c>
      <c r="H517" s="167">
        <v>52.655000000000001</v>
      </c>
      <c r="I517" s="168"/>
      <c r="L517" s="164"/>
      <c r="M517" s="169"/>
      <c r="T517" s="170"/>
      <c r="AT517" s="165" t="s">
        <v>189</v>
      </c>
      <c r="AU517" s="165" t="s">
        <v>199</v>
      </c>
      <c r="AV517" s="14" t="s">
        <v>185</v>
      </c>
      <c r="AW517" s="14" t="s">
        <v>41</v>
      </c>
      <c r="AX517" s="14" t="s">
        <v>86</v>
      </c>
      <c r="AY517" s="165" t="s">
        <v>178</v>
      </c>
    </row>
    <row r="518" spans="2:65" s="1" customFormat="1" ht="33" customHeight="1">
      <c r="B518" s="34"/>
      <c r="C518" s="133" t="s">
        <v>596</v>
      </c>
      <c r="D518" s="133" t="s">
        <v>180</v>
      </c>
      <c r="E518" s="134" t="s">
        <v>597</v>
      </c>
      <c r="F518" s="135" t="s">
        <v>598</v>
      </c>
      <c r="G518" s="136" t="s">
        <v>234</v>
      </c>
      <c r="H518" s="137">
        <v>83.3</v>
      </c>
      <c r="I518" s="138"/>
      <c r="J518" s="139">
        <f>ROUND(I518*H518,2)</f>
        <v>0</v>
      </c>
      <c r="K518" s="135" t="s">
        <v>184</v>
      </c>
      <c r="L518" s="34"/>
      <c r="M518" s="140" t="s">
        <v>32</v>
      </c>
      <c r="N518" s="141" t="s">
        <v>50</v>
      </c>
      <c r="P518" s="142">
        <f>O518*H518</f>
        <v>0</v>
      </c>
      <c r="Q518" s="142">
        <v>0</v>
      </c>
      <c r="R518" s="142">
        <f>Q518*H518</f>
        <v>0</v>
      </c>
      <c r="S518" s="142">
        <v>0</v>
      </c>
      <c r="T518" s="143">
        <f>S518*H518</f>
        <v>0</v>
      </c>
      <c r="AR518" s="144" t="s">
        <v>185</v>
      </c>
      <c r="AT518" s="144" t="s">
        <v>180</v>
      </c>
      <c r="AU518" s="144" t="s">
        <v>199</v>
      </c>
      <c r="AY518" s="18" t="s">
        <v>178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86</v>
      </c>
      <c r="BK518" s="145">
        <f>ROUND(I518*H518,2)</f>
        <v>0</v>
      </c>
      <c r="BL518" s="18" t="s">
        <v>185</v>
      </c>
      <c r="BM518" s="144" t="s">
        <v>599</v>
      </c>
    </row>
    <row r="519" spans="2:65" s="1" customFormat="1" ht="10.199999999999999">
      <c r="B519" s="34"/>
      <c r="D519" s="146" t="s">
        <v>187</v>
      </c>
      <c r="F519" s="147" t="s">
        <v>600</v>
      </c>
      <c r="I519" s="148"/>
      <c r="L519" s="34"/>
      <c r="M519" s="149"/>
      <c r="T519" s="55"/>
      <c r="AT519" s="18" t="s">
        <v>187</v>
      </c>
      <c r="AU519" s="18" t="s">
        <v>199</v>
      </c>
    </row>
    <row r="520" spans="2:65" s="12" customFormat="1" ht="10.199999999999999">
      <c r="B520" s="150"/>
      <c r="D520" s="151" t="s">
        <v>189</v>
      </c>
      <c r="E520" s="152" t="s">
        <v>32</v>
      </c>
      <c r="F520" s="153" t="s">
        <v>190</v>
      </c>
      <c r="H520" s="152" t="s">
        <v>32</v>
      </c>
      <c r="I520" s="154"/>
      <c r="L520" s="150"/>
      <c r="M520" s="155"/>
      <c r="T520" s="156"/>
      <c r="AT520" s="152" t="s">
        <v>189</v>
      </c>
      <c r="AU520" s="152" t="s">
        <v>199</v>
      </c>
      <c r="AV520" s="12" t="s">
        <v>86</v>
      </c>
      <c r="AW520" s="12" t="s">
        <v>41</v>
      </c>
      <c r="AX520" s="12" t="s">
        <v>79</v>
      </c>
      <c r="AY520" s="152" t="s">
        <v>178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222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199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2" customFormat="1" ht="10.199999999999999">
      <c r="B522" s="150"/>
      <c r="D522" s="151" t="s">
        <v>189</v>
      </c>
      <c r="E522" s="152" t="s">
        <v>32</v>
      </c>
      <c r="F522" s="153" t="s">
        <v>205</v>
      </c>
      <c r="H522" s="152" t="s">
        <v>32</v>
      </c>
      <c r="I522" s="154"/>
      <c r="L522" s="150"/>
      <c r="M522" s="155"/>
      <c r="T522" s="156"/>
      <c r="AT522" s="152" t="s">
        <v>189</v>
      </c>
      <c r="AU522" s="152" t="s">
        <v>199</v>
      </c>
      <c r="AV522" s="12" t="s">
        <v>86</v>
      </c>
      <c r="AW522" s="12" t="s">
        <v>41</v>
      </c>
      <c r="AX522" s="12" t="s">
        <v>79</v>
      </c>
      <c r="AY522" s="152" t="s">
        <v>178</v>
      </c>
    </row>
    <row r="523" spans="2:65" s="12" customFormat="1" ht="10.199999999999999">
      <c r="B523" s="150"/>
      <c r="D523" s="151" t="s">
        <v>189</v>
      </c>
      <c r="E523" s="152" t="s">
        <v>32</v>
      </c>
      <c r="F523" s="153" t="s">
        <v>393</v>
      </c>
      <c r="H523" s="152" t="s">
        <v>32</v>
      </c>
      <c r="I523" s="154"/>
      <c r="L523" s="150"/>
      <c r="M523" s="155"/>
      <c r="T523" s="156"/>
      <c r="AT523" s="152" t="s">
        <v>189</v>
      </c>
      <c r="AU523" s="152" t="s">
        <v>199</v>
      </c>
      <c r="AV523" s="12" t="s">
        <v>86</v>
      </c>
      <c r="AW523" s="12" t="s">
        <v>41</v>
      </c>
      <c r="AX523" s="12" t="s">
        <v>79</v>
      </c>
      <c r="AY523" s="152" t="s">
        <v>178</v>
      </c>
    </row>
    <row r="524" spans="2:65" s="12" customFormat="1" ht="10.199999999999999">
      <c r="B524" s="150"/>
      <c r="D524" s="151" t="s">
        <v>189</v>
      </c>
      <c r="E524" s="152" t="s">
        <v>32</v>
      </c>
      <c r="F524" s="153" t="s">
        <v>283</v>
      </c>
      <c r="H524" s="152" t="s">
        <v>32</v>
      </c>
      <c r="I524" s="154"/>
      <c r="L524" s="150"/>
      <c r="M524" s="155"/>
      <c r="T524" s="156"/>
      <c r="AT524" s="152" t="s">
        <v>189</v>
      </c>
      <c r="AU524" s="152" t="s">
        <v>199</v>
      </c>
      <c r="AV524" s="12" t="s">
        <v>86</v>
      </c>
      <c r="AW524" s="12" t="s">
        <v>41</v>
      </c>
      <c r="AX524" s="12" t="s">
        <v>79</v>
      </c>
      <c r="AY524" s="152" t="s">
        <v>178</v>
      </c>
    </row>
    <row r="525" spans="2:65" s="13" customFormat="1" ht="20.399999999999999">
      <c r="B525" s="157"/>
      <c r="D525" s="151" t="s">
        <v>189</v>
      </c>
      <c r="E525" s="158" t="s">
        <v>32</v>
      </c>
      <c r="F525" s="159" t="s">
        <v>601</v>
      </c>
      <c r="H525" s="160">
        <v>69.3</v>
      </c>
      <c r="I525" s="161"/>
      <c r="L525" s="157"/>
      <c r="M525" s="162"/>
      <c r="T525" s="163"/>
      <c r="AT525" s="158" t="s">
        <v>189</v>
      </c>
      <c r="AU525" s="158" t="s">
        <v>199</v>
      </c>
      <c r="AV525" s="13" t="s">
        <v>88</v>
      </c>
      <c r="AW525" s="13" t="s">
        <v>41</v>
      </c>
      <c r="AX525" s="13" t="s">
        <v>79</v>
      </c>
      <c r="AY525" s="158" t="s">
        <v>178</v>
      </c>
    </row>
    <row r="526" spans="2:65" s="13" customFormat="1" ht="10.199999999999999">
      <c r="B526" s="157"/>
      <c r="D526" s="151" t="s">
        <v>189</v>
      </c>
      <c r="E526" s="158" t="s">
        <v>32</v>
      </c>
      <c r="F526" s="159" t="s">
        <v>517</v>
      </c>
      <c r="H526" s="160">
        <v>14</v>
      </c>
      <c r="I526" s="161"/>
      <c r="L526" s="157"/>
      <c r="M526" s="162"/>
      <c r="T526" s="163"/>
      <c r="AT526" s="158" t="s">
        <v>189</v>
      </c>
      <c r="AU526" s="158" t="s">
        <v>199</v>
      </c>
      <c r="AV526" s="13" t="s">
        <v>88</v>
      </c>
      <c r="AW526" s="13" t="s">
        <v>41</v>
      </c>
      <c r="AX526" s="13" t="s">
        <v>79</v>
      </c>
      <c r="AY526" s="158" t="s">
        <v>178</v>
      </c>
    </row>
    <row r="527" spans="2:65" s="14" customFormat="1" ht="10.199999999999999">
      <c r="B527" s="164"/>
      <c r="D527" s="151" t="s">
        <v>189</v>
      </c>
      <c r="E527" s="165" t="s">
        <v>32</v>
      </c>
      <c r="F527" s="166" t="s">
        <v>192</v>
      </c>
      <c r="H527" s="167">
        <v>83.3</v>
      </c>
      <c r="I527" s="168"/>
      <c r="L527" s="164"/>
      <c r="M527" s="169"/>
      <c r="T527" s="170"/>
      <c r="AT527" s="165" t="s">
        <v>189</v>
      </c>
      <c r="AU527" s="165" t="s">
        <v>199</v>
      </c>
      <c r="AV527" s="14" t="s">
        <v>185</v>
      </c>
      <c r="AW527" s="14" t="s">
        <v>41</v>
      </c>
      <c r="AX527" s="14" t="s">
        <v>86</v>
      </c>
      <c r="AY527" s="165" t="s">
        <v>178</v>
      </c>
    </row>
    <row r="528" spans="2:65" s="1" customFormat="1" ht="33" customHeight="1">
      <c r="B528" s="34"/>
      <c r="C528" s="133" t="s">
        <v>602</v>
      </c>
      <c r="D528" s="133" t="s">
        <v>180</v>
      </c>
      <c r="E528" s="134" t="s">
        <v>603</v>
      </c>
      <c r="F528" s="135" t="s">
        <v>604</v>
      </c>
      <c r="G528" s="136" t="s">
        <v>234</v>
      </c>
      <c r="H528" s="137">
        <v>83.3</v>
      </c>
      <c r="I528" s="138"/>
      <c r="J528" s="139">
        <f>ROUND(I528*H528,2)</f>
        <v>0</v>
      </c>
      <c r="K528" s="135" t="s">
        <v>184</v>
      </c>
      <c r="L528" s="34"/>
      <c r="M528" s="140" t="s">
        <v>32</v>
      </c>
      <c r="N528" s="141" t="s">
        <v>50</v>
      </c>
      <c r="P528" s="142">
        <f>O528*H528</f>
        <v>0</v>
      </c>
      <c r="Q528" s="142">
        <v>0</v>
      </c>
      <c r="R528" s="142">
        <f>Q528*H528</f>
        <v>0</v>
      </c>
      <c r="S528" s="142">
        <v>0</v>
      </c>
      <c r="T528" s="143">
        <f>S528*H528</f>
        <v>0</v>
      </c>
      <c r="AR528" s="144" t="s">
        <v>185</v>
      </c>
      <c r="AT528" s="144" t="s">
        <v>180</v>
      </c>
      <c r="AU528" s="144" t="s">
        <v>199</v>
      </c>
      <c r="AY528" s="18" t="s">
        <v>178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8" t="s">
        <v>86</v>
      </c>
      <c r="BK528" s="145">
        <f>ROUND(I528*H528,2)</f>
        <v>0</v>
      </c>
      <c r="BL528" s="18" t="s">
        <v>185</v>
      </c>
      <c r="BM528" s="144" t="s">
        <v>605</v>
      </c>
    </row>
    <row r="529" spans="2:65" s="1" customFormat="1" ht="10.199999999999999">
      <c r="B529" s="34"/>
      <c r="D529" s="146" t="s">
        <v>187</v>
      </c>
      <c r="F529" s="147" t="s">
        <v>606</v>
      </c>
      <c r="I529" s="148"/>
      <c r="L529" s="34"/>
      <c r="M529" s="149"/>
      <c r="T529" s="55"/>
      <c r="AT529" s="18" t="s">
        <v>187</v>
      </c>
      <c r="AU529" s="18" t="s">
        <v>199</v>
      </c>
    </row>
    <row r="530" spans="2:65" s="12" customFormat="1" ht="10.199999999999999">
      <c r="B530" s="150"/>
      <c r="D530" s="151" t="s">
        <v>189</v>
      </c>
      <c r="E530" s="152" t="s">
        <v>32</v>
      </c>
      <c r="F530" s="153" t="s">
        <v>190</v>
      </c>
      <c r="H530" s="152" t="s">
        <v>32</v>
      </c>
      <c r="I530" s="154"/>
      <c r="L530" s="150"/>
      <c r="M530" s="155"/>
      <c r="T530" s="156"/>
      <c r="AT530" s="152" t="s">
        <v>189</v>
      </c>
      <c r="AU530" s="152" t="s">
        <v>199</v>
      </c>
      <c r="AV530" s="12" t="s">
        <v>86</v>
      </c>
      <c r="AW530" s="12" t="s">
        <v>41</v>
      </c>
      <c r="AX530" s="12" t="s">
        <v>79</v>
      </c>
      <c r="AY530" s="152" t="s">
        <v>178</v>
      </c>
    </row>
    <row r="531" spans="2:65" s="12" customFormat="1" ht="10.199999999999999">
      <c r="B531" s="150"/>
      <c r="D531" s="151" t="s">
        <v>189</v>
      </c>
      <c r="E531" s="152" t="s">
        <v>32</v>
      </c>
      <c r="F531" s="153" t="s">
        <v>222</v>
      </c>
      <c r="H531" s="152" t="s">
        <v>32</v>
      </c>
      <c r="I531" s="154"/>
      <c r="L531" s="150"/>
      <c r="M531" s="155"/>
      <c r="T531" s="156"/>
      <c r="AT531" s="152" t="s">
        <v>189</v>
      </c>
      <c r="AU531" s="152" t="s">
        <v>199</v>
      </c>
      <c r="AV531" s="12" t="s">
        <v>86</v>
      </c>
      <c r="AW531" s="12" t="s">
        <v>41</v>
      </c>
      <c r="AX531" s="12" t="s">
        <v>79</v>
      </c>
      <c r="AY531" s="152" t="s">
        <v>178</v>
      </c>
    </row>
    <row r="532" spans="2:65" s="12" customFormat="1" ht="10.199999999999999">
      <c r="B532" s="150"/>
      <c r="D532" s="151" t="s">
        <v>189</v>
      </c>
      <c r="E532" s="152" t="s">
        <v>32</v>
      </c>
      <c r="F532" s="153" t="s">
        <v>205</v>
      </c>
      <c r="H532" s="152" t="s">
        <v>32</v>
      </c>
      <c r="I532" s="154"/>
      <c r="L532" s="150"/>
      <c r="M532" s="155"/>
      <c r="T532" s="156"/>
      <c r="AT532" s="152" t="s">
        <v>189</v>
      </c>
      <c r="AU532" s="152" t="s">
        <v>199</v>
      </c>
      <c r="AV532" s="12" t="s">
        <v>86</v>
      </c>
      <c r="AW532" s="12" t="s">
        <v>41</v>
      </c>
      <c r="AX532" s="12" t="s">
        <v>79</v>
      </c>
      <c r="AY532" s="152" t="s">
        <v>178</v>
      </c>
    </row>
    <row r="533" spans="2:65" s="12" customFormat="1" ht="10.199999999999999">
      <c r="B533" s="150"/>
      <c r="D533" s="151" t="s">
        <v>189</v>
      </c>
      <c r="E533" s="152" t="s">
        <v>32</v>
      </c>
      <c r="F533" s="153" t="s">
        <v>393</v>
      </c>
      <c r="H533" s="152" t="s">
        <v>32</v>
      </c>
      <c r="I533" s="154"/>
      <c r="L533" s="150"/>
      <c r="M533" s="155"/>
      <c r="T533" s="156"/>
      <c r="AT533" s="152" t="s">
        <v>189</v>
      </c>
      <c r="AU533" s="152" t="s">
        <v>199</v>
      </c>
      <c r="AV533" s="12" t="s">
        <v>86</v>
      </c>
      <c r="AW533" s="12" t="s">
        <v>41</v>
      </c>
      <c r="AX533" s="12" t="s">
        <v>79</v>
      </c>
      <c r="AY533" s="152" t="s">
        <v>178</v>
      </c>
    </row>
    <row r="534" spans="2:65" s="12" customFormat="1" ht="10.199999999999999">
      <c r="B534" s="150"/>
      <c r="D534" s="151" t="s">
        <v>189</v>
      </c>
      <c r="E534" s="152" t="s">
        <v>32</v>
      </c>
      <c r="F534" s="153" t="s">
        <v>283</v>
      </c>
      <c r="H534" s="152" t="s">
        <v>32</v>
      </c>
      <c r="I534" s="154"/>
      <c r="L534" s="150"/>
      <c r="M534" s="155"/>
      <c r="T534" s="156"/>
      <c r="AT534" s="152" t="s">
        <v>189</v>
      </c>
      <c r="AU534" s="152" t="s">
        <v>199</v>
      </c>
      <c r="AV534" s="12" t="s">
        <v>86</v>
      </c>
      <c r="AW534" s="12" t="s">
        <v>41</v>
      </c>
      <c r="AX534" s="12" t="s">
        <v>79</v>
      </c>
      <c r="AY534" s="152" t="s">
        <v>178</v>
      </c>
    </row>
    <row r="535" spans="2:65" s="13" customFormat="1" ht="20.399999999999999">
      <c r="B535" s="157"/>
      <c r="D535" s="151" t="s">
        <v>189</v>
      </c>
      <c r="E535" s="158" t="s">
        <v>32</v>
      </c>
      <c r="F535" s="159" t="s">
        <v>601</v>
      </c>
      <c r="H535" s="160">
        <v>69.3</v>
      </c>
      <c r="I535" s="161"/>
      <c r="L535" s="157"/>
      <c r="M535" s="162"/>
      <c r="T535" s="163"/>
      <c r="AT535" s="158" t="s">
        <v>189</v>
      </c>
      <c r="AU535" s="158" t="s">
        <v>199</v>
      </c>
      <c r="AV535" s="13" t="s">
        <v>88</v>
      </c>
      <c r="AW535" s="13" t="s">
        <v>41</v>
      </c>
      <c r="AX535" s="13" t="s">
        <v>79</v>
      </c>
      <c r="AY535" s="158" t="s">
        <v>178</v>
      </c>
    </row>
    <row r="536" spans="2:65" s="13" customFormat="1" ht="10.199999999999999">
      <c r="B536" s="157"/>
      <c r="D536" s="151" t="s">
        <v>189</v>
      </c>
      <c r="E536" s="158" t="s">
        <v>32</v>
      </c>
      <c r="F536" s="159" t="s">
        <v>517</v>
      </c>
      <c r="H536" s="160">
        <v>14</v>
      </c>
      <c r="I536" s="161"/>
      <c r="L536" s="157"/>
      <c r="M536" s="162"/>
      <c r="T536" s="163"/>
      <c r="AT536" s="158" t="s">
        <v>189</v>
      </c>
      <c r="AU536" s="158" t="s">
        <v>199</v>
      </c>
      <c r="AV536" s="13" t="s">
        <v>88</v>
      </c>
      <c r="AW536" s="13" t="s">
        <v>41</v>
      </c>
      <c r="AX536" s="13" t="s">
        <v>79</v>
      </c>
      <c r="AY536" s="158" t="s">
        <v>178</v>
      </c>
    </row>
    <row r="537" spans="2:65" s="14" customFormat="1" ht="10.199999999999999">
      <c r="B537" s="164"/>
      <c r="D537" s="151" t="s">
        <v>189</v>
      </c>
      <c r="E537" s="165" t="s">
        <v>32</v>
      </c>
      <c r="F537" s="166" t="s">
        <v>192</v>
      </c>
      <c r="H537" s="167">
        <v>83.3</v>
      </c>
      <c r="I537" s="168"/>
      <c r="L537" s="164"/>
      <c r="M537" s="169"/>
      <c r="T537" s="170"/>
      <c r="AT537" s="165" t="s">
        <v>189</v>
      </c>
      <c r="AU537" s="165" t="s">
        <v>199</v>
      </c>
      <c r="AV537" s="14" t="s">
        <v>185</v>
      </c>
      <c r="AW537" s="14" t="s">
        <v>41</v>
      </c>
      <c r="AX537" s="14" t="s">
        <v>86</v>
      </c>
      <c r="AY537" s="165" t="s">
        <v>178</v>
      </c>
    </row>
    <row r="538" spans="2:65" s="1" customFormat="1" ht="49.05" customHeight="1">
      <c r="B538" s="34"/>
      <c r="C538" s="133" t="s">
        <v>607</v>
      </c>
      <c r="D538" s="133" t="s">
        <v>180</v>
      </c>
      <c r="E538" s="134" t="s">
        <v>608</v>
      </c>
      <c r="F538" s="135" t="s">
        <v>609</v>
      </c>
      <c r="G538" s="136" t="s">
        <v>234</v>
      </c>
      <c r="H538" s="137">
        <v>108.2</v>
      </c>
      <c r="I538" s="138"/>
      <c r="J538" s="139">
        <f>ROUND(I538*H538,2)</f>
        <v>0</v>
      </c>
      <c r="K538" s="135" t="s">
        <v>184</v>
      </c>
      <c r="L538" s="34"/>
      <c r="M538" s="140" t="s">
        <v>32</v>
      </c>
      <c r="N538" s="141" t="s">
        <v>50</v>
      </c>
      <c r="P538" s="142">
        <f>O538*H538</f>
        <v>0</v>
      </c>
      <c r="Q538" s="142">
        <v>0</v>
      </c>
      <c r="R538" s="142">
        <f>Q538*H538</f>
        <v>0</v>
      </c>
      <c r="S538" s="142">
        <v>0</v>
      </c>
      <c r="T538" s="143">
        <f>S538*H538</f>
        <v>0</v>
      </c>
      <c r="AR538" s="144" t="s">
        <v>185</v>
      </c>
      <c r="AT538" s="144" t="s">
        <v>180</v>
      </c>
      <c r="AU538" s="144" t="s">
        <v>199</v>
      </c>
      <c r="AY538" s="18" t="s">
        <v>178</v>
      </c>
      <c r="BE538" s="145">
        <f>IF(N538="základní",J538,0)</f>
        <v>0</v>
      </c>
      <c r="BF538" s="145">
        <f>IF(N538="snížená",J538,0)</f>
        <v>0</v>
      </c>
      <c r="BG538" s="145">
        <f>IF(N538="zákl. přenesená",J538,0)</f>
        <v>0</v>
      </c>
      <c r="BH538" s="145">
        <f>IF(N538="sníž. přenesená",J538,0)</f>
        <v>0</v>
      </c>
      <c r="BI538" s="145">
        <f>IF(N538="nulová",J538,0)</f>
        <v>0</v>
      </c>
      <c r="BJ538" s="18" t="s">
        <v>86</v>
      </c>
      <c r="BK538" s="145">
        <f>ROUND(I538*H538,2)</f>
        <v>0</v>
      </c>
      <c r="BL538" s="18" t="s">
        <v>185</v>
      </c>
      <c r="BM538" s="144" t="s">
        <v>610</v>
      </c>
    </row>
    <row r="539" spans="2:65" s="1" customFormat="1" ht="10.199999999999999">
      <c r="B539" s="34"/>
      <c r="D539" s="146" t="s">
        <v>187</v>
      </c>
      <c r="F539" s="147" t="s">
        <v>611</v>
      </c>
      <c r="I539" s="148"/>
      <c r="L539" s="34"/>
      <c r="M539" s="149"/>
      <c r="T539" s="55"/>
      <c r="AT539" s="18" t="s">
        <v>187</v>
      </c>
      <c r="AU539" s="18" t="s">
        <v>199</v>
      </c>
    </row>
    <row r="540" spans="2:65" s="12" customFormat="1" ht="10.199999999999999">
      <c r="B540" s="150"/>
      <c r="D540" s="151" t="s">
        <v>189</v>
      </c>
      <c r="E540" s="152" t="s">
        <v>32</v>
      </c>
      <c r="F540" s="153" t="s">
        <v>190</v>
      </c>
      <c r="H540" s="152" t="s">
        <v>32</v>
      </c>
      <c r="I540" s="154"/>
      <c r="L540" s="150"/>
      <c r="M540" s="155"/>
      <c r="T540" s="156"/>
      <c r="AT540" s="152" t="s">
        <v>189</v>
      </c>
      <c r="AU540" s="152" t="s">
        <v>199</v>
      </c>
      <c r="AV540" s="12" t="s">
        <v>86</v>
      </c>
      <c r="AW540" s="12" t="s">
        <v>41</v>
      </c>
      <c r="AX540" s="12" t="s">
        <v>79</v>
      </c>
      <c r="AY540" s="152" t="s">
        <v>178</v>
      </c>
    </row>
    <row r="541" spans="2:65" s="12" customFormat="1" ht="10.199999999999999">
      <c r="B541" s="150"/>
      <c r="D541" s="151" t="s">
        <v>189</v>
      </c>
      <c r="E541" s="152" t="s">
        <v>32</v>
      </c>
      <c r="F541" s="153" t="s">
        <v>222</v>
      </c>
      <c r="H541" s="152" t="s">
        <v>32</v>
      </c>
      <c r="I541" s="154"/>
      <c r="L541" s="150"/>
      <c r="M541" s="155"/>
      <c r="T541" s="156"/>
      <c r="AT541" s="152" t="s">
        <v>189</v>
      </c>
      <c r="AU541" s="152" t="s">
        <v>199</v>
      </c>
      <c r="AV541" s="12" t="s">
        <v>86</v>
      </c>
      <c r="AW541" s="12" t="s">
        <v>41</v>
      </c>
      <c r="AX541" s="12" t="s">
        <v>79</v>
      </c>
      <c r="AY541" s="152" t="s">
        <v>178</v>
      </c>
    </row>
    <row r="542" spans="2:65" s="12" customFormat="1" ht="10.199999999999999">
      <c r="B542" s="150"/>
      <c r="D542" s="151" t="s">
        <v>189</v>
      </c>
      <c r="E542" s="152" t="s">
        <v>32</v>
      </c>
      <c r="F542" s="153" t="s">
        <v>205</v>
      </c>
      <c r="H542" s="152" t="s">
        <v>32</v>
      </c>
      <c r="I542" s="154"/>
      <c r="L542" s="150"/>
      <c r="M542" s="155"/>
      <c r="T542" s="156"/>
      <c r="AT542" s="152" t="s">
        <v>189</v>
      </c>
      <c r="AU542" s="152" t="s">
        <v>199</v>
      </c>
      <c r="AV542" s="12" t="s">
        <v>86</v>
      </c>
      <c r="AW542" s="12" t="s">
        <v>41</v>
      </c>
      <c r="AX542" s="12" t="s">
        <v>79</v>
      </c>
      <c r="AY542" s="152" t="s">
        <v>178</v>
      </c>
    </row>
    <row r="543" spans="2:65" s="12" customFormat="1" ht="10.199999999999999">
      <c r="B543" s="150"/>
      <c r="D543" s="151" t="s">
        <v>189</v>
      </c>
      <c r="E543" s="152" t="s">
        <v>32</v>
      </c>
      <c r="F543" s="153" t="s">
        <v>393</v>
      </c>
      <c r="H543" s="152" t="s">
        <v>32</v>
      </c>
      <c r="I543" s="154"/>
      <c r="L543" s="150"/>
      <c r="M543" s="155"/>
      <c r="T543" s="156"/>
      <c r="AT543" s="152" t="s">
        <v>189</v>
      </c>
      <c r="AU543" s="152" t="s">
        <v>199</v>
      </c>
      <c r="AV543" s="12" t="s">
        <v>86</v>
      </c>
      <c r="AW543" s="12" t="s">
        <v>41</v>
      </c>
      <c r="AX543" s="12" t="s">
        <v>79</v>
      </c>
      <c r="AY543" s="152" t="s">
        <v>178</v>
      </c>
    </row>
    <row r="544" spans="2:65" s="12" customFormat="1" ht="10.199999999999999">
      <c r="B544" s="150"/>
      <c r="D544" s="151" t="s">
        <v>189</v>
      </c>
      <c r="E544" s="152" t="s">
        <v>32</v>
      </c>
      <c r="F544" s="153" t="s">
        <v>523</v>
      </c>
      <c r="H544" s="152" t="s">
        <v>32</v>
      </c>
      <c r="I544" s="154"/>
      <c r="L544" s="150"/>
      <c r="M544" s="155"/>
      <c r="T544" s="156"/>
      <c r="AT544" s="152" t="s">
        <v>189</v>
      </c>
      <c r="AU544" s="152" t="s">
        <v>199</v>
      </c>
      <c r="AV544" s="12" t="s">
        <v>86</v>
      </c>
      <c r="AW544" s="12" t="s">
        <v>41</v>
      </c>
      <c r="AX544" s="12" t="s">
        <v>79</v>
      </c>
      <c r="AY544" s="152" t="s">
        <v>178</v>
      </c>
    </row>
    <row r="545" spans="2:65" s="13" customFormat="1" ht="10.199999999999999">
      <c r="B545" s="157"/>
      <c r="D545" s="151" t="s">
        <v>189</v>
      </c>
      <c r="E545" s="158" t="s">
        <v>32</v>
      </c>
      <c r="F545" s="159" t="s">
        <v>531</v>
      </c>
      <c r="H545" s="160">
        <v>88.2</v>
      </c>
      <c r="I545" s="161"/>
      <c r="L545" s="157"/>
      <c r="M545" s="162"/>
      <c r="T545" s="163"/>
      <c r="AT545" s="158" t="s">
        <v>189</v>
      </c>
      <c r="AU545" s="158" t="s">
        <v>199</v>
      </c>
      <c r="AV545" s="13" t="s">
        <v>88</v>
      </c>
      <c r="AW545" s="13" t="s">
        <v>41</v>
      </c>
      <c r="AX545" s="13" t="s">
        <v>79</v>
      </c>
      <c r="AY545" s="158" t="s">
        <v>178</v>
      </c>
    </row>
    <row r="546" spans="2:65" s="13" customFormat="1" ht="10.199999999999999">
      <c r="B546" s="157"/>
      <c r="D546" s="151" t="s">
        <v>189</v>
      </c>
      <c r="E546" s="158" t="s">
        <v>32</v>
      </c>
      <c r="F546" s="159" t="s">
        <v>525</v>
      </c>
      <c r="H546" s="160">
        <v>20</v>
      </c>
      <c r="I546" s="161"/>
      <c r="L546" s="157"/>
      <c r="M546" s="162"/>
      <c r="T546" s="163"/>
      <c r="AT546" s="158" t="s">
        <v>189</v>
      </c>
      <c r="AU546" s="158" t="s">
        <v>199</v>
      </c>
      <c r="AV546" s="13" t="s">
        <v>88</v>
      </c>
      <c r="AW546" s="13" t="s">
        <v>41</v>
      </c>
      <c r="AX546" s="13" t="s">
        <v>79</v>
      </c>
      <c r="AY546" s="158" t="s">
        <v>178</v>
      </c>
    </row>
    <row r="547" spans="2:65" s="14" customFormat="1" ht="10.199999999999999">
      <c r="B547" s="164"/>
      <c r="D547" s="151" t="s">
        <v>189</v>
      </c>
      <c r="E547" s="165" t="s">
        <v>32</v>
      </c>
      <c r="F547" s="166" t="s">
        <v>192</v>
      </c>
      <c r="H547" s="167">
        <v>108.2</v>
      </c>
      <c r="I547" s="168"/>
      <c r="L547" s="164"/>
      <c r="M547" s="169"/>
      <c r="T547" s="170"/>
      <c r="AT547" s="165" t="s">
        <v>189</v>
      </c>
      <c r="AU547" s="165" t="s">
        <v>199</v>
      </c>
      <c r="AV547" s="14" t="s">
        <v>185</v>
      </c>
      <c r="AW547" s="14" t="s">
        <v>41</v>
      </c>
      <c r="AX547" s="14" t="s">
        <v>86</v>
      </c>
      <c r="AY547" s="165" t="s">
        <v>178</v>
      </c>
    </row>
    <row r="548" spans="2:65" s="1" customFormat="1" ht="24.15" customHeight="1">
      <c r="B548" s="34"/>
      <c r="C548" s="133" t="s">
        <v>612</v>
      </c>
      <c r="D548" s="133" t="s">
        <v>180</v>
      </c>
      <c r="E548" s="134" t="s">
        <v>613</v>
      </c>
      <c r="F548" s="135" t="s">
        <v>614</v>
      </c>
      <c r="G548" s="136" t="s">
        <v>234</v>
      </c>
      <c r="H548" s="137">
        <v>83.3</v>
      </c>
      <c r="I548" s="138"/>
      <c r="J548" s="139">
        <f>ROUND(I548*H548,2)</f>
        <v>0</v>
      </c>
      <c r="K548" s="135" t="s">
        <v>184</v>
      </c>
      <c r="L548" s="34"/>
      <c r="M548" s="140" t="s">
        <v>32</v>
      </c>
      <c r="N548" s="141" t="s">
        <v>50</v>
      </c>
      <c r="P548" s="142">
        <f>O548*H548</f>
        <v>0</v>
      </c>
      <c r="Q548" s="142">
        <v>0</v>
      </c>
      <c r="R548" s="142">
        <f>Q548*H548</f>
        <v>0</v>
      </c>
      <c r="S548" s="142">
        <v>0</v>
      </c>
      <c r="T548" s="143">
        <f>S548*H548</f>
        <v>0</v>
      </c>
      <c r="AR548" s="144" t="s">
        <v>185</v>
      </c>
      <c r="AT548" s="144" t="s">
        <v>180</v>
      </c>
      <c r="AU548" s="144" t="s">
        <v>199</v>
      </c>
      <c r="AY548" s="18" t="s">
        <v>178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86</v>
      </c>
      <c r="BK548" s="145">
        <f>ROUND(I548*H548,2)</f>
        <v>0</v>
      </c>
      <c r="BL548" s="18" t="s">
        <v>185</v>
      </c>
      <c r="BM548" s="144" t="s">
        <v>615</v>
      </c>
    </row>
    <row r="549" spans="2:65" s="1" customFormat="1" ht="10.199999999999999">
      <c r="B549" s="34"/>
      <c r="D549" s="146" t="s">
        <v>187</v>
      </c>
      <c r="F549" s="147" t="s">
        <v>616</v>
      </c>
      <c r="I549" s="148"/>
      <c r="L549" s="34"/>
      <c r="M549" s="149"/>
      <c r="T549" s="55"/>
      <c r="AT549" s="18" t="s">
        <v>187</v>
      </c>
      <c r="AU549" s="18" t="s">
        <v>199</v>
      </c>
    </row>
    <row r="550" spans="2:65" s="12" customFormat="1" ht="10.199999999999999">
      <c r="B550" s="150"/>
      <c r="D550" s="151" t="s">
        <v>189</v>
      </c>
      <c r="E550" s="152" t="s">
        <v>32</v>
      </c>
      <c r="F550" s="153" t="s">
        <v>190</v>
      </c>
      <c r="H550" s="152" t="s">
        <v>32</v>
      </c>
      <c r="I550" s="154"/>
      <c r="L550" s="150"/>
      <c r="M550" s="155"/>
      <c r="T550" s="156"/>
      <c r="AT550" s="152" t="s">
        <v>189</v>
      </c>
      <c r="AU550" s="152" t="s">
        <v>199</v>
      </c>
      <c r="AV550" s="12" t="s">
        <v>86</v>
      </c>
      <c r="AW550" s="12" t="s">
        <v>41</v>
      </c>
      <c r="AX550" s="12" t="s">
        <v>79</v>
      </c>
      <c r="AY550" s="152" t="s">
        <v>178</v>
      </c>
    </row>
    <row r="551" spans="2:65" s="12" customFormat="1" ht="10.199999999999999">
      <c r="B551" s="150"/>
      <c r="D551" s="151" t="s">
        <v>189</v>
      </c>
      <c r="E551" s="152" t="s">
        <v>32</v>
      </c>
      <c r="F551" s="153" t="s">
        <v>222</v>
      </c>
      <c r="H551" s="152" t="s">
        <v>32</v>
      </c>
      <c r="I551" s="154"/>
      <c r="L551" s="150"/>
      <c r="M551" s="155"/>
      <c r="T551" s="156"/>
      <c r="AT551" s="152" t="s">
        <v>189</v>
      </c>
      <c r="AU551" s="152" t="s">
        <v>199</v>
      </c>
      <c r="AV551" s="12" t="s">
        <v>86</v>
      </c>
      <c r="AW551" s="12" t="s">
        <v>41</v>
      </c>
      <c r="AX551" s="12" t="s">
        <v>79</v>
      </c>
      <c r="AY551" s="152" t="s">
        <v>178</v>
      </c>
    </row>
    <row r="552" spans="2:65" s="12" customFormat="1" ht="10.199999999999999">
      <c r="B552" s="150"/>
      <c r="D552" s="151" t="s">
        <v>189</v>
      </c>
      <c r="E552" s="152" t="s">
        <v>32</v>
      </c>
      <c r="F552" s="153" t="s">
        <v>205</v>
      </c>
      <c r="H552" s="152" t="s">
        <v>32</v>
      </c>
      <c r="I552" s="154"/>
      <c r="L552" s="150"/>
      <c r="M552" s="155"/>
      <c r="T552" s="156"/>
      <c r="AT552" s="152" t="s">
        <v>189</v>
      </c>
      <c r="AU552" s="152" t="s">
        <v>199</v>
      </c>
      <c r="AV552" s="12" t="s">
        <v>86</v>
      </c>
      <c r="AW552" s="12" t="s">
        <v>41</v>
      </c>
      <c r="AX552" s="12" t="s">
        <v>79</v>
      </c>
      <c r="AY552" s="152" t="s">
        <v>178</v>
      </c>
    </row>
    <row r="553" spans="2:65" s="12" customFormat="1" ht="10.199999999999999">
      <c r="B553" s="150"/>
      <c r="D553" s="151" t="s">
        <v>189</v>
      </c>
      <c r="E553" s="152" t="s">
        <v>32</v>
      </c>
      <c r="F553" s="153" t="s">
        <v>393</v>
      </c>
      <c r="H553" s="152" t="s">
        <v>32</v>
      </c>
      <c r="I553" s="154"/>
      <c r="L553" s="150"/>
      <c r="M553" s="155"/>
      <c r="T553" s="156"/>
      <c r="AT553" s="152" t="s">
        <v>189</v>
      </c>
      <c r="AU553" s="152" t="s">
        <v>199</v>
      </c>
      <c r="AV553" s="12" t="s">
        <v>86</v>
      </c>
      <c r="AW553" s="12" t="s">
        <v>41</v>
      </c>
      <c r="AX553" s="12" t="s">
        <v>79</v>
      </c>
      <c r="AY553" s="152" t="s">
        <v>178</v>
      </c>
    </row>
    <row r="554" spans="2:65" s="12" customFormat="1" ht="10.199999999999999">
      <c r="B554" s="150"/>
      <c r="D554" s="151" t="s">
        <v>189</v>
      </c>
      <c r="E554" s="152" t="s">
        <v>32</v>
      </c>
      <c r="F554" s="153" t="s">
        <v>283</v>
      </c>
      <c r="H554" s="152" t="s">
        <v>32</v>
      </c>
      <c r="I554" s="154"/>
      <c r="L554" s="150"/>
      <c r="M554" s="155"/>
      <c r="T554" s="156"/>
      <c r="AT554" s="152" t="s">
        <v>189</v>
      </c>
      <c r="AU554" s="152" t="s">
        <v>199</v>
      </c>
      <c r="AV554" s="12" t="s">
        <v>86</v>
      </c>
      <c r="AW554" s="12" t="s">
        <v>41</v>
      </c>
      <c r="AX554" s="12" t="s">
        <v>79</v>
      </c>
      <c r="AY554" s="152" t="s">
        <v>178</v>
      </c>
    </row>
    <row r="555" spans="2:65" s="13" customFormat="1" ht="20.399999999999999">
      <c r="B555" s="157"/>
      <c r="D555" s="151" t="s">
        <v>189</v>
      </c>
      <c r="E555" s="158" t="s">
        <v>32</v>
      </c>
      <c r="F555" s="159" t="s">
        <v>601</v>
      </c>
      <c r="H555" s="160">
        <v>69.3</v>
      </c>
      <c r="I555" s="161"/>
      <c r="L555" s="157"/>
      <c r="M555" s="162"/>
      <c r="T555" s="163"/>
      <c r="AT555" s="158" t="s">
        <v>189</v>
      </c>
      <c r="AU555" s="158" t="s">
        <v>199</v>
      </c>
      <c r="AV555" s="13" t="s">
        <v>88</v>
      </c>
      <c r="AW555" s="13" t="s">
        <v>41</v>
      </c>
      <c r="AX555" s="13" t="s">
        <v>79</v>
      </c>
      <c r="AY555" s="158" t="s">
        <v>178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517</v>
      </c>
      <c r="H556" s="160">
        <v>14</v>
      </c>
      <c r="I556" s="161"/>
      <c r="L556" s="157"/>
      <c r="M556" s="162"/>
      <c r="T556" s="163"/>
      <c r="AT556" s="158" t="s">
        <v>189</v>
      </c>
      <c r="AU556" s="158" t="s">
        <v>199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65" s="14" customFormat="1" ht="10.199999999999999">
      <c r="B557" s="164"/>
      <c r="D557" s="151" t="s">
        <v>189</v>
      </c>
      <c r="E557" s="165" t="s">
        <v>32</v>
      </c>
      <c r="F557" s="166" t="s">
        <v>192</v>
      </c>
      <c r="H557" s="167">
        <v>83.3</v>
      </c>
      <c r="I557" s="168"/>
      <c r="L557" s="164"/>
      <c r="M557" s="169"/>
      <c r="T557" s="170"/>
      <c r="AT557" s="165" t="s">
        <v>189</v>
      </c>
      <c r="AU557" s="165" t="s">
        <v>199</v>
      </c>
      <c r="AV557" s="14" t="s">
        <v>185</v>
      </c>
      <c r="AW557" s="14" t="s">
        <v>41</v>
      </c>
      <c r="AX557" s="14" t="s">
        <v>86</v>
      </c>
      <c r="AY557" s="165" t="s">
        <v>178</v>
      </c>
    </row>
    <row r="558" spans="2:65" s="1" customFormat="1" ht="24.15" customHeight="1">
      <c r="B558" s="34"/>
      <c r="C558" s="133" t="s">
        <v>617</v>
      </c>
      <c r="D558" s="133" t="s">
        <v>180</v>
      </c>
      <c r="E558" s="134" t="s">
        <v>618</v>
      </c>
      <c r="F558" s="135" t="s">
        <v>619</v>
      </c>
      <c r="G558" s="136" t="s">
        <v>234</v>
      </c>
      <c r="H558" s="137">
        <v>271.8</v>
      </c>
      <c r="I558" s="138"/>
      <c r="J558" s="139">
        <f>ROUND(I558*H558,2)</f>
        <v>0</v>
      </c>
      <c r="K558" s="135" t="s">
        <v>184</v>
      </c>
      <c r="L558" s="34"/>
      <c r="M558" s="140" t="s">
        <v>32</v>
      </c>
      <c r="N558" s="141" t="s">
        <v>50</v>
      </c>
      <c r="P558" s="142">
        <f>O558*H558</f>
        <v>0</v>
      </c>
      <c r="Q558" s="142">
        <v>0</v>
      </c>
      <c r="R558" s="142">
        <f>Q558*H558</f>
        <v>0</v>
      </c>
      <c r="S558" s="142">
        <v>0</v>
      </c>
      <c r="T558" s="143">
        <f>S558*H558</f>
        <v>0</v>
      </c>
      <c r="AR558" s="144" t="s">
        <v>185</v>
      </c>
      <c r="AT558" s="144" t="s">
        <v>180</v>
      </c>
      <c r="AU558" s="144" t="s">
        <v>199</v>
      </c>
      <c r="AY558" s="18" t="s">
        <v>178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86</v>
      </c>
      <c r="BK558" s="145">
        <f>ROUND(I558*H558,2)</f>
        <v>0</v>
      </c>
      <c r="BL558" s="18" t="s">
        <v>185</v>
      </c>
      <c r="BM558" s="144" t="s">
        <v>620</v>
      </c>
    </row>
    <row r="559" spans="2:65" s="1" customFormat="1" ht="10.199999999999999">
      <c r="B559" s="34"/>
      <c r="D559" s="146" t="s">
        <v>187</v>
      </c>
      <c r="F559" s="147" t="s">
        <v>621</v>
      </c>
      <c r="I559" s="148"/>
      <c r="L559" s="34"/>
      <c r="M559" s="149"/>
      <c r="T559" s="55"/>
      <c r="AT559" s="18" t="s">
        <v>187</v>
      </c>
      <c r="AU559" s="18" t="s">
        <v>199</v>
      </c>
    </row>
    <row r="560" spans="2:65" s="13" customFormat="1" ht="20.399999999999999">
      <c r="B560" s="157"/>
      <c r="D560" s="151" t="s">
        <v>189</v>
      </c>
      <c r="E560" s="158" t="s">
        <v>32</v>
      </c>
      <c r="F560" s="159" t="s">
        <v>622</v>
      </c>
      <c r="H560" s="160">
        <v>144.69999999999999</v>
      </c>
      <c r="I560" s="161"/>
      <c r="L560" s="157"/>
      <c r="M560" s="162"/>
      <c r="T560" s="163"/>
      <c r="AT560" s="158" t="s">
        <v>189</v>
      </c>
      <c r="AU560" s="158" t="s">
        <v>199</v>
      </c>
      <c r="AV560" s="13" t="s">
        <v>88</v>
      </c>
      <c r="AW560" s="13" t="s">
        <v>41</v>
      </c>
      <c r="AX560" s="13" t="s">
        <v>79</v>
      </c>
      <c r="AY560" s="158" t="s">
        <v>178</v>
      </c>
    </row>
    <row r="561" spans="2:65" s="13" customFormat="1" ht="20.399999999999999">
      <c r="B561" s="157"/>
      <c r="D561" s="151" t="s">
        <v>189</v>
      </c>
      <c r="E561" s="158" t="s">
        <v>32</v>
      </c>
      <c r="F561" s="159" t="s">
        <v>623</v>
      </c>
      <c r="H561" s="160">
        <v>108.2</v>
      </c>
      <c r="I561" s="161"/>
      <c r="L561" s="157"/>
      <c r="M561" s="162"/>
      <c r="T561" s="163"/>
      <c r="AT561" s="158" t="s">
        <v>189</v>
      </c>
      <c r="AU561" s="158" t="s">
        <v>199</v>
      </c>
      <c r="AV561" s="13" t="s">
        <v>88</v>
      </c>
      <c r="AW561" s="13" t="s">
        <v>41</v>
      </c>
      <c r="AX561" s="13" t="s">
        <v>79</v>
      </c>
      <c r="AY561" s="158" t="s">
        <v>178</v>
      </c>
    </row>
    <row r="562" spans="2:65" s="13" customFormat="1" ht="10.199999999999999">
      <c r="B562" s="157"/>
      <c r="D562" s="151" t="s">
        <v>189</v>
      </c>
      <c r="E562" s="158" t="s">
        <v>32</v>
      </c>
      <c r="F562" s="159" t="s">
        <v>624</v>
      </c>
      <c r="H562" s="160">
        <v>18.899999999999999</v>
      </c>
      <c r="I562" s="161"/>
      <c r="L562" s="157"/>
      <c r="M562" s="162"/>
      <c r="T562" s="163"/>
      <c r="AT562" s="158" t="s">
        <v>189</v>
      </c>
      <c r="AU562" s="158" t="s">
        <v>199</v>
      </c>
      <c r="AV562" s="13" t="s">
        <v>88</v>
      </c>
      <c r="AW562" s="13" t="s">
        <v>41</v>
      </c>
      <c r="AX562" s="13" t="s">
        <v>79</v>
      </c>
      <c r="AY562" s="158" t="s">
        <v>178</v>
      </c>
    </row>
    <row r="563" spans="2:65" s="14" customFormat="1" ht="10.199999999999999">
      <c r="B563" s="164"/>
      <c r="D563" s="151" t="s">
        <v>189</v>
      </c>
      <c r="E563" s="165" t="s">
        <v>32</v>
      </c>
      <c r="F563" s="166" t="s">
        <v>192</v>
      </c>
      <c r="H563" s="167">
        <v>271.8</v>
      </c>
      <c r="I563" s="168"/>
      <c r="L563" s="164"/>
      <c r="M563" s="169"/>
      <c r="T563" s="170"/>
      <c r="AT563" s="165" t="s">
        <v>189</v>
      </c>
      <c r="AU563" s="165" t="s">
        <v>199</v>
      </c>
      <c r="AV563" s="14" t="s">
        <v>185</v>
      </c>
      <c r="AW563" s="14" t="s">
        <v>41</v>
      </c>
      <c r="AX563" s="14" t="s">
        <v>86</v>
      </c>
      <c r="AY563" s="165" t="s">
        <v>178</v>
      </c>
    </row>
    <row r="564" spans="2:65" s="1" customFormat="1" ht="44.25" customHeight="1">
      <c r="B564" s="34"/>
      <c r="C564" s="133" t="s">
        <v>625</v>
      </c>
      <c r="D564" s="133" t="s">
        <v>180</v>
      </c>
      <c r="E564" s="134" t="s">
        <v>626</v>
      </c>
      <c r="F564" s="135" t="s">
        <v>627</v>
      </c>
      <c r="G564" s="136" t="s">
        <v>234</v>
      </c>
      <c r="H564" s="137">
        <v>144.69999999999999</v>
      </c>
      <c r="I564" s="138"/>
      <c r="J564" s="139">
        <f>ROUND(I564*H564,2)</f>
        <v>0</v>
      </c>
      <c r="K564" s="135" t="s">
        <v>184</v>
      </c>
      <c r="L564" s="34"/>
      <c r="M564" s="140" t="s">
        <v>32</v>
      </c>
      <c r="N564" s="141" t="s">
        <v>50</v>
      </c>
      <c r="P564" s="142">
        <f>O564*H564</f>
        <v>0</v>
      </c>
      <c r="Q564" s="142">
        <v>0</v>
      </c>
      <c r="R564" s="142">
        <f>Q564*H564</f>
        <v>0</v>
      </c>
      <c r="S564" s="142">
        <v>0</v>
      </c>
      <c r="T564" s="143">
        <f>S564*H564</f>
        <v>0</v>
      </c>
      <c r="AR564" s="144" t="s">
        <v>185</v>
      </c>
      <c r="AT564" s="144" t="s">
        <v>180</v>
      </c>
      <c r="AU564" s="144" t="s">
        <v>199</v>
      </c>
      <c r="AY564" s="18" t="s">
        <v>178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86</v>
      </c>
      <c r="BK564" s="145">
        <f>ROUND(I564*H564,2)</f>
        <v>0</v>
      </c>
      <c r="BL564" s="18" t="s">
        <v>185</v>
      </c>
      <c r="BM564" s="144" t="s">
        <v>628</v>
      </c>
    </row>
    <row r="565" spans="2:65" s="1" customFormat="1" ht="10.199999999999999">
      <c r="B565" s="34"/>
      <c r="D565" s="146" t="s">
        <v>187</v>
      </c>
      <c r="F565" s="147" t="s">
        <v>629</v>
      </c>
      <c r="I565" s="148"/>
      <c r="L565" s="34"/>
      <c r="M565" s="149"/>
      <c r="T565" s="55"/>
      <c r="AT565" s="18" t="s">
        <v>187</v>
      </c>
      <c r="AU565" s="18" t="s">
        <v>199</v>
      </c>
    </row>
    <row r="566" spans="2:65" s="12" customFormat="1" ht="10.199999999999999">
      <c r="B566" s="150"/>
      <c r="D566" s="151" t="s">
        <v>189</v>
      </c>
      <c r="E566" s="152" t="s">
        <v>32</v>
      </c>
      <c r="F566" s="153" t="s">
        <v>190</v>
      </c>
      <c r="H566" s="152" t="s">
        <v>32</v>
      </c>
      <c r="I566" s="154"/>
      <c r="L566" s="150"/>
      <c r="M566" s="155"/>
      <c r="T566" s="156"/>
      <c r="AT566" s="152" t="s">
        <v>189</v>
      </c>
      <c r="AU566" s="152" t="s">
        <v>199</v>
      </c>
      <c r="AV566" s="12" t="s">
        <v>86</v>
      </c>
      <c r="AW566" s="12" t="s">
        <v>41</v>
      </c>
      <c r="AX566" s="12" t="s">
        <v>79</v>
      </c>
      <c r="AY566" s="152" t="s">
        <v>178</v>
      </c>
    </row>
    <row r="567" spans="2:65" s="12" customFormat="1" ht="10.199999999999999">
      <c r="B567" s="150"/>
      <c r="D567" s="151" t="s">
        <v>189</v>
      </c>
      <c r="E567" s="152" t="s">
        <v>32</v>
      </c>
      <c r="F567" s="153" t="s">
        <v>222</v>
      </c>
      <c r="H567" s="152" t="s">
        <v>32</v>
      </c>
      <c r="I567" s="154"/>
      <c r="L567" s="150"/>
      <c r="M567" s="155"/>
      <c r="T567" s="156"/>
      <c r="AT567" s="152" t="s">
        <v>189</v>
      </c>
      <c r="AU567" s="152" t="s">
        <v>199</v>
      </c>
      <c r="AV567" s="12" t="s">
        <v>86</v>
      </c>
      <c r="AW567" s="12" t="s">
        <v>41</v>
      </c>
      <c r="AX567" s="12" t="s">
        <v>79</v>
      </c>
      <c r="AY567" s="152" t="s">
        <v>178</v>
      </c>
    </row>
    <row r="568" spans="2:65" s="12" customFormat="1" ht="10.199999999999999">
      <c r="B568" s="150"/>
      <c r="D568" s="151" t="s">
        <v>189</v>
      </c>
      <c r="E568" s="152" t="s">
        <v>32</v>
      </c>
      <c r="F568" s="153" t="s">
        <v>205</v>
      </c>
      <c r="H568" s="152" t="s">
        <v>32</v>
      </c>
      <c r="I568" s="154"/>
      <c r="L568" s="150"/>
      <c r="M568" s="155"/>
      <c r="T568" s="156"/>
      <c r="AT568" s="152" t="s">
        <v>189</v>
      </c>
      <c r="AU568" s="152" t="s">
        <v>199</v>
      </c>
      <c r="AV568" s="12" t="s">
        <v>86</v>
      </c>
      <c r="AW568" s="12" t="s">
        <v>41</v>
      </c>
      <c r="AX568" s="12" t="s">
        <v>79</v>
      </c>
      <c r="AY568" s="152" t="s">
        <v>178</v>
      </c>
    </row>
    <row r="569" spans="2:65" s="12" customFormat="1" ht="10.199999999999999">
      <c r="B569" s="150"/>
      <c r="D569" s="151" t="s">
        <v>189</v>
      </c>
      <c r="E569" s="152" t="s">
        <v>32</v>
      </c>
      <c r="F569" s="153" t="s">
        <v>393</v>
      </c>
      <c r="H569" s="152" t="s">
        <v>32</v>
      </c>
      <c r="I569" s="154"/>
      <c r="L569" s="150"/>
      <c r="M569" s="155"/>
      <c r="T569" s="156"/>
      <c r="AT569" s="152" t="s">
        <v>189</v>
      </c>
      <c r="AU569" s="152" t="s">
        <v>199</v>
      </c>
      <c r="AV569" s="12" t="s">
        <v>86</v>
      </c>
      <c r="AW569" s="12" t="s">
        <v>41</v>
      </c>
      <c r="AX569" s="12" t="s">
        <v>79</v>
      </c>
      <c r="AY569" s="152" t="s">
        <v>178</v>
      </c>
    </row>
    <row r="570" spans="2:65" s="12" customFormat="1" ht="10.199999999999999">
      <c r="B570" s="150"/>
      <c r="D570" s="151" t="s">
        <v>189</v>
      </c>
      <c r="E570" s="152" t="s">
        <v>32</v>
      </c>
      <c r="F570" s="153" t="s">
        <v>537</v>
      </c>
      <c r="H570" s="152" t="s">
        <v>32</v>
      </c>
      <c r="I570" s="154"/>
      <c r="L570" s="150"/>
      <c r="M570" s="155"/>
      <c r="T570" s="156"/>
      <c r="AT570" s="152" t="s">
        <v>189</v>
      </c>
      <c r="AU570" s="152" t="s">
        <v>199</v>
      </c>
      <c r="AV570" s="12" t="s">
        <v>86</v>
      </c>
      <c r="AW570" s="12" t="s">
        <v>41</v>
      </c>
      <c r="AX570" s="12" t="s">
        <v>79</v>
      </c>
      <c r="AY570" s="152" t="s">
        <v>178</v>
      </c>
    </row>
    <row r="571" spans="2:65" s="13" customFormat="1" ht="10.199999999999999">
      <c r="B571" s="157"/>
      <c r="D571" s="151" t="s">
        <v>189</v>
      </c>
      <c r="E571" s="158" t="s">
        <v>32</v>
      </c>
      <c r="F571" s="159" t="s">
        <v>538</v>
      </c>
      <c r="H571" s="160">
        <v>119.7</v>
      </c>
      <c r="I571" s="161"/>
      <c r="L571" s="157"/>
      <c r="M571" s="162"/>
      <c r="T571" s="163"/>
      <c r="AT571" s="158" t="s">
        <v>189</v>
      </c>
      <c r="AU571" s="158" t="s">
        <v>199</v>
      </c>
      <c r="AV571" s="13" t="s">
        <v>88</v>
      </c>
      <c r="AW571" s="13" t="s">
        <v>41</v>
      </c>
      <c r="AX571" s="13" t="s">
        <v>79</v>
      </c>
      <c r="AY571" s="158" t="s">
        <v>178</v>
      </c>
    </row>
    <row r="572" spans="2:65" s="13" customFormat="1" ht="10.199999999999999">
      <c r="B572" s="157"/>
      <c r="D572" s="151" t="s">
        <v>189</v>
      </c>
      <c r="E572" s="158" t="s">
        <v>32</v>
      </c>
      <c r="F572" s="159" t="s">
        <v>539</v>
      </c>
      <c r="H572" s="160">
        <v>25</v>
      </c>
      <c r="I572" s="161"/>
      <c r="L572" s="157"/>
      <c r="M572" s="162"/>
      <c r="T572" s="163"/>
      <c r="AT572" s="158" t="s">
        <v>189</v>
      </c>
      <c r="AU572" s="158" t="s">
        <v>199</v>
      </c>
      <c r="AV572" s="13" t="s">
        <v>88</v>
      </c>
      <c r="AW572" s="13" t="s">
        <v>41</v>
      </c>
      <c r="AX572" s="13" t="s">
        <v>79</v>
      </c>
      <c r="AY572" s="158" t="s">
        <v>178</v>
      </c>
    </row>
    <row r="573" spans="2:65" s="14" customFormat="1" ht="10.199999999999999">
      <c r="B573" s="164"/>
      <c r="D573" s="151" t="s">
        <v>189</v>
      </c>
      <c r="E573" s="165" t="s">
        <v>32</v>
      </c>
      <c r="F573" s="166" t="s">
        <v>192</v>
      </c>
      <c r="H573" s="167">
        <v>144.69999999999999</v>
      </c>
      <c r="I573" s="168"/>
      <c r="L573" s="164"/>
      <c r="M573" s="169"/>
      <c r="T573" s="170"/>
      <c r="AT573" s="165" t="s">
        <v>189</v>
      </c>
      <c r="AU573" s="165" t="s">
        <v>199</v>
      </c>
      <c r="AV573" s="14" t="s">
        <v>185</v>
      </c>
      <c r="AW573" s="14" t="s">
        <v>41</v>
      </c>
      <c r="AX573" s="14" t="s">
        <v>86</v>
      </c>
      <c r="AY573" s="165" t="s">
        <v>178</v>
      </c>
    </row>
    <row r="574" spans="2:65" s="1" customFormat="1" ht="44.25" customHeight="1">
      <c r="B574" s="34"/>
      <c r="C574" s="133" t="s">
        <v>630</v>
      </c>
      <c r="D574" s="133" t="s">
        <v>180</v>
      </c>
      <c r="E574" s="134" t="s">
        <v>631</v>
      </c>
      <c r="F574" s="135" t="s">
        <v>632</v>
      </c>
      <c r="G574" s="136" t="s">
        <v>234</v>
      </c>
      <c r="H574" s="137">
        <v>108.2</v>
      </c>
      <c r="I574" s="138"/>
      <c r="J574" s="139">
        <f>ROUND(I574*H574,2)</f>
        <v>0</v>
      </c>
      <c r="K574" s="135" t="s">
        <v>376</v>
      </c>
      <c r="L574" s="34"/>
      <c r="M574" s="140" t="s">
        <v>32</v>
      </c>
      <c r="N574" s="141" t="s">
        <v>50</v>
      </c>
      <c r="P574" s="142">
        <f>O574*H574</f>
        <v>0</v>
      </c>
      <c r="Q574" s="142">
        <v>0</v>
      </c>
      <c r="R574" s="142">
        <f>Q574*H574</f>
        <v>0</v>
      </c>
      <c r="S574" s="142">
        <v>0</v>
      </c>
      <c r="T574" s="143">
        <f>S574*H574</f>
        <v>0</v>
      </c>
      <c r="AR574" s="144" t="s">
        <v>185</v>
      </c>
      <c r="AT574" s="144" t="s">
        <v>180</v>
      </c>
      <c r="AU574" s="144" t="s">
        <v>199</v>
      </c>
      <c r="AY574" s="18" t="s">
        <v>178</v>
      </c>
      <c r="BE574" s="145">
        <f>IF(N574="základní",J574,0)</f>
        <v>0</v>
      </c>
      <c r="BF574" s="145">
        <f>IF(N574="snížená",J574,0)</f>
        <v>0</v>
      </c>
      <c r="BG574" s="145">
        <f>IF(N574="zákl. přenesená",J574,0)</f>
        <v>0</v>
      </c>
      <c r="BH574" s="145">
        <f>IF(N574="sníž. přenesená",J574,0)</f>
        <v>0</v>
      </c>
      <c r="BI574" s="145">
        <f>IF(N574="nulová",J574,0)</f>
        <v>0</v>
      </c>
      <c r="BJ574" s="18" t="s">
        <v>86</v>
      </c>
      <c r="BK574" s="145">
        <f>ROUND(I574*H574,2)</f>
        <v>0</v>
      </c>
      <c r="BL574" s="18" t="s">
        <v>185</v>
      </c>
      <c r="BM574" s="144" t="s">
        <v>633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190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199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2" customFormat="1" ht="10.199999999999999">
      <c r="B576" s="150"/>
      <c r="D576" s="151" t="s">
        <v>189</v>
      </c>
      <c r="E576" s="152" t="s">
        <v>32</v>
      </c>
      <c r="F576" s="153" t="s">
        <v>222</v>
      </c>
      <c r="H576" s="152" t="s">
        <v>32</v>
      </c>
      <c r="I576" s="154"/>
      <c r="L576" s="150"/>
      <c r="M576" s="155"/>
      <c r="T576" s="156"/>
      <c r="AT576" s="152" t="s">
        <v>189</v>
      </c>
      <c r="AU576" s="152" t="s">
        <v>199</v>
      </c>
      <c r="AV576" s="12" t="s">
        <v>86</v>
      </c>
      <c r="AW576" s="12" t="s">
        <v>41</v>
      </c>
      <c r="AX576" s="12" t="s">
        <v>79</v>
      </c>
      <c r="AY576" s="152" t="s">
        <v>178</v>
      </c>
    </row>
    <row r="577" spans="2:65" s="12" customFormat="1" ht="10.199999999999999">
      <c r="B577" s="150"/>
      <c r="D577" s="151" t="s">
        <v>189</v>
      </c>
      <c r="E577" s="152" t="s">
        <v>32</v>
      </c>
      <c r="F577" s="153" t="s">
        <v>205</v>
      </c>
      <c r="H577" s="152" t="s">
        <v>32</v>
      </c>
      <c r="I577" s="154"/>
      <c r="L577" s="150"/>
      <c r="M577" s="155"/>
      <c r="T577" s="156"/>
      <c r="AT577" s="152" t="s">
        <v>189</v>
      </c>
      <c r="AU577" s="152" t="s">
        <v>199</v>
      </c>
      <c r="AV577" s="12" t="s">
        <v>86</v>
      </c>
      <c r="AW577" s="12" t="s">
        <v>41</v>
      </c>
      <c r="AX577" s="12" t="s">
        <v>79</v>
      </c>
      <c r="AY577" s="152" t="s">
        <v>178</v>
      </c>
    </row>
    <row r="578" spans="2:65" s="12" customFormat="1" ht="10.199999999999999">
      <c r="B578" s="150"/>
      <c r="D578" s="151" t="s">
        <v>189</v>
      </c>
      <c r="E578" s="152" t="s">
        <v>32</v>
      </c>
      <c r="F578" s="153" t="s">
        <v>393</v>
      </c>
      <c r="H578" s="152" t="s">
        <v>32</v>
      </c>
      <c r="I578" s="154"/>
      <c r="L578" s="150"/>
      <c r="M578" s="155"/>
      <c r="T578" s="156"/>
      <c r="AT578" s="152" t="s">
        <v>189</v>
      </c>
      <c r="AU578" s="152" t="s">
        <v>199</v>
      </c>
      <c r="AV578" s="12" t="s">
        <v>86</v>
      </c>
      <c r="AW578" s="12" t="s">
        <v>41</v>
      </c>
      <c r="AX578" s="12" t="s">
        <v>79</v>
      </c>
      <c r="AY578" s="152" t="s">
        <v>178</v>
      </c>
    </row>
    <row r="579" spans="2:65" s="12" customFormat="1" ht="10.199999999999999">
      <c r="B579" s="150"/>
      <c r="D579" s="151" t="s">
        <v>189</v>
      </c>
      <c r="E579" s="152" t="s">
        <v>32</v>
      </c>
      <c r="F579" s="153" t="s">
        <v>523</v>
      </c>
      <c r="H579" s="152" t="s">
        <v>32</v>
      </c>
      <c r="I579" s="154"/>
      <c r="L579" s="150"/>
      <c r="M579" s="155"/>
      <c r="T579" s="156"/>
      <c r="AT579" s="152" t="s">
        <v>189</v>
      </c>
      <c r="AU579" s="152" t="s">
        <v>199</v>
      </c>
      <c r="AV579" s="12" t="s">
        <v>86</v>
      </c>
      <c r="AW579" s="12" t="s">
        <v>41</v>
      </c>
      <c r="AX579" s="12" t="s">
        <v>79</v>
      </c>
      <c r="AY579" s="152" t="s">
        <v>178</v>
      </c>
    </row>
    <row r="580" spans="2:65" s="13" customFormat="1" ht="10.199999999999999">
      <c r="B580" s="157"/>
      <c r="D580" s="151" t="s">
        <v>189</v>
      </c>
      <c r="E580" s="158" t="s">
        <v>32</v>
      </c>
      <c r="F580" s="159" t="s">
        <v>634</v>
      </c>
      <c r="H580" s="160">
        <v>88.2</v>
      </c>
      <c r="I580" s="161"/>
      <c r="L580" s="157"/>
      <c r="M580" s="162"/>
      <c r="T580" s="163"/>
      <c r="AT580" s="158" t="s">
        <v>189</v>
      </c>
      <c r="AU580" s="158" t="s">
        <v>199</v>
      </c>
      <c r="AV580" s="13" t="s">
        <v>88</v>
      </c>
      <c r="AW580" s="13" t="s">
        <v>41</v>
      </c>
      <c r="AX580" s="13" t="s">
        <v>79</v>
      </c>
      <c r="AY580" s="158" t="s">
        <v>178</v>
      </c>
    </row>
    <row r="581" spans="2:65" s="13" customFormat="1" ht="10.199999999999999">
      <c r="B581" s="157"/>
      <c r="D581" s="151" t="s">
        <v>189</v>
      </c>
      <c r="E581" s="158" t="s">
        <v>32</v>
      </c>
      <c r="F581" s="159" t="s">
        <v>525</v>
      </c>
      <c r="H581" s="160">
        <v>20</v>
      </c>
      <c r="I581" s="161"/>
      <c r="L581" s="157"/>
      <c r="M581" s="162"/>
      <c r="T581" s="163"/>
      <c r="AT581" s="158" t="s">
        <v>189</v>
      </c>
      <c r="AU581" s="158" t="s">
        <v>199</v>
      </c>
      <c r="AV581" s="13" t="s">
        <v>88</v>
      </c>
      <c r="AW581" s="13" t="s">
        <v>41</v>
      </c>
      <c r="AX581" s="13" t="s">
        <v>79</v>
      </c>
      <c r="AY581" s="158" t="s">
        <v>178</v>
      </c>
    </row>
    <row r="582" spans="2:65" s="14" customFormat="1" ht="10.199999999999999">
      <c r="B582" s="164"/>
      <c r="D582" s="151" t="s">
        <v>189</v>
      </c>
      <c r="E582" s="165" t="s">
        <v>32</v>
      </c>
      <c r="F582" s="166" t="s">
        <v>192</v>
      </c>
      <c r="H582" s="167">
        <v>108.2</v>
      </c>
      <c r="I582" s="168"/>
      <c r="L582" s="164"/>
      <c r="M582" s="169"/>
      <c r="T582" s="170"/>
      <c r="AT582" s="165" t="s">
        <v>189</v>
      </c>
      <c r="AU582" s="165" t="s">
        <v>199</v>
      </c>
      <c r="AV582" s="14" t="s">
        <v>185</v>
      </c>
      <c r="AW582" s="14" t="s">
        <v>41</v>
      </c>
      <c r="AX582" s="14" t="s">
        <v>86</v>
      </c>
      <c r="AY582" s="165" t="s">
        <v>178</v>
      </c>
    </row>
    <row r="583" spans="2:65" s="1" customFormat="1" ht="37.799999999999997" customHeight="1">
      <c r="B583" s="34"/>
      <c r="C583" s="133" t="s">
        <v>635</v>
      </c>
      <c r="D583" s="133" t="s">
        <v>180</v>
      </c>
      <c r="E583" s="134" t="s">
        <v>636</v>
      </c>
      <c r="F583" s="135" t="s">
        <v>637</v>
      </c>
      <c r="G583" s="136" t="s">
        <v>202</v>
      </c>
      <c r="H583" s="137">
        <v>13.195</v>
      </c>
      <c r="I583" s="138"/>
      <c r="J583" s="139">
        <f>ROUND(I583*H583,2)</f>
        <v>0</v>
      </c>
      <c r="K583" s="135" t="s">
        <v>184</v>
      </c>
      <c r="L583" s="34"/>
      <c r="M583" s="140" t="s">
        <v>32</v>
      </c>
      <c r="N583" s="141" t="s">
        <v>50</v>
      </c>
      <c r="P583" s="142">
        <f>O583*H583</f>
        <v>0</v>
      </c>
      <c r="Q583" s="142">
        <v>4.4999999999999999E-4</v>
      </c>
      <c r="R583" s="142">
        <f>Q583*H583</f>
        <v>5.9377500000000003E-3</v>
      </c>
      <c r="S583" s="142">
        <v>0</v>
      </c>
      <c r="T583" s="143">
        <f>S583*H583</f>
        <v>0</v>
      </c>
      <c r="AR583" s="144" t="s">
        <v>185</v>
      </c>
      <c r="AT583" s="144" t="s">
        <v>180</v>
      </c>
      <c r="AU583" s="144" t="s">
        <v>199</v>
      </c>
      <c r="AY583" s="18" t="s">
        <v>178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86</v>
      </c>
      <c r="BK583" s="145">
        <f>ROUND(I583*H583,2)</f>
        <v>0</v>
      </c>
      <c r="BL583" s="18" t="s">
        <v>185</v>
      </c>
      <c r="BM583" s="144" t="s">
        <v>638</v>
      </c>
    </row>
    <row r="584" spans="2:65" s="1" customFormat="1" ht="10.199999999999999">
      <c r="B584" s="34"/>
      <c r="D584" s="146" t="s">
        <v>187</v>
      </c>
      <c r="F584" s="147" t="s">
        <v>639</v>
      </c>
      <c r="I584" s="148"/>
      <c r="L584" s="34"/>
      <c r="M584" s="149"/>
      <c r="T584" s="55"/>
      <c r="AT584" s="18" t="s">
        <v>187</v>
      </c>
      <c r="AU584" s="18" t="s">
        <v>199</v>
      </c>
    </row>
    <row r="585" spans="2:65" s="12" customFormat="1" ht="10.199999999999999">
      <c r="B585" s="150"/>
      <c r="D585" s="151" t="s">
        <v>189</v>
      </c>
      <c r="E585" s="152" t="s">
        <v>32</v>
      </c>
      <c r="F585" s="153" t="s">
        <v>190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199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222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199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2" customFormat="1" ht="10.199999999999999">
      <c r="B587" s="150"/>
      <c r="D587" s="151" t="s">
        <v>189</v>
      </c>
      <c r="E587" s="152" t="s">
        <v>32</v>
      </c>
      <c r="F587" s="153" t="s">
        <v>475</v>
      </c>
      <c r="H587" s="152" t="s">
        <v>32</v>
      </c>
      <c r="I587" s="154"/>
      <c r="L587" s="150"/>
      <c r="M587" s="155"/>
      <c r="T587" s="156"/>
      <c r="AT587" s="152" t="s">
        <v>189</v>
      </c>
      <c r="AU587" s="152" t="s">
        <v>199</v>
      </c>
      <c r="AV587" s="12" t="s">
        <v>86</v>
      </c>
      <c r="AW587" s="12" t="s">
        <v>41</v>
      </c>
      <c r="AX587" s="12" t="s">
        <v>79</v>
      </c>
      <c r="AY587" s="152" t="s">
        <v>178</v>
      </c>
    </row>
    <row r="588" spans="2:65" s="13" customFormat="1" ht="10.199999999999999">
      <c r="B588" s="157"/>
      <c r="D588" s="151" t="s">
        <v>189</v>
      </c>
      <c r="E588" s="158" t="s">
        <v>32</v>
      </c>
      <c r="F588" s="159" t="s">
        <v>640</v>
      </c>
      <c r="H588" s="160">
        <v>13.195</v>
      </c>
      <c r="I588" s="161"/>
      <c r="L588" s="157"/>
      <c r="M588" s="162"/>
      <c r="T588" s="163"/>
      <c r="AT588" s="158" t="s">
        <v>189</v>
      </c>
      <c r="AU588" s="158" t="s">
        <v>199</v>
      </c>
      <c r="AV588" s="13" t="s">
        <v>88</v>
      </c>
      <c r="AW588" s="13" t="s">
        <v>41</v>
      </c>
      <c r="AX588" s="13" t="s">
        <v>79</v>
      </c>
      <c r="AY588" s="158" t="s">
        <v>178</v>
      </c>
    </row>
    <row r="589" spans="2:65" s="14" customFormat="1" ht="10.199999999999999">
      <c r="B589" s="164"/>
      <c r="D589" s="151" t="s">
        <v>189</v>
      </c>
      <c r="E589" s="165" t="s">
        <v>32</v>
      </c>
      <c r="F589" s="166" t="s">
        <v>192</v>
      </c>
      <c r="H589" s="167">
        <v>13.195</v>
      </c>
      <c r="I589" s="168"/>
      <c r="L589" s="164"/>
      <c r="M589" s="169"/>
      <c r="T589" s="170"/>
      <c r="AT589" s="165" t="s">
        <v>189</v>
      </c>
      <c r="AU589" s="165" t="s">
        <v>199</v>
      </c>
      <c r="AV589" s="14" t="s">
        <v>185</v>
      </c>
      <c r="AW589" s="14" t="s">
        <v>41</v>
      </c>
      <c r="AX589" s="14" t="s">
        <v>86</v>
      </c>
      <c r="AY589" s="165" t="s">
        <v>178</v>
      </c>
    </row>
    <row r="590" spans="2:65" s="1" customFormat="1" ht="24.15" customHeight="1">
      <c r="B590" s="34"/>
      <c r="C590" s="133" t="s">
        <v>641</v>
      </c>
      <c r="D590" s="133" t="s">
        <v>180</v>
      </c>
      <c r="E590" s="134" t="s">
        <v>642</v>
      </c>
      <c r="F590" s="135" t="s">
        <v>643</v>
      </c>
      <c r="G590" s="136" t="s">
        <v>234</v>
      </c>
      <c r="H590" s="137">
        <v>39.234999999999999</v>
      </c>
      <c r="I590" s="138"/>
      <c r="J590" s="139">
        <f>ROUND(I590*H590,2)</f>
        <v>0</v>
      </c>
      <c r="K590" s="135" t="s">
        <v>184</v>
      </c>
      <c r="L590" s="34"/>
      <c r="M590" s="140" t="s">
        <v>32</v>
      </c>
      <c r="N590" s="141" t="s">
        <v>50</v>
      </c>
      <c r="P590" s="142">
        <f>O590*H590</f>
        <v>0</v>
      </c>
      <c r="Q590" s="142">
        <v>6.8999999999999997E-4</v>
      </c>
      <c r="R590" s="142">
        <f>Q590*H590</f>
        <v>2.707215E-2</v>
      </c>
      <c r="S590" s="142">
        <v>0</v>
      </c>
      <c r="T590" s="143">
        <f>S590*H590</f>
        <v>0</v>
      </c>
      <c r="AR590" s="144" t="s">
        <v>185</v>
      </c>
      <c r="AT590" s="144" t="s">
        <v>180</v>
      </c>
      <c r="AU590" s="144" t="s">
        <v>199</v>
      </c>
      <c r="AY590" s="18" t="s">
        <v>178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8" t="s">
        <v>86</v>
      </c>
      <c r="BK590" s="145">
        <f>ROUND(I590*H590,2)</f>
        <v>0</v>
      </c>
      <c r="BL590" s="18" t="s">
        <v>185</v>
      </c>
      <c r="BM590" s="144" t="s">
        <v>644</v>
      </c>
    </row>
    <row r="591" spans="2:65" s="1" customFormat="1" ht="10.199999999999999">
      <c r="B591" s="34"/>
      <c r="D591" s="146" t="s">
        <v>187</v>
      </c>
      <c r="F591" s="147" t="s">
        <v>645</v>
      </c>
      <c r="I591" s="148"/>
      <c r="L591" s="34"/>
      <c r="M591" s="149"/>
      <c r="T591" s="55"/>
      <c r="AT591" s="18" t="s">
        <v>187</v>
      </c>
      <c r="AU591" s="18" t="s">
        <v>199</v>
      </c>
    </row>
    <row r="592" spans="2:65" s="12" customFormat="1" ht="10.199999999999999">
      <c r="B592" s="150"/>
      <c r="D592" s="151" t="s">
        <v>189</v>
      </c>
      <c r="E592" s="152" t="s">
        <v>32</v>
      </c>
      <c r="F592" s="153" t="s">
        <v>190</v>
      </c>
      <c r="H592" s="152" t="s">
        <v>32</v>
      </c>
      <c r="I592" s="154"/>
      <c r="L592" s="150"/>
      <c r="M592" s="155"/>
      <c r="T592" s="156"/>
      <c r="AT592" s="152" t="s">
        <v>189</v>
      </c>
      <c r="AU592" s="152" t="s">
        <v>199</v>
      </c>
      <c r="AV592" s="12" t="s">
        <v>86</v>
      </c>
      <c r="AW592" s="12" t="s">
        <v>41</v>
      </c>
      <c r="AX592" s="12" t="s">
        <v>79</v>
      </c>
      <c r="AY592" s="152" t="s">
        <v>178</v>
      </c>
    </row>
    <row r="593" spans="2:65" s="12" customFormat="1" ht="10.199999999999999">
      <c r="B593" s="150"/>
      <c r="D593" s="151" t="s">
        <v>189</v>
      </c>
      <c r="E593" s="152" t="s">
        <v>32</v>
      </c>
      <c r="F593" s="153" t="s">
        <v>222</v>
      </c>
      <c r="H593" s="152" t="s">
        <v>32</v>
      </c>
      <c r="I593" s="154"/>
      <c r="L593" s="150"/>
      <c r="M593" s="155"/>
      <c r="T593" s="156"/>
      <c r="AT593" s="152" t="s">
        <v>189</v>
      </c>
      <c r="AU593" s="152" t="s">
        <v>199</v>
      </c>
      <c r="AV593" s="12" t="s">
        <v>86</v>
      </c>
      <c r="AW593" s="12" t="s">
        <v>41</v>
      </c>
      <c r="AX593" s="12" t="s">
        <v>79</v>
      </c>
      <c r="AY593" s="152" t="s">
        <v>178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205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199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393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199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2" customFormat="1" ht="20.399999999999999">
      <c r="B596" s="150"/>
      <c r="D596" s="151" t="s">
        <v>189</v>
      </c>
      <c r="E596" s="152" t="s">
        <v>32</v>
      </c>
      <c r="F596" s="153" t="s">
        <v>646</v>
      </c>
      <c r="H596" s="152" t="s">
        <v>32</v>
      </c>
      <c r="I596" s="154"/>
      <c r="L596" s="150"/>
      <c r="M596" s="155"/>
      <c r="T596" s="156"/>
      <c r="AT596" s="152" t="s">
        <v>189</v>
      </c>
      <c r="AU596" s="152" t="s">
        <v>199</v>
      </c>
      <c r="AV596" s="12" t="s">
        <v>86</v>
      </c>
      <c r="AW596" s="12" t="s">
        <v>41</v>
      </c>
      <c r="AX596" s="12" t="s">
        <v>79</v>
      </c>
      <c r="AY596" s="152" t="s">
        <v>178</v>
      </c>
    </row>
    <row r="597" spans="2:65" s="12" customFormat="1" ht="10.199999999999999">
      <c r="B597" s="150"/>
      <c r="D597" s="151" t="s">
        <v>189</v>
      </c>
      <c r="E597" s="152" t="s">
        <v>32</v>
      </c>
      <c r="F597" s="153" t="s">
        <v>283</v>
      </c>
      <c r="H597" s="152" t="s">
        <v>32</v>
      </c>
      <c r="I597" s="154"/>
      <c r="L597" s="150"/>
      <c r="M597" s="155"/>
      <c r="T597" s="156"/>
      <c r="AT597" s="152" t="s">
        <v>189</v>
      </c>
      <c r="AU597" s="152" t="s">
        <v>199</v>
      </c>
      <c r="AV597" s="12" t="s">
        <v>86</v>
      </c>
      <c r="AW597" s="12" t="s">
        <v>41</v>
      </c>
      <c r="AX597" s="12" t="s">
        <v>79</v>
      </c>
      <c r="AY597" s="152" t="s">
        <v>178</v>
      </c>
    </row>
    <row r="598" spans="2:65" s="13" customFormat="1" ht="20.399999999999999">
      <c r="B598" s="157"/>
      <c r="D598" s="151" t="s">
        <v>189</v>
      </c>
      <c r="E598" s="158" t="s">
        <v>32</v>
      </c>
      <c r="F598" s="159" t="s">
        <v>647</v>
      </c>
      <c r="H598" s="160">
        <v>34.65</v>
      </c>
      <c r="I598" s="161"/>
      <c r="L598" s="157"/>
      <c r="M598" s="162"/>
      <c r="T598" s="163"/>
      <c r="AT598" s="158" t="s">
        <v>189</v>
      </c>
      <c r="AU598" s="158" t="s">
        <v>199</v>
      </c>
      <c r="AV598" s="13" t="s">
        <v>88</v>
      </c>
      <c r="AW598" s="13" t="s">
        <v>41</v>
      </c>
      <c r="AX598" s="13" t="s">
        <v>79</v>
      </c>
      <c r="AY598" s="158" t="s">
        <v>178</v>
      </c>
    </row>
    <row r="599" spans="2:65" s="13" customFormat="1" ht="10.199999999999999">
      <c r="B599" s="157"/>
      <c r="D599" s="151" t="s">
        <v>189</v>
      </c>
      <c r="E599" s="158" t="s">
        <v>32</v>
      </c>
      <c r="F599" s="159" t="s">
        <v>395</v>
      </c>
      <c r="H599" s="160">
        <v>7</v>
      </c>
      <c r="I599" s="161"/>
      <c r="L599" s="157"/>
      <c r="M599" s="162"/>
      <c r="T599" s="163"/>
      <c r="AT599" s="158" t="s">
        <v>189</v>
      </c>
      <c r="AU599" s="158" t="s">
        <v>199</v>
      </c>
      <c r="AV599" s="13" t="s">
        <v>88</v>
      </c>
      <c r="AW599" s="13" t="s">
        <v>41</v>
      </c>
      <c r="AX599" s="13" t="s">
        <v>79</v>
      </c>
      <c r="AY599" s="158" t="s">
        <v>178</v>
      </c>
    </row>
    <row r="600" spans="2:65" s="13" customFormat="1" ht="10.199999999999999">
      <c r="B600" s="157"/>
      <c r="D600" s="151" t="s">
        <v>189</v>
      </c>
      <c r="E600" s="158" t="s">
        <v>32</v>
      </c>
      <c r="F600" s="159" t="s">
        <v>396</v>
      </c>
      <c r="H600" s="160">
        <v>-2.415</v>
      </c>
      <c r="I600" s="161"/>
      <c r="L600" s="157"/>
      <c r="M600" s="162"/>
      <c r="T600" s="163"/>
      <c r="AT600" s="158" t="s">
        <v>189</v>
      </c>
      <c r="AU600" s="158" t="s">
        <v>199</v>
      </c>
      <c r="AV600" s="13" t="s">
        <v>88</v>
      </c>
      <c r="AW600" s="13" t="s">
        <v>41</v>
      </c>
      <c r="AX600" s="13" t="s">
        <v>79</v>
      </c>
      <c r="AY600" s="158" t="s">
        <v>178</v>
      </c>
    </row>
    <row r="601" spans="2:65" s="14" customFormat="1" ht="10.199999999999999">
      <c r="B601" s="164"/>
      <c r="D601" s="151" t="s">
        <v>189</v>
      </c>
      <c r="E601" s="165" t="s">
        <v>32</v>
      </c>
      <c r="F601" s="166" t="s">
        <v>192</v>
      </c>
      <c r="H601" s="167">
        <v>39.234999999999999</v>
      </c>
      <c r="I601" s="168"/>
      <c r="L601" s="164"/>
      <c r="M601" s="169"/>
      <c r="T601" s="170"/>
      <c r="AT601" s="165" t="s">
        <v>189</v>
      </c>
      <c r="AU601" s="165" t="s">
        <v>199</v>
      </c>
      <c r="AV601" s="14" t="s">
        <v>185</v>
      </c>
      <c r="AW601" s="14" t="s">
        <v>41</v>
      </c>
      <c r="AX601" s="14" t="s">
        <v>86</v>
      </c>
      <c r="AY601" s="165" t="s">
        <v>178</v>
      </c>
    </row>
    <row r="602" spans="2:65" s="1" customFormat="1" ht="62.7" customHeight="1">
      <c r="B602" s="34"/>
      <c r="C602" s="133" t="s">
        <v>648</v>
      </c>
      <c r="D602" s="133" t="s">
        <v>180</v>
      </c>
      <c r="E602" s="134" t="s">
        <v>649</v>
      </c>
      <c r="F602" s="135" t="s">
        <v>650</v>
      </c>
      <c r="G602" s="136" t="s">
        <v>202</v>
      </c>
      <c r="H602" s="137">
        <v>139.80000000000001</v>
      </c>
      <c r="I602" s="138"/>
      <c r="J602" s="139">
        <f>ROUND(I602*H602,2)</f>
        <v>0</v>
      </c>
      <c r="K602" s="135" t="s">
        <v>184</v>
      </c>
      <c r="L602" s="34"/>
      <c r="M602" s="140" t="s">
        <v>32</v>
      </c>
      <c r="N602" s="141" t="s">
        <v>50</v>
      </c>
      <c r="P602" s="142">
        <f>O602*H602</f>
        <v>0</v>
      </c>
      <c r="Q602" s="142">
        <v>6.0999999999999997E-4</v>
      </c>
      <c r="R602" s="142">
        <f>Q602*H602</f>
        <v>8.5278000000000007E-2</v>
      </c>
      <c r="S602" s="142">
        <v>0</v>
      </c>
      <c r="T602" s="143">
        <f>S602*H602</f>
        <v>0</v>
      </c>
      <c r="AR602" s="144" t="s">
        <v>185</v>
      </c>
      <c r="AT602" s="144" t="s">
        <v>180</v>
      </c>
      <c r="AU602" s="144" t="s">
        <v>199</v>
      </c>
      <c r="AY602" s="18" t="s">
        <v>178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18" t="s">
        <v>86</v>
      </c>
      <c r="BK602" s="145">
        <f>ROUND(I602*H602,2)</f>
        <v>0</v>
      </c>
      <c r="BL602" s="18" t="s">
        <v>185</v>
      </c>
      <c r="BM602" s="144" t="s">
        <v>651</v>
      </c>
    </row>
    <row r="603" spans="2:65" s="1" customFormat="1" ht="10.199999999999999">
      <c r="B603" s="34"/>
      <c r="D603" s="146" t="s">
        <v>187</v>
      </c>
      <c r="F603" s="147" t="s">
        <v>652</v>
      </c>
      <c r="I603" s="148"/>
      <c r="L603" s="34"/>
      <c r="M603" s="149"/>
      <c r="T603" s="55"/>
      <c r="AT603" s="18" t="s">
        <v>187</v>
      </c>
      <c r="AU603" s="18" t="s">
        <v>199</v>
      </c>
    </row>
    <row r="604" spans="2:65" s="12" customFormat="1" ht="10.199999999999999">
      <c r="B604" s="150"/>
      <c r="D604" s="151" t="s">
        <v>189</v>
      </c>
      <c r="E604" s="152" t="s">
        <v>32</v>
      </c>
      <c r="F604" s="153" t="s">
        <v>190</v>
      </c>
      <c r="H604" s="152" t="s">
        <v>32</v>
      </c>
      <c r="I604" s="154"/>
      <c r="L604" s="150"/>
      <c r="M604" s="155"/>
      <c r="T604" s="156"/>
      <c r="AT604" s="152" t="s">
        <v>189</v>
      </c>
      <c r="AU604" s="152" t="s">
        <v>199</v>
      </c>
      <c r="AV604" s="12" t="s">
        <v>86</v>
      </c>
      <c r="AW604" s="12" t="s">
        <v>41</v>
      </c>
      <c r="AX604" s="12" t="s">
        <v>79</v>
      </c>
      <c r="AY604" s="152" t="s">
        <v>178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222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199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2" customFormat="1" ht="10.199999999999999">
      <c r="B606" s="150"/>
      <c r="D606" s="151" t="s">
        <v>189</v>
      </c>
      <c r="E606" s="152" t="s">
        <v>32</v>
      </c>
      <c r="F606" s="153" t="s">
        <v>205</v>
      </c>
      <c r="H606" s="152" t="s">
        <v>32</v>
      </c>
      <c r="I606" s="154"/>
      <c r="L606" s="150"/>
      <c r="M606" s="155"/>
      <c r="T606" s="156"/>
      <c r="AT606" s="152" t="s">
        <v>189</v>
      </c>
      <c r="AU606" s="152" t="s">
        <v>199</v>
      </c>
      <c r="AV606" s="12" t="s">
        <v>86</v>
      </c>
      <c r="AW606" s="12" t="s">
        <v>41</v>
      </c>
      <c r="AX606" s="12" t="s">
        <v>79</v>
      </c>
      <c r="AY606" s="152" t="s">
        <v>178</v>
      </c>
    </row>
    <row r="607" spans="2:65" s="12" customFormat="1" ht="10.199999999999999">
      <c r="B607" s="150"/>
      <c r="D607" s="151" t="s">
        <v>189</v>
      </c>
      <c r="E607" s="152" t="s">
        <v>32</v>
      </c>
      <c r="F607" s="153" t="s">
        <v>393</v>
      </c>
      <c r="H607" s="152" t="s">
        <v>32</v>
      </c>
      <c r="I607" s="154"/>
      <c r="L607" s="150"/>
      <c r="M607" s="155"/>
      <c r="T607" s="156"/>
      <c r="AT607" s="152" t="s">
        <v>189</v>
      </c>
      <c r="AU607" s="152" t="s">
        <v>199</v>
      </c>
      <c r="AV607" s="12" t="s">
        <v>86</v>
      </c>
      <c r="AW607" s="12" t="s">
        <v>41</v>
      </c>
      <c r="AX607" s="12" t="s">
        <v>79</v>
      </c>
      <c r="AY607" s="152" t="s">
        <v>178</v>
      </c>
    </row>
    <row r="608" spans="2:65" s="12" customFormat="1" ht="10.199999999999999">
      <c r="B608" s="150"/>
      <c r="D608" s="151" t="s">
        <v>189</v>
      </c>
      <c r="E608" s="152" t="s">
        <v>32</v>
      </c>
      <c r="F608" s="153" t="s">
        <v>537</v>
      </c>
      <c r="H608" s="152" t="s">
        <v>32</v>
      </c>
      <c r="I608" s="154"/>
      <c r="L608" s="150"/>
      <c r="M608" s="155"/>
      <c r="T608" s="156"/>
      <c r="AT608" s="152" t="s">
        <v>189</v>
      </c>
      <c r="AU608" s="152" t="s">
        <v>199</v>
      </c>
      <c r="AV608" s="12" t="s">
        <v>86</v>
      </c>
      <c r="AW608" s="12" t="s">
        <v>41</v>
      </c>
      <c r="AX608" s="12" t="s">
        <v>79</v>
      </c>
      <c r="AY608" s="152" t="s">
        <v>178</v>
      </c>
    </row>
    <row r="609" spans="2:65" s="13" customFormat="1" ht="10.199999999999999">
      <c r="B609" s="157"/>
      <c r="D609" s="151" t="s">
        <v>189</v>
      </c>
      <c r="E609" s="158" t="s">
        <v>32</v>
      </c>
      <c r="F609" s="159" t="s">
        <v>545</v>
      </c>
      <c r="H609" s="160">
        <v>129.80000000000001</v>
      </c>
      <c r="I609" s="161"/>
      <c r="L609" s="157"/>
      <c r="M609" s="162"/>
      <c r="T609" s="163"/>
      <c r="AT609" s="158" t="s">
        <v>189</v>
      </c>
      <c r="AU609" s="158" t="s">
        <v>199</v>
      </c>
      <c r="AV609" s="13" t="s">
        <v>88</v>
      </c>
      <c r="AW609" s="13" t="s">
        <v>41</v>
      </c>
      <c r="AX609" s="13" t="s">
        <v>79</v>
      </c>
      <c r="AY609" s="158" t="s">
        <v>178</v>
      </c>
    </row>
    <row r="610" spans="2:65" s="13" customFormat="1" ht="10.199999999999999">
      <c r="B610" s="157"/>
      <c r="D610" s="151" t="s">
        <v>189</v>
      </c>
      <c r="E610" s="158" t="s">
        <v>32</v>
      </c>
      <c r="F610" s="159" t="s">
        <v>546</v>
      </c>
      <c r="H610" s="160">
        <v>10</v>
      </c>
      <c r="I610" s="161"/>
      <c r="L610" s="157"/>
      <c r="M610" s="162"/>
      <c r="T610" s="163"/>
      <c r="AT610" s="158" t="s">
        <v>189</v>
      </c>
      <c r="AU610" s="158" t="s">
        <v>199</v>
      </c>
      <c r="AV610" s="13" t="s">
        <v>88</v>
      </c>
      <c r="AW610" s="13" t="s">
        <v>41</v>
      </c>
      <c r="AX610" s="13" t="s">
        <v>79</v>
      </c>
      <c r="AY610" s="158" t="s">
        <v>178</v>
      </c>
    </row>
    <row r="611" spans="2:65" s="14" customFormat="1" ht="10.199999999999999">
      <c r="B611" s="164"/>
      <c r="D611" s="151" t="s">
        <v>189</v>
      </c>
      <c r="E611" s="165" t="s">
        <v>32</v>
      </c>
      <c r="F611" s="166" t="s">
        <v>192</v>
      </c>
      <c r="H611" s="167">
        <v>139.80000000000001</v>
      </c>
      <c r="I611" s="168"/>
      <c r="L611" s="164"/>
      <c r="M611" s="169"/>
      <c r="T611" s="170"/>
      <c r="AT611" s="165" t="s">
        <v>189</v>
      </c>
      <c r="AU611" s="165" t="s">
        <v>199</v>
      </c>
      <c r="AV611" s="14" t="s">
        <v>185</v>
      </c>
      <c r="AW611" s="14" t="s">
        <v>41</v>
      </c>
      <c r="AX611" s="14" t="s">
        <v>86</v>
      </c>
      <c r="AY611" s="165" t="s">
        <v>178</v>
      </c>
    </row>
    <row r="612" spans="2:65" s="1" customFormat="1" ht="37.799999999999997" customHeight="1">
      <c r="B612" s="34"/>
      <c r="C612" s="133" t="s">
        <v>653</v>
      </c>
      <c r="D612" s="133" t="s">
        <v>180</v>
      </c>
      <c r="E612" s="134" t="s">
        <v>654</v>
      </c>
      <c r="F612" s="135" t="s">
        <v>655</v>
      </c>
      <c r="G612" s="136" t="s">
        <v>202</v>
      </c>
      <c r="H612" s="137">
        <v>139.80000000000001</v>
      </c>
      <c r="I612" s="138"/>
      <c r="J612" s="139">
        <f>ROUND(I612*H612,2)</f>
        <v>0</v>
      </c>
      <c r="K612" s="135" t="s">
        <v>184</v>
      </c>
      <c r="L612" s="34"/>
      <c r="M612" s="140" t="s">
        <v>32</v>
      </c>
      <c r="N612" s="141" t="s">
        <v>50</v>
      </c>
      <c r="P612" s="142">
        <f>O612*H612</f>
        <v>0</v>
      </c>
      <c r="Q612" s="142">
        <v>0</v>
      </c>
      <c r="R612" s="142">
        <f>Q612*H612</f>
        <v>0</v>
      </c>
      <c r="S612" s="142">
        <v>0</v>
      </c>
      <c r="T612" s="143">
        <f>S612*H612</f>
        <v>0</v>
      </c>
      <c r="AR612" s="144" t="s">
        <v>185</v>
      </c>
      <c r="AT612" s="144" t="s">
        <v>180</v>
      </c>
      <c r="AU612" s="144" t="s">
        <v>199</v>
      </c>
      <c r="AY612" s="18" t="s">
        <v>178</v>
      </c>
      <c r="BE612" s="145">
        <f>IF(N612="základní",J612,0)</f>
        <v>0</v>
      </c>
      <c r="BF612" s="145">
        <f>IF(N612="snížená",J612,0)</f>
        <v>0</v>
      </c>
      <c r="BG612" s="145">
        <f>IF(N612="zákl. přenesená",J612,0)</f>
        <v>0</v>
      </c>
      <c r="BH612" s="145">
        <f>IF(N612="sníž. přenesená",J612,0)</f>
        <v>0</v>
      </c>
      <c r="BI612" s="145">
        <f>IF(N612="nulová",J612,0)</f>
        <v>0</v>
      </c>
      <c r="BJ612" s="18" t="s">
        <v>86</v>
      </c>
      <c r="BK612" s="145">
        <f>ROUND(I612*H612,2)</f>
        <v>0</v>
      </c>
      <c r="BL612" s="18" t="s">
        <v>185</v>
      </c>
      <c r="BM612" s="144" t="s">
        <v>656</v>
      </c>
    </row>
    <row r="613" spans="2:65" s="1" customFormat="1" ht="10.199999999999999">
      <c r="B613" s="34"/>
      <c r="D613" s="146" t="s">
        <v>187</v>
      </c>
      <c r="F613" s="147" t="s">
        <v>657</v>
      </c>
      <c r="I613" s="148"/>
      <c r="L613" s="34"/>
      <c r="M613" s="149"/>
      <c r="T613" s="55"/>
      <c r="AT613" s="18" t="s">
        <v>187</v>
      </c>
      <c r="AU613" s="18" t="s">
        <v>199</v>
      </c>
    </row>
    <row r="614" spans="2:65" s="12" customFormat="1" ht="10.199999999999999">
      <c r="B614" s="150"/>
      <c r="D614" s="151" t="s">
        <v>189</v>
      </c>
      <c r="E614" s="152" t="s">
        <v>32</v>
      </c>
      <c r="F614" s="153" t="s">
        <v>190</v>
      </c>
      <c r="H614" s="152" t="s">
        <v>32</v>
      </c>
      <c r="I614" s="154"/>
      <c r="L614" s="150"/>
      <c r="M614" s="155"/>
      <c r="T614" s="156"/>
      <c r="AT614" s="152" t="s">
        <v>189</v>
      </c>
      <c r="AU614" s="152" t="s">
        <v>199</v>
      </c>
      <c r="AV614" s="12" t="s">
        <v>86</v>
      </c>
      <c r="AW614" s="12" t="s">
        <v>41</v>
      </c>
      <c r="AX614" s="12" t="s">
        <v>79</v>
      </c>
      <c r="AY614" s="152" t="s">
        <v>178</v>
      </c>
    </row>
    <row r="615" spans="2:65" s="12" customFormat="1" ht="10.199999999999999">
      <c r="B615" s="150"/>
      <c r="D615" s="151" t="s">
        <v>189</v>
      </c>
      <c r="E615" s="152" t="s">
        <v>32</v>
      </c>
      <c r="F615" s="153" t="s">
        <v>222</v>
      </c>
      <c r="H615" s="152" t="s">
        <v>32</v>
      </c>
      <c r="I615" s="154"/>
      <c r="L615" s="150"/>
      <c r="M615" s="155"/>
      <c r="T615" s="156"/>
      <c r="AT615" s="152" t="s">
        <v>189</v>
      </c>
      <c r="AU615" s="152" t="s">
        <v>199</v>
      </c>
      <c r="AV615" s="12" t="s">
        <v>86</v>
      </c>
      <c r="AW615" s="12" t="s">
        <v>41</v>
      </c>
      <c r="AX615" s="12" t="s">
        <v>79</v>
      </c>
      <c r="AY615" s="152" t="s">
        <v>178</v>
      </c>
    </row>
    <row r="616" spans="2:65" s="12" customFormat="1" ht="10.199999999999999">
      <c r="B616" s="150"/>
      <c r="D616" s="151" t="s">
        <v>189</v>
      </c>
      <c r="E616" s="152" t="s">
        <v>32</v>
      </c>
      <c r="F616" s="153" t="s">
        <v>205</v>
      </c>
      <c r="H616" s="152" t="s">
        <v>32</v>
      </c>
      <c r="I616" s="154"/>
      <c r="L616" s="150"/>
      <c r="M616" s="155"/>
      <c r="T616" s="156"/>
      <c r="AT616" s="152" t="s">
        <v>189</v>
      </c>
      <c r="AU616" s="152" t="s">
        <v>199</v>
      </c>
      <c r="AV616" s="12" t="s">
        <v>86</v>
      </c>
      <c r="AW616" s="12" t="s">
        <v>41</v>
      </c>
      <c r="AX616" s="12" t="s">
        <v>79</v>
      </c>
      <c r="AY616" s="152" t="s">
        <v>178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393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199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2" customFormat="1" ht="10.199999999999999">
      <c r="B618" s="150"/>
      <c r="D618" s="151" t="s">
        <v>189</v>
      </c>
      <c r="E618" s="152" t="s">
        <v>32</v>
      </c>
      <c r="F618" s="153" t="s">
        <v>537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199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65" s="13" customFormat="1" ht="10.199999999999999">
      <c r="B619" s="157"/>
      <c r="D619" s="151" t="s">
        <v>189</v>
      </c>
      <c r="E619" s="158" t="s">
        <v>32</v>
      </c>
      <c r="F619" s="159" t="s">
        <v>545</v>
      </c>
      <c r="H619" s="160">
        <v>129.80000000000001</v>
      </c>
      <c r="I619" s="161"/>
      <c r="L619" s="157"/>
      <c r="M619" s="162"/>
      <c r="T619" s="163"/>
      <c r="AT619" s="158" t="s">
        <v>189</v>
      </c>
      <c r="AU619" s="158" t="s">
        <v>199</v>
      </c>
      <c r="AV619" s="13" t="s">
        <v>88</v>
      </c>
      <c r="AW619" s="13" t="s">
        <v>41</v>
      </c>
      <c r="AX619" s="13" t="s">
        <v>79</v>
      </c>
      <c r="AY619" s="158" t="s">
        <v>178</v>
      </c>
    </row>
    <row r="620" spans="2:65" s="13" customFormat="1" ht="10.199999999999999">
      <c r="B620" s="157"/>
      <c r="D620" s="151" t="s">
        <v>189</v>
      </c>
      <c r="E620" s="158" t="s">
        <v>32</v>
      </c>
      <c r="F620" s="159" t="s">
        <v>546</v>
      </c>
      <c r="H620" s="160">
        <v>10</v>
      </c>
      <c r="I620" s="161"/>
      <c r="L620" s="157"/>
      <c r="M620" s="162"/>
      <c r="T620" s="163"/>
      <c r="AT620" s="158" t="s">
        <v>189</v>
      </c>
      <c r="AU620" s="158" t="s">
        <v>199</v>
      </c>
      <c r="AV620" s="13" t="s">
        <v>88</v>
      </c>
      <c r="AW620" s="13" t="s">
        <v>41</v>
      </c>
      <c r="AX620" s="13" t="s">
        <v>79</v>
      </c>
      <c r="AY620" s="158" t="s">
        <v>178</v>
      </c>
    </row>
    <row r="621" spans="2:65" s="14" customFormat="1" ht="10.199999999999999">
      <c r="B621" s="164"/>
      <c r="D621" s="151" t="s">
        <v>189</v>
      </c>
      <c r="E621" s="165" t="s">
        <v>32</v>
      </c>
      <c r="F621" s="166" t="s">
        <v>192</v>
      </c>
      <c r="H621" s="167">
        <v>139.80000000000001</v>
      </c>
      <c r="I621" s="168"/>
      <c r="L621" s="164"/>
      <c r="M621" s="169"/>
      <c r="T621" s="170"/>
      <c r="AT621" s="165" t="s">
        <v>189</v>
      </c>
      <c r="AU621" s="165" t="s">
        <v>199</v>
      </c>
      <c r="AV621" s="14" t="s">
        <v>185</v>
      </c>
      <c r="AW621" s="14" t="s">
        <v>41</v>
      </c>
      <c r="AX621" s="14" t="s">
        <v>86</v>
      </c>
      <c r="AY621" s="165" t="s">
        <v>178</v>
      </c>
    </row>
    <row r="622" spans="2:65" s="1" customFormat="1" ht="33" customHeight="1">
      <c r="B622" s="34"/>
      <c r="C622" s="133" t="s">
        <v>658</v>
      </c>
      <c r="D622" s="133" t="s">
        <v>180</v>
      </c>
      <c r="E622" s="134" t="s">
        <v>659</v>
      </c>
      <c r="F622" s="135" t="s">
        <v>660</v>
      </c>
      <c r="G622" s="136" t="s">
        <v>234</v>
      </c>
      <c r="H622" s="137">
        <v>144.69999999999999</v>
      </c>
      <c r="I622" s="138"/>
      <c r="J622" s="139">
        <f>ROUND(I622*H622,2)</f>
        <v>0</v>
      </c>
      <c r="K622" s="135" t="s">
        <v>184</v>
      </c>
      <c r="L622" s="34"/>
      <c r="M622" s="140" t="s">
        <v>32</v>
      </c>
      <c r="N622" s="141" t="s">
        <v>50</v>
      </c>
      <c r="P622" s="142">
        <f>O622*H622</f>
        <v>0</v>
      </c>
      <c r="Q622" s="142">
        <v>0</v>
      </c>
      <c r="R622" s="142">
        <f>Q622*H622</f>
        <v>0</v>
      </c>
      <c r="S622" s="142">
        <v>0.01</v>
      </c>
      <c r="T622" s="143">
        <f>S622*H622</f>
        <v>1.4469999999999998</v>
      </c>
      <c r="AR622" s="144" t="s">
        <v>185</v>
      </c>
      <c r="AT622" s="144" t="s">
        <v>180</v>
      </c>
      <c r="AU622" s="144" t="s">
        <v>199</v>
      </c>
      <c r="AY622" s="18" t="s">
        <v>178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8" t="s">
        <v>86</v>
      </c>
      <c r="BK622" s="145">
        <f>ROUND(I622*H622,2)</f>
        <v>0</v>
      </c>
      <c r="BL622" s="18" t="s">
        <v>185</v>
      </c>
      <c r="BM622" s="144" t="s">
        <v>661</v>
      </c>
    </row>
    <row r="623" spans="2:65" s="1" customFormat="1" ht="10.199999999999999">
      <c r="B623" s="34"/>
      <c r="D623" s="146" t="s">
        <v>187</v>
      </c>
      <c r="F623" s="147" t="s">
        <v>662</v>
      </c>
      <c r="I623" s="148"/>
      <c r="L623" s="34"/>
      <c r="M623" s="149"/>
      <c r="T623" s="55"/>
      <c r="AT623" s="18" t="s">
        <v>187</v>
      </c>
      <c r="AU623" s="18" t="s">
        <v>199</v>
      </c>
    </row>
    <row r="624" spans="2:65" s="12" customFormat="1" ht="10.199999999999999">
      <c r="B624" s="150"/>
      <c r="D624" s="151" t="s">
        <v>189</v>
      </c>
      <c r="E624" s="152" t="s">
        <v>32</v>
      </c>
      <c r="F624" s="153" t="s">
        <v>190</v>
      </c>
      <c r="H624" s="152" t="s">
        <v>32</v>
      </c>
      <c r="I624" s="154"/>
      <c r="L624" s="150"/>
      <c r="M624" s="155"/>
      <c r="T624" s="156"/>
      <c r="AT624" s="152" t="s">
        <v>189</v>
      </c>
      <c r="AU624" s="152" t="s">
        <v>199</v>
      </c>
      <c r="AV624" s="12" t="s">
        <v>86</v>
      </c>
      <c r="AW624" s="12" t="s">
        <v>41</v>
      </c>
      <c r="AX624" s="12" t="s">
        <v>79</v>
      </c>
      <c r="AY624" s="152" t="s">
        <v>178</v>
      </c>
    </row>
    <row r="625" spans="2:65" s="12" customFormat="1" ht="10.199999999999999">
      <c r="B625" s="150"/>
      <c r="D625" s="151" t="s">
        <v>189</v>
      </c>
      <c r="E625" s="152" t="s">
        <v>32</v>
      </c>
      <c r="F625" s="153" t="s">
        <v>222</v>
      </c>
      <c r="H625" s="152" t="s">
        <v>32</v>
      </c>
      <c r="I625" s="154"/>
      <c r="L625" s="150"/>
      <c r="M625" s="155"/>
      <c r="T625" s="156"/>
      <c r="AT625" s="152" t="s">
        <v>189</v>
      </c>
      <c r="AU625" s="152" t="s">
        <v>199</v>
      </c>
      <c r="AV625" s="12" t="s">
        <v>86</v>
      </c>
      <c r="AW625" s="12" t="s">
        <v>41</v>
      </c>
      <c r="AX625" s="12" t="s">
        <v>79</v>
      </c>
      <c r="AY625" s="152" t="s">
        <v>178</v>
      </c>
    </row>
    <row r="626" spans="2:65" s="12" customFormat="1" ht="10.199999999999999">
      <c r="B626" s="150"/>
      <c r="D626" s="151" t="s">
        <v>189</v>
      </c>
      <c r="E626" s="152" t="s">
        <v>32</v>
      </c>
      <c r="F626" s="153" t="s">
        <v>205</v>
      </c>
      <c r="H626" s="152" t="s">
        <v>32</v>
      </c>
      <c r="I626" s="154"/>
      <c r="L626" s="150"/>
      <c r="M626" s="155"/>
      <c r="T626" s="156"/>
      <c r="AT626" s="152" t="s">
        <v>189</v>
      </c>
      <c r="AU626" s="152" t="s">
        <v>199</v>
      </c>
      <c r="AV626" s="12" t="s">
        <v>86</v>
      </c>
      <c r="AW626" s="12" t="s">
        <v>41</v>
      </c>
      <c r="AX626" s="12" t="s">
        <v>79</v>
      </c>
      <c r="AY626" s="152" t="s">
        <v>178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393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199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2" customFormat="1" ht="10.199999999999999">
      <c r="B628" s="150"/>
      <c r="D628" s="151" t="s">
        <v>189</v>
      </c>
      <c r="E628" s="152" t="s">
        <v>32</v>
      </c>
      <c r="F628" s="153" t="s">
        <v>537</v>
      </c>
      <c r="H628" s="152" t="s">
        <v>32</v>
      </c>
      <c r="I628" s="154"/>
      <c r="L628" s="150"/>
      <c r="M628" s="155"/>
      <c r="T628" s="156"/>
      <c r="AT628" s="152" t="s">
        <v>189</v>
      </c>
      <c r="AU628" s="152" t="s">
        <v>199</v>
      </c>
      <c r="AV628" s="12" t="s">
        <v>86</v>
      </c>
      <c r="AW628" s="12" t="s">
        <v>41</v>
      </c>
      <c r="AX628" s="12" t="s">
        <v>79</v>
      </c>
      <c r="AY628" s="152" t="s">
        <v>178</v>
      </c>
    </row>
    <row r="629" spans="2:65" s="13" customFormat="1" ht="10.199999999999999">
      <c r="B629" s="157"/>
      <c r="D629" s="151" t="s">
        <v>189</v>
      </c>
      <c r="E629" s="158" t="s">
        <v>32</v>
      </c>
      <c r="F629" s="159" t="s">
        <v>538</v>
      </c>
      <c r="H629" s="160">
        <v>119.7</v>
      </c>
      <c r="I629" s="161"/>
      <c r="L629" s="157"/>
      <c r="M629" s="162"/>
      <c r="T629" s="163"/>
      <c r="AT629" s="158" t="s">
        <v>189</v>
      </c>
      <c r="AU629" s="158" t="s">
        <v>199</v>
      </c>
      <c r="AV629" s="13" t="s">
        <v>88</v>
      </c>
      <c r="AW629" s="13" t="s">
        <v>41</v>
      </c>
      <c r="AX629" s="13" t="s">
        <v>79</v>
      </c>
      <c r="AY629" s="158" t="s">
        <v>178</v>
      </c>
    </row>
    <row r="630" spans="2:65" s="13" customFormat="1" ht="10.199999999999999">
      <c r="B630" s="157"/>
      <c r="D630" s="151" t="s">
        <v>189</v>
      </c>
      <c r="E630" s="158" t="s">
        <v>32</v>
      </c>
      <c r="F630" s="159" t="s">
        <v>539</v>
      </c>
      <c r="H630" s="160">
        <v>25</v>
      </c>
      <c r="I630" s="161"/>
      <c r="L630" s="157"/>
      <c r="M630" s="162"/>
      <c r="T630" s="163"/>
      <c r="AT630" s="158" t="s">
        <v>189</v>
      </c>
      <c r="AU630" s="158" t="s">
        <v>199</v>
      </c>
      <c r="AV630" s="13" t="s">
        <v>88</v>
      </c>
      <c r="AW630" s="13" t="s">
        <v>41</v>
      </c>
      <c r="AX630" s="13" t="s">
        <v>79</v>
      </c>
      <c r="AY630" s="158" t="s">
        <v>178</v>
      </c>
    </row>
    <row r="631" spans="2:65" s="14" customFormat="1" ht="10.199999999999999">
      <c r="B631" s="164"/>
      <c r="D631" s="151" t="s">
        <v>189</v>
      </c>
      <c r="E631" s="165" t="s">
        <v>32</v>
      </c>
      <c r="F631" s="166" t="s">
        <v>192</v>
      </c>
      <c r="H631" s="167">
        <v>144.69999999999999</v>
      </c>
      <c r="I631" s="168"/>
      <c r="L631" s="164"/>
      <c r="M631" s="169"/>
      <c r="T631" s="170"/>
      <c r="AT631" s="165" t="s">
        <v>189</v>
      </c>
      <c r="AU631" s="165" t="s">
        <v>199</v>
      </c>
      <c r="AV631" s="14" t="s">
        <v>185</v>
      </c>
      <c r="AW631" s="14" t="s">
        <v>41</v>
      </c>
      <c r="AX631" s="14" t="s">
        <v>86</v>
      </c>
      <c r="AY631" s="165" t="s">
        <v>178</v>
      </c>
    </row>
    <row r="632" spans="2:65" s="1" customFormat="1" ht="62.7" customHeight="1">
      <c r="B632" s="34"/>
      <c r="C632" s="133" t="s">
        <v>663</v>
      </c>
      <c r="D632" s="133" t="s">
        <v>180</v>
      </c>
      <c r="E632" s="134" t="s">
        <v>664</v>
      </c>
      <c r="F632" s="135" t="s">
        <v>665</v>
      </c>
      <c r="G632" s="136" t="s">
        <v>234</v>
      </c>
      <c r="H632" s="137">
        <v>144.69999999999999</v>
      </c>
      <c r="I632" s="138"/>
      <c r="J632" s="139">
        <f>ROUND(I632*H632,2)</f>
        <v>0</v>
      </c>
      <c r="K632" s="135" t="s">
        <v>184</v>
      </c>
      <c r="L632" s="34"/>
      <c r="M632" s="140" t="s">
        <v>32</v>
      </c>
      <c r="N632" s="141" t="s">
        <v>50</v>
      </c>
      <c r="P632" s="142">
        <f>O632*H632</f>
        <v>0</v>
      </c>
      <c r="Q632" s="142">
        <v>0</v>
      </c>
      <c r="R632" s="142">
        <f>Q632*H632</f>
        <v>0</v>
      </c>
      <c r="S632" s="142">
        <v>0.02</v>
      </c>
      <c r="T632" s="143">
        <f>S632*H632</f>
        <v>2.8939999999999997</v>
      </c>
      <c r="AR632" s="144" t="s">
        <v>185</v>
      </c>
      <c r="AT632" s="144" t="s">
        <v>180</v>
      </c>
      <c r="AU632" s="144" t="s">
        <v>199</v>
      </c>
      <c r="AY632" s="18" t="s">
        <v>178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8" t="s">
        <v>86</v>
      </c>
      <c r="BK632" s="145">
        <f>ROUND(I632*H632,2)</f>
        <v>0</v>
      </c>
      <c r="BL632" s="18" t="s">
        <v>185</v>
      </c>
      <c r="BM632" s="144" t="s">
        <v>666</v>
      </c>
    </row>
    <row r="633" spans="2:65" s="1" customFormat="1" ht="10.199999999999999">
      <c r="B633" s="34"/>
      <c r="D633" s="146" t="s">
        <v>187</v>
      </c>
      <c r="F633" s="147" t="s">
        <v>667</v>
      </c>
      <c r="I633" s="148"/>
      <c r="L633" s="34"/>
      <c r="M633" s="149"/>
      <c r="T633" s="55"/>
      <c r="AT633" s="18" t="s">
        <v>187</v>
      </c>
      <c r="AU633" s="18" t="s">
        <v>199</v>
      </c>
    </row>
    <row r="634" spans="2:65" s="12" customFormat="1" ht="10.199999999999999">
      <c r="B634" s="150"/>
      <c r="D634" s="151" t="s">
        <v>189</v>
      </c>
      <c r="E634" s="152" t="s">
        <v>32</v>
      </c>
      <c r="F634" s="153" t="s">
        <v>190</v>
      </c>
      <c r="H634" s="152" t="s">
        <v>32</v>
      </c>
      <c r="I634" s="154"/>
      <c r="L634" s="150"/>
      <c r="M634" s="155"/>
      <c r="T634" s="156"/>
      <c r="AT634" s="152" t="s">
        <v>189</v>
      </c>
      <c r="AU634" s="152" t="s">
        <v>199</v>
      </c>
      <c r="AV634" s="12" t="s">
        <v>86</v>
      </c>
      <c r="AW634" s="12" t="s">
        <v>41</v>
      </c>
      <c r="AX634" s="12" t="s">
        <v>79</v>
      </c>
      <c r="AY634" s="152" t="s">
        <v>178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222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199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2" customFormat="1" ht="10.199999999999999">
      <c r="B636" s="150"/>
      <c r="D636" s="151" t="s">
        <v>189</v>
      </c>
      <c r="E636" s="152" t="s">
        <v>32</v>
      </c>
      <c r="F636" s="153" t="s">
        <v>205</v>
      </c>
      <c r="H636" s="152" t="s">
        <v>32</v>
      </c>
      <c r="I636" s="154"/>
      <c r="L636" s="150"/>
      <c r="M636" s="155"/>
      <c r="T636" s="156"/>
      <c r="AT636" s="152" t="s">
        <v>189</v>
      </c>
      <c r="AU636" s="152" t="s">
        <v>199</v>
      </c>
      <c r="AV636" s="12" t="s">
        <v>86</v>
      </c>
      <c r="AW636" s="12" t="s">
        <v>41</v>
      </c>
      <c r="AX636" s="12" t="s">
        <v>79</v>
      </c>
      <c r="AY636" s="152" t="s">
        <v>178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393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199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537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199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3" customFormat="1" ht="10.199999999999999">
      <c r="B639" s="157"/>
      <c r="D639" s="151" t="s">
        <v>189</v>
      </c>
      <c r="E639" s="158" t="s">
        <v>32</v>
      </c>
      <c r="F639" s="159" t="s">
        <v>538</v>
      </c>
      <c r="H639" s="160">
        <v>119.7</v>
      </c>
      <c r="I639" s="161"/>
      <c r="L639" s="157"/>
      <c r="M639" s="162"/>
      <c r="T639" s="163"/>
      <c r="AT639" s="158" t="s">
        <v>189</v>
      </c>
      <c r="AU639" s="158" t="s">
        <v>199</v>
      </c>
      <c r="AV639" s="13" t="s">
        <v>88</v>
      </c>
      <c r="AW639" s="13" t="s">
        <v>41</v>
      </c>
      <c r="AX639" s="13" t="s">
        <v>79</v>
      </c>
      <c r="AY639" s="158" t="s">
        <v>178</v>
      </c>
    </row>
    <row r="640" spans="2:65" s="13" customFormat="1" ht="10.199999999999999">
      <c r="B640" s="157"/>
      <c r="D640" s="151" t="s">
        <v>189</v>
      </c>
      <c r="E640" s="158" t="s">
        <v>32</v>
      </c>
      <c r="F640" s="159" t="s">
        <v>539</v>
      </c>
      <c r="H640" s="160">
        <v>25</v>
      </c>
      <c r="I640" s="161"/>
      <c r="L640" s="157"/>
      <c r="M640" s="162"/>
      <c r="T640" s="163"/>
      <c r="AT640" s="158" t="s">
        <v>189</v>
      </c>
      <c r="AU640" s="158" t="s">
        <v>199</v>
      </c>
      <c r="AV640" s="13" t="s">
        <v>88</v>
      </c>
      <c r="AW640" s="13" t="s">
        <v>41</v>
      </c>
      <c r="AX640" s="13" t="s">
        <v>79</v>
      </c>
      <c r="AY640" s="158" t="s">
        <v>178</v>
      </c>
    </row>
    <row r="641" spans="2:65" s="14" customFormat="1" ht="10.199999999999999">
      <c r="B641" s="164"/>
      <c r="D641" s="151" t="s">
        <v>189</v>
      </c>
      <c r="E641" s="165" t="s">
        <v>32</v>
      </c>
      <c r="F641" s="166" t="s">
        <v>192</v>
      </c>
      <c r="H641" s="167">
        <v>144.69999999999999</v>
      </c>
      <c r="I641" s="168"/>
      <c r="L641" s="164"/>
      <c r="M641" s="169"/>
      <c r="T641" s="170"/>
      <c r="AT641" s="165" t="s">
        <v>189</v>
      </c>
      <c r="AU641" s="165" t="s">
        <v>199</v>
      </c>
      <c r="AV641" s="14" t="s">
        <v>185</v>
      </c>
      <c r="AW641" s="14" t="s">
        <v>41</v>
      </c>
      <c r="AX641" s="14" t="s">
        <v>86</v>
      </c>
      <c r="AY641" s="165" t="s">
        <v>178</v>
      </c>
    </row>
    <row r="642" spans="2:65" s="11" customFormat="1" ht="22.8" customHeight="1">
      <c r="B642" s="121"/>
      <c r="D642" s="122" t="s">
        <v>78</v>
      </c>
      <c r="E642" s="131" t="s">
        <v>241</v>
      </c>
      <c r="F642" s="131" t="s">
        <v>668</v>
      </c>
      <c r="I642" s="124"/>
      <c r="J642" s="132">
        <f>BK642</f>
        <v>0</v>
      </c>
      <c r="L642" s="121"/>
      <c r="M642" s="126"/>
      <c r="P642" s="127">
        <f>SUM(P643:P791)</f>
        <v>0</v>
      </c>
      <c r="R642" s="127">
        <f>SUM(R643:R791)</f>
        <v>21.851794500000004</v>
      </c>
      <c r="T642" s="128">
        <f>SUM(T643:T791)</f>
        <v>0</v>
      </c>
      <c r="AR642" s="122" t="s">
        <v>86</v>
      </c>
      <c r="AT642" s="129" t="s">
        <v>78</v>
      </c>
      <c r="AU642" s="129" t="s">
        <v>86</v>
      </c>
      <c r="AY642" s="122" t="s">
        <v>178</v>
      </c>
      <c r="BK642" s="130">
        <f>SUM(BK643:BK791)</f>
        <v>0</v>
      </c>
    </row>
    <row r="643" spans="2:65" s="1" customFormat="1" ht="33" customHeight="1">
      <c r="B643" s="34"/>
      <c r="C643" s="133" t="s">
        <v>669</v>
      </c>
      <c r="D643" s="133" t="s">
        <v>180</v>
      </c>
      <c r="E643" s="134" t="s">
        <v>670</v>
      </c>
      <c r="F643" s="135" t="s">
        <v>671</v>
      </c>
      <c r="G643" s="136" t="s">
        <v>202</v>
      </c>
      <c r="H643" s="137">
        <v>89</v>
      </c>
      <c r="I643" s="138"/>
      <c r="J643" s="139">
        <f>ROUND(I643*H643,2)</f>
        <v>0</v>
      </c>
      <c r="K643" s="135" t="s">
        <v>184</v>
      </c>
      <c r="L643" s="34"/>
      <c r="M643" s="140" t="s">
        <v>32</v>
      </c>
      <c r="N643" s="141" t="s">
        <v>50</v>
      </c>
      <c r="P643" s="142">
        <f>O643*H643</f>
        <v>0</v>
      </c>
      <c r="Q643" s="142">
        <v>2.0000000000000002E-5</v>
      </c>
      <c r="R643" s="142">
        <f>Q643*H643</f>
        <v>1.7800000000000001E-3</v>
      </c>
      <c r="S643" s="142">
        <v>0</v>
      </c>
      <c r="T643" s="143">
        <f>S643*H643</f>
        <v>0</v>
      </c>
      <c r="AR643" s="144" t="s">
        <v>185</v>
      </c>
      <c r="AT643" s="144" t="s">
        <v>180</v>
      </c>
      <c r="AU643" s="144" t="s">
        <v>88</v>
      </c>
      <c r="AY643" s="18" t="s">
        <v>178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8" t="s">
        <v>86</v>
      </c>
      <c r="BK643" s="145">
        <f>ROUND(I643*H643,2)</f>
        <v>0</v>
      </c>
      <c r="BL643" s="18" t="s">
        <v>185</v>
      </c>
      <c r="BM643" s="144" t="s">
        <v>672</v>
      </c>
    </row>
    <row r="644" spans="2:65" s="1" customFormat="1" ht="10.199999999999999">
      <c r="B644" s="34"/>
      <c r="D644" s="146" t="s">
        <v>187</v>
      </c>
      <c r="F644" s="147" t="s">
        <v>673</v>
      </c>
      <c r="I644" s="148"/>
      <c r="L644" s="34"/>
      <c r="M644" s="149"/>
      <c r="T644" s="55"/>
      <c r="AT644" s="18" t="s">
        <v>187</v>
      </c>
      <c r="AU644" s="18" t="s">
        <v>88</v>
      </c>
    </row>
    <row r="645" spans="2:65" s="12" customFormat="1" ht="10.199999999999999">
      <c r="B645" s="150"/>
      <c r="D645" s="151" t="s">
        <v>189</v>
      </c>
      <c r="E645" s="152" t="s">
        <v>32</v>
      </c>
      <c r="F645" s="153" t="s">
        <v>190</v>
      </c>
      <c r="H645" s="152" t="s">
        <v>32</v>
      </c>
      <c r="I645" s="154"/>
      <c r="L645" s="150"/>
      <c r="M645" s="155"/>
      <c r="T645" s="156"/>
      <c r="AT645" s="152" t="s">
        <v>189</v>
      </c>
      <c r="AU645" s="152" t="s">
        <v>88</v>
      </c>
      <c r="AV645" s="12" t="s">
        <v>86</v>
      </c>
      <c r="AW645" s="12" t="s">
        <v>41</v>
      </c>
      <c r="AX645" s="12" t="s">
        <v>79</v>
      </c>
      <c r="AY645" s="152" t="s">
        <v>178</v>
      </c>
    </row>
    <row r="646" spans="2:65" s="12" customFormat="1" ht="10.199999999999999">
      <c r="B646" s="150"/>
      <c r="D646" s="151" t="s">
        <v>189</v>
      </c>
      <c r="E646" s="152" t="s">
        <v>32</v>
      </c>
      <c r="F646" s="153" t="s">
        <v>222</v>
      </c>
      <c r="H646" s="152" t="s">
        <v>32</v>
      </c>
      <c r="I646" s="154"/>
      <c r="L646" s="150"/>
      <c r="M646" s="155"/>
      <c r="T646" s="156"/>
      <c r="AT646" s="152" t="s">
        <v>189</v>
      </c>
      <c r="AU646" s="152" t="s">
        <v>88</v>
      </c>
      <c r="AV646" s="12" t="s">
        <v>86</v>
      </c>
      <c r="AW646" s="12" t="s">
        <v>41</v>
      </c>
      <c r="AX646" s="12" t="s">
        <v>79</v>
      </c>
      <c r="AY646" s="152" t="s">
        <v>178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280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88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3" customFormat="1" ht="10.199999999999999">
      <c r="B648" s="157"/>
      <c r="D648" s="151" t="s">
        <v>189</v>
      </c>
      <c r="E648" s="158" t="s">
        <v>32</v>
      </c>
      <c r="F648" s="159" t="s">
        <v>674</v>
      </c>
      <c r="H648" s="160">
        <v>76</v>
      </c>
      <c r="I648" s="161"/>
      <c r="L648" s="157"/>
      <c r="M648" s="162"/>
      <c r="T648" s="163"/>
      <c r="AT648" s="158" t="s">
        <v>189</v>
      </c>
      <c r="AU648" s="158" t="s">
        <v>88</v>
      </c>
      <c r="AV648" s="13" t="s">
        <v>88</v>
      </c>
      <c r="AW648" s="13" t="s">
        <v>41</v>
      </c>
      <c r="AX648" s="13" t="s">
        <v>79</v>
      </c>
      <c r="AY648" s="158" t="s">
        <v>178</v>
      </c>
    </row>
    <row r="649" spans="2:65" s="12" customFormat="1" ht="10.199999999999999">
      <c r="B649" s="150"/>
      <c r="D649" s="151" t="s">
        <v>189</v>
      </c>
      <c r="E649" s="152" t="s">
        <v>32</v>
      </c>
      <c r="F649" s="153" t="s">
        <v>252</v>
      </c>
      <c r="H649" s="152" t="s">
        <v>32</v>
      </c>
      <c r="I649" s="154"/>
      <c r="L649" s="150"/>
      <c r="M649" s="155"/>
      <c r="T649" s="156"/>
      <c r="AT649" s="152" t="s">
        <v>189</v>
      </c>
      <c r="AU649" s="152" t="s">
        <v>88</v>
      </c>
      <c r="AV649" s="12" t="s">
        <v>86</v>
      </c>
      <c r="AW649" s="12" t="s">
        <v>41</v>
      </c>
      <c r="AX649" s="12" t="s">
        <v>79</v>
      </c>
      <c r="AY649" s="152" t="s">
        <v>178</v>
      </c>
    </row>
    <row r="650" spans="2:65" s="13" customFormat="1" ht="10.199999999999999">
      <c r="B650" s="157"/>
      <c r="D650" s="151" t="s">
        <v>189</v>
      </c>
      <c r="E650" s="158" t="s">
        <v>32</v>
      </c>
      <c r="F650" s="159" t="s">
        <v>675</v>
      </c>
      <c r="H650" s="160">
        <v>13</v>
      </c>
      <c r="I650" s="161"/>
      <c r="L650" s="157"/>
      <c r="M650" s="162"/>
      <c r="T650" s="163"/>
      <c r="AT650" s="158" t="s">
        <v>189</v>
      </c>
      <c r="AU650" s="158" t="s">
        <v>88</v>
      </c>
      <c r="AV650" s="13" t="s">
        <v>88</v>
      </c>
      <c r="AW650" s="13" t="s">
        <v>41</v>
      </c>
      <c r="AX650" s="13" t="s">
        <v>79</v>
      </c>
      <c r="AY650" s="158" t="s">
        <v>178</v>
      </c>
    </row>
    <row r="651" spans="2:65" s="14" customFormat="1" ht="10.199999999999999">
      <c r="B651" s="164"/>
      <c r="D651" s="151" t="s">
        <v>189</v>
      </c>
      <c r="E651" s="165" t="s">
        <v>32</v>
      </c>
      <c r="F651" s="166" t="s">
        <v>192</v>
      </c>
      <c r="H651" s="167">
        <v>89</v>
      </c>
      <c r="I651" s="168"/>
      <c r="L651" s="164"/>
      <c r="M651" s="169"/>
      <c r="T651" s="170"/>
      <c r="AT651" s="165" t="s">
        <v>189</v>
      </c>
      <c r="AU651" s="165" t="s">
        <v>88</v>
      </c>
      <c r="AV651" s="14" t="s">
        <v>185</v>
      </c>
      <c r="AW651" s="14" t="s">
        <v>41</v>
      </c>
      <c r="AX651" s="14" t="s">
        <v>86</v>
      </c>
      <c r="AY651" s="165" t="s">
        <v>178</v>
      </c>
    </row>
    <row r="652" spans="2:65" s="1" customFormat="1" ht="24.15" customHeight="1">
      <c r="B652" s="34"/>
      <c r="C652" s="171" t="s">
        <v>676</v>
      </c>
      <c r="D652" s="171" t="s">
        <v>398</v>
      </c>
      <c r="E652" s="172" t="s">
        <v>677</v>
      </c>
      <c r="F652" s="173" t="s">
        <v>678</v>
      </c>
      <c r="G652" s="174" t="s">
        <v>202</v>
      </c>
      <c r="H652" s="175">
        <v>90.334999999999994</v>
      </c>
      <c r="I652" s="176"/>
      <c r="J652" s="177">
        <f>ROUND(I652*H652,2)</f>
        <v>0</v>
      </c>
      <c r="K652" s="173" t="s">
        <v>184</v>
      </c>
      <c r="L652" s="178"/>
      <c r="M652" s="179" t="s">
        <v>32</v>
      </c>
      <c r="N652" s="180" t="s">
        <v>50</v>
      </c>
      <c r="P652" s="142">
        <f>O652*H652</f>
        <v>0</v>
      </c>
      <c r="Q652" s="142">
        <v>1.2699999999999999E-2</v>
      </c>
      <c r="R652" s="142">
        <f>Q652*H652</f>
        <v>1.1472544999999998</v>
      </c>
      <c r="S652" s="142">
        <v>0</v>
      </c>
      <c r="T652" s="143">
        <f>S652*H652</f>
        <v>0</v>
      </c>
      <c r="AR652" s="144" t="s">
        <v>241</v>
      </c>
      <c r="AT652" s="144" t="s">
        <v>398</v>
      </c>
      <c r="AU652" s="144" t="s">
        <v>88</v>
      </c>
      <c r="AY652" s="18" t="s">
        <v>178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8" t="s">
        <v>86</v>
      </c>
      <c r="BK652" s="145">
        <f>ROUND(I652*H652,2)</f>
        <v>0</v>
      </c>
      <c r="BL652" s="18" t="s">
        <v>185</v>
      </c>
      <c r="BM652" s="144" t="s">
        <v>679</v>
      </c>
    </row>
    <row r="653" spans="2:65" s="13" customFormat="1" ht="10.199999999999999">
      <c r="B653" s="157"/>
      <c r="D653" s="151" t="s">
        <v>189</v>
      </c>
      <c r="F653" s="159" t="s">
        <v>680</v>
      </c>
      <c r="H653" s="160">
        <v>90.334999999999994</v>
      </c>
      <c r="I653" s="161"/>
      <c r="L653" s="157"/>
      <c r="M653" s="162"/>
      <c r="T653" s="163"/>
      <c r="AT653" s="158" t="s">
        <v>189</v>
      </c>
      <c r="AU653" s="158" t="s">
        <v>88</v>
      </c>
      <c r="AV653" s="13" t="s">
        <v>88</v>
      </c>
      <c r="AW653" s="13" t="s">
        <v>4</v>
      </c>
      <c r="AX653" s="13" t="s">
        <v>86</v>
      </c>
      <c r="AY653" s="158" t="s">
        <v>178</v>
      </c>
    </row>
    <row r="654" spans="2:65" s="1" customFormat="1" ht="37.799999999999997" customHeight="1">
      <c r="B654" s="34"/>
      <c r="C654" s="133" t="s">
        <v>681</v>
      </c>
      <c r="D654" s="133" t="s">
        <v>180</v>
      </c>
      <c r="E654" s="134" t="s">
        <v>682</v>
      </c>
      <c r="F654" s="135" t="s">
        <v>683</v>
      </c>
      <c r="G654" s="136" t="s">
        <v>219</v>
      </c>
      <c r="H654" s="137">
        <v>3</v>
      </c>
      <c r="I654" s="138"/>
      <c r="J654" s="139">
        <f>ROUND(I654*H654,2)</f>
        <v>0</v>
      </c>
      <c r="K654" s="135" t="s">
        <v>184</v>
      </c>
      <c r="L654" s="34"/>
      <c r="M654" s="140" t="s">
        <v>32</v>
      </c>
      <c r="N654" s="141" t="s">
        <v>50</v>
      </c>
      <c r="P654" s="142">
        <f>O654*H654</f>
        <v>0</v>
      </c>
      <c r="Q654" s="142">
        <v>0</v>
      </c>
      <c r="R654" s="142">
        <f>Q654*H654</f>
        <v>0</v>
      </c>
      <c r="S654" s="142">
        <v>0</v>
      </c>
      <c r="T654" s="143">
        <f>S654*H654</f>
        <v>0</v>
      </c>
      <c r="AR654" s="144" t="s">
        <v>185</v>
      </c>
      <c r="AT654" s="144" t="s">
        <v>180</v>
      </c>
      <c r="AU654" s="144" t="s">
        <v>88</v>
      </c>
      <c r="AY654" s="18" t="s">
        <v>178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8" t="s">
        <v>86</v>
      </c>
      <c r="BK654" s="145">
        <f>ROUND(I654*H654,2)</f>
        <v>0</v>
      </c>
      <c r="BL654" s="18" t="s">
        <v>185</v>
      </c>
      <c r="BM654" s="144" t="s">
        <v>684</v>
      </c>
    </row>
    <row r="655" spans="2:65" s="1" customFormat="1" ht="10.199999999999999">
      <c r="B655" s="34"/>
      <c r="D655" s="146" t="s">
        <v>187</v>
      </c>
      <c r="F655" s="147" t="s">
        <v>685</v>
      </c>
      <c r="I655" s="148"/>
      <c r="L655" s="34"/>
      <c r="M655" s="149"/>
      <c r="T655" s="55"/>
      <c r="AT655" s="18" t="s">
        <v>187</v>
      </c>
      <c r="AU655" s="18" t="s">
        <v>88</v>
      </c>
    </row>
    <row r="656" spans="2:65" s="12" customFormat="1" ht="10.199999999999999">
      <c r="B656" s="150"/>
      <c r="D656" s="151" t="s">
        <v>189</v>
      </c>
      <c r="E656" s="152" t="s">
        <v>32</v>
      </c>
      <c r="F656" s="153" t="s">
        <v>190</v>
      </c>
      <c r="H656" s="152" t="s">
        <v>32</v>
      </c>
      <c r="I656" s="154"/>
      <c r="L656" s="150"/>
      <c r="M656" s="155"/>
      <c r="T656" s="156"/>
      <c r="AT656" s="152" t="s">
        <v>189</v>
      </c>
      <c r="AU656" s="152" t="s">
        <v>88</v>
      </c>
      <c r="AV656" s="12" t="s">
        <v>86</v>
      </c>
      <c r="AW656" s="12" t="s">
        <v>41</v>
      </c>
      <c r="AX656" s="12" t="s">
        <v>79</v>
      </c>
      <c r="AY656" s="152" t="s">
        <v>178</v>
      </c>
    </row>
    <row r="657" spans="2:65" s="12" customFormat="1" ht="10.199999999999999">
      <c r="B657" s="150"/>
      <c r="D657" s="151" t="s">
        <v>189</v>
      </c>
      <c r="E657" s="152" t="s">
        <v>32</v>
      </c>
      <c r="F657" s="153" t="s">
        <v>222</v>
      </c>
      <c r="H657" s="152" t="s">
        <v>32</v>
      </c>
      <c r="I657" s="154"/>
      <c r="L657" s="150"/>
      <c r="M657" s="155"/>
      <c r="T657" s="156"/>
      <c r="AT657" s="152" t="s">
        <v>189</v>
      </c>
      <c r="AU657" s="152" t="s">
        <v>88</v>
      </c>
      <c r="AV657" s="12" t="s">
        <v>86</v>
      </c>
      <c r="AW657" s="12" t="s">
        <v>41</v>
      </c>
      <c r="AX657" s="12" t="s">
        <v>79</v>
      </c>
      <c r="AY657" s="152" t="s">
        <v>178</v>
      </c>
    </row>
    <row r="658" spans="2:65" s="13" customFormat="1" ht="10.199999999999999">
      <c r="B658" s="157"/>
      <c r="D658" s="151" t="s">
        <v>189</v>
      </c>
      <c r="E658" s="158" t="s">
        <v>32</v>
      </c>
      <c r="F658" s="159" t="s">
        <v>686</v>
      </c>
      <c r="H658" s="160">
        <v>1</v>
      </c>
      <c r="I658" s="161"/>
      <c r="L658" s="157"/>
      <c r="M658" s="162"/>
      <c r="T658" s="163"/>
      <c r="AT658" s="158" t="s">
        <v>189</v>
      </c>
      <c r="AU658" s="158" t="s">
        <v>88</v>
      </c>
      <c r="AV658" s="13" t="s">
        <v>88</v>
      </c>
      <c r="AW658" s="13" t="s">
        <v>41</v>
      </c>
      <c r="AX658" s="13" t="s">
        <v>79</v>
      </c>
      <c r="AY658" s="158" t="s">
        <v>178</v>
      </c>
    </row>
    <row r="659" spans="2:65" s="13" customFormat="1" ht="10.199999999999999">
      <c r="B659" s="157"/>
      <c r="D659" s="151" t="s">
        <v>189</v>
      </c>
      <c r="E659" s="158" t="s">
        <v>32</v>
      </c>
      <c r="F659" s="159" t="s">
        <v>687</v>
      </c>
      <c r="H659" s="160">
        <v>2</v>
      </c>
      <c r="I659" s="161"/>
      <c r="L659" s="157"/>
      <c r="M659" s="162"/>
      <c r="T659" s="163"/>
      <c r="AT659" s="158" t="s">
        <v>189</v>
      </c>
      <c r="AU659" s="158" t="s">
        <v>88</v>
      </c>
      <c r="AV659" s="13" t="s">
        <v>88</v>
      </c>
      <c r="AW659" s="13" t="s">
        <v>41</v>
      </c>
      <c r="AX659" s="13" t="s">
        <v>79</v>
      </c>
      <c r="AY659" s="158" t="s">
        <v>178</v>
      </c>
    </row>
    <row r="660" spans="2:65" s="14" customFormat="1" ht="10.199999999999999">
      <c r="B660" s="164"/>
      <c r="D660" s="151" t="s">
        <v>189</v>
      </c>
      <c r="E660" s="165" t="s">
        <v>32</v>
      </c>
      <c r="F660" s="166" t="s">
        <v>192</v>
      </c>
      <c r="H660" s="167">
        <v>3</v>
      </c>
      <c r="I660" s="168"/>
      <c r="L660" s="164"/>
      <c r="M660" s="169"/>
      <c r="T660" s="170"/>
      <c r="AT660" s="165" t="s">
        <v>189</v>
      </c>
      <c r="AU660" s="165" t="s">
        <v>88</v>
      </c>
      <c r="AV660" s="14" t="s">
        <v>185</v>
      </c>
      <c r="AW660" s="14" t="s">
        <v>41</v>
      </c>
      <c r="AX660" s="14" t="s">
        <v>86</v>
      </c>
      <c r="AY660" s="165" t="s">
        <v>178</v>
      </c>
    </row>
    <row r="661" spans="2:65" s="1" customFormat="1" ht="16.5" customHeight="1">
      <c r="B661" s="34"/>
      <c r="C661" s="171" t="s">
        <v>688</v>
      </c>
      <c r="D661" s="171" t="s">
        <v>398</v>
      </c>
      <c r="E661" s="172" t="s">
        <v>689</v>
      </c>
      <c r="F661" s="173" t="s">
        <v>690</v>
      </c>
      <c r="G661" s="174" t="s">
        <v>219</v>
      </c>
      <c r="H661" s="175">
        <v>3</v>
      </c>
      <c r="I661" s="176"/>
      <c r="J661" s="177">
        <f>ROUND(I661*H661,2)</f>
        <v>0</v>
      </c>
      <c r="K661" s="173" t="s">
        <v>184</v>
      </c>
      <c r="L661" s="178"/>
      <c r="M661" s="179" t="s">
        <v>32</v>
      </c>
      <c r="N661" s="180" t="s">
        <v>50</v>
      </c>
      <c r="P661" s="142">
        <f>O661*H661</f>
        <v>0</v>
      </c>
      <c r="Q661" s="142">
        <v>8.0000000000000004E-4</v>
      </c>
      <c r="R661" s="142">
        <f>Q661*H661</f>
        <v>2.4000000000000002E-3</v>
      </c>
      <c r="S661" s="142">
        <v>0</v>
      </c>
      <c r="T661" s="143">
        <f>S661*H661</f>
        <v>0</v>
      </c>
      <c r="AR661" s="144" t="s">
        <v>241</v>
      </c>
      <c r="AT661" s="144" t="s">
        <v>398</v>
      </c>
      <c r="AU661" s="144" t="s">
        <v>88</v>
      </c>
      <c r="AY661" s="18" t="s">
        <v>178</v>
      </c>
      <c r="BE661" s="145">
        <f>IF(N661="základní",J661,0)</f>
        <v>0</v>
      </c>
      <c r="BF661" s="145">
        <f>IF(N661="snížená",J661,0)</f>
        <v>0</v>
      </c>
      <c r="BG661" s="145">
        <f>IF(N661="zákl. přenesená",J661,0)</f>
        <v>0</v>
      </c>
      <c r="BH661" s="145">
        <f>IF(N661="sníž. přenesená",J661,0)</f>
        <v>0</v>
      </c>
      <c r="BI661" s="145">
        <f>IF(N661="nulová",J661,0)</f>
        <v>0</v>
      </c>
      <c r="BJ661" s="18" t="s">
        <v>86</v>
      </c>
      <c r="BK661" s="145">
        <f>ROUND(I661*H661,2)</f>
        <v>0</v>
      </c>
      <c r="BL661" s="18" t="s">
        <v>185</v>
      </c>
      <c r="BM661" s="144" t="s">
        <v>691</v>
      </c>
    </row>
    <row r="662" spans="2:65" s="1" customFormat="1" ht="37.799999999999997" customHeight="1">
      <c r="B662" s="34"/>
      <c r="C662" s="133" t="s">
        <v>692</v>
      </c>
      <c r="D662" s="133" t="s">
        <v>180</v>
      </c>
      <c r="E662" s="134" t="s">
        <v>693</v>
      </c>
      <c r="F662" s="135" t="s">
        <v>694</v>
      </c>
      <c r="G662" s="136" t="s">
        <v>219</v>
      </c>
      <c r="H662" s="137">
        <v>3</v>
      </c>
      <c r="I662" s="138"/>
      <c r="J662" s="139">
        <f>ROUND(I662*H662,2)</f>
        <v>0</v>
      </c>
      <c r="K662" s="135" t="s">
        <v>184</v>
      </c>
      <c r="L662" s="34"/>
      <c r="M662" s="140" t="s">
        <v>32</v>
      </c>
      <c r="N662" s="141" t="s">
        <v>50</v>
      </c>
      <c r="P662" s="142">
        <f>O662*H662</f>
        <v>0</v>
      </c>
      <c r="Q662" s="142">
        <v>8.0000000000000007E-5</v>
      </c>
      <c r="R662" s="142">
        <f>Q662*H662</f>
        <v>2.4000000000000003E-4</v>
      </c>
      <c r="S662" s="142">
        <v>0</v>
      </c>
      <c r="T662" s="143">
        <f>S662*H662</f>
        <v>0</v>
      </c>
      <c r="AR662" s="144" t="s">
        <v>185</v>
      </c>
      <c r="AT662" s="144" t="s">
        <v>180</v>
      </c>
      <c r="AU662" s="144" t="s">
        <v>88</v>
      </c>
      <c r="AY662" s="18" t="s">
        <v>178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86</v>
      </c>
      <c r="BK662" s="145">
        <f>ROUND(I662*H662,2)</f>
        <v>0</v>
      </c>
      <c r="BL662" s="18" t="s">
        <v>185</v>
      </c>
      <c r="BM662" s="144" t="s">
        <v>695</v>
      </c>
    </row>
    <row r="663" spans="2:65" s="1" customFormat="1" ht="10.199999999999999">
      <c r="B663" s="34"/>
      <c r="D663" s="146" t="s">
        <v>187</v>
      </c>
      <c r="F663" s="147" t="s">
        <v>696</v>
      </c>
      <c r="I663" s="148"/>
      <c r="L663" s="34"/>
      <c r="M663" s="149"/>
      <c r="T663" s="55"/>
      <c r="AT663" s="18" t="s">
        <v>187</v>
      </c>
      <c r="AU663" s="18" t="s">
        <v>88</v>
      </c>
    </row>
    <row r="664" spans="2:65" s="12" customFormat="1" ht="10.199999999999999">
      <c r="B664" s="150"/>
      <c r="D664" s="151" t="s">
        <v>189</v>
      </c>
      <c r="E664" s="152" t="s">
        <v>32</v>
      </c>
      <c r="F664" s="153" t="s">
        <v>190</v>
      </c>
      <c r="H664" s="152" t="s">
        <v>32</v>
      </c>
      <c r="I664" s="154"/>
      <c r="L664" s="150"/>
      <c r="M664" s="155"/>
      <c r="T664" s="156"/>
      <c r="AT664" s="152" t="s">
        <v>189</v>
      </c>
      <c r="AU664" s="152" t="s">
        <v>88</v>
      </c>
      <c r="AV664" s="12" t="s">
        <v>86</v>
      </c>
      <c r="AW664" s="12" t="s">
        <v>41</v>
      </c>
      <c r="AX664" s="12" t="s">
        <v>79</v>
      </c>
      <c r="AY664" s="152" t="s">
        <v>178</v>
      </c>
    </row>
    <row r="665" spans="2:65" s="12" customFormat="1" ht="10.199999999999999">
      <c r="B665" s="150"/>
      <c r="D665" s="151" t="s">
        <v>189</v>
      </c>
      <c r="E665" s="152" t="s">
        <v>32</v>
      </c>
      <c r="F665" s="153" t="s">
        <v>222</v>
      </c>
      <c r="H665" s="152" t="s">
        <v>32</v>
      </c>
      <c r="I665" s="154"/>
      <c r="L665" s="150"/>
      <c r="M665" s="155"/>
      <c r="T665" s="156"/>
      <c r="AT665" s="152" t="s">
        <v>189</v>
      </c>
      <c r="AU665" s="152" t="s">
        <v>88</v>
      </c>
      <c r="AV665" s="12" t="s">
        <v>86</v>
      </c>
      <c r="AW665" s="12" t="s">
        <v>41</v>
      </c>
      <c r="AX665" s="12" t="s">
        <v>79</v>
      </c>
      <c r="AY665" s="152" t="s">
        <v>178</v>
      </c>
    </row>
    <row r="666" spans="2:65" s="13" customFormat="1" ht="10.199999999999999">
      <c r="B666" s="157"/>
      <c r="D666" s="151" t="s">
        <v>189</v>
      </c>
      <c r="E666" s="158" t="s">
        <v>32</v>
      </c>
      <c r="F666" s="159" t="s">
        <v>697</v>
      </c>
      <c r="H666" s="160">
        <v>1</v>
      </c>
      <c r="I666" s="161"/>
      <c r="L666" s="157"/>
      <c r="M666" s="162"/>
      <c r="T666" s="163"/>
      <c r="AT666" s="158" t="s">
        <v>189</v>
      </c>
      <c r="AU666" s="158" t="s">
        <v>88</v>
      </c>
      <c r="AV666" s="13" t="s">
        <v>88</v>
      </c>
      <c r="AW666" s="13" t="s">
        <v>41</v>
      </c>
      <c r="AX666" s="13" t="s">
        <v>79</v>
      </c>
      <c r="AY666" s="158" t="s">
        <v>178</v>
      </c>
    </row>
    <row r="667" spans="2:65" s="13" customFormat="1" ht="10.199999999999999">
      <c r="B667" s="157"/>
      <c r="D667" s="151" t="s">
        <v>189</v>
      </c>
      <c r="E667" s="158" t="s">
        <v>32</v>
      </c>
      <c r="F667" s="159" t="s">
        <v>698</v>
      </c>
      <c r="H667" s="160">
        <v>1</v>
      </c>
      <c r="I667" s="161"/>
      <c r="L667" s="157"/>
      <c r="M667" s="162"/>
      <c r="T667" s="163"/>
      <c r="AT667" s="158" t="s">
        <v>189</v>
      </c>
      <c r="AU667" s="158" t="s">
        <v>88</v>
      </c>
      <c r="AV667" s="13" t="s">
        <v>88</v>
      </c>
      <c r="AW667" s="13" t="s">
        <v>41</v>
      </c>
      <c r="AX667" s="13" t="s">
        <v>79</v>
      </c>
      <c r="AY667" s="158" t="s">
        <v>178</v>
      </c>
    </row>
    <row r="668" spans="2:65" s="13" customFormat="1" ht="10.199999999999999">
      <c r="B668" s="157"/>
      <c r="D668" s="151" t="s">
        <v>189</v>
      </c>
      <c r="E668" s="158" t="s">
        <v>32</v>
      </c>
      <c r="F668" s="159" t="s">
        <v>699</v>
      </c>
      <c r="H668" s="160">
        <v>1</v>
      </c>
      <c r="I668" s="161"/>
      <c r="L668" s="157"/>
      <c r="M668" s="162"/>
      <c r="T668" s="163"/>
      <c r="AT668" s="158" t="s">
        <v>189</v>
      </c>
      <c r="AU668" s="158" t="s">
        <v>88</v>
      </c>
      <c r="AV668" s="13" t="s">
        <v>88</v>
      </c>
      <c r="AW668" s="13" t="s">
        <v>41</v>
      </c>
      <c r="AX668" s="13" t="s">
        <v>79</v>
      </c>
      <c r="AY668" s="158" t="s">
        <v>178</v>
      </c>
    </row>
    <row r="669" spans="2:65" s="14" customFormat="1" ht="10.199999999999999">
      <c r="B669" s="164"/>
      <c r="D669" s="151" t="s">
        <v>189</v>
      </c>
      <c r="E669" s="165" t="s">
        <v>32</v>
      </c>
      <c r="F669" s="166" t="s">
        <v>192</v>
      </c>
      <c r="H669" s="167">
        <v>3</v>
      </c>
      <c r="I669" s="168"/>
      <c r="L669" s="164"/>
      <c r="M669" s="169"/>
      <c r="T669" s="170"/>
      <c r="AT669" s="165" t="s">
        <v>189</v>
      </c>
      <c r="AU669" s="165" t="s">
        <v>88</v>
      </c>
      <c r="AV669" s="14" t="s">
        <v>185</v>
      </c>
      <c r="AW669" s="14" t="s">
        <v>41</v>
      </c>
      <c r="AX669" s="14" t="s">
        <v>86</v>
      </c>
      <c r="AY669" s="165" t="s">
        <v>178</v>
      </c>
    </row>
    <row r="670" spans="2:65" s="1" customFormat="1" ht="21.75" customHeight="1">
      <c r="B670" s="34"/>
      <c r="C670" s="171" t="s">
        <v>700</v>
      </c>
      <c r="D670" s="171" t="s">
        <v>398</v>
      </c>
      <c r="E670" s="172" t="s">
        <v>701</v>
      </c>
      <c r="F670" s="173" t="s">
        <v>702</v>
      </c>
      <c r="G670" s="174" t="s">
        <v>219</v>
      </c>
      <c r="H670" s="175">
        <v>3</v>
      </c>
      <c r="I670" s="176"/>
      <c r="J670" s="177">
        <f>ROUND(I670*H670,2)</f>
        <v>0</v>
      </c>
      <c r="K670" s="173" t="s">
        <v>184</v>
      </c>
      <c r="L670" s="178"/>
      <c r="M670" s="179" t="s">
        <v>32</v>
      </c>
      <c r="N670" s="180" t="s">
        <v>50</v>
      </c>
      <c r="P670" s="142">
        <f>O670*H670</f>
        <v>0</v>
      </c>
      <c r="Q670" s="142">
        <v>8.9999999999999998E-4</v>
      </c>
      <c r="R670" s="142">
        <f>Q670*H670</f>
        <v>2.7000000000000001E-3</v>
      </c>
      <c r="S670" s="142">
        <v>0</v>
      </c>
      <c r="T670" s="143">
        <f>S670*H670</f>
        <v>0</v>
      </c>
      <c r="AR670" s="144" t="s">
        <v>241</v>
      </c>
      <c r="AT670" s="144" t="s">
        <v>398</v>
      </c>
      <c r="AU670" s="144" t="s">
        <v>88</v>
      </c>
      <c r="AY670" s="18" t="s">
        <v>178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8" t="s">
        <v>86</v>
      </c>
      <c r="BK670" s="145">
        <f>ROUND(I670*H670,2)</f>
        <v>0</v>
      </c>
      <c r="BL670" s="18" t="s">
        <v>185</v>
      </c>
      <c r="BM670" s="144" t="s">
        <v>703</v>
      </c>
    </row>
    <row r="671" spans="2:65" s="1" customFormat="1" ht="37.799999999999997" customHeight="1">
      <c r="B671" s="34"/>
      <c r="C671" s="133" t="s">
        <v>704</v>
      </c>
      <c r="D671" s="133" t="s">
        <v>180</v>
      </c>
      <c r="E671" s="134" t="s">
        <v>705</v>
      </c>
      <c r="F671" s="135" t="s">
        <v>706</v>
      </c>
      <c r="G671" s="136" t="s">
        <v>219</v>
      </c>
      <c r="H671" s="137">
        <v>3</v>
      </c>
      <c r="I671" s="138"/>
      <c r="J671" s="139">
        <f>ROUND(I671*H671,2)</f>
        <v>0</v>
      </c>
      <c r="K671" s="135" t="s">
        <v>184</v>
      </c>
      <c r="L671" s="34"/>
      <c r="M671" s="140" t="s">
        <v>32</v>
      </c>
      <c r="N671" s="141" t="s">
        <v>50</v>
      </c>
      <c r="P671" s="142">
        <f>O671*H671</f>
        <v>0</v>
      </c>
      <c r="Q671" s="142">
        <v>0</v>
      </c>
      <c r="R671" s="142">
        <f>Q671*H671</f>
        <v>0</v>
      </c>
      <c r="S671" s="142">
        <v>0</v>
      </c>
      <c r="T671" s="143">
        <f>S671*H671</f>
        <v>0</v>
      </c>
      <c r="AR671" s="144" t="s">
        <v>185</v>
      </c>
      <c r="AT671" s="144" t="s">
        <v>180</v>
      </c>
      <c r="AU671" s="144" t="s">
        <v>88</v>
      </c>
      <c r="AY671" s="18" t="s">
        <v>178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8" t="s">
        <v>86</v>
      </c>
      <c r="BK671" s="145">
        <f>ROUND(I671*H671,2)</f>
        <v>0</v>
      </c>
      <c r="BL671" s="18" t="s">
        <v>185</v>
      </c>
      <c r="BM671" s="144" t="s">
        <v>707</v>
      </c>
    </row>
    <row r="672" spans="2:65" s="1" customFormat="1" ht="10.199999999999999">
      <c r="B672" s="34"/>
      <c r="D672" s="146" t="s">
        <v>187</v>
      </c>
      <c r="F672" s="147" t="s">
        <v>708</v>
      </c>
      <c r="I672" s="148"/>
      <c r="L672" s="34"/>
      <c r="M672" s="149"/>
      <c r="T672" s="55"/>
      <c r="AT672" s="18" t="s">
        <v>187</v>
      </c>
      <c r="AU672" s="18" t="s">
        <v>88</v>
      </c>
    </row>
    <row r="673" spans="2:65" s="12" customFormat="1" ht="10.199999999999999">
      <c r="B673" s="150"/>
      <c r="D673" s="151" t="s">
        <v>189</v>
      </c>
      <c r="E673" s="152" t="s">
        <v>32</v>
      </c>
      <c r="F673" s="153" t="s">
        <v>190</v>
      </c>
      <c r="H673" s="152" t="s">
        <v>32</v>
      </c>
      <c r="I673" s="154"/>
      <c r="L673" s="150"/>
      <c r="M673" s="155"/>
      <c r="T673" s="156"/>
      <c r="AT673" s="152" t="s">
        <v>189</v>
      </c>
      <c r="AU673" s="152" t="s">
        <v>88</v>
      </c>
      <c r="AV673" s="12" t="s">
        <v>86</v>
      </c>
      <c r="AW673" s="12" t="s">
        <v>41</v>
      </c>
      <c r="AX673" s="12" t="s">
        <v>79</v>
      </c>
      <c r="AY673" s="152" t="s">
        <v>178</v>
      </c>
    </row>
    <row r="674" spans="2:65" s="12" customFormat="1" ht="10.199999999999999">
      <c r="B674" s="150"/>
      <c r="D674" s="151" t="s">
        <v>189</v>
      </c>
      <c r="E674" s="152" t="s">
        <v>32</v>
      </c>
      <c r="F674" s="153" t="s">
        <v>222</v>
      </c>
      <c r="H674" s="152" t="s">
        <v>32</v>
      </c>
      <c r="I674" s="154"/>
      <c r="L674" s="150"/>
      <c r="M674" s="155"/>
      <c r="T674" s="156"/>
      <c r="AT674" s="152" t="s">
        <v>189</v>
      </c>
      <c r="AU674" s="152" t="s">
        <v>88</v>
      </c>
      <c r="AV674" s="12" t="s">
        <v>86</v>
      </c>
      <c r="AW674" s="12" t="s">
        <v>41</v>
      </c>
      <c r="AX674" s="12" t="s">
        <v>79</v>
      </c>
      <c r="AY674" s="152" t="s">
        <v>178</v>
      </c>
    </row>
    <row r="675" spans="2:65" s="13" customFormat="1" ht="10.199999999999999">
      <c r="B675" s="157"/>
      <c r="D675" s="151" t="s">
        <v>189</v>
      </c>
      <c r="E675" s="158" t="s">
        <v>32</v>
      </c>
      <c r="F675" s="159" t="s">
        <v>686</v>
      </c>
      <c r="H675" s="160">
        <v>1</v>
      </c>
      <c r="I675" s="161"/>
      <c r="L675" s="157"/>
      <c r="M675" s="162"/>
      <c r="T675" s="163"/>
      <c r="AT675" s="158" t="s">
        <v>189</v>
      </c>
      <c r="AU675" s="158" t="s">
        <v>88</v>
      </c>
      <c r="AV675" s="13" t="s">
        <v>88</v>
      </c>
      <c r="AW675" s="13" t="s">
        <v>41</v>
      </c>
      <c r="AX675" s="13" t="s">
        <v>79</v>
      </c>
      <c r="AY675" s="158" t="s">
        <v>178</v>
      </c>
    </row>
    <row r="676" spans="2:65" s="13" customFormat="1" ht="10.199999999999999">
      <c r="B676" s="157"/>
      <c r="D676" s="151" t="s">
        <v>189</v>
      </c>
      <c r="E676" s="158" t="s">
        <v>32</v>
      </c>
      <c r="F676" s="159" t="s">
        <v>687</v>
      </c>
      <c r="H676" s="160">
        <v>2</v>
      </c>
      <c r="I676" s="161"/>
      <c r="L676" s="157"/>
      <c r="M676" s="162"/>
      <c r="T676" s="163"/>
      <c r="AT676" s="158" t="s">
        <v>189</v>
      </c>
      <c r="AU676" s="158" t="s">
        <v>88</v>
      </c>
      <c r="AV676" s="13" t="s">
        <v>88</v>
      </c>
      <c r="AW676" s="13" t="s">
        <v>41</v>
      </c>
      <c r="AX676" s="13" t="s">
        <v>79</v>
      </c>
      <c r="AY676" s="158" t="s">
        <v>178</v>
      </c>
    </row>
    <row r="677" spans="2:65" s="14" customFormat="1" ht="10.199999999999999">
      <c r="B677" s="164"/>
      <c r="D677" s="151" t="s">
        <v>189</v>
      </c>
      <c r="E677" s="165" t="s">
        <v>32</v>
      </c>
      <c r="F677" s="166" t="s">
        <v>192</v>
      </c>
      <c r="H677" s="167">
        <v>3</v>
      </c>
      <c r="I677" s="168"/>
      <c r="L677" s="164"/>
      <c r="M677" s="169"/>
      <c r="T677" s="170"/>
      <c r="AT677" s="165" t="s">
        <v>189</v>
      </c>
      <c r="AU677" s="165" t="s">
        <v>88</v>
      </c>
      <c r="AV677" s="14" t="s">
        <v>185</v>
      </c>
      <c r="AW677" s="14" t="s">
        <v>41</v>
      </c>
      <c r="AX677" s="14" t="s">
        <v>86</v>
      </c>
      <c r="AY677" s="165" t="s">
        <v>178</v>
      </c>
    </row>
    <row r="678" spans="2:65" s="1" customFormat="1" ht="16.5" customHeight="1">
      <c r="B678" s="34"/>
      <c r="C678" s="171" t="s">
        <v>709</v>
      </c>
      <c r="D678" s="171" t="s">
        <v>398</v>
      </c>
      <c r="E678" s="172" t="s">
        <v>710</v>
      </c>
      <c r="F678" s="173" t="s">
        <v>711</v>
      </c>
      <c r="G678" s="174" t="s">
        <v>219</v>
      </c>
      <c r="H678" s="175">
        <v>3</v>
      </c>
      <c r="I678" s="176"/>
      <c r="J678" s="177">
        <f>ROUND(I678*H678,2)</f>
        <v>0</v>
      </c>
      <c r="K678" s="173" t="s">
        <v>184</v>
      </c>
      <c r="L678" s="178"/>
      <c r="M678" s="179" t="s">
        <v>32</v>
      </c>
      <c r="N678" s="180" t="s">
        <v>50</v>
      </c>
      <c r="P678" s="142">
        <f>O678*H678</f>
        <v>0</v>
      </c>
      <c r="Q678" s="142">
        <v>8.8000000000000005E-3</v>
      </c>
      <c r="R678" s="142">
        <f>Q678*H678</f>
        <v>2.64E-2</v>
      </c>
      <c r="S678" s="142">
        <v>0</v>
      </c>
      <c r="T678" s="143">
        <f>S678*H678</f>
        <v>0</v>
      </c>
      <c r="AR678" s="144" t="s">
        <v>241</v>
      </c>
      <c r="AT678" s="144" t="s">
        <v>398</v>
      </c>
      <c r="AU678" s="144" t="s">
        <v>88</v>
      </c>
      <c r="AY678" s="18" t="s">
        <v>178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86</v>
      </c>
      <c r="BK678" s="145">
        <f>ROUND(I678*H678,2)</f>
        <v>0</v>
      </c>
      <c r="BL678" s="18" t="s">
        <v>185</v>
      </c>
      <c r="BM678" s="144" t="s">
        <v>712</v>
      </c>
    </row>
    <row r="679" spans="2:65" s="1" customFormat="1" ht="37.799999999999997" customHeight="1">
      <c r="B679" s="34"/>
      <c r="C679" s="133" t="s">
        <v>713</v>
      </c>
      <c r="D679" s="133" t="s">
        <v>180</v>
      </c>
      <c r="E679" s="134" t="s">
        <v>714</v>
      </c>
      <c r="F679" s="135" t="s">
        <v>715</v>
      </c>
      <c r="G679" s="136" t="s">
        <v>219</v>
      </c>
      <c r="H679" s="137">
        <v>7</v>
      </c>
      <c r="I679" s="138"/>
      <c r="J679" s="139">
        <f>ROUND(I679*H679,2)</f>
        <v>0</v>
      </c>
      <c r="K679" s="135" t="s">
        <v>184</v>
      </c>
      <c r="L679" s="34"/>
      <c r="M679" s="140" t="s">
        <v>32</v>
      </c>
      <c r="N679" s="141" t="s">
        <v>50</v>
      </c>
      <c r="P679" s="142">
        <f>O679*H679</f>
        <v>0</v>
      </c>
      <c r="Q679" s="142">
        <v>1E-4</v>
      </c>
      <c r="R679" s="142">
        <f>Q679*H679</f>
        <v>6.9999999999999999E-4</v>
      </c>
      <c r="S679" s="142">
        <v>0</v>
      </c>
      <c r="T679" s="143">
        <f>S679*H679</f>
        <v>0</v>
      </c>
      <c r="AR679" s="144" t="s">
        <v>185</v>
      </c>
      <c r="AT679" s="144" t="s">
        <v>180</v>
      </c>
      <c r="AU679" s="144" t="s">
        <v>88</v>
      </c>
      <c r="AY679" s="18" t="s">
        <v>178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8" t="s">
        <v>86</v>
      </c>
      <c r="BK679" s="145">
        <f>ROUND(I679*H679,2)</f>
        <v>0</v>
      </c>
      <c r="BL679" s="18" t="s">
        <v>185</v>
      </c>
      <c r="BM679" s="144" t="s">
        <v>716</v>
      </c>
    </row>
    <row r="680" spans="2:65" s="1" customFormat="1" ht="10.199999999999999">
      <c r="B680" s="34"/>
      <c r="D680" s="146" t="s">
        <v>187</v>
      </c>
      <c r="F680" s="147" t="s">
        <v>717</v>
      </c>
      <c r="I680" s="148"/>
      <c r="L680" s="34"/>
      <c r="M680" s="149"/>
      <c r="T680" s="55"/>
      <c r="AT680" s="18" t="s">
        <v>187</v>
      </c>
      <c r="AU680" s="18" t="s">
        <v>88</v>
      </c>
    </row>
    <row r="681" spans="2:65" s="12" customFormat="1" ht="10.199999999999999">
      <c r="B681" s="150"/>
      <c r="D681" s="151" t="s">
        <v>189</v>
      </c>
      <c r="E681" s="152" t="s">
        <v>32</v>
      </c>
      <c r="F681" s="153" t="s">
        <v>190</v>
      </c>
      <c r="H681" s="152" t="s">
        <v>32</v>
      </c>
      <c r="I681" s="154"/>
      <c r="L681" s="150"/>
      <c r="M681" s="155"/>
      <c r="T681" s="156"/>
      <c r="AT681" s="152" t="s">
        <v>189</v>
      </c>
      <c r="AU681" s="152" t="s">
        <v>88</v>
      </c>
      <c r="AV681" s="12" t="s">
        <v>86</v>
      </c>
      <c r="AW681" s="12" t="s">
        <v>41</v>
      </c>
      <c r="AX681" s="12" t="s">
        <v>79</v>
      </c>
      <c r="AY681" s="152" t="s">
        <v>178</v>
      </c>
    </row>
    <row r="682" spans="2:65" s="12" customFormat="1" ht="10.199999999999999">
      <c r="B682" s="150"/>
      <c r="D682" s="151" t="s">
        <v>189</v>
      </c>
      <c r="E682" s="152" t="s">
        <v>32</v>
      </c>
      <c r="F682" s="153" t="s">
        <v>222</v>
      </c>
      <c r="H682" s="152" t="s">
        <v>32</v>
      </c>
      <c r="I682" s="154"/>
      <c r="L682" s="150"/>
      <c r="M682" s="155"/>
      <c r="T682" s="156"/>
      <c r="AT682" s="152" t="s">
        <v>189</v>
      </c>
      <c r="AU682" s="152" t="s">
        <v>88</v>
      </c>
      <c r="AV682" s="12" t="s">
        <v>86</v>
      </c>
      <c r="AW682" s="12" t="s">
        <v>41</v>
      </c>
      <c r="AX682" s="12" t="s">
        <v>79</v>
      </c>
      <c r="AY682" s="152" t="s">
        <v>178</v>
      </c>
    </row>
    <row r="683" spans="2:65" s="12" customFormat="1" ht="10.199999999999999">
      <c r="B683" s="150"/>
      <c r="D683" s="151" t="s">
        <v>189</v>
      </c>
      <c r="E683" s="152" t="s">
        <v>32</v>
      </c>
      <c r="F683" s="153" t="s">
        <v>475</v>
      </c>
      <c r="H683" s="152" t="s">
        <v>32</v>
      </c>
      <c r="I683" s="154"/>
      <c r="L683" s="150"/>
      <c r="M683" s="155"/>
      <c r="T683" s="156"/>
      <c r="AT683" s="152" t="s">
        <v>189</v>
      </c>
      <c r="AU683" s="152" t="s">
        <v>88</v>
      </c>
      <c r="AV683" s="12" t="s">
        <v>86</v>
      </c>
      <c r="AW683" s="12" t="s">
        <v>41</v>
      </c>
      <c r="AX683" s="12" t="s">
        <v>79</v>
      </c>
      <c r="AY683" s="152" t="s">
        <v>178</v>
      </c>
    </row>
    <row r="684" spans="2:65" s="13" customFormat="1" ht="10.199999999999999">
      <c r="B684" s="157"/>
      <c r="D684" s="151" t="s">
        <v>189</v>
      </c>
      <c r="E684" s="158" t="s">
        <v>32</v>
      </c>
      <c r="F684" s="159" t="s">
        <v>718</v>
      </c>
      <c r="H684" s="160">
        <v>1</v>
      </c>
      <c r="I684" s="161"/>
      <c r="L684" s="157"/>
      <c r="M684" s="162"/>
      <c r="T684" s="163"/>
      <c r="AT684" s="158" t="s">
        <v>189</v>
      </c>
      <c r="AU684" s="158" t="s">
        <v>88</v>
      </c>
      <c r="AV684" s="13" t="s">
        <v>88</v>
      </c>
      <c r="AW684" s="13" t="s">
        <v>41</v>
      </c>
      <c r="AX684" s="13" t="s">
        <v>79</v>
      </c>
      <c r="AY684" s="158" t="s">
        <v>178</v>
      </c>
    </row>
    <row r="685" spans="2:65" s="13" customFormat="1" ht="10.199999999999999">
      <c r="B685" s="157"/>
      <c r="D685" s="151" t="s">
        <v>189</v>
      </c>
      <c r="E685" s="158" t="s">
        <v>32</v>
      </c>
      <c r="F685" s="159" t="s">
        <v>719</v>
      </c>
      <c r="H685" s="160">
        <v>2</v>
      </c>
      <c r="I685" s="161"/>
      <c r="L685" s="157"/>
      <c r="M685" s="162"/>
      <c r="T685" s="163"/>
      <c r="AT685" s="158" t="s">
        <v>189</v>
      </c>
      <c r="AU685" s="158" t="s">
        <v>88</v>
      </c>
      <c r="AV685" s="13" t="s">
        <v>88</v>
      </c>
      <c r="AW685" s="13" t="s">
        <v>41</v>
      </c>
      <c r="AX685" s="13" t="s">
        <v>79</v>
      </c>
      <c r="AY685" s="158" t="s">
        <v>178</v>
      </c>
    </row>
    <row r="686" spans="2:65" s="13" customFormat="1" ht="10.199999999999999">
      <c r="B686" s="157"/>
      <c r="D686" s="151" t="s">
        <v>189</v>
      </c>
      <c r="E686" s="158" t="s">
        <v>32</v>
      </c>
      <c r="F686" s="159" t="s">
        <v>720</v>
      </c>
      <c r="H686" s="160">
        <v>2</v>
      </c>
      <c r="I686" s="161"/>
      <c r="L686" s="157"/>
      <c r="M686" s="162"/>
      <c r="T686" s="163"/>
      <c r="AT686" s="158" t="s">
        <v>189</v>
      </c>
      <c r="AU686" s="158" t="s">
        <v>88</v>
      </c>
      <c r="AV686" s="13" t="s">
        <v>88</v>
      </c>
      <c r="AW686" s="13" t="s">
        <v>41</v>
      </c>
      <c r="AX686" s="13" t="s">
        <v>79</v>
      </c>
      <c r="AY686" s="158" t="s">
        <v>178</v>
      </c>
    </row>
    <row r="687" spans="2:65" s="13" customFormat="1" ht="10.199999999999999">
      <c r="B687" s="157"/>
      <c r="D687" s="151" t="s">
        <v>189</v>
      </c>
      <c r="E687" s="158" t="s">
        <v>32</v>
      </c>
      <c r="F687" s="159" t="s">
        <v>721</v>
      </c>
      <c r="H687" s="160">
        <v>1</v>
      </c>
      <c r="I687" s="161"/>
      <c r="L687" s="157"/>
      <c r="M687" s="162"/>
      <c r="T687" s="163"/>
      <c r="AT687" s="158" t="s">
        <v>189</v>
      </c>
      <c r="AU687" s="158" t="s">
        <v>88</v>
      </c>
      <c r="AV687" s="13" t="s">
        <v>88</v>
      </c>
      <c r="AW687" s="13" t="s">
        <v>41</v>
      </c>
      <c r="AX687" s="13" t="s">
        <v>79</v>
      </c>
      <c r="AY687" s="158" t="s">
        <v>178</v>
      </c>
    </row>
    <row r="688" spans="2:65" s="12" customFormat="1" ht="20.399999999999999">
      <c r="B688" s="150"/>
      <c r="D688" s="151" t="s">
        <v>189</v>
      </c>
      <c r="E688" s="152" t="s">
        <v>32</v>
      </c>
      <c r="F688" s="153" t="s">
        <v>477</v>
      </c>
      <c r="H688" s="152" t="s">
        <v>32</v>
      </c>
      <c r="I688" s="154"/>
      <c r="L688" s="150"/>
      <c r="M688" s="155"/>
      <c r="T688" s="156"/>
      <c r="AT688" s="152" t="s">
        <v>189</v>
      </c>
      <c r="AU688" s="152" t="s">
        <v>88</v>
      </c>
      <c r="AV688" s="12" t="s">
        <v>86</v>
      </c>
      <c r="AW688" s="12" t="s">
        <v>41</v>
      </c>
      <c r="AX688" s="12" t="s">
        <v>79</v>
      </c>
      <c r="AY688" s="152" t="s">
        <v>178</v>
      </c>
    </row>
    <row r="689" spans="2:65" s="13" customFormat="1" ht="10.199999999999999">
      <c r="B689" s="157"/>
      <c r="D689" s="151" t="s">
        <v>189</v>
      </c>
      <c r="E689" s="158" t="s">
        <v>32</v>
      </c>
      <c r="F689" s="159" t="s">
        <v>722</v>
      </c>
      <c r="H689" s="160">
        <v>1</v>
      </c>
      <c r="I689" s="161"/>
      <c r="L689" s="157"/>
      <c r="M689" s="162"/>
      <c r="T689" s="163"/>
      <c r="AT689" s="158" t="s">
        <v>189</v>
      </c>
      <c r="AU689" s="158" t="s">
        <v>88</v>
      </c>
      <c r="AV689" s="13" t="s">
        <v>88</v>
      </c>
      <c r="AW689" s="13" t="s">
        <v>41</v>
      </c>
      <c r="AX689" s="13" t="s">
        <v>79</v>
      </c>
      <c r="AY689" s="158" t="s">
        <v>178</v>
      </c>
    </row>
    <row r="690" spans="2:65" s="14" customFormat="1" ht="10.199999999999999">
      <c r="B690" s="164"/>
      <c r="D690" s="151" t="s">
        <v>189</v>
      </c>
      <c r="E690" s="165" t="s">
        <v>32</v>
      </c>
      <c r="F690" s="166" t="s">
        <v>192</v>
      </c>
      <c r="H690" s="167">
        <v>7</v>
      </c>
      <c r="I690" s="168"/>
      <c r="L690" s="164"/>
      <c r="M690" s="169"/>
      <c r="T690" s="170"/>
      <c r="AT690" s="165" t="s">
        <v>189</v>
      </c>
      <c r="AU690" s="165" t="s">
        <v>88</v>
      </c>
      <c r="AV690" s="14" t="s">
        <v>185</v>
      </c>
      <c r="AW690" s="14" t="s">
        <v>41</v>
      </c>
      <c r="AX690" s="14" t="s">
        <v>86</v>
      </c>
      <c r="AY690" s="165" t="s">
        <v>178</v>
      </c>
    </row>
    <row r="691" spans="2:65" s="1" customFormat="1" ht="21.75" customHeight="1">
      <c r="B691" s="34"/>
      <c r="C691" s="171" t="s">
        <v>723</v>
      </c>
      <c r="D691" s="171" t="s">
        <v>398</v>
      </c>
      <c r="E691" s="172" t="s">
        <v>724</v>
      </c>
      <c r="F691" s="173" t="s">
        <v>725</v>
      </c>
      <c r="G691" s="174" t="s">
        <v>219</v>
      </c>
      <c r="H691" s="175">
        <v>7</v>
      </c>
      <c r="I691" s="176"/>
      <c r="J691" s="177">
        <f>ROUND(I691*H691,2)</f>
        <v>0</v>
      </c>
      <c r="K691" s="173" t="s">
        <v>184</v>
      </c>
      <c r="L691" s="178"/>
      <c r="M691" s="179" t="s">
        <v>32</v>
      </c>
      <c r="N691" s="180" t="s">
        <v>50</v>
      </c>
      <c r="P691" s="142">
        <f>O691*H691</f>
        <v>0</v>
      </c>
      <c r="Q691" s="142">
        <v>1.8E-3</v>
      </c>
      <c r="R691" s="142">
        <f>Q691*H691</f>
        <v>1.26E-2</v>
      </c>
      <c r="S691" s="142">
        <v>0</v>
      </c>
      <c r="T691" s="143">
        <f>S691*H691</f>
        <v>0</v>
      </c>
      <c r="AR691" s="144" t="s">
        <v>241</v>
      </c>
      <c r="AT691" s="144" t="s">
        <v>398</v>
      </c>
      <c r="AU691" s="144" t="s">
        <v>88</v>
      </c>
      <c r="AY691" s="18" t="s">
        <v>178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86</v>
      </c>
      <c r="BK691" s="145">
        <f>ROUND(I691*H691,2)</f>
        <v>0</v>
      </c>
      <c r="BL691" s="18" t="s">
        <v>185</v>
      </c>
      <c r="BM691" s="144" t="s">
        <v>726</v>
      </c>
    </row>
    <row r="692" spans="2:65" s="1" customFormat="1" ht="33" customHeight="1">
      <c r="B692" s="34"/>
      <c r="C692" s="133" t="s">
        <v>727</v>
      </c>
      <c r="D692" s="133" t="s">
        <v>180</v>
      </c>
      <c r="E692" s="134" t="s">
        <v>728</v>
      </c>
      <c r="F692" s="135" t="s">
        <v>729</v>
      </c>
      <c r="G692" s="136" t="s">
        <v>219</v>
      </c>
      <c r="H692" s="137">
        <v>2</v>
      </c>
      <c r="I692" s="138"/>
      <c r="J692" s="139">
        <f>ROUND(I692*H692,2)</f>
        <v>0</v>
      </c>
      <c r="K692" s="135" t="s">
        <v>184</v>
      </c>
      <c r="L692" s="34"/>
      <c r="M692" s="140" t="s">
        <v>32</v>
      </c>
      <c r="N692" s="141" t="s">
        <v>50</v>
      </c>
      <c r="P692" s="142">
        <f>O692*H692</f>
        <v>0</v>
      </c>
      <c r="Q692" s="142">
        <v>5.45E-3</v>
      </c>
      <c r="R692" s="142">
        <f>Q692*H692</f>
        <v>1.09E-2</v>
      </c>
      <c r="S692" s="142">
        <v>0</v>
      </c>
      <c r="T692" s="143">
        <f>S692*H692</f>
        <v>0</v>
      </c>
      <c r="AR692" s="144" t="s">
        <v>185</v>
      </c>
      <c r="AT692" s="144" t="s">
        <v>180</v>
      </c>
      <c r="AU692" s="144" t="s">
        <v>88</v>
      </c>
      <c r="AY692" s="18" t="s">
        <v>178</v>
      </c>
      <c r="BE692" s="145">
        <f>IF(N692="základní",J692,0)</f>
        <v>0</v>
      </c>
      <c r="BF692" s="145">
        <f>IF(N692="snížená",J692,0)</f>
        <v>0</v>
      </c>
      <c r="BG692" s="145">
        <f>IF(N692="zákl. přenesená",J692,0)</f>
        <v>0</v>
      </c>
      <c r="BH692" s="145">
        <f>IF(N692="sníž. přenesená",J692,0)</f>
        <v>0</v>
      </c>
      <c r="BI692" s="145">
        <f>IF(N692="nulová",J692,0)</f>
        <v>0</v>
      </c>
      <c r="BJ692" s="18" t="s">
        <v>86</v>
      </c>
      <c r="BK692" s="145">
        <f>ROUND(I692*H692,2)</f>
        <v>0</v>
      </c>
      <c r="BL692" s="18" t="s">
        <v>185</v>
      </c>
      <c r="BM692" s="144" t="s">
        <v>730</v>
      </c>
    </row>
    <row r="693" spans="2:65" s="1" customFormat="1" ht="10.199999999999999">
      <c r="B693" s="34"/>
      <c r="D693" s="146" t="s">
        <v>187</v>
      </c>
      <c r="F693" s="147" t="s">
        <v>731</v>
      </c>
      <c r="I693" s="148"/>
      <c r="L693" s="34"/>
      <c r="M693" s="149"/>
      <c r="T693" s="55"/>
      <c r="AT693" s="18" t="s">
        <v>187</v>
      </c>
      <c r="AU693" s="18" t="s">
        <v>88</v>
      </c>
    </row>
    <row r="694" spans="2:65" s="12" customFormat="1" ht="10.199999999999999">
      <c r="B694" s="150"/>
      <c r="D694" s="151" t="s">
        <v>189</v>
      </c>
      <c r="E694" s="152" t="s">
        <v>32</v>
      </c>
      <c r="F694" s="153" t="s">
        <v>190</v>
      </c>
      <c r="H694" s="152" t="s">
        <v>32</v>
      </c>
      <c r="I694" s="154"/>
      <c r="L694" s="150"/>
      <c r="M694" s="155"/>
      <c r="T694" s="156"/>
      <c r="AT694" s="152" t="s">
        <v>189</v>
      </c>
      <c r="AU694" s="152" t="s">
        <v>88</v>
      </c>
      <c r="AV694" s="12" t="s">
        <v>86</v>
      </c>
      <c r="AW694" s="12" t="s">
        <v>41</v>
      </c>
      <c r="AX694" s="12" t="s">
        <v>79</v>
      </c>
      <c r="AY694" s="152" t="s">
        <v>178</v>
      </c>
    </row>
    <row r="695" spans="2:65" s="12" customFormat="1" ht="10.199999999999999">
      <c r="B695" s="150"/>
      <c r="D695" s="151" t="s">
        <v>189</v>
      </c>
      <c r="E695" s="152" t="s">
        <v>32</v>
      </c>
      <c r="F695" s="153" t="s">
        <v>222</v>
      </c>
      <c r="H695" s="152" t="s">
        <v>32</v>
      </c>
      <c r="I695" s="154"/>
      <c r="L695" s="150"/>
      <c r="M695" s="155"/>
      <c r="T695" s="156"/>
      <c r="AT695" s="152" t="s">
        <v>189</v>
      </c>
      <c r="AU695" s="152" t="s">
        <v>88</v>
      </c>
      <c r="AV695" s="12" t="s">
        <v>86</v>
      </c>
      <c r="AW695" s="12" t="s">
        <v>41</v>
      </c>
      <c r="AX695" s="12" t="s">
        <v>79</v>
      </c>
      <c r="AY695" s="152" t="s">
        <v>178</v>
      </c>
    </row>
    <row r="696" spans="2:65" s="12" customFormat="1" ht="20.399999999999999">
      <c r="B696" s="150"/>
      <c r="D696" s="151" t="s">
        <v>189</v>
      </c>
      <c r="E696" s="152" t="s">
        <v>32</v>
      </c>
      <c r="F696" s="153" t="s">
        <v>477</v>
      </c>
      <c r="H696" s="152" t="s">
        <v>32</v>
      </c>
      <c r="I696" s="154"/>
      <c r="L696" s="150"/>
      <c r="M696" s="155"/>
      <c r="T696" s="156"/>
      <c r="AT696" s="152" t="s">
        <v>189</v>
      </c>
      <c r="AU696" s="152" t="s">
        <v>88</v>
      </c>
      <c r="AV696" s="12" t="s">
        <v>86</v>
      </c>
      <c r="AW696" s="12" t="s">
        <v>41</v>
      </c>
      <c r="AX696" s="12" t="s">
        <v>79</v>
      </c>
      <c r="AY696" s="152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732</v>
      </c>
      <c r="H697" s="160">
        <v>2</v>
      </c>
      <c r="I697" s="161"/>
      <c r="L697" s="157"/>
      <c r="M697" s="162"/>
      <c r="T697" s="163"/>
      <c r="AT697" s="158" t="s">
        <v>189</v>
      </c>
      <c r="AU697" s="158" t="s">
        <v>88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4" customFormat="1" ht="10.199999999999999">
      <c r="B698" s="164"/>
      <c r="D698" s="151" t="s">
        <v>189</v>
      </c>
      <c r="E698" s="165" t="s">
        <v>32</v>
      </c>
      <c r="F698" s="166" t="s">
        <v>192</v>
      </c>
      <c r="H698" s="167">
        <v>2</v>
      </c>
      <c r="I698" s="168"/>
      <c r="L698" s="164"/>
      <c r="M698" s="169"/>
      <c r="T698" s="170"/>
      <c r="AT698" s="165" t="s">
        <v>189</v>
      </c>
      <c r="AU698" s="165" t="s">
        <v>88</v>
      </c>
      <c r="AV698" s="14" t="s">
        <v>185</v>
      </c>
      <c r="AW698" s="14" t="s">
        <v>41</v>
      </c>
      <c r="AX698" s="14" t="s">
        <v>86</v>
      </c>
      <c r="AY698" s="165" t="s">
        <v>178</v>
      </c>
    </row>
    <row r="699" spans="2:65" s="1" customFormat="1" ht="24.15" customHeight="1">
      <c r="B699" s="34"/>
      <c r="C699" s="171" t="s">
        <v>733</v>
      </c>
      <c r="D699" s="171" t="s">
        <v>398</v>
      </c>
      <c r="E699" s="172" t="s">
        <v>734</v>
      </c>
      <c r="F699" s="173" t="s">
        <v>735</v>
      </c>
      <c r="G699" s="174" t="s">
        <v>219</v>
      </c>
      <c r="H699" s="175">
        <v>2</v>
      </c>
      <c r="I699" s="176"/>
      <c r="J699" s="177">
        <f>ROUND(I699*H699,2)</f>
        <v>0</v>
      </c>
      <c r="K699" s="173" t="s">
        <v>184</v>
      </c>
      <c r="L699" s="178"/>
      <c r="M699" s="179" t="s">
        <v>32</v>
      </c>
      <c r="N699" s="180" t="s">
        <v>50</v>
      </c>
      <c r="P699" s="142">
        <f>O699*H699</f>
        <v>0</v>
      </c>
      <c r="Q699" s="142">
        <v>2.1999999999999999E-2</v>
      </c>
      <c r="R699" s="142">
        <f>Q699*H699</f>
        <v>4.3999999999999997E-2</v>
      </c>
      <c r="S699" s="142">
        <v>0</v>
      </c>
      <c r="T699" s="143">
        <f>S699*H699</f>
        <v>0</v>
      </c>
      <c r="AR699" s="144" t="s">
        <v>241</v>
      </c>
      <c r="AT699" s="144" t="s">
        <v>398</v>
      </c>
      <c r="AU699" s="144" t="s">
        <v>88</v>
      </c>
      <c r="AY699" s="18" t="s">
        <v>178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86</v>
      </c>
      <c r="BK699" s="145">
        <f>ROUND(I699*H699,2)</f>
        <v>0</v>
      </c>
      <c r="BL699" s="18" t="s">
        <v>185</v>
      </c>
      <c r="BM699" s="144" t="s">
        <v>736</v>
      </c>
    </row>
    <row r="700" spans="2:65" s="1" customFormat="1" ht="24.15" customHeight="1">
      <c r="B700" s="34"/>
      <c r="C700" s="171" t="s">
        <v>737</v>
      </c>
      <c r="D700" s="171" t="s">
        <v>398</v>
      </c>
      <c r="E700" s="172" t="s">
        <v>738</v>
      </c>
      <c r="F700" s="173" t="s">
        <v>739</v>
      </c>
      <c r="G700" s="174" t="s">
        <v>219</v>
      </c>
      <c r="H700" s="175">
        <v>2</v>
      </c>
      <c r="I700" s="176"/>
      <c r="J700" s="177">
        <f>ROUND(I700*H700,2)</f>
        <v>0</v>
      </c>
      <c r="K700" s="173" t="s">
        <v>376</v>
      </c>
      <c r="L700" s="178"/>
      <c r="M700" s="179" t="s">
        <v>32</v>
      </c>
      <c r="N700" s="180" t="s">
        <v>50</v>
      </c>
      <c r="P700" s="142">
        <f>O700*H700</f>
        <v>0</v>
      </c>
      <c r="Q700" s="142">
        <v>0</v>
      </c>
      <c r="R700" s="142">
        <f>Q700*H700</f>
        <v>0</v>
      </c>
      <c r="S700" s="142">
        <v>0</v>
      </c>
      <c r="T700" s="143">
        <f>S700*H700</f>
        <v>0</v>
      </c>
      <c r="AR700" s="144" t="s">
        <v>241</v>
      </c>
      <c r="AT700" s="144" t="s">
        <v>398</v>
      </c>
      <c r="AU700" s="144" t="s">
        <v>88</v>
      </c>
      <c r="AY700" s="18" t="s">
        <v>178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8" t="s">
        <v>86</v>
      </c>
      <c r="BK700" s="145">
        <f>ROUND(I700*H700,2)</f>
        <v>0</v>
      </c>
      <c r="BL700" s="18" t="s">
        <v>185</v>
      </c>
      <c r="BM700" s="144" t="s">
        <v>740</v>
      </c>
    </row>
    <row r="701" spans="2:65" s="1" customFormat="1" ht="24.15" customHeight="1">
      <c r="B701" s="34"/>
      <c r="C701" s="171" t="s">
        <v>741</v>
      </c>
      <c r="D701" s="171" t="s">
        <v>398</v>
      </c>
      <c r="E701" s="172" t="s">
        <v>742</v>
      </c>
      <c r="F701" s="173" t="s">
        <v>743</v>
      </c>
      <c r="G701" s="174" t="s">
        <v>219</v>
      </c>
      <c r="H701" s="175">
        <v>2</v>
      </c>
      <c r="I701" s="176"/>
      <c r="J701" s="177">
        <f>ROUND(I701*H701,2)</f>
        <v>0</v>
      </c>
      <c r="K701" s="173" t="s">
        <v>184</v>
      </c>
      <c r="L701" s="178"/>
      <c r="M701" s="179" t="s">
        <v>32</v>
      </c>
      <c r="N701" s="180" t="s">
        <v>50</v>
      </c>
      <c r="P701" s="142">
        <f>O701*H701</f>
        <v>0</v>
      </c>
      <c r="Q701" s="142">
        <v>5.0000000000000001E-3</v>
      </c>
      <c r="R701" s="142">
        <f>Q701*H701</f>
        <v>0.01</v>
      </c>
      <c r="S701" s="142">
        <v>0</v>
      </c>
      <c r="T701" s="143">
        <f>S701*H701</f>
        <v>0</v>
      </c>
      <c r="AR701" s="144" t="s">
        <v>241</v>
      </c>
      <c r="AT701" s="144" t="s">
        <v>398</v>
      </c>
      <c r="AU701" s="144" t="s">
        <v>88</v>
      </c>
      <c r="AY701" s="18" t="s">
        <v>178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86</v>
      </c>
      <c r="BK701" s="145">
        <f>ROUND(I701*H701,2)</f>
        <v>0</v>
      </c>
      <c r="BL701" s="18" t="s">
        <v>185</v>
      </c>
      <c r="BM701" s="144" t="s">
        <v>744</v>
      </c>
    </row>
    <row r="702" spans="2:65" s="1" customFormat="1" ht="24.15" customHeight="1">
      <c r="B702" s="34"/>
      <c r="C702" s="133" t="s">
        <v>745</v>
      </c>
      <c r="D702" s="133" t="s">
        <v>180</v>
      </c>
      <c r="E702" s="134" t="s">
        <v>746</v>
      </c>
      <c r="F702" s="135" t="s">
        <v>747</v>
      </c>
      <c r="G702" s="136" t="s">
        <v>748</v>
      </c>
      <c r="H702" s="137">
        <v>3</v>
      </c>
      <c r="I702" s="138"/>
      <c r="J702" s="139">
        <f>ROUND(I702*H702,2)</f>
        <v>0</v>
      </c>
      <c r="K702" s="135" t="s">
        <v>184</v>
      </c>
      <c r="L702" s="34"/>
      <c r="M702" s="140" t="s">
        <v>32</v>
      </c>
      <c r="N702" s="141" t="s">
        <v>50</v>
      </c>
      <c r="P702" s="142">
        <f>O702*H702</f>
        <v>0</v>
      </c>
      <c r="Q702" s="142">
        <v>3.1E-4</v>
      </c>
      <c r="R702" s="142">
        <f>Q702*H702</f>
        <v>9.3000000000000005E-4</v>
      </c>
      <c r="S702" s="142">
        <v>0</v>
      </c>
      <c r="T702" s="143">
        <f>S702*H702</f>
        <v>0</v>
      </c>
      <c r="AR702" s="144" t="s">
        <v>185</v>
      </c>
      <c r="AT702" s="144" t="s">
        <v>180</v>
      </c>
      <c r="AU702" s="144" t="s">
        <v>88</v>
      </c>
      <c r="AY702" s="18" t="s">
        <v>178</v>
      </c>
      <c r="BE702" s="145">
        <f>IF(N702="základní",J702,0)</f>
        <v>0</v>
      </c>
      <c r="BF702" s="145">
        <f>IF(N702="snížená",J702,0)</f>
        <v>0</v>
      </c>
      <c r="BG702" s="145">
        <f>IF(N702="zákl. přenesená",J702,0)</f>
        <v>0</v>
      </c>
      <c r="BH702" s="145">
        <f>IF(N702="sníž. přenesená",J702,0)</f>
        <v>0</v>
      </c>
      <c r="BI702" s="145">
        <f>IF(N702="nulová",J702,0)</f>
        <v>0</v>
      </c>
      <c r="BJ702" s="18" t="s">
        <v>86</v>
      </c>
      <c r="BK702" s="145">
        <f>ROUND(I702*H702,2)</f>
        <v>0</v>
      </c>
      <c r="BL702" s="18" t="s">
        <v>185</v>
      </c>
      <c r="BM702" s="144" t="s">
        <v>749</v>
      </c>
    </row>
    <row r="703" spans="2:65" s="1" customFormat="1" ht="10.199999999999999">
      <c r="B703" s="34"/>
      <c r="D703" s="146" t="s">
        <v>187</v>
      </c>
      <c r="F703" s="147" t="s">
        <v>750</v>
      </c>
      <c r="I703" s="148"/>
      <c r="L703" s="34"/>
      <c r="M703" s="149"/>
      <c r="T703" s="55"/>
      <c r="AT703" s="18" t="s">
        <v>187</v>
      </c>
      <c r="AU703" s="18" t="s">
        <v>88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190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88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2" customFormat="1" ht="10.199999999999999">
      <c r="B705" s="150"/>
      <c r="D705" s="151" t="s">
        <v>189</v>
      </c>
      <c r="E705" s="152" t="s">
        <v>32</v>
      </c>
      <c r="F705" s="153" t="s">
        <v>222</v>
      </c>
      <c r="H705" s="152" t="s">
        <v>32</v>
      </c>
      <c r="I705" s="154"/>
      <c r="L705" s="150"/>
      <c r="M705" s="155"/>
      <c r="T705" s="156"/>
      <c r="AT705" s="152" t="s">
        <v>189</v>
      </c>
      <c r="AU705" s="152" t="s">
        <v>88</v>
      </c>
      <c r="AV705" s="12" t="s">
        <v>86</v>
      </c>
      <c r="AW705" s="12" t="s">
        <v>41</v>
      </c>
      <c r="AX705" s="12" t="s">
        <v>79</v>
      </c>
      <c r="AY705" s="152" t="s">
        <v>178</v>
      </c>
    </row>
    <row r="706" spans="2:65" s="13" customFormat="1" ht="10.199999999999999">
      <c r="B706" s="157"/>
      <c r="D706" s="151" t="s">
        <v>189</v>
      </c>
      <c r="E706" s="158" t="s">
        <v>32</v>
      </c>
      <c r="F706" s="159" t="s">
        <v>751</v>
      </c>
      <c r="H706" s="160">
        <v>1</v>
      </c>
      <c r="I706" s="161"/>
      <c r="L706" s="157"/>
      <c r="M706" s="162"/>
      <c r="T706" s="163"/>
      <c r="AT706" s="158" t="s">
        <v>189</v>
      </c>
      <c r="AU706" s="158" t="s">
        <v>88</v>
      </c>
      <c r="AV706" s="13" t="s">
        <v>88</v>
      </c>
      <c r="AW706" s="13" t="s">
        <v>41</v>
      </c>
      <c r="AX706" s="13" t="s">
        <v>79</v>
      </c>
      <c r="AY706" s="158" t="s">
        <v>178</v>
      </c>
    </row>
    <row r="707" spans="2:65" s="13" customFormat="1" ht="10.199999999999999">
      <c r="B707" s="157"/>
      <c r="D707" s="151" t="s">
        <v>189</v>
      </c>
      <c r="E707" s="158" t="s">
        <v>32</v>
      </c>
      <c r="F707" s="159" t="s">
        <v>752</v>
      </c>
      <c r="H707" s="160">
        <v>1</v>
      </c>
      <c r="I707" s="161"/>
      <c r="L707" s="157"/>
      <c r="M707" s="162"/>
      <c r="T707" s="163"/>
      <c r="AT707" s="158" t="s">
        <v>189</v>
      </c>
      <c r="AU707" s="158" t="s">
        <v>88</v>
      </c>
      <c r="AV707" s="13" t="s">
        <v>88</v>
      </c>
      <c r="AW707" s="13" t="s">
        <v>41</v>
      </c>
      <c r="AX707" s="13" t="s">
        <v>79</v>
      </c>
      <c r="AY707" s="158" t="s">
        <v>178</v>
      </c>
    </row>
    <row r="708" spans="2:65" s="13" customFormat="1" ht="10.199999999999999">
      <c r="B708" s="157"/>
      <c r="D708" s="151" t="s">
        <v>189</v>
      </c>
      <c r="E708" s="158" t="s">
        <v>32</v>
      </c>
      <c r="F708" s="159" t="s">
        <v>753</v>
      </c>
      <c r="H708" s="160">
        <v>1</v>
      </c>
      <c r="I708" s="161"/>
      <c r="L708" s="157"/>
      <c r="M708" s="162"/>
      <c r="T708" s="163"/>
      <c r="AT708" s="158" t="s">
        <v>189</v>
      </c>
      <c r="AU708" s="158" t="s">
        <v>88</v>
      </c>
      <c r="AV708" s="13" t="s">
        <v>88</v>
      </c>
      <c r="AW708" s="13" t="s">
        <v>41</v>
      </c>
      <c r="AX708" s="13" t="s">
        <v>79</v>
      </c>
      <c r="AY708" s="158" t="s">
        <v>178</v>
      </c>
    </row>
    <row r="709" spans="2:65" s="14" customFormat="1" ht="10.199999999999999">
      <c r="B709" s="164"/>
      <c r="D709" s="151" t="s">
        <v>189</v>
      </c>
      <c r="E709" s="165" t="s">
        <v>32</v>
      </c>
      <c r="F709" s="166" t="s">
        <v>192</v>
      </c>
      <c r="H709" s="167">
        <v>3</v>
      </c>
      <c r="I709" s="168"/>
      <c r="L709" s="164"/>
      <c r="M709" s="169"/>
      <c r="T709" s="170"/>
      <c r="AT709" s="165" t="s">
        <v>189</v>
      </c>
      <c r="AU709" s="165" t="s">
        <v>88</v>
      </c>
      <c r="AV709" s="14" t="s">
        <v>185</v>
      </c>
      <c r="AW709" s="14" t="s">
        <v>41</v>
      </c>
      <c r="AX709" s="14" t="s">
        <v>86</v>
      </c>
      <c r="AY709" s="165" t="s">
        <v>178</v>
      </c>
    </row>
    <row r="710" spans="2:65" s="1" customFormat="1" ht="24.15" customHeight="1">
      <c r="B710" s="34"/>
      <c r="C710" s="133" t="s">
        <v>754</v>
      </c>
      <c r="D710" s="133" t="s">
        <v>180</v>
      </c>
      <c r="E710" s="134" t="s">
        <v>755</v>
      </c>
      <c r="F710" s="135" t="s">
        <v>756</v>
      </c>
      <c r="G710" s="136" t="s">
        <v>202</v>
      </c>
      <c r="H710" s="137">
        <v>76</v>
      </c>
      <c r="I710" s="138"/>
      <c r="J710" s="139">
        <f>ROUND(I710*H710,2)</f>
        <v>0</v>
      </c>
      <c r="K710" s="135" t="s">
        <v>184</v>
      </c>
      <c r="L710" s="34"/>
      <c r="M710" s="140" t="s">
        <v>32</v>
      </c>
      <c r="N710" s="141" t="s">
        <v>50</v>
      </c>
      <c r="P710" s="142">
        <f>O710*H710</f>
        <v>0</v>
      </c>
      <c r="Q710" s="142">
        <v>0</v>
      </c>
      <c r="R710" s="142">
        <f>Q710*H710</f>
        <v>0</v>
      </c>
      <c r="S710" s="142">
        <v>0</v>
      </c>
      <c r="T710" s="143">
        <f>S710*H710</f>
        <v>0</v>
      </c>
      <c r="AR710" s="144" t="s">
        <v>185</v>
      </c>
      <c r="AT710" s="144" t="s">
        <v>180</v>
      </c>
      <c r="AU710" s="144" t="s">
        <v>88</v>
      </c>
      <c r="AY710" s="18" t="s">
        <v>178</v>
      </c>
      <c r="BE710" s="145">
        <f>IF(N710="základní",J710,0)</f>
        <v>0</v>
      </c>
      <c r="BF710" s="145">
        <f>IF(N710="snížená",J710,0)</f>
        <v>0</v>
      </c>
      <c r="BG710" s="145">
        <f>IF(N710="zákl. přenesená",J710,0)</f>
        <v>0</v>
      </c>
      <c r="BH710" s="145">
        <f>IF(N710="sníž. přenesená",J710,0)</f>
        <v>0</v>
      </c>
      <c r="BI710" s="145">
        <f>IF(N710="nulová",J710,0)</f>
        <v>0</v>
      </c>
      <c r="BJ710" s="18" t="s">
        <v>86</v>
      </c>
      <c r="BK710" s="145">
        <f>ROUND(I710*H710,2)</f>
        <v>0</v>
      </c>
      <c r="BL710" s="18" t="s">
        <v>185</v>
      </c>
      <c r="BM710" s="144" t="s">
        <v>757</v>
      </c>
    </row>
    <row r="711" spans="2:65" s="1" customFormat="1" ht="10.199999999999999">
      <c r="B711" s="34"/>
      <c r="D711" s="146" t="s">
        <v>187</v>
      </c>
      <c r="F711" s="147" t="s">
        <v>758</v>
      </c>
      <c r="I711" s="148"/>
      <c r="L711" s="34"/>
      <c r="M711" s="149"/>
      <c r="T711" s="55"/>
      <c r="AT711" s="18" t="s">
        <v>187</v>
      </c>
      <c r="AU711" s="18" t="s">
        <v>88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190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88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2" customFormat="1" ht="10.199999999999999">
      <c r="B713" s="150"/>
      <c r="D713" s="151" t="s">
        <v>189</v>
      </c>
      <c r="E713" s="152" t="s">
        <v>32</v>
      </c>
      <c r="F713" s="153" t="s">
        <v>222</v>
      </c>
      <c r="H713" s="152" t="s">
        <v>32</v>
      </c>
      <c r="I713" s="154"/>
      <c r="L713" s="150"/>
      <c r="M713" s="155"/>
      <c r="T713" s="156"/>
      <c r="AT713" s="152" t="s">
        <v>189</v>
      </c>
      <c r="AU713" s="152" t="s">
        <v>88</v>
      </c>
      <c r="AV713" s="12" t="s">
        <v>86</v>
      </c>
      <c r="AW713" s="12" t="s">
        <v>41</v>
      </c>
      <c r="AX713" s="12" t="s">
        <v>79</v>
      </c>
      <c r="AY713" s="152" t="s">
        <v>178</v>
      </c>
    </row>
    <row r="714" spans="2:65" s="13" customFormat="1" ht="10.199999999999999">
      <c r="B714" s="157"/>
      <c r="D714" s="151" t="s">
        <v>189</v>
      </c>
      <c r="E714" s="158" t="s">
        <v>32</v>
      </c>
      <c r="F714" s="159" t="s">
        <v>759</v>
      </c>
      <c r="H714" s="160">
        <v>76</v>
      </c>
      <c r="I714" s="161"/>
      <c r="L714" s="157"/>
      <c r="M714" s="162"/>
      <c r="T714" s="163"/>
      <c r="AT714" s="158" t="s">
        <v>189</v>
      </c>
      <c r="AU714" s="158" t="s">
        <v>88</v>
      </c>
      <c r="AV714" s="13" t="s">
        <v>88</v>
      </c>
      <c r="AW714" s="13" t="s">
        <v>41</v>
      </c>
      <c r="AX714" s="13" t="s">
        <v>79</v>
      </c>
      <c r="AY714" s="158" t="s">
        <v>178</v>
      </c>
    </row>
    <row r="715" spans="2:65" s="14" customFormat="1" ht="10.199999999999999">
      <c r="B715" s="164"/>
      <c r="D715" s="151" t="s">
        <v>189</v>
      </c>
      <c r="E715" s="165" t="s">
        <v>32</v>
      </c>
      <c r="F715" s="166" t="s">
        <v>192</v>
      </c>
      <c r="H715" s="167">
        <v>76</v>
      </c>
      <c r="I715" s="168"/>
      <c r="L715" s="164"/>
      <c r="M715" s="169"/>
      <c r="T715" s="170"/>
      <c r="AT715" s="165" t="s">
        <v>189</v>
      </c>
      <c r="AU715" s="165" t="s">
        <v>88</v>
      </c>
      <c r="AV715" s="14" t="s">
        <v>185</v>
      </c>
      <c r="AW715" s="14" t="s">
        <v>41</v>
      </c>
      <c r="AX715" s="14" t="s">
        <v>86</v>
      </c>
      <c r="AY715" s="165" t="s">
        <v>178</v>
      </c>
    </row>
    <row r="716" spans="2:65" s="1" customFormat="1" ht="24.15" customHeight="1">
      <c r="B716" s="34"/>
      <c r="C716" s="133" t="s">
        <v>760</v>
      </c>
      <c r="D716" s="133" t="s">
        <v>180</v>
      </c>
      <c r="E716" s="134" t="s">
        <v>761</v>
      </c>
      <c r="F716" s="135" t="s">
        <v>762</v>
      </c>
      <c r="G716" s="136" t="s">
        <v>219</v>
      </c>
      <c r="H716" s="137">
        <v>4</v>
      </c>
      <c r="I716" s="138"/>
      <c r="J716" s="139">
        <f>ROUND(I716*H716,2)</f>
        <v>0</v>
      </c>
      <c r="K716" s="135" t="s">
        <v>184</v>
      </c>
      <c r="L716" s="34"/>
      <c r="M716" s="140" t="s">
        <v>32</v>
      </c>
      <c r="N716" s="141" t="s">
        <v>50</v>
      </c>
      <c r="P716" s="142">
        <f>O716*H716</f>
        <v>0</v>
      </c>
      <c r="Q716" s="142">
        <v>0.41488999999999998</v>
      </c>
      <c r="R716" s="142">
        <f>Q716*H716</f>
        <v>1.6595599999999999</v>
      </c>
      <c r="S716" s="142">
        <v>0</v>
      </c>
      <c r="T716" s="143">
        <f>S716*H716</f>
        <v>0</v>
      </c>
      <c r="AR716" s="144" t="s">
        <v>185</v>
      </c>
      <c r="AT716" s="144" t="s">
        <v>180</v>
      </c>
      <c r="AU716" s="144" t="s">
        <v>88</v>
      </c>
      <c r="AY716" s="18" t="s">
        <v>178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8" t="s">
        <v>86</v>
      </c>
      <c r="BK716" s="145">
        <f>ROUND(I716*H716,2)</f>
        <v>0</v>
      </c>
      <c r="BL716" s="18" t="s">
        <v>185</v>
      </c>
      <c r="BM716" s="144" t="s">
        <v>763</v>
      </c>
    </row>
    <row r="717" spans="2:65" s="1" customFormat="1" ht="10.199999999999999">
      <c r="B717" s="34"/>
      <c r="D717" s="146" t="s">
        <v>187</v>
      </c>
      <c r="F717" s="147" t="s">
        <v>764</v>
      </c>
      <c r="I717" s="148"/>
      <c r="L717" s="34"/>
      <c r="M717" s="149"/>
      <c r="T717" s="55"/>
      <c r="AT717" s="18" t="s">
        <v>187</v>
      </c>
      <c r="AU717" s="18" t="s">
        <v>88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190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222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2" customFormat="1" ht="10.199999999999999">
      <c r="B720" s="150"/>
      <c r="D720" s="151" t="s">
        <v>189</v>
      </c>
      <c r="E720" s="152" t="s">
        <v>32</v>
      </c>
      <c r="F720" s="153" t="s">
        <v>475</v>
      </c>
      <c r="H720" s="152" t="s">
        <v>32</v>
      </c>
      <c r="I720" s="154"/>
      <c r="L720" s="150"/>
      <c r="M720" s="155"/>
      <c r="T720" s="156"/>
      <c r="AT720" s="152" t="s">
        <v>189</v>
      </c>
      <c r="AU720" s="152" t="s">
        <v>88</v>
      </c>
      <c r="AV720" s="12" t="s">
        <v>86</v>
      </c>
      <c r="AW720" s="12" t="s">
        <v>41</v>
      </c>
      <c r="AX720" s="12" t="s">
        <v>79</v>
      </c>
      <c r="AY720" s="152" t="s">
        <v>178</v>
      </c>
    </row>
    <row r="721" spans="2:65" s="13" customFormat="1" ht="10.199999999999999">
      <c r="B721" s="157"/>
      <c r="D721" s="151" t="s">
        <v>189</v>
      </c>
      <c r="E721" s="158" t="s">
        <v>32</v>
      </c>
      <c r="F721" s="159" t="s">
        <v>765</v>
      </c>
      <c r="H721" s="160">
        <v>4</v>
      </c>
      <c r="I721" s="161"/>
      <c r="L721" s="157"/>
      <c r="M721" s="162"/>
      <c r="T721" s="163"/>
      <c r="AT721" s="158" t="s">
        <v>189</v>
      </c>
      <c r="AU721" s="158" t="s">
        <v>88</v>
      </c>
      <c r="AV721" s="13" t="s">
        <v>88</v>
      </c>
      <c r="AW721" s="13" t="s">
        <v>41</v>
      </c>
      <c r="AX721" s="13" t="s">
        <v>79</v>
      </c>
      <c r="AY721" s="158" t="s">
        <v>178</v>
      </c>
    </row>
    <row r="722" spans="2:65" s="14" customFormat="1" ht="10.199999999999999">
      <c r="B722" s="164"/>
      <c r="D722" s="151" t="s">
        <v>189</v>
      </c>
      <c r="E722" s="165" t="s">
        <v>32</v>
      </c>
      <c r="F722" s="166" t="s">
        <v>192</v>
      </c>
      <c r="H722" s="167">
        <v>4</v>
      </c>
      <c r="I722" s="168"/>
      <c r="L722" s="164"/>
      <c r="M722" s="169"/>
      <c r="T722" s="170"/>
      <c r="AT722" s="165" t="s">
        <v>189</v>
      </c>
      <c r="AU722" s="165" t="s">
        <v>88</v>
      </c>
      <c r="AV722" s="14" t="s">
        <v>185</v>
      </c>
      <c r="AW722" s="14" t="s">
        <v>41</v>
      </c>
      <c r="AX722" s="14" t="s">
        <v>86</v>
      </c>
      <c r="AY722" s="165" t="s">
        <v>178</v>
      </c>
    </row>
    <row r="723" spans="2:65" s="1" customFormat="1" ht="21.75" customHeight="1">
      <c r="B723" s="34"/>
      <c r="C723" s="171" t="s">
        <v>766</v>
      </c>
      <c r="D723" s="171" t="s">
        <v>398</v>
      </c>
      <c r="E723" s="172" t="s">
        <v>767</v>
      </c>
      <c r="F723" s="173" t="s">
        <v>768</v>
      </c>
      <c r="G723" s="174" t="s">
        <v>219</v>
      </c>
      <c r="H723" s="175">
        <v>4.08</v>
      </c>
      <c r="I723" s="176"/>
      <c r="J723" s="177">
        <f>ROUND(I723*H723,2)</f>
        <v>0</v>
      </c>
      <c r="K723" s="173" t="s">
        <v>184</v>
      </c>
      <c r="L723" s="178"/>
      <c r="M723" s="179" t="s">
        <v>32</v>
      </c>
      <c r="N723" s="180" t="s">
        <v>50</v>
      </c>
      <c r="P723" s="142">
        <f>O723*H723</f>
        <v>0</v>
      </c>
      <c r="Q723" s="142">
        <v>1.87</v>
      </c>
      <c r="R723" s="142">
        <f>Q723*H723</f>
        <v>7.6296000000000008</v>
      </c>
      <c r="S723" s="142">
        <v>0</v>
      </c>
      <c r="T723" s="143">
        <f>S723*H723</f>
        <v>0</v>
      </c>
      <c r="AR723" s="144" t="s">
        <v>241</v>
      </c>
      <c r="AT723" s="144" t="s">
        <v>398</v>
      </c>
      <c r="AU723" s="144" t="s">
        <v>88</v>
      </c>
      <c r="AY723" s="18" t="s">
        <v>178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86</v>
      </c>
      <c r="BK723" s="145">
        <f>ROUND(I723*H723,2)</f>
        <v>0</v>
      </c>
      <c r="BL723" s="18" t="s">
        <v>185</v>
      </c>
      <c r="BM723" s="144" t="s">
        <v>769</v>
      </c>
    </row>
    <row r="724" spans="2:65" s="13" customFormat="1" ht="10.199999999999999">
      <c r="B724" s="157"/>
      <c r="D724" s="151" t="s">
        <v>189</v>
      </c>
      <c r="F724" s="159" t="s">
        <v>770</v>
      </c>
      <c r="H724" s="160">
        <v>4.08</v>
      </c>
      <c r="I724" s="161"/>
      <c r="L724" s="157"/>
      <c r="M724" s="162"/>
      <c r="T724" s="163"/>
      <c r="AT724" s="158" t="s">
        <v>189</v>
      </c>
      <c r="AU724" s="158" t="s">
        <v>88</v>
      </c>
      <c r="AV724" s="13" t="s">
        <v>88</v>
      </c>
      <c r="AW724" s="13" t="s">
        <v>4</v>
      </c>
      <c r="AX724" s="13" t="s">
        <v>86</v>
      </c>
      <c r="AY724" s="158" t="s">
        <v>178</v>
      </c>
    </row>
    <row r="725" spans="2:65" s="1" customFormat="1" ht="24.15" customHeight="1">
      <c r="B725" s="34"/>
      <c r="C725" s="171" t="s">
        <v>771</v>
      </c>
      <c r="D725" s="171" t="s">
        <v>398</v>
      </c>
      <c r="E725" s="172" t="s">
        <v>772</v>
      </c>
      <c r="F725" s="173" t="s">
        <v>773</v>
      </c>
      <c r="G725" s="174" t="s">
        <v>219</v>
      </c>
      <c r="H725" s="175">
        <v>4</v>
      </c>
      <c r="I725" s="176"/>
      <c r="J725" s="177">
        <f>ROUND(I725*H725,2)</f>
        <v>0</v>
      </c>
      <c r="K725" s="173" t="s">
        <v>184</v>
      </c>
      <c r="L725" s="178"/>
      <c r="M725" s="179" t="s">
        <v>32</v>
      </c>
      <c r="N725" s="180" t="s">
        <v>50</v>
      </c>
      <c r="P725" s="142">
        <f>O725*H725</f>
        <v>0</v>
      </c>
      <c r="Q725" s="142">
        <v>2E-3</v>
      </c>
      <c r="R725" s="142">
        <f>Q725*H725</f>
        <v>8.0000000000000002E-3</v>
      </c>
      <c r="S725" s="142">
        <v>0</v>
      </c>
      <c r="T725" s="143">
        <f>S725*H725</f>
        <v>0</v>
      </c>
      <c r="AR725" s="144" t="s">
        <v>241</v>
      </c>
      <c r="AT725" s="144" t="s">
        <v>398</v>
      </c>
      <c r="AU725" s="144" t="s">
        <v>88</v>
      </c>
      <c r="AY725" s="18" t="s">
        <v>178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86</v>
      </c>
      <c r="BK725" s="145">
        <f>ROUND(I725*H725,2)</f>
        <v>0</v>
      </c>
      <c r="BL725" s="18" t="s">
        <v>185</v>
      </c>
      <c r="BM725" s="144" t="s">
        <v>774</v>
      </c>
    </row>
    <row r="726" spans="2:65" s="1" customFormat="1" ht="24.15" customHeight="1">
      <c r="B726" s="34"/>
      <c r="C726" s="133" t="s">
        <v>775</v>
      </c>
      <c r="D726" s="133" t="s">
        <v>180</v>
      </c>
      <c r="E726" s="134" t="s">
        <v>776</v>
      </c>
      <c r="F726" s="135" t="s">
        <v>777</v>
      </c>
      <c r="G726" s="136" t="s">
        <v>219</v>
      </c>
      <c r="H726" s="137">
        <v>1</v>
      </c>
      <c r="I726" s="138"/>
      <c r="J726" s="139">
        <f>ROUND(I726*H726,2)</f>
        <v>0</v>
      </c>
      <c r="K726" s="135" t="s">
        <v>184</v>
      </c>
      <c r="L726" s="34"/>
      <c r="M726" s="140" t="s">
        <v>32</v>
      </c>
      <c r="N726" s="141" t="s">
        <v>50</v>
      </c>
      <c r="P726" s="142">
        <f>O726*H726</f>
        <v>0</v>
      </c>
      <c r="Q726" s="142">
        <v>0.54568000000000005</v>
      </c>
      <c r="R726" s="142">
        <f>Q726*H726</f>
        <v>0.54568000000000005</v>
      </c>
      <c r="S726" s="142">
        <v>0</v>
      </c>
      <c r="T726" s="143">
        <f>S726*H726</f>
        <v>0</v>
      </c>
      <c r="AR726" s="144" t="s">
        <v>185</v>
      </c>
      <c r="AT726" s="144" t="s">
        <v>180</v>
      </c>
      <c r="AU726" s="144" t="s">
        <v>88</v>
      </c>
      <c r="AY726" s="18" t="s">
        <v>178</v>
      </c>
      <c r="BE726" s="145">
        <f>IF(N726="základní",J726,0)</f>
        <v>0</v>
      </c>
      <c r="BF726" s="145">
        <f>IF(N726="snížená",J726,0)</f>
        <v>0</v>
      </c>
      <c r="BG726" s="145">
        <f>IF(N726="zákl. přenesená",J726,0)</f>
        <v>0</v>
      </c>
      <c r="BH726" s="145">
        <f>IF(N726="sníž. přenesená",J726,0)</f>
        <v>0</v>
      </c>
      <c r="BI726" s="145">
        <f>IF(N726="nulová",J726,0)</f>
        <v>0</v>
      </c>
      <c r="BJ726" s="18" t="s">
        <v>86</v>
      </c>
      <c r="BK726" s="145">
        <f>ROUND(I726*H726,2)</f>
        <v>0</v>
      </c>
      <c r="BL726" s="18" t="s">
        <v>185</v>
      </c>
      <c r="BM726" s="144" t="s">
        <v>778</v>
      </c>
    </row>
    <row r="727" spans="2:65" s="1" customFormat="1" ht="10.199999999999999">
      <c r="B727" s="34"/>
      <c r="D727" s="146" t="s">
        <v>187</v>
      </c>
      <c r="F727" s="147" t="s">
        <v>779</v>
      </c>
      <c r="I727" s="148"/>
      <c r="L727" s="34"/>
      <c r="M727" s="149"/>
      <c r="T727" s="55"/>
      <c r="AT727" s="18" t="s">
        <v>187</v>
      </c>
      <c r="AU727" s="18" t="s">
        <v>88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190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222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88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2" customFormat="1" ht="20.399999999999999">
      <c r="B730" s="150"/>
      <c r="D730" s="151" t="s">
        <v>189</v>
      </c>
      <c r="E730" s="152" t="s">
        <v>32</v>
      </c>
      <c r="F730" s="153" t="s">
        <v>477</v>
      </c>
      <c r="H730" s="152" t="s">
        <v>32</v>
      </c>
      <c r="I730" s="154"/>
      <c r="L730" s="150"/>
      <c r="M730" s="155"/>
      <c r="T730" s="156"/>
      <c r="AT730" s="152" t="s">
        <v>189</v>
      </c>
      <c r="AU730" s="152" t="s">
        <v>88</v>
      </c>
      <c r="AV730" s="12" t="s">
        <v>86</v>
      </c>
      <c r="AW730" s="12" t="s">
        <v>41</v>
      </c>
      <c r="AX730" s="12" t="s">
        <v>79</v>
      </c>
      <c r="AY730" s="152" t="s">
        <v>178</v>
      </c>
    </row>
    <row r="731" spans="2:65" s="13" customFormat="1" ht="10.199999999999999">
      <c r="B731" s="157"/>
      <c r="D731" s="151" t="s">
        <v>189</v>
      </c>
      <c r="E731" s="158" t="s">
        <v>32</v>
      </c>
      <c r="F731" s="159" t="s">
        <v>722</v>
      </c>
      <c r="H731" s="160">
        <v>1</v>
      </c>
      <c r="I731" s="161"/>
      <c r="L731" s="157"/>
      <c r="M731" s="162"/>
      <c r="T731" s="163"/>
      <c r="AT731" s="158" t="s">
        <v>189</v>
      </c>
      <c r="AU731" s="158" t="s">
        <v>88</v>
      </c>
      <c r="AV731" s="13" t="s">
        <v>88</v>
      </c>
      <c r="AW731" s="13" t="s">
        <v>41</v>
      </c>
      <c r="AX731" s="13" t="s">
        <v>79</v>
      </c>
      <c r="AY731" s="158" t="s">
        <v>178</v>
      </c>
    </row>
    <row r="732" spans="2:65" s="14" customFormat="1" ht="10.199999999999999">
      <c r="B732" s="164"/>
      <c r="D732" s="151" t="s">
        <v>189</v>
      </c>
      <c r="E732" s="165" t="s">
        <v>32</v>
      </c>
      <c r="F732" s="166" t="s">
        <v>192</v>
      </c>
      <c r="H732" s="167">
        <v>1</v>
      </c>
      <c r="I732" s="168"/>
      <c r="L732" s="164"/>
      <c r="M732" s="169"/>
      <c r="T732" s="170"/>
      <c r="AT732" s="165" t="s">
        <v>189</v>
      </c>
      <c r="AU732" s="165" t="s">
        <v>88</v>
      </c>
      <c r="AV732" s="14" t="s">
        <v>185</v>
      </c>
      <c r="AW732" s="14" t="s">
        <v>41</v>
      </c>
      <c r="AX732" s="14" t="s">
        <v>86</v>
      </c>
      <c r="AY732" s="165" t="s">
        <v>178</v>
      </c>
    </row>
    <row r="733" spans="2:65" s="1" customFormat="1" ht="33" customHeight="1">
      <c r="B733" s="34"/>
      <c r="C733" s="171" t="s">
        <v>780</v>
      </c>
      <c r="D733" s="171" t="s">
        <v>398</v>
      </c>
      <c r="E733" s="172" t="s">
        <v>781</v>
      </c>
      <c r="F733" s="173" t="s">
        <v>782</v>
      </c>
      <c r="G733" s="174" t="s">
        <v>219</v>
      </c>
      <c r="H733" s="175">
        <v>1.02</v>
      </c>
      <c r="I733" s="176"/>
      <c r="J733" s="177">
        <f>ROUND(I733*H733,2)</f>
        <v>0</v>
      </c>
      <c r="K733" s="173" t="s">
        <v>184</v>
      </c>
      <c r="L733" s="178"/>
      <c r="M733" s="179" t="s">
        <v>32</v>
      </c>
      <c r="N733" s="180" t="s">
        <v>50</v>
      </c>
      <c r="P733" s="142">
        <f>O733*H733</f>
        <v>0</v>
      </c>
      <c r="Q733" s="142">
        <v>3.51</v>
      </c>
      <c r="R733" s="142">
        <f>Q733*H733</f>
        <v>3.5802</v>
      </c>
      <c r="S733" s="142">
        <v>0</v>
      </c>
      <c r="T733" s="143">
        <f>S733*H733</f>
        <v>0</v>
      </c>
      <c r="AR733" s="144" t="s">
        <v>241</v>
      </c>
      <c r="AT733" s="144" t="s">
        <v>398</v>
      </c>
      <c r="AU733" s="144" t="s">
        <v>88</v>
      </c>
      <c r="AY733" s="18" t="s">
        <v>178</v>
      </c>
      <c r="BE733" s="145">
        <f>IF(N733="základní",J733,0)</f>
        <v>0</v>
      </c>
      <c r="BF733" s="145">
        <f>IF(N733="snížená",J733,0)</f>
        <v>0</v>
      </c>
      <c r="BG733" s="145">
        <f>IF(N733="zákl. přenesená",J733,0)</f>
        <v>0</v>
      </c>
      <c r="BH733" s="145">
        <f>IF(N733="sníž. přenesená",J733,0)</f>
        <v>0</v>
      </c>
      <c r="BI733" s="145">
        <f>IF(N733="nulová",J733,0)</f>
        <v>0</v>
      </c>
      <c r="BJ733" s="18" t="s">
        <v>86</v>
      </c>
      <c r="BK733" s="145">
        <f>ROUND(I733*H733,2)</f>
        <v>0</v>
      </c>
      <c r="BL733" s="18" t="s">
        <v>185</v>
      </c>
      <c r="BM733" s="144" t="s">
        <v>783</v>
      </c>
    </row>
    <row r="734" spans="2:65" s="13" customFormat="1" ht="10.199999999999999">
      <c r="B734" s="157"/>
      <c r="D734" s="151" t="s">
        <v>189</v>
      </c>
      <c r="F734" s="159" t="s">
        <v>784</v>
      </c>
      <c r="H734" s="160">
        <v>1.02</v>
      </c>
      <c r="I734" s="161"/>
      <c r="L734" s="157"/>
      <c r="M734" s="162"/>
      <c r="T734" s="163"/>
      <c r="AT734" s="158" t="s">
        <v>189</v>
      </c>
      <c r="AU734" s="158" t="s">
        <v>88</v>
      </c>
      <c r="AV734" s="13" t="s">
        <v>88</v>
      </c>
      <c r="AW734" s="13" t="s">
        <v>4</v>
      </c>
      <c r="AX734" s="13" t="s">
        <v>86</v>
      </c>
      <c r="AY734" s="158" t="s">
        <v>178</v>
      </c>
    </row>
    <row r="735" spans="2:65" s="1" customFormat="1" ht="24.15" customHeight="1">
      <c r="B735" s="34"/>
      <c r="C735" s="171" t="s">
        <v>785</v>
      </c>
      <c r="D735" s="171" t="s">
        <v>398</v>
      </c>
      <c r="E735" s="172" t="s">
        <v>786</v>
      </c>
      <c r="F735" s="173" t="s">
        <v>787</v>
      </c>
      <c r="G735" s="174" t="s">
        <v>219</v>
      </c>
      <c r="H735" s="175">
        <v>1</v>
      </c>
      <c r="I735" s="176"/>
      <c r="J735" s="177">
        <f>ROUND(I735*H735,2)</f>
        <v>0</v>
      </c>
      <c r="K735" s="173" t="s">
        <v>184</v>
      </c>
      <c r="L735" s="178"/>
      <c r="M735" s="179" t="s">
        <v>32</v>
      </c>
      <c r="N735" s="180" t="s">
        <v>50</v>
      </c>
      <c r="P735" s="142">
        <f>O735*H735</f>
        <v>0</v>
      </c>
      <c r="Q735" s="142">
        <v>3.0000000000000001E-3</v>
      </c>
      <c r="R735" s="142">
        <f>Q735*H735</f>
        <v>3.0000000000000001E-3</v>
      </c>
      <c r="S735" s="142">
        <v>0</v>
      </c>
      <c r="T735" s="143">
        <f>S735*H735</f>
        <v>0</v>
      </c>
      <c r="AR735" s="144" t="s">
        <v>241</v>
      </c>
      <c r="AT735" s="144" t="s">
        <v>398</v>
      </c>
      <c r="AU735" s="144" t="s">
        <v>88</v>
      </c>
      <c r="AY735" s="18" t="s">
        <v>178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8" t="s">
        <v>86</v>
      </c>
      <c r="BK735" s="145">
        <f>ROUND(I735*H735,2)</f>
        <v>0</v>
      </c>
      <c r="BL735" s="18" t="s">
        <v>185</v>
      </c>
      <c r="BM735" s="144" t="s">
        <v>788</v>
      </c>
    </row>
    <row r="736" spans="2:65" s="1" customFormat="1" ht="24.15" customHeight="1">
      <c r="B736" s="34"/>
      <c r="C736" s="133" t="s">
        <v>789</v>
      </c>
      <c r="D736" s="133" t="s">
        <v>180</v>
      </c>
      <c r="E736" s="134" t="s">
        <v>790</v>
      </c>
      <c r="F736" s="135" t="s">
        <v>791</v>
      </c>
      <c r="G736" s="136" t="s">
        <v>219</v>
      </c>
      <c r="H736" s="137">
        <v>5</v>
      </c>
      <c r="I736" s="138"/>
      <c r="J736" s="139">
        <f>ROUND(I736*H736,2)</f>
        <v>0</v>
      </c>
      <c r="K736" s="135" t="s">
        <v>184</v>
      </c>
      <c r="L736" s="34"/>
      <c r="M736" s="140" t="s">
        <v>32</v>
      </c>
      <c r="N736" s="141" t="s">
        <v>50</v>
      </c>
      <c r="P736" s="142">
        <f>O736*H736</f>
        <v>0</v>
      </c>
      <c r="Q736" s="142">
        <v>9.8899999999999995E-3</v>
      </c>
      <c r="R736" s="142">
        <f>Q736*H736</f>
        <v>4.9449999999999994E-2</v>
      </c>
      <c r="S736" s="142">
        <v>0</v>
      </c>
      <c r="T736" s="143">
        <f>S736*H736</f>
        <v>0</v>
      </c>
      <c r="AR736" s="144" t="s">
        <v>185</v>
      </c>
      <c r="AT736" s="144" t="s">
        <v>180</v>
      </c>
      <c r="AU736" s="144" t="s">
        <v>88</v>
      </c>
      <c r="AY736" s="18" t="s">
        <v>178</v>
      </c>
      <c r="BE736" s="145">
        <f>IF(N736="základní",J736,0)</f>
        <v>0</v>
      </c>
      <c r="BF736" s="145">
        <f>IF(N736="snížená",J736,0)</f>
        <v>0</v>
      </c>
      <c r="BG736" s="145">
        <f>IF(N736="zákl. přenesená",J736,0)</f>
        <v>0</v>
      </c>
      <c r="BH736" s="145">
        <f>IF(N736="sníž. přenesená",J736,0)</f>
        <v>0</v>
      </c>
      <c r="BI736" s="145">
        <f>IF(N736="nulová",J736,0)</f>
        <v>0</v>
      </c>
      <c r="BJ736" s="18" t="s">
        <v>86</v>
      </c>
      <c r="BK736" s="145">
        <f>ROUND(I736*H736,2)</f>
        <v>0</v>
      </c>
      <c r="BL736" s="18" t="s">
        <v>185</v>
      </c>
      <c r="BM736" s="144" t="s">
        <v>792</v>
      </c>
    </row>
    <row r="737" spans="2:65" s="1" customFormat="1" ht="10.199999999999999">
      <c r="B737" s="34"/>
      <c r="D737" s="146" t="s">
        <v>187</v>
      </c>
      <c r="F737" s="147" t="s">
        <v>793</v>
      </c>
      <c r="I737" s="148"/>
      <c r="L737" s="34"/>
      <c r="M737" s="149"/>
      <c r="T737" s="55"/>
      <c r="AT737" s="18" t="s">
        <v>187</v>
      </c>
      <c r="AU737" s="18" t="s">
        <v>88</v>
      </c>
    </row>
    <row r="738" spans="2:65" s="12" customFormat="1" ht="10.199999999999999">
      <c r="B738" s="150"/>
      <c r="D738" s="151" t="s">
        <v>189</v>
      </c>
      <c r="E738" s="152" t="s">
        <v>32</v>
      </c>
      <c r="F738" s="153" t="s">
        <v>190</v>
      </c>
      <c r="H738" s="152" t="s">
        <v>32</v>
      </c>
      <c r="I738" s="154"/>
      <c r="L738" s="150"/>
      <c r="M738" s="155"/>
      <c r="T738" s="156"/>
      <c r="AT738" s="152" t="s">
        <v>189</v>
      </c>
      <c r="AU738" s="152" t="s">
        <v>88</v>
      </c>
      <c r="AV738" s="12" t="s">
        <v>86</v>
      </c>
      <c r="AW738" s="12" t="s">
        <v>41</v>
      </c>
      <c r="AX738" s="12" t="s">
        <v>79</v>
      </c>
      <c r="AY738" s="152" t="s">
        <v>178</v>
      </c>
    </row>
    <row r="739" spans="2:65" s="12" customFormat="1" ht="10.199999999999999">
      <c r="B739" s="150"/>
      <c r="D739" s="151" t="s">
        <v>189</v>
      </c>
      <c r="E739" s="152" t="s">
        <v>32</v>
      </c>
      <c r="F739" s="153" t="s">
        <v>222</v>
      </c>
      <c r="H739" s="152" t="s">
        <v>32</v>
      </c>
      <c r="I739" s="154"/>
      <c r="L739" s="150"/>
      <c r="M739" s="155"/>
      <c r="T739" s="156"/>
      <c r="AT739" s="152" t="s">
        <v>189</v>
      </c>
      <c r="AU739" s="152" t="s">
        <v>88</v>
      </c>
      <c r="AV739" s="12" t="s">
        <v>86</v>
      </c>
      <c r="AW739" s="12" t="s">
        <v>41</v>
      </c>
      <c r="AX739" s="12" t="s">
        <v>79</v>
      </c>
      <c r="AY739" s="152" t="s">
        <v>178</v>
      </c>
    </row>
    <row r="740" spans="2:65" s="12" customFormat="1" ht="10.199999999999999">
      <c r="B740" s="150"/>
      <c r="D740" s="151" t="s">
        <v>189</v>
      </c>
      <c r="E740" s="152" t="s">
        <v>32</v>
      </c>
      <c r="F740" s="153" t="s">
        <v>475</v>
      </c>
      <c r="H740" s="152" t="s">
        <v>32</v>
      </c>
      <c r="I740" s="154"/>
      <c r="L740" s="150"/>
      <c r="M740" s="155"/>
      <c r="T740" s="156"/>
      <c r="AT740" s="152" t="s">
        <v>189</v>
      </c>
      <c r="AU740" s="152" t="s">
        <v>88</v>
      </c>
      <c r="AV740" s="12" t="s">
        <v>86</v>
      </c>
      <c r="AW740" s="12" t="s">
        <v>41</v>
      </c>
      <c r="AX740" s="12" t="s">
        <v>79</v>
      </c>
      <c r="AY740" s="152" t="s">
        <v>178</v>
      </c>
    </row>
    <row r="741" spans="2:65" s="13" customFormat="1" ht="10.199999999999999">
      <c r="B741" s="157"/>
      <c r="D741" s="151" t="s">
        <v>189</v>
      </c>
      <c r="E741" s="158" t="s">
        <v>32</v>
      </c>
      <c r="F741" s="159" t="s">
        <v>794</v>
      </c>
      <c r="H741" s="160">
        <v>3</v>
      </c>
      <c r="I741" s="161"/>
      <c r="L741" s="157"/>
      <c r="M741" s="162"/>
      <c r="T741" s="163"/>
      <c r="AT741" s="158" t="s">
        <v>189</v>
      </c>
      <c r="AU741" s="158" t="s">
        <v>88</v>
      </c>
      <c r="AV741" s="13" t="s">
        <v>88</v>
      </c>
      <c r="AW741" s="13" t="s">
        <v>41</v>
      </c>
      <c r="AX741" s="13" t="s">
        <v>79</v>
      </c>
      <c r="AY741" s="158" t="s">
        <v>178</v>
      </c>
    </row>
    <row r="742" spans="2:65" s="13" customFormat="1" ht="10.199999999999999">
      <c r="B742" s="157"/>
      <c r="D742" s="151" t="s">
        <v>189</v>
      </c>
      <c r="E742" s="158" t="s">
        <v>32</v>
      </c>
      <c r="F742" s="159" t="s">
        <v>719</v>
      </c>
      <c r="H742" s="160">
        <v>2</v>
      </c>
      <c r="I742" s="161"/>
      <c r="L742" s="157"/>
      <c r="M742" s="162"/>
      <c r="T742" s="163"/>
      <c r="AT742" s="158" t="s">
        <v>189</v>
      </c>
      <c r="AU742" s="158" t="s">
        <v>88</v>
      </c>
      <c r="AV742" s="13" t="s">
        <v>88</v>
      </c>
      <c r="AW742" s="13" t="s">
        <v>41</v>
      </c>
      <c r="AX742" s="13" t="s">
        <v>79</v>
      </c>
      <c r="AY742" s="158" t="s">
        <v>178</v>
      </c>
    </row>
    <row r="743" spans="2:65" s="15" customFormat="1" ht="10.199999999999999">
      <c r="B743" s="181"/>
      <c r="D743" s="151" t="s">
        <v>189</v>
      </c>
      <c r="E743" s="182" t="s">
        <v>32</v>
      </c>
      <c r="F743" s="183" t="s">
        <v>479</v>
      </c>
      <c r="H743" s="184">
        <v>5</v>
      </c>
      <c r="I743" s="185"/>
      <c r="L743" s="181"/>
      <c r="M743" s="186"/>
      <c r="T743" s="187"/>
      <c r="AT743" s="182" t="s">
        <v>189</v>
      </c>
      <c r="AU743" s="182" t="s">
        <v>88</v>
      </c>
      <c r="AV743" s="15" t="s">
        <v>199</v>
      </c>
      <c r="AW743" s="15" t="s">
        <v>41</v>
      </c>
      <c r="AX743" s="15" t="s">
        <v>79</v>
      </c>
      <c r="AY743" s="182" t="s">
        <v>178</v>
      </c>
    </row>
    <row r="744" spans="2:65" s="14" customFormat="1" ht="10.199999999999999">
      <c r="B744" s="164"/>
      <c r="D744" s="151" t="s">
        <v>189</v>
      </c>
      <c r="E744" s="165" t="s">
        <v>32</v>
      </c>
      <c r="F744" s="166" t="s">
        <v>192</v>
      </c>
      <c r="H744" s="167">
        <v>5</v>
      </c>
      <c r="I744" s="168"/>
      <c r="L744" s="164"/>
      <c r="M744" s="169"/>
      <c r="T744" s="170"/>
      <c r="AT744" s="165" t="s">
        <v>189</v>
      </c>
      <c r="AU744" s="165" t="s">
        <v>88</v>
      </c>
      <c r="AV744" s="14" t="s">
        <v>185</v>
      </c>
      <c r="AW744" s="14" t="s">
        <v>41</v>
      </c>
      <c r="AX744" s="14" t="s">
        <v>86</v>
      </c>
      <c r="AY744" s="165" t="s">
        <v>178</v>
      </c>
    </row>
    <row r="745" spans="2:65" s="1" customFormat="1" ht="16.5" customHeight="1">
      <c r="B745" s="34"/>
      <c r="C745" s="171" t="s">
        <v>795</v>
      </c>
      <c r="D745" s="171" t="s">
        <v>398</v>
      </c>
      <c r="E745" s="172" t="s">
        <v>796</v>
      </c>
      <c r="F745" s="173" t="s">
        <v>797</v>
      </c>
      <c r="G745" s="174" t="s">
        <v>219</v>
      </c>
      <c r="H745" s="175">
        <v>5.0999999999999996</v>
      </c>
      <c r="I745" s="176"/>
      <c r="J745" s="177">
        <f>ROUND(I745*H745,2)</f>
        <v>0</v>
      </c>
      <c r="K745" s="173" t="s">
        <v>184</v>
      </c>
      <c r="L745" s="178"/>
      <c r="M745" s="179" t="s">
        <v>32</v>
      </c>
      <c r="N745" s="180" t="s">
        <v>50</v>
      </c>
      <c r="P745" s="142">
        <f>O745*H745</f>
        <v>0</v>
      </c>
      <c r="Q745" s="142">
        <v>0.26200000000000001</v>
      </c>
      <c r="R745" s="142">
        <f>Q745*H745</f>
        <v>1.3362000000000001</v>
      </c>
      <c r="S745" s="142">
        <v>0</v>
      </c>
      <c r="T745" s="143">
        <f>S745*H745</f>
        <v>0</v>
      </c>
      <c r="AR745" s="144" t="s">
        <v>241</v>
      </c>
      <c r="AT745" s="144" t="s">
        <v>398</v>
      </c>
      <c r="AU745" s="144" t="s">
        <v>88</v>
      </c>
      <c r="AY745" s="18" t="s">
        <v>178</v>
      </c>
      <c r="BE745" s="145">
        <f>IF(N745="základní",J745,0)</f>
        <v>0</v>
      </c>
      <c r="BF745" s="145">
        <f>IF(N745="snížená",J745,0)</f>
        <v>0</v>
      </c>
      <c r="BG745" s="145">
        <f>IF(N745="zákl. přenesená",J745,0)</f>
        <v>0</v>
      </c>
      <c r="BH745" s="145">
        <f>IF(N745="sníž. přenesená",J745,0)</f>
        <v>0</v>
      </c>
      <c r="BI745" s="145">
        <f>IF(N745="nulová",J745,0)</f>
        <v>0</v>
      </c>
      <c r="BJ745" s="18" t="s">
        <v>86</v>
      </c>
      <c r="BK745" s="145">
        <f>ROUND(I745*H745,2)</f>
        <v>0</v>
      </c>
      <c r="BL745" s="18" t="s">
        <v>185</v>
      </c>
      <c r="BM745" s="144" t="s">
        <v>798</v>
      </c>
    </row>
    <row r="746" spans="2:65" s="13" customFormat="1" ht="10.199999999999999">
      <c r="B746" s="157"/>
      <c r="D746" s="151" t="s">
        <v>189</v>
      </c>
      <c r="F746" s="159" t="s">
        <v>799</v>
      </c>
      <c r="H746" s="160">
        <v>5.0999999999999996</v>
      </c>
      <c r="I746" s="161"/>
      <c r="L746" s="157"/>
      <c r="M746" s="162"/>
      <c r="T746" s="163"/>
      <c r="AT746" s="158" t="s">
        <v>189</v>
      </c>
      <c r="AU746" s="158" t="s">
        <v>88</v>
      </c>
      <c r="AV746" s="13" t="s">
        <v>88</v>
      </c>
      <c r="AW746" s="13" t="s">
        <v>4</v>
      </c>
      <c r="AX746" s="13" t="s">
        <v>86</v>
      </c>
      <c r="AY746" s="158" t="s">
        <v>178</v>
      </c>
    </row>
    <row r="747" spans="2:65" s="1" customFormat="1" ht="24.15" customHeight="1">
      <c r="B747" s="34"/>
      <c r="C747" s="171" t="s">
        <v>800</v>
      </c>
      <c r="D747" s="171" t="s">
        <v>398</v>
      </c>
      <c r="E747" s="172" t="s">
        <v>772</v>
      </c>
      <c r="F747" s="173" t="s">
        <v>773</v>
      </c>
      <c r="G747" s="174" t="s">
        <v>219</v>
      </c>
      <c r="H747" s="175">
        <v>5</v>
      </c>
      <c r="I747" s="176"/>
      <c r="J747" s="177">
        <f>ROUND(I747*H747,2)</f>
        <v>0</v>
      </c>
      <c r="K747" s="173" t="s">
        <v>184</v>
      </c>
      <c r="L747" s="178"/>
      <c r="M747" s="179" t="s">
        <v>32</v>
      </c>
      <c r="N747" s="180" t="s">
        <v>50</v>
      </c>
      <c r="P747" s="142">
        <f>O747*H747</f>
        <v>0</v>
      </c>
      <c r="Q747" s="142">
        <v>2E-3</v>
      </c>
      <c r="R747" s="142">
        <f>Q747*H747</f>
        <v>0.01</v>
      </c>
      <c r="S747" s="142">
        <v>0</v>
      </c>
      <c r="T747" s="143">
        <f>S747*H747</f>
        <v>0</v>
      </c>
      <c r="AR747" s="144" t="s">
        <v>241</v>
      </c>
      <c r="AT747" s="144" t="s">
        <v>398</v>
      </c>
      <c r="AU747" s="144" t="s">
        <v>88</v>
      </c>
      <c r="AY747" s="18" t="s">
        <v>178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86</v>
      </c>
      <c r="BK747" s="145">
        <f>ROUND(I747*H747,2)</f>
        <v>0</v>
      </c>
      <c r="BL747" s="18" t="s">
        <v>185</v>
      </c>
      <c r="BM747" s="144" t="s">
        <v>801</v>
      </c>
    </row>
    <row r="748" spans="2:65" s="1" customFormat="1" ht="24.15" customHeight="1">
      <c r="B748" s="34"/>
      <c r="C748" s="133" t="s">
        <v>802</v>
      </c>
      <c r="D748" s="133" t="s">
        <v>180</v>
      </c>
      <c r="E748" s="134" t="s">
        <v>803</v>
      </c>
      <c r="F748" s="135" t="s">
        <v>804</v>
      </c>
      <c r="G748" s="136" t="s">
        <v>219</v>
      </c>
      <c r="H748" s="137">
        <v>2</v>
      </c>
      <c r="I748" s="138"/>
      <c r="J748" s="139">
        <f>ROUND(I748*H748,2)</f>
        <v>0</v>
      </c>
      <c r="K748" s="135" t="s">
        <v>184</v>
      </c>
      <c r="L748" s="34"/>
      <c r="M748" s="140" t="s">
        <v>32</v>
      </c>
      <c r="N748" s="141" t="s">
        <v>50</v>
      </c>
      <c r="P748" s="142">
        <f>O748*H748</f>
        <v>0</v>
      </c>
      <c r="Q748" s="142">
        <v>1.018E-2</v>
      </c>
      <c r="R748" s="142">
        <f>Q748*H748</f>
        <v>2.036E-2</v>
      </c>
      <c r="S748" s="142">
        <v>0</v>
      </c>
      <c r="T748" s="143">
        <f>S748*H748</f>
        <v>0</v>
      </c>
      <c r="AR748" s="144" t="s">
        <v>185</v>
      </c>
      <c r="AT748" s="144" t="s">
        <v>180</v>
      </c>
      <c r="AU748" s="144" t="s">
        <v>88</v>
      </c>
      <c r="AY748" s="18" t="s">
        <v>178</v>
      </c>
      <c r="BE748" s="145">
        <f>IF(N748="základní",J748,0)</f>
        <v>0</v>
      </c>
      <c r="BF748" s="145">
        <f>IF(N748="snížená",J748,0)</f>
        <v>0</v>
      </c>
      <c r="BG748" s="145">
        <f>IF(N748="zákl. přenesená",J748,0)</f>
        <v>0</v>
      </c>
      <c r="BH748" s="145">
        <f>IF(N748="sníž. přenesená",J748,0)</f>
        <v>0</v>
      </c>
      <c r="BI748" s="145">
        <f>IF(N748="nulová",J748,0)</f>
        <v>0</v>
      </c>
      <c r="BJ748" s="18" t="s">
        <v>86</v>
      </c>
      <c r="BK748" s="145">
        <f>ROUND(I748*H748,2)</f>
        <v>0</v>
      </c>
      <c r="BL748" s="18" t="s">
        <v>185</v>
      </c>
      <c r="BM748" s="144" t="s">
        <v>805</v>
      </c>
    </row>
    <row r="749" spans="2:65" s="1" customFormat="1" ht="10.199999999999999">
      <c r="B749" s="34"/>
      <c r="D749" s="146" t="s">
        <v>187</v>
      </c>
      <c r="F749" s="147" t="s">
        <v>806</v>
      </c>
      <c r="I749" s="148"/>
      <c r="L749" s="34"/>
      <c r="M749" s="149"/>
      <c r="T749" s="55"/>
      <c r="AT749" s="18" t="s">
        <v>187</v>
      </c>
      <c r="AU749" s="18" t="s">
        <v>88</v>
      </c>
    </row>
    <row r="750" spans="2:65" s="12" customFormat="1" ht="10.199999999999999">
      <c r="B750" s="150"/>
      <c r="D750" s="151" t="s">
        <v>189</v>
      </c>
      <c r="E750" s="152" t="s">
        <v>32</v>
      </c>
      <c r="F750" s="153" t="s">
        <v>190</v>
      </c>
      <c r="H750" s="152" t="s">
        <v>32</v>
      </c>
      <c r="I750" s="154"/>
      <c r="L750" s="150"/>
      <c r="M750" s="155"/>
      <c r="T750" s="156"/>
      <c r="AT750" s="152" t="s">
        <v>189</v>
      </c>
      <c r="AU750" s="152" t="s">
        <v>88</v>
      </c>
      <c r="AV750" s="12" t="s">
        <v>86</v>
      </c>
      <c r="AW750" s="12" t="s">
        <v>41</v>
      </c>
      <c r="AX750" s="12" t="s">
        <v>79</v>
      </c>
      <c r="AY750" s="152" t="s">
        <v>178</v>
      </c>
    </row>
    <row r="751" spans="2:65" s="12" customFormat="1" ht="10.199999999999999">
      <c r="B751" s="150"/>
      <c r="D751" s="151" t="s">
        <v>189</v>
      </c>
      <c r="E751" s="152" t="s">
        <v>32</v>
      </c>
      <c r="F751" s="153" t="s">
        <v>222</v>
      </c>
      <c r="H751" s="152" t="s">
        <v>32</v>
      </c>
      <c r="I751" s="154"/>
      <c r="L751" s="150"/>
      <c r="M751" s="155"/>
      <c r="T751" s="156"/>
      <c r="AT751" s="152" t="s">
        <v>189</v>
      </c>
      <c r="AU751" s="152" t="s">
        <v>88</v>
      </c>
      <c r="AV751" s="12" t="s">
        <v>86</v>
      </c>
      <c r="AW751" s="12" t="s">
        <v>41</v>
      </c>
      <c r="AX751" s="12" t="s">
        <v>79</v>
      </c>
      <c r="AY751" s="152" t="s">
        <v>178</v>
      </c>
    </row>
    <row r="752" spans="2:65" s="12" customFormat="1" ht="20.399999999999999">
      <c r="B752" s="150"/>
      <c r="D752" s="151" t="s">
        <v>189</v>
      </c>
      <c r="E752" s="152" t="s">
        <v>32</v>
      </c>
      <c r="F752" s="153" t="s">
        <v>477</v>
      </c>
      <c r="H752" s="152" t="s">
        <v>32</v>
      </c>
      <c r="I752" s="154"/>
      <c r="L752" s="150"/>
      <c r="M752" s="155"/>
      <c r="T752" s="156"/>
      <c r="AT752" s="152" t="s">
        <v>189</v>
      </c>
      <c r="AU752" s="152" t="s">
        <v>88</v>
      </c>
      <c r="AV752" s="12" t="s">
        <v>86</v>
      </c>
      <c r="AW752" s="12" t="s">
        <v>41</v>
      </c>
      <c r="AX752" s="12" t="s">
        <v>79</v>
      </c>
      <c r="AY752" s="152" t="s">
        <v>178</v>
      </c>
    </row>
    <row r="753" spans="2:65" s="13" customFormat="1" ht="10.199999999999999">
      <c r="B753" s="157"/>
      <c r="D753" s="151" t="s">
        <v>189</v>
      </c>
      <c r="E753" s="158" t="s">
        <v>32</v>
      </c>
      <c r="F753" s="159" t="s">
        <v>807</v>
      </c>
      <c r="H753" s="160">
        <v>2</v>
      </c>
      <c r="I753" s="161"/>
      <c r="L753" s="157"/>
      <c r="M753" s="162"/>
      <c r="T753" s="163"/>
      <c r="AT753" s="158" t="s">
        <v>189</v>
      </c>
      <c r="AU753" s="158" t="s">
        <v>88</v>
      </c>
      <c r="AV753" s="13" t="s">
        <v>88</v>
      </c>
      <c r="AW753" s="13" t="s">
        <v>41</v>
      </c>
      <c r="AX753" s="13" t="s">
        <v>79</v>
      </c>
      <c r="AY753" s="158" t="s">
        <v>178</v>
      </c>
    </row>
    <row r="754" spans="2:65" s="14" customFormat="1" ht="10.199999999999999">
      <c r="B754" s="164"/>
      <c r="D754" s="151" t="s">
        <v>189</v>
      </c>
      <c r="E754" s="165" t="s">
        <v>32</v>
      </c>
      <c r="F754" s="166" t="s">
        <v>192</v>
      </c>
      <c r="H754" s="167">
        <v>2</v>
      </c>
      <c r="I754" s="168"/>
      <c r="L754" s="164"/>
      <c r="M754" s="169"/>
      <c r="T754" s="170"/>
      <c r="AT754" s="165" t="s">
        <v>189</v>
      </c>
      <c r="AU754" s="165" t="s">
        <v>88</v>
      </c>
      <c r="AV754" s="14" t="s">
        <v>185</v>
      </c>
      <c r="AW754" s="14" t="s">
        <v>41</v>
      </c>
      <c r="AX754" s="14" t="s">
        <v>86</v>
      </c>
      <c r="AY754" s="165" t="s">
        <v>178</v>
      </c>
    </row>
    <row r="755" spans="2:65" s="1" customFormat="1" ht="24.15" customHeight="1">
      <c r="B755" s="34"/>
      <c r="C755" s="171" t="s">
        <v>808</v>
      </c>
      <c r="D755" s="171" t="s">
        <v>398</v>
      </c>
      <c r="E755" s="172" t="s">
        <v>809</v>
      </c>
      <c r="F755" s="173" t="s">
        <v>810</v>
      </c>
      <c r="G755" s="174" t="s">
        <v>219</v>
      </c>
      <c r="H755" s="175">
        <v>2.04</v>
      </c>
      <c r="I755" s="176"/>
      <c r="J755" s="177">
        <f>ROUND(I755*H755,2)</f>
        <v>0</v>
      </c>
      <c r="K755" s="173" t="s">
        <v>184</v>
      </c>
      <c r="L755" s="178"/>
      <c r="M755" s="179" t="s">
        <v>32</v>
      </c>
      <c r="N755" s="180" t="s">
        <v>50</v>
      </c>
      <c r="P755" s="142">
        <f>O755*H755</f>
        <v>0</v>
      </c>
      <c r="Q755" s="142">
        <v>0.7</v>
      </c>
      <c r="R755" s="142">
        <f>Q755*H755</f>
        <v>1.4279999999999999</v>
      </c>
      <c r="S755" s="142">
        <v>0</v>
      </c>
      <c r="T755" s="143">
        <f>S755*H755</f>
        <v>0</v>
      </c>
      <c r="AR755" s="144" t="s">
        <v>241</v>
      </c>
      <c r="AT755" s="144" t="s">
        <v>398</v>
      </c>
      <c r="AU755" s="144" t="s">
        <v>88</v>
      </c>
      <c r="AY755" s="18" t="s">
        <v>178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86</v>
      </c>
      <c r="BK755" s="145">
        <f>ROUND(I755*H755,2)</f>
        <v>0</v>
      </c>
      <c r="BL755" s="18" t="s">
        <v>185</v>
      </c>
      <c r="BM755" s="144" t="s">
        <v>811</v>
      </c>
    </row>
    <row r="756" spans="2:65" s="13" customFormat="1" ht="10.199999999999999">
      <c r="B756" s="157"/>
      <c r="D756" s="151" t="s">
        <v>189</v>
      </c>
      <c r="F756" s="159" t="s">
        <v>812</v>
      </c>
      <c r="H756" s="160">
        <v>2.04</v>
      </c>
      <c r="I756" s="161"/>
      <c r="L756" s="157"/>
      <c r="M756" s="162"/>
      <c r="T756" s="163"/>
      <c r="AT756" s="158" t="s">
        <v>189</v>
      </c>
      <c r="AU756" s="158" t="s">
        <v>88</v>
      </c>
      <c r="AV756" s="13" t="s">
        <v>88</v>
      </c>
      <c r="AW756" s="13" t="s">
        <v>4</v>
      </c>
      <c r="AX756" s="13" t="s">
        <v>86</v>
      </c>
      <c r="AY756" s="158" t="s">
        <v>178</v>
      </c>
    </row>
    <row r="757" spans="2:65" s="1" customFormat="1" ht="24.15" customHeight="1">
      <c r="B757" s="34"/>
      <c r="C757" s="171" t="s">
        <v>813</v>
      </c>
      <c r="D757" s="171" t="s">
        <v>398</v>
      </c>
      <c r="E757" s="172" t="s">
        <v>786</v>
      </c>
      <c r="F757" s="173" t="s">
        <v>787</v>
      </c>
      <c r="G757" s="174" t="s">
        <v>219</v>
      </c>
      <c r="H757" s="175">
        <v>2</v>
      </c>
      <c r="I757" s="176"/>
      <c r="J757" s="177">
        <f>ROUND(I757*H757,2)</f>
        <v>0</v>
      </c>
      <c r="K757" s="173" t="s">
        <v>184</v>
      </c>
      <c r="L757" s="178"/>
      <c r="M757" s="179" t="s">
        <v>32</v>
      </c>
      <c r="N757" s="180" t="s">
        <v>50</v>
      </c>
      <c r="P757" s="142">
        <f>O757*H757</f>
        <v>0</v>
      </c>
      <c r="Q757" s="142">
        <v>3.0000000000000001E-3</v>
      </c>
      <c r="R757" s="142">
        <f>Q757*H757</f>
        <v>6.0000000000000001E-3</v>
      </c>
      <c r="S757" s="142">
        <v>0</v>
      </c>
      <c r="T757" s="143">
        <f>S757*H757</f>
        <v>0</v>
      </c>
      <c r="AR757" s="144" t="s">
        <v>241</v>
      </c>
      <c r="AT757" s="144" t="s">
        <v>398</v>
      </c>
      <c r="AU757" s="144" t="s">
        <v>88</v>
      </c>
      <c r="AY757" s="18" t="s">
        <v>178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86</v>
      </c>
      <c r="BK757" s="145">
        <f>ROUND(I757*H757,2)</f>
        <v>0</v>
      </c>
      <c r="BL757" s="18" t="s">
        <v>185</v>
      </c>
      <c r="BM757" s="144" t="s">
        <v>814</v>
      </c>
    </row>
    <row r="758" spans="2:65" s="1" customFormat="1" ht="24.15" customHeight="1">
      <c r="B758" s="34"/>
      <c r="C758" s="133" t="s">
        <v>815</v>
      </c>
      <c r="D758" s="133" t="s">
        <v>180</v>
      </c>
      <c r="E758" s="134" t="s">
        <v>816</v>
      </c>
      <c r="F758" s="135" t="s">
        <v>817</v>
      </c>
      <c r="G758" s="136" t="s">
        <v>219</v>
      </c>
      <c r="H758" s="137">
        <v>4</v>
      </c>
      <c r="I758" s="138"/>
      <c r="J758" s="139">
        <f>ROUND(I758*H758,2)</f>
        <v>0</v>
      </c>
      <c r="K758" s="135" t="s">
        <v>184</v>
      </c>
      <c r="L758" s="34"/>
      <c r="M758" s="140" t="s">
        <v>32</v>
      </c>
      <c r="N758" s="141" t="s">
        <v>50</v>
      </c>
      <c r="P758" s="142">
        <f>O758*H758</f>
        <v>0</v>
      </c>
      <c r="Q758" s="142">
        <v>1.218E-2</v>
      </c>
      <c r="R758" s="142">
        <f>Q758*H758</f>
        <v>4.8719999999999999E-2</v>
      </c>
      <c r="S758" s="142">
        <v>0</v>
      </c>
      <c r="T758" s="143">
        <f>S758*H758</f>
        <v>0</v>
      </c>
      <c r="AR758" s="144" t="s">
        <v>185</v>
      </c>
      <c r="AT758" s="144" t="s">
        <v>180</v>
      </c>
      <c r="AU758" s="144" t="s">
        <v>88</v>
      </c>
      <c r="AY758" s="18" t="s">
        <v>178</v>
      </c>
      <c r="BE758" s="145">
        <f>IF(N758="základní",J758,0)</f>
        <v>0</v>
      </c>
      <c r="BF758" s="145">
        <f>IF(N758="snížená",J758,0)</f>
        <v>0</v>
      </c>
      <c r="BG758" s="145">
        <f>IF(N758="zákl. přenesená",J758,0)</f>
        <v>0</v>
      </c>
      <c r="BH758" s="145">
        <f>IF(N758="sníž. přenesená",J758,0)</f>
        <v>0</v>
      </c>
      <c r="BI758" s="145">
        <f>IF(N758="nulová",J758,0)</f>
        <v>0</v>
      </c>
      <c r="BJ758" s="18" t="s">
        <v>86</v>
      </c>
      <c r="BK758" s="145">
        <f>ROUND(I758*H758,2)</f>
        <v>0</v>
      </c>
      <c r="BL758" s="18" t="s">
        <v>185</v>
      </c>
      <c r="BM758" s="144" t="s">
        <v>818</v>
      </c>
    </row>
    <row r="759" spans="2:65" s="1" customFormat="1" ht="10.199999999999999">
      <c r="B759" s="34"/>
      <c r="D759" s="146" t="s">
        <v>187</v>
      </c>
      <c r="F759" s="147" t="s">
        <v>819</v>
      </c>
      <c r="I759" s="148"/>
      <c r="L759" s="34"/>
      <c r="M759" s="149"/>
      <c r="T759" s="55"/>
      <c r="AT759" s="18" t="s">
        <v>187</v>
      </c>
      <c r="AU759" s="18" t="s">
        <v>88</v>
      </c>
    </row>
    <row r="760" spans="2:65" s="12" customFormat="1" ht="10.199999999999999">
      <c r="B760" s="150"/>
      <c r="D760" s="151" t="s">
        <v>189</v>
      </c>
      <c r="E760" s="152" t="s">
        <v>32</v>
      </c>
      <c r="F760" s="153" t="s">
        <v>190</v>
      </c>
      <c r="H760" s="152" t="s">
        <v>32</v>
      </c>
      <c r="I760" s="154"/>
      <c r="L760" s="150"/>
      <c r="M760" s="155"/>
      <c r="T760" s="156"/>
      <c r="AT760" s="152" t="s">
        <v>189</v>
      </c>
      <c r="AU760" s="152" t="s">
        <v>88</v>
      </c>
      <c r="AV760" s="12" t="s">
        <v>86</v>
      </c>
      <c r="AW760" s="12" t="s">
        <v>41</v>
      </c>
      <c r="AX760" s="12" t="s">
        <v>79</v>
      </c>
      <c r="AY760" s="152" t="s">
        <v>178</v>
      </c>
    </row>
    <row r="761" spans="2:65" s="12" customFormat="1" ht="10.199999999999999">
      <c r="B761" s="150"/>
      <c r="D761" s="151" t="s">
        <v>189</v>
      </c>
      <c r="E761" s="152" t="s">
        <v>32</v>
      </c>
      <c r="F761" s="153" t="s">
        <v>222</v>
      </c>
      <c r="H761" s="152" t="s">
        <v>32</v>
      </c>
      <c r="I761" s="154"/>
      <c r="L761" s="150"/>
      <c r="M761" s="155"/>
      <c r="T761" s="156"/>
      <c r="AT761" s="152" t="s">
        <v>189</v>
      </c>
      <c r="AU761" s="152" t="s">
        <v>88</v>
      </c>
      <c r="AV761" s="12" t="s">
        <v>86</v>
      </c>
      <c r="AW761" s="12" t="s">
        <v>41</v>
      </c>
      <c r="AX761" s="12" t="s">
        <v>79</v>
      </c>
      <c r="AY761" s="152" t="s">
        <v>178</v>
      </c>
    </row>
    <row r="762" spans="2:65" s="12" customFormat="1" ht="10.199999999999999">
      <c r="B762" s="150"/>
      <c r="D762" s="151" t="s">
        <v>189</v>
      </c>
      <c r="E762" s="152" t="s">
        <v>32</v>
      </c>
      <c r="F762" s="153" t="s">
        <v>475</v>
      </c>
      <c r="H762" s="152" t="s">
        <v>32</v>
      </c>
      <c r="I762" s="154"/>
      <c r="L762" s="150"/>
      <c r="M762" s="155"/>
      <c r="T762" s="156"/>
      <c r="AT762" s="152" t="s">
        <v>189</v>
      </c>
      <c r="AU762" s="152" t="s">
        <v>88</v>
      </c>
      <c r="AV762" s="12" t="s">
        <v>86</v>
      </c>
      <c r="AW762" s="12" t="s">
        <v>41</v>
      </c>
      <c r="AX762" s="12" t="s">
        <v>79</v>
      </c>
      <c r="AY762" s="152" t="s">
        <v>178</v>
      </c>
    </row>
    <row r="763" spans="2:65" s="13" customFormat="1" ht="10.199999999999999">
      <c r="B763" s="157"/>
      <c r="D763" s="151" t="s">
        <v>189</v>
      </c>
      <c r="E763" s="158" t="s">
        <v>32</v>
      </c>
      <c r="F763" s="159" t="s">
        <v>765</v>
      </c>
      <c r="H763" s="160">
        <v>4</v>
      </c>
      <c r="I763" s="161"/>
      <c r="L763" s="157"/>
      <c r="M763" s="162"/>
      <c r="T763" s="163"/>
      <c r="AT763" s="158" t="s">
        <v>189</v>
      </c>
      <c r="AU763" s="158" t="s">
        <v>88</v>
      </c>
      <c r="AV763" s="13" t="s">
        <v>88</v>
      </c>
      <c r="AW763" s="13" t="s">
        <v>41</v>
      </c>
      <c r="AX763" s="13" t="s">
        <v>79</v>
      </c>
      <c r="AY763" s="158" t="s">
        <v>178</v>
      </c>
    </row>
    <row r="764" spans="2:65" s="14" customFormat="1" ht="10.199999999999999">
      <c r="B764" s="164"/>
      <c r="D764" s="151" t="s">
        <v>189</v>
      </c>
      <c r="E764" s="165" t="s">
        <v>32</v>
      </c>
      <c r="F764" s="166" t="s">
        <v>192</v>
      </c>
      <c r="H764" s="167">
        <v>4</v>
      </c>
      <c r="I764" s="168"/>
      <c r="L764" s="164"/>
      <c r="M764" s="169"/>
      <c r="T764" s="170"/>
      <c r="AT764" s="165" t="s">
        <v>189</v>
      </c>
      <c r="AU764" s="165" t="s">
        <v>88</v>
      </c>
      <c r="AV764" s="14" t="s">
        <v>185</v>
      </c>
      <c r="AW764" s="14" t="s">
        <v>41</v>
      </c>
      <c r="AX764" s="14" t="s">
        <v>86</v>
      </c>
      <c r="AY764" s="165" t="s">
        <v>178</v>
      </c>
    </row>
    <row r="765" spans="2:65" s="1" customFormat="1" ht="24.15" customHeight="1">
      <c r="B765" s="34"/>
      <c r="C765" s="171" t="s">
        <v>820</v>
      </c>
      <c r="D765" s="171" t="s">
        <v>398</v>
      </c>
      <c r="E765" s="172" t="s">
        <v>821</v>
      </c>
      <c r="F765" s="173" t="s">
        <v>822</v>
      </c>
      <c r="G765" s="174" t="s">
        <v>219</v>
      </c>
      <c r="H765" s="175">
        <v>4.08</v>
      </c>
      <c r="I765" s="176"/>
      <c r="J765" s="177">
        <f>ROUND(I765*H765,2)</f>
        <v>0</v>
      </c>
      <c r="K765" s="173" t="s">
        <v>184</v>
      </c>
      <c r="L765" s="178"/>
      <c r="M765" s="179" t="s">
        <v>32</v>
      </c>
      <c r="N765" s="180" t="s">
        <v>50</v>
      </c>
      <c r="P765" s="142">
        <f>O765*H765</f>
        <v>0</v>
      </c>
      <c r="Q765" s="142">
        <v>0.58499999999999996</v>
      </c>
      <c r="R765" s="142">
        <f>Q765*H765</f>
        <v>2.3868</v>
      </c>
      <c r="S765" s="142">
        <v>0</v>
      </c>
      <c r="T765" s="143">
        <f>S765*H765</f>
        <v>0</v>
      </c>
      <c r="AR765" s="144" t="s">
        <v>241</v>
      </c>
      <c r="AT765" s="144" t="s">
        <v>398</v>
      </c>
      <c r="AU765" s="144" t="s">
        <v>88</v>
      </c>
      <c r="AY765" s="18" t="s">
        <v>178</v>
      </c>
      <c r="BE765" s="145">
        <f>IF(N765="základní",J765,0)</f>
        <v>0</v>
      </c>
      <c r="BF765" s="145">
        <f>IF(N765="snížená",J765,0)</f>
        <v>0</v>
      </c>
      <c r="BG765" s="145">
        <f>IF(N765="zákl. přenesená",J765,0)</f>
        <v>0</v>
      </c>
      <c r="BH765" s="145">
        <f>IF(N765="sníž. přenesená",J765,0)</f>
        <v>0</v>
      </c>
      <c r="BI765" s="145">
        <f>IF(N765="nulová",J765,0)</f>
        <v>0</v>
      </c>
      <c r="BJ765" s="18" t="s">
        <v>86</v>
      </c>
      <c r="BK765" s="145">
        <f>ROUND(I765*H765,2)</f>
        <v>0</v>
      </c>
      <c r="BL765" s="18" t="s">
        <v>185</v>
      </c>
      <c r="BM765" s="144" t="s">
        <v>823</v>
      </c>
    </row>
    <row r="766" spans="2:65" s="13" customFormat="1" ht="10.199999999999999">
      <c r="B766" s="157"/>
      <c r="D766" s="151" t="s">
        <v>189</v>
      </c>
      <c r="F766" s="159" t="s">
        <v>770</v>
      </c>
      <c r="H766" s="160">
        <v>4.08</v>
      </c>
      <c r="I766" s="161"/>
      <c r="L766" s="157"/>
      <c r="M766" s="162"/>
      <c r="T766" s="163"/>
      <c r="AT766" s="158" t="s">
        <v>189</v>
      </c>
      <c r="AU766" s="158" t="s">
        <v>88</v>
      </c>
      <c r="AV766" s="13" t="s">
        <v>88</v>
      </c>
      <c r="AW766" s="13" t="s">
        <v>4</v>
      </c>
      <c r="AX766" s="13" t="s">
        <v>86</v>
      </c>
      <c r="AY766" s="158" t="s">
        <v>178</v>
      </c>
    </row>
    <row r="767" spans="2:65" s="1" customFormat="1" ht="24.15" customHeight="1">
      <c r="B767" s="34"/>
      <c r="C767" s="133" t="s">
        <v>824</v>
      </c>
      <c r="D767" s="133" t="s">
        <v>180</v>
      </c>
      <c r="E767" s="134" t="s">
        <v>825</v>
      </c>
      <c r="F767" s="135" t="s">
        <v>826</v>
      </c>
      <c r="G767" s="136" t="s">
        <v>219</v>
      </c>
      <c r="H767" s="137">
        <v>1</v>
      </c>
      <c r="I767" s="138"/>
      <c r="J767" s="139">
        <f>ROUND(I767*H767,2)</f>
        <v>0</v>
      </c>
      <c r="K767" s="135" t="s">
        <v>184</v>
      </c>
      <c r="L767" s="34"/>
      <c r="M767" s="140" t="s">
        <v>32</v>
      </c>
      <c r="N767" s="141" t="s">
        <v>50</v>
      </c>
      <c r="P767" s="142">
        <f>O767*H767</f>
        <v>0</v>
      </c>
      <c r="Q767" s="142">
        <v>1.018E-2</v>
      </c>
      <c r="R767" s="142">
        <f>Q767*H767</f>
        <v>1.018E-2</v>
      </c>
      <c r="S767" s="142">
        <v>0</v>
      </c>
      <c r="T767" s="143">
        <f>S767*H767</f>
        <v>0</v>
      </c>
      <c r="AR767" s="144" t="s">
        <v>185</v>
      </c>
      <c r="AT767" s="144" t="s">
        <v>180</v>
      </c>
      <c r="AU767" s="144" t="s">
        <v>88</v>
      </c>
      <c r="AY767" s="18" t="s">
        <v>178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86</v>
      </c>
      <c r="BK767" s="145">
        <f>ROUND(I767*H767,2)</f>
        <v>0</v>
      </c>
      <c r="BL767" s="18" t="s">
        <v>185</v>
      </c>
      <c r="BM767" s="144" t="s">
        <v>827</v>
      </c>
    </row>
    <row r="768" spans="2:65" s="1" customFormat="1" ht="10.199999999999999">
      <c r="B768" s="34"/>
      <c r="D768" s="146" t="s">
        <v>187</v>
      </c>
      <c r="F768" s="147" t="s">
        <v>828</v>
      </c>
      <c r="I768" s="148"/>
      <c r="L768" s="34"/>
      <c r="M768" s="149"/>
      <c r="T768" s="55"/>
      <c r="AT768" s="18" t="s">
        <v>187</v>
      </c>
      <c r="AU768" s="18" t="s">
        <v>88</v>
      </c>
    </row>
    <row r="769" spans="2:65" s="12" customFormat="1" ht="10.199999999999999">
      <c r="B769" s="150"/>
      <c r="D769" s="151" t="s">
        <v>189</v>
      </c>
      <c r="E769" s="152" t="s">
        <v>32</v>
      </c>
      <c r="F769" s="153" t="s">
        <v>190</v>
      </c>
      <c r="H769" s="152" t="s">
        <v>32</v>
      </c>
      <c r="I769" s="154"/>
      <c r="L769" s="150"/>
      <c r="M769" s="155"/>
      <c r="T769" s="156"/>
      <c r="AT769" s="152" t="s">
        <v>189</v>
      </c>
      <c r="AU769" s="152" t="s">
        <v>88</v>
      </c>
      <c r="AV769" s="12" t="s">
        <v>86</v>
      </c>
      <c r="AW769" s="12" t="s">
        <v>41</v>
      </c>
      <c r="AX769" s="12" t="s">
        <v>79</v>
      </c>
      <c r="AY769" s="152" t="s">
        <v>178</v>
      </c>
    </row>
    <row r="770" spans="2:65" s="12" customFormat="1" ht="10.199999999999999">
      <c r="B770" s="150"/>
      <c r="D770" s="151" t="s">
        <v>189</v>
      </c>
      <c r="E770" s="152" t="s">
        <v>32</v>
      </c>
      <c r="F770" s="153" t="s">
        <v>222</v>
      </c>
      <c r="H770" s="152" t="s">
        <v>32</v>
      </c>
      <c r="I770" s="154"/>
      <c r="L770" s="150"/>
      <c r="M770" s="155"/>
      <c r="T770" s="156"/>
      <c r="AT770" s="152" t="s">
        <v>189</v>
      </c>
      <c r="AU770" s="152" t="s">
        <v>88</v>
      </c>
      <c r="AV770" s="12" t="s">
        <v>86</v>
      </c>
      <c r="AW770" s="12" t="s">
        <v>41</v>
      </c>
      <c r="AX770" s="12" t="s">
        <v>79</v>
      </c>
      <c r="AY770" s="152" t="s">
        <v>178</v>
      </c>
    </row>
    <row r="771" spans="2:65" s="12" customFormat="1" ht="20.399999999999999">
      <c r="B771" s="150"/>
      <c r="D771" s="151" t="s">
        <v>189</v>
      </c>
      <c r="E771" s="152" t="s">
        <v>32</v>
      </c>
      <c r="F771" s="153" t="s">
        <v>477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3" customFormat="1" ht="10.199999999999999">
      <c r="B772" s="157"/>
      <c r="D772" s="151" t="s">
        <v>189</v>
      </c>
      <c r="E772" s="158" t="s">
        <v>32</v>
      </c>
      <c r="F772" s="159" t="s">
        <v>722</v>
      </c>
      <c r="H772" s="160">
        <v>1</v>
      </c>
      <c r="I772" s="161"/>
      <c r="L772" s="157"/>
      <c r="M772" s="162"/>
      <c r="T772" s="163"/>
      <c r="AT772" s="158" t="s">
        <v>189</v>
      </c>
      <c r="AU772" s="158" t="s">
        <v>88</v>
      </c>
      <c r="AV772" s="13" t="s">
        <v>88</v>
      </c>
      <c r="AW772" s="13" t="s">
        <v>41</v>
      </c>
      <c r="AX772" s="13" t="s">
        <v>79</v>
      </c>
      <c r="AY772" s="158" t="s">
        <v>178</v>
      </c>
    </row>
    <row r="773" spans="2:65" s="14" customFormat="1" ht="10.199999999999999">
      <c r="B773" s="164"/>
      <c r="D773" s="151" t="s">
        <v>189</v>
      </c>
      <c r="E773" s="165" t="s">
        <v>32</v>
      </c>
      <c r="F773" s="166" t="s">
        <v>192</v>
      </c>
      <c r="H773" s="167">
        <v>1</v>
      </c>
      <c r="I773" s="168"/>
      <c r="L773" s="164"/>
      <c r="M773" s="169"/>
      <c r="T773" s="170"/>
      <c r="AT773" s="165" t="s">
        <v>189</v>
      </c>
      <c r="AU773" s="165" t="s">
        <v>88</v>
      </c>
      <c r="AV773" s="14" t="s">
        <v>185</v>
      </c>
      <c r="AW773" s="14" t="s">
        <v>41</v>
      </c>
      <c r="AX773" s="14" t="s">
        <v>86</v>
      </c>
      <c r="AY773" s="165" t="s">
        <v>178</v>
      </c>
    </row>
    <row r="774" spans="2:65" s="1" customFormat="1" ht="24.15" customHeight="1">
      <c r="B774" s="34"/>
      <c r="C774" s="171" t="s">
        <v>829</v>
      </c>
      <c r="D774" s="171" t="s">
        <v>398</v>
      </c>
      <c r="E774" s="172" t="s">
        <v>830</v>
      </c>
      <c r="F774" s="173" t="s">
        <v>831</v>
      </c>
      <c r="G774" s="174" t="s">
        <v>219</v>
      </c>
      <c r="H774" s="175">
        <v>1.02</v>
      </c>
      <c r="I774" s="176"/>
      <c r="J774" s="177">
        <f>ROUND(I774*H774,2)</f>
        <v>0</v>
      </c>
      <c r="K774" s="173" t="s">
        <v>184</v>
      </c>
      <c r="L774" s="178"/>
      <c r="M774" s="179" t="s">
        <v>32</v>
      </c>
      <c r="N774" s="180" t="s">
        <v>50</v>
      </c>
      <c r="P774" s="142">
        <f>O774*H774</f>
        <v>0</v>
      </c>
      <c r="Q774" s="142">
        <v>0.5</v>
      </c>
      <c r="R774" s="142">
        <f>Q774*H774</f>
        <v>0.51</v>
      </c>
      <c r="S774" s="142">
        <v>0</v>
      </c>
      <c r="T774" s="143">
        <f>S774*H774</f>
        <v>0</v>
      </c>
      <c r="AR774" s="144" t="s">
        <v>241</v>
      </c>
      <c r="AT774" s="144" t="s">
        <v>398</v>
      </c>
      <c r="AU774" s="144" t="s">
        <v>88</v>
      </c>
      <c r="AY774" s="18" t="s">
        <v>178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8" t="s">
        <v>86</v>
      </c>
      <c r="BK774" s="145">
        <f>ROUND(I774*H774,2)</f>
        <v>0</v>
      </c>
      <c r="BL774" s="18" t="s">
        <v>185</v>
      </c>
      <c r="BM774" s="144" t="s">
        <v>832</v>
      </c>
    </row>
    <row r="775" spans="2:65" s="13" customFormat="1" ht="10.199999999999999">
      <c r="B775" s="157"/>
      <c r="D775" s="151" t="s">
        <v>189</v>
      </c>
      <c r="F775" s="159" t="s">
        <v>784</v>
      </c>
      <c r="H775" s="160">
        <v>1.02</v>
      </c>
      <c r="I775" s="161"/>
      <c r="L775" s="157"/>
      <c r="M775" s="162"/>
      <c r="T775" s="163"/>
      <c r="AT775" s="158" t="s">
        <v>189</v>
      </c>
      <c r="AU775" s="158" t="s">
        <v>88</v>
      </c>
      <c r="AV775" s="13" t="s">
        <v>88</v>
      </c>
      <c r="AW775" s="13" t="s">
        <v>4</v>
      </c>
      <c r="AX775" s="13" t="s">
        <v>86</v>
      </c>
      <c r="AY775" s="158" t="s">
        <v>178</v>
      </c>
    </row>
    <row r="776" spans="2:65" s="1" customFormat="1" ht="24.15" customHeight="1">
      <c r="B776" s="34"/>
      <c r="C776" s="133" t="s">
        <v>833</v>
      </c>
      <c r="D776" s="133" t="s">
        <v>180</v>
      </c>
      <c r="E776" s="134" t="s">
        <v>834</v>
      </c>
      <c r="F776" s="135" t="s">
        <v>835</v>
      </c>
      <c r="G776" s="136" t="s">
        <v>219</v>
      </c>
      <c r="H776" s="137">
        <v>5</v>
      </c>
      <c r="I776" s="138"/>
      <c r="J776" s="139">
        <f>ROUND(I776*H776,2)</f>
        <v>0</v>
      </c>
      <c r="K776" s="135" t="s">
        <v>184</v>
      </c>
      <c r="L776" s="34"/>
      <c r="M776" s="140" t="s">
        <v>32</v>
      </c>
      <c r="N776" s="141" t="s">
        <v>50</v>
      </c>
      <c r="P776" s="142">
        <f>O776*H776</f>
        <v>0</v>
      </c>
      <c r="Q776" s="142">
        <v>0.21734000000000001</v>
      </c>
      <c r="R776" s="142">
        <f>Q776*H776</f>
        <v>1.0867</v>
      </c>
      <c r="S776" s="142">
        <v>0</v>
      </c>
      <c r="T776" s="143">
        <f>S776*H776</f>
        <v>0</v>
      </c>
      <c r="AR776" s="144" t="s">
        <v>185</v>
      </c>
      <c r="AT776" s="144" t="s">
        <v>180</v>
      </c>
      <c r="AU776" s="144" t="s">
        <v>88</v>
      </c>
      <c r="AY776" s="18" t="s">
        <v>178</v>
      </c>
      <c r="BE776" s="145">
        <f>IF(N776="základní",J776,0)</f>
        <v>0</v>
      </c>
      <c r="BF776" s="145">
        <f>IF(N776="snížená",J776,0)</f>
        <v>0</v>
      </c>
      <c r="BG776" s="145">
        <f>IF(N776="zákl. přenesená",J776,0)</f>
        <v>0</v>
      </c>
      <c r="BH776" s="145">
        <f>IF(N776="sníž. přenesená",J776,0)</f>
        <v>0</v>
      </c>
      <c r="BI776" s="145">
        <f>IF(N776="nulová",J776,0)</f>
        <v>0</v>
      </c>
      <c r="BJ776" s="18" t="s">
        <v>86</v>
      </c>
      <c r="BK776" s="145">
        <f>ROUND(I776*H776,2)</f>
        <v>0</v>
      </c>
      <c r="BL776" s="18" t="s">
        <v>185</v>
      </c>
      <c r="BM776" s="144" t="s">
        <v>836</v>
      </c>
    </row>
    <row r="777" spans="2:65" s="1" customFormat="1" ht="10.199999999999999">
      <c r="B777" s="34"/>
      <c r="D777" s="146" t="s">
        <v>187</v>
      </c>
      <c r="F777" s="147" t="s">
        <v>837</v>
      </c>
      <c r="I777" s="148"/>
      <c r="L777" s="34"/>
      <c r="M777" s="149"/>
      <c r="T777" s="55"/>
      <c r="AT777" s="18" t="s">
        <v>187</v>
      </c>
      <c r="AU777" s="18" t="s">
        <v>88</v>
      </c>
    </row>
    <row r="778" spans="2:65" s="12" customFormat="1" ht="10.199999999999999">
      <c r="B778" s="150"/>
      <c r="D778" s="151" t="s">
        <v>189</v>
      </c>
      <c r="E778" s="152" t="s">
        <v>32</v>
      </c>
      <c r="F778" s="153" t="s">
        <v>190</v>
      </c>
      <c r="H778" s="152" t="s">
        <v>32</v>
      </c>
      <c r="I778" s="154"/>
      <c r="L778" s="150"/>
      <c r="M778" s="155"/>
      <c r="T778" s="156"/>
      <c r="AT778" s="152" t="s">
        <v>189</v>
      </c>
      <c r="AU778" s="152" t="s">
        <v>88</v>
      </c>
      <c r="AV778" s="12" t="s">
        <v>86</v>
      </c>
      <c r="AW778" s="12" t="s">
        <v>41</v>
      </c>
      <c r="AX778" s="12" t="s">
        <v>79</v>
      </c>
      <c r="AY778" s="152" t="s">
        <v>178</v>
      </c>
    </row>
    <row r="779" spans="2:65" s="12" customFormat="1" ht="10.199999999999999">
      <c r="B779" s="150"/>
      <c r="D779" s="151" t="s">
        <v>189</v>
      </c>
      <c r="E779" s="152" t="s">
        <v>32</v>
      </c>
      <c r="F779" s="153" t="s">
        <v>222</v>
      </c>
      <c r="H779" s="152" t="s">
        <v>32</v>
      </c>
      <c r="I779" s="154"/>
      <c r="L779" s="150"/>
      <c r="M779" s="155"/>
      <c r="T779" s="156"/>
      <c r="AT779" s="152" t="s">
        <v>189</v>
      </c>
      <c r="AU779" s="152" t="s">
        <v>88</v>
      </c>
      <c r="AV779" s="12" t="s">
        <v>86</v>
      </c>
      <c r="AW779" s="12" t="s">
        <v>41</v>
      </c>
      <c r="AX779" s="12" t="s">
        <v>79</v>
      </c>
      <c r="AY779" s="152" t="s">
        <v>178</v>
      </c>
    </row>
    <row r="780" spans="2:65" s="12" customFormat="1" ht="10.199999999999999">
      <c r="B780" s="150"/>
      <c r="D780" s="151" t="s">
        <v>189</v>
      </c>
      <c r="E780" s="152" t="s">
        <v>32</v>
      </c>
      <c r="F780" s="153" t="s">
        <v>475</v>
      </c>
      <c r="H780" s="152" t="s">
        <v>32</v>
      </c>
      <c r="I780" s="154"/>
      <c r="L780" s="150"/>
      <c r="M780" s="155"/>
      <c r="T780" s="156"/>
      <c r="AT780" s="152" t="s">
        <v>189</v>
      </c>
      <c r="AU780" s="152" t="s">
        <v>88</v>
      </c>
      <c r="AV780" s="12" t="s">
        <v>86</v>
      </c>
      <c r="AW780" s="12" t="s">
        <v>41</v>
      </c>
      <c r="AX780" s="12" t="s">
        <v>79</v>
      </c>
      <c r="AY780" s="152" t="s">
        <v>178</v>
      </c>
    </row>
    <row r="781" spans="2:65" s="13" customFormat="1" ht="10.199999999999999">
      <c r="B781" s="157"/>
      <c r="D781" s="151" t="s">
        <v>189</v>
      </c>
      <c r="E781" s="158" t="s">
        <v>32</v>
      </c>
      <c r="F781" s="159" t="s">
        <v>765</v>
      </c>
      <c r="H781" s="160">
        <v>4</v>
      </c>
      <c r="I781" s="161"/>
      <c r="L781" s="157"/>
      <c r="M781" s="162"/>
      <c r="T781" s="163"/>
      <c r="AT781" s="158" t="s">
        <v>189</v>
      </c>
      <c r="AU781" s="158" t="s">
        <v>88</v>
      </c>
      <c r="AV781" s="13" t="s">
        <v>88</v>
      </c>
      <c r="AW781" s="13" t="s">
        <v>41</v>
      </c>
      <c r="AX781" s="13" t="s">
        <v>79</v>
      </c>
      <c r="AY781" s="158" t="s">
        <v>178</v>
      </c>
    </row>
    <row r="782" spans="2:65" s="12" customFormat="1" ht="20.399999999999999">
      <c r="B782" s="150"/>
      <c r="D782" s="151" t="s">
        <v>189</v>
      </c>
      <c r="E782" s="152" t="s">
        <v>32</v>
      </c>
      <c r="F782" s="153" t="s">
        <v>477</v>
      </c>
      <c r="H782" s="152" t="s">
        <v>32</v>
      </c>
      <c r="I782" s="154"/>
      <c r="L782" s="150"/>
      <c r="M782" s="155"/>
      <c r="T782" s="156"/>
      <c r="AT782" s="152" t="s">
        <v>189</v>
      </c>
      <c r="AU782" s="152" t="s">
        <v>88</v>
      </c>
      <c r="AV782" s="12" t="s">
        <v>86</v>
      </c>
      <c r="AW782" s="12" t="s">
        <v>41</v>
      </c>
      <c r="AX782" s="12" t="s">
        <v>79</v>
      </c>
      <c r="AY782" s="152" t="s">
        <v>178</v>
      </c>
    </row>
    <row r="783" spans="2:65" s="13" customFormat="1" ht="10.199999999999999">
      <c r="B783" s="157"/>
      <c r="D783" s="151" t="s">
        <v>189</v>
      </c>
      <c r="E783" s="158" t="s">
        <v>32</v>
      </c>
      <c r="F783" s="159" t="s">
        <v>722</v>
      </c>
      <c r="H783" s="160">
        <v>1</v>
      </c>
      <c r="I783" s="161"/>
      <c r="L783" s="157"/>
      <c r="M783" s="162"/>
      <c r="T783" s="163"/>
      <c r="AT783" s="158" t="s">
        <v>189</v>
      </c>
      <c r="AU783" s="158" t="s">
        <v>88</v>
      </c>
      <c r="AV783" s="13" t="s">
        <v>88</v>
      </c>
      <c r="AW783" s="13" t="s">
        <v>41</v>
      </c>
      <c r="AX783" s="13" t="s">
        <v>79</v>
      </c>
      <c r="AY783" s="158" t="s">
        <v>178</v>
      </c>
    </row>
    <row r="784" spans="2:65" s="14" customFormat="1" ht="10.199999999999999">
      <c r="B784" s="164"/>
      <c r="D784" s="151" t="s">
        <v>189</v>
      </c>
      <c r="E784" s="165" t="s">
        <v>32</v>
      </c>
      <c r="F784" s="166" t="s">
        <v>192</v>
      </c>
      <c r="H784" s="167">
        <v>5</v>
      </c>
      <c r="I784" s="168"/>
      <c r="L784" s="164"/>
      <c r="M784" s="169"/>
      <c r="T784" s="170"/>
      <c r="AT784" s="165" t="s">
        <v>189</v>
      </c>
      <c r="AU784" s="165" t="s">
        <v>88</v>
      </c>
      <c r="AV784" s="14" t="s">
        <v>185</v>
      </c>
      <c r="AW784" s="14" t="s">
        <v>41</v>
      </c>
      <c r="AX784" s="14" t="s">
        <v>86</v>
      </c>
      <c r="AY784" s="165" t="s">
        <v>178</v>
      </c>
    </row>
    <row r="785" spans="2:65" s="1" customFormat="1" ht="24.15" customHeight="1">
      <c r="B785" s="34"/>
      <c r="C785" s="171" t="s">
        <v>838</v>
      </c>
      <c r="D785" s="171" t="s">
        <v>398</v>
      </c>
      <c r="E785" s="172" t="s">
        <v>839</v>
      </c>
      <c r="F785" s="173" t="s">
        <v>840</v>
      </c>
      <c r="G785" s="174" t="s">
        <v>219</v>
      </c>
      <c r="H785" s="175">
        <v>5</v>
      </c>
      <c r="I785" s="176"/>
      <c r="J785" s="177">
        <f>ROUND(I785*H785,2)</f>
        <v>0</v>
      </c>
      <c r="K785" s="173" t="s">
        <v>184</v>
      </c>
      <c r="L785" s="178"/>
      <c r="M785" s="179" t="s">
        <v>32</v>
      </c>
      <c r="N785" s="180" t="s">
        <v>50</v>
      </c>
      <c r="P785" s="142">
        <f>O785*H785</f>
        <v>0</v>
      </c>
      <c r="Q785" s="142">
        <v>5.4600000000000003E-2</v>
      </c>
      <c r="R785" s="142">
        <f>Q785*H785</f>
        <v>0.27300000000000002</v>
      </c>
      <c r="S785" s="142">
        <v>0</v>
      </c>
      <c r="T785" s="143">
        <f>S785*H785</f>
        <v>0</v>
      </c>
      <c r="AR785" s="144" t="s">
        <v>241</v>
      </c>
      <c r="AT785" s="144" t="s">
        <v>398</v>
      </c>
      <c r="AU785" s="144" t="s">
        <v>88</v>
      </c>
      <c r="AY785" s="18" t="s">
        <v>178</v>
      </c>
      <c r="BE785" s="145">
        <f>IF(N785="základní",J785,0)</f>
        <v>0</v>
      </c>
      <c r="BF785" s="145">
        <f>IF(N785="snížená",J785,0)</f>
        <v>0</v>
      </c>
      <c r="BG785" s="145">
        <f>IF(N785="zákl. přenesená",J785,0)</f>
        <v>0</v>
      </c>
      <c r="BH785" s="145">
        <f>IF(N785="sníž. přenesená",J785,0)</f>
        <v>0</v>
      </c>
      <c r="BI785" s="145">
        <f>IF(N785="nulová",J785,0)</f>
        <v>0</v>
      </c>
      <c r="BJ785" s="18" t="s">
        <v>86</v>
      </c>
      <c r="BK785" s="145">
        <f>ROUND(I785*H785,2)</f>
        <v>0</v>
      </c>
      <c r="BL785" s="18" t="s">
        <v>185</v>
      </c>
      <c r="BM785" s="144" t="s">
        <v>841</v>
      </c>
    </row>
    <row r="786" spans="2:65" s="1" customFormat="1" ht="24.15" customHeight="1">
      <c r="B786" s="34"/>
      <c r="C786" s="133" t="s">
        <v>842</v>
      </c>
      <c r="D786" s="133" t="s">
        <v>180</v>
      </c>
      <c r="E786" s="134" t="s">
        <v>843</v>
      </c>
      <c r="F786" s="135" t="s">
        <v>844</v>
      </c>
      <c r="G786" s="136" t="s">
        <v>219</v>
      </c>
      <c r="H786" s="137">
        <v>4</v>
      </c>
      <c r="I786" s="138"/>
      <c r="J786" s="139">
        <f>ROUND(I786*H786,2)</f>
        <v>0</v>
      </c>
      <c r="K786" s="135" t="s">
        <v>184</v>
      </c>
      <c r="L786" s="34"/>
      <c r="M786" s="140" t="s">
        <v>32</v>
      </c>
      <c r="N786" s="141" t="s">
        <v>50</v>
      </c>
      <c r="P786" s="142">
        <f>O786*H786</f>
        <v>0</v>
      </c>
      <c r="Q786" s="142">
        <v>1.1E-4</v>
      </c>
      <c r="R786" s="142">
        <f>Q786*H786</f>
        <v>4.4000000000000002E-4</v>
      </c>
      <c r="S786" s="142">
        <v>0</v>
      </c>
      <c r="T786" s="143">
        <f>S786*H786</f>
        <v>0</v>
      </c>
      <c r="AR786" s="144" t="s">
        <v>185</v>
      </c>
      <c r="AT786" s="144" t="s">
        <v>180</v>
      </c>
      <c r="AU786" s="144" t="s">
        <v>88</v>
      </c>
      <c r="AY786" s="18" t="s">
        <v>178</v>
      </c>
      <c r="BE786" s="145">
        <f>IF(N786="základní",J786,0)</f>
        <v>0</v>
      </c>
      <c r="BF786" s="145">
        <f>IF(N786="snížená",J786,0)</f>
        <v>0</v>
      </c>
      <c r="BG786" s="145">
        <f>IF(N786="zákl. přenesená",J786,0)</f>
        <v>0</v>
      </c>
      <c r="BH786" s="145">
        <f>IF(N786="sníž. přenesená",J786,0)</f>
        <v>0</v>
      </c>
      <c r="BI786" s="145">
        <f>IF(N786="nulová",J786,0)</f>
        <v>0</v>
      </c>
      <c r="BJ786" s="18" t="s">
        <v>86</v>
      </c>
      <c r="BK786" s="145">
        <f>ROUND(I786*H786,2)</f>
        <v>0</v>
      </c>
      <c r="BL786" s="18" t="s">
        <v>185</v>
      </c>
      <c r="BM786" s="144" t="s">
        <v>845</v>
      </c>
    </row>
    <row r="787" spans="2:65" s="1" customFormat="1" ht="10.199999999999999">
      <c r="B787" s="34"/>
      <c r="D787" s="146" t="s">
        <v>187</v>
      </c>
      <c r="F787" s="147" t="s">
        <v>846</v>
      </c>
      <c r="I787" s="148"/>
      <c r="L787" s="34"/>
      <c r="M787" s="149"/>
      <c r="T787" s="55"/>
      <c r="AT787" s="18" t="s">
        <v>187</v>
      </c>
      <c r="AU787" s="18" t="s">
        <v>88</v>
      </c>
    </row>
    <row r="788" spans="2:65" s="12" customFormat="1" ht="10.199999999999999">
      <c r="B788" s="150"/>
      <c r="D788" s="151" t="s">
        <v>189</v>
      </c>
      <c r="E788" s="152" t="s">
        <v>32</v>
      </c>
      <c r="F788" s="153" t="s">
        <v>190</v>
      </c>
      <c r="H788" s="152" t="s">
        <v>32</v>
      </c>
      <c r="I788" s="154"/>
      <c r="L788" s="150"/>
      <c r="M788" s="155"/>
      <c r="T788" s="156"/>
      <c r="AT788" s="152" t="s">
        <v>189</v>
      </c>
      <c r="AU788" s="152" t="s">
        <v>88</v>
      </c>
      <c r="AV788" s="12" t="s">
        <v>86</v>
      </c>
      <c r="AW788" s="12" t="s">
        <v>41</v>
      </c>
      <c r="AX788" s="12" t="s">
        <v>79</v>
      </c>
      <c r="AY788" s="152" t="s">
        <v>178</v>
      </c>
    </row>
    <row r="789" spans="2:65" s="12" customFormat="1" ht="10.199999999999999">
      <c r="B789" s="150"/>
      <c r="D789" s="151" t="s">
        <v>189</v>
      </c>
      <c r="E789" s="152" t="s">
        <v>32</v>
      </c>
      <c r="F789" s="153" t="s">
        <v>222</v>
      </c>
      <c r="H789" s="152" t="s">
        <v>32</v>
      </c>
      <c r="I789" s="154"/>
      <c r="L789" s="150"/>
      <c r="M789" s="155"/>
      <c r="T789" s="156"/>
      <c r="AT789" s="152" t="s">
        <v>189</v>
      </c>
      <c r="AU789" s="152" t="s">
        <v>88</v>
      </c>
      <c r="AV789" s="12" t="s">
        <v>86</v>
      </c>
      <c r="AW789" s="12" t="s">
        <v>41</v>
      </c>
      <c r="AX789" s="12" t="s">
        <v>79</v>
      </c>
      <c r="AY789" s="152" t="s">
        <v>178</v>
      </c>
    </row>
    <row r="790" spans="2:65" s="13" customFormat="1" ht="10.199999999999999">
      <c r="B790" s="157"/>
      <c r="D790" s="151" t="s">
        <v>189</v>
      </c>
      <c r="E790" s="158" t="s">
        <v>32</v>
      </c>
      <c r="F790" s="159" t="s">
        <v>847</v>
      </c>
      <c r="H790" s="160">
        <v>4</v>
      </c>
      <c r="I790" s="161"/>
      <c r="L790" s="157"/>
      <c r="M790" s="162"/>
      <c r="T790" s="163"/>
      <c r="AT790" s="158" t="s">
        <v>189</v>
      </c>
      <c r="AU790" s="158" t="s">
        <v>88</v>
      </c>
      <c r="AV790" s="13" t="s">
        <v>88</v>
      </c>
      <c r="AW790" s="13" t="s">
        <v>41</v>
      </c>
      <c r="AX790" s="13" t="s">
        <v>79</v>
      </c>
      <c r="AY790" s="158" t="s">
        <v>178</v>
      </c>
    </row>
    <row r="791" spans="2:65" s="14" customFormat="1" ht="10.199999999999999">
      <c r="B791" s="164"/>
      <c r="D791" s="151" t="s">
        <v>189</v>
      </c>
      <c r="E791" s="165" t="s">
        <v>32</v>
      </c>
      <c r="F791" s="166" t="s">
        <v>192</v>
      </c>
      <c r="H791" s="167">
        <v>4</v>
      </c>
      <c r="I791" s="168"/>
      <c r="L791" s="164"/>
      <c r="M791" s="169"/>
      <c r="T791" s="170"/>
      <c r="AT791" s="165" t="s">
        <v>189</v>
      </c>
      <c r="AU791" s="165" t="s">
        <v>88</v>
      </c>
      <c r="AV791" s="14" t="s">
        <v>185</v>
      </c>
      <c r="AW791" s="14" t="s">
        <v>41</v>
      </c>
      <c r="AX791" s="14" t="s">
        <v>86</v>
      </c>
      <c r="AY791" s="165" t="s">
        <v>178</v>
      </c>
    </row>
    <row r="792" spans="2:65" s="11" customFormat="1" ht="22.8" customHeight="1">
      <c r="B792" s="121"/>
      <c r="D792" s="122" t="s">
        <v>78</v>
      </c>
      <c r="E792" s="131" t="s">
        <v>247</v>
      </c>
      <c r="F792" s="131" t="s">
        <v>848</v>
      </c>
      <c r="I792" s="124"/>
      <c r="J792" s="132">
        <f>BK792</f>
        <v>0</v>
      </c>
      <c r="L792" s="121"/>
      <c r="M792" s="126"/>
      <c r="P792" s="127">
        <f>SUM(P793:P812)</f>
        <v>0</v>
      </c>
      <c r="R792" s="127">
        <f>SUM(R793:R812)</f>
        <v>2.1649500000000001E-3</v>
      </c>
      <c r="T792" s="128">
        <f>SUM(T793:T812)</f>
        <v>7.0349999999999996E-2</v>
      </c>
      <c r="AR792" s="122" t="s">
        <v>86</v>
      </c>
      <c r="AT792" s="129" t="s">
        <v>78</v>
      </c>
      <c r="AU792" s="129" t="s">
        <v>86</v>
      </c>
      <c r="AY792" s="122" t="s">
        <v>178</v>
      </c>
      <c r="BK792" s="130">
        <f>SUM(BK793:BK812)</f>
        <v>0</v>
      </c>
    </row>
    <row r="793" spans="2:65" s="1" customFormat="1" ht="44.25" customHeight="1">
      <c r="B793" s="34"/>
      <c r="C793" s="133" t="s">
        <v>849</v>
      </c>
      <c r="D793" s="133" t="s">
        <v>180</v>
      </c>
      <c r="E793" s="134" t="s">
        <v>850</v>
      </c>
      <c r="F793" s="135" t="s">
        <v>851</v>
      </c>
      <c r="G793" s="136" t="s">
        <v>202</v>
      </c>
      <c r="H793" s="137">
        <v>0.45</v>
      </c>
      <c r="I793" s="138"/>
      <c r="J793" s="139">
        <f>ROUND(I793*H793,2)</f>
        <v>0</v>
      </c>
      <c r="K793" s="135" t="s">
        <v>184</v>
      </c>
      <c r="L793" s="34"/>
      <c r="M793" s="140" t="s">
        <v>32</v>
      </c>
      <c r="N793" s="141" t="s">
        <v>50</v>
      </c>
      <c r="P793" s="142">
        <f>O793*H793</f>
        <v>0</v>
      </c>
      <c r="Q793" s="142">
        <v>2.7899999999999999E-3</v>
      </c>
      <c r="R793" s="142">
        <f>Q793*H793</f>
        <v>1.2555000000000001E-3</v>
      </c>
      <c r="S793" s="142">
        <v>5.6000000000000001E-2</v>
      </c>
      <c r="T793" s="143">
        <f>S793*H793</f>
        <v>2.52E-2</v>
      </c>
      <c r="AR793" s="144" t="s">
        <v>185</v>
      </c>
      <c r="AT793" s="144" t="s">
        <v>180</v>
      </c>
      <c r="AU793" s="144" t="s">
        <v>88</v>
      </c>
      <c r="AY793" s="18" t="s">
        <v>178</v>
      </c>
      <c r="BE793" s="145">
        <f>IF(N793="základní",J793,0)</f>
        <v>0</v>
      </c>
      <c r="BF793" s="145">
        <f>IF(N793="snížená",J793,0)</f>
        <v>0</v>
      </c>
      <c r="BG793" s="145">
        <f>IF(N793="zákl. přenesená",J793,0)</f>
        <v>0</v>
      </c>
      <c r="BH793" s="145">
        <f>IF(N793="sníž. přenesená",J793,0)</f>
        <v>0</v>
      </c>
      <c r="BI793" s="145">
        <f>IF(N793="nulová",J793,0)</f>
        <v>0</v>
      </c>
      <c r="BJ793" s="18" t="s">
        <v>86</v>
      </c>
      <c r="BK793" s="145">
        <f>ROUND(I793*H793,2)</f>
        <v>0</v>
      </c>
      <c r="BL793" s="18" t="s">
        <v>185</v>
      </c>
      <c r="BM793" s="144" t="s">
        <v>852</v>
      </c>
    </row>
    <row r="794" spans="2:65" s="1" customFormat="1" ht="10.199999999999999">
      <c r="B794" s="34"/>
      <c r="D794" s="146" t="s">
        <v>187</v>
      </c>
      <c r="F794" s="147" t="s">
        <v>853</v>
      </c>
      <c r="I794" s="148"/>
      <c r="L794" s="34"/>
      <c r="M794" s="149"/>
      <c r="T794" s="55"/>
      <c r="AT794" s="18" t="s">
        <v>187</v>
      </c>
      <c r="AU794" s="18" t="s">
        <v>88</v>
      </c>
    </row>
    <row r="795" spans="2:65" s="12" customFormat="1" ht="10.199999999999999">
      <c r="B795" s="150"/>
      <c r="D795" s="151" t="s">
        <v>189</v>
      </c>
      <c r="E795" s="152" t="s">
        <v>32</v>
      </c>
      <c r="F795" s="153" t="s">
        <v>190</v>
      </c>
      <c r="H795" s="152" t="s">
        <v>32</v>
      </c>
      <c r="I795" s="154"/>
      <c r="L795" s="150"/>
      <c r="M795" s="155"/>
      <c r="T795" s="156"/>
      <c r="AT795" s="152" t="s">
        <v>189</v>
      </c>
      <c r="AU795" s="152" t="s">
        <v>88</v>
      </c>
      <c r="AV795" s="12" t="s">
        <v>86</v>
      </c>
      <c r="AW795" s="12" t="s">
        <v>41</v>
      </c>
      <c r="AX795" s="12" t="s">
        <v>79</v>
      </c>
      <c r="AY795" s="152" t="s">
        <v>178</v>
      </c>
    </row>
    <row r="796" spans="2:65" s="12" customFormat="1" ht="10.199999999999999">
      <c r="B796" s="150"/>
      <c r="D796" s="151" t="s">
        <v>189</v>
      </c>
      <c r="E796" s="152" t="s">
        <v>32</v>
      </c>
      <c r="F796" s="153" t="s">
        <v>222</v>
      </c>
      <c r="H796" s="152" t="s">
        <v>32</v>
      </c>
      <c r="I796" s="154"/>
      <c r="L796" s="150"/>
      <c r="M796" s="155"/>
      <c r="T796" s="156"/>
      <c r="AT796" s="152" t="s">
        <v>189</v>
      </c>
      <c r="AU796" s="152" t="s">
        <v>88</v>
      </c>
      <c r="AV796" s="12" t="s">
        <v>86</v>
      </c>
      <c r="AW796" s="12" t="s">
        <v>41</v>
      </c>
      <c r="AX796" s="12" t="s">
        <v>79</v>
      </c>
      <c r="AY796" s="152" t="s">
        <v>178</v>
      </c>
    </row>
    <row r="797" spans="2:65" s="13" customFormat="1" ht="10.199999999999999">
      <c r="B797" s="157"/>
      <c r="D797" s="151" t="s">
        <v>189</v>
      </c>
      <c r="E797" s="158" t="s">
        <v>32</v>
      </c>
      <c r="F797" s="159" t="s">
        <v>854</v>
      </c>
      <c r="H797" s="160">
        <v>0.15</v>
      </c>
      <c r="I797" s="161"/>
      <c r="L797" s="157"/>
      <c r="M797" s="162"/>
      <c r="T797" s="163"/>
      <c r="AT797" s="158" t="s">
        <v>189</v>
      </c>
      <c r="AU797" s="158" t="s">
        <v>88</v>
      </c>
      <c r="AV797" s="13" t="s">
        <v>88</v>
      </c>
      <c r="AW797" s="13" t="s">
        <v>41</v>
      </c>
      <c r="AX797" s="13" t="s">
        <v>79</v>
      </c>
      <c r="AY797" s="158" t="s">
        <v>178</v>
      </c>
    </row>
    <row r="798" spans="2:65" s="13" customFormat="1" ht="10.199999999999999">
      <c r="B798" s="157"/>
      <c r="D798" s="151" t="s">
        <v>189</v>
      </c>
      <c r="E798" s="158" t="s">
        <v>32</v>
      </c>
      <c r="F798" s="159" t="s">
        <v>855</v>
      </c>
      <c r="H798" s="160">
        <v>0.15</v>
      </c>
      <c r="I798" s="161"/>
      <c r="L798" s="157"/>
      <c r="M798" s="162"/>
      <c r="T798" s="163"/>
      <c r="AT798" s="158" t="s">
        <v>189</v>
      </c>
      <c r="AU798" s="158" t="s">
        <v>88</v>
      </c>
      <c r="AV798" s="13" t="s">
        <v>88</v>
      </c>
      <c r="AW798" s="13" t="s">
        <v>41</v>
      </c>
      <c r="AX798" s="13" t="s">
        <v>79</v>
      </c>
      <c r="AY798" s="158" t="s">
        <v>178</v>
      </c>
    </row>
    <row r="799" spans="2:65" s="13" customFormat="1" ht="10.199999999999999">
      <c r="B799" s="157"/>
      <c r="D799" s="151" t="s">
        <v>189</v>
      </c>
      <c r="E799" s="158" t="s">
        <v>32</v>
      </c>
      <c r="F799" s="159" t="s">
        <v>856</v>
      </c>
      <c r="H799" s="160">
        <v>0.15</v>
      </c>
      <c r="I799" s="161"/>
      <c r="L799" s="157"/>
      <c r="M799" s="162"/>
      <c r="T799" s="163"/>
      <c r="AT799" s="158" t="s">
        <v>189</v>
      </c>
      <c r="AU799" s="158" t="s">
        <v>88</v>
      </c>
      <c r="AV799" s="13" t="s">
        <v>88</v>
      </c>
      <c r="AW799" s="13" t="s">
        <v>41</v>
      </c>
      <c r="AX799" s="13" t="s">
        <v>79</v>
      </c>
      <c r="AY799" s="158" t="s">
        <v>178</v>
      </c>
    </row>
    <row r="800" spans="2:65" s="14" customFormat="1" ht="10.199999999999999">
      <c r="B800" s="164"/>
      <c r="D800" s="151" t="s">
        <v>189</v>
      </c>
      <c r="E800" s="165" t="s">
        <v>32</v>
      </c>
      <c r="F800" s="166" t="s">
        <v>192</v>
      </c>
      <c r="H800" s="167">
        <v>0.45</v>
      </c>
      <c r="I800" s="168"/>
      <c r="L800" s="164"/>
      <c r="M800" s="169"/>
      <c r="T800" s="170"/>
      <c r="AT800" s="165" t="s">
        <v>189</v>
      </c>
      <c r="AU800" s="165" t="s">
        <v>88</v>
      </c>
      <c r="AV800" s="14" t="s">
        <v>185</v>
      </c>
      <c r="AW800" s="14" t="s">
        <v>41</v>
      </c>
      <c r="AX800" s="14" t="s">
        <v>86</v>
      </c>
      <c r="AY800" s="165" t="s">
        <v>178</v>
      </c>
    </row>
    <row r="801" spans="2:65" s="1" customFormat="1" ht="44.25" customHeight="1">
      <c r="B801" s="34"/>
      <c r="C801" s="133" t="s">
        <v>857</v>
      </c>
      <c r="D801" s="133" t="s">
        <v>180</v>
      </c>
      <c r="E801" s="134" t="s">
        <v>858</v>
      </c>
      <c r="F801" s="135" t="s">
        <v>859</v>
      </c>
      <c r="G801" s="136" t="s">
        <v>202</v>
      </c>
      <c r="H801" s="137">
        <v>0.215</v>
      </c>
      <c r="I801" s="138"/>
      <c r="J801" s="139">
        <f>ROUND(I801*H801,2)</f>
        <v>0</v>
      </c>
      <c r="K801" s="135" t="s">
        <v>184</v>
      </c>
      <c r="L801" s="34"/>
      <c r="M801" s="140" t="s">
        <v>32</v>
      </c>
      <c r="N801" s="141" t="s">
        <v>50</v>
      </c>
      <c r="P801" s="142">
        <f>O801*H801</f>
        <v>0</v>
      </c>
      <c r="Q801" s="142">
        <v>4.2300000000000003E-3</v>
      </c>
      <c r="R801" s="142">
        <f>Q801*H801</f>
        <v>9.0945000000000002E-4</v>
      </c>
      <c r="S801" s="142">
        <v>0.21</v>
      </c>
      <c r="T801" s="143">
        <f>S801*H801</f>
        <v>4.5149999999999996E-2</v>
      </c>
      <c r="AR801" s="144" t="s">
        <v>185</v>
      </c>
      <c r="AT801" s="144" t="s">
        <v>180</v>
      </c>
      <c r="AU801" s="144" t="s">
        <v>88</v>
      </c>
      <c r="AY801" s="18" t="s">
        <v>178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8" t="s">
        <v>86</v>
      </c>
      <c r="BK801" s="145">
        <f>ROUND(I801*H801,2)</f>
        <v>0</v>
      </c>
      <c r="BL801" s="18" t="s">
        <v>185</v>
      </c>
      <c r="BM801" s="144" t="s">
        <v>860</v>
      </c>
    </row>
    <row r="802" spans="2:65" s="1" customFormat="1" ht="10.199999999999999">
      <c r="B802" s="34"/>
      <c r="D802" s="146" t="s">
        <v>187</v>
      </c>
      <c r="F802" s="147" t="s">
        <v>861</v>
      </c>
      <c r="I802" s="148"/>
      <c r="L802" s="34"/>
      <c r="M802" s="149"/>
      <c r="T802" s="55"/>
      <c r="AT802" s="18" t="s">
        <v>187</v>
      </c>
      <c r="AU802" s="18" t="s">
        <v>88</v>
      </c>
    </row>
    <row r="803" spans="2:65" s="12" customFormat="1" ht="10.199999999999999">
      <c r="B803" s="150"/>
      <c r="D803" s="151" t="s">
        <v>189</v>
      </c>
      <c r="E803" s="152" t="s">
        <v>32</v>
      </c>
      <c r="F803" s="153" t="s">
        <v>190</v>
      </c>
      <c r="H803" s="152" t="s">
        <v>32</v>
      </c>
      <c r="I803" s="154"/>
      <c r="L803" s="150"/>
      <c r="M803" s="155"/>
      <c r="T803" s="156"/>
      <c r="AT803" s="152" t="s">
        <v>189</v>
      </c>
      <c r="AU803" s="152" t="s">
        <v>88</v>
      </c>
      <c r="AV803" s="12" t="s">
        <v>86</v>
      </c>
      <c r="AW803" s="12" t="s">
        <v>41</v>
      </c>
      <c r="AX803" s="12" t="s">
        <v>79</v>
      </c>
      <c r="AY803" s="152" t="s">
        <v>178</v>
      </c>
    </row>
    <row r="804" spans="2:65" s="12" customFormat="1" ht="10.199999999999999">
      <c r="B804" s="150"/>
      <c r="D804" s="151" t="s">
        <v>189</v>
      </c>
      <c r="E804" s="152" t="s">
        <v>32</v>
      </c>
      <c r="F804" s="153" t="s">
        <v>222</v>
      </c>
      <c r="H804" s="152" t="s">
        <v>32</v>
      </c>
      <c r="I804" s="154"/>
      <c r="L804" s="150"/>
      <c r="M804" s="155"/>
      <c r="T804" s="156"/>
      <c r="AT804" s="152" t="s">
        <v>189</v>
      </c>
      <c r="AU804" s="152" t="s">
        <v>88</v>
      </c>
      <c r="AV804" s="12" t="s">
        <v>86</v>
      </c>
      <c r="AW804" s="12" t="s">
        <v>41</v>
      </c>
      <c r="AX804" s="12" t="s">
        <v>79</v>
      </c>
      <c r="AY804" s="152" t="s">
        <v>178</v>
      </c>
    </row>
    <row r="805" spans="2:65" s="12" customFormat="1" ht="20.399999999999999">
      <c r="B805" s="150"/>
      <c r="D805" s="151" t="s">
        <v>189</v>
      </c>
      <c r="E805" s="152" t="s">
        <v>32</v>
      </c>
      <c r="F805" s="153" t="s">
        <v>477</v>
      </c>
      <c r="H805" s="152" t="s">
        <v>32</v>
      </c>
      <c r="I805" s="154"/>
      <c r="L805" s="150"/>
      <c r="M805" s="155"/>
      <c r="T805" s="156"/>
      <c r="AT805" s="152" t="s">
        <v>189</v>
      </c>
      <c r="AU805" s="152" t="s">
        <v>88</v>
      </c>
      <c r="AV805" s="12" t="s">
        <v>86</v>
      </c>
      <c r="AW805" s="12" t="s">
        <v>41</v>
      </c>
      <c r="AX805" s="12" t="s">
        <v>79</v>
      </c>
      <c r="AY805" s="152" t="s">
        <v>178</v>
      </c>
    </row>
    <row r="806" spans="2:65" s="13" customFormat="1" ht="10.199999999999999">
      <c r="B806" s="157"/>
      <c r="D806" s="151" t="s">
        <v>189</v>
      </c>
      <c r="E806" s="158" t="s">
        <v>32</v>
      </c>
      <c r="F806" s="159" t="s">
        <v>862</v>
      </c>
      <c r="H806" s="160">
        <v>0.215</v>
      </c>
      <c r="I806" s="161"/>
      <c r="L806" s="157"/>
      <c r="M806" s="162"/>
      <c r="T806" s="163"/>
      <c r="AT806" s="158" t="s">
        <v>189</v>
      </c>
      <c r="AU806" s="158" t="s">
        <v>88</v>
      </c>
      <c r="AV806" s="13" t="s">
        <v>88</v>
      </c>
      <c r="AW806" s="13" t="s">
        <v>41</v>
      </c>
      <c r="AX806" s="13" t="s">
        <v>79</v>
      </c>
      <c r="AY806" s="158" t="s">
        <v>178</v>
      </c>
    </row>
    <row r="807" spans="2:65" s="14" customFormat="1" ht="10.199999999999999">
      <c r="B807" s="164"/>
      <c r="D807" s="151" t="s">
        <v>189</v>
      </c>
      <c r="E807" s="165" t="s">
        <v>32</v>
      </c>
      <c r="F807" s="166" t="s">
        <v>192</v>
      </c>
      <c r="H807" s="167">
        <v>0.215</v>
      </c>
      <c r="I807" s="168"/>
      <c r="L807" s="164"/>
      <c r="M807" s="169"/>
      <c r="T807" s="170"/>
      <c r="AT807" s="165" t="s">
        <v>189</v>
      </c>
      <c r="AU807" s="165" t="s">
        <v>88</v>
      </c>
      <c r="AV807" s="14" t="s">
        <v>185</v>
      </c>
      <c r="AW807" s="14" t="s">
        <v>41</v>
      </c>
      <c r="AX807" s="14" t="s">
        <v>86</v>
      </c>
      <c r="AY807" s="165" t="s">
        <v>178</v>
      </c>
    </row>
    <row r="808" spans="2:65" s="1" customFormat="1" ht="49.05" customHeight="1">
      <c r="B808" s="34"/>
      <c r="C808" s="133" t="s">
        <v>863</v>
      </c>
      <c r="D808" s="133" t="s">
        <v>180</v>
      </c>
      <c r="E808" s="134" t="s">
        <v>864</v>
      </c>
      <c r="F808" s="135" t="s">
        <v>865</v>
      </c>
      <c r="G808" s="136" t="s">
        <v>202</v>
      </c>
      <c r="H808" s="137">
        <v>0.66500000000000004</v>
      </c>
      <c r="I808" s="138"/>
      <c r="J808" s="139">
        <f>ROUND(I808*H808,2)</f>
        <v>0</v>
      </c>
      <c r="K808" s="135" t="s">
        <v>184</v>
      </c>
      <c r="L808" s="34"/>
      <c r="M808" s="140" t="s">
        <v>32</v>
      </c>
      <c r="N808" s="141" t="s">
        <v>50</v>
      </c>
      <c r="P808" s="142">
        <f>O808*H808</f>
        <v>0</v>
      </c>
      <c r="Q808" s="142">
        <v>0</v>
      </c>
      <c r="R808" s="142">
        <f>Q808*H808</f>
        <v>0</v>
      </c>
      <c r="S808" s="142">
        <v>0</v>
      </c>
      <c r="T808" s="143">
        <f>S808*H808</f>
        <v>0</v>
      </c>
      <c r="AR808" s="144" t="s">
        <v>185</v>
      </c>
      <c r="AT808" s="144" t="s">
        <v>180</v>
      </c>
      <c r="AU808" s="144" t="s">
        <v>88</v>
      </c>
      <c r="AY808" s="18" t="s">
        <v>178</v>
      </c>
      <c r="BE808" s="145">
        <f>IF(N808="základní",J808,0)</f>
        <v>0</v>
      </c>
      <c r="BF808" s="145">
        <f>IF(N808="snížená",J808,0)</f>
        <v>0</v>
      </c>
      <c r="BG808" s="145">
        <f>IF(N808="zákl. přenesená",J808,0)</f>
        <v>0</v>
      </c>
      <c r="BH808" s="145">
        <f>IF(N808="sníž. přenesená",J808,0)</f>
        <v>0</v>
      </c>
      <c r="BI808" s="145">
        <f>IF(N808="nulová",J808,0)</f>
        <v>0</v>
      </c>
      <c r="BJ808" s="18" t="s">
        <v>86</v>
      </c>
      <c r="BK808" s="145">
        <f>ROUND(I808*H808,2)</f>
        <v>0</v>
      </c>
      <c r="BL808" s="18" t="s">
        <v>185</v>
      </c>
      <c r="BM808" s="144" t="s">
        <v>866</v>
      </c>
    </row>
    <row r="809" spans="2:65" s="1" customFormat="1" ht="10.199999999999999">
      <c r="B809" s="34"/>
      <c r="D809" s="146" t="s">
        <v>187</v>
      </c>
      <c r="F809" s="147" t="s">
        <v>867</v>
      </c>
      <c r="I809" s="148"/>
      <c r="L809" s="34"/>
      <c r="M809" s="149"/>
      <c r="T809" s="55"/>
      <c r="AT809" s="18" t="s">
        <v>187</v>
      </c>
      <c r="AU809" s="18" t="s">
        <v>88</v>
      </c>
    </row>
    <row r="810" spans="2:65" s="13" customFormat="1" ht="10.199999999999999">
      <c r="B810" s="157"/>
      <c r="D810" s="151" t="s">
        <v>189</v>
      </c>
      <c r="E810" s="158" t="s">
        <v>32</v>
      </c>
      <c r="F810" s="159" t="s">
        <v>868</v>
      </c>
      <c r="H810" s="160">
        <v>0.45</v>
      </c>
      <c r="I810" s="161"/>
      <c r="L810" s="157"/>
      <c r="M810" s="162"/>
      <c r="T810" s="163"/>
      <c r="AT810" s="158" t="s">
        <v>189</v>
      </c>
      <c r="AU810" s="158" t="s">
        <v>88</v>
      </c>
      <c r="AV810" s="13" t="s">
        <v>88</v>
      </c>
      <c r="AW810" s="13" t="s">
        <v>41</v>
      </c>
      <c r="AX810" s="13" t="s">
        <v>79</v>
      </c>
      <c r="AY810" s="158" t="s">
        <v>178</v>
      </c>
    </row>
    <row r="811" spans="2:65" s="13" customFormat="1" ht="10.199999999999999">
      <c r="B811" s="157"/>
      <c r="D811" s="151" t="s">
        <v>189</v>
      </c>
      <c r="E811" s="158" t="s">
        <v>32</v>
      </c>
      <c r="F811" s="159" t="s">
        <v>869</v>
      </c>
      <c r="H811" s="160">
        <v>0.215</v>
      </c>
      <c r="I811" s="161"/>
      <c r="L811" s="157"/>
      <c r="M811" s="162"/>
      <c r="T811" s="163"/>
      <c r="AT811" s="158" t="s">
        <v>189</v>
      </c>
      <c r="AU811" s="158" t="s">
        <v>88</v>
      </c>
      <c r="AV811" s="13" t="s">
        <v>88</v>
      </c>
      <c r="AW811" s="13" t="s">
        <v>41</v>
      </c>
      <c r="AX811" s="13" t="s">
        <v>79</v>
      </c>
      <c r="AY811" s="158" t="s">
        <v>178</v>
      </c>
    </row>
    <row r="812" spans="2:65" s="14" customFormat="1" ht="10.199999999999999">
      <c r="B812" s="164"/>
      <c r="D812" s="151" t="s">
        <v>189</v>
      </c>
      <c r="E812" s="165" t="s">
        <v>32</v>
      </c>
      <c r="F812" s="166" t="s">
        <v>192</v>
      </c>
      <c r="H812" s="167">
        <v>0.66500000000000004</v>
      </c>
      <c r="I812" s="168"/>
      <c r="L812" s="164"/>
      <c r="M812" s="169"/>
      <c r="T812" s="170"/>
      <c r="AT812" s="165" t="s">
        <v>189</v>
      </c>
      <c r="AU812" s="165" t="s">
        <v>88</v>
      </c>
      <c r="AV812" s="14" t="s">
        <v>185</v>
      </c>
      <c r="AW812" s="14" t="s">
        <v>41</v>
      </c>
      <c r="AX812" s="14" t="s">
        <v>86</v>
      </c>
      <c r="AY812" s="165" t="s">
        <v>178</v>
      </c>
    </row>
    <row r="813" spans="2:65" s="11" customFormat="1" ht="22.8" customHeight="1">
      <c r="B813" s="121"/>
      <c r="D813" s="122" t="s">
        <v>78</v>
      </c>
      <c r="E813" s="131" t="s">
        <v>870</v>
      </c>
      <c r="F813" s="131" t="s">
        <v>871</v>
      </c>
      <c r="I813" s="124"/>
      <c r="J813" s="132">
        <f>BK813</f>
        <v>0</v>
      </c>
      <c r="L813" s="121"/>
      <c r="M813" s="126"/>
      <c r="P813" s="127">
        <f>SUM(P814:P817)</f>
        <v>0</v>
      </c>
      <c r="R813" s="127">
        <f>SUM(R814:R817)</f>
        <v>0</v>
      </c>
      <c r="T813" s="128">
        <f>SUM(T814:T817)</f>
        <v>0</v>
      </c>
      <c r="AR813" s="122" t="s">
        <v>86</v>
      </c>
      <c r="AT813" s="129" t="s">
        <v>78</v>
      </c>
      <c r="AU813" s="129" t="s">
        <v>86</v>
      </c>
      <c r="AY813" s="122" t="s">
        <v>178</v>
      </c>
      <c r="BK813" s="130">
        <f>SUM(BK814:BK817)</f>
        <v>0</v>
      </c>
    </row>
    <row r="814" spans="2:65" s="1" customFormat="1" ht="49.05" customHeight="1">
      <c r="B814" s="34"/>
      <c r="C814" s="133" t="s">
        <v>872</v>
      </c>
      <c r="D814" s="133" t="s">
        <v>180</v>
      </c>
      <c r="E814" s="134" t="s">
        <v>873</v>
      </c>
      <c r="F814" s="135" t="s">
        <v>874</v>
      </c>
      <c r="G814" s="136" t="s">
        <v>401</v>
      </c>
      <c r="H814" s="137">
        <v>22.901</v>
      </c>
      <c r="I814" s="138"/>
      <c r="J814" s="139">
        <f>ROUND(I814*H814,2)</f>
        <v>0</v>
      </c>
      <c r="K814" s="135" t="s">
        <v>184</v>
      </c>
      <c r="L814" s="34"/>
      <c r="M814" s="140" t="s">
        <v>32</v>
      </c>
      <c r="N814" s="141" t="s">
        <v>50</v>
      </c>
      <c r="P814" s="142">
        <f>O814*H814</f>
        <v>0</v>
      </c>
      <c r="Q814" s="142">
        <v>0</v>
      </c>
      <c r="R814" s="142">
        <f>Q814*H814</f>
        <v>0</v>
      </c>
      <c r="S814" s="142">
        <v>0</v>
      </c>
      <c r="T814" s="143">
        <f>S814*H814</f>
        <v>0</v>
      </c>
      <c r="AR814" s="144" t="s">
        <v>185</v>
      </c>
      <c r="AT814" s="144" t="s">
        <v>180</v>
      </c>
      <c r="AU814" s="144" t="s">
        <v>88</v>
      </c>
      <c r="AY814" s="18" t="s">
        <v>178</v>
      </c>
      <c r="BE814" s="145">
        <f>IF(N814="základní",J814,0)</f>
        <v>0</v>
      </c>
      <c r="BF814" s="145">
        <f>IF(N814="snížená",J814,0)</f>
        <v>0</v>
      </c>
      <c r="BG814" s="145">
        <f>IF(N814="zákl. přenesená",J814,0)</f>
        <v>0</v>
      </c>
      <c r="BH814" s="145">
        <f>IF(N814="sníž. přenesená",J814,0)</f>
        <v>0</v>
      </c>
      <c r="BI814" s="145">
        <f>IF(N814="nulová",J814,0)</f>
        <v>0</v>
      </c>
      <c r="BJ814" s="18" t="s">
        <v>86</v>
      </c>
      <c r="BK814" s="145">
        <f>ROUND(I814*H814,2)</f>
        <v>0</v>
      </c>
      <c r="BL814" s="18" t="s">
        <v>185</v>
      </c>
      <c r="BM814" s="144" t="s">
        <v>875</v>
      </c>
    </row>
    <row r="815" spans="2:65" s="1" customFormat="1" ht="10.199999999999999">
      <c r="B815" s="34"/>
      <c r="D815" s="146" t="s">
        <v>187</v>
      </c>
      <c r="F815" s="147" t="s">
        <v>876</v>
      </c>
      <c r="I815" s="148"/>
      <c r="L815" s="34"/>
      <c r="M815" s="149"/>
      <c r="T815" s="55"/>
      <c r="AT815" s="18" t="s">
        <v>187</v>
      </c>
      <c r="AU815" s="18" t="s">
        <v>88</v>
      </c>
    </row>
    <row r="816" spans="2:65" s="1" customFormat="1" ht="55.5" customHeight="1">
      <c r="B816" s="34"/>
      <c r="C816" s="133" t="s">
        <v>877</v>
      </c>
      <c r="D816" s="133" t="s">
        <v>180</v>
      </c>
      <c r="E816" s="134" t="s">
        <v>878</v>
      </c>
      <c r="F816" s="135" t="s">
        <v>879</v>
      </c>
      <c r="G816" s="136" t="s">
        <v>401</v>
      </c>
      <c r="H816" s="137">
        <v>22.901</v>
      </c>
      <c r="I816" s="138"/>
      <c r="J816" s="139">
        <f>ROUND(I816*H816,2)</f>
        <v>0</v>
      </c>
      <c r="K816" s="135" t="s">
        <v>184</v>
      </c>
      <c r="L816" s="34"/>
      <c r="M816" s="140" t="s">
        <v>32</v>
      </c>
      <c r="N816" s="141" t="s">
        <v>50</v>
      </c>
      <c r="P816" s="142">
        <f>O816*H816</f>
        <v>0</v>
      </c>
      <c r="Q816" s="142">
        <v>0</v>
      </c>
      <c r="R816" s="142">
        <f>Q816*H816</f>
        <v>0</v>
      </c>
      <c r="S816" s="142">
        <v>0</v>
      </c>
      <c r="T816" s="143">
        <f>S816*H816</f>
        <v>0</v>
      </c>
      <c r="AR816" s="144" t="s">
        <v>185</v>
      </c>
      <c r="AT816" s="144" t="s">
        <v>180</v>
      </c>
      <c r="AU816" s="144" t="s">
        <v>88</v>
      </c>
      <c r="AY816" s="18" t="s">
        <v>178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8" t="s">
        <v>86</v>
      </c>
      <c r="BK816" s="145">
        <f>ROUND(I816*H816,2)</f>
        <v>0</v>
      </c>
      <c r="BL816" s="18" t="s">
        <v>185</v>
      </c>
      <c r="BM816" s="144" t="s">
        <v>880</v>
      </c>
    </row>
    <row r="817" spans="2:65" s="1" customFormat="1" ht="10.199999999999999">
      <c r="B817" s="34"/>
      <c r="D817" s="146" t="s">
        <v>187</v>
      </c>
      <c r="F817" s="147" t="s">
        <v>881</v>
      </c>
      <c r="I817" s="148"/>
      <c r="L817" s="34"/>
      <c r="M817" s="149"/>
      <c r="T817" s="55"/>
      <c r="AT817" s="18" t="s">
        <v>187</v>
      </c>
      <c r="AU817" s="18" t="s">
        <v>88</v>
      </c>
    </row>
    <row r="818" spans="2:65" s="11" customFormat="1" ht="25.95" customHeight="1">
      <c r="B818" s="121"/>
      <c r="D818" s="122" t="s">
        <v>78</v>
      </c>
      <c r="E818" s="123" t="s">
        <v>398</v>
      </c>
      <c r="F818" s="123" t="s">
        <v>882</v>
      </c>
      <c r="I818" s="124"/>
      <c r="J818" s="125">
        <f>BK818</f>
        <v>0</v>
      </c>
      <c r="L818" s="121"/>
      <c r="M818" s="126"/>
      <c r="P818" s="127">
        <f>P819</f>
        <v>0</v>
      </c>
      <c r="R818" s="127">
        <f>R819</f>
        <v>38.167518999999999</v>
      </c>
      <c r="T818" s="128">
        <f>T819</f>
        <v>42.686499999999995</v>
      </c>
      <c r="AR818" s="122" t="s">
        <v>199</v>
      </c>
      <c r="AT818" s="129" t="s">
        <v>78</v>
      </c>
      <c r="AU818" s="129" t="s">
        <v>79</v>
      </c>
      <c r="AY818" s="122" t="s">
        <v>178</v>
      </c>
      <c r="BK818" s="130">
        <f>BK819</f>
        <v>0</v>
      </c>
    </row>
    <row r="819" spans="2:65" s="11" customFormat="1" ht="22.8" customHeight="1">
      <c r="B819" s="121"/>
      <c r="D819" s="122" t="s">
        <v>78</v>
      </c>
      <c r="E819" s="131" t="s">
        <v>883</v>
      </c>
      <c r="F819" s="131" t="s">
        <v>884</v>
      </c>
      <c r="I819" s="124"/>
      <c r="J819" s="132">
        <f>BK819</f>
        <v>0</v>
      </c>
      <c r="L819" s="121"/>
      <c r="M819" s="126"/>
      <c r="P819" s="127">
        <f>SUM(P820:P846)</f>
        <v>0</v>
      </c>
      <c r="R819" s="127">
        <f>SUM(R820:R846)</f>
        <v>38.167518999999999</v>
      </c>
      <c r="T819" s="128">
        <f>SUM(T820:T846)</f>
        <v>42.686499999999995</v>
      </c>
      <c r="AR819" s="122" t="s">
        <v>199</v>
      </c>
      <c r="AT819" s="129" t="s">
        <v>78</v>
      </c>
      <c r="AU819" s="129" t="s">
        <v>86</v>
      </c>
      <c r="AY819" s="122" t="s">
        <v>178</v>
      </c>
      <c r="BK819" s="130">
        <f>SUM(BK820:BK846)</f>
        <v>0</v>
      </c>
    </row>
    <row r="820" spans="2:65" s="1" customFormat="1" ht="49.05" customHeight="1">
      <c r="B820" s="34"/>
      <c r="C820" s="133" t="s">
        <v>885</v>
      </c>
      <c r="D820" s="133" t="s">
        <v>180</v>
      </c>
      <c r="E820" s="134" t="s">
        <v>886</v>
      </c>
      <c r="F820" s="135" t="s">
        <v>887</v>
      </c>
      <c r="G820" s="136" t="s">
        <v>234</v>
      </c>
      <c r="H820" s="137">
        <v>144.69999999999999</v>
      </c>
      <c r="I820" s="138"/>
      <c r="J820" s="139">
        <f>ROUND(I820*H820,2)</f>
        <v>0</v>
      </c>
      <c r="K820" s="135" t="s">
        <v>184</v>
      </c>
      <c r="L820" s="34"/>
      <c r="M820" s="140" t="s">
        <v>32</v>
      </c>
      <c r="N820" s="141" t="s">
        <v>50</v>
      </c>
      <c r="P820" s="142">
        <f>O820*H820</f>
        <v>0</v>
      </c>
      <c r="Q820" s="142">
        <v>8.4250000000000005E-2</v>
      </c>
      <c r="R820" s="142">
        <f>Q820*H820</f>
        <v>12.190975</v>
      </c>
      <c r="S820" s="142">
        <v>0</v>
      </c>
      <c r="T820" s="143">
        <f>S820*H820</f>
        <v>0</v>
      </c>
      <c r="AR820" s="144" t="s">
        <v>648</v>
      </c>
      <c r="AT820" s="144" t="s">
        <v>180</v>
      </c>
      <c r="AU820" s="144" t="s">
        <v>88</v>
      </c>
      <c r="AY820" s="18" t="s">
        <v>178</v>
      </c>
      <c r="BE820" s="145">
        <f>IF(N820="základní",J820,0)</f>
        <v>0</v>
      </c>
      <c r="BF820" s="145">
        <f>IF(N820="snížená",J820,0)</f>
        <v>0</v>
      </c>
      <c r="BG820" s="145">
        <f>IF(N820="zákl. přenesená",J820,0)</f>
        <v>0</v>
      </c>
      <c r="BH820" s="145">
        <f>IF(N820="sníž. přenesená",J820,0)</f>
        <v>0</v>
      </c>
      <c r="BI820" s="145">
        <f>IF(N820="nulová",J820,0)</f>
        <v>0</v>
      </c>
      <c r="BJ820" s="18" t="s">
        <v>86</v>
      </c>
      <c r="BK820" s="145">
        <f>ROUND(I820*H820,2)</f>
        <v>0</v>
      </c>
      <c r="BL820" s="18" t="s">
        <v>648</v>
      </c>
      <c r="BM820" s="144" t="s">
        <v>888</v>
      </c>
    </row>
    <row r="821" spans="2:65" s="1" customFormat="1" ht="10.199999999999999">
      <c r="B821" s="34"/>
      <c r="D821" s="146" t="s">
        <v>187</v>
      </c>
      <c r="F821" s="147" t="s">
        <v>889</v>
      </c>
      <c r="I821" s="148"/>
      <c r="L821" s="34"/>
      <c r="M821" s="149"/>
      <c r="T821" s="55"/>
      <c r="AT821" s="18" t="s">
        <v>187</v>
      </c>
      <c r="AU821" s="18" t="s">
        <v>88</v>
      </c>
    </row>
    <row r="822" spans="2:65" s="12" customFormat="1" ht="10.199999999999999">
      <c r="B822" s="150"/>
      <c r="D822" s="151" t="s">
        <v>189</v>
      </c>
      <c r="E822" s="152" t="s">
        <v>32</v>
      </c>
      <c r="F822" s="153" t="s">
        <v>222</v>
      </c>
      <c r="H822" s="152" t="s">
        <v>32</v>
      </c>
      <c r="I822" s="154"/>
      <c r="L822" s="150"/>
      <c r="M822" s="155"/>
      <c r="T822" s="156"/>
      <c r="AT822" s="152" t="s">
        <v>189</v>
      </c>
      <c r="AU822" s="152" t="s">
        <v>88</v>
      </c>
      <c r="AV822" s="12" t="s">
        <v>86</v>
      </c>
      <c r="AW822" s="12" t="s">
        <v>41</v>
      </c>
      <c r="AX822" s="12" t="s">
        <v>79</v>
      </c>
      <c r="AY822" s="152" t="s">
        <v>178</v>
      </c>
    </row>
    <row r="823" spans="2:65" s="12" customFormat="1" ht="20.399999999999999">
      <c r="B823" s="150"/>
      <c r="D823" s="151" t="s">
        <v>189</v>
      </c>
      <c r="E823" s="152" t="s">
        <v>32</v>
      </c>
      <c r="F823" s="153" t="s">
        <v>890</v>
      </c>
      <c r="H823" s="152" t="s">
        <v>32</v>
      </c>
      <c r="I823" s="154"/>
      <c r="L823" s="150"/>
      <c r="M823" s="155"/>
      <c r="T823" s="156"/>
      <c r="AT823" s="152" t="s">
        <v>189</v>
      </c>
      <c r="AU823" s="152" t="s">
        <v>88</v>
      </c>
      <c r="AV823" s="12" t="s">
        <v>86</v>
      </c>
      <c r="AW823" s="12" t="s">
        <v>41</v>
      </c>
      <c r="AX823" s="12" t="s">
        <v>79</v>
      </c>
      <c r="AY823" s="152" t="s">
        <v>178</v>
      </c>
    </row>
    <row r="824" spans="2:65" s="13" customFormat="1" ht="10.199999999999999">
      <c r="B824" s="157"/>
      <c r="D824" s="151" t="s">
        <v>189</v>
      </c>
      <c r="E824" s="158" t="s">
        <v>32</v>
      </c>
      <c r="F824" s="159" t="s">
        <v>891</v>
      </c>
      <c r="H824" s="160">
        <v>119.7</v>
      </c>
      <c r="I824" s="161"/>
      <c r="L824" s="157"/>
      <c r="M824" s="162"/>
      <c r="T824" s="163"/>
      <c r="AT824" s="158" t="s">
        <v>189</v>
      </c>
      <c r="AU824" s="158" t="s">
        <v>88</v>
      </c>
      <c r="AV824" s="13" t="s">
        <v>88</v>
      </c>
      <c r="AW824" s="13" t="s">
        <v>41</v>
      </c>
      <c r="AX824" s="13" t="s">
        <v>79</v>
      </c>
      <c r="AY824" s="158" t="s">
        <v>178</v>
      </c>
    </row>
    <row r="825" spans="2:65" s="13" customFormat="1" ht="10.199999999999999">
      <c r="B825" s="157"/>
      <c r="D825" s="151" t="s">
        <v>189</v>
      </c>
      <c r="E825" s="158" t="s">
        <v>32</v>
      </c>
      <c r="F825" s="159" t="s">
        <v>539</v>
      </c>
      <c r="H825" s="160">
        <v>25</v>
      </c>
      <c r="I825" s="161"/>
      <c r="L825" s="157"/>
      <c r="M825" s="162"/>
      <c r="T825" s="163"/>
      <c r="AT825" s="158" t="s">
        <v>189</v>
      </c>
      <c r="AU825" s="158" t="s">
        <v>88</v>
      </c>
      <c r="AV825" s="13" t="s">
        <v>88</v>
      </c>
      <c r="AW825" s="13" t="s">
        <v>41</v>
      </c>
      <c r="AX825" s="13" t="s">
        <v>79</v>
      </c>
      <c r="AY825" s="158" t="s">
        <v>178</v>
      </c>
    </row>
    <row r="826" spans="2:65" s="14" customFormat="1" ht="10.199999999999999">
      <c r="B826" s="164"/>
      <c r="D826" s="151" t="s">
        <v>189</v>
      </c>
      <c r="E826" s="165" t="s">
        <v>32</v>
      </c>
      <c r="F826" s="166" t="s">
        <v>192</v>
      </c>
      <c r="H826" s="167">
        <v>144.69999999999999</v>
      </c>
      <c r="I826" s="168"/>
      <c r="L826" s="164"/>
      <c r="M826" s="169"/>
      <c r="T826" s="170"/>
      <c r="AT826" s="165" t="s">
        <v>189</v>
      </c>
      <c r="AU826" s="165" t="s">
        <v>88</v>
      </c>
      <c r="AV826" s="14" t="s">
        <v>185</v>
      </c>
      <c r="AW826" s="14" t="s">
        <v>41</v>
      </c>
      <c r="AX826" s="14" t="s">
        <v>86</v>
      </c>
      <c r="AY826" s="165" t="s">
        <v>178</v>
      </c>
    </row>
    <row r="827" spans="2:65" s="1" customFormat="1" ht="16.5" customHeight="1">
      <c r="B827" s="34"/>
      <c r="C827" s="171" t="s">
        <v>892</v>
      </c>
      <c r="D827" s="171" t="s">
        <v>398</v>
      </c>
      <c r="E827" s="172" t="s">
        <v>893</v>
      </c>
      <c r="F827" s="173" t="s">
        <v>894</v>
      </c>
      <c r="G827" s="174" t="s">
        <v>234</v>
      </c>
      <c r="H827" s="175">
        <v>147.59399999999999</v>
      </c>
      <c r="I827" s="176"/>
      <c r="J827" s="177">
        <f>ROUND(I827*H827,2)</f>
        <v>0</v>
      </c>
      <c r="K827" s="173" t="s">
        <v>184</v>
      </c>
      <c r="L827" s="178"/>
      <c r="M827" s="179" t="s">
        <v>32</v>
      </c>
      <c r="N827" s="180" t="s">
        <v>50</v>
      </c>
      <c r="P827" s="142">
        <f>O827*H827</f>
        <v>0</v>
      </c>
      <c r="Q827" s="142">
        <v>0.17599999999999999</v>
      </c>
      <c r="R827" s="142">
        <f>Q827*H827</f>
        <v>25.976543999999997</v>
      </c>
      <c r="S827" s="142">
        <v>0</v>
      </c>
      <c r="T827" s="143">
        <f>S827*H827</f>
        <v>0</v>
      </c>
      <c r="AR827" s="144" t="s">
        <v>895</v>
      </c>
      <c r="AT827" s="144" t="s">
        <v>398</v>
      </c>
      <c r="AU827" s="144" t="s">
        <v>88</v>
      </c>
      <c r="AY827" s="18" t="s">
        <v>178</v>
      </c>
      <c r="BE827" s="145">
        <f>IF(N827="základní",J827,0)</f>
        <v>0</v>
      </c>
      <c r="BF827" s="145">
        <f>IF(N827="snížená",J827,0)</f>
        <v>0</v>
      </c>
      <c r="BG827" s="145">
        <f>IF(N827="zákl. přenesená",J827,0)</f>
        <v>0</v>
      </c>
      <c r="BH827" s="145">
        <f>IF(N827="sníž. přenesená",J827,0)</f>
        <v>0</v>
      </c>
      <c r="BI827" s="145">
        <f>IF(N827="nulová",J827,0)</f>
        <v>0</v>
      </c>
      <c r="BJ827" s="18" t="s">
        <v>86</v>
      </c>
      <c r="BK827" s="145">
        <f>ROUND(I827*H827,2)</f>
        <v>0</v>
      </c>
      <c r="BL827" s="18" t="s">
        <v>895</v>
      </c>
      <c r="BM827" s="144" t="s">
        <v>896</v>
      </c>
    </row>
    <row r="828" spans="2:65" s="1" customFormat="1" ht="28.8">
      <c r="B828" s="34"/>
      <c r="D828" s="151" t="s">
        <v>897</v>
      </c>
      <c r="F828" s="188" t="s">
        <v>898</v>
      </c>
      <c r="I828" s="148"/>
      <c r="L828" s="34"/>
      <c r="M828" s="149"/>
      <c r="T828" s="55"/>
      <c r="AT828" s="18" t="s">
        <v>897</v>
      </c>
      <c r="AU828" s="18" t="s">
        <v>88</v>
      </c>
    </row>
    <row r="829" spans="2:65" s="13" customFormat="1" ht="10.199999999999999">
      <c r="B829" s="157"/>
      <c r="D829" s="151" t="s">
        <v>189</v>
      </c>
      <c r="F829" s="159" t="s">
        <v>899</v>
      </c>
      <c r="H829" s="160">
        <v>147.59399999999999</v>
      </c>
      <c r="I829" s="161"/>
      <c r="L829" s="157"/>
      <c r="M829" s="162"/>
      <c r="T829" s="163"/>
      <c r="AT829" s="158" t="s">
        <v>189</v>
      </c>
      <c r="AU829" s="158" t="s">
        <v>88</v>
      </c>
      <c r="AV829" s="13" t="s">
        <v>88</v>
      </c>
      <c r="AW829" s="13" t="s">
        <v>4</v>
      </c>
      <c r="AX829" s="13" t="s">
        <v>86</v>
      </c>
      <c r="AY829" s="158" t="s">
        <v>178</v>
      </c>
    </row>
    <row r="830" spans="2:65" s="1" customFormat="1" ht="55.5" customHeight="1">
      <c r="B830" s="34"/>
      <c r="C830" s="133" t="s">
        <v>900</v>
      </c>
      <c r="D830" s="133" t="s">
        <v>180</v>
      </c>
      <c r="E830" s="134" t="s">
        <v>901</v>
      </c>
      <c r="F830" s="135" t="s">
        <v>902</v>
      </c>
      <c r="G830" s="136" t="s">
        <v>234</v>
      </c>
      <c r="H830" s="137">
        <v>144.69999999999999</v>
      </c>
      <c r="I830" s="138"/>
      <c r="J830" s="139">
        <f>ROUND(I830*H830,2)</f>
        <v>0</v>
      </c>
      <c r="K830" s="135" t="s">
        <v>184</v>
      </c>
      <c r="L830" s="34"/>
      <c r="M830" s="140" t="s">
        <v>32</v>
      </c>
      <c r="N830" s="141" t="s">
        <v>50</v>
      </c>
      <c r="P830" s="142">
        <f>O830*H830</f>
        <v>0</v>
      </c>
      <c r="Q830" s="142">
        <v>0</v>
      </c>
      <c r="R830" s="142">
        <f>Q830*H830</f>
        <v>0</v>
      </c>
      <c r="S830" s="142">
        <v>0.29499999999999998</v>
      </c>
      <c r="T830" s="143">
        <f>S830*H830</f>
        <v>42.686499999999995</v>
      </c>
      <c r="AR830" s="144" t="s">
        <v>648</v>
      </c>
      <c r="AT830" s="144" t="s">
        <v>180</v>
      </c>
      <c r="AU830" s="144" t="s">
        <v>88</v>
      </c>
      <c r="AY830" s="18" t="s">
        <v>178</v>
      </c>
      <c r="BE830" s="145">
        <f>IF(N830="základní",J830,0)</f>
        <v>0</v>
      </c>
      <c r="BF830" s="145">
        <f>IF(N830="snížená",J830,0)</f>
        <v>0</v>
      </c>
      <c r="BG830" s="145">
        <f>IF(N830="zákl. přenesená",J830,0)</f>
        <v>0</v>
      </c>
      <c r="BH830" s="145">
        <f>IF(N830="sníž. přenesená",J830,0)</f>
        <v>0</v>
      </c>
      <c r="BI830" s="145">
        <f>IF(N830="nulová",J830,0)</f>
        <v>0</v>
      </c>
      <c r="BJ830" s="18" t="s">
        <v>86</v>
      </c>
      <c r="BK830" s="145">
        <f>ROUND(I830*H830,2)</f>
        <v>0</v>
      </c>
      <c r="BL830" s="18" t="s">
        <v>648</v>
      </c>
      <c r="BM830" s="144" t="s">
        <v>903</v>
      </c>
    </row>
    <row r="831" spans="2:65" s="1" customFormat="1" ht="10.199999999999999">
      <c r="B831" s="34"/>
      <c r="D831" s="146" t="s">
        <v>187</v>
      </c>
      <c r="F831" s="147" t="s">
        <v>904</v>
      </c>
      <c r="I831" s="148"/>
      <c r="L831" s="34"/>
      <c r="M831" s="149"/>
      <c r="T831" s="55"/>
      <c r="AT831" s="18" t="s">
        <v>187</v>
      </c>
      <c r="AU831" s="18" t="s">
        <v>88</v>
      </c>
    </row>
    <row r="832" spans="2:65" s="12" customFormat="1" ht="10.199999999999999">
      <c r="B832" s="150"/>
      <c r="D832" s="151" t="s">
        <v>189</v>
      </c>
      <c r="E832" s="152" t="s">
        <v>32</v>
      </c>
      <c r="F832" s="153" t="s">
        <v>222</v>
      </c>
      <c r="H832" s="152" t="s">
        <v>32</v>
      </c>
      <c r="I832" s="154"/>
      <c r="L832" s="150"/>
      <c r="M832" s="155"/>
      <c r="T832" s="156"/>
      <c r="AT832" s="152" t="s">
        <v>189</v>
      </c>
      <c r="AU832" s="152" t="s">
        <v>88</v>
      </c>
      <c r="AV832" s="12" t="s">
        <v>86</v>
      </c>
      <c r="AW832" s="12" t="s">
        <v>41</v>
      </c>
      <c r="AX832" s="12" t="s">
        <v>79</v>
      </c>
      <c r="AY832" s="152" t="s">
        <v>178</v>
      </c>
    </row>
    <row r="833" spans="2:65" s="12" customFormat="1" ht="20.399999999999999">
      <c r="B833" s="150"/>
      <c r="D833" s="151" t="s">
        <v>189</v>
      </c>
      <c r="E833" s="152" t="s">
        <v>32</v>
      </c>
      <c r="F833" s="153" t="s">
        <v>890</v>
      </c>
      <c r="H833" s="152" t="s">
        <v>32</v>
      </c>
      <c r="I833" s="154"/>
      <c r="L833" s="150"/>
      <c r="M833" s="155"/>
      <c r="T833" s="156"/>
      <c r="AT833" s="152" t="s">
        <v>189</v>
      </c>
      <c r="AU833" s="152" t="s">
        <v>88</v>
      </c>
      <c r="AV833" s="12" t="s">
        <v>86</v>
      </c>
      <c r="AW833" s="12" t="s">
        <v>41</v>
      </c>
      <c r="AX833" s="12" t="s">
        <v>79</v>
      </c>
      <c r="AY833" s="152" t="s">
        <v>178</v>
      </c>
    </row>
    <row r="834" spans="2:65" s="13" customFormat="1" ht="10.199999999999999">
      <c r="B834" s="157"/>
      <c r="D834" s="151" t="s">
        <v>189</v>
      </c>
      <c r="E834" s="158" t="s">
        <v>32</v>
      </c>
      <c r="F834" s="159" t="s">
        <v>891</v>
      </c>
      <c r="H834" s="160">
        <v>119.7</v>
      </c>
      <c r="I834" s="161"/>
      <c r="L834" s="157"/>
      <c r="M834" s="162"/>
      <c r="T834" s="163"/>
      <c r="AT834" s="158" t="s">
        <v>189</v>
      </c>
      <c r="AU834" s="158" t="s">
        <v>88</v>
      </c>
      <c r="AV834" s="13" t="s">
        <v>88</v>
      </c>
      <c r="AW834" s="13" t="s">
        <v>41</v>
      </c>
      <c r="AX834" s="13" t="s">
        <v>79</v>
      </c>
      <c r="AY834" s="158" t="s">
        <v>178</v>
      </c>
    </row>
    <row r="835" spans="2:65" s="13" customFormat="1" ht="10.199999999999999">
      <c r="B835" s="157"/>
      <c r="D835" s="151" t="s">
        <v>189</v>
      </c>
      <c r="E835" s="158" t="s">
        <v>32</v>
      </c>
      <c r="F835" s="159" t="s">
        <v>539</v>
      </c>
      <c r="H835" s="160">
        <v>25</v>
      </c>
      <c r="I835" s="161"/>
      <c r="L835" s="157"/>
      <c r="M835" s="162"/>
      <c r="T835" s="163"/>
      <c r="AT835" s="158" t="s">
        <v>189</v>
      </c>
      <c r="AU835" s="158" t="s">
        <v>88</v>
      </c>
      <c r="AV835" s="13" t="s">
        <v>88</v>
      </c>
      <c r="AW835" s="13" t="s">
        <v>41</v>
      </c>
      <c r="AX835" s="13" t="s">
        <v>79</v>
      </c>
      <c r="AY835" s="158" t="s">
        <v>178</v>
      </c>
    </row>
    <row r="836" spans="2:65" s="14" customFormat="1" ht="10.199999999999999">
      <c r="B836" s="164"/>
      <c r="D836" s="151" t="s">
        <v>189</v>
      </c>
      <c r="E836" s="165" t="s">
        <v>32</v>
      </c>
      <c r="F836" s="166" t="s">
        <v>192</v>
      </c>
      <c r="H836" s="167">
        <v>144.69999999999999</v>
      </c>
      <c r="I836" s="168"/>
      <c r="L836" s="164"/>
      <c r="M836" s="169"/>
      <c r="T836" s="170"/>
      <c r="AT836" s="165" t="s">
        <v>189</v>
      </c>
      <c r="AU836" s="165" t="s">
        <v>88</v>
      </c>
      <c r="AV836" s="14" t="s">
        <v>185</v>
      </c>
      <c r="AW836" s="14" t="s">
        <v>41</v>
      </c>
      <c r="AX836" s="14" t="s">
        <v>86</v>
      </c>
      <c r="AY836" s="165" t="s">
        <v>178</v>
      </c>
    </row>
    <row r="837" spans="2:65" s="1" customFormat="1" ht="24.15" customHeight="1">
      <c r="B837" s="34"/>
      <c r="C837" s="133" t="s">
        <v>905</v>
      </c>
      <c r="D837" s="133" t="s">
        <v>180</v>
      </c>
      <c r="E837" s="134" t="s">
        <v>906</v>
      </c>
      <c r="F837" s="135" t="s">
        <v>907</v>
      </c>
      <c r="G837" s="136" t="s">
        <v>401</v>
      </c>
      <c r="H837" s="137">
        <v>42.686999999999998</v>
      </c>
      <c r="I837" s="138"/>
      <c r="J837" s="139">
        <f>ROUND(I837*H837,2)</f>
        <v>0</v>
      </c>
      <c r="K837" s="135" t="s">
        <v>184</v>
      </c>
      <c r="L837" s="34"/>
      <c r="M837" s="140" t="s">
        <v>32</v>
      </c>
      <c r="N837" s="141" t="s">
        <v>50</v>
      </c>
      <c r="P837" s="142">
        <f>O837*H837</f>
        <v>0</v>
      </c>
      <c r="Q837" s="142">
        <v>0</v>
      </c>
      <c r="R837" s="142">
        <f>Q837*H837</f>
        <v>0</v>
      </c>
      <c r="S837" s="142">
        <v>0</v>
      </c>
      <c r="T837" s="143">
        <f>S837*H837</f>
        <v>0</v>
      </c>
      <c r="AR837" s="144" t="s">
        <v>648</v>
      </c>
      <c r="AT837" s="144" t="s">
        <v>180</v>
      </c>
      <c r="AU837" s="144" t="s">
        <v>88</v>
      </c>
      <c r="AY837" s="18" t="s">
        <v>178</v>
      </c>
      <c r="BE837" s="145">
        <f>IF(N837="základní",J837,0)</f>
        <v>0</v>
      </c>
      <c r="BF837" s="145">
        <f>IF(N837="snížená",J837,0)</f>
        <v>0</v>
      </c>
      <c r="BG837" s="145">
        <f>IF(N837="zákl. přenesená",J837,0)</f>
        <v>0</v>
      </c>
      <c r="BH837" s="145">
        <f>IF(N837="sníž. přenesená",J837,0)</f>
        <v>0</v>
      </c>
      <c r="BI837" s="145">
        <f>IF(N837="nulová",J837,0)</f>
        <v>0</v>
      </c>
      <c r="BJ837" s="18" t="s">
        <v>86</v>
      </c>
      <c r="BK837" s="145">
        <f>ROUND(I837*H837,2)</f>
        <v>0</v>
      </c>
      <c r="BL837" s="18" t="s">
        <v>648</v>
      </c>
      <c r="BM837" s="144" t="s">
        <v>908</v>
      </c>
    </row>
    <row r="838" spans="2:65" s="1" customFormat="1" ht="10.199999999999999">
      <c r="B838" s="34"/>
      <c r="D838" s="146" t="s">
        <v>187</v>
      </c>
      <c r="F838" s="147" t="s">
        <v>909</v>
      </c>
      <c r="I838" s="148"/>
      <c r="L838" s="34"/>
      <c r="M838" s="149"/>
      <c r="T838" s="55"/>
      <c r="AT838" s="18" t="s">
        <v>187</v>
      </c>
      <c r="AU838" s="18" t="s">
        <v>88</v>
      </c>
    </row>
    <row r="839" spans="2:65" s="1" customFormat="1" ht="37.799999999999997" customHeight="1">
      <c r="B839" s="34"/>
      <c r="C839" s="133" t="s">
        <v>910</v>
      </c>
      <c r="D839" s="133" t="s">
        <v>180</v>
      </c>
      <c r="E839" s="134" t="s">
        <v>911</v>
      </c>
      <c r="F839" s="135" t="s">
        <v>912</v>
      </c>
      <c r="G839" s="136" t="s">
        <v>401</v>
      </c>
      <c r="H839" s="137">
        <v>128.06100000000001</v>
      </c>
      <c r="I839" s="138"/>
      <c r="J839" s="139">
        <f>ROUND(I839*H839,2)</f>
        <v>0</v>
      </c>
      <c r="K839" s="135" t="s">
        <v>184</v>
      </c>
      <c r="L839" s="34"/>
      <c r="M839" s="140" t="s">
        <v>32</v>
      </c>
      <c r="N839" s="141" t="s">
        <v>50</v>
      </c>
      <c r="P839" s="142">
        <f>O839*H839</f>
        <v>0</v>
      </c>
      <c r="Q839" s="142">
        <v>0</v>
      </c>
      <c r="R839" s="142">
        <f>Q839*H839</f>
        <v>0</v>
      </c>
      <c r="S839" s="142">
        <v>0</v>
      </c>
      <c r="T839" s="143">
        <f>S839*H839</f>
        <v>0</v>
      </c>
      <c r="AR839" s="144" t="s">
        <v>648</v>
      </c>
      <c r="AT839" s="144" t="s">
        <v>180</v>
      </c>
      <c r="AU839" s="144" t="s">
        <v>88</v>
      </c>
      <c r="AY839" s="18" t="s">
        <v>178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8" t="s">
        <v>86</v>
      </c>
      <c r="BK839" s="145">
        <f>ROUND(I839*H839,2)</f>
        <v>0</v>
      </c>
      <c r="BL839" s="18" t="s">
        <v>648</v>
      </c>
      <c r="BM839" s="144" t="s">
        <v>913</v>
      </c>
    </row>
    <row r="840" spans="2:65" s="1" customFormat="1" ht="10.199999999999999">
      <c r="B840" s="34"/>
      <c r="D840" s="146" t="s">
        <v>187</v>
      </c>
      <c r="F840" s="147" t="s">
        <v>914</v>
      </c>
      <c r="I840" s="148"/>
      <c r="L840" s="34"/>
      <c r="M840" s="149"/>
      <c r="T840" s="55"/>
      <c r="AT840" s="18" t="s">
        <v>187</v>
      </c>
      <c r="AU840" s="18" t="s">
        <v>88</v>
      </c>
    </row>
    <row r="841" spans="2:65" s="13" customFormat="1" ht="10.199999999999999">
      <c r="B841" s="157"/>
      <c r="D841" s="151" t="s">
        <v>189</v>
      </c>
      <c r="F841" s="159" t="s">
        <v>915</v>
      </c>
      <c r="H841" s="160">
        <v>128.06100000000001</v>
      </c>
      <c r="I841" s="161"/>
      <c r="L841" s="157"/>
      <c r="M841" s="162"/>
      <c r="T841" s="163"/>
      <c r="AT841" s="158" t="s">
        <v>189</v>
      </c>
      <c r="AU841" s="158" t="s">
        <v>88</v>
      </c>
      <c r="AV841" s="13" t="s">
        <v>88</v>
      </c>
      <c r="AW841" s="13" t="s">
        <v>4</v>
      </c>
      <c r="AX841" s="13" t="s">
        <v>86</v>
      </c>
      <c r="AY841" s="158" t="s">
        <v>178</v>
      </c>
    </row>
    <row r="842" spans="2:65" s="1" customFormat="1" ht="24.15" customHeight="1">
      <c r="B842" s="34"/>
      <c r="C842" s="133" t="s">
        <v>916</v>
      </c>
      <c r="D842" s="133" t="s">
        <v>180</v>
      </c>
      <c r="E842" s="134" t="s">
        <v>917</v>
      </c>
      <c r="F842" s="135" t="s">
        <v>918</v>
      </c>
      <c r="G842" s="136" t="s">
        <v>401</v>
      </c>
      <c r="H842" s="137">
        <v>38.167999999999999</v>
      </c>
      <c r="I842" s="138"/>
      <c r="J842" s="139">
        <f>ROUND(I842*H842,2)</f>
        <v>0</v>
      </c>
      <c r="K842" s="135" t="s">
        <v>184</v>
      </c>
      <c r="L842" s="34"/>
      <c r="M842" s="140" t="s">
        <v>32</v>
      </c>
      <c r="N842" s="141" t="s">
        <v>50</v>
      </c>
      <c r="P842" s="142">
        <f>O842*H842</f>
        <v>0</v>
      </c>
      <c r="Q842" s="142">
        <v>0</v>
      </c>
      <c r="R842" s="142">
        <f>Q842*H842</f>
        <v>0</v>
      </c>
      <c r="S842" s="142">
        <v>0</v>
      </c>
      <c r="T842" s="143">
        <f>S842*H842</f>
        <v>0</v>
      </c>
      <c r="AR842" s="144" t="s">
        <v>648</v>
      </c>
      <c r="AT842" s="144" t="s">
        <v>180</v>
      </c>
      <c r="AU842" s="144" t="s">
        <v>88</v>
      </c>
      <c r="AY842" s="18" t="s">
        <v>178</v>
      </c>
      <c r="BE842" s="145">
        <f>IF(N842="základní",J842,0)</f>
        <v>0</v>
      </c>
      <c r="BF842" s="145">
        <f>IF(N842="snížená",J842,0)</f>
        <v>0</v>
      </c>
      <c r="BG842" s="145">
        <f>IF(N842="zákl. přenesená",J842,0)</f>
        <v>0</v>
      </c>
      <c r="BH842" s="145">
        <f>IF(N842="sníž. přenesená",J842,0)</f>
        <v>0</v>
      </c>
      <c r="BI842" s="145">
        <f>IF(N842="nulová",J842,0)</f>
        <v>0</v>
      </c>
      <c r="BJ842" s="18" t="s">
        <v>86</v>
      </c>
      <c r="BK842" s="145">
        <f>ROUND(I842*H842,2)</f>
        <v>0</v>
      </c>
      <c r="BL842" s="18" t="s">
        <v>648</v>
      </c>
      <c r="BM842" s="144" t="s">
        <v>919</v>
      </c>
    </row>
    <row r="843" spans="2:65" s="1" customFormat="1" ht="10.199999999999999">
      <c r="B843" s="34"/>
      <c r="D843" s="146" t="s">
        <v>187</v>
      </c>
      <c r="F843" s="147" t="s">
        <v>920</v>
      </c>
      <c r="I843" s="148"/>
      <c r="L843" s="34"/>
      <c r="M843" s="149"/>
      <c r="T843" s="55"/>
      <c r="AT843" s="18" t="s">
        <v>187</v>
      </c>
      <c r="AU843" s="18" t="s">
        <v>88</v>
      </c>
    </row>
    <row r="844" spans="2:65" s="1" customFormat="1" ht="55.5" customHeight="1">
      <c r="B844" s="34"/>
      <c r="C844" s="133" t="s">
        <v>921</v>
      </c>
      <c r="D844" s="133" t="s">
        <v>180</v>
      </c>
      <c r="E844" s="134" t="s">
        <v>922</v>
      </c>
      <c r="F844" s="135" t="s">
        <v>923</v>
      </c>
      <c r="G844" s="136" t="s">
        <v>401</v>
      </c>
      <c r="H844" s="137">
        <v>114.504</v>
      </c>
      <c r="I844" s="138"/>
      <c r="J844" s="139">
        <f>ROUND(I844*H844,2)</f>
        <v>0</v>
      </c>
      <c r="K844" s="135" t="s">
        <v>184</v>
      </c>
      <c r="L844" s="34"/>
      <c r="M844" s="140" t="s">
        <v>32</v>
      </c>
      <c r="N844" s="141" t="s">
        <v>50</v>
      </c>
      <c r="P844" s="142">
        <f>O844*H844</f>
        <v>0</v>
      </c>
      <c r="Q844" s="142">
        <v>0</v>
      </c>
      <c r="R844" s="142">
        <f>Q844*H844</f>
        <v>0</v>
      </c>
      <c r="S844" s="142">
        <v>0</v>
      </c>
      <c r="T844" s="143">
        <f>S844*H844</f>
        <v>0</v>
      </c>
      <c r="AR844" s="144" t="s">
        <v>648</v>
      </c>
      <c r="AT844" s="144" t="s">
        <v>180</v>
      </c>
      <c r="AU844" s="144" t="s">
        <v>88</v>
      </c>
      <c r="AY844" s="18" t="s">
        <v>178</v>
      </c>
      <c r="BE844" s="145">
        <f>IF(N844="základní",J844,0)</f>
        <v>0</v>
      </c>
      <c r="BF844" s="145">
        <f>IF(N844="snížená",J844,0)</f>
        <v>0</v>
      </c>
      <c r="BG844" s="145">
        <f>IF(N844="zákl. přenesená",J844,0)</f>
        <v>0</v>
      </c>
      <c r="BH844" s="145">
        <f>IF(N844="sníž. přenesená",J844,0)</f>
        <v>0</v>
      </c>
      <c r="BI844" s="145">
        <f>IF(N844="nulová",J844,0)</f>
        <v>0</v>
      </c>
      <c r="BJ844" s="18" t="s">
        <v>86</v>
      </c>
      <c r="BK844" s="145">
        <f>ROUND(I844*H844,2)</f>
        <v>0</v>
      </c>
      <c r="BL844" s="18" t="s">
        <v>648</v>
      </c>
      <c r="BM844" s="144" t="s">
        <v>924</v>
      </c>
    </row>
    <row r="845" spans="2:65" s="1" customFormat="1" ht="10.199999999999999">
      <c r="B845" s="34"/>
      <c r="D845" s="146" t="s">
        <v>187</v>
      </c>
      <c r="F845" s="147" t="s">
        <v>925</v>
      </c>
      <c r="I845" s="148"/>
      <c r="L845" s="34"/>
      <c r="M845" s="149"/>
      <c r="T845" s="55"/>
      <c r="AT845" s="18" t="s">
        <v>187</v>
      </c>
      <c r="AU845" s="18" t="s">
        <v>88</v>
      </c>
    </row>
    <row r="846" spans="2:65" s="13" customFormat="1" ht="10.199999999999999">
      <c r="B846" s="157"/>
      <c r="D846" s="151" t="s">
        <v>189</v>
      </c>
      <c r="F846" s="159" t="s">
        <v>926</v>
      </c>
      <c r="H846" s="160">
        <v>114.504</v>
      </c>
      <c r="I846" s="161"/>
      <c r="L846" s="157"/>
      <c r="M846" s="189"/>
      <c r="N846" s="190"/>
      <c r="O846" s="190"/>
      <c r="P846" s="190"/>
      <c r="Q846" s="190"/>
      <c r="R846" s="190"/>
      <c r="S846" s="190"/>
      <c r="T846" s="191"/>
      <c r="AT846" s="158" t="s">
        <v>189</v>
      </c>
      <c r="AU846" s="158" t="s">
        <v>88</v>
      </c>
      <c r="AV846" s="13" t="s">
        <v>88</v>
      </c>
      <c r="AW846" s="13" t="s">
        <v>4</v>
      </c>
      <c r="AX846" s="13" t="s">
        <v>86</v>
      </c>
      <c r="AY846" s="158" t="s">
        <v>178</v>
      </c>
    </row>
    <row r="847" spans="2:65" s="1" customFormat="1" ht="6.9" customHeight="1">
      <c r="B847" s="43"/>
      <c r="C847" s="44"/>
      <c r="D847" s="44"/>
      <c r="E847" s="44"/>
      <c r="F847" s="44"/>
      <c r="G847" s="44"/>
      <c r="H847" s="44"/>
      <c r="I847" s="44"/>
      <c r="J847" s="44"/>
      <c r="K847" s="44"/>
      <c r="L847" s="34"/>
    </row>
  </sheetData>
  <sheetProtection algorithmName="SHA-512" hashValue="kQ6UT0LtNu8nD37EHjxH1Ow/sTvHzJ1UyZbKf4HMAqGkl0rx6XfaDfcVs0doKVI2ZUAVPPrTokqrJAWuBW6/nA==" saltValue="dGvkpUmbngQNJu226KnKXAJqzvC6EaiKQy2Q9bPWn1VwoLaaPz+6iRzEcAXZN6ldFCV3s2VfaEz/kmpBNoFUVw==" spinCount="100000" sheet="1" objects="1" scenarios="1" formatColumns="0" formatRows="0" autoFilter="0"/>
  <autoFilter ref="C95:K846" xr:uid="{00000000-0009-0000-0000-000001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100-000000000000}"/>
    <hyperlink ref="F105" r:id="rId2" xr:uid="{00000000-0004-0000-0100-000001000000}"/>
    <hyperlink ref="F110" r:id="rId3" xr:uid="{00000000-0004-0000-0100-000002000000}"/>
    <hyperlink ref="F120" r:id="rId4" xr:uid="{00000000-0004-0000-0100-000003000000}"/>
    <hyperlink ref="F127" r:id="rId5" xr:uid="{00000000-0004-0000-0100-000004000000}"/>
    <hyperlink ref="F135" r:id="rId6" xr:uid="{00000000-0004-0000-0100-000005000000}"/>
    <hyperlink ref="F138" r:id="rId7" xr:uid="{00000000-0004-0000-0100-000006000000}"/>
    <hyperlink ref="F148" r:id="rId8" xr:uid="{00000000-0004-0000-0100-000007000000}"/>
    <hyperlink ref="F151" r:id="rId9" xr:uid="{00000000-0004-0000-0100-000008000000}"/>
    <hyperlink ref="F160" r:id="rId10" xr:uid="{00000000-0004-0000-0100-000009000000}"/>
    <hyperlink ref="F163" r:id="rId11" xr:uid="{00000000-0004-0000-0100-00000A000000}"/>
    <hyperlink ref="F172" r:id="rId12" xr:uid="{00000000-0004-0000-0100-00000B000000}"/>
    <hyperlink ref="F175" r:id="rId13" xr:uid="{00000000-0004-0000-0100-00000C000000}"/>
    <hyperlink ref="F192" r:id="rId14" xr:uid="{00000000-0004-0000-0100-00000D000000}"/>
    <hyperlink ref="F208" r:id="rId15" xr:uid="{00000000-0004-0000-0100-00000E000000}"/>
    <hyperlink ref="F219" r:id="rId16" xr:uid="{00000000-0004-0000-0100-00000F000000}"/>
    <hyperlink ref="F230" r:id="rId17" xr:uid="{00000000-0004-0000-0100-000010000000}"/>
    <hyperlink ref="F241" r:id="rId18" xr:uid="{00000000-0004-0000-0100-000011000000}"/>
    <hyperlink ref="F244" r:id="rId19" xr:uid="{00000000-0004-0000-0100-000012000000}"/>
    <hyperlink ref="F247" r:id="rId20" xr:uid="{00000000-0004-0000-0100-000013000000}"/>
    <hyperlink ref="F254" r:id="rId21" xr:uid="{00000000-0004-0000-0100-000014000000}"/>
    <hyperlink ref="F260" r:id="rId22" xr:uid="{00000000-0004-0000-0100-000015000000}"/>
    <hyperlink ref="F264" r:id="rId23" xr:uid="{00000000-0004-0000-0100-000016000000}"/>
    <hyperlink ref="F269" r:id="rId24" xr:uid="{00000000-0004-0000-0100-000017000000}"/>
    <hyperlink ref="F278" r:id="rId25" xr:uid="{00000000-0004-0000-0100-000018000000}"/>
    <hyperlink ref="F284" r:id="rId26" xr:uid="{00000000-0004-0000-0100-000019000000}"/>
    <hyperlink ref="F297" r:id="rId27" xr:uid="{00000000-0004-0000-0100-00001A000000}"/>
    <hyperlink ref="F305" r:id="rId28" xr:uid="{00000000-0004-0000-0100-00001B000000}"/>
    <hyperlink ref="F313" r:id="rId29" xr:uid="{00000000-0004-0000-0100-00001C000000}"/>
    <hyperlink ref="F335" r:id="rId30" xr:uid="{00000000-0004-0000-0100-00001D000000}"/>
    <hyperlink ref="F349" r:id="rId31" xr:uid="{00000000-0004-0000-0100-00001E000000}"/>
    <hyperlink ref="F358" r:id="rId32" xr:uid="{00000000-0004-0000-0100-00001F000000}"/>
    <hyperlink ref="F368" r:id="rId33" xr:uid="{00000000-0004-0000-0100-000020000000}"/>
    <hyperlink ref="F384" r:id="rId34" xr:uid="{00000000-0004-0000-0100-000021000000}"/>
    <hyperlink ref="F393" r:id="rId35" xr:uid="{00000000-0004-0000-0100-000022000000}"/>
    <hyperlink ref="F402" r:id="rId36" xr:uid="{00000000-0004-0000-0100-000023000000}"/>
    <hyperlink ref="F413" r:id="rId37" xr:uid="{00000000-0004-0000-0100-000024000000}"/>
    <hyperlink ref="F423" r:id="rId38" xr:uid="{00000000-0004-0000-0100-000025000000}"/>
    <hyperlink ref="F433" r:id="rId39" xr:uid="{00000000-0004-0000-0100-000026000000}"/>
    <hyperlink ref="F443" r:id="rId40" xr:uid="{00000000-0004-0000-0100-000027000000}"/>
    <hyperlink ref="F453" r:id="rId41" xr:uid="{00000000-0004-0000-0100-000028000000}"/>
    <hyperlink ref="F463" r:id="rId42" xr:uid="{00000000-0004-0000-0100-000029000000}"/>
    <hyperlink ref="F475" r:id="rId43" xr:uid="{00000000-0004-0000-0100-00002A000000}"/>
    <hyperlink ref="F485" r:id="rId44" xr:uid="{00000000-0004-0000-0100-00002B000000}"/>
    <hyperlink ref="F491" r:id="rId45" xr:uid="{00000000-0004-0000-0100-00002C000000}"/>
    <hyperlink ref="F495" r:id="rId46" xr:uid="{00000000-0004-0000-0100-00002D000000}"/>
    <hyperlink ref="F498" r:id="rId47" xr:uid="{00000000-0004-0000-0100-00002E000000}"/>
    <hyperlink ref="F502" r:id="rId48" xr:uid="{00000000-0004-0000-0100-00002F000000}"/>
    <hyperlink ref="F509" r:id="rId49" xr:uid="{00000000-0004-0000-0100-000030000000}"/>
    <hyperlink ref="F514" r:id="rId50" xr:uid="{00000000-0004-0000-0100-000031000000}"/>
    <hyperlink ref="F519" r:id="rId51" xr:uid="{00000000-0004-0000-0100-000032000000}"/>
    <hyperlink ref="F529" r:id="rId52" xr:uid="{00000000-0004-0000-0100-000033000000}"/>
    <hyperlink ref="F539" r:id="rId53" xr:uid="{00000000-0004-0000-0100-000034000000}"/>
    <hyperlink ref="F549" r:id="rId54" xr:uid="{00000000-0004-0000-0100-000035000000}"/>
    <hyperlink ref="F559" r:id="rId55" xr:uid="{00000000-0004-0000-0100-000036000000}"/>
    <hyperlink ref="F565" r:id="rId56" xr:uid="{00000000-0004-0000-0100-000037000000}"/>
    <hyperlink ref="F584" r:id="rId57" xr:uid="{00000000-0004-0000-0100-000038000000}"/>
    <hyperlink ref="F591" r:id="rId58" xr:uid="{00000000-0004-0000-0100-000039000000}"/>
    <hyperlink ref="F603" r:id="rId59" xr:uid="{00000000-0004-0000-0100-00003A000000}"/>
    <hyperlink ref="F613" r:id="rId60" xr:uid="{00000000-0004-0000-0100-00003B000000}"/>
    <hyperlink ref="F623" r:id="rId61" xr:uid="{00000000-0004-0000-0100-00003C000000}"/>
    <hyperlink ref="F633" r:id="rId62" xr:uid="{00000000-0004-0000-0100-00003D000000}"/>
    <hyperlink ref="F644" r:id="rId63" xr:uid="{00000000-0004-0000-0100-00003E000000}"/>
    <hyperlink ref="F655" r:id="rId64" xr:uid="{00000000-0004-0000-0100-00003F000000}"/>
    <hyperlink ref="F663" r:id="rId65" xr:uid="{00000000-0004-0000-0100-000040000000}"/>
    <hyperlink ref="F672" r:id="rId66" xr:uid="{00000000-0004-0000-0100-000041000000}"/>
    <hyperlink ref="F680" r:id="rId67" xr:uid="{00000000-0004-0000-0100-000042000000}"/>
    <hyperlink ref="F693" r:id="rId68" xr:uid="{00000000-0004-0000-0100-000043000000}"/>
    <hyperlink ref="F703" r:id="rId69" xr:uid="{00000000-0004-0000-0100-000044000000}"/>
    <hyperlink ref="F711" r:id="rId70" xr:uid="{00000000-0004-0000-0100-000045000000}"/>
    <hyperlink ref="F717" r:id="rId71" xr:uid="{00000000-0004-0000-0100-000046000000}"/>
    <hyperlink ref="F727" r:id="rId72" xr:uid="{00000000-0004-0000-0100-000047000000}"/>
    <hyperlink ref="F737" r:id="rId73" xr:uid="{00000000-0004-0000-0100-000048000000}"/>
    <hyperlink ref="F749" r:id="rId74" xr:uid="{00000000-0004-0000-0100-000049000000}"/>
    <hyperlink ref="F759" r:id="rId75" xr:uid="{00000000-0004-0000-0100-00004A000000}"/>
    <hyperlink ref="F768" r:id="rId76" xr:uid="{00000000-0004-0000-0100-00004B000000}"/>
    <hyperlink ref="F777" r:id="rId77" xr:uid="{00000000-0004-0000-0100-00004C000000}"/>
    <hyperlink ref="F787" r:id="rId78" xr:uid="{00000000-0004-0000-0100-00004D000000}"/>
    <hyperlink ref="F794" r:id="rId79" xr:uid="{00000000-0004-0000-0100-00004E000000}"/>
    <hyperlink ref="F802" r:id="rId80" xr:uid="{00000000-0004-0000-0100-00004F000000}"/>
    <hyperlink ref="F809" r:id="rId81" xr:uid="{00000000-0004-0000-0100-000050000000}"/>
    <hyperlink ref="F815" r:id="rId82" xr:uid="{00000000-0004-0000-0100-000051000000}"/>
    <hyperlink ref="F817" r:id="rId83" xr:uid="{00000000-0004-0000-0100-000052000000}"/>
    <hyperlink ref="F821" r:id="rId84" xr:uid="{00000000-0004-0000-0100-000053000000}"/>
    <hyperlink ref="F831" r:id="rId85" xr:uid="{00000000-0004-0000-0100-000054000000}"/>
    <hyperlink ref="F838" r:id="rId86" xr:uid="{00000000-0004-0000-0100-000055000000}"/>
    <hyperlink ref="F840" r:id="rId87" xr:uid="{00000000-0004-0000-0100-000056000000}"/>
    <hyperlink ref="F843" r:id="rId88" xr:uid="{00000000-0004-0000-0100-000057000000}"/>
    <hyperlink ref="F845" r:id="rId89" xr:uid="{00000000-0004-0000-0100-00005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84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927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ROUND(J94,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ROUND((SUM(BE94:BE842)),  2)</f>
        <v>0</v>
      </c>
      <c r="I35" s="95">
        <v>0.21</v>
      </c>
      <c r="J35" s="85">
        <f>ROUND(((SUM(BE94:BE842))*I35),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ROUND((SUM(BF94:BF842)),  2)</f>
        <v>0</v>
      </c>
      <c r="I36" s="95">
        <v>0.15</v>
      </c>
      <c r="J36" s="85">
        <f>ROUND(((SUM(BF94:BF842))*I36),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ROUND((SUM(BG94:BG842)),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ROUND((SUM(BH94:BH842)),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ROUND((SUM(BI94:BI842)),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01.2 - stoka C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J94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J95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J96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J397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J412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J473</f>
        <v>0</v>
      </c>
      <c r="L68" s="109"/>
    </row>
    <row r="69" spans="2:12" s="9" customFormat="1" ht="14.85" customHeight="1">
      <c r="B69" s="109"/>
      <c r="D69" s="110" t="s">
        <v>157</v>
      </c>
      <c r="E69" s="111"/>
      <c r="F69" s="111"/>
      <c r="G69" s="111"/>
      <c r="H69" s="111"/>
      <c r="I69" s="111"/>
      <c r="J69" s="112">
        <f>J474</f>
        <v>0</v>
      </c>
      <c r="L69" s="109"/>
    </row>
    <row r="70" spans="2:12" s="9" customFormat="1" ht="19.95" customHeight="1">
      <c r="B70" s="109"/>
      <c r="D70" s="110" t="s">
        <v>158</v>
      </c>
      <c r="E70" s="111"/>
      <c r="F70" s="111"/>
      <c r="G70" s="111"/>
      <c r="H70" s="111"/>
      <c r="I70" s="111"/>
      <c r="J70" s="112">
        <f>J698</f>
        <v>0</v>
      </c>
      <c r="L70" s="109"/>
    </row>
    <row r="71" spans="2:12" s="9" customFormat="1" ht="19.95" customHeight="1">
      <c r="B71" s="109"/>
      <c r="D71" s="110" t="s">
        <v>159</v>
      </c>
      <c r="E71" s="111"/>
      <c r="F71" s="111"/>
      <c r="G71" s="111"/>
      <c r="H71" s="111"/>
      <c r="I71" s="111"/>
      <c r="J71" s="112">
        <f>J820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J838</f>
        <v>0</v>
      </c>
      <c r="L72" s="109"/>
    </row>
    <row r="73" spans="2:12" s="1" customFormat="1" ht="21.75" customHeight="1">
      <c r="B73" s="34"/>
      <c r="L73" s="34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4"/>
    </row>
    <row r="78" spans="2:12" s="1" customFormat="1" ht="6.9" customHeigh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34"/>
    </row>
    <row r="79" spans="2:12" s="1" customFormat="1" ht="24.9" customHeight="1">
      <c r="B79" s="34"/>
      <c r="C79" s="22" t="s">
        <v>163</v>
      </c>
      <c r="L79" s="34"/>
    </row>
    <row r="80" spans="2:12" s="1" customFormat="1" ht="6.9" customHeight="1">
      <c r="B80" s="34"/>
      <c r="L80" s="34"/>
    </row>
    <row r="81" spans="2:63" s="1" customFormat="1" ht="12" customHeight="1">
      <c r="B81" s="34"/>
      <c r="C81" s="28" t="s">
        <v>16</v>
      </c>
      <c r="L81" s="34"/>
    </row>
    <row r="82" spans="2:63" s="1" customFormat="1" ht="16.5" customHeight="1">
      <c r="B82" s="34"/>
      <c r="E82" s="331" t="str">
        <f>E7</f>
        <v>Kanalizace Svádov - II. etapa - revize R03</v>
      </c>
      <c r="F82" s="332"/>
      <c r="G82" s="332"/>
      <c r="H82" s="332"/>
      <c r="L82" s="34"/>
    </row>
    <row r="83" spans="2:63" ht="12" customHeight="1">
      <c r="B83" s="21"/>
      <c r="C83" s="28" t="s">
        <v>144</v>
      </c>
      <c r="L83" s="21"/>
    </row>
    <row r="84" spans="2:63" s="1" customFormat="1" ht="16.5" customHeight="1">
      <c r="B84" s="34"/>
      <c r="E84" s="331" t="s">
        <v>145</v>
      </c>
      <c r="F84" s="333"/>
      <c r="G84" s="333"/>
      <c r="H84" s="333"/>
      <c r="L84" s="34"/>
    </row>
    <row r="85" spans="2:63" s="1" customFormat="1" ht="12" customHeight="1">
      <c r="B85" s="34"/>
      <c r="C85" s="28" t="s">
        <v>146</v>
      </c>
      <c r="L85" s="34"/>
    </row>
    <row r="86" spans="2:63" s="1" customFormat="1" ht="16.5" customHeight="1">
      <c r="B86" s="34"/>
      <c r="E86" s="295" t="str">
        <f>E11</f>
        <v>SO 01.2 - stoka C</v>
      </c>
      <c r="F86" s="333"/>
      <c r="G86" s="333"/>
      <c r="H86" s="333"/>
      <c r="L86" s="34"/>
    </row>
    <row r="87" spans="2:63" s="1" customFormat="1" ht="6.9" customHeight="1">
      <c r="B87" s="34"/>
      <c r="L87" s="34"/>
    </row>
    <row r="88" spans="2:63" s="1" customFormat="1" ht="12" customHeight="1">
      <c r="B88" s="34"/>
      <c r="C88" s="28" t="s">
        <v>22</v>
      </c>
      <c r="F88" s="26" t="str">
        <f>F14</f>
        <v>Ústí n.L. - Svádov</v>
      </c>
      <c r="I88" s="28" t="s">
        <v>24</v>
      </c>
      <c r="J88" s="51" t="str">
        <f>IF(J14="","",J14)</f>
        <v>23. 8. 2023</v>
      </c>
      <c r="L88" s="34"/>
    </row>
    <row r="89" spans="2:63" s="1" customFormat="1" ht="6.9" customHeight="1">
      <c r="B89" s="34"/>
      <c r="L89" s="34"/>
    </row>
    <row r="90" spans="2:63" s="1" customFormat="1" ht="40.049999999999997" customHeight="1">
      <c r="B90" s="34"/>
      <c r="C90" s="28" t="s">
        <v>30</v>
      </c>
      <c r="F90" s="26" t="str">
        <f>E17</f>
        <v>Statutární město Ústí nad Labem</v>
      </c>
      <c r="I90" s="28" t="s">
        <v>37</v>
      </c>
      <c r="J90" s="32" t="str">
        <f>E23</f>
        <v>PROVOD - inženýrská společnost, s.r.o.</v>
      </c>
      <c r="L90" s="34"/>
    </row>
    <row r="91" spans="2:63" s="1" customFormat="1" ht="40.049999999999997" customHeight="1">
      <c r="B91" s="34"/>
      <c r="C91" s="28" t="s">
        <v>35</v>
      </c>
      <c r="F91" s="26" t="str">
        <f>IF(E20="","",E20)</f>
        <v>Vyplň údaj</v>
      </c>
      <c r="I91" s="28" t="s">
        <v>42</v>
      </c>
      <c r="J91" s="32" t="str">
        <f>E26</f>
        <v>PROVOD - inženýrská společnost, s.r.o.</v>
      </c>
      <c r="L91" s="34"/>
    </row>
    <row r="92" spans="2:63" s="1" customFormat="1" ht="10.35" customHeight="1">
      <c r="B92" s="34"/>
      <c r="L92" s="34"/>
    </row>
    <row r="93" spans="2:63" s="10" customFormat="1" ht="29.25" customHeight="1">
      <c r="B93" s="113"/>
      <c r="C93" s="114" t="s">
        <v>164</v>
      </c>
      <c r="D93" s="115" t="s">
        <v>64</v>
      </c>
      <c r="E93" s="115" t="s">
        <v>60</v>
      </c>
      <c r="F93" s="115" t="s">
        <v>61</v>
      </c>
      <c r="G93" s="115" t="s">
        <v>165</v>
      </c>
      <c r="H93" s="115" t="s">
        <v>166</v>
      </c>
      <c r="I93" s="115" t="s">
        <v>167</v>
      </c>
      <c r="J93" s="115" t="s">
        <v>150</v>
      </c>
      <c r="K93" s="116" t="s">
        <v>168</v>
      </c>
      <c r="L93" s="113"/>
      <c r="M93" s="58" t="s">
        <v>32</v>
      </c>
      <c r="N93" s="59" t="s">
        <v>49</v>
      </c>
      <c r="O93" s="59" t="s">
        <v>169</v>
      </c>
      <c r="P93" s="59" t="s">
        <v>170</v>
      </c>
      <c r="Q93" s="59" t="s">
        <v>171</v>
      </c>
      <c r="R93" s="59" t="s">
        <v>172</v>
      </c>
      <c r="S93" s="59" t="s">
        <v>173</v>
      </c>
      <c r="T93" s="60" t="s">
        <v>174</v>
      </c>
    </row>
    <row r="94" spans="2:63" s="1" customFormat="1" ht="22.8" customHeight="1">
      <c r="B94" s="34"/>
      <c r="C94" s="63" t="s">
        <v>175</v>
      </c>
      <c r="J94" s="117">
        <f>BK94</f>
        <v>0</v>
      </c>
      <c r="L94" s="34"/>
      <c r="M94" s="61"/>
      <c r="N94" s="52"/>
      <c r="O94" s="52"/>
      <c r="P94" s="118">
        <f>P95</f>
        <v>0</v>
      </c>
      <c r="Q94" s="52"/>
      <c r="R94" s="118">
        <f>R95</f>
        <v>13.314239150000004</v>
      </c>
      <c r="S94" s="52"/>
      <c r="T94" s="119">
        <f>T95</f>
        <v>135.96093999999999</v>
      </c>
      <c r="AT94" s="18" t="s">
        <v>78</v>
      </c>
      <c r="AU94" s="18" t="s">
        <v>151</v>
      </c>
      <c r="BK94" s="120">
        <f>BK95</f>
        <v>0</v>
      </c>
    </row>
    <row r="95" spans="2:63" s="11" customFormat="1" ht="25.95" customHeight="1">
      <c r="B95" s="121"/>
      <c r="D95" s="122" t="s">
        <v>78</v>
      </c>
      <c r="E95" s="123" t="s">
        <v>176</v>
      </c>
      <c r="F95" s="123" t="s">
        <v>177</v>
      </c>
      <c r="I95" s="124"/>
      <c r="J95" s="125">
        <f>BK95</f>
        <v>0</v>
      </c>
      <c r="L95" s="121"/>
      <c r="M95" s="126"/>
      <c r="P95" s="127">
        <f>P96+P397+P412+P473+P698+P820+P838</f>
        <v>0</v>
      </c>
      <c r="R95" s="127">
        <f>R96+R397+R412+R473+R698+R820+R838</f>
        <v>13.314239150000004</v>
      </c>
      <c r="T95" s="128">
        <f>T96+T397+T412+T473+T698+T820+T838</f>
        <v>135.96093999999999</v>
      </c>
      <c r="AR95" s="122" t="s">
        <v>86</v>
      </c>
      <c r="AT95" s="129" t="s">
        <v>78</v>
      </c>
      <c r="AU95" s="129" t="s">
        <v>79</v>
      </c>
      <c r="AY95" s="122" t="s">
        <v>178</v>
      </c>
      <c r="BK95" s="130">
        <f>BK96+BK397+BK412+BK473+BK698+BK820+BK838</f>
        <v>0</v>
      </c>
    </row>
    <row r="96" spans="2:63" s="11" customFormat="1" ht="22.8" customHeight="1">
      <c r="B96" s="121"/>
      <c r="D96" s="122" t="s">
        <v>78</v>
      </c>
      <c r="E96" s="131" t="s">
        <v>86</v>
      </c>
      <c r="F96" s="131" t="s">
        <v>179</v>
      </c>
      <c r="I96" s="124"/>
      <c r="J96" s="132">
        <f>BK96</f>
        <v>0</v>
      </c>
      <c r="L96" s="121"/>
      <c r="M96" s="126"/>
      <c r="P96" s="127">
        <f>SUM(P97:P396)</f>
        <v>0</v>
      </c>
      <c r="R96" s="127">
        <f>SUM(R97:R396)</f>
        <v>0.42054625000000001</v>
      </c>
      <c r="T96" s="128">
        <f>SUM(T97:T396)</f>
        <v>0</v>
      </c>
      <c r="AR96" s="122" t="s">
        <v>86</v>
      </c>
      <c r="AT96" s="129" t="s">
        <v>78</v>
      </c>
      <c r="AU96" s="129" t="s">
        <v>86</v>
      </c>
      <c r="AY96" s="122" t="s">
        <v>178</v>
      </c>
      <c r="BK96" s="130">
        <f>SUM(BK97:BK396)</f>
        <v>0</v>
      </c>
    </row>
    <row r="97" spans="2:65" s="1" customFormat="1" ht="24.15" customHeight="1">
      <c r="B97" s="34"/>
      <c r="C97" s="133" t="s">
        <v>86</v>
      </c>
      <c r="D97" s="133" t="s">
        <v>180</v>
      </c>
      <c r="E97" s="134" t="s">
        <v>181</v>
      </c>
      <c r="F97" s="135" t="s">
        <v>182</v>
      </c>
      <c r="G97" s="136" t="s">
        <v>183</v>
      </c>
      <c r="H97" s="137">
        <v>135</v>
      </c>
      <c r="I97" s="138"/>
      <c r="J97" s="139">
        <f>ROUND(I97*H97,2)</f>
        <v>0</v>
      </c>
      <c r="K97" s="135" t="s">
        <v>184</v>
      </c>
      <c r="L97" s="34"/>
      <c r="M97" s="140" t="s">
        <v>32</v>
      </c>
      <c r="N97" s="141" t="s">
        <v>50</v>
      </c>
      <c r="P97" s="142">
        <f>O97*H97</f>
        <v>0</v>
      </c>
      <c r="Q97" s="142">
        <v>3.0000000000000001E-5</v>
      </c>
      <c r="R97" s="142">
        <f>Q97*H97</f>
        <v>4.0499999999999998E-3</v>
      </c>
      <c r="S97" s="142">
        <v>0</v>
      </c>
      <c r="T97" s="143">
        <f>S97*H97</f>
        <v>0</v>
      </c>
      <c r="AR97" s="144" t="s">
        <v>185</v>
      </c>
      <c r="AT97" s="144" t="s">
        <v>180</v>
      </c>
      <c r="AU97" s="144" t="s">
        <v>88</v>
      </c>
      <c r="AY97" s="18" t="s">
        <v>178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86</v>
      </c>
      <c r="BK97" s="145">
        <f>ROUND(I97*H97,2)</f>
        <v>0</v>
      </c>
      <c r="BL97" s="18" t="s">
        <v>185</v>
      </c>
      <c r="BM97" s="144" t="s">
        <v>928</v>
      </c>
    </row>
    <row r="98" spans="2:65" s="1" customFormat="1" ht="10.199999999999999">
      <c r="B98" s="34"/>
      <c r="D98" s="146" t="s">
        <v>187</v>
      </c>
      <c r="F98" s="147" t="s">
        <v>188</v>
      </c>
      <c r="I98" s="148"/>
      <c r="L98" s="34"/>
      <c r="M98" s="149"/>
      <c r="T98" s="55"/>
      <c r="AT98" s="18" t="s">
        <v>187</v>
      </c>
      <c r="AU98" s="18" t="s">
        <v>88</v>
      </c>
    </row>
    <row r="99" spans="2:65" s="12" customFormat="1" ht="10.199999999999999">
      <c r="B99" s="150"/>
      <c r="D99" s="151" t="s">
        <v>189</v>
      </c>
      <c r="E99" s="152" t="s">
        <v>32</v>
      </c>
      <c r="F99" s="153" t="s">
        <v>190</v>
      </c>
      <c r="H99" s="152" t="s">
        <v>32</v>
      </c>
      <c r="I99" s="154"/>
      <c r="L99" s="150"/>
      <c r="M99" s="155"/>
      <c r="T99" s="156"/>
      <c r="AT99" s="152" t="s">
        <v>189</v>
      </c>
      <c r="AU99" s="152" t="s">
        <v>88</v>
      </c>
      <c r="AV99" s="12" t="s">
        <v>86</v>
      </c>
      <c r="AW99" s="12" t="s">
        <v>41</v>
      </c>
      <c r="AX99" s="12" t="s">
        <v>79</v>
      </c>
      <c r="AY99" s="152" t="s">
        <v>178</v>
      </c>
    </row>
    <row r="100" spans="2:65" s="12" customFormat="1" ht="10.199999999999999">
      <c r="B100" s="150"/>
      <c r="D100" s="151" t="s">
        <v>189</v>
      </c>
      <c r="E100" s="152" t="s">
        <v>32</v>
      </c>
      <c r="F100" s="153" t="s">
        <v>929</v>
      </c>
      <c r="H100" s="152" t="s">
        <v>32</v>
      </c>
      <c r="I100" s="154"/>
      <c r="L100" s="150"/>
      <c r="M100" s="155"/>
      <c r="T100" s="156"/>
      <c r="AT100" s="152" t="s">
        <v>189</v>
      </c>
      <c r="AU100" s="152" t="s">
        <v>88</v>
      </c>
      <c r="AV100" s="12" t="s">
        <v>86</v>
      </c>
      <c r="AW100" s="12" t="s">
        <v>41</v>
      </c>
      <c r="AX100" s="12" t="s">
        <v>79</v>
      </c>
      <c r="AY100" s="152" t="s">
        <v>178</v>
      </c>
    </row>
    <row r="101" spans="2:65" s="13" customFormat="1" ht="10.199999999999999">
      <c r="B101" s="157"/>
      <c r="D101" s="151" t="s">
        <v>189</v>
      </c>
      <c r="E101" s="158" t="s">
        <v>32</v>
      </c>
      <c r="F101" s="159" t="s">
        <v>930</v>
      </c>
      <c r="H101" s="160">
        <v>135</v>
      </c>
      <c r="I101" s="161"/>
      <c r="L101" s="157"/>
      <c r="M101" s="162"/>
      <c r="T101" s="163"/>
      <c r="AT101" s="158" t="s">
        <v>189</v>
      </c>
      <c r="AU101" s="158" t="s">
        <v>88</v>
      </c>
      <c r="AV101" s="13" t="s">
        <v>88</v>
      </c>
      <c r="AW101" s="13" t="s">
        <v>41</v>
      </c>
      <c r="AX101" s="13" t="s">
        <v>79</v>
      </c>
      <c r="AY101" s="158" t="s">
        <v>178</v>
      </c>
    </row>
    <row r="102" spans="2:65" s="14" customFormat="1" ht="10.199999999999999">
      <c r="B102" s="164"/>
      <c r="D102" s="151" t="s">
        <v>189</v>
      </c>
      <c r="E102" s="165" t="s">
        <v>32</v>
      </c>
      <c r="F102" s="166" t="s">
        <v>192</v>
      </c>
      <c r="H102" s="167">
        <v>135</v>
      </c>
      <c r="I102" s="168"/>
      <c r="L102" s="164"/>
      <c r="M102" s="169"/>
      <c r="T102" s="170"/>
      <c r="AT102" s="165" t="s">
        <v>189</v>
      </c>
      <c r="AU102" s="165" t="s">
        <v>88</v>
      </c>
      <c r="AV102" s="14" t="s">
        <v>185</v>
      </c>
      <c r="AW102" s="14" t="s">
        <v>41</v>
      </c>
      <c r="AX102" s="14" t="s">
        <v>86</v>
      </c>
      <c r="AY102" s="165" t="s">
        <v>178</v>
      </c>
    </row>
    <row r="103" spans="2:65" s="1" customFormat="1" ht="37.799999999999997" customHeight="1">
      <c r="B103" s="34"/>
      <c r="C103" s="133" t="s">
        <v>88</v>
      </c>
      <c r="D103" s="133" t="s">
        <v>180</v>
      </c>
      <c r="E103" s="134" t="s">
        <v>193</v>
      </c>
      <c r="F103" s="135" t="s">
        <v>194</v>
      </c>
      <c r="G103" s="136" t="s">
        <v>195</v>
      </c>
      <c r="H103" s="137">
        <v>70</v>
      </c>
      <c r="I103" s="138"/>
      <c r="J103" s="139">
        <f>ROUND(I103*H103,2)</f>
        <v>0</v>
      </c>
      <c r="K103" s="135" t="s">
        <v>184</v>
      </c>
      <c r="L103" s="34"/>
      <c r="M103" s="140" t="s">
        <v>32</v>
      </c>
      <c r="N103" s="141" t="s">
        <v>50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185</v>
      </c>
      <c r="AT103" s="144" t="s">
        <v>180</v>
      </c>
      <c r="AU103" s="144" t="s">
        <v>88</v>
      </c>
      <c r="AY103" s="18" t="s">
        <v>178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86</v>
      </c>
      <c r="BK103" s="145">
        <f>ROUND(I103*H103,2)</f>
        <v>0</v>
      </c>
      <c r="BL103" s="18" t="s">
        <v>185</v>
      </c>
      <c r="BM103" s="144" t="s">
        <v>931</v>
      </c>
    </row>
    <row r="104" spans="2:65" s="1" customFormat="1" ht="10.199999999999999">
      <c r="B104" s="34"/>
      <c r="D104" s="146" t="s">
        <v>187</v>
      </c>
      <c r="F104" s="147" t="s">
        <v>197</v>
      </c>
      <c r="I104" s="148"/>
      <c r="L104" s="34"/>
      <c r="M104" s="149"/>
      <c r="T104" s="55"/>
      <c r="AT104" s="18" t="s">
        <v>187</v>
      </c>
      <c r="AU104" s="18" t="s">
        <v>88</v>
      </c>
    </row>
    <row r="105" spans="2:65" s="12" customFormat="1" ht="10.199999999999999">
      <c r="B105" s="150"/>
      <c r="D105" s="151" t="s">
        <v>189</v>
      </c>
      <c r="E105" s="152" t="s">
        <v>32</v>
      </c>
      <c r="F105" s="153" t="s">
        <v>190</v>
      </c>
      <c r="H105" s="152" t="s">
        <v>32</v>
      </c>
      <c r="I105" s="154"/>
      <c r="L105" s="150"/>
      <c r="M105" s="155"/>
      <c r="T105" s="156"/>
      <c r="AT105" s="152" t="s">
        <v>189</v>
      </c>
      <c r="AU105" s="152" t="s">
        <v>88</v>
      </c>
      <c r="AV105" s="12" t="s">
        <v>86</v>
      </c>
      <c r="AW105" s="12" t="s">
        <v>41</v>
      </c>
      <c r="AX105" s="12" t="s">
        <v>79</v>
      </c>
      <c r="AY105" s="152" t="s">
        <v>178</v>
      </c>
    </row>
    <row r="106" spans="2:65" s="12" customFormat="1" ht="10.199999999999999">
      <c r="B106" s="150"/>
      <c r="D106" s="151" t="s">
        <v>189</v>
      </c>
      <c r="E106" s="152" t="s">
        <v>32</v>
      </c>
      <c r="F106" s="153" t="s">
        <v>929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3" customFormat="1" ht="10.199999999999999">
      <c r="B107" s="157"/>
      <c r="D107" s="151" t="s">
        <v>189</v>
      </c>
      <c r="E107" s="158" t="s">
        <v>32</v>
      </c>
      <c r="F107" s="159" t="s">
        <v>932</v>
      </c>
      <c r="H107" s="160">
        <v>70</v>
      </c>
      <c r="I107" s="161"/>
      <c r="L107" s="157"/>
      <c r="M107" s="162"/>
      <c r="T107" s="163"/>
      <c r="AT107" s="158" t="s">
        <v>189</v>
      </c>
      <c r="AU107" s="158" t="s">
        <v>88</v>
      </c>
      <c r="AV107" s="13" t="s">
        <v>88</v>
      </c>
      <c r="AW107" s="13" t="s">
        <v>41</v>
      </c>
      <c r="AX107" s="13" t="s">
        <v>79</v>
      </c>
      <c r="AY107" s="158" t="s">
        <v>178</v>
      </c>
    </row>
    <row r="108" spans="2:65" s="14" customFormat="1" ht="10.199999999999999">
      <c r="B108" s="164"/>
      <c r="D108" s="151" t="s">
        <v>189</v>
      </c>
      <c r="E108" s="165" t="s">
        <v>32</v>
      </c>
      <c r="F108" s="166" t="s">
        <v>192</v>
      </c>
      <c r="H108" s="167">
        <v>70</v>
      </c>
      <c r="I108" s="168"/>
      <c r="L108" s="164"/>
      <c r="M108" s="169"/>
      <c r="T108" s="170"/>
      <c r="AT108" s="165" t="s">
        <v>189</v>
      </c>
      <c r="AU108" s="165" t="s">
        <v>88</v>
      </c>
      <c r="AV108" s="14" t="s">
        <v>185</v>
      </c>
      <c r="AW108" s="14" t="s">
        <v>41</v>
      </c>
      <c r="AX108" s="14" t="s">
        <v>86</v>
      </c>
      <c r="AY108" s="165" t="s">
        <v>178</v>
      </c>
    </row>
    <row r="109" spans="2:65" s="1" customFormat="1" ht="90" customHeight="1">
      <c r="B109" s="34"/>
      <c r="C109" s="133" t="s">
        <v>199</v>
      </c>
      <c r="D109" s="133" t="s">
        <v>180</v>
      </c>
      <c r="E109" s="134" t="s">
        <v>200</v>
      </c>
      <c r="F109" s="135" t="s">
        <v>201</v>
      </c>
      <c r="G109" s="136" t="s">
        <v>202</v>
      </c>
      <c r="H109" s="137">
        <v>3.3</v>
      </c>
      <c r="I109" s="138"/>
      <c r="J109" s="139">
        <f>ROUND(I109*H109,2)</f>
        <v>0</v>
      </c>
      <c r="K109" s="135" t="s">
        <v>184</v>
      </c>
      <c r="L109" s="34"/>
      <c r="M109" s="140" t="s">
        <v>32</v>
      </c>
      <c r="N109" s="141" t="s">
        <v>50</v>
      </c>
      <c r="P109" s="142">
        <f>O109*H109</f>
        <v>0</v>
      </c>
      <c r="Q109" s="142">
        <v>3.6900000000000002E-2</v>
      </c>
      <c r="R109" s="142">
        <f>Q109*H109</f>
        <v>0.12177</v>
      </c>
      <c r="S109" s="142">
        <v>0</v>
      </c>
      <c r="T109" s="143">
        <f>S109*H109</f>
        <v>0</v>
      </c>
      <c r="AR109" s="144" t="s">
        <v>185</v>
      </c>
      <c r="AT109" s="144" t="s">
        <v>180</v>
      </c>
      <c r="AU109" s="144" t="s">
        <v>88</v>
      </c>
      <c r="AY109" s="18" t="s">
        <v>178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86</v>
      </c>
      <c r="BK109" s="145">
        <f>ROUND(I109*H109,2)</f>
        <v>0</v>
      </c>
      <c r="BL109" s="18" t="s">
        <v>185</v>
      </c>
      <c r="BM109" s="144" t="s">
        <v>933</v>
      </c>
    </row>
    <row r="110" spans="2:65" s="1" customFormat="1" ht="10.199999999999999">
      <c r="B110" s="34"/>
      <c r="D110" s="146" t="s">
        <v>187</v>
      </c>
      <c r="F110" s="147" t="s">
        <v>204</v>
      </c>
      <c r="I110" s="148"/>
      <c r="L110" s="34"/>
      <c r="M110" s="149"/>
      <c r="T110" s="55"/>
      <c r="AT110" s="18" t="s">
        <v>187</v>
      </c>
      <c r="AU110" s="18" t="s">
        <v>88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190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934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206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3" customFormat="1" ht="10.199999999999999">
      <c r="B114" s="157"/>
      <c r="D114" s="151" t="s">
        <v>189</v>
      </c>
      <c r="E114" s="158" t="s">
        <v>32</v>
      </c>
      <c r="F114" s="159" t="s">
        <v>935</v>
      </c>
      <c r="H114" s="160">
        <v>2.2000000000000002</v>
      </c>
      <c r="I114" s="161"/>
      <c r="L114" s="157"/>
      <c r="M114" s="162"/>
      <c r="T114" s="163"/>
      <c r="AT114" s="158" t="s">
        <v>189</v>
      </c>
      <c r="AU114" s="158" t="s">
        <v>88</v>
      </c>
      <c r="AV114" s="13" t="s">
        <v>88</v>
      </c>
      <c r="AW114" s="13" t="s">
        <v>41</v>
      </c>
      <c r="AX114" s="13" t="s">
        <v>79</v>
      </c>
      <c r="AY114" s="158" t="s">
        <v>178</v>
      </c>
    </row>
    <row r="115" spans="2:65" s="13" customFormat="1" ht="10.199999999999999">
      <c r="B115" s="157"/>
      <c r="D115" s="151" t="s">
        <v>189</v>
      </c>
      <c r="E115" s="158" t="s">
        <v>32</v>
      </c>
      <c r="F115" s="159" t="s">
        <v>936</v>
      </c>
      <c r="H115" s="160">
        <v>1.1000000000000001</v>
      </c>
      <c r="I115" s="161"/>
      <c r="L115" s="157"/>
      <c r="M115" s="162"/>
      <c r="T115" s="163"/>
      <c r="AT115" s="158" t="s">
        <v>189</v>
      </c>
      <c r="AU115" s="158" t="s">
        <v>88</v>
      </c>
      <c r="AV115" s="13" t="s">
        <v>88</v>
      </c>
      <c r="AW115" s="13" t="s">
        <v>41</v>
      </c>
      <c r="AX115" s="13" t="s">
        <v>79</v>
      </c>
      <c r="AY115" s="158" t="s">
        <v>178</v>
      </c>
    </row>
    <row r="116" spans="2:65" s="14" customFormat="1" ht="10.199999999999999">
      <c r="B116" s="164"/>
      <c r="D116" s="151" t="s">
        <v>189</v>
      </c>
      <c r="E116" s="165" t="s">
        <v>32</v>
      </c>
      <c r="F116" s="166" t="s">
        <v>192</v>
      </c>
      <c r="H116" s="167">
        <v>3.3</v>
      </c>
      <c r="I116" s="168"/>
      <c r="L116" s="164"/>
      <c r="M116" s="169"/>
      <c r="T116" s="170"/>
      <c r="AT116" s="165" t="s">
        <v>189</v>
      </c>
      <c r="AU116" s="165" t="s">
        <v>88</v>
      </c>
      <c r="AV116" s="14" t="s">
        <v>185</v>
      </c>
      <c r="AW116" s="14" t="s">
        <v>41</v>
      </c>
      <c r="AX116" s="14" t="s">
        <v>86</v>
      </c>
      <c r="AY116" s="165" t="s">
        <v>178</v>
      </c>
    </row>
    <row r="117" spans="2:65" s="1" customFormat="1" ht="90" customHeight="1">
      <c r="B117" s="34"/>
      <c r="C117" s="133" t="s">
        <v>185</v>
      </c>
      <c r="D117" s="133" t="s">
        <v>180</v>
      </c>
      <c r="E117" s="134" t="s">
        <v>937</v>
      </c>
      <c r="F117" s="135" t="s">
        <v>938</v>
      </c>
      <c r="G117" s="136" t="s">
        <v>202</v>
      </c>
      <c r="H117" s="137">
        <v>1.1000000000000001</v>
      </c>
      <c r="I117" s="138"/>
      <c r="J117" s="139">
        <f>ROUND(I117*H117,2)</f>
        <v>0</v>
      </c>
      <c r="K117" s="135" t="s">
        <v>184</v>
      </c>
      <c r="L117" s="34"/>
      <c r="M117" s="140" t="s">
        <v>32</v>
      </c>
      <c r="N117" s="141" t="s">
        <v>50</v>
      </c>
      <c r="P117" s="142">
        <f>O117*H117</f>
        <v>0</v>
      </c>
      <c r="Q117" s="142">
        <v>8.6800000000000002E-3</v>
      </c>
      <c r="R117" s="142">
        <f>Q117*H117</f>
        <v>9.5480000000000009E-3</v>
      </c>
      <c r="S117" s="142">
        <v>0</v>
      </c>
      <c r="T117" s="143">
        <f>S117*H117</f>
        <v>0</v>
      </c>
      <c r="AR117" s="144" t="s">
        <v>185</v>
      </c>
      <c r="AT117" s="144" t="s">
        <v>180</v>
      </c>
      <c r="AU117" s="144" t="s">
        <v>88</v>
      </c>
      <c r="AY117" s="18" t="s">
        <v>178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86</v>
      </c>
      <c r="BK117" s="145">
        <f>ROUND(I117*H117,2)</f>
        <v>0</v>
      </c>
      <c r="BL117" s="18" t="s">
        <v>185</v>
      </c>
      <c r="BM117" s="144" t="s">
        <v>939</v>
      </c>
    </row>
    <row r="118" spans="2:65" s="1" customFormat="1" ht="10.199999999999999">
      <c r="B118" s="34"/>
      <c r="D118" s="146" t="s">
        <v>187</v>
      </c>
      <c r="F118" s="147" t="s">
        <v>940</v>
      </c>
      <c r="I118" s="148"/>
      <c r="L118" s="34"/>
      <c r="M118" s="149"/>
      <c r="T118" s="55"/>
      <c r="AT118" s="18" t="s">
        <v>187</v>
      </c>
      <c r="AU118" s="18" t="s">
        <v>88</v>
      </c>
    </row>
    <row r="119" spans="2:65" s="12" customFormat="1" ht="10.199999999999999">
      <c r="B119" s="150"/>
      <c r="D119" s="151" t="s">
        <v>189</v>
      </c>
      <c r="E119" s="152" t="s">
        <v>32</v>
      </c>
      <c r="F119" s="153" t="s">
        <v>190</v>
      </c>
      <c r="H119" s="152" t="s">
        <v>32</v>
      </c>
      <c r="I119" s="154"/>
      <c r="L119" s="150"/>
      <c r="M119" s="155"/>
      <c r="T119" s="156"/>
      <c r="AT119" s="152" t="s">
        <v>189</v>
      </c>
      <c r="AU119" s="152" t="s">
        <v>88</v>
      </c>
      <c r="AV119" s="12" t="s">
        <v>86</v>
      </c>
      <c r="AW119" s="12" t="s">
        <v>41</v>
      </c>
      <c r="AX119" s="12" t="s">
        <v>79</v>
      </c>
      <c r="AY119" s="152" t="s">
        <v>178</v>
      </c>
    </row>
    <row r="120" spans="2:65" s="12" customFormat="1" ht="10.199999999999999">
      <c r="B120" s="150"/>
      <c r="D120" s="151" t="s">
        <v>189</v>
      </c>
      <c r="E120" s="152" t="s">
        <v>32</v>
      </c>
      <c r="F120" s="153" t="s">
        <v>934</v>
      </c>
      <c r="H120" s="152" t="s">
        <v>32</v>
      </c>
      <c r="I120" s="154"/>
      <c r="L120" s="150"/>
      <c r="M120" s="155"/>
      <c r="T120" s="156"/>
      <c r="AT120" s="152" t="s">
        <v>189</v>
      </c>
      <c r="AU120" s="152" t="s">
        <v>88</v>
      </c>
      <c r="AV120" s="12" t="s">
        <v>86</v>
      </c>
      <c r="AW120" s="12" t="s">
        <v>41</v>
      </c>
      <c r="AX120" s="12" t="s">
        <v>79</v>
      </c>
      <c r="AY120" s="152" t="s">
        <v>178</v>
      </c>
    </row>
    <row r="121" spans="2:65" s="12" customFormat="1" ht="10.199999999999999">
      <c r="B121" s="150"/>
      <c r="D121" s="151" t="s">
        <v>189</v>
      </c>
      <c r="E121" s="152" t="s">
        <v>32</v>
      </c>
      <c r="F121" s="153" t="s">
        <v>206</v>
      </c>
      <c r="H121" s="152" t="s">
        <v>32</v>
      </c>
      <c r="I121" s="154"/>
      <c r="L121" s="150"/>
      <c r="M121" s="155"/>
      <c r="T121" s="156"/>
      <c r="AT121" s="152" t="s">
        <v>189</v>
      </c>
      <c r="AU121" s="152" t="s">
        <v>88</v>
      </c>
      <c r="AV121" s="12" t="s">
        <v>86</v>
      </c>
      <c r="AW121" s="12" t="s">
        <v>41</v>
      </c>
      <c r="AX121" s="12" t="s">
        <v>79</v>
      </c>
      <c r="AY121" s="152" t="s">
        <v>178</v>
      </c>
    </row>
    <row r="122" spans="2:65" s="13" customFormat="1" ht="20.399999999999999">
      <c r="B122" s="157"/>
      <c r="D122" s="151" t="s">
        <v>189</v>
      </c>
      <c r="E122" s="158" t="s">
        <v>32</v>
      </c>
      <c r="F122" s="159" t="s">
        <v>941</v>
      </c>
      <c r="H122" s="160">
        <v>1.1000000000000001</v>
      </c>
      <c r="I122" s="161"/>
      <c r="L122" s="157"/>
      <c r="M122" s="162"/>
      <c r="T122" s="163"/>
      <c r="AT122" s="158" t="s">
        <v>189</v>
      </c>
      <c r="AU122" s="158" t="s">
        <v>88</v>
      </c>
      <c r="AV122" s="13" t="s">
        <v>88</v>
      </c>
      <c r="AW122" s="13" t="s">
        <v>41</v>
      </c>
      <c r="AX122" s="13" t="s">
        <v>79</v>
      </c>
      <c r="AY122" s="158" t="s">
        <v>178</v>
      </c>
    </row>
    <row r="123" spans="2:65" s="14" customFormat="1" ht="10.199999999999999">
      <c r="B123" s="164"/>
      <c r="D123" s="151" t="s">
        <v>189</v>
      </c>
      <c r="E123" s="165" t="s">
        <v>32</v>
      </c>
      <c r="F123" s="166" t="s">
        <v>192</v>
      </c>
      <c r="H123" s="167">
        <v>1.1000000000000001</v>
      </c>
      <c r="I123" s="168"/>
      <c r="L123" s="164"/>
      <c r="M123" s="169"/>
      <c r="T123" s="170"/>
      <c r="AT123" s="165" t="s">
        <v>189</v>
      </c>
      <c r="AU123" s="165" t="s">
        <v>88</v>
      </c>
      <c r="AV123" s="14" t="s">
        <v>185</v>
      </c>
      <c r="AW123" s="14" t="s">
        <v>41</v>
      </c>
      <c r="AX123" s="14" t="s">
        <v>86</v>
      </c>
      <c r="AY123" s="165" t="s">
        <v>178</v>
      </c>
    </row>
    <row r="124" spans="2:65" s="1" customFormat="1" ht="90" customHeight="1">
      <c r="B124" s="34"/>
      <c r="C124" s="133" t="s">
        <v>216</v>
      </c>
      <c r="D124" s="133" t="s">
        <v>180</v>
      </c>
      <c r="E124" s="134" t="s">
        <v>211</v>
      </c>
      <c r="F124" s="135" t="s">
        <v>212</v>
      </c>
      <c r="G124" s="136" t="s">
        <v>202</v>
      </c>
      <c r="H124" s="137">
        <v>1.1000000000000001</v>
      </c>
      <c r="I124" s="138"/>
      <c r="J124" s="139">
        <f>ROUND(I124*H124,2)</f>
        <v>0</v>
      </c>
      <c r="K124" s="135" t="s">
        <v>184</v>
      </c>
      <c r="L124" s="34"/>
      <c r="M124" s="140" t="s">
        <v>32</v>
      </c>
      <c r="N124" s="141" t="s">
        <v>50</v>
      </c>
      <c r="P124" s="142">
        <f>O124*H124</f>
        <v>0</v>
      </c>
      <c r="Q124" s="142">
        <v>3.6900000000000002E-2</v>
      </c>
      <c r="R124" s="142">
        <f>Q124*H124</f>
        <v>4.0590000000000008E-2</v>
      </c>
      <c r="S124" s="142">
        <v>0</v>
      </c>
      <c r="T124" s="143">
        <f>S124*H124</f>
        <v>0</v>
      </c>
      <c r="AR124" s="144" t="s">
        <v>185</v>
      </c>
      <c r="AT124" s="144" t="s">
        <v>180</v>
      </c>
      <c r="AU124" s="144" t="s">
        <v>88</v>
      </c>
      <c r="AY124" s="18" t="s">
        <v>178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86</v>
      </c>
      <c r="BK124" s="145">
        <f>ROUND(I124*H124,2)</f>
        <v>0</v>
      </c>
      <c r="BL124" s="18" t="s">
        <v>185</v>
      </c>
      <c r="BM124" s="144" t="s">
        <v>942</v>
      </c>
    </row>
    <row r="125" spans="2:65" s="1" customFormat="1" ht="10.199999999999999">
      <c r="B125" s="34"/>
      <c r="D125" s="146" t="s">
        <v>187</v>
      </c>
      <c r="F125" s="147" t="s">
        <v>214</v>
      </c>
      <c r="I125" s="148"/>
      <c r="L125" s="34"/>
      <c r="M125" s="149"/>
      <c r="T125" s="55"/>
      <c r="AT125" s="18" t="s">
        <v>187</v>
      </c>
      <c r="AU125" s="18" t="s">
        <v>88</v>
      </c>
    </row>
    <row r="126" spans="2:65" s="12" customFormat="1" ht="10.199999999999999">
      <c r="B126" s="150"/>
      <c r="D126" s="151" t="s">
        <v>189</v>
      </c>
      <c r="E126" s="152" t="s">
        <v>32</v>
      </c>
      <c r="F126" s="153" t="s">
        <v>190</v>
      </c>
      <c r="H126" s="152" t="s">
        <v>32</v>
      </c>
      <c r="I126" s="154"/>
      <c r="L126" s="150"/>
      <c r="M126" s="155"/>
      <c r="T126" s="156"/>
      <c r="AT126" s="152" t="s">
        <v>189</v>
      </c>
      <c r="AU126" s="152" t="s">
        <v>88</v>
      </c>
      <c r="AV126" s="12" t="s">
        <v>86</v>
      </c>
      <c r="AW126" s="12" t="s">
        <v>41</v>
      </c>
      <c r="AX126" s="12" t="s">
        <v>79</v>
      </c>
      <c r="AY126" s="152" t="s">
        <v>178</v>
      </c>
    </row>
    <row r="127" spans="2:65" s="12" customFormat="1" ht="10.199999999999999">
      <c r="B127" s="150"/>
      <c r="D127" s="151" t="s">
        <v>189</v>
      </c>
      <c r="E127" s="152" t="s">
        <v>32</v>
      </c>
      <c r="F127" s="153" t="s">
        <v>934</v>
      </c>
      <c r="H127" s="152" t="s">
        <v>32</v>
      </c>
      <c r="I127" s="154"/>
      <c r="L127" s="150"/>
      <c r="M127" s="155"/>
      <c r="T127" s="156"/>
      <c r="AT127" s="152" t="s">
        <v>189</v>
      </c>
      <c r="AU127" s="152" t="s">
        <v>88</v>
      </c>
      <c r="AV127" s="12" t="s">
        <v>86</v>
      </c>
      <c r="AW127" s="12" t="s">
        <v>41</v>
      </c>
      <c r="AX127" s="12" t="s">
        <v>79</v>
      </c>
      <c r="AY127" s="152" t="s">
        <v>178</v>
      </c>
    </row>
    <row r="128" spans="2:65" s="12" customFormat="1" ht="10.199999999999999">
      <c r="B128" s="150"/>
      <c r="D128" s="151" t="s">
        <v>189</v>
      </c>
      <c r="E128" s="152" t="s">
        <v>32</v>
      </c>
      <c r="F128" s="153" t="s">
        <v>206</v>
      </c>
      <c r="H128" s="152" t="s">
        <v>32</v>
      </c>
      <c r="I128" s="154"/>
      <c r="L128" s="150"/>
      <c r="M128" s="155"/>
      <c r="T128" s="156"/>
      <c r="AT128" s="152" t="s">
        <v>189</v>
      </c>
      <c r="AU128" s="152" t="s">
        <v>88</v>
      </c>
      <c r="AV128" s="12" t="s">
        <v>86</v>
      </c>
      <c r="AW128" s="12" t="s">
        <v>41</v>
      </c>
      <c r="AX128" s="12" t="s">
        <v>79</v>
      </c>
      <c r="AY128" s="152" t="s">
        <v>178</v>
      </c>
    </row>
    <row r="129" spans="2:65" s="13" customFormat="1" ht="10.199999999999999">
      <c r="B129" s="157"/>
      <c r="D129" s="151" t="s">
        <v>189</v>
      </c>
      <c r="E129" s="158" t="s">
        <v>32</v>
      </c>
      <c r="F129" s="159" t="s">
        <v>215</v>
      </c>
      <c r="H129" s="160">
        <v>1.1000000000000001</v>
      </c>
      <c r="I129" s="161"/>
      <c r="L129" s="157"/>
      <c r="M129" s="162"/>
      <c r="T129" s="163"/>
      <c r="AT129" s="158" t="s">
        <v>189</v>
      </c>
      <c r="AU129" s="158" t="s">
        <v>88</v>
      </c>
      <c r="AV129" s="13" t="s">
        <v>88</v>
      </c>
      <c r="AW129" s="13" t="s">
        <v>41</v>
      </c>
      <c r="AX129" s="13" t="s">
        <v>79</v>
      </c>
      <c r="AY129" s="158" t="s">
        <v>178</v>
      </c>
    </row>
    <row r="130" spans="2:65" s="14" customFormat="1" ht="10.199999999999999">
      <c r="B130" s="164"/>
      <c r="D130" s="151" t="s">
        <v>189</v>
      </c>
      <c r="E130" s="165" t="s">
        <v>32</v>
      </c>
      <c r="F130" s="166" t="s">
        <v>192</v>
      </c>
      <c r="H130" s="167">
        <v>1.1000000000000001</v>
      </c>
      <c r="I130" s="168"/>
      <c r="L130" s="164"/>
      <c r="M130" s="169"/>
      <c r="T130" s="170"/>
      <c r="AT130" s="165" t="s">
        <v>189</v>
      </c>
      <c r="AU130" s="165" t="s">
        <v>88</v>
      </c>
      <c r="AV130" s="14" t="s">
        <v>185</v>
      </c>
      <c r="AW130" s="14" t="s">
        <v>41</v>
      </c>
      <c r="AX130" s="14" t="s">
        <v>86</v>
      </c>
      <c r="AY130" s="165" t="s">
        <v>178</v>
      </c>
    </row>
    <row r="131" spans="2:65" s="1" customFormat="1" ht="37.799999999999997" customHeight="1">
      <c r="B131" s="34"/>
      <c r="C131" s="133" t="s">
        <v>225</v>
      </c>
      <c r="D131" s="133" t="s">
        <v>180</v>
      </c>
      <c r="E131" s="134" t="s">
        <v>217</v>
      </c>
      <c r="F131" s="135" t="s">
        <v>218</v>
      </c>
      <c r="G131" s="136" t="s">
        <v>219</v>
      </c>
      <c r="H131" s="137">
        <v>5</v>
      </c>
      <c r="I131" s="138"/>
      <c r="J131" s="139">
        <f>ROUND(I131*H131,2)</f>
        <v>0</v>
      </c>
      <c r="K131" s="135" t="s">
        <v>184</v>
      </c>
      <c r="L131" s="34"/>
      <c r="M131" s="140" t="s">
        <v>32</v>
      </c>
      <c r="N131" s="141" t="s">
        <v>50</v>
      </c>
      <c r="P131" s="142">
        <f>O131*H131</f>
        <v>0</v>
      </c>
      <c r="Q131" s="142">
        <v>6.4999999999999997E-4</v>
      </c>
      <c r="R131" s="142">
        <f>Q131*H131</f>
        <v>3.2499999999999999E-3</v>
      </c>
      <c r="S131" s="142">
        <v>0</v>
      </c>
      <c r="T131" s="143">
        <f>S131*H131</f>
        <v>0</v>
      </c>
      <c r="AR131" s="144" t="s">
        <v>185</v>
      </c>
      <c r="AT131" s="144" t="s">
        <v>180</v>
      </c>
      <c r="AU131" s="144" t="s">
        <v>88</v>
      </c>
      <c r="AY131" s="18" t="s">
        <v>178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86</v>
      </c>
      <c r="BK131" s="145">
        <f>ROUND(I131*H131,2)</f>
        <v>0</v>
      </c>
      <c r="BL131" s="18" t="s">
        <v>185</v>
      </c>
      <c r="BM131" s="144" t="s">
        <v>943</v>
      </c>
    </row>
    <row r="132" spans="2:65" s="1" customFormat="1" ht="10.199999999999999">
      <c r="B132" s="34"/>
      <c r="D132" s="146" t="s">
        <v>187</v>
      </c>
      <c r="F132" s="147" t="s">
        <v>221</v>
      </c>
      <c r="I132" s="148"/>
      <c r="L132" s="34"/>
      <c r="M132" s="149"/>
      <c r="T132" s="55"/>
      <c r="AT132" s="18" t="s">
        <v>187</v>
      </c>
      <c r="AU132" s="18" t="s">
        <v>88</v>
      </c>
    </row>
    <row r="133" spans="2:65" s="12" customFormat="1" ht="10.199999999999999">
      <c r="B133" s="150"/>
      <c r="D133" s="151" t="s">
        <v>189</v>
      </c>
      <c r="E133" s="152" t="s">
        <v>32</v>
      </c>
      <c r="F133" s="153" t="s">
        <v>190</v>
      </c>
      <c r="H133" s="152" t="s">
        <v>32</v>
      </c>
      <c r="I133" s="154"/>
      <c r="L133" s="150"/>
      <c r="M133" s="155"/>
      <c r="T133" s="156"/>
      <c r="AT133" s="152" t="s">
        <v>189</v>
      </c>
      <c r="AU133" s="152" t="s">
        <v>88</v>
      </c>
      <c r="AV133" s="12" t="s">
        <v>86</v>
      </c>
      <c r="AW133" s="12" t="s">
        <v>41</v>
      </c>
      <c r="AX133" s="12" t="s">
        <v>79</v>
      </c>
      <c r="AY133" s="152" t="s">
        <v>178</v>
      </c>
    </row>
    <row r="134" spans="2:65" s="12" customFormat="1" ht="10.199999999999999">
      <c r="B134" s="150"/>
      <c r="D134" s="151" t="s">
        <v>189</v>
      </c>
      <c r="E134" s="152" t="s">
        <v>32</v>
      </c>
      <c r="F134" s="153" t="s">
        <v>222</v>
      </c>
      <c r="H134" s="152" t="s">
        <v>32</v>
      </c>
      <c r="I134" s="154"/>
      <c r="L134" s="150"/>
      <c r="M134" s="155"/>
      <c r="T134" s="156"/>
      <c r="AT134" s="152" t="s">
        <v>189</v>
      </c>
      <c r="AU134" s="152" t="s">
        <v>88</v>
      </c>
      <c r="AV134" s="12" t="s">
        <v>86</v>
      </c>
      <c r="AW134" s="12" t="s">
        <v>41</v>
      </c>
      <c r="AX134" s="12" t="s">
        <v>79</v>
      </c>
      <c r="AY134" s="152" t="s">
        <v>178</v>
      </c>
    </row>
    <row r="135" spans="2:65" s="12" customFormat="1" ht="10.199999999999999">
      <c r="B135" s="150"/>
      <c r="D135" s="151" t="s">
        <v>189</v>
      </c>
      <c r="E135" s="152" t="s">
        <v>32</v>
      </c>
      <c r="F135" s="153" t="s">
        <v>944</v>
      </c>
      <c r="H135" s="152" t="s">
        <v>32</v>
      </c>
      <c r="I135" s="154"/>
      <c r="L135" s="150"/>
      <c r="M135" s="155"/>
      <c r="T135" s="156"/>
      <c r="AT135" s="152" t="s">
        <v>189</v>
      </c>
      <c r="AU135" s="152" t="s">
        <v>88</v>
      </c>
      <c r="AV135" s="12" t="s">
        <v>86</v>
      </c>
      <c r="AW135" s="12" t="s">
        <v>41</v>
      </c>
      <c r="AX135" s="12" t="s">
        <v>79</v>
      </c>
      <c r="AY135" s="152" t="s">
        <v>178</v>
      </c>
    </row>
    <row r="136" spans="2:65" s="13" customFormat="1" ht="10.199999999999999">
      <c r="B136" s="157"/>
      <c r="D136" s="151" t="s">
        <v>189</v>
      </c>
      <c r="E136" s="158" t="s">
        <v>32</v>
      </c>
      <c r="F136" s="159" t="s">
        <v>945</v>
      </c>
      <c r="H136" s="160">
        <v>1</v>
      </c>
      <c r="I136" s="161"/>
      <c r="L136" s="157"/>
      <c r="M136" s="162"/>
      <c r="T136" s="163"/>
      <c r="AT136" s="158" t="s">
        <v>189</v>
      </c>
      <c r="AU136" s="158" t="s">
        <v>88</v>
      </c>
      <c r="AV136" s="13" t="s">
        <v>88</v>
      </c>
      <c r="AW136" s="13" t="s">
        <v>41</v>
      </c>
      <c r="AX136" s="13" t="s">
        <v>79</v>
      </c>
      <c r="AY136" s="158" t="s">
        <v>178</v>
      </c>
    </row>
    <row r="137" spans="2:65" s="13" customFormat="1" ht="10.199999999999999">
      <c r="B137" s="157"/>
      <c r="D137" s="151" t="s">
        <v>189</v>
      </c>
      <c r="E137" s="158" t="s">
        <v>32</v>
      </c>
      <c r="F137" s="159" t="s">
        <v>946</v>
      </c>
      <c r="H137" s="160">
        <v>1</v>
      </c>
      <c r="I137" s="161"/>
      <c r="L137" s="157"/>
      <c r="M137" s="162"/>
      <c r="T137" s="163"/>
      <c r="AT137" s="158" t="s">
        <v>189</v>
      </c>
      <c r="AU137" s="158" t="s">
        <v>88</v>
      </c>
      <c r="AV137" s="13" t="s">
        <v>88</v>
      </c>
      <c r="AW137" s="13" t="s">
        <v>41</v>
      </c>
      <c r="AX137" s="13" t="s">
        <v>79</v>
      </c>
      <c r="AY137" s="158" t="s">
        <v>178</v>
      </c>
    </row>
    <row r="138" spans="2:65" s="13" customFormat="1" ht="10.199999999999999">
      <c r="B138" s="157"/>
      <c r="D138" s="151" t="s">
        <v>189</v>
      </c>
      <c r="E138" s="158" t="s">
        <v>32</v>
      </c>
      <c r="F138" s="159" t="s">
        <v>947</v>
      </c>
      <c r="H138" s="160">
        <v>1</v>
      </c>
      <c r="I138" s="161"/>
      <c r="L138" s="157"/>
      <c r="M138" s="162"/>
      <c r="T138" s="163"/>
      <c r="AT138" s="158" t="s">
        <v>189</v>
      </c>
      <c r="AU138" s="158" t="s">
        <v>88</v>
      </c>
      <c r="AV138" s="13" t="s">
        <v>88</v>
      </c>
      <c r="AW138" s="13" t="s">
        <v>41</v>
      </c>
      <c r="AX138" s="13" t="s">
        <v>79</v>
      </c>
      <c r="AY138" s="158" t="s">
        <v>178</v>
      </c>
    </row>
    <row r="139" spans="2:65" s="13" customFormat="1" ht="10.199999999999999">
      <c r="B139" s="157"/>
      <c r="D139" s="151" t="s">
        <v>189</v>
      </c>
      <c r="E139" s="158" t="s">
        <v>32</v>
      </c>
      <c r="F139" s="159" t="s">
        <v>948</v>
      </c>
      <c r="H139" s="160">
        <v>1</v>
      </c>
      <c r="I139" s="161"/>
      <c r="L139" s="157"/>
      <c r="M139" s="162"/>
      <c r="T139" s="163"/>
      <c r="AT139" s="158" t="s">
        <v>189</v>
      </c>
      <c r="AU139" s="158" t="s">
        <v>88</v>
      </c>
      <c r="AV139" s="13" t="s">
        <v>88</v>
      </c>
      <c r="AW139" s="13" t="s">
        <v>41</v>
      </c>
      <c r="AX139" s="13" t="s">
        <v>79</v>
      </c>
      <c r="AY139" s="158" t="s">
        <v>178</v>
      </c>
    </row>
    <row r="140" spans="2:65" s="13" customFormat="1" ht="10.199999999999999">
      <c r="B140" s="157"/>
      <c r="D140" s="151" t="s">
        <v>189</v>
      </c>
      <c r="E140" s="158" t="s">
        <v>32</v>
      </c>
      <c r="F140" s="159" t="s">
        <v>949</v>
      </c>
      <c r="H140" s="160">
        <v>1</v>
      </c>
      <c r="I140" s="161"/>
      <c r="L140" s="157"/>
      <c r="M140" s="162"/>
      <c r="T140" s="163"/>
      <c r="AT140" s="158" t="s">
        <v>189</v>
      </c>
      <c r="AU140" s="158" t="s">
        <v>88</v>
      </c>
      <c r="AV140" s="13" t="s">
        <v>88</v>
      </c>
      <c r="AW140" s="13" t="s">
        <v>41</v>
      </c>
      <c r="AX140" s="13" t="s">
        <v>79</v>
      </c>
      <c r="AY140" s="158" t="s">
        <v>178</v>
      </c>
    </row>
    <row r="141" spans="2:65" s="14" customFormat="1" ht="10.199999999999999">
      <c r="B141" s="164"/>
      <c r="D141" s="151" t="s">
        <v>189</v>
      </c>
      <c r="E141" s="165" t="s">
        <v>32</v>
      </c>
      <c r="F141" s="166" t="s">
        <v>192</v>
      </c>
      <c r="H141" s="167">
        <v>5</v>
      </c>
      <c r="I141" s="168"/>
      <c r="L141" s="164"/>
      <c r="M141" s="169"/>
      <c r="T141" s="170"/>
      <c r="AT141" s="165" t="s">
        <v>189</v>
      </c>
      <c r="AU141" s="165" t="s">
        <v>88</v>
      </c>
      <c r="AV141" s="14" t="s">
        <v>185</v>
      </c>
      <c r="AW141" s="14" t="s">
        <v>41</v>
      </c>
      <c r="AX141" s="14" t="s">
        <v>86</v>
      </c>
      <c r="AY141" s="165" t="s">
        <v>178</v>
      </c>
    </row>
    <row r="142" spans="2:65" s="1" customFormat="1" ht="37.799999999999997" customHeight="1">
      <c r="B142" s="34"/>
      <c r="C142" s="133" t="s">
        <v>231</v>
      </c>
      <c r="D142" s="133" t="s">
        <v>180</v>
      </c>
      <c r="E142" s="134" t="s">
        <v>226</v>
      </c>
      <c r="F142" s="135" t="s">
        <v>227</v>
      </c>
      <c r="G142" s="136" t="s">
        <v>219</v>
      </c>
      <c r="H142" s="137">
        <v>5</v>
      </c>
      <c r="I142" s="138"/>
      <c r="J142" s="139">
        <f>ROUND(I142*H142,2)</f>
        <v>0</v>
      </c>
      <c r="K142" s="135" t="s">
        <v>184</v>
      </c>
      <c r="L142" s="34"/>
      <c r="M142" s="140" t="s">
        <v>32</v>
      </c>
      <c r="N142" s="141" t="s">
        <v>50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185</v>
      </c>
      <c r="AT142" s="144" t="s">
        <v>180</v>
      </c>
      <c r="AU142" s="144" t="s">
        <v>88</v>
      </c>
      <c r="AY142" s="18" t="s">
        <v>178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86</v>
      </c>
      <c r="BK142" s="145">
        <f>ROUND(I142*H142,2)</f>
        <v>0</v>
      </c>
      <c r="BL142" s="18" t="s">
        <v>185</v>
      </c>
      <c r="BM142" s="144" t="s">
        <v>950</v>
      </c>
    </row>
    <row r="143" spans="2:65" s="1" customFormat="1" ht="10.199999999999999">
      <c r="B143" s="34"/>
      <c r="D143" s="146" t="s">
        <v>187</v>
      </c>
      <c r="F143" s="147" t="s">
        <v>229</v>
      </c>
      <c r="I143" s="148"/>
      <c r="L143" s="34"/>
      <c r="M143" s="149"/>
      <c r="T143" s="55"/>
      <c r="AT143" s="18" t="s">
        <v>187</v>
      </c>
      <c r="AU143" s="18" t="s">
        <v>88</v>
      </c>
    </row>
    <row r="144" spans="2:65" s="13" customFormat="1" ht="10.199999999999999">
      <c r="B144" s="157"/>
      <c r="D144" s="151" t="s">
        <v>189</v>
      </c>
      <c r="E144" s="158" t="s">
        <v>32</v>
      </c>
      <c r="F144" s="159" t="s">
        <v>951</v>
      </c>
      <c r="H144" s="160">
        <v>5</v>
      </c>
      <c r="I144" s="161"/>
      <c r="L144" s="157"/>
      <c r="M144" s="162"/>
      <c r="T144" s="163"/>
      <c r="AT144" s="158" t="s">
        <v>189</v>
      </c>
      <c r="AU144" s="158" t="s">
        <v>88</v>
      </c>
      <c r="AV144" s="13" t="s">
        <v>88</v>
      </c>
      <c r="AW144" s="13" t="s">
        <v>41</v>
      </c>
      <c r="AX144" s="13" t="s">
        <v>86</v>
      </c>
      <c r="AY144" s="158" t="s">
        <v>178</v>
      </c>
    </row>
    <row r="145" spans="2:65" s="1" customFormat="1" ht="37.799999999999997" customHeight="1">
      <c r="B145" s="34"/>
      <c r="C145" s="133" t="s">
        <v>241</v>
      </c>
      <c r="D145" s="133" t="s">
        <v>180</v>
      </c>
      <c r="E145" s="134" t="s">
        <v>232</v>
      </c>
      <c r="F145" s="135" t="s">
        <v>233</v>
      </c>
      <c r="G145" s="136" t="s">
        <v>234</v>
      </c>
      <c r="H145" s="137">
        <v>36</v>
      </c>
      <c r="I145" s="138"/>
      <c r="J145" s="139">
        <f>ROUND(I145*H145,2)</f>
        <v>0</v>
      </c>
      <c r="K145" s="135" t="s">
        <v>184</v>
      </c>
      <c r="L145" s="34"/>
      <c r="M145" s="140" t="s">
        <v>32</v>
      </c>
      <c r="N145" s="141" t="s">
        <v>50</v>
      </c>
      <c r="P145" s="142">
        <f>O145*H145</f>
        <v>0</v>
      </c>
      <c r="Q145" s="142">
        <v>6.4000000000000005E-4</v>
      </c>
      <c r="R145" s="142">
        <f>Q145*H145</f>
        <v>2.3040000000000001E-2</v>
      </c>
      <c r="S145" s="142">
        <v>0</v>
      </c>
      <c r="T145" s="143">
        <f>S145*H145</f>
        <v>0</v>
      </c>
      <c r="AR145" s="144" t="s">
        <v>185</v>
      </c>
      <c r="AT145" s="144" t="s">
        <v>180</v>
      </c>
      <c r="AU145" s="144" t="s">
        <v>88</v>
      </c>
      <c r="AY145" s="18" t="s">
        <v>178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86</v>
      </c>
      <c r="BK145" s="145">
        <f>ROUND(I145*H145,2)</f>
        <v>0</v>
      </c>
      <c r="BL145" s="18" t="s">
        <v>185</v>
      </c>
      <c r="BM145" s="144" t="s">
        <v>952</v>
      </c>
    </row>
    <row r="146" spans="2:65" s="1" customFormat="1" ht="10.199999999999999">
      <c r="B146" s="34"/>
      <c r="D146" s="146" t="s">
        <v>187</v>
      </c>
      <c r="F146" s="147" t="s">
        <v>236</v>
      </c>
      <c r="I146" s="148"/>
      <c r="L146" s="34"/>
      <c r="M146" s="149"/>
      <c r="T146" s="55"/>
      <c r="AT146" s="18" t="s">
        <v>187</v>
      </c>
      <c r="AU146" s="18" t="s">
        <v>88</v>
      </c>
    </row>
    <row r="147" spans="2:65" s="12" customFormat="1" ht="10.199999999999999">
      <c r="B147" s="150"/>
      <c r="D147" s="151" t="s">
        <v>189</v>
      </c>
      <c r="E147" s="152" t="s">
        <v>32</v>
      </c>
      <c r="F147" s="153" t="s">
        <v>190</v>
      </c>
      <c r="H147" s="152" t="s">
        <v>32</v>
      </c>
      <c r="I147" s="154"/>
      <c r="L147" s="150"/>
      <c r="M147" s="155"/>
      <c r="T147" s="156"/>
      <c r="AT147" s="152" t="s">
        <v>189</v>
      </c>
      <c r="AU147" s="152" t="s">
        <v>88</v>
      </c>
      <c r="AV147" s="12" t="s">
        <v>86</v>
      </c>
      <c r="AW147" s="12" t="s">
        <v>41</v>
      </c>
      <c r="AX147" s="12" t="s">
        <v>79</v>
      </c>
      <c r="AY147" s="152" t="s">
        <v>178</v>
      </c>
    </row>
    <row r="148" spans="2:65" s="12" customFormat="1" ht="10.199999999999999">
      <c r="B148" s="150"/>
      <c r="D148" s="151" t="s">
        <v>189</v>
      </c>
      <c r="E148" s="152" t="s">
        <v>32</v>
      </c>
      <c r="F148" s="153" t="s">
        <v>222</v>
      </c>
      <c r="H148" s="152" t="s">
        <v>32</v>
      </c>
      <c r="I148" s="154"/>
      <c r="L148" s="150"/>
      <c r="M148" s="155"/>
      <c r="T148" s="156"/>
      <c r="AT148" s="152" t="s">
        <v>189</v>
      </c>
      <c r="AU148" s="152" t="s">
        <v>88</v>
      </c>
      <c r="AV148" s="12" t="s">
        <v>86</v>
      </c>
      <c r="AW148" s="12" t="s">
        <v>41</v>
      </c>
      <c r="AX148" s="12" t="s">
        <v>79</v>
      </c>
      <c r="AY148" s="152" t="s">
        <v>178</v>
      </c>
    </row>
    <row r="149" spans="2:65" s="12" customFormat="1" ht="10.199999999999999">
      <c r="B149" s="150"/>
      <c r="D149" s="151" t="s">
        <v>189</v>
      </c>
      <c r="E149" s="152" t="s">
        <v>32</v>
      </c>
      <c r="F149" s="153" t="s">
        <v>944</v>
      </c>
      <c r="H149" s="152" t="s">
        <v>32</v>
      </c>
      <c r="I149" s="154"/>
      <c r="L149" s="150"/>
      <c r="M149" s="155"/>
      <c r="T149" s="156"/>
      <c r="AT149" s="152" t="s">
        <v>189</v>
      </c>
      <c r="AU149" s="152" t="s">
        <v>88</v>
      </c>
      <c r="AV149" s="12" t="s">
        <v>86</v>
      </c>
      <c r="AW149" s="12" t="s">
        <v>41</v>
      </c>
      <c r="AX149" s="12" t="s">
        <v>79</v>
      </c>
      <c r="AY149" s="152" t="s">
        <v>178</v>
      </c>
    </row>
    <row r="150" spans="2:65" s="12" customFormat="1" ht="10.199999999999999">
      <c r="B150" s="150"/>
      <c r="D150" s="151" t="s">
        <v>189</v>
      </c>
      <c r="E150" s="152" t="s">
        <v>32</v>
      </c>
      <c r="F150" s="153" t="s">
        <v>953</v>
      </c>
      <c r="H150" s="152" t="s">
        <v>32</v>
      </c>
      <c r="I150" s="154"/>
      <c r="L150" s="150"/>
      <c r="M150" s="155"/>
      <c r="T150" s="156"/>
      <c r="AT150" s="152" t="s">
        <v>189</v>
      </c>
      <c r="AU150" s="152" t="s">
        <v>88</v>
      </c>
      <c r="AV150" s="12" t="s">
        <v>86</v>
      </c>
      <c r="AW150" s="12" t="s">
        <v>41</v>
      </c>
      <c r="AX150" s="12" t="s">
        <v>79</v>
      </c>
      <c r="AY150" s="152" t="s">
        <v>178</v>
      </c>
    </row>
    <row r="151" spans="2:65" s="12" customFormat="1" ht="10.199999999999999">
      <c r="B151" s="150"/>
      <c r="D151" s="151" t="s">
        <v>189</v>
      </c>
      <c r="E151" s="152" t="s">
        <v>32</v>
      </c>
      <c r="F151" s="153" t="s">
        <v>954</v>
      </c>
      <c r="H151" s="152" t="s">
        <v>32</v>
      </c>
      <c r="I151" s="154"/>
      <c r="L151" s="150"/>
      <c r="M151" s="155"/>
      <c r="T151" s="156"/>
      <c r="AT151" s="152" t="s">
        <v>189</v>
      </c>
      <c r="AU151" s="152" t="s">
        <v>88</v>
      </c>
      <c r="AV151" s="12" t="s">
        <v>86</v>
      </c>
      <c r="AW151" s="12" t="s">
        <v>41</v>
      </c>
      <c r="AX151" s="12" t="s">
        <v>79</v>
      </c>
      <c r="AY151" s="152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955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2" customFormat="1" ht="10.199999999999999">
      <c r="B153" s="150"/>
      <c r="D153" s="151" t="s">
        <v>189</v>
      </c>
      <c r="E153" s="152" t="s">
        <v>32</v>
      </c>
      <c r="F153" s="153" t="s">
        <v>956</v>
      </c>
      <c r="H153" s="152" t="s">
        <v>32</v>
      </c>
      <c r="I153" s="154"/>
      <c r="L153" s="150"/>
      <c r="M153" s="155"/>
      <c r="T153" s="156"/>
      <c r="AT153" s="152" t="s">
        <v>189</v>
      </c>
      <c r="AU153" s="152" t="s">
        <v>88</v>
      </c>
      <c r="AV153" s="12" t="s">
        <v>86</v>
      </c>
      <c r="AW153" s="12" t="s">
        <v>41</v>
      </c>
      <c r="AX153" s="12" t="s">
        <v>79</v>
      </c>
      <c r="AY153" s="152" t="s">
        <v>178</v>
      </c>
    </row>
    <row r="154" spans="2:65" s="12" customFormat="1" ht="10.199999999999999">
      <c r="B154" s="150"/>
      <c r="D154" s="151" t="s">
        <v>189</v>
      </c>
      <c r="E154" s="152" t="s">
        <v>32</v>
      </c>
      <c r="F154" s="153" t="s">
        <v>957</v>
      </c>
      <c r="H154" s="152" t="s">
        <v>32</v>
      </c>
      <c r="I154" s="154"/>
      <c r="L154" s="150"/>
      <c r="M154" s="155"/>
      <c r="T154" s="156"/>
      <c r="AT154" s="152" t="s">
        <v>189</v>
      </c>
      <c r="AU154" s="152" t="s">
        <v>88</v>
      </c>
      <c r="AV154" s="12" t="s">
        <v>86</v>
      </c>
      <c r="AW154" s="12" t="s">
        <v>41</v>
      </c>
      <c r="AX154" s="12" t="s">
        <v>79</v>
      </c>
      <c r="AY154" s="152" t="s">
        <v>178</v>
      </c>
    </row>
    <row r="155" spans="2:65" s="13" customFormat="1" ht="10.199999999999999">
      <c r="B155" s="157"/>
      <c r="D155" s="151" t="s">
        <v>189</v>
      </c>
      <c r="E155" s="158" t="s">
        <v>32</v>
      </c>
      <c r="F155" s="159" t="s">
        <v>238</v>
      </c>
      <c r="H155" s="160">
        <v>30</v>
      </c>
      <c r="I155" s="161"/>
      <c r="L155" s="157"/>
      <c r="M155" s="162"/>
      <c r="T155" s="163"/>
      <c r="AT155" s="158" t="s">
        <v>189</v>
      </c>
      <c r="AU155" s="158" t="s">
        <v>88</v>
      </c>
      <c r="AV155" s="13" t="s">
        <v>88</v>
      </c>
      <c r="AW155" s="13" t="s">
        <v>41</v>
      </c>
      <c r="AX155" s="13" t="s">
        <v>79</v>
      </c>
      <c r="AY155" s="158" t="s">
        <v>178</v>
      </c>
    </row>
    <row r="156" spans="2:65" s="12" customFormat="1" ht="10.199999999999999">
      <c r="B156" s="150"/>
      <c r="D156" s="151" t="s">
        <v>189</v>
      </c>
      <c r="E156" s="152" t="s">
        <v>32</v>
      </c>
      <c r="F156" s="153" t="s">
        <v>958</v>
      </c>
      <c r="H156" s="152" t="s">
        <v>32</v>
      </c>
      <c r="I156" s="154"/>
      <c r="L156" s="150"/>
      <c r="M156" s="155"/>
      <c r="T156" s="156"/>
      <c r="AT156" s="152" t="s">
        <v>189</v>
      </c>
      <c r="AU156" s="152" t="s">
        <v>88</v>
      </c>
      <c r="AV156" s="12" t="s">
        <v>86</v>
      </c>
      <c r="AW156" s="12" t="s">
        <v>41</v>
      </c>
      <c r="AX156" s="12" t="s">
        <v>79</v>
      </c>
      <c r="AY156" s="152" t="s">
        <v>178</v>
      </c>
    </row>
    <row r="157" spans="2:65" s="13" customFormat="1" ht="10.199999999999999">
      <c r="B157" s="157"/>
      <c r="D157" s="151" t="s">
        <v>189</v>
      </c>
      <c r="E157" s="158" t="s">
        <v>32</v>
      </c>
      <c r="F157" s="159" t="s">
        <v>240</v>
      </c>
      <c r="H157" s="160">
        <v>6</v>
      </c>
      <c r="I157" s="161"/>
      <c r="L157" s="157"/>
      <c r="M157" s="162"/>
      <c r="T157" s="163"/>
      <c r="AT157" s="158" t="s">
        <v>189</v>
      </c>
      <c r="AU157" s="158" t="s">
        <v>88</v>
      </c>
      <c r="AV157" s="13" t="s">
        <v>88</v>
      </c>
      <c r="AW157" s="13" t="s">
        <v>41</v>
      </c>
      <c r="AX157" s="13" t="s">
        <v>79</v>
      </c>
      <c r="AY157" s="158" t="s">
        <v>178</v>
      </c>
    </row>
    <row r="158" spans="2:65" s="14" customFormat="1" ht="10.199999999999999">
      <c r="B158" s="164"/>
      <c r="D158" s="151" t="s">
        <v>189</v>
      </c>
      <c r="E158" s="165" t="s">
        <v>32</v>
      </c>
      <c r="F158" s="166" t="s">
        <v>192</v>
      </c>
      <c r="H158" s="167">
        <v>36</v>
      </c>
      <c r="I158" s="168"/>
      <c r="L158" s="164"/>
      <c r="M158" s="169"/>
      <c r="T158" s="170"/>
      <c r="AT158" s="165" t="s">
        <v>189</v>
      </c>
      <c r="AU158" s="165" t="s">
        <v>88</v>
      </c>
      <c r="AV158" s="14" t="s">
        <v>185</v>
      </c>
      <c r="AW158" s="14" t="s">
        <v>41</v>
      </c>
      <c r="AX158" s="14" t="s">
        <v>86</v>
      </c>
      <c r="AY158" s="165" t="s">
        <v>178</v>
      </c>
    </row>
    <row r="159" spans="2:65" s="1" customFormat="1" ht="37.799999999999997" customHeight="1">
      <c r="B159" s="34"/>
      <c r="C159" s="133" t="s">
        <v>247</v>
      </c>
      <c r="D159" s="133" t="s">
        <v>180</v>
      </c>
      <c r="E159" s="134" t="s">
        <v>242</v>
      </c>
      <c r="F159" s="135" t="s">
        <v>243</v>
      </c>
      <c r="G159" s="136" t="s">
        <v>234</v>
      </c>
      <c r="H159" s="137">
        <v>36</v>
      </c>
      <c r="I159" s="138"/>
      <c r="J159" s="139">
        <f>ROUND(I159*H159,2)</f>
        <v>0</v>
      </c>
      <c r="K159" s="135" t="s">
        <v>184</v>
      </c>
      <c r="L159" s="34"/>
      <c r="M159" s="140" t="s">
        <v>32</v>
      </c>
      <c r="N159" s="141" t="s">
        <v>50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185</v>
      </c>
      <c r="AT159" s="144" t="s">
        <v>180</v>
      </c>
      <c r="AU159" s="144" t="s">
        <v>88</v>
      </c>
      <c r="AY159" s="18" t="s">
        <v>178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86</v>
      </c>
      <c r="BK159" s="145">
        <f>ROUND(I159*H159,2)</f>
        <v>0</v>
      </c>
      <c r="BL159" s="18" t="s">
        <v>185</v>
      </c>
      <c r="BM159" s="144" t="s">
        <v>959</v>
      </c>
    </row>
    <row r="160" spans="2:65" s="1" customFormat="1" ht="10.199999999999999">
      <c r="B160" s="34"/>
      <c r="D160" s="146" t="s">
        <v>187</v>
      </c>
      <c r="F160" s="147" t="s">
        <v>245</v>
      </c>
      <c r="I160" s="148"/>
      <c r="L160" s="34"/>
      <c r="M160" s="149"/>
      <c r="T160" s="55"/>
      <c r="AT160" s="18" t="s">
        <v>187</v>
      </c>
      <c r="AU160" s="18" t="s">
        <v>88</v>
      </c>
    </row>
    <row r="161" spans="2:65" s="13" customFormat="1" ht="10.199999999999999">
      <c r="B161" s="157"/>
      <c r="D161" s="151" t="s">
        <v>189</v>
      </c>
      <c r="E161" s="158" t="s">
        <v>32</v>
      </c>
      <c r="F161" s="159" t="s">
        <v>246</v>
      </c>
      <c r="H161" s="160">
        <v>36</v>
      </c>
      <c r="I161" s="161"/>
      <c r="L161" s="157"/>
      <c r="M161" s="162"/>
      <c r="T161" s="163"/>
      <c r="AT161" s="158" t="s">
        <v>189</v>
      </c>
      <c r="AU161" s="158" t="s">
        <v>88</v>
      </c>
      <c r="AV161" s="13" t="s">
        <v>88</v>
      </c>
      <c r="AW161" s="13" t="s">
        <v>41</v>
      </c>
      <c r="AX161" s="13" t="s">
        <v>86</v>
      </c>
      <c r="AY161" s="158" t="s">
        <v>178</v>
      </c>
    </row>
    <row r="162" spans="2:65" s="1" customFormat="1" ht="37.799999999999997" customHeight="1">
      <c r="B162" s="34"/>
      <c r="C162" s="133" t="s">
        <v>255</v>
      </c>
      <c r="D162" s="133" t="s">
        <v>180</v>
      </c>
      <c r="E162" s="134" t="s">
        <v>248</v>
      </c>
      <c r="F162" s="135" t="s">
        <v>249</v>
      </c>
      <c r="G162" s="136" t="s">
        <v>202</v>
      </c>
      <c r="H162" s="137">
        <v>182</v>
      </c>
      <c r="I162" s="138"/>
      <c r="J162" s="139">
        <f>ROUND(I162*H162,2)</f>
        <v>0</v>
      </c>
      <c r="K162" s="135" t="s">
        <v>184</v>
      </c>
      <c r="L162" s="34"/>
      <c r="M162" s="140" t="s">
        <v>32</v>
      </c>
      <c r="N162" s="141" t="s">
        <v>50</v>
      </c>
      <c r="P162" s="142">
        <f>O162*H162</f>
        <v>0</v>
      </c>
      <c r="Q162" s="142">
        <v>1.4999999999999999E-4</v>
      </c>
      <c r="R162" s="142">
        <f>Q162*H162</f>
        <v>2.7299999999999998E-2</v>
      </c>
      <c r="S162" s="142">
        <v>0</v>
      </c>
      <c r="T162" s="143">
        <f>S162*H162</f>
        <v>0</v>
      </c>
      <c r="AR162" s="144" t="s">
        <v>185</v>
      </c>
      <c r="AT162" s="144" t="s">
        <v>180</v>
      </c>
      <c r="AU162" s="144" t="s">
        <v>88</v>
      </c>
      <c r="AY162" s="18" t="s">
        <v>178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86</v>
      </c>
      <c r="BK162" s="145">
        <f>ROUND(I162*H162,2)</f>
        <v>0</v>
      </c>
      <c r="BL162" s="18" t="s">
        <v>185</v>
      </c>
      <c r="BM162" s="144" t="s">
        <v>960</v>
      </c>
    </row>
    <row r="163" spans="2:65" s="1" customFormat="1" ht="10.199999999999999">
      <c r="B163" s="34"/>
      <c r="D163" s="146" t="s">
        <v>187</v>
      </c>
      <c r="F163" s="147" t="s">
        <v>251</v>
      </c>
      <c r="I163" s="148"/>
      <c r="L163" s="34"/>
      <c r="M163" s="149"/>
      <c r="T163" s="55"/>
      <c r="AT163" s="18" t="s">
        <v>187</v>
      </c>
      <c r="AU163" s="18" t="s">
        <v>88</v>
      </c>
    </row>
    <row r="164" spans="2:65" s="12" customFormat="1" ht="10.199999999999999">
      <c r="B164" s="150"/>
      <c r="D164" s="151" t="s">
        <v>189</v>
      </c>
      <c r="E164" s="152" t="s">
        <v>32</v>
      </c>
      <c r="F164" s="153" t="s">
        <v>190</v>
      </c>
      <c r="H164" s="152" t="s">
        <v>32</v>
      </c>
      <c r="I164" s="154"/>
      <c r="L164" s="150"/>
      <c r="M164" s="155"/>
      <c r="T164" s="156"/>
      <c r="AT164" s="152" t="s">
        <v>189</v>
      </c>
      <c r="AU164" s="152" t="s">
        <v>88</v>
      </c>
      <c r="AV164" s="12" t="s">
        <v>86</v>
      </c>
      <c r="AW164" s="12" t="s">
        <v>41</v>
      </c>
      <c r="AX164" s="12" t="s">
        <v>79</v>
      </c>
      <c r="AY164" s="152" t="s">
        <v>178</v>
      </c>
    </row>
    <row r="165" spans="2:65" s="12" customFormat="1" ht="10.199999999999999">
      <c r="B165" s="150"/>
      <c r="D165" s="151" t="s">
        <v>189</v>
      </c>
      <c r="E165" s="152" t="s">
        <v>32</v>
      </c>
      <c r="F165" s="153" t="s">
        <v>222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65" s="12" customFormat="1" ht="10.199999999999999">
      <c r="B166" s="150"/>
      <c r="D166" s="151" t="s">
        <v>189</v>
      </c>
      <c r="E166" s="152" t="s">
        <v>32</v>
      </c>
      <c r="F166" s="153" t="s">
        <v>253</v>
      </c>
      <c r="H166" s="152" t="s">
        <v>32</v>
      </c>
      <c r="I166" s="154"/>
      <c r="L166" s="150"/>
      <c r="M166" s="155"/>
      <c r="T166" s="156"/>
      <c r="AT166" s="152" t="s">
        <v>189</v>
      </c>
      <c r="AU166" s="152" t="s">
        <v>88</v>
      </c>
      <c r="AV166" s="12" t="s">
        <v>86</v>
      </c>
      <c r="AW166" s="12" t="s">
        <v>41</v>
      </c>
      <c r="AX166" s="12" t="s">
        <v>79</v>
      </c>
      <c r="AY166" s="152" t="s">
        <v>178</v>
      </c>
    </row>
    <row r="167" spans="2:65" s="13" customFormat="1" ht="10.199999999999999">
      <c r="B167" s="157"/>
      <c r="D167" s="151" t="s">
        <v>189</v>
      </c>
      <c r="E167" s="158" t="s">
        <v>32</v>
      </c>
      <c r="F167" s="159" t="s">
        <v>961</v>
      </c>
      <c r="H167" s="160">
        <v>70</v>
      </c>
      <c r="I167" s="161"/>
      <c r="L167" s="157"/>
      <c r="M167" s="162"/>
      <c r="T167" s="163"/>
      <c r="AT167" s="158" t="s">
        <v>189</v>
      </c>
      <c r="AU167" s="158" t="s">
        <v>88</v>
      </c>
      <c r="AV167" s="13" t="s">
        <v>88</v>
      </c>
      <c r="AW167" s="13" t="s">
        <v>41</v>
      </c>
      <c r="AX167" s="13" t="s">
        <v>79</v>
      </c>
      <c r="AY167" s="158" t="s">
        <v>178</v>
      </c>
    </row>
    <row r="168" spans="2:65" s="13" customFormat="1" ht="10.199999999999999">
      <c r="B168" s="157"/>
      <c r="D168" s="151" t="s">
        <v>189</v>
      </c>
      <c r="E168" s="158" t="s">
        <v>32</v>
      </c>
      <c r="F168" s="159" t="s">
        <v>962</v>
      </c>
      <c r="H168" s="160">
        <v>31.5</v>
      </c>
      <c r="I168" s="161"/>
      <c r="L168" s="157"/>
      <c r="M168" s="162"/>
      <c r="T168" s="163"/>
      <c r="AT168" s="158" t="s">
        <v>189</v>
      </c>
      <c r="AU168" s="158" t="s">
        <v>88</v>
      </c>
      <c r="AV168" s="13" t="s">
        <v>88</v>
      </c>
      <c r="AW168" s="13" t="s">
        <v>41</v>
      </c>
      <c r="AX168" s="13" t="s">
        <v>79</v>
      </c>
      <c r="AY168" s="158" t="s">
        <v>178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963</v>
      </c>
      <c r="H169" s="160">
        <v>80.5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79</v>
      </c>
      <c r="AY169" s="158" t="s">
        <v>178</v>
      </c>
    </row>
    <row r="170" spans="2:65" s="14" customFormat="1" ht="10.199999999999999">
      <c r="B170" s="164"/>
      <c r="D170" s="151" t="s">
        <v>189</v>
      </c>
      <c r="E170" s="165" t="s">
        <v>32</v>
      </c>
      <c r="F170" s="166" t="s">
        <v>192</v>
      </c>
      <c r="H170" s="167">
        <v>182</v>
      </c>
      <c r="I170" s="168"/>
      <c r="L170" s="164"/>
      <c r="M170" s="169"/>
      <c r="T170" s="170"/>
      <c r="AT170" s="165" t="s">
        <v>189</v>
      </c>
      <c r="AU170" s="165" t="s">
        <v>88</v>
      </c>
      <c r="AV170" s="14" t="s">
        <v>185</v>
      </c>
      <c r="AW170" s="14" t="s">
        <v>41</v>
      </c>
      <c r="AX170" s="14" t="s">
        <v>86</v>
      </c>
      <c r="AY170" s="165" t="s">
        <v>178</v>
      </c>
    </row>
    <row r="171" spans="2:65" s="1" customFormat="1" ht="37.799999999999997" customHeight="1">
      <c r="B171" s="34"/>
      <c r="C171" s="133" t="s">
        <v>261</v>
      </c>
      <c r="D171" s="133" t="s">
        <v>180</v>
      </c>
      <c r="E171" s="134" t="s">
        <v>256</v>
      </c>
      <c r="F171" s="135" t="s">
        <v>257</v>
      </c>
      <c r="G171" s="136" t="s">
        <v>202</v>
      </c>
      <c r="H171" s="137">
        <v>182</v>
      </c>
      <c r="I171" s="138"/>
      <c r="J171" s="139">
        <f>ROUND(I171*H171,2)</f>
        <v>0</v>
      </c>
      <c r="K171" s="135" t="s">
        <v>184</v>
      </c>
      <c r="L171" s="34"/>
      <c r="M171" s="140" t="s">
        <v>32</v>
      </c>
      <c r="N171" s="141" t="s">
        <v>50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185</v>
      </c>
      <c r="AT171" s="144" t="s">
        <v>180</v>
      </c>
      <c r="AU171" s="144" t="s">
        <v>88</v>
      </c>
      <c r="AY171" s="18" t="s">
        <v>178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86</v>
      </c>
      <c r="BK171" s="145">
        <f>ROUND(I171*H171,2)</f>
        <v>0</v>
      </c>
      <c r="BL171" s="18" t="s">
        <v>185</v>
      </c>
      <c r="BM171" s="144" t="s">
        <v>964</v>
      </c>
    </row>
    <row r="172" spans="2:65" s="1" customFormat="1" ht="10.199999999999999">
      <c r="B172" s="34"/>
      <c r="D172" s="146" t="s">
        <v>187</v>
      </c>
      <c r="F172" s="147" t="s">
        <v>259</v>
      </c>
      <c r="I172" s="148"/>
      <c r="L172" s="34"/>
      <c r="M172" s="149"/>
      <c r="T172" s="55"/>
      <c r="AT172" s="18" t="s">
        <v>187</v>
      </c>
      <c r="AU172" s="18" t="s">
        <v>88</v>
      </c>
    </row>
    <row r="173" spans="2:65" s="13" customFormat="1" ht="10.199999999999999">
      <c r="B173" s="157"/>
      <c r="D173" s="151" t="s">
        <v>189</v>
      </c>
      <c r="E173" s="158" t="s">
        <v>32</v>
      </c>
      <c r="F173" s="159" t="s">
        <v>965</v>
      </c>
      <c r="H173" s="160">
        <v>182</v>
      </c>
      <c r="I173" s="161"/>
      <c r="L173" s="157"/>
      <c r="M173" s="162"/>
      <c r="T173" s="163"/>
      <c r="AT173" s="158" t="s">
        <v>189</v>
      </c>
      <c r="AU173" s="158" t="s">
        <v>88</v>
      </c>
      <c r="AV173" s="13" t="s">
        <v>88</v>
      </c>
      <c r="AW173" s="13" t="s">
        <v>41</v>
      </c>
      <c r="AX173" s="13" t="s">
        <v>86</v>
      </c>
      <c r="AY173" s="158" t="s">
        <v>178</v>
      </c>
    </row>
    <row r="174" spans="2:65" s="1" customFormat="1" ht="24.15" customHeight="1">
      <c r="B174" s="34"/>
      <c r="C174" s="133" t="s">
        <v>268</v>
      </c>
      <c r="D174" s="133" t="s">
        <v>180</v>
      </c>
      <c r="E174" s="134" t="s">
        <v>262</v>
      </c>
      <c r="F174" s="135" t="s">
        <v>263</v>
      </c>
      <c r="G174" s="136" t="s">
        <v>202</v>
      </c>
      <c r="H174" s="137">
        <v>13.4</v>
      </c>
      <c r="I174" s="138"/>
      <c r="J174" s="139">
        <f>ROUND(I174*H174,2)</f>
        <v>0</v>
      </c>
      <c r="K174" s="135" t="s">
        <v>184</v>
      </c>
      <c r="L174" s="34"/>
      <c r="M174" s="140" t="s">
        <v>32</v>
      </c>
      <c r="N174" s="141" t="s">
        <v>50</v>
      </c>
      <c r="P174" s="142">
        <f>O174*H174</f>
        <v>0</v>
      </c>
      <c r="Q174" s="142">
        <v>4.6999999999999999E-4</v>
      </c>
      <c r="R174" s="142">
        <f>Q174*H174</f>
        <v>6.2979999999999998E-3</v>
      </c>
      <c r="S174" s="142">
        <v>0</v>
      </c>
      <c r="T174" s="143">
        <f>S174*H174</f>
        <v>0</v>
      </c>
      <c r="AR174" s="144" t="s">
        <v>185</v>
      </c>
      <c r="AT174" s="144" t="s">
        <v>180</v>
      </c>
      <c r="AU174" s="144" t="s">
        <v>88</v>
      </c>
      <c r="AY174" s="18" t="s">
        <v>178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86</v>
      </c>
      <c r="BK174" s="145">
        <f>ROUND(I174*H174,2)</f>
        <v>0</v>
      </c>
      <c r="BL174" s="18" t="s">
        <v>185</v>
      </c>
      <c r="BM174" s="144" t="s">
        <v>966</v>
      </c>
    </row>
    <row r="175" spans="2:65" s="1" customFormat="1" ht="10.199999999999999">
      <c r="B175" s="34"/>
      <c r="D175" s="146" t="s">
        <v>187</v>
      </c>
      <c r="F175" s="147" t="s">
        <v>265</v>
      </c>
      <c r="I175" s="148"/>
      <c r="L175" s="34"/>
      <c r="M175" s="149"/>
      <c r="T175" s="55"/>
      <c r="AT175" s="18" t="s">
        <v>187</v>
      </c>
      <c r="AU175" s="18" t="s">
        <v>88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190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10.199999999999999">
      <c r="B177" s="150"/>
      <c r="D177" s="151" t="s">
        <v>189</v>
      </c>
      <c r="E177" s="152" t="s">
        <v>32</v>
      </c>
      <c r="F177" s="153" t="s">
        <v>222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253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3" customFormat="1" ht="10.199999999999999">
      <c r="B179" s="157"/>
      <c r="D179" s="151" t="s">
        <v>189</v>
      </c>
      <c r="E179" s="158" t="s">
        <v>32</v>
      </c>
      <c r="F179" s="159" t="s">
        <v>967</v>
      </c>
      <c r="H179" s="160">
        <v>13.4</v>
      </c>
      <c r="I179" s="161"/>
      <c r="L179" s="157"/>
      <c r="M179" s="162"/>
      <c r="T179" s="163"/>
      <c r="AT179" s="158" t="s">
        <v>189</v>
      </c>
      <c r="AU179" s="158" t="s">
        <v>88</v>
      </c>
      <c r="AV179" s="13" t="s">
        <v>88</v>
      </c>
      <c r="AW179" s="13" t="s">
        <v>41</v>
      </c>
      <c r="AX179" s="13" t="s">
        <v>79</v>
      </c>
      <c r="AY179" s="158" t="s">
        <v>178</v>
      </c>
    </row>
    <row r="180" spans="2:65" s="14" customFormat="1" ht="10.199999999999999">
      <c r="B180" s="164"/>
      <c r="D180" s="151" t="s">
        <v>189</v>
      </c>
      <c r="E180" s="165" t="s">
        <v>32</v>
      </c>
      <c r="F180" s="166" t="s">
        <v>192</v>
      </c>
      <c r="H180" s="167">
        <v>13.4</v>
      </c>
      <c r="I180" s="168"/>
      <c r="L180" s="164"/>
      <c r="M180" s="169"/>
      <c r="T180" s="170"/>
      <c r="AT180" s="165" t="s">
        <v>189</v>
      </c>
      <c r="AU180" s="165" t="s">
        <v>88</v>
      </c>
      <c r="AV180" s="14" t="s">
        <v>185</v>
      </c>
      <c r="AW180" s="14" t="s">
        <v>41</v>
      </c>
      <c r="AX180" s="14" t="s">
        <v>86</v>
      </c>
      <c r="AY180" s="165" t="s">
        <v>178</v>
      </c>
    </row>
    <row r="181" spans="2:65" s="1" customFormat="1" ht="24.15" customHeight="1">
      <c r="B181" s="34"/>
      <c r="C181" s="133" t="s">
        <v>274</v>
      </c>
      <c r="D181" s="133" t="s">
        <v>180</v>
      </c>
      <c r="E181" s="134" t="s">
        <v>269</v>
      </c>
      <c r="F181" s="135" t="s">
        <v>270</v>
      </c>
      <c r="G181" s="136" t="s">
        <v>202</v>
      </c>
      <c r="H181" s="137">
        <v>13.4</v>
      </c>
      <c r="I181" s="138"/>
      <c r="J181" s="139">
        <f>ROUND(I181*H181,2)</f>
        <v>0</v>
      </c>
      <c r="K181" s="135" t="s">
        <v>184</v>
      </c>
      <c r="L181" s="34"/>
      <c r="M181" s="140" t="s">
        <v>32</v>
      </c>
      <c r="N181" s="141" t="s">
        <v>50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185</v>
      </c>
      <c r="AT181" s="144" t="s">
        <v>180</v>
      </c>
      <c r="AU181" s="144" t="s">
        <v>88</v>
      </c>
      <c r="AY181" s="18" t="s">
        <v>178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86</v>
      </c>
      <c r="BK181" s="145">
        <f>ROUND(I181*H181,2)</f>
        <v>0</v>
      </c>
      <c r="BL181" s="18" t="s">
        <v>185</v>
      </c>
      <c r="BM181" s="144" t="s">
        <v>968</v>
      </c>
    </row>
    <row r="182" spans="2:65" s="1" customFormat="1" ht="10.199999999999999">
      <c r="B182" s="34"/>
      <c r="D182" s="146" t="s">
        <v>187</v>
      </c>
      <c r="F182" s="147" t="s">
        <v>272</v>
      </c>
      <c r="I182" s="148"/>
      <c r="L182" s="34"/>
      <c r="M182" s="149"/>
      <c r="T182" s="55"/>
      <c r="AT182" s="18" t="s">
        <v>187</v>
      </c>
      <c r="AU182" s="18" t="s">
        <v>88</v>
      </c>
    </row>
    <row r="183" spans="2:65" s="13" customFormat="1" ht="10.199999999999999">
      <c r="B183" s="157"/>
      <c r="D183" s="151" t="s">
        <v>189</v>
      </c>
      <c r="E183" s="158" t="s">
        <v>32</v>
      </c>
      <c r="F183" s="159" t="s">
        <v>969</v>
      </c>
      <c r="H183" s="160">
        <v>13.4</v>
      </c>
      <c r="I183" s="161"/>
      <c r="L183" s="157"/>
      <c r="M183" s="162"/>
      <c r="T183" s="163"/>
      <c r="AT183" s="158" t="s">
        <v>189</v>
      </c>
      <c r="AU183" s="158" t="s">
        <v>88</v>
      </c>
      <c r="AV183" s="13" t="s">
        <v>88</v>
      </c>
      <c r="AW183" s="13" t="s">
        <v>41</v>
      </c>
      <c r="AX183" s="13" t="s">
        <v>86</v>
      </c>
      <c r="AY183" s="158" t="s">
        <v>178</v>
      </c>
    </row>
    <row r="184" spans="2:65" s="1" customFormat="1" ht="55.5" customHeight="1">
      <c r="B184" s="34"/>
      <c r="C184" s="133" t="s">
        <v>290</v>
      </c>
      <c r="D184" s="133" t="s">
        <v>180</v>
      </c>
      <c r="E184" s="134" t="s">
        <v>275</v>
      </c>
      <c r="F184" s="135" t="s">
        <v>276</v>
      </c>
      <c r="G184" s="136" t="s">
        <v>277</v>
      </c>
      <c r="H184" s="137">
        <v>29.734000000000002</v>
      </c>
      <c r="I184" s="138"/>
      <c r="J184" s="139">
        <f>ROUND(I184*H184,2)</f>
        <v>0</v>
      </c>
      <c r="K184" s="135" t="s">
        <v>184</v>
      </c>
      <c r="L184" s="34"/>
      <c r="M184" s="140" t="s">
        <v>32</v>
      </c>
      <c r="N184" s="141" t="s">
        <v>50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185</v>
      </c>
      <c r="AT184" s="144" t="s">
        <v>180</v>
      </c>
      <c r="AU184" s="144" t="s">
        <v>88</v>
      </c>
      <c r="AY184" s="18" t="s">
        <v>178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86</v>
      </c>
      <c r="BK184" s="145">
        <f>ROUND(I184*H184,2)</f>
        <v>0</v>
      </c>
      <c r="BL184" s="18" t="s">
        <v>185</v>
      </c>
      <c r="BM184" s="144" t="s">
        <v>970</v>
      </c>
    </row>
    <row r="185" spans="2:65" s="1" customFormat="1" ht="10.199999999999999">
      <c r="B185" s="34"/>
      <c r="D185" s="146" t="s">
        <v>187</v>
      </c>
      <c r="F185" s="147" t="s">
        <v>279</v>
      </c>
      <c r="I185" s="148"/>
      <c r="L185" s="34"/>
      <c r="M185" s="149"/>
      <c r="T185" s="55"/>
      <c r="AT185" s="18" t="s">
        <v>187</v>
      </c>
      <c r="AU185" s="18" t="s">
        <v>88</v>
      </c>
    </row>
    <row r="186" spans="2:65" s="12" customFormat="1" ht="10.199999999999999">
      <c r="B186" s="150"/>
      <c r="D186" s="151" t="s">
        <v>189</v>
      </c>
      <c r="E186" s="152" t="s">
        <v>32</v>
      </c>
      <c r="F186" s="153" t="s">
        <v>190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2" customFormat="1" ht="10.199999999999999">
      <c r="B187" s="150"/>
      <c r="D187" s="151" t="s">
        <v>189</v>
      </c>
      <c r="E187" s="152" t="s">
        <v>32</v>
      </c>
      <c r="F187" s="153" t="s">
        <v>222</v>
      </c>
      <c r="H187" s="152" t="s">
        <v>32</v>
      </c>
      <c r="I187" s="154"/>
      <c r="L187" s="150"/>
      <c r="M187" s="155"/>
      <c r="T187" s="156"/>
      <c r="AT187" s="152" t="s">
        <v>189</v>
      </c>
      <c r="AU187" s="152" t="s">
        <v>88</v>
      </c>
      <c r="AV187" s="12" t="s">
        <v>86</v>
      </c>
      <c r="AW187" s="12" t="s">
        <v>41</v>
      </c>
      <c r="AX187" s="12" t="s">
        <v>79</v>
      </c>
      <c r="AY187" s="152" t="s">
        <v>178</v>
      </c>
    </row>
    <row r="188" spans="2:65" s="12" customFormat="1" ht="10.199999999999999">
      <c r="B188" s="150"/>
      <c r="D188" s="151" t="s">
        <v>189</v>
      </c>
      <c r="E188" s="152" t="s">
        <v>32</v>
      </c>
      <c r="F188" s="153" t="s">
        <v>934</v>
      </c>
      <c r="H188" s="152" t="s">
        <v>32</v>
      </c>
      <c r="I188" s="154"/>
      <c r="L188" s="150"/>
      <c r="M188" s="155"/>
      <c r="T188" s="156"/>
      <c r="AT188" s="152" t="s">
        <v>189</v>
      </c>
      <c r="AU188" s="152" t="s">
        <v>88</v>
      </c>
      <c r="AV188" s="12" t="s">
        <v>86</v>
      </c>
      <c r="AW188" s="12" t="s">
        <v>41</v>
      </c>
      <c r="AX188" s="12" t="s">
        <v>79</v>
      </c>
      <c r="AY188" s="152" t="s">
        <v>178</v>
      </c>
    </row>
    <row r="189" spans="2:65" s="12" customFormat="1" ht="10.199999999999999">
      <c r="B189" s="150"/>
      <c r="D189" s="151" t="s">
        <v>189</v>
      </c>
      <c r="E189" s="152" t="s">
        <v>32</v>
      </c>
      <c r="F189" s="153" t="s">
        <v>280</v>
      </c>
      <c r="H189" s="152" t="s">
        <v>32</v>
      </c>
      <c r="I189" s="154"/>
      <c r="L189" s="150"/>
      <c r="M189" s="155"/>
      <c r="T189" s="156"/>
      <c r="AT189" s="152" t="s">
        <v>189</v>
      </c>
      <c r="AU189" s="152" t="s">
        <v>88</v>
      </c>
      <c r="AV189" s="12" t="s">
        <v>86</v>
      </c>
      <c r="AW189" s="12" t="s">
        <v>41</v>
      </c>
      <c r="AX189" s="12" t="s">
        <v>79</v>
      </c>
      <c r="AY189" s="152" t="s">
        <v>178</v>
      </c>
    </row>
    <row r="190" spans="2:65" s="12" customFormat="1" ht="20.399999999999999">
      <c r="B190" s="150"/>
      <c r="D190" s="151" t="s">
        <v>189</v>
      </c>
      <c r="E190" s="152" t="s">
        <v>32</v>
      </c>
      <c r="F190" s="153" t="s">
        <v>281</v>
      </c>
      <c r="H190" s="152" t="s">
        <v>32</v>
      </c>
      <c r="I190" s="154"/>
      <c r="L190" s="150"/>
      <c r="M190" s="155"/>
      <c r="T190" s="156"/>
      <c r="AT190" s="152" t="s">
        <v>189</v>
      </c>
      <c r="AU190" s="152" t="s">
        <v>88</v>
      </c>
      <c r="AV190" s="12" t="s">
        <v>86</v>
      </c>
      <c r="AW190" s="12" t="s">
        <v>41</v>
      </c>
      <c r="AX190" s="12" t="s">
        <v>79</v>
      </c>
      <c r="AY190" s="152" t="s">
        <v>178</v>
      </c>
    </row>
    <row r="191" spans="2:65" s="12" customFormat="1" ht="20.399999999999999">
      <c r="B191" s="150"/>
      <c r="D191" s="151" t="s">
        <v>189</v>
      </c>
      <c r="E191" s="152" t="s">
        <v>32</v>
      </c>
      <c r="F191" s="153" t="s">
        <v>971</v>
      </c>
      <c r="H191" s="152" t="s">
        <v>32</v>
      </c>
      <c r="I191" s="154"/>
      <c r="L191" s="150"/>
      <c r="M191" s="155"/>
      <c r="T191" s="156"/>
      <c r="AT191" s="152" t="s">
        <v>189</v>
      </c>
      <c r="AU191" s="152" t="s">
        <v>88</v>
      </c>
      <c r="AV191" s="12" t="s">
        <v>86</v>
      </c>
      <c r="AW191" s="12" t="s">
        <v>41</v>
      </c>
      <c r="AX191" s="12" t="s">
        <v>79</v>
      </c>
      <c r="AY191" s="152" t="s">
        <v>178</v>
      </c>
    </row>
    <row r="192" spans="2:65" s="12" customFormat="1" ht="10.199999999999999">
      <c r="B192" s="150"/>
      <c r="D192" s="151" t="s">
        <v>189</v>
      </c>
      <c r="E192" s="152" t="s">
        <v>32</v>
      </c>
      <c r="F192" s="153" t="s">
        <v>283</v>
      </c>
      <c r="H192" s="152" t="s">
        <v>32</v>
      </c>
      <c r="I192" s="154"/>
      <c r="L192" s="150"/>
      <c r="M192" s="155"/>
      <c r="T192" s="156"/>
      <c r="AT192" s="152" t="s">
        <v>189</v>
      </c>
      <c r="AU192" s="152" t="s">
        <v>88</v>
      </c>
      <c r="AV192" s="12" t="s">
        <v>86</v>
      </c>
      <c r="AW192" s="12" t="s">
        <v>41</v>
      </c>
      <c r="AX192" s="12" t="s">
        <v>79</v>
      </c>
      <c r="AY192" s="152" t="s">
        <v>178</v>
      </c>
    </row>
    <row r="193" spans="2:65" s="13" customFormat="1" ht="10.199999999999999">
      <c r="B193" s="157"/>
      <c r="D193" s="151" t="s">
        <v>189</v>
      </c>
      <c r="E193" s="158" t="s">
        <v>32</v>
      </c>
      <c r="F193" s="159" t="s">
        <v>972</v>
      </c>
      <c r="H193" s="160">
        <v>34.972000000000001</v>
      </c>
      <c r="I193" s="161"/>
      <c r="L193" s="157"/>
      <c r="M193" s="162"/>
      <c r="T193" s="163"/>
      <c r="AT193" s="158" t="s">
        <v>189</v>
      </c>
      <c r="AU193" s="158" t="s">
        <v>88</v>
      </c>
      <c r="AV193" s="13" t="s">
        <v>88</v>
      </c>
      <c r="AW193" s="13" t="s">
        <v>41</v>
      </c>
      <c r="AX193" s="13" t="s">
        <v>79</v>
      </c>
      <c r="AY193" s="158" t="s">
        <v>178</v>
      </c>
    </row>
    <row r="194" spans="2:65" s="13" customFormat="1" ht="20.399999999999999">
      <c r="B194" s="157"/>
      <c r="D194" s="151" t="s">
        <v>189</v>
      </c>
      <c r="E194" s="158" t="s">
        <v>32</v>
      </c>
      <c r="F194" s="159" t="s">
        <v>973</v>
      </c>
      <c r="H194" s="160">
        <v>4.2530000000000001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79</v>
      </c>
      <c r="AY194" s="158" t="s">
        <v>178</v>
      </c>
    </row>
    <row r="195" spans="2:65" s="13" customFormat="1" ht="10.199999999999999">
      <c r="B195" s="157"/>
      <c r="D195" s="151" t="s">
        <v>189</v>
      </c>
      <c r="E195" s="158" t="s">
        <v>32</v>
      </c>
      <c r="F195" s="159" t="s">
        <v>974</v>
      </c>
      <c r="H195" s="160">
        <v>-8.4619999999999997</v>
      </c>
      <c r="I195" s="161"/>
      <c r="L195" s="157"/>
      <c r="M195" s="162"/>
      <c r="T195" s="163"/>
      <c r="AT195" s="158" t="s">
        <v>189</v>
      </c>
      <c r="AU195" s="158" t="s">
        <v>88</v>
      </c>
      <c r="AV195" s="13" t="s">
        <v>88</v>
      </c>
      <c r="AW195" s="13" t="s">
        <v>41</v>
      </c>
      <c r="AX195" s="13" t="s">
        <v>79</v>
      </c>
      <c r="AY195" s="158" t="s">
        <v>178</v>
      </c>
    </row>
    <row r="196" spans="2:65" s="13" customFormat="1" ht="20.399999999999999">
      <c r="B196" s="157"/>
      <c r="D196" s="151" t="s">
        <v>189</v>
      </c>
      <c r="E196" s="158" t="s">
        <v>32</v>
      </c>
      <c r="F196" s="159" t="s">
        <v>975</v>
      </c>
      <c r="H196" s="160">
        <v>-1.0289999999999999</v>
      </c>
      <c r="I196" s="161"/>
      <c r="L196" s="157"/>
      <c r="M196" s="162"/>
      <c r="T196" s="163"/>
      <c r="AT196" s="158" t="s">
        <v>189</v>
      </c>
      <c r="AU196" s="158" t="s">
        <v>88</v>
      </c>
      <c r="AV196" s="13" t="s">
        <v>88</v>
      </c>
      <c r="AW196" s="13" t="s">
        <v>41</v>
      </c>
      <c r="AX196" s="13" t="s">
        <v>79</v>
      </c>
      <c r="AY196" s="158" t="s">
        <v>178</v>
      </c>
    </row>
    <row r="197" spans="2:65" s="14" customFormat="1" ht="10.199999999999999">
      <c r="B197" s="164"/>
      <c r="D197" s="151" t="s">
        <v>189</v>
      </c>
      <c r="E197" s="165" t="s">
        <v>32</v>
      </c>
      <c r="F197" s="166" t="s">
        <v>192</v>
      </c>
      <c r="H197" s="167">
        <v>29.734000000000002</v>
      </c>
      <c r="I197" s="168"/>
      <c r="L197" s="164"/>
      <c r="M197" s="169"/>
      <c r="T197" s="170"/>
      <c r="AT197" s="165" t="s">
        <v>189</v>
      </c>
      <c r="AU197" s="165" t="s">
        <v>88</v>
      </c>
      <c r="AV197" s="14" t="s">
        <v>185</v>
      </c>
      <c r="AW197" s="14" t="s">
        <v>41</v>
      </c>
      <c r="AX197" s="14" t="s">
        <v>86</v>
      </c>
      <c r="AY197" s="165" t="s">
        <v>178</v>
      </c>
    </row>
    <row r="198" spans="2:65" s="1" customFormat="1" ht="55.5" customHeight="1">
      <c r="B198" s="34"/>
      <c r="C198" s="133" t="s">
        <v>8</v>
      </c>
      <c r="D198" s="133" t="s">
        <v>180</v>
      </c>
      <c r="E198" s="134" t="s">
        <v>291</v>
      </c>
      <c r="F198" s="135" t="s">
        <v>292</v>
      </c>
      <c r="G198" s="136" t="s">
        <v>277</v>
      </c>
      <c r="H198" s="137">
        <v>29.734000000000002</v>
      </c>
      <c r="I198" s="138"/>
      <c r="J198" s="139">
        <f>ROUND(I198*H198,2)</f>
        <v>0</v>
      </c>
      <c r="K198" s="135" t="s">
        <v>184</v>
      </c>
      <c r="L198" s="34"/>
      <c r="M198" s="140" t="s">
        <v>32</v>
      </c>
      <c r="N198" s="141" t="s">
        <v>50</v>
      </c>
      <c r="P198" s="142">
        <f>O198*H198</f>
        <v>0</v>
      </c>
      <c r="Q198" s="142">
        <v>0</v>
      </c>
      <c r="R198" s="142">
        <f>Q198*H198</f>
        <v>0</v>
      </c>
      <c r="S198" s="142">
        <v>0</v>
      </c>
      <c r="T198" s="143">
        <f>S198*H198</f>
        <v>0</v>
      </c>
      <c r="AR198" s="144" t="s">
        <v>185</v>
      </c>
      <c r="AT198" s="144" t="s">
        <v>180</v>
      </c>
      <c r="AU198" s="144" t="s">
        <v>88</v>
      </c>
      <c r="AY198" s="18" t="s">
        <v>178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86</v>
      </c>
      <c r="BK198" s="145">
        <f>ROUND(I198*H198,2)</f>
        <v>0</v>
      </c>
      <c r="BL198" s="18" t="s">
        <v>185</v>
      </c>
      <c r="BM198" s="144" t="s">
        <v>976</v>
      </c>
    </row>
    <row r="199" spans="2:65" s="1" customFormat="1" ht="10.199999999999999">
      <c r="B199" s="34"/>
      <c r="D199" s="146" t="s">
        <v>187</v>
      </c>
      <c r="F199" s="147" t="s">
        <v>294</v>
      </c>
      <c r="I199" s="148"/>
      <c r="L199" s="34"/>
      <c r="M199" s="149"/>
      <c r="T199" s="55"/>
      <c r="AT199" s="18" t="s">
        <v>187</v>
      </c>
      <c r="AU199" s="18" t="s">
        <v>88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190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10.199999999999999">
      <c r="B201" s="150"/>
      <c r="D201" s="151" t="s">
        <v>189</v>
      </c>
      <c r="E201" s="152" t="s">
        <v>32</v>
      </c>
      <c r="F201" s="153" t="s">
        <v>222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2" customFormat="1" ht="10.199999999999999">
      <c r="B202" s="150"/>
      <c r="D202" s="151" t="s">
        <v>189</v>
      </c>
      <c r="E202" s="152" t="s">
        <v>32</v>
      </c>
      <c r="F202" s="153" t="s">
        <v>934</v>
      </c>
      <c r="H202" s="152" t="s">
        <v>32</v>
      </c>
      <c r="I202" s="154"/>
      <c r="L202" s="150"/>
      <c r="M202" s="155"/>
      <c r="T202" s="156"/>
      <c r="AT202" s="152" t="s">
        <v>189</v>
      </c>
      <c r="AU202" s="152" t="s">
        <v>88</v>
      </c>
      <c r="AV202" s="12" t="s">
        <v>86</v>
      </c>
      <c r="AW202" s="12" t="s">
        <v>41</v>
      </c>
      <c r="AX202" s="12" t="s">
        <v>79</v>
      </c>
      <c r="AY202" s="152" t="s">
        <v>178</v>
      </c>
    </row>
    <row r="203" spans="2:65" s="12" customFormat="1" ht="10.199999999999999">
      <c r="B203" s="150"/>
      <c r="D203" s="151" t="s">
        <v>189</v>
      </c>
      <c r="E203" s="152" t="s">
        <v>32</v>
      </c>
      <c r="F203" s="153" t="s">
        <v>280</v>
      </c>
      <c r="H203" s="152" t="s">
        <v>32</v>
      </c>
      <c r="I203" s="154"/>
      <c r="L203" s="150"/>
      <c r="M203" s="155"/>
      <c r="T203" s="156"/>
      <c r="AT203" s="152" t="s">
        <v>189</v>
      </c>
      <c r="AU203" s="152" t="s">
        <v>88</v>
      </c>
      <c r="AV203" s="12" t="s">
        <v>86</v>
      </c>
      <c r="AW203" s="12" t="s">
        <v>41</v>
      </c>
      <c r="AX203" s="12" t="s">
        <v>79</v>
      </c>
      <c r="AY203" s="152" t="s">
        <v>178</v>
      </c>
    </row>
    <row r="204" spans="2:65" s="12" customFormat="1" ht="20.399999999999999">
      <c r="B204" s="150"/>
      <c r="D204" s="151" t="s">
        <v>189</v>
      </c>
      <c r="E204" s="152" t="s">
        <v>32</v>
      </c>
      <c r="F204" s="153" t="s">
        <v>281</v>
      </c>
      <c r="H204" s="152" t="s">
        <v>32</v>
      </c>
      <c r="I204" s="154"/>
      <c r="L204" s="150"/>
      <c r="M204" s="155"/>
      <c r="T204" s="156"/>
      <c r="AT204" s="152" t="s">
        <v>189</v>
      </c>
      <c r="AU204" s="152" t="s">
        <v>88</v>
      </c>
      <c r="AV204" s="12" t="s">
        <v>86</v>
      </c>
      <c r="AW204" s="12" t="s">
        <v>41</v>
      </c>
      <c r="AX204" s="12" t="s">
        <v>79</v>
      </c>
      <c r="AY204" s="152" t="s">
        <v>178</v>
      </c>
    </row>
    <row r="205" spans="2:65" s="12" customFormat="1" ht="20.399999999999999">
      <c r="B205" s="150"/>
      <c r="D205" s="151" t="s">
        <v>189</v>
      </c>
      <c r="E205" s="152" t="s">
        <v>32</v>
      </c>
      <c r="F205" s="153" t="s">
        <v>971</v>
      </c>
      <c r="H205" s="152" t="s">
        <v>32</v>
      </c>
      <c r="I205" s="154"/>
      <c r="L205" s="150"/>
      <c r="M205" s="155"/>
      <c r="T205" s="156"/>
      <c r="AT205" s="152" t="s">
        <v>189</v>
      </c>
      <c r="AU205" s="152" t="s">
        <v>88</v>
      </c>
      <c r="AV205" s="12" t="s">
        <v>86</v>
      </c>
      <c r="AW205" s="12" t="s">
        <v>41</v>
      </c>
      <c r="AX205" s="12" t="s">
        <v>79</v>
      </c>
      <c r="AY205" s="152" t="s">
        <v>178</v>
      </c>
    </row>
    <row r="206" spans="2:65" s="12" customFormat="1" ht="10.199999999999999">
      <c r="B206" s="150"/>
      <c r="D206" s="151" t="s">
        <v>189</v>
      </c>
      <c r="E206" s="152" t="s">
        <v>32</v>
      </c>
      <c r="F206" s="153" t="s">
        <v>283</v>
      </c>
      <c r="H206" s="152" t="s">
        <v>32</v>
      </c>
      <c r="I206" s="154"/>
      <c r="L206" s="150"/>
      <c r="M206" s="155"/>
      <c r="T206" s="156"/>
      <c r="AT206" s="152" t="s">
        <v>189</v>
      </c>
      <c r="AU206" s="152" t="s">
        <v>88</v>
      </c>
      <c r="AV206" s="12" t="s">
        <v>86</v>
      </c>
      <c r="AW206" s="12" t="s">
        <v>41</v>
      </c>
      <c r="AX206" s="12" t="s">
        <v>79</v>
      </c>
      <c r="AY206" s="152" t="s">
        <v>178</v>
      </c>
    </row>
    <row r="207" spans="2:65" s="13" customFormat="1" ht="10.199999999999999">
      <c r="B207" s="157"/>
      <c r="D207" s="151" t="s">
        <v>189</v>
      </c>
      <c r="E207" s="158" t="s">
        <v>32</v>
      </c>
      <c r="F207" s="159" t="s">
        <v>972</v>
      </c>
      <c r="H207" s="160">
        <v>34.972000000000001</v>
      </c>
      <c r="I207" s="161"/>
      <c r="L207" s="157"/>
      <c r="M207" s="162"/>
      <c r="T207" s="163"/>
      <c r="AT207" s="158" t="s">
        <v>189</v>
      </c>
      <c r="AU207" s="158" t="s">
        <v>88</v>
      </c>
      <c r="AV207" s="13" t="s">
        <v>88</v>
      </c>
      <c r="AW207" s="13" t="s">
        <v>41</v>
      </c>
      <c r="AX207" s="13" t="s">
        <v>79</v>
      </c>
      <c r="AY207" s="158" t="s">
        <v>178</v>
      </c>
    </row>
    <row r="208" spans="2:65" s="13" customFormat="1" ht="20.399999999999999">
      <c r="B208" s="157"/>
      <c r="D208" s="151" t="s">
        <v>189</v>
      </c>
      <c r="E208" s="158" t="s">
        <v>32</v>
      </c>
      <c r="F208" s="159" t="s">
        <v>973</v>
      </c>
      <c r="H208" s="160">
        <v>4.2530000000000001</v>
      </c>
      <c r="I208" s="161"/>
      <c r="L208" s="157"/>
      <c r="M208" s="162"/>
      <c r="T208" s="163"/>
      <c r="AT208" s="158" t="s">
        <v>189</v>
      </c>
      <c r="AU208" s="158" t="s">
        <v>88</v>
      </c>
      <c r="AV208" s="13" t="s">
        <v>88</v>
      </c>
      <c r="AW208" s="13" t="s">
        <v>41</v>
      </c>
      <c r="AX208" s="13" t="s">
        <v>79</v>
      </c>
      <c r="AY208" s="158" t="s">
        <v>178</v>
      </c>
    </row>
    <row r="209" spans="2:65" s="13" customFormat="1" ht="10.199999999999999">
      <c r="B209" s="157"/>
      <c r="D209" s="151" t="s">
        <v>189</v>
      </c>
      <c r="E209" s="158" t="s">
        <v>32</v>
      </c>
      <c r="F209" s="159" t="s">
        <v>974</v>
      </c>
      <c r="H209" s="160">
        <v>-8.4619999999999997</v>
      </c>
      <c r="I209" s="161"/>
      <c r="L209" s="157"/>
      <c r="M209" s="162"/>
      <c r="T209" s="163"/>
      <c r="AT209" s="158" t="s">
        <v>189</v>
      </c>
      <c r="AU209" s="158" t="s">
        <v>88</v>
      </c>
      <c r="AV209" s="13" t="s">
        <v>88</v>
      </c>
      <c r="AW209" s="13" t="s">
        <v>41</v>
      </c>
      <c r="AX209" s="13" t="s">
        <v>79</v>
      </c>
      <c r="AY209" s="158" t="s">
        <v>178</v>
      </c>
    </row>
    <row r="210" spans="2:65" s="13" customFormat="1" ht="20.399999999999999">
      <c r="B210" s="157"/>
      <c r="D210" s="151" t="s">
        <v>189</v>
      </c>
      <c r="E210" s="158" t="s">
        <v>32</v>
      </c>
      <c r="F210" s="159" t="s">
        <v>975</v>
      </c>
      <c r="H210" s="160">
        <v>-1.0289999999999999</v>
      </c>
      <c r="I210" s="161"/>
      <c r="L210" s="157"/>
      <c r="M210" s="162"/>
      <c r="T210" s="163"/>
      <c r="AT210" s="158" t="s">
        <v>189</v>
      </c>
      <c r="AU210" s="158" t="s">
        <v>88</v>
      </c>
      <c r="AV210" s="13" t="s">
        <v>88</v>
      </c>
      <c r="AW210" s="13" t="s">
        <v>41</v>
      </c>
      <c r="AX210" s="13" t="s">
        <v>79</v>
      </c>
      <c r="AY210" s="158" t="s">
        <v>178</v>
      </c>
    </row>
    <row r="211" spans="2:65" s="14" customFormat="1" ht="10.199999999999999">
      <c r="B211" s="164"/>
      <c r="D211" s="151" t="s">
        <v>189</v>
      </c>
      <c r="E211" s="165" t="s">
        <v>32</v>
      </c>
      <c r="F211" s="166" t="s">
        <v>192</v>
      </c>
      <c r="H211" s="167">
        <v>29.734000000000002</v>
      </c>
      <c r="I211" s="168"/>
      <c r="L211" s="164"/>
      <c r="M211" s="169"/>
      <c r="T211" s="170"/>
      <c r="AT211" s="165" t="s">
        <v>189</v>
      </c>
      <c r="AU211" s="165" t="s">
        <v>88</v>
      </c>
      <c r="AV211" s="14" t="s">
        <v>185</v>
      </c>
      <c r="AW211" s="14" t="s">
        <v>41</v>
      </c>
      <c r="AX211" s="14" t="s">
        <v>86</v>
      </c>
      <c r="AY211" s="165" t="s">
        <v>178</v>
      </c>
    </row>
    <row r="212" spans="2:65" s="1" customFormat="1" ht="55.5" customHeight="1">
      <c r="B212" s="34"/>
      <c r="C212" s="133" t="s">
        <v>310</v>
      </c>
      <c r="D212" s="133" t="s">
        <v>180</v>
      </c>
      <c r="E212" s="134" t="s">
        <v>977</v>
      </c>
      <c r="F212" s="135" t="s">
        <v>978</v>
      </c>
      <c r="G212" s="136" t="s">
        <v>277</v>
      </c>
      <c r="H212" s="137">
        <v>44.6</v>
      </c>
      <c r="I212" s="138"/>
      <c r="J212" s="139">
        <f>ROUND(I212*H212,2)</f>
        <v>0</v>
      </c>
      <c r="K212" s="135" t="s">
        <v>184</v>
      </c>
      <c r="L212" s="34"/>
      <c r="M212" s="140" t="s">
        <v>32</v>
      </c>
      <c r="N212" s="141" t="s">
        <v>50</v>
      </c>
      <c r="P212" s="142">
        <f>O212*H212</f>
        <v>0</v>
      </c>
      <c r="Q212" s="142">
        <v>0</v>
      </c>
      <c r="R212" s="142">
        <f>Q212*H212</f>
        <v>0</v>
      </c>
      <c r="S212" s="142">
        <v>0</v>
      </c>
      <c r="T212" s="143">
        <f>S212*H212</f>
        <v>0</v>
      </c>
      <c r="AR212" s="144" t="s">
        <v>185</v>
      </c>
      <c r="AT212" s="144" t="s">
        <v>180</v>
      </c>
      <c r="AU212" s="144" t="s">
        <v>88</v>
      </c>
      <c r="AY212" s="18" t="s">
        <v>178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86</v>
      </c>
      <c r="BK212" s="145">
        <f>ROUND(I212*H212,2)</f>
        <v>0</v>
      </c>
      <c r="BL212" s="18" t="s">
        <v>185</v>
      </c>
      <c r="BM212" s="144" t="s">
        <v>979</v>
      </c>
    </row>
    <row r="213" spans="2:65" s="1" customFormat="1" ht="10.199999999999999">
      <c r="B213" s="34"/>
      <c r="D213" s="146" t="s">
        <v>187</v>
      </c>
      <c r="F213" s="147" t="s">
        <v>980</v>
      </c>
      <c r="I213" s="148"/>
      <c r="L213" s="34"/>
      <c r="M213" s="149"/>
      <c r="T213" s="55"/>
      <c r="AT213" s="18" t="s">
        <v>187</v>
      </c>
      <c r="AU213" s="18" t="s">
        <v>88</v>
      </c>
    </row>
    <row r="214" spans="2:65" s="12" customFormat="1" ht="10.199999999999999">
      <c r="B214" s="150"/>
      <c r="D214" s="151" t="s">
        <v>189</v>
      </c>
      <c r="E214" s="152" t="s">
        <v>32</v>
      </c>
      <c r="F214" s="153" t="s">
        <v>190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2" customFormat="1" ht="10.199999999999999">
      <c r="B215" s="150"/>
      <c r="D215" s="151" t="s">
        <v>189</v>
      </c>
      <c r="E215" s="152" t="s">
        <v>32</v>
      </c>
      <c r="F215" s="153" t="s">
        <v>222</v>
      </c>
      <c r="H215" s="152" t="s">
        <v>32</v>
      </c>
      <c r="I215" s="154"/>
      <c r="L215" s="150"/>
      <c r="M215" s="155"/>
      <c r="T215" s="156"/>
      <c r="AT215" s="152" t="s">
        <v>189</v>
      </c>
      <c r="AU215" s="152" t="s">
        <v>88</v>
      </c>
      <c r="AV215" s="12" t="s">
        <v>86</v>
      </c>
      <c r="AW215" s="12" t="s">
        <v>41</v>
      </c>
      <c r="AX215" s="12" t="s">
        <v>79</v>
      </c>
      <c r="AY215" s="152" t="s">
        <v>178</v>
      </c>
    </row>
    <row r="216" spans="2:65" s="12" customFormat="1" ht="10.199999999999999">
      <c r="B216" s="150"/>
      <c r="D216" s="151" t="s">
        <v>189</v>
      </c>
      <c r="E216" s="152" t="s">
        <v>32</v>
      </c>
      <c r="F216" s="153" t="s">
        <v>934</v>
      </c>
      <c r="H216" s="152" t="s">
        <v>32</v>
      </c>
      <c r="I216" s="154"/>
      <c r="L216" s="150"/>
      <c r="M216" s="155"/>
      <c r="T216" s="156"/>
      <c r="AT216" s="152" t="s">
        <v>189</v>
      </c>
      <c r="AU216" s="152" t="s">
        <v>88</v>
      </c>
      <c r="AV216" s="12" t="s">
        <v>86</v>
      </c>
      <c r="AW216" s="12" t="s">
        <v>41</v>
      </c>
      <c r="AX216" s="12" t="s">
        <v>79</v>
      </c>
      <c r="AY216" s="152" t="s">
        <v>178</v>
      </c>
    </row>
    <row r="217" spans="2:65" s="12" customFormat="1" ht="10.199999999999999">
      <c r="B217" s="150"/>
      <c r="D217" s="151" t="s">
        <v>189</v>
      </c>
      <c r="E217" s="152" t="s">
        <v>32</v>
      </c>
      <c r="F217" s="153" t="s">
        <v>280</v>
      </c>
      <c r="H217" s="152" t="s">
        <v>32</v>
      </c>
      <c r="I217" s="154"/>
      <c r="L217" s="150"/>
      <c r="M217" s="155"/>
      <c r="T217" s="156"/>
      <c r="AT217" s="152" t="s">
        <v>189</v>
      </c>
      <c r="AU217" s="152" t="s">
        <v>88</v>
      </c>
      <c r="AV217" s="12" t="s">
        <v>86</v>
      </c>
      <c r="AW217" s="12" t="s">
        <v>41</v>
      </c>
      <c r="AX217" s="12" t="s">
        <v>79</v>
      </c>
      <c r="AY217" s="152" t="s">
        <v>178</v>
      </c>
    </row>
    <row r="218" spans="2:65" s="12" customFormat="1" ht="20.399999999999999">
      <c r="B218" s="150"/>
      <c r="D218" s="151" t="s">
        <v>189</v>
      </c>
      <c r="E218" s="152" t="s">
        <v>32</v>
      </c>
      <c r="F218" s="153" t="s">
        <v>281</v>
      </c>
      <c r="H218" s="152" t="s">
        <v>32</v>
      </c>
      <c r="I218" s="154"/>
      <c r="L218" s="150"/>
      <c r="M218" s="155"/>
      <c r="T218" s="156"/>
      <c r="AT218" s="152" t="s">
        <v>189</v>
      </c>
      <c r="AU218" s="152" t="s">
        <v>88</v>
      </c>
      <c r="AV218" s="12" t="s">
        <v>86</v>
      </c>
      <c r="AW218" s="12" t="s">
        <v>41</v>
      </c>
      <c r="AX218" s="12" t="s">
        <v>79</v>
      </c>
      <c r="AY218" s="152" t="s">
        <v>178</v>
      </c>
    </row>
    <row r="219" spans="2:65" s="12" customFormat="1" ht="20.399999999999999">
      <c r="B219" s="150"/>
      <c r="D219" s="151" t="s">
        <v>189</v>
      </c>
      <c r="E219" s="152" t="s">
        <v>32</v>
      </c>
      <c r="F219" s="153" t="s">
        <v>971</v>
      </c>
      <c r="H219" s="152" t="s">
        <v>32</v>
      </c>
      <c r="I219" s="154"/>
      <c r="L219" s="150"/>
      <c r="M219" s="155"/>
      <c r="T219" s="156"/>
      <c r="AT219" s="152" t="s">
        <v>189</v>
      </c>
      <c r="AU219" s="152" t="s">
        <v>88</v>
      </c>
      <c r="AV219" s="12" t="s">
        <v>86</v>
      </c>
      <c r="AW219" s="12" t="s">
        <v>41</v>
      </c>
      <c r="AX219" s="12" t="s">
        <v>79</v>
      </c>
      <c r="AY219" s="152" t="s">
        <v>178</v>
      </c>
    </row>
    <row r="220" spans="2:65" s="12" customFormat="1" ht="10.199999999999999">
      <c r="B220" s="150"/>
      <c r="D220" s="151" t="s">
        <v>189</v>
      </c>
      <c r="E220" s="152" t="s">
        <v>32</v>
      </c>
      <c r="F220" s="153" t="s">
        <v>283</v>
      </c>
      <c r="H220" s="152" t="s">
        <v>32</v>
      </c>
      <c r="I220" s="154"/>
      <c r="L220" s="150"/>
      <c r="M220" s="155"/>
      <c r="T220" s="156"/>
      <c r="AT220" s="152" t="s">
        <v>189</v>
      </c>
      <c r="AU220" s="152" t="s">
        <v>88</v>
      </c>
      <c r="AV220" s="12" t="s">
        <v>86</v>
      </c>
      <c r="AW220" s="12" t="s">
        <v>41</v>
      </c>
      <c r="AX220" s="12" t="s">
        <v>79</v>
      </c>
      <c r="AY220" s="152" t="s">
        <v>178</v>
      </c>
    </row>
    <row r="221" spans="2:65" s="13" customFormat="1" ht="10.199999999999999">
      <c r="B221" s="157"/>
      <c r="D221" s="151" t="s">
        <v>189</v>
      </c>
      <c r="E221" s="158" t="s">
        <v>32</v>
      </c>
      <c r="F221" s="159" t="s">
        <v>981</v>
      </c>
      <c r="H221" s="160">
        <v>52.457999999999998</v>
      </c>
      <c r="I221" s="161"/>
      <c r="L221" s="157"/>
      <c r="M221" s="162"/>
      <c r="T221" s="163"/>
      <c r="AT221" s="158" t="s">
        <v>189</v>
      </c>
      <c r="AU221" s="158" t="s">
        <v>88</v>
      </c>
      <c r="AV221" s="13" t="s">
        <v>88</v>
      </c>
      <c r="AW221" s="13" t="s">
        <v>41</v>
      </c>
      <c r="AX221" s="13" t="s">
        <v>79</v>
      </c>
      <c r="AY221" s="158" t="s">
        <v>178</v>
      </c>
    </row>
    <row r="222" spans="2:65" s="13" customFormat="1" ht="20.399999999999999">
      <c r="B222" s="157"/>
      <c r="D222" s="151" t="s">
        <v>189</v>
      </c>
      <c r="E222" s="158" t="s">
        <v>32</v>
      </c>
      <c r="F222" s="159" t="s">
        <v>982</v>
      </c>
      <c r="H222" s="160">
        <v>6.3789999999999996</v>
      </c>
      <c r="I222" s="161"/>
      <c r="L222" s="157"/>
      <c r="M222" s="162"/>
      <c r="T222" s="163"/>
      <c r="AT222" s="158" t="s">
        <v>189</v>
      </c>
      <c r="AU222" s="158" t="s">
        <v>88</v>
      </c>
      <c r="AV222" s="13" t="s">
        <v>88</v>
      </c>
      <c r="AW222" s="13" t="s">
        <v>41</v>
      </c>
      <c r="AX222" s="13" t="s">
        <v>79</v>
      </c>
      <c r="AY222" s="158" t="s">
        <v>178</v>
      </c>
    </row>
    <row r="223" spans="2:65" s="13" customFormat="1" ht="10.199999999999999">
      <c r="B223" s="157"/>
      <c r="D223" s="151" t="s">
        <v>189</v>
      </c>
      <c r="E223" s="158" t="s">
        <v>32</v>
      </c>
      <c r="F223" s="159" t="s">
        <v>983</v>
      </c>
      <c r="H223" s="160">
        <v>-12.693</v>
      </c>
      <c r="I223" s="161"/>
      <c r="L223" s="157"/>
      <c r="M223" s="162"/>
      <c r="T223" s="163"/>
      <c r="AT223" s="158" t="s">
        <v>189</v>
      </c>
      <c r="AU223" s="158" t="s">
        <v>88</v>
      </c>
      <c r="AV223" s="13" t="s">
        <v>88</v>
      </c>
      <c r="AW223" s="13" t="s">
        <v>41</v>
      </c>
      <c r="AX223" s="13" t="s">
        <v>79</v>
      </c>
      <c r="AY223" s="158" t="s">
        <v>178</v>
      </c>
    </row>
    <row r="224" spans="2:65" s="13" customFormat="1" ht="20.399999999999999">
      <c r="B224" s="157"/>
      <c r="D224" s="151" t="s">
        <v>189</v>
      </c>
      <c r="E224" s="158" t="s">
        <v>32</v>
      </c>
      <c r="F224" s="159" t="s">
        <v>984</v>
      </c>
      <c r="H224" s="160">
        <v>-1.544</v>
      </c>
      <c r="I224" s="161"/>
      <c r="L224" s="157"/>
      <c r="M224" s="162"/>
      <c r="T224" s="163"/>
      <c r="AT224" s="158" t="s">
        <v>189</v>
      </c>
      <c r="AU224" s="158" t="s">
        <v>88</v>
      </c>
      <c r="AV224" s="13" t="s">
        <v>88</v>
      </c>
      <c r="AW224" s="13" t="s">
        <v>41</v>
      </c>
      <c r="AX224" s="13" t="s">
        <v>79</v>
      </c>
      <c r="AY224" s="158" t="s">
        <v>178</v>
      </c>
    </row>
    <row r="225" spans="2:65" s="14" customFormat="1" ht="10.199999999999999">
      <c r="B225" s="164"/>
      <c r="D225" s="151" t="s">
        <v>189</v>
      </c>
      <c r="E225" s="165" t="s">
        <v>32</v>
      </c>
      <c r="F225" s="166" t="s">
        <v>192</v>
      </c>
      <c r="H225" s="167">
        <v>44.6</v>
      </c>
      <c r="I225" s="168"/>
      <c r="L225" s="164"/>
      <c r="M225" s="169"/>
      <c r="T225" s="170"/>
      <c r="AT225" s="165" t="s">
        <v>189</v>
      </c>
      <c r="AU225" s="165" t="s">
        <v>88</v>
      </c>
      <c r="AV225" s="14" t="s">
        <v>185</v>
      </c>
      <c r="AW225" s="14" t="s">
        <v>41</v>
      </c>
      <c r="AX225" s="14" t="s">
        <v>86</v>
      </c>
      <c r="AY225" s="165" t="s">
        <v>178</v>
      </c>
    </row>
    <row r="226" spans="2:65" s="1" customFormat="1" ht="55.5" customHeight="1">
      <c r="B226" s="34"/>
      <c r="C226" s="133" t="s">
        <v>317</v>
      </c>
      <c r="D226" s="133" t="s">
        <v>180</v>
      </c>
      <c r="E226" s="134" t="s">
        <v>985</v>
      </c>
      <c r="F226" s="135" t="s">
        <v>986</v>
      </c>
      <c r="G226" s="136" t="s">
        <v>277</v>
      </c>
      <c r="H226" s="137">
        <v>44.6</v>
      </c>
      <c r="I226" s="138"/>
      <c r="J226" s="139">
        <f>ROUND(I226*H226,2)</f>
        <v>0</v>
      </c>
      <c r="K226" s="135" t="s">
        <v>184</v>
      </c>
      <c r="L226" s="34"/>
      <c r="M226" s="140" t="s">
        <v>32</v>
      </c>
      <c r="N226" s="141" t="s">
        <v>50</v>
      </c>
      <c r="P226" s="142">
        <f>O226*H226</f>
        <v>0</v>
      </c>
      <c r="Q226" s="142">
        <v>0</v>
      </c>
      <c r="R226" s="142">
        <f>Q226*H226</f>
        <v>0</v>
      </c>
      <c r="S226" s="142">
        <v>0</v>
      </c>
      <c r="T226" s="143">
        <f>S226*H226</f>
        <v>0</v>
      </c>
      <c r="AR226" s="144" t="s">
        <v>185</v>
      </c>
      <c r="AT226" s="144" t="s">
        <v>180</v>
      </c>
      <c r="AU226" s="144" t="s">
        <v>88</v>
      </c>
      <c r="AY226" s="18" t="s">
        <v>178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86</v>
      </c>
      <c r="BK226" s="145">
        <f>ROUND(I226*H226,2)</f>
        <v>0</v>
      </c>
      <c r="BL226" s="18" t="s">
        <v>185</v>
      </c>
      <c r="BM226" s="144" t="s">
        <v>987</v>
      </c>
    </row>
    <row r="227" spans="2:65" s="1" customFormat="1" ht="10.199999999999999">
      <c r="B227" s="34"/>
      <c r="D227" s="146" t="s">
        <v>187</v>
      </c>
      <c r="F227" s="147" t="s">
        <v>988</v>
      </c>
      <c r="I227" s="148"/>
      <c r="L227" s="34"/>
      <c r="M227" s="149"/>
      <c r="T227" s="55"/>
      <c r="AT227" s="18" t="s">
        <v>187</v>
      </c>
      <c r="AU227" s="18" t="s">
        <v>88</v>
      </c>
    </row>
    <row r="228" spans="2:65" s="12" customFormat="1" ht="10.199999999999999">
      <c r="B228" s="150"/>
      <c r="D228" s="151" t="s">
        <v>189</v>
      </c>
      <c r="E228" s="152" t="s">
        <v>32</v>
      </c>
      <c r="F228" s="153" t="s">
        <v>190</v>
      </c>
      <c r="H228" s="152" t="s">
        <v>32</v>
      </c>
      <c r="I228" s="154"/>
      <c r="L228" s="150"/>
      <c r="M228" s="155"/>
      <c r="T228" s="156"/>
      <c r="AT228" s="152" t="s">
        <v>189</v>
      </c>
      <c r="AU228" s="152" t="s">
        <v>88</v>
      </c>
      <c r="AV228" s="12" t="s">
        <v>86</v>
      </c>
      <c r="AW228" s="12" t="s">
        <v>41</v>
      </c>
      <c r="AX228" s="12" t="s">
        <v>79</v>
      </c>
      <c r="AY228" s="152" t="s">
        <v>178</v>
      </c>
    </row>
    <row r="229" spans="2:65" s="12" customFormat="1" ht="10.199999999999999">
      <c r="B229" s="150"/>
      <c r="D229" s="151" t="s">
        <v>189</v>
      </c>
      <c r="E229" s="152" t="s">
        <v>32</v>
      </c>
      <c r="F229" s="153" t="s">
        <v>222</v>
      </c>
      <c r="H229" s="152" t="s">
        <v>32</v>
      </c>
      <c r="I229" s="154"/>
      <c r="L229" s="150"/>
      <c r="M229" s="155"/>
      <c r="T229" s="156"/>
      <c r="AT229" s="152" t="s">
        <v>189</v>
      </c>
      <c r="AU229" s="152" t="s">
        <v>88</v>
      </c>
      <c r="AV229" s="12" t="s">
        <v>86</v>
      </c>
      <c r="AW229" s="12" t="s">
        <v>41</v>
      </c>
      <c r="AX229" s="12" t="s">
        <v>79</v>
      </c>
      <c r="AY229" s="152" t="s">
        <v>178</v>
      </c>
    </row>
    <row r="230" spans="2:65" s="12" customFormat="1" ht="10.199999999999999">
      <c r="B230" s="150"/>
      <c r="D230" s="151" t="s">
        <v>189</v>
      </c>
      <c r="E230" s="152" t="s">
        <v>32</v>
      </c>
      <c r="F230" s="153" t="s">
        <v>934</v>
      </c>
      <c r="H230" s="152" t="s">
        <v>32</v>
      </c>
      <c r="I230" s="154"/>
      <c r="L230" s="150"/>
      <c r="M230" s="155"/>
      <c r="T230" s="156"/>
      <c r="AT230" s="152" t="s">
        <v>189</v>
      </c>
      <c r="AU230" s="152" t="s">
        <v>88</v>
      </c>
      <c r="AV230" s="12" t="s">
        <v>86</v>
      </c>
      <c r="AW230" s="12" t="s">
        <v>41</v>
      </c>
      <c r="AX230" s="12" t="s">
        <v>79</v>
      </c>
      <c r="AY230" s="152" t="s">
        <v>178</v>
      </c>
    </row>
    <row r="231" spans="2:65" s="12" customFormat="1" ht="10.199999999999999">
      <c r="B231" s="150"/>
      <c r="D231" s="151" t="s">
        <v>189</v>
      </c>
      <c r="E231" s="152" t="s">
        <v>32</v>
      </c>
      <c r="F231" s="153" t="s">
        <v>280</v>
      </c>
      <c r="H231" s="152" t="s">
        <v>32</v>
      </c>
      <c r="I231" s="154"/>
      <c r="L231" s="150"/>
      <c r="M231" s="155"/>
      <c r="T231" s="156"/>
      <c r="AT231" s="152" t="s">
        <v>189</v>
      </c>
      <c r="AU231" s="152" t="s">
        <v>88</v>
      </c>
      <c r="AV231" s="12" t="s">
        <v>86</v>
      </c>
      <c r="AW231" s="12" t="s">
        <v>41</v>
      </c>
      <c r="AX231" s="12" t="s">
        <v>79</v>
      </c>
      <c r="AY231" s="152" t="s">
        <v>178</v>
      </c>
    </row>
    <row r="232" spans="2:65" s="12" customFormat="1" ht="20.399999999999999">
      <c r="B232" s="150"/>
      <c r="D232" s="151" t="s">
        <v>189</v>
      </c>
      <c r="E232" s="152" t="s">
        <v>32</v>
      </c>
      <c r="F232" s="153" t="s">
        <v>281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2" customFormat="1" ht="20.399999999999999">
      <c r="B233" s="150"/>
      <c r="D233" s="151" t="s">
        <v>189</v>
      </c>
      <c r="E233" s="152" t="s">
        <v>32</v>
      </c>
      <c r="F233" s="153" t="s">
        <v>971</v>
      </c>
      <c r="H233" s="152" t="s">
        <v>32</v>
      </c>
      <c r="I233" s="154"/>
      <c r="L233" s="150"/>
      <c r="M233" s="155"/>
      <c r="T233" s="156"/>
      <c r="AT233" s="152" t="s">
        <v>189</v>
      </c>
      <c r="AU233" s="152" t="s">
        <v>88</v>
      </c>
      <c r="AV233" s="12" t="s">
        <v>86</v>
      </c>
      <c r="AW233" s="12" t="s">
        <v>41</v>
      </c>
      <c r="AX233" s="12" t="s">
        <v>79</v>
      </c>
      <c r="AY233" s="152" t="s">
        <v>178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283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3" customFormat="1" ht="10.199999999999999">
      <c r="B235" s="157"/>
      <c r="D235" s="151" t="s">
        <v>189</v>
      </c>
      <c r="E235" s="158" t="s">
        <v>32</v>
      </c>
      <c r="F235" s="159" t="s">
        <v>981</v>
      </c>
      <c r="H235" s="160">
        <v>52.457999999999998</v>
      </c>
      <c r="I235" s="161"/>
      <c r="L235" s="157"/>
      <c r="M235" s="162"/>
      <c r="T235" s="163"/>
      <c r="AT235" s="158" t="s">
        <v>189</v>
      </c>
      <c r="AU235" s="158" t="s">
        <v>88</v>
      </c>
      <c r="AV235" s="13" t="s">
        <v>88</v>
      </c>
      <c r="AW235" s="13" t="s">
        <v>41</v>
      </c>
      <c r="AX235" s="13" t="s">
        <v>79</v>
      </c>
      <c r="AY235" s="158" t="s">
        <v>178</v>
      </c>
    </row>
    <row r="236" spans="2:65" s="13" customFormat="1" ht="20.399999999999999">
      <c r="B236" s="157"/>
      <c r="D236" s="151" t="s">
        <v>189</v>
      </c>
      <c r="E236" s="158" t="s">
        <v>32</v>
      </c>
      <c r="F236" s="159" t="s">
        <v>982</v>
      </c>
      <c r="H236" s="160">
        <v>6.3789999999999996</v>
      </c>
      <c r="I236" s="161"/>
      <c r="L236" s="157"/>
      <c r="M236" s="162"/>
      <c r="T236" s="163"/>
      <c r="AT236" s="158" t="s">
        <v>189</v>
      </c>
      <c r="AU236" s="158" t="s">
        <v>88</v>
      </c>
      <c r="AV236" s="13" t="s">
        <v>88</v>
      </c>
      <c r="AW236" s="13" t="s">
        <v>41</v>
      </c>
      <c r="AX236" s="13" t="s">
        <v>79</v>
      </c>
      <c r="AY236" s="158" t="s">
        <v>178</v>
      </c>
    </row>
    <row r="237" spans="2:65" s="13" customFormat="1" ht="10.199999999999999">
      <c r="B237" s="157"/>
      <c r="D237" s="151" t="s">
        <v>189</v>
      </c>
      <c r="E237" s="158" t="s">
        <v>32</v>
      </c>
      <c r="F237" s="159" t="s">
        <v>983</v>
      </c>
      <c r="H237" s="160">
        <v>-12.693</v>
      </c>
      <c r="I237" s="161"/>
      <c r="L237" s="157"/>
      <c r="M237" s="162"/>
      <c r="T237" s="163"/>
      <c r="AT237" s="158" t="s">
        <v>189</v>
      </c>
      <c r="AU237" s="158" t="s">
        <v>88</v>
      </c>
      <c r="AV237" s="13" t="s">
        <v>88</v>
      </c>
      <c r="AW237" s="13" t="s">
        <v>41</v>
      </c>
      <c r="AX237" s="13" t="s">
        <v>79</v>
      </c>
      <c r="AY237" s="158" t="s">
        <v>178</v>
      </c>
    </row>
    <row r="238" spans="2:65" s="13" customFormat="1" ht="20.399999999999999">
      <c r="B238" s="157"/>
      <c r="D238" s="151" t="s">
        <v>189</v>
      </c>
      <c r="E238" s="158" t="s">
        <v>32</v>
      </c>
      <c r="F238" s="159" t="s">
        <v>984</v>
      </c>
      <c r="H238" s="160">
        <v>-1.544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4" customFormat="1" ht="10.199999999999999">
      <c r="B239" s="164"/>
      <c r="D239" s="151" t="s">
        <v>189</v>
      </c>
      <c r="E239" s="165" t="s">
        <v>32</v>
      </c>
      <c r="F239" s="166" t="s">
        <v>192</v>
      </c>
      <c r="H239" s="167">
        <v>44.6</v>
      </c>
      <c r="I239" s="168"/>
      <c r="L239" s="164"/>
      <c r="M239" s="169"/>
      <c r="T239" s="170"/>
      <c r="AT239" s="165" t="s">
        <v>189</v>
      </c>
      <c r="AU239" s="165" t="s">
        <v>88</v>
      </c>
      <c r="AV239" s="14" t="s">
        <v>185</v>
      </c>
      <c r="AW239" s="14" t="s">
        <v>41</v>
      </c>
      <c r="AX239" s="14" t="s">
        <v>86</v>
      </c>
      <c r="AY239" s="165" t="s">
        <v>178</v>
      </c>
    </row>
    <row r="240" spans="2:65" s="1" customFormat="1" ht="37.799999999999997" customHeight="1">
      <c r="B240" s="34"/>
      <c r="C240" s="133" t="s">
        <v>324</v>
      </c>
      <c r="D240" s="133" t="s">
        <v>180</v>
      </c>
      <c r="E240" s="134" t="s">
        <v>989</v>
      </c>
      <c r="F240" s="135" t="s">
        <v>990</v>
      </c>
      <c r="G240" s="136" t="s">
        <v>277</v>
      </c>
      <c r="H240" s="137">
        <v>48.424999999999997</v>
      </c>
      <c r="I240" s="138"/>
      <c r="J240" s="139">
        <f>ROUND(I240*H240,2)</f>
        <v>0</v>
      </c>
      <c r="K240" s="135" t="s">
        <v>184</v>
      </c>
      <c r="L240" s="34"/>
      <c r="M240" s="140" t="s">
        <v>32</v>
      </c>
      <c r="N240" s="141" t="s">
        <v>50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185</v>
      </c>
      <c r="AT240" s="144" t="s">
        <v>180</v>
      </c>
      <c r="AU240" s="144" t="s">
        <v>88</v>
      </c>
      <c r="AY240" s="18" t="s">
        <v>178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86</v>
      </c>
      <c r="BK240" s="145">
        <f>ROUND(I240*H240,2)</f>
        <v>0</v>
      </c>
      <c r="BL240" s="18" t="s">
        <v>185</v>
      </c>
      <c r="BM240" s="144" t="s">
        <v>991</v>
      </c>
    </row>
    <row r="241" spans="2:65" s="1" customFormat="1" ht="10.199999999999999">
      <c r="B241" s="34"/>
      <c r="D241" s="146" t="s">
        <v>187</v>
      </c>
      <c r="F241" s="147" t="s">
        <v>992</v>
      </c>
      <c r="I241" s="148"/>
      <c r="L241" s="34"/>
      <c r="M241" s="149"/>
      <c r="T241" s="55"/>
      <c r="AT241" s="18" t="s">
        <v>187</v>
      </c>
      <c r="AU241" s="18" t="s">
        <v>88</v>
      </c>
    </row>
    <row r="242" spans="2:65" s="12" customFormat="1" ht="10.199999999999999">
      <c r="B242" s="150"/>
      <c r="D242" s="151" t="s">
        <v>189</v>
      </c>
      <c r="E242" s="152" t="s">
        <v>32</v>
      </c>
      <c r="F242" s="153" t="s">
        <v>190</v>
      </c>
      <c r="H242" s="152" t="s">
        <v>32</v>
      </c>
      <c r="I242" s="154"/>
      <c r="L242" s="150"/>
      <c r="M242" s="155"/>
      <c r="T242" s="156"/>
      <c r="AT242" s="152" t="s">
        <v>189</v>
      </c>
      <c r="AU242" s="152" t="s">
        <v>88</v>
      </c>
      <c r="AV242" s="12" t="s">
        <v>86</v>
      </c>
      <c r="AW242" s="12" t="s">
        <v>41</v>
      </c>
      <c r="AX242" s="12" t="s">
        <v>79</v>
      </c>
      <c r="AY242" s="152" t="s">
        <v>178</v>
      </c>
    </row>
    <row r="243" spans="2:65" s="12" customFormat="1" ht="10.199999999999999">
      <c r="B243" s="150"/>
      <c r="D243" s="151" t="s">
        <v>189</v>
      </c>
      <c r="E243" s="152" t="s">
        <v>32</v>
      </c>
      <c r="F243" s="153" t="s">
        <v>222</v>
      </c>
      <c r="H243" s="152" t="s">
        <v>32</v>
      </c>
      <c r="I243" s="154"/>
      <c r="L243" s="150"/>
      <c r="M243" s="155"/>
      <c r="T243" s="156"/>
      <c r="AT243" s="152" t="s">
        <v>189</v>
      </c>
      <c r="AU243" s="152" t="s">
        <v>88</v>
      </c>
      <c r="AV243" s="12" t="s">
        <v>86</v>
      </c>
      <c r="AW243" s="12" t="s">
        <v>41</v>
      </c>
      <c r="AX243" s="12" t="s">
        <v>79</v>
      </c>
      <c r="AY243" s="152" t="s">
        <v>178</v>
      </c>
    </row>
    <row r="244" spans="2:65" s="12" customFormat="1" ht="10.199999999999999">
      <c r="B244" s="150"/>
      <c r="D244" s="151" t="s">
        <v>189</v>
      </c>
      <c r="E244" s="152" t="s">
        <v>32</v>
      </c>
      <c r="F244" s="153" t="s">
        <v>934</v>
      </c>
      <c r="H244" s="152" t="s">
        <v>32</v>
      </c>
      <c r="I244" s="154"/>
      <c r="L244" s="150"/>
      <c r="M244" s="155"/>
      <c r="T244" s="156"/>
      <c r="AT244" s="152" t="s">
        <v>189</v>
      </c>
      <c r="AU244" s="152" t="s">
        <v>88</v>
      </c>
      <c r="AV244" s="12" t="s">
        <v>86</v>
      </c>
      <c r="AW244" s="12" t="s">
        <v>41</v>
      </c>
      <c r="AX244" s="12" t="s">
        <v>79</v>
      </c>
      <c r="AY244" s="152" t="s">
        <v>178</v>
      </c>
    </row>
    <row r="245" spans="2:65" s="12" customFormat="1" ht="10.199999999999999">
      <c r="B245" s="150"/>
      <c r="D245" s="151" t="s">
        <v>189</v>
      </c>
      <c r="E245" s="152" t="s">
        <v>32</v>
      </c>
      <c r="F245" s="153" t="s">
        <v>280</v>
      </c>
      <c r="H245" s="152" t="s">
        <v>32</v>
      </c>
      <c r="I245" s="154"/>
      <c r="L245" s="150"/>
      <c r="M245" s="155"/>
      <c r="T245" s="156"/>
      <c r="AT245" s="152" t="s">
        <v>189</v>
      </c>
      <c r="AU245" s="152" t="s">
        <v>88</v>
      </c>
      <c r="AV245" s="12" t="s">
        <v>86</v>
      </c>
      <c r="AW245" s="12" t="s">
        <v>41</v>
      </c>
      <c r="AX245" s="12" t="s">
        <v>79</v>
      </c>
      <c r="AY245" s="152" t="s">
        <v>178</v>
      </c>
    </row>
    <row r="246" spans="2:65" s="12" customFormat="1" ht="20.399999999999999">
      <c r="B246" s="150"/>
      <c r="D246" s="151" t="s">
        <v>189</v>
      </c>
      <c r="E246" s="152" t="s">
        <v>32</v>
      </c>
      <c r="F246" s="153" t="s">
        <v>281</v>
      </c>
      <c r="H246" s="152" t="s">
        <v>32</v>
      </c>
      <c r="I246" s="154"/>
      <c r="L246" s="150"/>
      <c r="M246" s="155"/>
      <c r="T246" s="156"/>
      <c r="AT246" s="152" t="s">
        <v>189</v>
      </c>
      <c r="AU246" s="152" t="s">
        <v>88</v>
      </c>
      <c r="AV246" s="12" t="s">
        <v>86</v>
      </c>
      <c r="AW246" s="12" t="s">
        <v>41</v>
      </c>
      <c r="AX246" s="12" t="s">
        <v>79</v>
      </c>
      <c r="AY246" s="152" t="s">
        <v>178</v>
      </c>
    </row>
    <row r="247" spans="2:65" s="12" customFormat="1" ht="20.399999999999999">
      <c r="B247" s="150"/>
      <c r="D247" s="151" t="s">
        <v>189</v>
      </c>
      <c r="E247" s="152" t="s">
        <v>32</v>
      </c>
      <c r="F247" s="153" t="s">
        <v>971</v>
      </c>
      <c r="H247" s="152" t="s">
        <v>32</v>
      </c>
      <c r="I247" s="154"/>
      <c r="L247" s="150"/>
      <c r="M247" s="155"/>
      <c r="T247" s="156"/>
      <c r="AT247" s="152" t="s">
        <v>189</v>
      </c>
      <c r="AU247" s="152" t="s">
        <v>88</v>
      </c>
      <c r="AV247" s="12" t="s">
        <v>86</v>
      </c>
      <c r="AW247" s="12" t="s">
        <v>41</v>
      </c>
      <c r="AX247" s="12" t="s">
        <v>79</v>
      </c>
      <c r="AY247" s="152" t="s">
        <v>178</v>
      </c>
    </row>
    <row r="248" spans="2:65" s="12" customFormat="1" ht="10.199999999999999">
      <c r="B248" s="150"/>
      <c r="D248" s="151" t="s">
        <v>189</v>
      </c>
      <c r="E248" s="152" t="s">
        <v>32</v>
      </c>
      <c r="F248" s="153" t="s">
        <v>283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3" customFormat="1" ht="10.199999999999999">
      <c r="B249" s="157"/>
      <c r="D249" s="151" t="s">
        <v>189</v>
      </c>
      <c r="E249" s="158" t="s">
        <v>32</v>
      </c>
      <c r="F249" s="159" t="s">
        <v>993</v>
      </c>
      <c r="H249" s="160">
        <v>43.174999999999997</v>
      </c>
      <c r="I249" s="161"/>
      <c r="L249" s="157"/>
      <c r="M249" s="162"/>
      <c r="T249" s="163"/>
      <c r="AT249" s="158" t="s">
        <v>189</v>
      </c>
      <c r="AU249" s="158" t="s">
        <v>88</v>
      </c>
      <c r="AV249" s="13" t="s">
        <v>88</v>
      </c>
      <c r="AW249" s="13" t="s">
        <v>41</v>
      </c>
      <c r="AX249" s="13" t="s">
        <v>79</v>
      </c>
      <c r="AY249" s="158" t="s">
        <v>178</v>
      </c>
    </row>
    <row r="250" spans="2:65" s="13" customFormat="1" ht="10.199999999999999">
      <c r="B250" s="157"/>
      <c r="D250" s="151" t="s">
        <v>189</v>
      </c>
      <c r="E250" s="158" t="s">
        <v>32</v>
      </c>
      <c r="F250" s="159" t="s">
        <v>994</v>
      </c>
      <c r="H250" s="160">
        <v>5.25</v>
      </c>
      <c r="I250" s="161"/>
      <c r="L250" s="157"/>
      <c r="M250" s="162"/>
      <c r="T250" s="163"/>
      <c r="AT250" s="158" t="s">
        <v>189</v>
      </c>
      <c r="AU250" s="158" t="s">
        <v>88</v>
      </c>
      <c r="AV250" s="13" t="s">
        <v>88</v>
      </c>
      <c r="AW250" s="13" t="s">
        <v>41</v>
      </c>
      <c r="AX250" s="13" t="s">
        <v>79</v>
      </c>
      <c r="AY250" s="158" t="s">
        <v>178</v>
      </c>
    </row>
    <row r="251" spans="2:65" s="14" customFormat="1" ht="10.199999999999999">
      <c r="B251" s="164"/>
      <c r="D251" s="151" t="s">
        <v>189</v>
      </c>
      <c r="E251" s="165" t="s">
        <v>32</v>
      </c>
      <c r="F251" s="166" t="s">
        <v>192</v>
      </c>
      <c r="H251" s="167">
        <v>48.424999999999997</v>
      </c>
      <c r="I251" s="168"/>
      <c r="L251" s="164"/>
      <c r="M251" s="169"/>
      <c r="T251" s="170"/>
      <c r="AT251" s="165" t="s">
        <v>189</v>
      </c>
      <c r="AU251" s="165" t="s">
        <v>88</v>
      </c>
      <c r="AV251" s="14" t="s">
        <v>185</v>
      </c>
      <c r="AW251" s="14" t="s">
        <v>41</v>
      </c>
      <c r="AX251" s="14" t="s">
        <v>86</v>
      </c>
      <c r="AY251" s="165" t="s">
        <v>178</v>
      </c>
    </row>
    <row r="252" spans="2:65" s="1" customFormat="1" ht="37.799999999999997" customHeight="1">
      <c r="B252" s="34"/>
      <c r="C252" s="133" t="s">
        <v>330</v>
      </c>
      <c r="D252" s="133" t="s">
        <v>180</v>
      </c>
      <c r="E252" s="134" t="s">
        <v>301</v>
      </c>
      <c r="F252" s="135" t="s">
        <v>302</v>
      </c>
      <c r="G252" s="136" t="s">
        <v>277</v>
      </c>
      <c r="H252" s="137">
        <v>9.5950000000000006</v>
      </c>
      <c r="I252" s="138"/>
      <c r="J252" s="139">
        <f>ROUND(I252*H252,2)</f>
        <v>0</v>
      </c>
      <c r="K252" s="135" t="s">
        <v>184</v>
      </c>
      <c r="L252" s="34"/>
      <c r="M252" s="140" t="s">
        <v>32</v>
      </c>
      <c r="N252" s="141" t="s">
        <v>50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185</v>
      </c>
      <c r="AT252" s="144" t="s">
        <v>180</v>
      </c>
      <c r="AU252" s="144" t="s">
        <v>88</v>
      </c>
      <c r="AY252" s="18" t="s">
        <v>178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86</v>
      </c>
      <c r="BK252" s="145">
        <f>ROUND(I252*H252,2)</f>
        <v>0</v>
      </c>
      <c r="BL252" s="18" t="s">
        <v>185</v>
      </c>
      <c r="BM252" s="144" t="s">
        <v>995</v>
      </c>
    </row>
    <row r="253" spans="2:65" s="1" customFormat="1" ht="10.199999999999999">
      <c r="B253" s="34"/>
      <c r="D253" s="146" t="s">
        <v>187</v>
      </c>
      <c r="F253" s="147" t="s">
        <v>304</v>
      </c>
      <c r="I253" s="148"/>
      <c r="L253" s="34"/>
      <c r="M253" s="149"/>
      <c r="T253" s="55"/>
      <c r="AT253" s="18" t="s">
        <v>187</v>
      </c>
      <c r="AU253" s="18" t="s">
        <v>88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190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2" customFormat="1" ht="10.199999999999999">
      <c r="B255" s="150"/>
      <c r="D255" s="151" t="s">
        <v>189</v>
      </c>
      <c r="E255" s="152" t="s">
        <v>32</v>
      </c>
      <c r="F255" s="153" t="s">
        <v>934</v>
      </c>
      <c r="H255" s="152" t="s">
        <v>32</v>
      </c>
      <c r="I255" s="154"/>
      <c r="L255" s="150"/>
      <c r="M255" s="155"/>
      <c r="T255" s="156"/>
      <c r="AT255" s="152" t="s">
        <v>189</v>
      </c>
      <c r="AU255" s="152" t="s">
        <v>88</v>
      </c>
      <c r="AV255" s="12" t="s">
        <v>86</v>
      </c>
      <c r="AW255" s="12" t="s">
        <v>41</v>
      </c>
      <c r="AX255" s="12" t="s">
        <v>79</v>
      </c>
      <c r="AY255" s="152" t="s">
        <v>178</v>
      </c>
    </row>
    <row r="256" spans="2:65" s="12" customFormat="1" ht="10.199999999999999">
      <c r="B256" s="150"/>
      <c r="D256" s="151" t="s">
        <v>189</v>
      </c>
      <c r="E256" s="152" t="s">
        <v>32</v>
      </c>
      <c r="F256" s="153" t="s">
        <v>206</v>
      </c>
      <c r="H256" s="152" t="s">
        <v>32</v>
      </c>
      <c r="I256" s="154"/>
      <c r="L256" s="150"/>
      <c r="M256" s="155"/>
      <c r="T256" s="156"/>
      <c r="AT256" s="152" t="s">
        <v>189</v>
      </c>
      <c r="AU256" s="152" t="s">
        <v>88</v>
      </c>
      <c r="AV256" s="12" t="s">
        <v>86</v>
      </c>
      <c r="AW256" s="12" t="s">
        <v>41</v>
      </c>
      <c r="AX256" s="12" t="s">
        <v>79</v>
      </c>
      <c r="AY256" s="152" t="s">
        <v>178</v>
      </c>
    </row>
    <row r="257" spans="2:65" s="13" customFormat="1" ht="10.199999999999999">
      <c r="B257" s="157"/>
      <c r="D257" s="151" t="s">
        <v>189</v>
      </c>
      <c r="E257" s="158" t="s">
        <v>32</v>
      </c>
      <c r="F257" s="159" t="s">
        <v>996</v>
      </c>
      <c r="H257" s="160">
        <v>3.581</v>
      </c>
      <c r="I257" s="161"/>
      <c r="L257" s="157"/>
      <c r="M257" s="162"/>
      <c r="T257" s="163"/>
      <c r="AT257" s="158" t="s">
        <v>189</v>
      </c>
      <c r="AU257" s="158" t="s">
        <v>88</v>
      </c>
      <c r="AV257" s="13" t="s">
        <v>88</v>
      </c>
      <c r="AW257" s="13" t="s">
        <v>41</v>
      </c>
      <c r="AX257" s="13" t="s">
        <v>79</v>
      </c>
      <c r="AY257" s="158" t="s">
        <v>178</v>
      </c>
    </row>
    <row r="258" spans="2:65" s="13" customFormat="1" ht="10.199999999999999">
      <c r="B258" s="157"/>
      <c r="D258" s="151" t="s">
        <v>189</v>
      </c>
      <c r="E258" s="158" t="s">
        <v>32</v>
      </c>
      <c r="F258" s="159" t="s">
        <v>997</v>
      </c>
      <c r="H258" s="160">
        <v>1.79</v>
      </c>
      <c r="I258" s="161"/>
      <c r="L258" s="157"/>
      <c r="M258" s="162"/>
      <c r="T258" s="163"/>
      <c r="AT258" s="158" t="s">
        <v>189</v>
      </c>
      <c r="AU258" s="158" t="s">
        <v>88</v>
      </c>
      <c r="AV258" s="13" t="s">
        <v>88</v>
      </c>
      <c r="AW258" s="13" t="s">
        <v>41</v>
      </c>
      <c r="AX258" s="13" t="s">
        <v>79</v>
      </c>
      <c r="AY258" s="158" t="s">
        <v>178</v>
      </c>
    </row>
    <row r="259" spans="2:65" s="13" customFormat="1" ht="20.399999999999999">
      <c r="B259" s="157"/>
      <c r="D259" s="151" t="s">
        <v>189</v>
      </c>
      <c r="E259" s="158" t="s">
        <v>32</v>
      </c>
      <c r="F259" s="159" t="s">
        <v>998</v>
      </c>
      <c r="H259" s="160">
        <v>2.5739999999999998</v>
      </c>
      <c r="I259" s="161"/>
      <c r="L259" s="157"/>
      <c r="M259" s="162"/>
      <c r="T259" s="163"/>
      <c r="AT259" s="158" t="s">
        <v>189</v>
      </c>
      <c r="AU259" s="158" t="s">
        <v>88</v>
      </c>
      <c r="AV259" s="13" t="s">
        <v>88</v>
      </c>
      <c r="AW259" s="13" t="s">
        <v>41</v>
      </c>
      <c r="AX259" s="13" t="s">
        <v>79</v>
      </c>
      <c r="AY259" s="158" t="s">
        <v>178</v>
      </c>
    </row>
    <row r="260" spans="2:65" s="13" customFormat="1" ht="10.199999999999999">
      <c r="B260" s="157"/>
      <c r="D260" s="151" t="s">
        <v>189</v>
      </c>
      <c r="E260" s="158" t="s">
        <v>32</v>
      </c>
      <c r="F260" s="159" t="s">
        <v>308</v>
      </c>
      <c r="H260" s="160">
        <v>1.65</v>
      </c>
      <c r="I260" s="161"/>
      <c r="L260" s="157"/>
      <c r="M260" s="162"/>
      <c r="T260" s="163"/>
      <c r="AT260" s="158" t="s">
        <v>189</v>
      </c>
      <c r="AU260" s="158" t="s">
        <v>88</v>
      </c>
      <c r="AV260" s="13" t="s">
        <v>88</v>
      </c>
      <c r="AW260" s="13" t="s">
        <v>41</v>
      </c>
      <c r="AX260" s="13" t="s">
        <v>79</v>
      </c>
      <c r="AY260" s="158" t="s">
        <v>178</v>
      </c>
    </row>
    <row r="261" spans="2:65" s="14" customFormat="1" ht="10.199999999999999">
      <c r="B261" s="164"/>
      <c r="D261" s="151" t="s">
        <v>189</v>
      </c>
      <c r="E261" s="165" t="s">
        <v>32</v>
      </c>
      <c r="F261" s="166" t="s">
        <v>192</v>
      </c>
      <c r="H261" s="167">
        <v>9.5950000000000006</v>
      </c>
      <c r="I261" s="168"/>
      <c r="L261" s="164"/>
      <c r="M261" s="169"/>
      <c r="T261" s="170"/>
      <c r="AT261" s="165" t="s">
        <v>189</v>
      </c>
      <c r="AU261" s="165" t="s">
        <v>88</v>
      </c>
      <c r="AV261" s="14" t="s">
        <v>185</v>
      </c>
      <c r="AW261" s="14" t="s">
        <v>41</v>
      </c>
      <c r="AX261" s="14" t="s">
        <v>86</v>
      </c>
      <c r="AY261" s="165" t="s">
        <v>178</v>
      </c>
    </row>
    <row r="262" spans="2:65" s="1" customFormat="1" ht="37.799999999999997" customHeight="1">
      <c r="B262" s="34"/>
      <c r="C262" s="133" t="s">
        <v>336</v>
      </c>
      <c r="D262" s="133" t="s">
        <v>180</v>
      </c>
      <c r="E262" s="134" t="s">
        <v>311</v>
      </c>
      <c r="F262" s="135" t="s">
        <v>312</v>
      </c>
      <c r="G262" s="136" t="s">
        <v>234</v>
      </c>
      <c r="H262" s="137">
        <v>287.55</v>
      </c>
      <c r="I262" s="138"/>
      <c r="J262" s="139">
        <f>ROUND(I262*H262,2)</f>
        <v>0</v>
      </c>
      <c r="K262" s="135" t="s">
        <v>184</v>
      </c>
      <c r="L262" s="34"/>
      <c r="M262" s="140" t="s">
        <v>32</v>
      </c>
      <c r="N262" s="141" t="s">
        <v>50</v>
      </c>
      <c r="P262" s="142">
        <f>O262*H262</f>
        <v>0</v>
      </c>
      <c r="Q262" s="142">
        <v>5.8E-4</v>
      </c>
      <c r="R262" s="142">
        <f>Q262*H262</f>
        <v>0.16677900000000001</v>
      </c>
      <c r="S262" s="142">
        <v>0</v>
      </c>
      <c r="T262" s="143">
        <f>S262*H262</f>
        <v>0</v>
      </c>
      <c r="AR262" s="144" t="s">
        <v>185</v>
      </c>
      <c r="AT262" s="144" t="s">
        <v>180</v>
      </c>
      <c r="AU262" s="144" t="s">
        <v>88</v>
      </c>
      <c r="AY262" s="18" t="s">
        <v>178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86</v>
      </c>
      <c r="BK262" s="145">
        <f>ROUND(I262*H262,2)</f>
        <v>0</v>
      </c>
      <c r="BL262" s="18" t="s">
        <v>185</v>
      </c>
      <c r="BM262" s="144" t="s">
        <v>999</v>
      </c>
    </row>
    <row r="263" spans="2:65" s="1" customFormat="1" ht="10.199999999999999">
      <c r="B263" s="34"/>
      <c r="D263" s="146" t="s">
        <v>187</v>
      </c>
      <c r="F263" s="147" t="s">
        <v>314</v>
      </c>
      <c r="I263" s="148"/>
      <c r="L263" s="34"/>
      <c r="M263" s="149"/>
      <c r="T263" s="55"/>
      <c r="AT263" s="18" t="s">
        <v>187</v>
      </c>
      <c r="AU263" s="18" t="s">
        <v>88</v>
      </c>
    </row>
    <row r="264" spans="2:65" s="12" customFormat="1" ht="10.199999999999999">
      <c r="B264" s="150"/>
      <c r="D264" s="151" t="s">
        <v>189</v>
      </c>
      <c r="E264" s="152" t="s">
        <v>32</v>
      </c>
      <c r="F264" s="153" t="s">
        <v>190</v>
      </c>
      <c r="H264" s="152" t="s">
        <v>32</v>
      </c>
      <c r="I264" s="154"/>
      <c r="L264" s="150"/>
      <c r="M264" s="155"/>
      <c r="T264" s="156"/>
      <c r="AT264" s="152" t="s">
        <v>189</v>
      </c>
      <c r="AU264" s="152" t="s">
        <v>88</v>
      </c>
      <c r="AV264" s="12" t="s">
        <v>86</v>
      </c>
      <c r="AW264" s="12" t="s">
        <v>41</v>
      </c>
      <c r="AX264" s="12" t="s">
        <v>79</v>
      </c>
      <c r="AY264" s="152" t="s">
        <v>178</v>
      </c>
    </row>
    <row r="265" spans="2:65" s="12" customFormat="1" ht="10.199999999999999">
      <c r="B265" s="150"/>
      <c r="D265" s="151" t="s">
        <v>189</v>
      </c>
      <c r="E265" s="152" t="s">
        <v>32</v>
      </c>
      <c r="F265" s="153" t="s">
        <v>222</v>
      </c>
      <c r="H265" s="152" t="s">
        <v>32</v>
      </c>
      <c r="I265" s="154"/>
      <c r="L265" s="150"/>
      <c r="M265" s="155"/>
      <c r="T265" s="156"/>
      <c r="AT265" s="152" t="s">
        <v>189</v>
      </c>
      <c r="AU265" s="152" t="s">
        <v>88</v>
      </c>
      <c r="AV265" s="12" t="s">
        <v>86</v>
      </c>
      <c r="AW265" s="12" t="s">
        <v>41</v>
      </c>
      <c r="AX265" s="12" t="s">
        <v>79</v>
      </c>
      <c r="AY265" s="152" t="s">
        <v>178</v>
      </c>
    </row>
    <row r="266" spans="2:65" s="12" customFormat="1" ht="10.199999999999999">
      <c r="B266" s="150"/>
      <c r="D266" s="151" t="s">
        <v>189</v>
      </c>
      <c r="E266" s="152" t="s">
        <v>32</v>
      </c>
      <c r="F266" s="153" t="s">
        <v>934</v>
      </c>
      <c r="H266" s="152" t="s">
        <v>32</v>
      </c>
      <c r="I266" s="154"/>
      <c r="L266" s="150"/>
      <c r="M266" s="155"/>
      <c r="T266" s="156"/>
      <c r="AT266" s="152" t="s">
        <v>189</v>
      </c>
      <c r="AU266" s="152" t="s">
        <v>88</v>
      </c>
      <c r="AV266" s="12" t="s">
        <v>86</v>
      </c>
      <c r="AW266" s="12" t="s">
        <v>41</v>
      </c>
      <c r="AX266" s="12" t="s">
        <v>79</v>
      </c>
      <c r="AY266" s="152" t="s">
        <v>178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280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3" customFormat="1" ht="10.199999999999999">
      <c r="B268" s="157"/>
      <c r="D268" s="151" t="s">
        <v>189</v>
      </c>
      <c r="E268" s="158" t="s">
        <v>32</v>
      </c>
      <c r="F268" s="159" t="s">
        <v>1000</v>
      </c>
      <c r="H268" s="160">
        <v>287.55</v>
      </c>
      <c r="I268" s="161"/>
      <c r="L268" s="157"/>
      <c r="M268" s="162"/>
      <c r="T268" s="163"/>
      <c r="AT268" s="158" t="s">
        <v>189</v>
      </c>
      <c r="AU268" s="158" t="s">
        <v>88</v>
      </c>
      <c r="AV268" s="13" t="s">
        <v>88</v>
      </c>
      <c r="AW268" s="13" t="s">
        <v>41</v>
      </c>
      <c r="AX268" s="13" t="s">
        <v>79</v>
      </c>
      <c r="AY268" s="158" t="s">
        <v>178</v>
      </c>
    </row>
    <row r="269" spans="2:65" s="14" customFormat="1" ht="10.199999999999999">
      <c r="B269" s="164"/>
      <c r="D269" s="151" t="s">
        <v>189</v>
      </c>
      <c r="E269" s="165" t="s">
        <v>32</v>
      </c>
      <c r="F269" s="166" t="s">
        <v>192</v>
      </c>
      <c r="H269" s="167">
        <v>287.55</v>
      </c>
      <c r="I269" s="168"/>
      <c r="L269" s="164"/>
      <c r="M269" s="169"/>
      <c r="T269" s="170"/>
      <c r="AT269" s="165" t="s">
        <v>189</v>
      </c>
      <c r="AU269" s="165" t="s">
        <v>88</v>
      </c>
      <c r="AV269" s="14" t="s">
        <v>185</v>
      </c>
      <c r="AW269" s="14" t="s">
        <v>41</v>
      </c>
      <c r="AX269" s="14" t="s">
        <v>86</v>
      </c>
      <c r="AY269" s="165" t="s">
        <v>178</v>
      </c>
    </row>
    <row r="270" spans="2:65" s="1" customFormat="1" ht="37.799999999999997" customHeight="1">
      <c r="B270" s="34"/>
      <c r="C270" s="133" t="s">
        <v>7</v>
      </c>
      <c r="D270" s="133" t="s">
        <v>180</v>
      </c>
      <c r="E270" s="134" t="s">
        <v>318</v>
      </c>
      <c r="F270" s="135" t="s">
        <v>319</v>
      </c>
      <c r="G270" s="136" t="s">
        <v>234</v>
      </c>
      <c r="H270" s="137">
        <v>30.375</v>
      </c>
      <c r="I270" s="138"/>
      <c r="J270" s="139">
        <f>ROUND(I270*H270,2)</f>
        <v>0</v>
      </c>
      <c r="K270" s="135" t="s">
        <v>184</v>
      </c>
      <c r="L270" s="34"/>
      <c r="M270" s="140" t="s">
        <v>32</v>
      </c>
      <c r="N270" s="141" t="s">
        <v>50</v>
      </c>
      <c r="P270" s="142">
        <f>O270*H270</f>
        <v>0</v>
      </c>
      <c r="Q270" s="142">
        <v>5.9000000000000003E-4</v>
      </c>
      <c r="R270" s="142">
        <f>Q270*H270</f>
        <v>1.792125E-2</v>
      </c>
      <c r="S270" s="142">
        <v>0</v>
      </c>
      <c r="T270" s="143">
        <f>S270*H270</f>
        <v>0</v>
      </c>
      <c r="AR270" s="144" t="s">
        <v>185</v>
      </c>
      <c r="AT270" s="144" t="s">
        <v>180</v>
      </c>
      <c r="AU270" s="144" t="s">
        <v>88</v>
      </c>
      <c r="AY270" s="18" t="s">
        <v>178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86</v>
      </c>
      <c r="BK270" s="145">
        <f>ROUND(I270*H270,2)</f>
        <v>0</v>
      </c>
      <c r="BL270" s="18" t="s">
        <v>185</v>
      </c>
      <c r="BM270" s="144" t="s">
        <v>1001</v>
      </c>
    </row>
    <row r="271" spans="2:65" s="1" customFormat="1" ht="10.199999999999999">
      <c r="B271" s="34"/>
      <c r="D271" s="146" t="s">
        <v>187</v>
      </c>
      <c r="F271" s="147" t="s">
        <v>321</v>
      </c>
      <c r="I271" s="148"/>
      <c r="L271" s="34"/>
      <c r="M271" s="149"/>
      <c r="T271" s="55"/>
      <c r="AT271" s="18" t="s">
        <v>187</v>
      </c>
      <c r="AU271" s="18" t="s">
        <v>88</v>
      </c>
    </row>
    <row r="272" spans="2:65" s="12" customFormat="1" ht="10.199999999999999">
      <c r="B272" s="150"/>
      <c r="D272" s="151" t="s">
        <v>189</v>
      </c>
      <c r="E272" s="152" t="s">
        <v>32</v>
      </c>
      <c r="F272" s="153" t="s">
        <v>190</v>
      </c>
      <c r="H272" s="152" t="s">
        <v>32</v>
      </c>
      <c r="I272" s="154"/>
      <c r="L272" s="150"/>
      <c r="M272" s="155"/>
      <c r="T272" s="156"/>
      <c r="AT272" s="152" t="s">
        <v>189</v>
      </c>
      <c r="AU272" s="152" t="s">
        <v>88</v>
      </c>
      <c r="AV272" s="12" t="s">
        <v>86</v>
      </c>
      <c r="AW272" s="12" t="s">
        <v>41</v>
      </c>
      <c r="AX272" s="12" t="s">
        <v>79</v>
      </c>
      <c r="AY272" s="152" t="s">
        <v>178</v>
      </c>
    </row>
    <row r="273" spans="2:65" s="12" customFormat="1" ht="10.199999999999999">
      <c r="B273" s="150"/>
      <c r="D273" s="151" t="s">
        <v>189</v>
      </c>
      <c r="E273" s="152" t="s">
        <v>32</v>
      </c>
      <c r="F273" s="153" t="s">
        <v>222</v>
      </c>
      <c r="H273" s="152" t="s">
        <v>32</v>
      </c>
      <c r="I273" s="154"/>
      <c r="L273" s="150"/>
      <c r="M273" s="155"/>
      <c r="T273" s="156"/>
      <c r="AT273" s="152" t="s">
        <v>189</v>
      </c>
      <c r="AU273" s="152" t="s">
        <v>88</v>
      </c>
      <c r="AV273" s="12" t="s">
        <v>86</v>
      </c>
      <c r="AW273" s="12" t="s">
        <v>41</v>
      </c>
      <c r="AX273" s="12" t="s">
        <v>79</v>
      </c>
      <c r="AY273" s="152" t="s">
        <v>178</v>
      </c>
    </row>
    <row r="274" spans="2:65" s="12" customFormat="1" ht="10.199999999999999">
      <c r="B274" s="150"/>
      <c r="D274" s="151" t="s">
        <v>189</v>
      </c>
      <c r="E274" s="152" t="s">
        <v>32</v>
      </c>
      <c r="F274" s="153" t="s">
        <v>934</v>
      </c>
      <c r="H274" s="152" t="s">
        <v>32</v>
      </c>
      <c r="I274" s="154"/>
      <c r="L274" s="150"/>
      <c r="M274" s="155"/>
      <c r="T274" s="156"/>
      <c r="AT274" s="152" t="s">
        <v>189</v>
      </c>
      <c r="AU274" s="152" t="s">
        <v>88</v>
      </c>
      <c r="AV274" s="12" t="s">
        <v>86</v>
      </c>
      <c r="AW274" s="12" t="s">
        <v>41</v>
      </c>
      <c r="AX274" s="12" t="s">
        <v>79</v>
      </c>
      <c r="AY274" s="152" t="s">
        <v>178</v>
      </c>
    </row>
    <row r="275" spans="2:65" s="12" customFormat="1" ht="10.199999999999999">
      <c r="B275" s="150"/>
      <c r="D275" s="151" t="s">
        <v>189</v>
      </c>
      <c r="E275" s="152" t="s">
        <v>32</v>
      </c>
      <c r="F275" s="153" t="s">
        <v>280</v>
      </c>
      <c r="H275" s="152" t="s">
        <v>32</v>
      </c>
      <c r="I275" s="154"/>
      <c r="L275" s="150"/>
      <c r="M275" s="155"/>
      <c r="T275" s="156"/>
      <c r="AT275" s="152" t="s">
        <v>189</v>
      </c>
      <c r="AU275" s="152" t="s">
        <v>88</v>
      </c>
      <c r="AV275" s="12" t="s">
        <v>86</v>
      </c>
      <c r="AW275" s="12" t="s">
        <v>41</v>
      </c>
      <c r="AX275" s="12" t="s">
        <v>79</v>
      </c>
      <c r="AY275" s="152" t="s">
        <v>178</v>
      </c>
    </row>
    <row r="276" spans="2:65" s="13" customFormat="1" ht="10.199999999999999">
      <c r="B276" s="157"/>
      <c r="D276" s="151" t="s">
        <v>189</v>
      </c>
      <c r="E276" s="158" t="s">
        <v>32</v>
      </c>
      <c r="F276" s="159" t="s">
        <v>1002</v>
      </c>
      <c r="H276" s="160">
        <v>30.375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41</v>
      </c>
      <c r="AX276" s="13" t="s">
        <v>79</v>
      </c>
      <c r="AY276" s="158" t="s">
        <v>178</v>
      </c>
    </row>
    <row r="277" spans="2:65" s="14" customFormat="1" ht="10.199999999999999">
      <c r="B277" s="164"/>
      <c r="D277" s="151" t="s">
        <v>189</v>
      </c>
      <c r="E277" s="165" t="s">
        <v>32</v>
      </c>
      <c r="F277" s="166" t="s">
        <v>192</v>
      </c>
      <c r="H277" s="167">
        <v>30.375</v>
      </c>
      <c r="I277" s="168"/>
      <c r="L277" s="164"/>
      <c r="M277" s="169"/>
      <c r="T277" s="170"/>
      <c r="AT277" s="165" t="s">
        <v>189</v>
      </c>
      <c r="AU277" s="165" t="s">
        <v>88</v>
      </c>
      <c r="AV277" s="14" t="s">
        <v>185</v>
      </c>
      <c r="AW277" s="14" t="s">
        <v>41</v>
      </c>
      <c r="AX277" s="14" t="s">
        <v>86</v>
      </c>
      <c r="AY277" s="165" t="s">
        <v>178</v>
      </c>
    </row>
    <row r="278" spans="2:65" s="1" customFormat="1" ht="37.799999999999997" customHeight="1">
      <c r="B278" s="34"/>
      <c r="C278" s="133" t="s">
        <v>352</v>
      </c>
      <c r="D278" s="133" t="s">
        <v>180</v>
      </c>
      <c r="E278" s="134" t="s">
        <v>325</v>
      </c>
      <c r="F278" s="135" t="s">
        <v>326</v>
      </c>
      <c r="G278" s="136" t="s">
        <v>234</v>
      </c>
      <c r="H278" s="137">
        <v>287.55</v>
      </c>
      <c r="I278" s="138"/>
      <c r="J278" s="139">
        <f>ROUND(I278*H278,2)</f>
        <v>0</v>
      </c>
      <c r="K278" s="135" t="s">
        <v>184</v>
      </c>
      <c r="L278" s="34"/>
      <c r="M278" s="140" t="s">
        <v>32</v>
      </c>
      <c r="N278" s="141" t="s">
        <v>50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185</v>
      </c>
      <c r="AT278" s="144" t="s">
        <v>180</v>
      </c>
      <c r="AU278" s="144" t="s">
        <v>88</v>
      </c>
      <c r="AY278" s="18" t="s">
        <v>178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86</v>
      </c>
      <c r="BK278" s="145">
        <f>ROUND(I278*H278,2)</f>
        <v>0</v>
      </c>
      <c r="BL278" s="18" t="s">
        <v>185</v>
      </c>
      <c r="BM278" s="144" t="s">
        <v>1003</v>
      </c>
    </row>
    <row r="279" spans="2:65" s="1" customFormat="1" ht="10.199999999999999">
      <c r="B279" s="34"/>
      <c r="D279" s="146" t="s">
        <v>187</v>
      </c>
      <c r="F279" s="147" t="s">
        <v>328</v>
      </c>
      <c r="I279" s="148"/>
      <c r="L279" s="34"/>
      <c r="M279" s="149"/>
      <c r="T279" s="55"/>
      <c r="AT279" s="18" t="s">
        <v>187</v>
      </c>
      <c r="AU279" s="18" t="s">
        <v>88</v>
      </c>
    </row>
    <row r="280" spans="2:65" s="13" customFormat="1" ht="10.199999999999999">
      <c r="B280" s="157"/>
      <c r="D280" s="151" t="s">
        <v>189</v>
      </c>
      <c r="E280" s="158" t="s">
        <v>32</v>
      </c>
      <c r="F280" s="159" t="s">
        <v>1004</v>
      </c>
      <c r="H280" s="160">
        <v>287.55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86</v>
      </c>
      <c r="AY280" s="158" t="s">
        <v>178</v>
      </c>
    </row>
    <row r="281" spans="2:65" s="1" customFormat="1" ht="37.799999999999997" customHeight="1">
      <c r="B281" s="34"/>
      <c r="C281" s="133" t="s">
        <v>359</v>
      </c>
      <c r="D281" s="133" t="s">
        <v>180</v>
      </c>
      <c r="E281" s="134" t="s">
        <v>331</v>
      </c>
      <c r="F281" s="135" t="s">
        <v>332</v>
      </c>
      <c r="G281" s="136" t="s">
        <v>234</v>
      </c>
      <c r="H281" s="137">
        <v>30.375</v>
      </c>
      <c r="I281" s="138"/>
      <c r="J281" s="139">
        <f>ROUND(I281*H281,2)</f>
        <v>0</v>
      </c>
      <c r="K281" s="135" t="s">
        <v>184</v>
      </c>
      <c r="L281" s="34"/>
      <c r="M281" s="140" t="s">
        <v>32</v>
      </c>
      <c r="N281" s="141" t="s">
        <v>50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185</v>
      </c>
      <c r="AT281" s="144" t="s">
        <v>180</v>
      </c>
      <c r="AU281" s="144" t="s">
        <v>88</v>
      </c>
      <c r="AY281" s="18" t="s">
        <v>178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86</v>
      </c>
      <c r="BK281" s="145">
        <f>ROUND(I281*H281,2)</f>
        <v>0</v>
      </c>
      <c r="BL281" s="18" t="s">
        <v>185</v>
      </c>
      <c r="BM281" s="144" t="s">
        <v>1005</v>
      </c>
    </row>
    <row r="282" spans="2:65" s="1" customFormat="1" ht="10.199999999999999">
      <c r="B282" s="34"/>
      <c r="D282" s="146" t="s">
        <v>187</v>
      </c>
      <c r="F282" s="147" t="s">
        <v>334</v>
      </c>
      <c r="I282" s="148"/>
      <c r="L282" s="34"/>
      <c r="M282" s="149"/>
      <c r="T282" s="55"/>
      <c r="AT282" s="18" t="s">
        <v>187</v>
      </c>
      <c r="AU282" s="18" t="s">
        <v>88</v>
      </c>
    </row>
    <row r="283" spans="2:65" s="13" customFormat="1" ht="10.199999999999999">
      <c r="B283" s="157"/>
      <c r="D283" s="151" t="s">
        <v>189</v>
      </c>
      <c r="E283" s="158" t="s">
        <v>32</v>
      </c>
      <c r="F283" s="159" t="s">
        <v>1006</v>
      </c>
      <c r="H283" s="160">
        <v>30.375</v>
      </c>
      <c r="I283" s="161"/>
      <c r="L283" s="157"/>
      <c r="M283" s="162"/>
      <c r="T283" s="163"/>
      <c r="AT283" s="158" t="s">
        <v>189</v>
      </c>
      <c r="AU283" s="158" t="s">
        <v>88</v>
      </c>
      <c r="AV283" s="13" t="s">
        <v>88</v>
      </c>
      <c r="AW283" s="13" t="s">
        <v>41</v>
      </c>
      <c r="AX283" s="13" t="s">
        <v>86</v>
      </c>
      <c r="AY283" s="158" t="s">
        <v>178</v>
      </c>
    </row>
    <row r="284" spans="2:65" s="1" customFormat="1" ht="62.7" customHeight="1">
      <c r="B284" s="34"/>
      <c r="C284" s="133" t="s">
        <v>366</v>
      </c>
      <c r="D284" s="133" t="s">
        <v>180</v>
      </c>
      <c r="E284" s="134" t="s">
        <v>337</v>
      </c>
      <c r="F284" s="135" t="s">
        <v>338</v>
      </c>
      <c r="G284" s="136" t="s">
        <v>277</v>
      </c>
      <c r="H284" s="137">
        <v>44.265000000000001</v>
      </c>
      <c r="I284" s="138"/>
      <c r="J284" s="139">
        <f>ROUND(I284*H284,2)</f>
        <v>0</v>
      </c>
      <c r="K284" s="135" t="s">
        <v>184</v>
      </c>
      <c r="L284" s="34"/>
      <c r="M284" s="140" t="s">
        <v>32</v>
      </c>
      <c r="N284" s="141" t="s">
        <v>50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185</v>
      </c>
      <c r="AT284" s="144" t="s">
        <v>180</v>
      </c>
      <c r="AU284" s="144" t="s">
        <v>88</v>
      </c>
      <c r="AY284" s="18" t="s">
        <v>178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86</v>
      </c>
      <c r="BK284" s="145">
        <f>ROUND(I284*H284,2)</f>
        <v>0</v>
      </c>
      <c r="BL284" s="18" t="s">
        <v>185</v>
      </c>
      <c r="BM284" s="144" t="s">
        <v>1007</v>
      </c>
    </row>
    <row r="285" spans="2:65" s="1" customFormat="1" ht="10.199999999999999">
      <c r="B285" s="34"/>
      <c r="D285" s="146" t="s">
        <v>187</v>
      </c>
      <c r="F285" s="147" t="s">
        <v>340</v>
      </c>
      <c r="I285" s="148"/>
      <c r="L285" s="34"/>
      <c r="M285" s="149"/>
      <c r="T285" s="55"/>
      <c r="AT285" s="18" t="s">
        <v>187</v>
      </c>
      <c r="AU285" s="18" t="s">
        <v>88</v>
      </c>
    </row>
    <row r="286" spans="2:65" s="12" customFormat="1" ht="20.399999999999999">
      <c r="B286" s="150"/>
      <c r="D286" s="151" t="s">
        <v>189</v>
      </c>
      <c r="E286" s="152" t="s">
        <v>32</v>
      </c>
      <c r="F286" s="153" t="s">
        <v>341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3" customFormat="1" ht="10.199999999999999">
      <c r="B287" s="157"/>
      <c r="D287" s="151" t="s">
        <v>189</v>
      </c>
      <c r="E287" s="158" t="s">
        <v>32</v>
      </c>
      <c r="F287" s="159" t="s">
        <v>1008</v>
      </c>
      <c r="H287" s="160">
        <v>29.734000000000002</v>
      </c>
      <c r="I287" s="161"/>
      <c r="L287" s="157"/>
      <c r="M287" s="162"/>
      <c r="T287" s="163"/>
      <c r="AT287" s="158" t="s">
        <v>189</v>
      </c>
      <c r="AU287" s="158" t="s">
        <v>88</v>
      </c>
      <c r="AV287" s="13" t="s">
        <v>88</v>
      </c>
      <c r="AW287" s="13" t="s">
        <v>41</v>
      </c>
      <c r="AX287" s="13" t="s">
        <v>79</v>
      </c>
      <c r="AY287" s="158" t="s">
        <v>178</v>
      </c>
    </row>
    <row r="288" spans="2:65" s="12" customFormat="1" ht="20.399999999999999">
      <c r="B288" s="150"/>
      <c r="D288" s="151" t="s">
        <v>189</v>
      </c>
      <c r="E288" s="152" t="s">
        <v>32</v>
      </c>
      <c r="F288" s="153" t="s">
        <v>343</v>
      </c>
      <c r="H288" s="152" t="s">
        <v>32</v>
      </c>
      <c r="I288" s="154"/>
      <c r="L288" s="150"/>
      <c r="M288" s="155"/>
      <c r="T288" s="156"/>
      <c r="AT288" s="152" t="s">
        <v>189</v>
      </c>
      <c r="AU288" s="152" t="s">
        <v>88</v>
      </c>
      <c r="AV288" s="12" t="s">
        <v>86</v>
      </c>
      <c r="AW288" s="12" t="s">
        <v>41</v>
      </c>
      <c r="AX288" s="12" t="s">
        <v>79</v>
      </c>
      <c r="AY288" s="152" t="s">
        <v>178</v>
      </c>
    </row>
    <row r="289" spans="2:65" s="13" customFormat="1" ht="10.199999999999999">
      <c r="B289" s="157"/>
      <c r="D289" s="151" t="s">
        <v>189</v>
      </c>
      <c r="E289" s="158" t="s">
        <v>32</v>
      </c>
      <c r="F289" s="159" t="s">
        <v>1009</v>
      </c>
      <c r="H289" s="160">
        <v>14.531000000000001</v>
      </c>
      <c r="I289" s="161"/>
      <c r="L289" s="157"/>
      <c r="M289" s="162"/>
      <c r="T289" s="163"/>
      <c r="AT289" s="158" t="s">
        <v>189</v>
      </c>
      <c r="AU289" s="158" t="s">
        <v>88</v>
      </c>
      <c r="AV289" s="13" t="s">
        <v>88</v>
      </c>
      <c r="AW289" s="13" t="s">
        <v>41</v>
      </c>
      <c r="AX289" s="13" t="s">
        <v>79</v>
      </c>
      <c r="AY289" s="158" t="s">
        <v>178</v>
      </c>
    </row>
    <row r="290" spans="2:65" s="14" customFormat="1" ht="10.199999999999999">
      <c r="B290" s="164"/>
      <c r="D290" s="151" t="s">
        <v>189</v>
      </c>
      <c r="E290" s="165" t="s">
        <v>32</v>
      </c>
      <c r="F290" s="166" t="s">
        <v>192</v>
      </c>
      <c r="H290" s="167">
        <v>44.265000000000001</v>
      </c>
      <c r="I290" s="168"/>
      <c r="L290" s="164"/>
      <c r="M290" s="169"/>
      <c r="T290" s="170"/>
      <c r="AT290" s="165" t="s">
        <v>189</v>
      </c>
      <c r="AU290" s="165" t="s">
        <v>88</v>
      </c>
      <c r="AV290" s="14" t="s">
        <v>185</v>
      </c>
      <c r="AW290" s="14" t="s">
        <v>41</v>
      </c>
      <c r="AX290" s="14" t="s">
        <v>86</v>
      </c>
      <c r="AY290" s="165" t="s">
        <v>178</v>
      </c>
    </row>
    <row r="291" spans="2:65" s="1" customFormat="1" ht="62.7" customHeight="1">
      <c r="B291" s="34"/>
      <c r="C291" s="133" t="s">
        <v>373</v>
      </c>
      <c r="D291" s="133" t="s">
        <v>180</v>
      </c>
      <c r="E291" s="134" t="s">
        <v>345</v>
      </c>
      <c r="F291" s="135" t="s">
        <v>346</v>
      </c>
      <c r="G291" s="136" t="s">
        <v>277</v>
      </c>
      <c r="H291" s="137">
        <v>15.202999999999999</v>
      </c>
      <c r="I291" s="138"/>
      <c r="J291" s="139">
        <f>ROUND(I291*H291,2)</f>
        <v>0</v>
      </c>
      <c r="K291" s="135" t="s">
        <v>184</v>
      </c>
      <c r="L291" s="34"/>
      <c r="M291" s="140" t="s">
        <v>32</v>
      </c>
      <c r="N291" s="141" t="s">
        <v>50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185</v>
      </c>
      <c r="AT291" s="144" t="s">
        <v>180</v>
      </c>
      <c r="AU291" s="144" t="s">
        <v>88</v>
      </c>
      <c r="AY291" s="18" t="s">
        <v>178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86</v>
      </c>
      <c r="BK291" s="145">
        <f>ROUND(I291*H291,2)</f>
        <v>0</v>
      </c>
      <c r="BL291" s="18" t="s">
        <v>185</v>
      </c>
      <c r="BM291" s="144" t="s">
        <v>1010</v>
      </c>
    </row>
    <row r="292" spans="2:65" s="1" customFormat="1" ht="10.199999999999999">
      <c r="B292" s="34"/>
      <c r="D292" s="146" t="s">
        <v>187</v>
      </c>
      <c r="F292" s="147" t="s">
        <v>348</v>
      </c>
      <c r="I292" s="148"/>
      <c r="L292" s="34"/>
      <c r="M292" s="149"/>
      <c r="T292" s="55"/>
      <c r="AT292" s="18" t="s">
        <v>187</v>
      </c>
      <c r="AU292" s="18" t="s">
        <v>88</v>
      </c>
    </row>
    <row r="293" spans="2:65" s="12" customFormat="1" ht="10.199999999999999">
      <c r="B293" s="150"/>
      <c r="D293" s="151" t="s">
        <v>189</v>
      </c>
      <c r="E293" s="152" t="s">
        <v>32</v>
      </c>
      <c r="F293" s="153" t="s">
        <v>349</v>
      </c>
      <c r="H293" s="152" t="s">
        <v>32</v>
      </c>
      <c r="I293" s="154"/>
      <c r="L293" s="150"/>
      <c r="M293" s="155"/>
      <c r="T293" s="156"/>
      <c r="AT293" s="152" t="s">
        <v>189</v>
      </c>
      <c r="AU293" s="152" t="s">
        <v>88</v>
      </c>
      <c r="AV293" s="12" t="s">
        <v>86</v>
      </c>
      <c r="AW293" s="12" t="s">
        <v>41</v>
      </c>
      <c r="AX293" s="12" t="s">
        <v>79</v>
      </c>
      <c r="AY293" s="152" t="s">
        <v>178</v>
      </c>
    </row>
    <row r="294" spans="2:65" s="13" customFormat="1" ht="10.199999999999999">
      <c r="B294" s="157"/>
      <c r="D294" s="151" t="s">
        <v>189</v>
      </c>
      <c r="E294" s="158" t="s">
        <v>32</v>
      </c>
      <c r="F294" s="159" t="s">
        <v>1008</v>
      </c>
      <c r="H294" s="160">
        <v>29.734000000000002</v>
      </c>
      <c r="I294" s="161"/>
      <c r="L294" s="157"/>
      <c r="M294" s="162"/>
      <c r="T294" s="163"/>
      <c r="AT294" s="158" t="s">
        <v>189</v>
      </c>
      <c r="AU294" s="158" t="s">
        <v>88</v>
      </c>
      <c r="AV294" s="13" t="s">
        <v>88</v>
      </c>
      <c r="AW294" s="13" t="s">
        <v>41</v>
      </c>
      <c r="AX294" s="13" t="s">
        <v>79</v>
      </c>
      <c r="AY294" s="158" t="s">
        <v>178</v>
      </c>
    </row>
    <row r="295" spans="2:65" s="13" customFormat="1" ht="20.399999999999999">
      <c r="B295" s="157"/>
      <c r="D295" s="151" t="s">
        <v>189</v>
      </c>
      <c r="E295" s="158" t="s">
        <v>32</v>
      </c>
      <c r="F295" s="159" t="s">
        <v>1011</v>
      </c>
      <c r="H295" s="160">
        <v>-14.531000000000001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79</v>
      </c>
      <c r="AY295" s="158" t="s">
        <v>178</v>
      </c>
    </row>
    <row r="296" spans="2:65" s="14" customFormat="1" ht="10.199999999999999">
      <c r="B296" s="164"/>
      <c r="D296" s="151" t="s">
        <v>189</v>
      </c>
      <c r="E296" s="165" t="s">
        <v>32</v>
      </c>
      <c r="F296" s="166" t="s">
        <v>192</v>
      </c>
      <c r="H296" s="167">
        <v>15.202999999999999</v>
      </c>
      <c r="I296" s="168"/>
      <c r="L296" s="164"/>
      <c r="M296" s="169"/>
      <c r="T296" s="170"/>
      <c r="AT296" s="165" t="s">
        <v>189</v>
      </c>
      <c r="AU296" s="165" t="s">
        <v>88</v>
      </c>
      <c r="AV296" s="14" t="s">
        <v>185</v>
      </c>
      <c r="AW296" s="14" t="s">
        <v>41</v>
      </c>
      <c r="AX296" s="14" t="s">
        <v>86</v>
      </c>
      <c r="AY296" s="165" t="s">
        <v>178</v>
      </c>
    </row>
    <row r="297" spans="2:65" s="1" customFormat="1" ht="66.75" customHeight="1">
      <c r="B297" s="34"/>
      <c r="C297" s="133" t="s">
        <v>381</v>
      </c>
      <c r="D297" s="133" t="s">
        <v>180</v>
      </c>
      <c r="E297" s="134" t="s">
        <v>353</v>
      </c>
      <c r="F297" s="135" t="s">
        <v>354</v>
      </c>
      <c r="G297" s="136" t="s">
        <v>277</v>
      </c>
      <c r="H297" s="137">
        <v>76.015000000000001</v>
      </c>
      <c r="I297" s="138"/>
      <c r="J297" s="139">
        <f>ROUND(I297*H297,2)</f>
        <v>0</v>
      </c>
      <c r="K297" s="135" t="s">
        <v>184</v>
      </c>
      <c r="L297" s="34"/>
      <c r="M297" s="140" t="s">
        <v>32</v>
      </c>
      <c r="N297" s="141" t="s">
        <v>50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185</v>
      </c>
      <c r="AT297" s="144" t="s">
        <v>180</v>
      </c>
      <c r="AU297" s="144" t="s">
        <v>88</v>
      </c>
      <c r="AY297" s="18" t="s">
        <v>178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86</v>
      </c>
      <c r="BK297" s="145">
        <f>ROUND(I297*H297,2)</f>
        <v>0</v>
      </c>
      <c r="BL297" s="18" t="s">
        <v>185</v>
      </c>
      <c r="BM297" s="144" t="s">
        <v>1012</v>
      </c>
    </row>
    <row r="298" spans="2:65" s="1" customFormat="1" ht="10.199999999999999">
      <c r="B298" s="34"/>
      <c r="D298" s="146" t="s">
        <v>187</v>
      </c>
      <c r="F298" s="147" t="s">
        <v>356</v>
      </c>
      <c r="I298" s="148"/>
      <c r="L298" s="34"/>
      <c r="M298" s="149"/>
      <c r="T298" s="55"/>
      <c r="AT298" s="18" t="s">
        <v>187</v>
      </c>
      <c r="AU298" s="18" t="s">
        <v>88</v>
      </c>
    </row>
    <row r="299" spans="2:65" s="13" customFormat="1" ht="10.199999999999999">
      <c r="B299" s="157"/>
      <c r="D299" s="151" t="s">
        <v>189</v>
      </c>
      <c r="E299" s="158" t="s">
        <v>32</v>
      </c>
      <c r="F299" s="159" t="s">
        <v>1013</v>
      </c>
      <c r="H299" s="160">
        <v>15.202999999999999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41</v>
      </c>
      <c r="AX299" s="13" t="s">
        <v>86</v>
      </c>
      <c r="AY299" s="158" t="s">
        <v>178</v>
      </c>
    </row>
    <row r="300" spans="2:65" s="13" customFormat="1" ht="10.199999999999999">
      <c r="B300" s="157"/>
      <c r="D300" s="151" t="s">
        <v>189</v>
      </c>
      <c r="F300" s="159" t="s">
        <v>1014</v>
      </c>
      <c r="H300" s="160">
        <v>76.015000000000001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</v>
      </c>
      <c r="AX300" s="13" t="s">
        <v>86</v>
      </c>
      <c r="AY300" s="158" t="s">
        <v>178</v>
      </c>
    </row>
    <row r="301" spans="2:65" s="1" customFormat="1" ht="62.7" customHeight="1">
      <c r="B301" s="34"/>
      <c r="C301" s="133" t="s">
        <v>388</v>
      </c>
      <c r="D301" s="133" t="s">
        <v>180</v>
      </c>
      <c r="E301" s="134" t="s">
        <v>360</v>
      </c>
      <c r="F301" s="135" t="s">
        <v>361</v>
      </c>
      <c r="G301" s="136" t="s">
        <v>277</v>
      </c>
      <c r="H301" s="137">
        <v>74.334000000000003</v>
      </c>
      <c r="I301" s="138"/>
      <c r="J301" s="139">
        <f>ROUND(I301*H301,2)</f>
        <v>0</v>
      </c>
      <c r="K301" s="135" t="s">
        <v>184</v>
      </c>
      <c r="L301" s="34"/>
      <c r="M301" s="140" t="s">
        <v>32</v>
      </c>
      <c r="N301" s="141" t="s">
        <v>50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185</v>
      </c>
      <c r="AT301" s="144" t="s">
        <v>180</v>
      </c>
      <c r="AU301" s="144" t="s">
        <v>88</v>
      </c>
      <c r="AY301" s="18" t="s">
        <v>178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86</v>
      </c>
      <c r="BK301" s="145">
        <f>ROUND(I301*H301,2)</f>
        <v>0</v>
      </c>
      <c r="BL301" s="18" t="s">
        <v>185</v>
      </c>
      <c r="BM301" s="144" t="s">
        <v>1015</v>
      </c>
    </row>
    <row r="302" spans="2:65" s="1" customFormat="1" ht="10.199999999999999">
      <c r="B302" s="34"/>
      <c r="D302" s="146" t="s">
        <v>187</v>
      </c>
      <c r="F302" s="147" t="s">
        <v>363</v>
      </c>
      <c r="I302" s="148"/>
      <c r="L302" s="34"/>
      <c r="M302" s="149"/>
      <c r="T302" s="55"/>
      <c r="AT302" s="18" t="s">
        <v>187</v>
      </c>
      <c r="AU302" s="18" t="s">
        <v>88</v>
      </c>
    </row>
    <row r="303" spans="2:65" s="12" customFormat="1" ht="10.199999999999999">
      <c r="B303" s="150"/>
      <c r="D303" s="151" t="s">
        <v>189</v>
      </c>
      <c r="E303" s="152" t="s">
        <v>32</v>
      </c>
      <c r="F303" s="153" t="s">
        <v>364</v>
      </c>
      <c r="H303" s="152" t="s">
        <v>32</v>
      </c>
      <c r="I303" s="154"/>
      <c r="L303" s="150"/>
      <c r="M303" s="155"/>
      <c r="T303" s="156"/>
      <c r="AT303" s="152" t="s">
        <v>189</v>
      </c>
      <c r="AU303" s="152" t="s">
        <v>88</v>
      </c>
      <c r="AV303" s="12" t="s">
        <v>86</v>
      </c>
      <c r="AW303" s="12" t="s">
        <v>41</v>
      </c>
      <c r="AX303" s="12" t="s">
        <v>79</v>
      </c>
      <c r="AY303" s="152" t="s">
        <v>178</v>
      </c>
    </row>
    <row r="304" spans="2:65" s="13" customFormat="1" ht="10.199999999999999">
      <c r="B304" s="157"/>
      <c r="D304" s="151" t="s">
        <v>189</v>
      </c>
      <c r="E304" s="158" t="s">
        <v>32</v>
      </c>
      <c r="F304" s="159" t="s">
        <v>1016</v>
      </c>
      <c r="H304" s="160">
        <v>29.734000000000002</v>
      </c>
      <c r="I304" s="161"/>
      <c r="L304" s="157"/>
      <c r="M304" s="162"/>
      <c r="T304" s="163"/>
      <c r="AT304" s="158" t="s">
        <v>189</v>
      </c>
      <c r="AU304" s="158" t="s">
        <v>88</v>
      </c>
      <c r="AV304" s="13" t="s">
        <v>88</v>
      </c>
      <c r="AW304" s="13" t="s">
        <v>41</v>
      </c>
      <c r="AX304" s="13" t="s">
        <v>79</v>
      </c>
      <c r="AY304" s="158" t="s">
        <v>178</v>
      </c>
    </row>
    <row r="305" spans="2:65" s="13" customFormat="1" ht="10.199999999999999">
      <c r="B305" s="157"/>
      <c r="D305" s="151" t="s">
        <v>189</v>
      </c>
      <c r="E305" s="158" t="s">
        <v>32</v>
      </c>
      <c r="F305" s="159" t="s">
        <v>1017</v>
      </c>
      <c r="H305" s="160">
        <v>44.6</v>
      </c>
      <c r="I305" s="161"/>
      <c r="L305" s="157"/>
      <c r="M305" s="162"/>
      <c r="T305" s="163"/>
      <c r="AT305" s="158" t="s">
        <v>189</v>
      </c>
      <c r="AU305" s="158" t="s">
        <v>88</v>
      </c>
      <c r="AV305" s="13" t="s">
        <v>88</v>
      </c>
      <c r="AW305" s="13" t="s">
        <v>41</v>
      </c>
      <c r="AX305" s="13" t="s">
        <v>79</v>
      </c>
      <c r="AY305" s="158" t="s">
        <v>178</v>
      </c>
    </row>
    <row r="306" spans="2:65" s="14" customFormat="1" ht="10.199999999999999">
      <c r="B306" s="164"/>
      <c r="D306" s="151" t="s">
        <v>189</v>
      </c>
      <c r="E306" s="165" t="s">
        <v>32</v>
      </c>
      <c r="F306" s="166" t="s">
        <v>192</v>
      </c>
      <c r="H306" s="167">
        <v>74.334000000000003</v>
      </c>
      <c r="I306" s="168"/>
      <c r="L306" s="164"/>
      <c r="M306" s="169"/>
      <c r="T306" s="170"/>
      <c r="AT306" s="165" t="s">
        <v>189</v>
      </c>
      <c r="AU306" s="165" t="s">
        <v>88</v>
      </c>
      <c r="AV306" s="14" t="s">
        <v>185</v>
      </c>
      <c r="AW306" s="14" t="s">
        <v>41</v>
      </c>
      <c r="AX306" s="14" t="s">
        <v>86</v>
      </c>
      <c r="AY306" s="165" t="s">
        <v>178</v>
      </c>
    </row>
    <row r="307" spans="2:65" s="1" customFormat="1" ht="66.75" customHeight="1">
      <c r="B307" s="34"/>
      <c r="C307" s="133" t="s">
        <v>397</v>
      </c>
      <c r="D307" s="133" t="s">
        <v>180</v>
      </c>
      <c r="E307" s="134" t="s">
        <v>367</v>
      </c>
      <c r="F307" s="135" t="s">
        <v>368</v>
      </c>
      <c r="G307" s="136" t="s">
        <v>277</v>
      </c>
      <c r="H307" s="137">
        <v>371.67</v>
      </c>
      <c r="I307" s="138"/>
      <c r="J307" s="139">
        <f>ROUND(I307*H307,2)</f>
        <v>0</v>
      </c>
      <c r="K307" s="135" t="s">
        <v>184</v>
      </c>
      <c r="L307" s="34"/>
      <c r="M307" s="140" t="s">
        <v>32</v>
      </c>
      <c r="N307" s="141" t="s">
        <v>50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185</v>
      </c>
      <c r="AT307" s="144" t="s">
        <v>180</v>
      </c>
      <c r="AU307" s="144" t="s">
        <v>88</v>
      </c>
      <c r="AY307" s="18" t="s">
        <v>178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86</v>
      </c>
      <c r="BK307" s="145">
        <f>ROUND(I307*H307,2)</f>
        <v>0</v>
      </c>
      <c r="BL307" s="18" t="s">
        <v>185</v>
      </c>
      <c r="BM307" s="144" t="s">
        <v>1018</v>
      </c>
    </row>
    <row r="308" spans="2:65" s="1" customFormat="1" ht="10.199999999999999">
      <c r="B308" s="34"/>
      <c r="D308" s="146" t="s">
        <v>187</v>
      </c>
      <c r="F308" s="147" t="s">
        <v>370</v>
      </c>
      <c r="I308" s="148"/>
      <c r="L308" s="34"/>
      <c r="M308" s="149"/>
      <c r="T308" s="55"/>
      <c r="AT308" s="18" t="s">
        <v>187</v>
      </c>
      <c r="AU308" s="18" t="s">
        <v>88</v>
      </c>
    </row>
    <row r="309" spans="2:65" s="13" customFormat="1" ht="10.199999999999999">
      <c r="B309" s="157"/>
      <c r="D309" s="151" t="s">
        <v>189</v>
      </c>
      <c r="E309" s="158" t="s">
        <v>32</v>
      </c>
      <c r="F309" s="159" t="s">
        <v>1019</v>
      </c>
      <c r="H309" s="160">
        <v>74.334000000000003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86</v>
      </c>
      <c r="AY309" s="158" t="s">
        <v>178</v>
      </c>
    </row>
    <row r="310" spans="2:65" s="13" customFormat="1" ht="10.199999999999999">
      <c r="B310" s="157"/>
      <c r="D310" s="151" t="s">
        <v>189</v>
      </c>
      <c r="F310" s="159" t="s">
        <v>1020</v>
      </c>
      <c r="H310" s="160">
        <v>371.67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</v>
      </c>
      <c r="AX310" s="13" t="s">
        <v>86</v>
      </c>
      <c r="AY310" s="158" t="s">
        <v>178</v>
      </c>
    </row>
    <row r="311" spans="2:65" s="1" customFormat="1" ht="62.7" customHeight="1">
      <c r="B311" s="34"/>
      <c r="C311" s="133" t="s">
        <v>404</v>
      </c>
      <c r="D311" s="133" t="s">
        <v>180</v>
      </c>
      <c r="E311" s="134" t="s">
        <v>1021</v>
      </c>
      <c r="F311" s="135" t="s">
        <v>1022</v>
      </c>
      <c r="G311" s="136" t="s">
        <v>277</v>
      </c>
      <c r="H311" s="137">
        <v>44.6</v>
      </c>
      <c r="I311" s="138"/>
      <c r="J311" s="139">
        <f>ROUND(I311*H311,2)</f>
        <v>0</v>
      </c>
      <c r="K311" s="135" t="s">
        <v>184</v>
      </c>
      <c r="L311" s="34"/>
      <c r="M311" s="140" t="s">
        <v>32</v>
      </c>
      <c r="N311" s="141" t="s">
        <v>50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185</v>
      </c>
      <c r="AT311" s="144" t="s">
        <v>180</v>
      </c>
      <c r="AU311" s="144" t="s">
        <v>88</v>
      </c>
      <c r="AY311" s="18" t="s">
        <v>178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86</v>
      </c>
      <c r="BK311" s="145">
        <f>ROUND(I311*H311,2)</f>
        <v>0</v>
      </c>
      <c r="BL311" s="18" t="s">
        <v>185</v>
      </c>
      <c r="BM311" s="144" t="s">
        <v>1023</v>
      </c>
    </row>
    <row r="312" spans="2:65" s="1" customFormat="1" ht="10.199999999999999">
      <c r="B312" s="34"/>
      <c r="D312" s="146" t="s">
        <v>187</v>
      </c>
      <c r="F312" s="147" t="s">
        <v>1024</v>
      </c>
      <c r="I312" s="148"/>
      <c r="L312" s="34"/>
      <c r="M312" s="149"/>
      <c r="T312" s="55"/>
      <c r="AT312" s="18" t="s">
        <v>187</v>
      </c>
      <c r="AU312" s="18" t="s">
        <v>88</v>
      </c>
    </row>
    <row r="313" spans="2:65" s="12" customFormat="1" ht="10.199999999999999">
      <c r="B313" s="150"/>
      <c r="D313" s="151" t="s">
        <v>189</v>
      </c>
      <c r="E313" s="152" t="s">
        <v>32</v>
      </c>
      <c r="F313" s="153" t="s">
        <v>364</v>
      </c>
      <c r="H313" s="152" t="s">
        <v>32</v>
      </c>
      <c r="I313" s="154"/>
      <c r="L313" s="150"/>
      <c r="M313" s="155"/>
      <c r="T313" s="156"/>
      <c r="AT313" s="152" t="s">
        <v>189</v>
      </c>
      <c r="AU313" s="152" t="s">
        <v>88</v>
      </c>
      <c r="AV313" s="12" t="s">
        <v>86</v>
      </c>
      <c r="AW313" s="12" t="s">
        <v>41</v>
      </c>
      <c r="AX313" s="12" t="s">
        <v>79</v>
      </c>
      <c r="AY313" s="152" t="s">
        <v>178</v>
      </c>
    </row>
    <row r="314" spans="2:65" s="13" customFormat="1" ht="10.199999999999999">
      <c r="B314" s="157"/>
      <c r="D314" s="151" t="s">
        <v>189</v>
      </c>
      <c r="E314" s="158" t="s">
        <v>32</v>
      </c>
      <c r="F314" s="159" t="s">
        <v>1025</v>
      </c>
      <c r="H314" s="160">
        <v>44.6</v>
      </c>
      <c r="I314" s="161"/>
      <c r="L314" s="157"/>
      <c r="M314" s="162"/>
      <c r="T314" s="163"/>
      <c r="AT314" s="158" t="s">
        <v>189</v>
      </c>
      <c r="AU314" s="158" t="s">
        <v>88</v>
      </c>
      <c r="AV314" s="13" t="s">
        <v>88</v>
      </c>
      <c r="AW314" s="13" t="s">
        <v>41</v>
      </c>
      <c r="AX314" s="13" t="s">
        <v>79</v>
      </c>
      <c r="AY314" s="158" t="s">
        <v>178</v>
      </c>
    </row>
    <row r="315" spans="2:65" s="14" customFormat="1" ht="10.199999999999999">
      <c r="B315" s="164"/>
      <c r="D315" s="151" t="s">
        <v>189</v>
      </c>
      <c r="E315" s="165" t="s">
        <v>32</v>
      </c>
      <c r="F315" s="166" t="s">
        <v>192</v>
      </c>
      <c r="H315" s="167">
        <v>44.6</v>
      </c>
      <c r="I315" s="168"/>
      <c r="L315" s="164"/>
      <c r="M315" s="169"/>
      <c r="T315" s="170"/>
      <c r="AT315" s="165" t="s">
        <v>189</v>
      </c>
      <c r="AU315" s="165" t="s">
        <v>88</v>
      </c>
      <c r="AV315" s="14" t="s">
        <v>185</v>
      </c>
      <c r="AW315" s="14" t="s">
        <v>41</v>
      </c>
      <c r="AX315" s="14" t="s">
        <v>86</v>
      </c>
      <c r="AY315" s="165" t="s">
        <v>178</v>
      </c>
    </row>
    <row r="316" spans="2:65" s="1" customFormat="1" ht="66.75" customHeight="1">
      <c r="B316" s="34"/>
      <c r="C316" s="133" t="s">
        <v>412</v>
      </c>
      <c r="D316" s="133" t="s">
        <v>180</v>
      </c>
      <c r="E316" s="134" t="s">
        <v>1026</v>
      </c>
      <c r="F316" s="135" t="s">
        <v>1027</v>
      </c>
      <c r="G316" s="136" t="s">
        <v>277</v>
      </c>
      <c r="H316" s="137">
        <v>223</v>
      </c>
      <c r="I316" s="138"/>
      <c r="J316" s="139">
        <f>ROUND(I316*H316,2)</f>
        <v>0</v>
      </c>
      <c r="K316" s="135" t="s">
        <v>184</v>
      </c>
      <c r="L316" s="34"/>
      <c r="M316" s="140" t="s">
        <v>32</v>
      </c>
      <c r="N316" s="141" t="s">
        <v>50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185</v>
      </c>
      <c r="AT316" s="144" t="s">
        <v>180</v>
      </c>
      <c r="AU316" s="144" t="s">
        <v>88</v>
      </c>
      <c r="AY316" s="18" t="s">
        <v>178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86</v>
      </c>
      <c r="BK316" s="145">
        <f>ROUND(I316*H316,2)</f>
        <v>0</v>
      </c>
      <c r="BL316" s="18" t="s">
        <v>185</v>
      </c>
      <c r="BM316" s="144" t="s">
        <v>1028</v>
      </c>
    </row>
    <row r="317" spans="2:65" s="1" customFormat="1" ht="10.199999999999999">
      <c r="B317" s="34"/>
      <c r="D317" s="146" t="s">
        <v>187</v>
      </c>
      <c r="F317" s="147" t="s">
        <v>1029</v>
      </c>
      <c r="I317" s="148"/>
      <c r="L317" s="34"/>
      <c r="M317" s="149"/>
      <c r="T317" s="55"/>
      <c r="AT317" s="18" t="s">
        <v>187</v>
      </c>
      <c r="AU317" s="18" t="s">
        <v>88</v>
      </c>
    </row>
    <row r="318" spans="2:65" s="13" customFormat="1" ht="10.199999999999999">
      <c r="B318" s="157"/>
      <c r="D318" s="151" t="s">
        <v>189</v>
      </c>
      <c r="E318" s="158" t="s">
        <v>32</v>
      </c>
      <c r="F318" s="159" t="s">
        <v>1030</v>
      </c>
      <c r="H318" s="160">
        <v>44.6</v>
      </c>
      <c r="I318" s="161"/>
      <c r="L318" s="157"/>
      <c r="M318" s="162"/>
      <c r="T318" s="163"/>
      <c r="AT318" s="158" t="s">
        <v>189</v>
      </c>
      <c r="AU318" s="158" t="s">
        <v>88</v>
      </c>
      <c r="AV318" s="13" t="s">
        <v>88</v>
      </c>
      <c r="AW318" s="13" t="s">
        <v>41</v>
      </c>
      <c r="AX318" s="13" t="s">
        <v>86</v>
      </c>
      <c r="AY318" s="158" t="s">
        <v>178</v>
      </c>
    </row>
    <row r="319" spans="2:65" s="13" customFormat="1" ht="10.199999999999999">
      <c r="B319" s="157"/>
      <c r="D319" s="151" t="s">
        <v>189</v>
      </c>
      <c r="F319" s="159" t="s">
        <v>1031</v>
      </c>
      <c r="H319" s="160">
        <v>223</v>
      </c>
      <c r="I319" s="161"/>
      <c r="L319" s="157"/>
      <c r="M319" s="162"/>
      <c r="T319" s="163"/>
      <c r="AT319" s="158" t="s">
        <v>189</v>
      </c>
      <c r="AU319" s="158" t="s">
        <v>88</v>
      </c>
      <c r="AV319" s="13" t="s">
        <v>88</v>
      </c>
      <c r="AW319" s="13" t="s">
        <v>4</v>
      </c>
      <c r="AX319" s="13" t="s">
        <v>86</v>
      </c>
      <c r="AY319" s="158" t="s">
        <v>178</v>
      </c>
    </row>
    <row r="320" spans="2:65" s="1" customFormat="1" ht="33" customHeight="1">
      <c r="B320" s="34"/>
      <c r="C320" s="133" t="s">
        <v>418</v>
      </c>
      <c r="D320" s="133" t="s">
        <v>180</v>
      </c>
      <c r="E320" s="134" t="s">
        <v>374</v>
      </c>
      <c r="F320" s="135" t="s">
        <v>375</v>
      </c>
      <c r="G320" s="136" t="s">
        <v>277</v>
      </c>
      <c r="H320" s="137">
        <v>29.734000000000002</v>
      </c>
      <c r="I320" s="138"/>
      <c r="J320" s="139">
        <f>ROUND(I320*H320,2)</f>
        <v>0</v>
      </c>
      <c r="K320" s="135" t="s">
        <v>376</v>
      </c>
      <c r="L320" s="34"/>
      <c r="M320" s="140" t="s">
        <v>32</v>
      </c>
      <c r="N320" s="141" t="s">
        <v>50</v>
      </c>
      <c r="P320" s="142">
        <f>O320*H320</f>
        <v>0</v>
      </c>
      <c r="Q320" s="142">
        <v>0</v>
      </c>
      <c r="R320" s="142">
        <f>Q320*H320</f>
        <v>0</v>
      </c>
      <c r="S320" s="142">
        <v>0</v>
      </c>
      <c r="T320" s="143">
        <f>S320*H320</f>
        <v>0</v>
      </c>
      <c r="AR320" s="144" t="s">
        <v>185</v>
      </c>
      <c r="AT320" s="144" t="s">
        <v>180</v>
      </c>
      <c r="AU320" s="144" t="s">
        <v>88</v>
      </c>
      <c r="AY320" s="18" t="s">
        <v>178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86</v>
      </c>
      <c r="BK320" s="145">
        <f>ROUND(I320*H320,2)</f>
        <v>0</v>
      </c>
      <c r="BL320" s="18" t="s">
        <v>185</v>
      </c>
      <c r="BM320" s="144" t="s">
        <v>1032</v>
      </c>
    </row>
    <row r="321" spans="2:65" s="12" customFormat="1" ht="10.199999999999999">
      <c r="B321" s="150"/>
      <c r="D321" s="151" t="s">
        <v>189</v>
      </c>
      <c r="E321" s="152" t="s">
        <v>32</v>
      </c>
      <c r="F321" s="153" t="s">
        <v>378</v>
      </c>
      <c r="H321" s="152" t="s">
        <v>32</v>
      </c>
      <c r="I321" s="154"/>
      <c r="L321" s="150"/>
      <c r="M321" s="155"/>
      <c r="T321" s="156"/>
      <c r="AT321" s="152" t="s">
        <v>189</v>
      </c>
      <c r="AU321" s="152" t="s">
        <v>88</v>
      </c>
      <c r="AV321" s="12" t="s">
        <v>86</v>
      </c>
      <c r="AW321" s="12" t="s">
        <v>41</v>
      </c>
      <c r="AX321" s="12" t="s">
        <v>79</v>
      </c>
      <c r="AY321" s="152" t="s">
        <v>178</v>
      </c>
    </row>
    <row r="322" spans="2:65" s="13" customFormat="1" ht="10.199999999999999">
      <c r="B322" s="157"/>
      <c r="D322" s="151" t="s">
        <v>189</v>
      </c>
      <c r="E322" s="158" t="s">
        <v>32</v>
      </c>
      <c r="F322" s="159" t="s">
        <v>1008</v>
      </c>
      <c r="H322" s="160">
        <v>29.734000000000002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41</v>
      </c>
      <c r="AX322" s="13" t="s">
        <v>79</v>
      </c>
      <c r="AY322" s="158" t="s">
        <v>178</v>
      </c>
    </row>
    <row r="323" spans="2:65" s="14" customFormat="1" ht="10.199999999999999">
      <c r="B323" s="164"/>
      <c r="D323" s="151" t="s">
        <v>189</v>
      </c>
      <c r="E323" s="165" t="s">
        <v>32</v>
      </c>
      <c r="F323" s="166" t="s">
        <v>192</v>
      </c>
      <c r="H323" s="167">
        <v>29.734000000000002</v>
      </c>
      <c r="I323" s="168"/>
      <c r="L323" s="164"/>
      <c r="M323" s="169"/>
      <c r="T323" s="170"/>
      <c r="AT323" s="165" t="s">
        <v>189</v>
      </c>
      <c r="AU323" s="165" t="s">
        <v>88</v>
      </c>
      <c r="AV323" s="14" t="s">
        <v>185</v>
      </c>
      <c r="AW323" s="14" t="s">
        <v>41</v>
      </c>
      <c r="AX323" s="14" t="s">
        <v>86</v>
      </c>
      <c r="AY323" s="165" t="s">
        <v>178</v>
      </c>
    </row>
    <row r="324" spans="2:65" s="1" customFormat="1" ht="44.25" customHeight="1">
      <c r="B324" s="34"/>
      <c r="C324" s="133" t="s">
        <v>434</v>
      </c>
      <c r="D324" s="133" t="s">
        <v>180</v>
      </c>
      <c r="E324" s="134" t="s">
        <v>1033</v>
      </c>
      <c r="F324" s="135" t="s">
        <v>1034</v>
      </c>
      <c r="G324" s="136" t="s">
        <v>277</v>
      </c>
      <c r="H324" s="137">
        <v>29.734000000000002</v>
      </c>
      <c r="I324" s="138"/>
      <c r="J324" s="139">
        <f>ROUND(I324*H324,2)</f>
        <v>0</v>
      </c>
      <c r="K324" s="135" t="s">
        <v>184</v>
      </c>
      <c r="L324" s="34"/>
      <c r="M324" s="140" t="s">
        <v>32</v>
      </c>
      <c r="N324" s="141" t="s">
        <v>50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185</v>
      </c>
      <c r="AT324" s="144" t="s">
        <v>180</v>
      </c>
      <c r="AU324" s="144" t="s">
        <v>88</v>
      </c>
      <c r="AY324" s="18" t="s">
        <v>178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86</v>
      </c>
      <c r="BK324" s="145">
        <f>ROUND(I324*H324,2)</f>
        <v>0</v>
      </c>
      <c r="BL324" s="18" t="s">
        <v>185</v>
      </c>
      <c r="BM324" s="144" t="s">
        <v>1035</v>
      </c>
    </row>
    <row r="325" spans="2:65" s="1" customFormat="1" ht="10.199999999999999">
      <c r="B325" s="34"/>
      <c r="D325" s="146" t="s">
        <v>187</v>
      </c>
      <c r="F325" s="147" t="s">
        <v>1036</v>
      </c>
      <c r="I325" s="148"/>
      <c r="L325" s="34"/>
      <c r="M325" s="149"/>
      <c r="T325" s="55"/>
      <c r="AT325" s="18" t="s">
        <v>187</v>
      </c>
      <c r="AU325" s="18" t="s">
        <v>88</v>
      </c>
    </row>
    <row r="326" spans="2:65" s="12" customFormat="1" ht="10.199999999999999">
      <c r="B326" s="150"/>
      <c r="D326" s="151" t="s">
        <v>189</v>
      </c>
      <c r="E326" s="152" t="s">
        <v>32</v>
      </c>
      <c r="F326" s="153" t="s">
        <v>378</v>
      </c>
      <c r="H326" s="152" t="s">
        <v>32</v>
      </c>
      <c r="I326" s="154"/>
      <c r="L326" s="150"/>
      <c r="M326" s="155"/>
      <c r="T326" s="156"/>
      <c r="AT326" s="152" t="s">
        <v>189</v>
      </c>
      <c r="AU326" s="152" t="s">
        <v>88</v>
      </c>
      <c r="AV326" s="12" t="s">
        <v>86</v>
      </c>
      <c r="AW326" s="12" t="s">
        <v>41</v>
      </c>
      <c r="AX326" s="12" t="s">
        <v>79</v>
      </c>
      <c r="AY326" s="152" t="s">
        <v>178</v>
      </c>
    </row>
    <row r="327" spans="2:65" s="13" customFormat="1" ht="20.399999999999999">
      <c r="B327" s="157"/>
      <c r="D327" s="151" t="s">
        <v>189</v>
      </c>
      <c r="E327" s="158" t="s">
        <v>32</v>
      </c>
      <c r="F327" s="159" t="s">
        <v>1037</v>
      </c>
      <c r="H327" s="160">
        <v>14.531000000000001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3" customFormat="1" ht="20.399999999999999">
      <c r="B328" s="157"/>
      <c r="D328" s="151" t="s">
        <v>189</v>
      </c>
      <c r="E328" s="158" t="s">
        <v>32</v>
      </c>
      <c r="F328" s="159" t="s">
        <v>1038</v>
      </c>
      <c r="H328" s="160">
        <v>15.202999999999999</v>
      </c>
      <c r="I328" s="161"/>
      <c r="L328" s="157"/>
      <c r="M328" s="162"/>
      <c r="T328" s="163"/>
      <c r="AT328" s="158" t="s">
        <v>189</v>
      </c>
      <c r="AU328" s="158" t="s">
        <v>88</v>
      </c>
      <c r="AV328" s="13" t="s">
        <v>88</v>
      </c>
      <c r="AW328" s="13" t="s">
        <v>41</v>
      </c>
      <c r="AX328" s="13" t="s">
        <v>79</v>
      </c>
      <c r="AY328" s="158" t="s">
        <v>178</v>
      </c>
    </row>
    <row r="329" spans="2:65" s="14" customFormat="1" ht="10.199999999999999">
      <c r="B329" s="164"/>
      <c r="D329" s="151" t="s">
        <v>189</v>
      </c>
      <c r="E329" s="165" t="s">
        <v>32</v>
      </c>
      <c r="F329" s="166" t="s">
        <v>192</v>
      </c>
      <c r="H329" s="167">
        <v>29.734000000000002</v>
      </c>
      <c r="I329" s="168"/>
      <c r="L329" s="164"/>
      <c r="M329" s="169"/>
      <c r="T329" s="170"/>
      <c r="AT329" s="165" t="s">
        <v>189</v>
      </c>
      <c r="AU329" s="165" t="s">
        <v>88</v>
      </c>
      <c r="AV329" s="14" t="s">
        <v>185</v>
      </c>
      <c r="AW329" s="14" t="s">
        <v>41</v>
      </c>
      <c r="AX329" s="14" t="s">
        <v>86</v>
      </c>
      <c r="AY329" s="165" t="s">
        <v>178</v>
      </c>
    </row>
    <row r="330" spans="2:65" s="1" customFormat="1" ht="55.5" customHeight="1">
      <c r="B330" s="34"/>
      <c r="C330" s="133" t="s">
        <v>439</v>
      </c>
      <c r="D330" s="133" t="s">
        <v>180</v>
      </c>
      <c r="E330" s="134" t="s">
        <v>389</v>
      </c>
      <c r="F330" s="135" t="s">
        <v>390</v>
      </c>
      <c r="G330" s="136" t="s">
        <v>277</v>
      </c>
      <c r="H330" s="137">
        <v>46.613999999999997</v>
      </c>
      <c r="I330" s="138"/>
      <c r="J330" s="139">
        <f>ROUND(I330*H330,2)</f>
        <v>0</v>
      </c>
      <c r="K330" s="135" t="s">
        <v>184</v>
      </c>
      <c r="L330" s="34"/>
      <c r="M330" s="140" t="s">
        <v>32</v>
      </c>
      <c r="N330" s="141" t="s">
        <v>50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185</v>
      </c>
      <c r="AT330" s="144" t="s">
        <v>180</v>
      </c>
      <c r="AU330" s="144" t="s">
        <v>88</v>
      </c>
      <c r="AY330" s="18" t="s">
        <v>178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86</v>
      </c>
      <c r="BK330" s="145">
        <f>ROUND(I330*H330,2)</f>
        <v>0</v>
      </c>
      <c r="BL330" s="18" t="s">
        <v>185</v>
      </c>
      <c r="BM330" s="144" t="s">
        <v>1039</v>
      </c>
    </row>
    <row r="331" spans="2:65" s="1" customFormat="1" ht="10.199999999999999">
      <c r="B331" s="34"/>
      <c r="D331" s="146" t="s">
        <v>187</v>
      </c>
      <c r="F331" s="147" t="s">
        <v>392</v>
      </c>
      <c r="I331" s="148"/>
      <c r="L331" s="34"/>
      <c r="M331" s="149"/>
      <c r="T331" s="55"/>
      <c r="AT331" s="18" t="s">
        <v>187</v>
      </c>
      <c r="AU331" s="18" t="s">
        <v>88</v>
      </c>
    </row>
    <row r="332" spans="2:65" s="12" customFormat="1" ht="10.199999999999999">
      <c r="B332" s="150"/>
      <c r="D332" s="151" t="s">
        <v>189</v>
      </c>
      <c r="E332" s="152" t="s">
        <v>32</v>
      </c>
      <c r="F332" s="153" t="s">
        <v>190</v>
      </c>
      <c r="H332" s="152" t="s">
        <v>32</v>
      </c>
      <c r="I332" s="154"/>
      <c r="L332" s="150"/>
      <c r="M332" s="155"/>
      <c r="T332" s="156"/>
      <c r="AT332" s="152" t="s">
        <v>189</v>
      </c>
      <c r="AU332" s="152" t="s">
        <v>88</v>
      </c>
      <c r="AV332" s="12" t="s">
        <v>86</v>
      </c>
      <c r="AW332" s="12" t="s">
        <v>41</v>
      </c>
      <c r="AX332" s="12" t="s">
        <v>79</v>
      </c>
      <c r="AY332" s="152" t="s">
        <v>178</v>
      </c>
    </row>
    <row r="333" spans="2:65" s="12" customFormat="1" ht="10.199999999999999">
      <c r="B333" s="150"/>
      <c r="D333" s="151" t="s">
        <v>189</v>
      </c>
      <c r="E333" s="152" t="s">
        <v>32</v>
      </c>
      <c r="F333" s="153" t="s">
        <v>222</v>
      </c>
      <c r="H333" s="152" t="s">
        <v>32</v>
      </c>
      <c r="I333" s="154"/>
      <c r="L333" s="150"/>
      <c r="M333" s="155"/>
      <c r="T333" s="156"/>
      <c r="AT333" s="152" t="s">
        <v>189</v>
      </c>
      <c r="AU333" s="152" t="s">
        <v>88</v>
      </c>
      <c r="AV333" s="12" t="s">
        <v>86</v>
      </c>
      <c r="AW333" s="12" t="s">
        <v>41</v>
      </c>
      <c r="AX333" s="12" t="s">
        <v>79</v>
      </c>
      <c r="AY333" s="152" t="s">
        <v>178</v>
      </c>
    </row>
    <row r="334" spans="2:65" s="12" customFormat="1" ht="10.199999999999999">
      <c r="B334" s="150"/>
      <c r="D334" s="151" t="s">
        <v>189</v>
      </c>
      <c r="E334" s="152" t="s">
        <v>32</v>
      </c>
      <c r="F334" s="153" t="s">
        <v>934</v>
      </c>
      <c r="H334" s="152" t="s">
        <v>32</v>
      </c>
      <c r="I334" s="154"/>
      <c r="L334" s="150"/>
      <c r="M334" s="155"/>
      <c r="T334" s="156"/>
      <c r="AT334" s="152" t="s">
        <v>189</v>
      </c>
      <c r="AU334" s="152" t="s">
        <v>88</v>
      </c>
      <c r="AV334" s="12" t="s">
        <v>86</v>
      </c>
      <c r="AW334" s="12" t="s">
        <v>41</v>
      </c>
      <c r="AX334" s="12" t="s">
        <v>79</v>
      </c>
      <c r="AY334" s="152" t="s">
        <v>178</v>
      </c>
    </row>
    <row r="335" spans="2:65" s="12" customFormat="1" ht="10.199999999999999">
      <c r="B335" s="150"/>
      <c r="D335" s="151" t="s">
        <v>189</v>
      </c>
      <c r="E335" s="152" t="s">
        <v>32</v>
      </c>
      <c r="F335" s="153" t="s">
        <v>393</v>
      </c>
      <c r="H335" s="152" t="s">
        <v>32</v>
      </c>
      <c r="I335" s="154"/>
      <c r="L335" s="150"/>
      <c r="M335" s="155"/>
      <c r="T335" s="156"/>
      <c r="AT335" s="152" t="s">
        <v>189</v>
      </c>
      <c r="AU335" s="152" t="s">
        <v>88</v>
      </c>
      <c r="AV335" s="12" t="s">
        <v>86</v>
      </c>
      <c r="AW335" s="12" t="s">
        <v>41</v>
      </c>
      <c r="AX335" s="12" t="s">
        <v>79</v>
      </c>
      <c r="AY335" s="152" t="s">
        <v>178</v>
      </c>
    </row>
    <row r="336" spans="2:65" s="12" customFormat="1" ht="10.199999999999999">
      <c r="B336" s="150"/>
      <c r="D336" s="151" t="s">
        <v>189</v>
      </c>
      <c r="E336" s="152" t="s">
        <v>32</v>
      </c>
      <c r="F336" s="153" t="s">
        <v>283</v>
      </c>
      <c r="H336" s="152" t="s">
        <v>32</v>
      </c>
      <c r="I336" s="154"/>
      <c r="L336" s="150"/>
      <c r="M336" s="155"/>
      <c r="T336" s="156"/>
      <c r="AT336" s="152" t="s">
        <v>189</v>
      </c>
      <c r="AU336" s="152" t="s">
        <v>88</v>
      </c>
      <c r="AV336" s="12" t="s">
        <v>86</v>
      </c>
      <c r="AW336" s="12" t="s">
        <v>41</v>
      </c>
      <c r="AX336" s="12" t="s">
        <v>79</v>
      </c>
      <c r="AY336" s="152" t="s">
        <v>178</v>
      </c>
    </row>
    <row r="337" spans="2:65" s="13" customFormat="1" ht="20.399999999999999">
      <c r="B337" s="157"/>
      <c r="D337" s="151" t="s">
        <v>189</v>
      </c>
      <c r="E337" s="158" t="s">
        <v>32</v>
      </c>
      <c r="F337" s="159" t="s">
        <v>1040</v>
      </c>
      <c r="H337" s="160">
        <v>43.174999999999997</v>
      </c>
      <c r="I337" s="161"/>
      <c r="L337" s="157"/>
      <c r="M337" s="162"/>
      <c r="T337" s="163"/>
      <c r="AT337" s="158" t="s">
        <v>189</v>
      </c>
      <c r="AU337" s="158" t="s">
        <v>88</v>
      </c>
      <c r="AV337" s="13" t="s">
        <v>88</v>
      </c>
      <c r="AW337" s="13" t="s">
        <v>41</v>
      </c>
      <c r="AX337" s="13" t="s">
        <v>79</v>
      </c>
      <c r="AY337" s="158" t="s">
        <v>178</v>
      </c>
    </row>
    <row r="338" spans="2:65" s="13" customFormat="1" ht="20.399999999999999">
      <c r="B338" s="157"/>
      <c r="D338" s="151" t="s">
        <v>189</v>
      </c>
      <c r="E338" s="158" t="s">
        <v>32</v>
      </c>
      <c r="F338" s="159" t="s">
        <v>1041</v>
      </c>
      <c r="H338" s="160">
        <v>5.25</v>
      </c>
      <c r="I338" s="161"/>
      <c r="L338" s="157"/>
      <c r="M338" s="162"/>
      <c r="T338" s="163"/>
      <c r="AT338" s="158" t="s">
        <v>189</v>
      </c>
      <c r="AU338" s="158" t="s">
        <v>88</v>
      </c>
      <c r="AV338" s="13" t="s">
        <v>88</v>
      </c>
      <c r="AW338" s="13" t="s">
        <v>41</v>
      </c>
      <c r="AX338" s="13" t="s">
        <v>79</v>
      </c>
      <c r="AY338" s="158" t="s">
        <v>178</v>
      </c>
    </row>
    <row r="339" spans="2:65" s="13" customFormat="1" ht="10.199999999999999">
      <c r="B339" s="157"/>
      <c r="D339" s="151" t="s">
        <v>189</v>
      </c>
      <c r="E339" s="158" t="s">
        <v>32</v>
      </c>
      <c r="F339" s="159" t="s">
        <v>1042</v>
      </c>
      <c r="H339" s="160">
        <v>-1.8109999999999999</v>
      </c>
      <c r="I339" s="161"/>
      <c r="L339" s="157"/>
      <c r="M339" s="162"/>
      <c r="T339" s="163"/>
      <c r="AT339" s="158" t="s">
        <v>189</v>
      </c>
      <c r="AU339" s="158" t="s">
        <v>88</v>
      </c>
      <c r="AV339" s="13" t="s">
        <v>88</v>
      </c>
      <c r="AW339" s="13" t="s">
        <v>41</v>
      </c>
      <c r="AX339" s="13" t="s">
        <v>79</v>
      </c>
      <c r="AY339" s="158" t="s">
        <v>178</v>
      </c>
    </row>
    <row r="340" spans="2:65" s="14" customFormat="1" ht="10.199999999999999">
      <c r="B340" s="164"/>
      <c r="D340" s="151" t="s">
        <v>189</v>
      </c>
      <c r="E340" s="165" t="s">
        <v>32</v>
      </c>
      <c r="F340" s="166" t="s">
        <v>192</v>
      </c>
      <c r="H340" s="167">
        <v>46.613999999999997</v>
      </c>
      <c r="I340" s="168"/>
      <c r="L340" s="164"/>
      <c r="M340" s="169"/>
      <c r="T340" s="170"/>
      <c r="AT340" s="165" t="s">
        <v>189</v>
      </c>
      <c r="AU340" s="165" t="s">
        <v>88</v>
      </c>
      <c r="AV340" s="14" t="s">
        <v>185</v>
      </c>
      <c r="AW340" s="14" t="s">
        <v>41</v>
      </c>
      <c r="AX340" s="14" t="s">
        <v>86</v>
      </c>
      <c r="AY340" s="165" t="s">
        <v>178</v>
      </c>
    </row>
    <row r="341" spans="2:65" s="1" customFormat="1" ht="16.5" customHeight="1">
      <c r="B341" s="34"/>
      <c r="C341" s="171" t="s">
        <v>447</v>
      </c>
      <c r="D341" s="171" t="s">
        <v>398</v>
      </c>
      <c r="E341" s="172" t="s">
        <v>399</v>
      </c>
      <c r="F341" s="173" t="s">
        <v>400</v>
      </c>
      <c r="G341" s="174" t="s">
        <v>401</v>
      </c>
      <c r="H341" s="175">
        <v>93.227999999999994</v>
      </c>
      <c r="I341" s="176"/>
      <c r="J341" s="177">
        <f>ROUND(I341*H341,2)</f>
        <v>0</v>
      </c>
      <c r="K341" s="173" t="s">
        <v>184</v>
      </c>
      <c r="L341" s="178"/>
      <c r="M341" s="179" t="s">
        <v>32</v>
      </c>
      <c r="N341" s="180" t="s">
        <v>50</v>
      </c>
      <c r="P341" s="142">
        <f>O341*H341</f>
        <v>0</v>
      </c>
      <c r="Q341" s="142">
        <v>0</v>
      </c>
      <c r="R341" s="142">
        <f>Q341*H341</f>
        <v>0</v>
      </c>
      <c r="S341" s="142">
        <v>0</v>
      </c>
      <c r="T341" s="143">
        <f>S341*H341</f>
        <v>0</v>
      </c>
      <c r="AR341" s="144" t="s">
        <v>241</v>
      </c>
      <c r="AT341" s="144" t="s">
        <v>398</v>
      </c>
      <c r="AU341" s="144" t="s">
        <v>88</v>
      </c>
      <c r="AY341" s="18" t="s">
        <v>178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86</v>
      </c>
      <c r="BK341" s="145">
        <f>ROUND(I341*H341,2)</f>
        <v>0</v>
      </c>
      <c r="BL341" s="18" t="s">
        <v>185</v>
      </c>
      <c r="BM341" s="144" t="s">
        <v>1043</v>
      </c>
    </row>
    <row r="342" spans="2:65" s="13" customFormat="1" ht="10.199999999999999">
      <c r="B342" s="157"/>
      <c r="D342" s="151" t="s">
        <v>189</v>
      </c>
      <c r="F342" s="159" t="s">
        <v>1044</v>
      </c>
      <c r="H342" s="160">
        <v>93.227999999999994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</v>
      </c>
      <c r="AX342" s="13" t="s">
        <v>86</v>
      </c>
      <c r="AY342" s="158" t="s">
        <v>178</v>
      </c>
    </row>
    <row r="343" spans="2:65" s="1" customFormat="1" ht="44.25" customHeight="1">
      <c r="B343" s="34"/>
      <c r="C343" s="133" t="s">
        <v>453</v>
      </c>
      <c r="D343" s="133" t="s">
        <v>180</v>
      </c>
      <c r="E343" s="134" t="s">
        <v>405</v>
      </c>
      <c r="F343" s="135" t="s">
        <v>406</v>
      </c>
      <c r="G343" s="136" t="s">
        <v>401</v>
      </c>
      <c r="H343" s="137">
        <v>248.15299999999999</v>
      </c>
      <c r="I343" s="138"/>
      <c r="J343" s="139">
        <f>ROUND(I343*H343,2)</f>
        <v>0</v>
      </c>
      <c r="K343" s="135" t="s">
        <v>184</v>
      </c>
      <c r="L343" s="34"/>
      <c r="M343" s="140" t="s">
        <v>32</v>
      </c>
      <c r="N343" s="141" t="s">
        <v>50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185</v>
      </c>
      <c r="AT343" s="144" t="s">
        <v>180</v>
      </c>
      <c r="AU343" s="144" t="s">
        <v>88</v>
      </c>
      <c r="AY343" s="18" t="s">
        <v>178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86</v>
      </c>
      <c r="BK343" s="145">
        <f>ROUND(I343*H343,2)</f>
        <v>0</v>
      </c>
      <c r="BL343" s="18" t="s">
        <v>185</v>
      </c>
      <c r="BM343" s="144" t="s">
        <v>1045</v>
      </c>
    </row>
    <row r="344" spans="2:65" s="1" customFormat="1" ht="10.199999999999999">
      <c r="B344" s="34"/>
      <c r="D344" s="146" t="s">
        <v>187</v>
      </c>
      <c r="F344" s="147" t="s">
        <v>408</v>
      </c>
      <c r="I344" s="148"/>
      <c r="L344" s="34"/>
      <c r="M344" s="149"/>
      <c r="T344" s="55"/>
      <c r="AT344" s="18" t="s">
        <v>187</v>
      </c>
      <c r="AU344" s="18" t="s">
        <v>88</v>
      </c>
    </row>
    <row r="345" spans="2:65" s="12" customFormat="1" ht="20.399999999999999">
      <c r="B345" s="150"/>
      <c r="D345" s="151" t="s">
        <v>189</v>
      </c>
      <c r="E345" s="152" t="s">
        <v>32</v>
      </c>
      <c r="F345" s="153" t="s">
        <v>1046</v>
      </c>
      <c r="H345" s="152" t="s">
        <v>32</v>
      </c>
      <c r="I345" s="154"/>
      <c r="L345" s="150"/>
      <c r="M345" s="155"/>
      <c r="T345" s="156"/>
      <c r="AT345" s="152" t="s">
        <v>189</v>
      </c>
      <c r="AU345" s="152" t="s">
        <v>88</v>
      </c>
      <c r="AV345" s="12" t="s">
        <v>86</v>
      </c>
      <c r="AW345" s="12" t="s">
        <v>41</v>
      </c>
      <c r="AX345" s="12" t="s">
        <v>79</v>
      </c>
      <c r="AY345" s="152" t="s">
        <v>178</v>
      </c>
    </row>
    <row r="346" spans="2:65" s="13" customFormat="1" ht="10.199999999999999">
      <c r="B346" s="157"/>
      <c r="D346" s="151" t="s">
        <v>189</v>
      </c>
      <c r="E346" s="158" t="s">
        <v>32</v>
      </c>
      <c r="F346" s="159" t="s">
        <v>1013</v>
      </c>
      <c r="H346" s="160">
        <v>15.202999999999999</v>
      </c>
      <c r="I346" s="161"/>
      <c r="L346" s="157"/>
      <c r="M346" s="162"/>
      <c r="T346" s="163"/>
      <c r="AT346" s="158" t="s">
        <v>189</v>
      </c>
      <c r="AU346" s="158" t="s">
        <v>88</v>
      </c>
      <c r="AV346" s="13" t="s">
        <v>88</v>
      </c>
      <c r="AW346" s="13" t="s">
        <v>41</v>
      </c>
      <c r="AX346" s="13" t="s">
        <v>79</v>
      </c>
      <c r="AY346" s="158" t="s">
        <v>178</v>
      </c>
    </row>
    <row r="347" spans="2:65" s="13" customFormat="1" ht="10.199999999999999">
      <c r="B347" s="157"/>
      <c r="D347" s="151" t="s">
        <v>189</v>
      </c>
      <c r="E347" s="158" t="s">
        <v>32</v>
      </c>
      <c r="F347" s="159" t="s">
        <v>1019</v>
      </c>
      <c r="H347" s="160">
        <v>74.334000000000003</v>
      </c>
      <c r="I347" s="161"/>
      <c r="L347" s="157"/>
      <c r="M347" s="162"/>
      <c r="T347" s="163"/>
      <c r="AT347" s="158" t="s">
        <v>189</v>
      </c>
      <c r="AU347" s="158" t="s">
        <v>88</v>
      </c>
      <c r="AV347" s="13" t="s">
        <v>88</v>
      </c>
      <c r="AW347" s="13" t="s">
        <v>41</v>
      </c>
      <c r="AX347" s="13" t="s">
        <v>79</v>
      </c>
      <c r="AY347" s="158" t="s">
        <v>178</v>
      </c>
    </row>
    <row r="348" spans="2:65" s="13" customFormat="1" ht="10.199999999999999">
      <c r="B348" s="157"/>
      <c r="D348" s="151" t="s">
        <v>189</v>
      </c>
      <c r="E348" s="158" t="s">
        <v>32</v>
      </c>
      <c r="F348" s="159" t="s">
        <v>1030</v>
      </c>
      <c r="H348" s="160">
        <v>44.6</v>
      </c>
      <c r="I348" s="161"/>
      <c r="L348" s="157"/>
      <c r="M348" s="162"/>
      <c r="T348" s="163"/>
      <c r="AT348" s="158" t="s">
        <v>189</v>
      </c>
      <c r="AU348" s="158" t="s">
        <v>88</v>
      </c>
      <c r="AV348" s="13" t="s">
        <v>88</v>
      </c>
      <c r="AW348" s="13" t="s">
        <v>41</v>
      </c>
      <c r="AX348" s="13" t="s">
        <v>79</v>
      </c>
      <c r="AY348" s="158" t="s">
        <v>178</v>
      </c>
    </row>
    <row r="349" spans="2:65" s="15" customFormat="1" ht="10.199999999999999">
      <c r="B349" s="181"/>
      <c r="D349" s="151" t="s">
        <v>189</v>
      </c>
      <c r="E349" s="182" t="s">
        <v>32</v>
      </c>
      <c r="F349" s="183" t="s">
        <v>410</v>
      </c>
      <c r="H349" s="184">
        <v>134.137</v>
      </c>
      <c r="I349" s="185"/>
      <c r="L349" s="181"/>
      <c r="M349" s="186"/>
      <c r="T349" s="187"/>
      <c r="AT349" s="182" t="s">
        <v>189</v>
      </c>
      <c r="AU349" s="182" t="s">
        <v>88</v>
      </c>
      <c r="AV349" s="15" t="s">
        <v>199</v>
      </c>
      <c r="AW349" s="15" t="s">
        <v>41</v>
      </c>
      <c r="AX349" s="15" t="s">
        <v>79</v>
      </c>
      <c r="AY349" s="182" t="s">
        <v>178</v>
      </c>
    </row>
    <row r="350" spans="2:65" s="14" customFormat="1" ht="10.199999999999999">
      <c r="B350" s="164"/>
      <c r="D350" s="151" t="s">
        <v>189</v>
      </c>
      <c r="E350" s="165" t="s">
        <v>32</v>
      </c>
      <c r="F350" s="166" t="s">
        <v>192</v>
      </c>
      <c r="H350" s="167">
        <v>134.137</v>
      </c>
      <c r="I350" s="168"/>
      <c r="L350" s="164"/>
      <c r="M350" s="169"/>
      <c r="T350" s="170"/>
      <c r="AT350" s="165" t="s">
        <v>189</v>
      </c>
      <c r="AU350" s="165" t="s">
        <v>88</v>
      </c>
      <c r="AV350" s="14" t="s">
        <v>185</v>
      </c>
      <c r="AW350" s="14" t="s">
        <v>41</v>
      </c>
      <c r="AX350" s="14" t="s">
        <v>86</v>
      </c>
      <c r="AY350" s="165" t="s">
        <v>178</v>
      </c>
    </row>
    <row r="351" spans="2:65" s="13" customFormat="1" ht="10.199999999999999">
      <c r="B351" s="157"/>
      <c r="D351" s="151" t="s">
        <v>189</v>
      </c>
      <c r="F351" s="159" t="s">
        <v>1047</v>
      </c>
      <c r="H351" s="160">
        <v>248.15299999999999</v>
      </c>
      <c r="I351" s="161"/>
      <c r="L351" s="157"/>
      <c r="M351" s="162"/>
      <c r="T351" s="163"/>
      <c r="AT351" s="158" t="s">
        <v>189</v>
      </c>
      <c r="AU351" s="158" t="s">
        <v>88</v>
      </c>
      <c r="AV351" s="13" t="s">
        <v>88</v>
      </c>
      <c r="AW351" s="13" t="s">
        <v>4</v>
      </c>
      <c r="AX351" s="13" t="s">
        <v>86</v>
      </c>
      <c r="AY351" s="158" t="s">
        <v>178</v>
      </c>
    </row>
    <row r="352" spans="2:65" s="1" customFormat="1" ht="37.799999999999997" customHeight="1">
      <c r="B352" s="34"/>
      <c r="C352" s="133" t="s">
        <v>461</v>
      </c>
      <c r="D352" s="133" t="s">
        <v>180</v>
      </c>
      <c r="E352" s="134" t="s">
        <v>413</v>
      </c>
      <c r="F352" s="135" t="s">
        <v>414</v>
      </c>
      <c r="G352" s="136" t="s">
        <v>277</v>
      </c>
      <c r="H352" s="137">
        <v>163.87100000000001</v>
      </c>
      <c r="I352" s="138"/>
      <c r="J352" s="139">
        <f>ROUND(I352*H352,2)</f>
        <v>0</v>
      </c>
      <c r="K352" s="135" t="s">
        <v>184</v>
      </c>
      <c r="L352" s="34"/>
      <c r="M352" s="140" t="s">
        <v>32</v>
      </c>
      <c r="N352" s="141" t="s">
        <v>50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185</v>
      </c>
      <c r="AT352" s="144" t="s">
        <v>180</v>
      </c>
      <c r="AU352" s="144" t="s">
        <v>88</v>
      </c>
      <c r="AY352" s="18" t="s">
        <v>178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86</v>
      </c>
      <c r="BK352" s="145">
        <f>ROUND(I352*H352,2)</f>
        <v>0</v>
      </c>
      <c r="BL352" s="18" t="s">
        <v>185</v>
      </c>
      <c r="BM352" s="144" t="s">
        <v>1048</v>
      </c>
    </row>
    <row r="353" spans="2:65" s="1" customFormat="1" ht="10.199999999999999">
      <c r="B353" s="34"/>
      <c r="D353" s="146" t="s">
        <v>187</v>
      </c>
      <c r="F353" s="147" t="s">
        <v>416</v>
      </c>
      <c r="I353" s="148"/>
      <c r="L353" s="34"/>
      <c r="M353" s="149"/>
      <c r="T353" s="55"/>
      <c r="AT353" s="18" t="s">
        <v>187</v>
      </c>
      <c r="AU353" s="18" t="s">
        <v>88</v>
      </c>
    </row>
    <row r="354" spans="2:65" s="13" customFormat="1" ht="10.199999999999999">
      <c r="B354" s="157"/>
      <c r="D354" s="151" t="s">
        <v>189</v>
      </c>
      <c r="E354" s="158" t="s">
        <v>32</v>
      </c>
      <c r="F354" s="159" t="s">
        <v>1008</v>
      </c>
      <c r="H354" s="160">
        <v>29.734000000000002</v>
      </c>
      <c r="I354" s="161"/>
      <c r="L354" s="157"/>
      <c r="M354" s="162"/>
      <c r="T354" s="163"/>
      <c r="AT354" s="158" t="s">
        <v>189</v>
      </c>
      <c r="AU354" s="158" t="s">
        <v>88</v>
      </c>
      <c r="AV354" s="13" t="s">
        <v>88</v>
      </c>
      <c r="AW354" s="13" t="s">
        <v>41</v>
      </c>
      <c r="AX354" s="13" t="s">
        <v>79</v>
      </c>
      <c r="AY354" s="158" t="s">
        <v>178</v>
      </c>
    </row>
    <row r="355" spans="2:65" s="15" customFormat="1" ht="10.199999999999999">
      <c r="B355" s="181"/>
      <c r="D355" s="151" t="s">
        <v>189</v>
      </c>
      <c r="E355" s="182" t="s">
        <v>32</v>
      </c>
      <c r="F355" s="183" t="s">
        <v>417</v>
      </c>
      <c r="H355" s="184">
        <v>29.734000000000002</v>
      </c>
      <c r="I355" s="185"/>
      <c r="L355" s="181"/>
      <c r="M355" s="186"/>
      <c r="T355" s="187"/>
      <c r="AT355" s="182" t="s">
        <v>189</v>
      </c>
      <c r="AU355" s="182" t="s">
        <v>88</v>
      </c>
      <c r="AV355" s="15" t="s">
        <v>199</v>
      </c>
      <c r="AW355" s="15" t="s">
        <v>41</v>
      </c>
      <c r="AX355" s="15" t="s">
        <v>79</v>
      </c>
      <c r="AY355" s="182" t="s">
        <v>178</v>
      </c>
    </row>
    <row r="356" spans="2:65" s="13" customFormat="1" ht="10.199999999999999">
      <c r="B356" s="157"/>
      <c r="D356" s="151" t="s">
        <v>189</v>
      </c>
      <c r="E356" s="158" t="s">
        <v>32</v>
      </c>
      <c r="F356" s="159" t="s">
        <v>1013</v>
      </c>
      <c r="H356" s="160">
        <v>15.202999999999999</v>
      </c>
      <c r="I356" s="161"/>
      <c r="L356" s="157"/>
      <c r="M356" s="162"/>
      <c r="T356" s="163"/>
      <c r="AT356" s="158" t="s">
        <v>189</v>
      </c>
      <c r="AU356" s="158" t="s">
        <v>88</v>
      </c>
      <c r="AV356" s="13" t="s">
        <v>88</v>
      </c>
      <c r="AW356" s="13" t="s">
        <v>41</v>
      </c>
      <c r="AX356" s="13" t="s">
        <v>79</v>
      </c>
      <c r="AY356" s="158" t="s">
        <v>178</v>
      </c>
    </row>
    <row r="357" spans="2:65" s="13" customFormat="1" ht="10.199999999999999">
      <c r="B357" s="157"/>
      <c r="D357" s="151" t="s">
        <v>189</v>
      </c>
      <c r="E357" s="158" t="s">
        <v>32</v>
      </c>
      <c r="F357" s="159" t="s">
        <v>1019</v>
      </c>
      <c r="H357" s="160">
        <v>74.334000000000003</v>
      </c>
      <c r="I357" s="161"/>
      <c r="L357" s="157"/>
      <c r="M357" s="162"/>
      <c r="T357" s="163"/>
      <c r="AT357" s="158" t="s">
        <v>189</v>
      </c>
      <c r="AU357" s="158" t="s">
        <v>88</v>
      </c>
      <c r="AV357" s="13" t="s">
        <v>88</v>
      </c>
      <c r="AW357" s="13" t="s">
        <v>41</v>
      </c>
      <c r="AX357" s="13" t="s">
        <v>79</v>
      </c>
      <c r="AY357" s="158" t="s">
        <v>178</v>
      </c>
    </row>
    <row r="358" spans="2:65" s="13" customFormat="1" ht="10.199999999999999">
      <c r="B358" s="157"/>
      <c r="D358" s="151" t="s">
        <v>189</v>
      </c>
      <c r="E358" s="158" t="s">
        <v>32</v>
      </c>
      <c r="F358" s="159" t="s">
        <v>1030</v>
      </c>
      <c r="H358" s="160">
        <v>44.6</v>
      </c>
      <c r="I358" s="161"/>
      <c r="L358" s="157"/>
      <c r="M358" s="162"/>
      <c r="T358" s="163"/>
      <c r="AT358" s="158" t="s">
        <v>189</v>
      </c>
      <c r="AU358" s="158" t="s">
        <v>88</v>
      </c>
      <c r="AV358" s="13" t="s">
        <v>88</v>
      </c>
      <c r="AW358" s="13" t="s">
        <v>41</v>
      </c>
      <c r="AX358" s="13" t="s">
        <v>79</v>
      </c>
      <c r="AY358" s="158" t="s">
        <v>178</v>
      </c>
    </row>
    <row r="359" spans="2:65" s="15" customFormat="1" ht="10.199999999999999">
      <c r="B359" s="181"/>
      <c r="D359" s="151" t="s">
        <v>189</v>
      </c>
      <c r="E359" s="182" t="s">
        <v>32</v>
      </c>
      <c r="F359" s="183" t="s">
        <v>410</v>
      </c>
      <c r="H359" s="184">
        <v>134.137</v>
      </c>
      <c r="I359" s="185"/>
      <c r="L359" s="181"/>
      <c r="M359" s="186"/>
      <c r="T359" s="187"/>
      <c r="AT359" s="182" t="s">
        <v>189</v>
      </c>
      <c r="AU359" s="182" t="s">
        <v>88</v>
      </c>
      <c r="AV359" s="15" t="s">
        <v>199</v>
      </c>
      <c r="AW359" s="15" t="s">
        <v>41</v>
      </c>
      <c r="AX359" s="15" t="s">
        <v>79</v>
      </c>
      <c r="AY359" s="182" t="s">
        <v>178</v>
      </c>
    </row>
    <row r="360" spans="2:65" s="14" customFormat="1" ht="10.199999999999999">
      <c r="B360" s="164"/>
      <c r="D360" s="151" t="s">
        <v>189</v>
      </c>
      <c r="E360" s="165" t="s">
        <v>32</v>
      </c>
      <c r="F360" s="166" t="s">
        <v>192</v>
      </c>
      <c r="H360" s="167">
        <v>163.87100000000001</v>
      </c>
      <c r="I360" s="168"/>
      <c r="L360" s="164"/>
      <c r="M360" s="169"/>
      <c r="T360" s="170"/>
      <c r="AT360" s="165" t="s">
        <v>189</v>
      </c>
      <c r="AU360" s="165" t="s">
        <v>88</v>
      </c>
      <c r="AV360" s="14" t="s">
        <v>185</v>
      </c>
      <c r="AW360" s="14" t="s">
        <v>41</v>
      </c>
      <c r="AX360" s="14" t="s">
        <v>86</v>
      </c>
      <c r="AY360" s="165" t="s">
        <v>178</v>
      </c>
    </row>
    <row r="361" spans="2:65" s="1" customFormat="1" ht="44.25" customHeight="1">
      <c r="B361" s="34"/>
      <c r="C361" s="133" t="s">
        <v>467</v>
      </c>
      <c r="D361" s="133" t="s">
        <v>180</v>
      </c>
      <c r="E361" s="134" t="s">
        <v>419</v>
      </c>
      <c r="F361" s="135" t="s">
        <v>420</v>
      </c>
      <c r="G361" s="136" t="s">
        <v>277</v>
      </c>
      <c r="H361" s="137">
        <v>29.061</v>
      </c>
      <c r="I361" s="138"/>
      <c r="J361" s="139">
        <f>ROUND(I361*H361,2)</f>
        <v>0</v>
      </c>
      <c r="K361" s="135" t="s">
        <v>184</v>
      </c>
      <c r="L361" s="34"/>
      <c r="M361" s="140" t="s">
        <v>32</v>
      </c>
      <c r="N361" s="141" t="s">
        <v>50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185</v>
      </c>
      <c r="AT361" s="144" t="s">
        <v>180</v>
      </c>
      <c r="AU361" s="144" t="s">
        <v>88</v>
      </c>
      <c r="AY361" s="18" t="s">
        <v>178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8" t="s">
        <v>86</v>
      </c>
      <c r="BK361" s="145">
        <f>ROUND(I361*H361,2)</f>
        <v>0</v>
      </c>
      <c r="BL361" s="18" t="s">
        <v>185</v>
      </c>
      <c r="BM361" s="144" t="s">
        <v>1049</v>
      </c>
    </row>
    <row r="362" spans="2:65" s="1" customFormat="1" ht="10.199999999999999">
      <c r="B362" s="34"/>
      <c r="D362" s="146" t="s">
        <v>187</v>
      </c>
      <c r="F362" s="147" t="s">
        <v>422</v>
      </c>
      <c r="I362" s="148"/>
      <c r="L362" s="34"/>
      <c r="M362" s="149"/>
      <c r="T362" s="55"/>
      <c r="AT362" s="18" t="s">
        <v>187</v>
      </c>
      <c r="AU362" s="18" t="s">
        <v>88</v>
      </c>
    </row>
    <row r="363" spans="2:65" s="12" customFormat="1" ht="10.199999999999999">
      <c r="B363" s="150"/>
      <c r="D363" s="151" t="s">
        <v>189</v>
      </c>
      <c r="E363" s="152" t="s">
        <v>32</v>
      </c>
      <c r="F363" s="153" t="s">
        <v>190</v>
      </c>
      <c r="H363" s="152" t="s">
        <v>32</v>
      </c>
      <c r="I363" s="154"/>
      <c r="L363" s="150"/>
      <c r="M363" s="155"/>
      <c r="T363" s="156"/>
      <c r="AT363" s="152" t="s">
        <v>189</v>
      </c>
      <c r="AU363" s="152" t="s">
        <v>88</v>
      </c>
      <c r="AV363" s="12" t="s">
        <v>86</v>
      </c>
      <c r="AW363" s="12" t="s">
        <v>41</v>
      </c>
      <c r="AX363" s="12" t="s">
        <v>79</v>
      </c>
      <c r="AY363" s="152" t="s">
        <v>178</v>
      </c>
    </row>
    <row r="364" spans="2:65" s="12" customFormat="1" ht="10.199999999999999">
      <c r="B364" s="150"/>
      <c r="D364" s="151" t="s">
        <v>189</v>
      </c>
      <c r="E364" s="152" t="s">
        <v>32</v>
      </c>
      <c r="F364" s="153" t="s">
        <v>222</v>
      </c>
      <c r="H364" s="152" t="s">
        <v>32</v>
      </c>
      <c r="I364" s="154"/>
      <c r="L364" s="150"/>
      <c r="M364" s="155"/>
      <c r="T364" s="156"/>
      <c r="AT364" s="152" t="s">
        <v>189</v>
      </c>
      <c r="AU364" s="152" t="s">
        <v>88</v>
      </c>
      <c r="AV364" s="12" t="s">
        <v>86</v>
      </c>
      <c r="AW364" s="12" t="s">
        <v>41</v>
      </c>
      <c r="AX364" s="12" t="s">
        <v>79</v>
      </c>
      <c r="AY364" s="152" t="s">
        <v>178</v>
      </c>
    </row>
    <row r="365" spans="2:65" s="12" customFormat="1" ht="10.199999999999999">
      <c r="B365" s="150"/>
      <c r="D365" s="151" t="s">
        <v>189</v>
      </c>
      <c r="E365" s="152" t="s">
        <v>32</v>
      </c>
      <c r="F365" s="153" t="s">
        <v>934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65" s="12" customFormat="1" ht="10.199999999999999">
      <c r="B366" s="150"/>
      <c r="D366" s="151" t="s">
        <v>189</v>
      </c>
      <c r="E366" s="152" t="s">
        <v>32</v>
      </c>
      <c r="F366" s="153" t="s">
        <v>280</v>
      </c>
      <c r="H366" s="152" t="s">
        <v>32</v>
      </c>
      <c r="I366" s="154"/>
      <c r="L366" s="150"/>
      <c r="M366" s="155"/>
      <c r="T366" s="156"/>
      <c r="AT366" s="152" t="s">
        <v>189</v>
      </c>
      <c r="AU366" s="152" t="s">
        <v>88</v>
      </c>
      <c r="AV366" s="12" t="s">
        <v>86</v>
      </c>
      <c r="AW366" s="12" t="s">
        <v>41</v>
      </c>
      <c r="AX366" s="12" t="s">
        <v>79</v>
      </c>
      <c r="AY366" s="152" t="s">
        <v>178</v>
      </c>
    </row>
    <row r="367" spans="2:65" s="12" customFormat="1" ht="20.399999999999999">
      <c r="B367" s="150"/>
      <c r="D367" s="151" t="s">
        <v>189</v>
      </c>
      <c r="E367" s="152" t="s">
        <v>32</v>
      </c>
      <c r="F367" s="153" t="s">
        <v>1050</v>
      </c>
      <c r="H367" s="152" t="s">
        <v>32</v>
      </c>
      <c r="I367" s="154"/>
      <c r="L367" s="150"/>
      <c r="M367" s="155"/>
      <c r="T367" s="156"/>
      <c r="AT367" s="152" t="s">
        <v>189</v>
      </c>
      <c r="AU367" s="152" t="s">
        <v>88</v>
      </c>
      <c r="AV367" s="12" t="s">
        <v>86</v>
      </c>
      <c r="AW367" s="12" t="s">
        <v>41</v>
      </c>
      <c r="AX367" s="12" t="s">
        <v>79</v>
      </c>
      <c r="AY367" s="152" t="s">
        <v>178</v>
      </c>
    </row>
    <row r="368" spans="2:65" s="12" customFormat="1" ht="10.199999999999999">
      <c r="B368" s="150"/>
      <c r="D368" s="151" t="s">
        <v>189</v>
      </c>
      <c r="E368" s="152" t="s">
        <v>32</v>
      </c>
      <c r="F368" s="153" t="s">
        <v>283</v>
      </c>
      <c r="H368" s="152" t="s">
        <v>32</v>
      </c>
      <c r="I368" s="154"/>
      <c r="L368" s="150"/>
      <c r="M368" s="155"/>
      <c r="T368" s="156"/>
      <c r="AT368" s="152" t="s">
        <v>189</v>
      </c>
      <c r="AU368" s="152" t="s">
        <v>88</v>
      </c>
      <c r="AV368" s="12" t="s">
        <v>86</v>
      </c>
      <c r="AW368" s="12" t="s">
        <v>41</v>
      </c>
      <c r="AX368" s="12" t="s">
        <v>79</v>
      </c>
      <c r="AY368" s="152" t="s">
        <v>178</v>
      </c>
    </row>
    <row r="369" spans="2:65" s="13" customFormat="1" ht="10.199999999999999">
      <c r="B369" s="157"/>
      <c r="D369" s="151" t="s">
        <v>189</v>
      </c>
      <c r="E369" s="158" t="s">
        <v>32</v>
      </c>
      <c r="F369" s="159" t="s">
        <v>1051</v>
      </c>
      <c r="H369" s="160">
        <v>174.85900000000001</v>
      </c>
      <c r="I369" s="161"/>
      <c r="L369" s="157"/>
      <c r="M369" s="162"/>
      <c r="T369" s="163"/>
      <c r="AT369" s="158" t="s">
        <v>189</v>
      </c>
      <c r="AU369" s="158" t="s">
        <v>88</v>
      </c>
      <c r="AV369" s="13" t="s">
        <v>88</v>
      </c>
      <c r="AW369" s="13" t="s">
        <v>41</v>
      </c>
      <c r="AX369" s="13" t="s">
        <v>79</v>
      </c>
      <c r="AY369" s="158" t="s">
        <v>178</v>
      </c>
    </row>
    <row r="370" spans="2:65" s="13" customFormat="1" ht="10.199999999999999">
      <c r="B370" s="157"/>
      <c r="D370" s="151" t="s">
        <v>189</v>
      </c>
      <c r="E370" s="158" t="s">
        <v>32</v>
      </c>
      <c r="F370" s="159" t="s">
        <v>1052</v>
      </c>
      <c r="H370" s="160">
        <v>21.263000000000002</v>
      </c>
      <c r="I370" s="161"/>
      <c r="L370" s="157"/>
      <c r="M370" s="162"/>
      <c r="T370" s="163"/>
      <c r="AT370" s="158" t="s">
        <v>189</v>
      </c>
      <c r="AU370" s="158" t="s">
        <v>88</v>
      </c>
      <c r="AV370" s="13" t="s">
        <v>88</v>
      </c>
      <c r="AW370" s="13" t="s">
        <v>41</v>
      </c>
      <c r="AX370" s="13" t="s">
        <v>79</v>
      </c>
      <c r="AY370" s="158" t="s">
        <v>178</v>
      </c>
    </row>
    <row r="371" spans="2:65" s="13" customFormat="1" ht="10.199999999999999">
      <c r="B371" s="157"/>
      <c r="D371" s="151" t="s">
        <v>189</v>
      </c>
      <c r="E371" s="158" t="s">
        <v>32</v>
      </c>
      <c r="F371" s="159" t="s">
        <v>1053</v>
      </c>
      <c r="H371" s="160">
        <v>-8.6349999999999998</v>
      </c>
      <c r="I371" s="161"/>
      <c r="L371" s="157"/>
      <c r="M371" s="162"/>
      <c r="T371" s="163"/>
      <c r="AT371" s="158" t="s">
        <v>189</v>
      </c>
      <c r="AU371" s="158" t="s">
        <v>88</v>
      </c>
      <c r="AV371" s="13" t="s">
        <v>88</v>
      </c>
      <c r="AW371" s="13" t="s">
        <v>41</v>
      </c>
      <c r="AX371" s="13" t="s">
        <v>79</v>
      </c>
      <c r="AY371" s="158" t="s">
        <v>178</v>
      </c>
    </row>
    <row r="372" spans="2:65" s="13" customFormat="1" ht="10.199999999999999">
      <c r="B372" s="157"/>
      <c r="D372" s="151" t="s">
        <v>189</v>
      </c>
      <c r="E372" s="158" t="s">
        <v>32</v>
      </c>
      <c r="F372" s="159" t="s">
        <v>1054</v>
      </c>
      <c r="H372" s="160">
        <v>-51.81</v>
      </c>
      <c r="I372" s="161"/>
      <c r="L372" s="157"/>
      <c r="M372" s="162"/>
      <c r="T372" s="163"/>
      <c r="AT372" s="158" t="s">
        <v>189</v>
      </c>
      <c r="AU372" s="158" t="s">
        <v>88</v>
      </c>
      <c r="AV372" s="13" t="s">
        <v>88</v>
      </c>
      <c r="AW372" s="13" t="s">
        <v>41</v>
      </c>
      <c r="AX372" s="13" t="s">
        <v>79</v>
      </c>
      <c r="AY372" s="158" t="s">
        <v>178</v>
      </c>
    </row>
    <row r="373" spans="2:65" s="13" customFormat="1" ht="10.199999999999999">
      <c r="B373" s="157"/>
      <c r="D373" s="151" t="s">
        <v>189</v>
      </c>
      <c r="E373" s="158" t="s">
        <v>32</v>
      </c>
      <c r="F373" s="159" t="s">
        <v>1055</v>
      </c>
      <c r="H373" s="160">
        <v>-2.8130000000000002</v>
      </c>
      <c r="I373" s="161"/>
      <c r="L373" s="157"/>
      <c r="M373" s="162"/>
      <c r="T373" s="163"/>
      <c r="AT373" s="158" t="s">
        <v>189</v>
      </c>
      <c r="AU373" s="158" t="s">
        <v>88</v>
      </c>
      <c r="AV373" s="13" t="s">
        <v>88</v>
      </c>
      <c r="AW373" s="13" t="s">
        <v>41</v>
      </c>
      <c r="AX373" s="13" t="s">
        <v>79</v>
      </c>
      <c r="AY373" s="158" t="s">
        <v>178</v>
      </c>
    </row>
    <row r="374" spans="2:65" s="13" customFormat="1" ht="10.199999999999999">
      <c r="B374" s="157"/>
      <c r="D374" s="151" t="s">
        <v>189</v>
      </c>
      <c r="E374" s="158" t="s">
        <v>32</v>
      </c>
      <c r="F374" s="159" t="s">
        <v>1056</v>
      </c>
      <c r="H374" s="160">
        <v>-0.67500000000000004</v>
      </c>
      <c r="I374" s="161"/>
      <c r="L374" s="157"/>
      <c r="M374" s="162"/>
      <c r="T374" s="163"/>
      <c r="AT374" s="158" t="s">
        <v>189</v>
      </c>
      <c r="AU374" s="158" t="s">
        <v>88</v>
      </c>
      <c r="AV374" s="13" t="s">
        <v>88</v>
      </c>
      <c r="AW374" s="13" t="s">
        <v>41</v>
      </c>
      <c r="AX374" s="13" t="s">
        <v>79</v>
      </c>
      <c r="AY374" s="158" t="s">
        <v>178</v>
      </c>
    </row>
    <row r="375" spans="2:65" s="13" customFormat="1" ht="20.399999999999999">
      <c r="B375" s="157"/>
      <c r="D375" s="151" t="s">
        <v>189</v>
      </c>
      <c r="E375" s="158" t="s">
        <v>32</v>
      </c>
      <c r="F375" s="159" t="s">
        <v>1057</v>
      </c>
      <c r="H375" s="160">
        <v>-48.424999999999997</v>
      </c>
      <c r="I375" s="161"/>
      <c r="L375" s="157"/>
      <c r="M375" s="162"/>
      <c r="T375" s="163"/>
      <c r="AT375" s="158" t="s">
        <v>189</v>
      </c>
      <c r="AU375" s="158" t="s">
        <v>88</v>
      </c>
      <c r="AV375" s="13" t="s">
        <v>88</v>
      </c>
      <c r="AW375" s="13" t="s">
        <v>41</v>
      </c>
      <c r="AX375" s="13" t="s">
        <v>79</v>
      </c>
      <c r="AY375" s="158" t="s">
        <v>178</v>
      </c>
    </row>
    <row r="376" spans="2:65" s="13" customFormat="1" ht="10.199999999999999">
      <c r="B376" s="157"/>
      <c r="D376" s="151" t="s">
        <v>189</v>
      </c>
      <c r="E376" s="158" t="s">
        <v>32</v>
      </c>
      <c r="F376" s="159" t="s">
        <v>1058</v>
      </c>
      <c r="H376" s="160">
        <v>-7.2460000000000004</v>
      </c>
      <c r="I376" s="161"/>
      <c r="L376" s="157"/>
      <c r="M376" s="162"/>
      <c r="T376" s="163"/>
      <c r="AT376" s="158" t="s">
        <v>189</v>
      </c>
      <c r="AU376" s="158" t="s">
        <v>88</v>
      </c>
      <c r="AV376" s="13" t="s">
        <v>88</v>
      </c>
      <c r="AW376" s="13" t="s">
        <v>41</v>
      </c>
      <c r="AX376" s="13" t="s">
        <v>79</v>
      </c>
      <c r="AY376" s="158" t="s">
        <v>178</v>
      </c>
    </row>
    <row r="377" spans="2:65" s="13" customFormat="1" ht="10.199999999999999">
      <c r="B377" s="157"/>
      <c r="D377" s="151" t="s">
        <v>189</v>
      </c>
      <c r="E377" s="158" t="s">
        <v>32</v>
      </c>
      <c r="F377" s="159" t="s">
        <v>1059</v>
      </c>
      <c r="H377" s="160">
        <v>-42.311999999999998</v>
      </c>
      <c r="I377" s="161"/>
      <c r="L377" s="157"/>
      <c r="M377" s="162"/>
      <c r="T377" s="163"/>
      <c r="AT377" s="158" t="s">
        <v>189</v>
      </c>
      <c r="AU377" s="158" t="s">
        <v>88</v>
      </c>
      <c r="AV377" s="13" t="s">
        <v>88</v>
      </c>
      <c r="AW377" s="13" t="s">
        <v>41</v>
      </c>
      <c r="AX377" s="13" t="s">
        <v>79</v>
      </c>
      <c r="AY377" s="158" t="s">
        <v>178</v>
      </c>
    </row>
    <row r="378" spans="2:65" s="13" customFormat="1" ht="20.399999999999999">
      <c r="B378" s="157"/>
      <c r="D378" s="151" t="s">
        <v>189</v>
      </c>
      <c r="E378" s="158" t="s">
        <v>32</v>
      </c>
      <c r="F378" s="159" t="s">
        <v>1060</v>
      </c>
      <c r="H378" s="160">
        <v>-5.1449999999999996</v>
      </c>
      <c r="I378" s="161"/>
      <c r="L378" s="157"/>
      <c r="M378" s="162"/>
      <c r="T378" s="163"/>
      <c r="AT378" s="158" t="s">
        <v>189</v>
      </c>
      <c r="AU378" s="158" t="s">
        <v>88</v>
      </c>
      <c r="AV378" s="13" t="s">
        <v>88</v>
      </c>
      <c r="AW378" s="13" t="s">
        <v>41</v>
      </c>
      <c r="AX378" s="13" t="s">
        <v>79</v>
      </c>
      <c r="AY378" s="158" t="s">
        <v>178</v>
      </c>
    </row>
    <row r="379" spans="2:65" s="14" customFormat="1" ht="10.199999999999999">
      <c r="B379" s="164"/>
      <c r="D379" s="151" t="s">
        <v>189</v>
      </c>
      <c r="E379" s="165" t="s">
        <v>32</v>
      </c>
      <c r="F379" s="166" t="s">
        <v>192</v>
      </c>
      <c r="H379" s="167">
        <v>29.061</v>
      </c>
      <c r="I379" s="168"/>
      <c r="L379" s="164"/>
      <c r="M379" s="169"/>
      <c r="T379" s="170"/>
      <c r="AT379" s="165" t="s">
        <v>189</v>
      </c>
      <c r="AU379" s="165" t="s">
        <v>88</v>
      </c>
      <c r="AV379" s="14" t="s">
        <v>185</v>
      </c>
      <c r="AW379" s="14" t="s">
        <v>41</v>
      </c>
      <c r="AX379" s="14" t="s">
        <v>86</v>
      </c>
      <c r="AY379" s="165" t="s">
        <v>178</v>
      </c>
    </row>
    <row r="380" spans="2:65" s="1" customFormat="1" ht="16.5" customHeight="1">
      <c r="B380" s="34"/>
      <c r="C380" s="171" t="s">
        <v>480</v>
      </c>
      <c r="D380" s="171" t="s">
        <v>398</v>
      </c>
      <c r="E380" s="172" t="s">
        <v>435</v>
      </c>
      <c r="F380" s="173" t="s">
        <v>436</v>
      </c>
      <c r="G380" s="174" t="s">
        <v>401</v>
      </c>
      <c r="H380" s="175">
        <v>29.062000000000001</v>
      </c>
      <c r="I380" s="176"/>
      <c r="J380" s="177">
        <f>ROUND(I380*H380,2)</f>
        <v>0</v>
      </c>
      <c r="K380" s="173" t="s">
        <v>184</v>
      </c>
      <c r="L380" s="178"/>
      <c r="M380" s="179" t="s">
        <v>32</v>
      </c>
      <c r="N380" s="180" t="s">
        <v>50</v>
      </c>
      <c r="P380" s="142">
        <f>O380*H380</f>
        <v>0</v>
      </c>
      <c r="Q380" s="142">
        <v>0</v>
      </c>
      <c r="R380" s="142">
        <f>Q380*H380</f>
        <v>0</v>
      </c>
      <c r="S380" s="142">
        <v>0</v>
      </c>
      <c r="T380" s="143">
        <f>S380*H380</f>
        <v>0</v>
      </c>
      <c r="AR380" s="144" t="s">
        <v>241</v>
      </c>
      <c r="AT380" s="144" t="s">
        <v>398</v>
      </c>
      <c r="AU380" s="144" t="s">
        <v>88</v>
      </c>
      <c r="AY380" s="18" t="s">
        <v>178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86</v>
      </c>
      <c r="BK380" s="145">
        <f>ROUND(I380*H380,2)</f>
        <v>0</v>
      </c>
      <c r="BL380" s="18" t="s">
        <v>185</v>
      </c>
      <c r="BM380" s="144" t="s">
        <v>1061</v>
      </c>
    </row>
    <row r="381" spans="2:65" s="13" customFormat="1" ht="10.199999999999999">
      <c r="B381" s="157"/>
      <c r="D381" s="151" t="s">
        <v>189</v>
      </c>
      <c r="E381" s="158" t="s">
        <v>32</v>
      </c>
      <c r="F381" s="159" t="s">
        <v>1009</v>
      </c>
      <c r="H381" s="160">
        <v>14.531000000000001</v>
      </c>
      <c r="I381" s="161"/>
      <c r="L381" s="157"/>
      <c r="M381" s="162"/>
      <c r="T381" s="163"/>
      <c r="AT381" s="158" t="s">
        <v>189</v>
      </c>
      <c r="AU381" s="158" t="s">
        <v>88</v>
      </c>
      <c r="AV381" s="13" t="s">
        <v>88</v>
      </c>
      <c r="AW381" s="13" t="s">
        <v>41</v>
      </c>
      <c r="AX381" s="13" t="s">
        <v>86</v>
      </c>
      <c r="AY381" s="158" t="s">
        <v>178</v>
      </c>
    </row>
    <row r="382" spans="2:65" s="13" customFormat="1" ht="10.199999999999999">
      <c r="B382" s="157"/>
      <c r="D382" s="151" t="s">
        <v>189</v>
      </c>
      <c r="F382" s="159" t="s">
        <v>1062</v>
      </c>
      <c r="H382" s="160">
        <v>29.062000000000001</v>
      </c>
      <c r="I382" s="161"/>
      <c r="L382" s="157"/>
      <c r="M382" s="162"/>
      <c r="T382" s="163"/>
      <c r="AT382" s="158" t="s">
        <v>189</v>
      </c>
      <c r="AU382" s="158" t="s">
        <v>88</v>
      </c>
      <c r="AV382" s="13" t="s">
        <v>88</v>
      </c>
      <c r="AW382" s="13" t="s">
        <v>4</v>
      </c>
      <c r="AX382" s="13" t="s">
        <v>86</v>
      </c>
      <c r="AY382" s="158" t="s">
        <v>178</v>
      </c>
    </row>
    <row r="383" spans="2:65" s="1" customFormat="1" ht="66.75" customHeight="1">
      <c r="B383" s="34"/>
      <c r="C383" s="133" t="s">
        <v>487</v>
      </c>
      <c r="D383" s="133" t="s">
        <v>180</v>
      </c>
      <c r="E383" s="134" t="s">
        <v>440</v>
      </c>
      <c r="F383" s="135" t="s">
        <v>441</v>
      </c>
      <c r="G383" s="136" t="s">
        <v>277</v>
      </c>
      <c r="H383" s="137">
        <v>46.261000000000003</v>
      </c>
      <c r="I383" s="138"/>
      <c r="J383" s="139">
        <f>ROUND(I383*H383,2)</f>
        <v>0</v>
      </c>
      <c r="K383" s="135" t="s">
        <v>184</v>
      </c>
      <c r="L383" s="34"/>
      <c r="M383" s="140" t="s">
        <v>32</v>
      </c>
      <c r="N383" s="141" t="s">
        <v>50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185</v>
      </c>
      <c r="AT383" s="144" t="s">
        <v>180</v>
      </c>
      <c r="AU383" s="144" t="s">
        <v>88</v>
      </c>
      <c r="AY383" s="18" t="s">
        <v>178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86</v>
      </c>
      <c r="BK383" s="145">
        <f>ROUND(I383*H383,2)</f>
        <v>0</v>
      </c>
      <c r="BL383" s="18" t="s">
        <v>185</v>
      </c>
      <c r="BM383" s="144" t="s">
        <v>1063</v>
      </c>
    </row>
    <row r="384" spans="2:65" s="1" customFormat="1" ht="10.199999999999999">
      <c r="B384" s="34"/>
      <c r="D384" s="146" t="s">
        <v>187</v>
      </c>
      <c r="F384" s="147" t="s">
        <v>443</v>
      </c>
      <c r="I384" s="148"/>
      <c r="L384" s="34"/>
      <c r="M384" s="149"/>
      <c r="T384" s="55"/>
      <c r="AT384" s="18" t="s">
        <v>187</v>
      </c>
      <c r="AU384" s="18" t="s">
        <v>88</v>
      </c>
    </row>
    <row r="385" spans="2:65" s="12" customFormat="1" ht="10.199999999999999">
      <c r="B385" s="150"/>
      <c r="D385" s="151" t="s">
        <v>189</v>
      </c>
      <c r="E385" s="152" t="s">
        <v>32</v>
      </c>
      <c r="F385" s="153" t="s">
        <v>190</v>
      </c>
      <c r="H385" s="152" t="s">
        <v>32</v>
      </c>
      <c r="I385" s="154"/>
      <c r="L385" s="150"/>
      <c r="M385" s="155"/>
      <c r="T385" s="156"/>
      <c r="AT385" s="152" t="s">
        <v>189</v>
      </c>
      <c r="AU385" s="152" t="s">
        <v>88</v>
      </c>
      <c r="AV385" s="12" t="s">
        <v>86</v>
      </c>
      <c r="AW385" s="12" t="s">
        <v>41</v>
      </c>
      <c r="AX385" s="12" t="s">
        <v>79</v>
      </c>
      <c r="AY385" s="152" t="s">
        <v>178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222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2" customFormat="1" ht="10.199999999999999">
      <c r="B387" s="150"/>
      <c r="D387" s="151" t="s">
        <v>189</v>
      </c>
      <c r="E387" s="152" t="s">
        <v>32</v>
      </c>
      <c r="F387" s="153" t="s">
        <v>934</v>
      </c>
      <c r="H387" s="152" t="s">
        <v>32</v>
      </c>
      <c r="I387" s="154"/>
      <c r="L387" s="150"/>
      <c r="M387" s="155"/>
      <c r="T387" s="156"/>
      <c r="AT387" s="152" t="s">
        <v>189</v>
      </c>
      <c r="AU387" s="152" t="s">
        <v>88</v>
      </c>
      <c r="AV387" s="12" t="s">
        <v>86</v>
      </c>
      <c r="AW387" s="12" t="s">
        <v>41</v>
      </c>
      <c r="AX387" s="12" t="s">
        <v>79</v>
      </c>
      <c r="AY387" s="152" t="s">
        <v>178</v>
      </c>
    </row>
    <row r="388" spans="2:65" s="12" customFormat="1" ht="10.199999999999999">
      <c r="B388" s="150"/>
      <c r="D388" s="151" t="s">
        <v>189</v>
      </c>
      <c r="E388" s="152" t="s">
        <v>32</v>
      </c>
      <c r="F388" s="153" t="s">
        <v>280</v>
      </c>
      <c r="H388" s="152" t="s">
        <v>32</v>
      </c>
      <c r="I388" s="154"/>
      <c r="L388" s="150"/>
      <c r="M388" s="155"/>
      <c r="T388" s="156"/>
      <c r="AT388" s="152" t="s">
        <v>189</v>
      </c>
      <c r="AU388" s="152" t="s">
        <v>88</v>
      </c>
      <c r="AV388" s="12" t="s">
        <v>86</v>
      </c>
      <c r="AW388" s="12" t="s">
        <v>41</v>
      </c>
      <c r="AX388" s="12" t="s">
        <v>79</v>
      </c>
      <c r="AY388" s="152" t="s">
        <v>178</v>
      </c>
    </row>
    <row r="389" spans="2:65" s="12" customFormat="1" ht="10.199999999999999">
      <c r="B389" s="150"/>
      <c r="D389" s="151" t="s">
        <v>189</v>
      </c>
      <c r="E389" s="152" t="s">
        <v>32</v>
      </c>
      <c r="F389" s="153" t="s">
        <v>283</v>
      </c>
      <c r="H389" s="152" t="s">
        <v>32</v>
      </c>
      <c r="I389" s="154"/>
      <c r="L389" s="150"/>
      <c r="M389" s="155"/>
      <c r="T389" s="156"/>
      <c r="AT389" s="152" t="s">
        <v>189</v>
      </c>
      <c r="AU389" s="152" t="s">
        <v>88</v>
      </c>
      <c r="AV389" s="12" t="s">
        <v>86</v>
      </c>
      <c r="AW389" s="12" t="s">
        <v>41</v>
      </c>
      <c r="AX389" s="12" t="s">
        <v>79</v>
      </c>
      <c r="AY389" s="152" t="s">
        <v>178</v>
      </c>
    </row>
    <row r="390" spans="2:65" s="12" customFormat="1" ht="10.199999999999999">
      <c r="B390" s="150"/>
      <c r="D390" s="151" t="s">
        <v>189</v>
      </c>
      <c r="E390" s="152" t="s">
        <v>32</v>
      </c>
      <c r="F390" s="153" t="s">
        <v>444</v>
      </c>
      <c r="H390" s="152" t="s">
        <v>32</v>
      </c>
      <c r="I390" s="154"/>
      <c r="L390" s="150"/>
      <c r="M390" s="155"/>
      <c r="T390" s="156"/>
      <c r="AT390" s="152" t="s">
        <v>189</v>
      </c>
      <c r="AU390" s="152" t="s">
        <v>88</v>
      </c>
      <c r="AV390" s="12" t="s">
        <v>86</v>
      </c>
      <c r="AW390" s="12" t="s">
        <v>41</v>
      </c>
      <c r="AX390" s="12" t="s">
        <v>79</v>
      </c>
      <c r="AY390" s="152" t="s">
        <v>178</v>
      </c>
    </row>
    <row r="391" spans="2:65" s="13" customFormat="1" ht="10.199999999999999">
      <c r="B391" s="157"/>
      <c r="D391" s="151" t="s">
        <v>189</v>
      </c>
      <c r="E391" s="158" t="s">
        <v>32</v>
      </c>
      <c r="F391" s="159" t="s">
        <v>1064</v>
      </c>
      <c r="H391" s="160">
        <v>51.81</v>
      </c>
      <c r="I391" s="161"/>
      <c r="L391" s="157"/>
      <c r="M391" s="162"/>
      <c r="T391" s="163"/>
      <c r="AT391" s="158" t="s">
        <v>189</v>
      </c>
      <c r="AU391" s="158" t="s">
        <v>88</v>
      </c>
      <c r="AV391" s="13" t="s">
        <v>88</v>
      </c>
      <c r="AW391" s="13" t="s">
        <v>41</v>
      </c>
      <c r="AX391" s="13" t="s">
        <v>79</v>
      </c>
      <c r="AY391" s="158" t="s">
        <v>178</v>
      </c>
    </row>
    <row r="392" spans="2:65" s="13" customFormat="1" ht="10.199999999999999">
      <c r="B392" s="157"/>
      <c r="D392" s="151" t="s">
        <v>189</v>
      </c>
      <c r="E392" s="158" t="s">
        <v>32</v>
      </c>
      <c r="F392" s="159" t="s">
        <v>1065</v>
      </c>
      <c r="H392" s="160">
        <v>-5.5490000000000004</v>
      </c>
      <c r="I392" s="161"/>
      <c r="L392" s="157"/>
      <c r="M392" s="162"/>
      <c r="T392" s="163"/>
      <c r="AT392" s="158" t="s">
        <v>189</v>
      </c>
      <c r="AU392" s="158" t="s">
        <v>88</v>
      </c>
      <c r="AV392" s="13" t="s">
        <v>88</v>
      </c>
      <c r="AW392" s="13" t="s">
        <v>41</v>
      </c>
      <c r="AX392" s="13" t="s">
        <v>79</v>
      </c>
      <c r="AY392" s="158" t="s">
        <v>178</v>
      </c>
    </row>
    <row r="393" spans="2:65" s="15" customFormat="1" ht="10.199999999999999">
      <c r="B393" s="181"/>
      <c r="D393" s="151" t="s">
        <v>189</v>
      </c>
      <c r="E393" s="182" t="s">
        <v>32</v>
      </c>
      <c r="F393" s="183" t="s">
        <v>474</v>
      </c>
      <c r="H393" s="184">
        <v>46.261000000000003</v>
      </c>
      <c r="I393" s="185"/>
      <c r="L393" s="181"/>
      <c r="M393" s="186"/>
      <c r="T393" s="187"/>
      <c r="AT393" s="182" t="s">
        <v>189</v>
      </c>
      <c r="AU393" s="182" t="s">
        <v>88</v>
      </c>
      <c r="AV393" s="15" t="s">
        <v>199</v>
      </c>
      <c r="AW393" s="15" t="s">
        <v>41</v>
      </c>
      <c r="AX393" s="15" t="s">
        <v>79</v>
      </c>
      <c r="AY393" s="182" t="s">
        <v>178</v>
      </c>
    </row>
    <row r="394" spans="2:65" s="14" customFormat="1" ht="10.199999999999999">
      <c r="B394" s="164"/>
      <c r="D394" s="151" t="s">
        <v>189</v>
      </c>
      <c r="E394" s="165" t="s">
        <v>32</v>
      </c>
      <c r="F394" s="166" t="s">
        <v>192</v>
      </c>
      <c r="H394" s="167">
        <v>46.261000000000003</v>
      </c>
      <c r="I394" s="168"/>
      <c r="L394" s="164"/>
      <c r="M394" s="169"/>
      <c r="T394" s="170"/>
      <c r="AT394" s="165" t="s">
        <v>189</v>
      </c>
      <c r="AU394" s="165" t="s">
        <v>88</v>
      </c>
      <c r="AV394" s="14" t="s">
        <v>185</v>
      </c>
      <c r="AW394" s="14" t="s">
        <v>41</v>
      </c>
      <c r="AX394" s="14" t="s">
        <v>86</v>
      </c>
      <c r="AY394" s="165" t="s">
        <v>178</v>
      </c>
    </row>
    <row r="395" spans="2:65" s="1" customFormat="1" ht="16.5" customHeight="1">
      <c r="B395" s="34"/>
      <c r="C395" s="171" t="s">
        <v>493</v>
      </c>
      <c r="D395" s="171" t="s">
        <v>398</v>
      </c>
      <c r="E395" s="172" t="s">
        <v>448</v>
      </c>
      <c r="F395" s="173" t="s">
        <v>449</v>
      </c>
      <c r="G395" s="174" t="s">
        <v>401</v>
      </c>
      <c r="H395" s="175">
        <v>92.522000000000006</v>
      </c>
      <c r="I395" s="176"/>
      <c r="J395" s="177">
        <f>ROUND(I395*H395,2)</f>
        <v>0</v>
      </c>
      <c r="K395" s="173" t="s">
        <v>184</v>
      </c>
      <c r="L395" s="178"/>
      <c r="M395" s="179" t="s">
        <v>32</v>
      </c>
      <c r="N395" s="180" t="s">
        <v>50</v>
      </c>
      <c r="P395" s="142">
        <f>O395*H395</f>
        <v>0</v>
      </c>
      <c r="Q395" s="142">
        <v>0</v>
      </c>
      <c r="R395" s="142">
        <f>Q395*H395</f>
        <v>0</v>
      </c>
      <c r="S395" s="142">
        <v>0</v>
      </c>
      <c r="T395" s="143">
        <f>S395*H395</f>
        <v>0</v>
      </c>
      <c r="AR395" s="144" t="s">
        <v>241</v>
      </c>
      <c r="AT395" s="144" t="s">
        <v>398</v>
      </c>
      <c r="AU395" s="144" t="s">
        <v>88</v>
      </c>
      <c r="AY395" s="18" t="s">
        <v>178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8" t="s">
        <v>86</v>
      </c>
      <c r="BK395" s="145">
        <f>ROUND(I395*H395,2)</f>
        <v>0</v>
      </c>
      <c r="BL395" s="18" t="s">
        <v>185</v>
      </c>
      <c r="BM395" s="144" t="s">
        <v>1066</v>
      </c>
    </row>
    <row r="396" spans="2:65" s="13" customFormat="1" ht="10.199999999999999">
      <c r="B396" s="157"/>
      <c r="D396" s="151" t="s">
        <v>189</v>
      </c>
      <c r="F396" s="159" t="s">
        <v>1067</v>
      </c>
      <c r="H396" s="160">
        <v>92.522000000000006</v>
      </c>
      <c r="I396" s="161"/>
      <c r="L396" s="157"/>
      <c r="M396" s="162"/>
      <c r="T396" s="163"/>
      <c r="AT396" s="158" t="s">
        <v>189</v>
      </c>
      <c r="AU396" s="158" t="s">
        <v>88</v>
      </c>
      <c r="AV396" s="13" t="s">
        <v>88</v>
      </c>
      <c r="AW396" s="13" t="s">
        <v>4</v>
      </c>
      <c r="AX396" s="13" t="s">
        <v>86</v>
      </c>
      <c r="AY396" s="158" t="s">
        <v>178</v>
      </c>
    </row>
    <row r="397" spans="2:65" s="11" customFormat="1" ht="22.8" customHeight="1">
      <c r="B397" s="121"/>
      <c r="D397" s="122" t="s">
        <v>78</v>
      </c>
      <c r="E397" s="131" t="s">
        <v>199</v>
      </c>
      <c r="F397" s="131" t="s">
        <v>452</v>
      </c>
      <c r="I397" s="124"/>
      <c r="J397" s="132">
        <f>BK397</f>
        <v>0</v>
      </c>
      <c r="L397" s="121"/>
      <c r="M397" s="126"/>
      <c r="P397" s="127">
        <f>SUM(P398:P411)</f>
        <v>0</v>
      </c>
      <c r="R397" s="127">
        <f>SUM(R398:R411)</f>
        <v>0</v>
      </c>
      <c r="T397" s="128">
        <f>SUM(T398:T411)</f>
        <v>0</v>
      </c>
      <c r="AR397" s="122" t="s">
        <v>86</v>
      </c>
      <c r="AT397" s="129" t="s">
        <v>78</v>
      </c>
      <c r="AU397" s="129" t="s">
        <v>86</v>
      </c>
      <c r="AY397" s="122" t="s">
        <v>178</v>
      </c>
      <c r="BK397" s="130">
        <f>SUM(BK398:BK411)</f>
        <v>0</v>
      </c>
    </row>
    <row r="398" spans="2:65" s="1" customFormat="1" ht="16.5" customHeight="1">
      <c r="B398" s="34"/>
      <c r="C398" s="133" t="s">
        <v>502</v>
      </c>
      <c r="D398" s="133" t="s">
        <v>180</v>
      </c>
      <c r="E398" s="134" t="s">
        <v>454</v>
      </c>
      <c r="F398" s="135" t="s">
        <v>455</v>
      </c>
      <c r="G398" s="136" t="s">
        <v>202</v>
      </c>
      <c r="H398" s="137">
        <v>78.5</v>
      </c>
      <c r="I398" s="138"/>
      <c r="J398" s="139">
        <f>ROUND(I398*H398,2)</f>
        <v>0</v>
      </c>
      <c r="K398" s="135" t="s">
        <v>184</v>
      </c>
      <c r="L398" s="34"/>
      <c r="M398" s="140" t="s">
        <v>32</v>
      </c>
      <c r="N398" s="141" t="s">
        <v>50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185</v>
      </c>
      <c r="AT398" s="144" t="s">
        <v>180</v>
      </c>
      <c r="AU398" s="144" t="s">
        <v>88</v>
      </c>
      <c r="AY398" s="18" t="s">
        <v>178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86</v>
      </c>
      <c r="BK398" s="145">
        <f>ROUND(I398*H398,2)</f>
        <v>0</v>
      </c>
      <c r="BL398" s="18" t="s">
        <v>185</v>
      </c>
      <c r="BM398" s="144" t="s">
        <v>1068</v>
      </c>
    </row>
    <row r="399" spans="2:65" s="1" customFormat="1" ht="10.199999999999999">
      <c r="B399" s="34"/>
      <c r="D399" s="146" t="s">
        <v>187</v>
      </c>
      <c r="F399" s="147" t="s">
        <v>457</v>
      </c>
      <c r="I399" s="148"/>
      <c r="L399" s="34"/>
      <c r="M399" s="149"/>
      <c r="T399" s="55"/>
      <c r="AT399" s="18" t="s">
        <v>187</v>
      </c>
      <c r="AU399" s="18" t="s">
        <v>88</v>
      </c>
    </row>
    <row r="400" spans="2:65" s="12" customFormat="1" ht="10.199999999999999">
      <c r="B400" s="150"/>
      <c r="D400" s="151" t="s">
        <v>189</v>
      </c>
      <c r="E400" s="152" t="s">
        <v>32</v>
      </c>
      <c r="F400" s="153" t="s">
        <v>190</v>
      </c>
      <c r="H400" s="152" t="s">
        <v>32</v>
      </c>
      <c r="I400" s="154"/>
      <c r="L400" s="150"/>
      <c r="M400" s="155"/>
      <c r="T400" s="156"/>
      <c r="AT400" s="152" t="s">
        <v>189</v>
      </c>
      <c r="AU400" s="152" t="s">
        <v>88</v>
      </c>
      <c r="AV400" s="12" t="s">
        <v>86</v>
      </c>
      <c r="AW400" s="12" t="s">
        <v>41</v>
      </c>
      <c r="AX400" s="12" t="s">
        <v>79</v>
      </c>
      <c r="AY400" s="152" t="s">
        <v>178</v>
      </c>
    </row>
    <row r="401" spans="2:65" s="12" customFormat="1" ht="10.199999999999999">
      <c r="B401" s="150"/>
      <c r="D401" s="151" t="s">
        <v>189</v>
      </c>
      <c r="E401" s="152" t="s">
        <v>32</v>
      </c>
      <c r="F401" s="153" t="s">
        <v>222</v>
      </c>
      <c r="H401" s="152" t="s">
        <v>32</v>
      </c>
      <c r="I401" s="154"/>
      <c r="L401" s="150"/>
      <c r="M401" s="155"/>
      <c r="T401" s="156"/>
      <c r="AT401" s="152" t="s">
        <v>189</v>
      </c>
      <c r="AU401" s="152" t="s">
        <v>88</v>
      </c>
      <c r="AV401" s="12" t="s">
        <v>86</v>
      </c>
      <c r="AW401" s="12" t="s">
        <v>41</v>
      </c>
      <c r="AX401" s="12" t="s">
        <v>79</v>
      </c>
      <c r="AY401" s="152" t="s">
        <v>178</v>
      </c>
    </row>
    <row r="402" spans="2:65" s="12" customFormat="1" ht="10.199999999999999">
      <c r="B402" s="150"/>
      <c r="D402" s="151" t="s">
        <v>189</v>
      </c>
      <c r="E402" s="152" t="s">
        <v>32</v>
      </c>
      <c r="F402" s="153" t="s">
        <v>458</v>
      </c>
      <c r="H402" s="152" t="s">
        <v>32</v>
      </c>
      <c r="I402" s="154"/>
      <c r="L402" s="150"/>
      <c r="M402" s="155"/>
      <c r="T402" s="156"/>
      <c r="AT402" s="152" t="s">
        <v>189</v>
      </c>
      <c r="AU402" s="152" t="s">
        <v>88</v>
      </c>
      <c r="AV402" s="12" t="s">
        <v>86</v>
      </c>
      <c r="AW402" s="12" t="s">
        <v>41</v>
      </c>
      <c r="AX402" s="12" t="s">
        <v>79</v>
      </c>
      <c r="AY402" s="152" t="s">
        <v>178</v>
      </c>
    </row>
    <row r="403" spans="2:65" s="13" customFormat="1" ht="10.199999999999999">
      <c r="B403" s="157"/>
      <c r="D403" s="151" t="s">
        <v>189</v>
      </c>
      <c r="E403" s="158" t="s">
        <v>32</v>
      </c>
      <c r="F403" s="159" t="s">
        <v>1069</v>
      </c>
      <c r="H403" s="160">
        <v>78.5</v>
      </c>
      <c r="I403" s="161"/>
      <c r="L403" s="157"/>
      <c r="M403" s="162"/>
      <c r="T403" s="163"/>
      <c r="AT403" s="158" t="s">
        <v>189</v>
      </c>
      <c r="AU403" s="158" t="s">
        <v>88</v>
      </c>
      <c r="AV403" s="13" t="s">
        <v>88</v>
      </c>
      <c r="AW403" s="13" t="s">
        <v>41</v>
      </c>
      <c r="AX403" s="13" t="s">
        <v>79</v>
      </c>
      <c r="AY403" s="158" t="s">
        <v>178</v>
      </c>
    </row>
    <row r="404" spans="2:65" s="14" customFormat="1" ht="10.199999999999999">
      <c r="B404" s="164"/>
      <c r="D404" s="151" t="s">
        <v>189</v>
      </c>
      <c r="E404" s="165" t="s">
        <v>32</v>
      </c>
      <c r="F404" s="166" t="s">
        <v>192</v>
      </c>
      <c r="H404" s="167">
        <v>78.5</v>
      </c>
      <c r="I404" s="168"/>
      <c r="L404" s="164"/>
      <c r="M404" s="169"/>
      <c r="T404" s="170"/>
      <c r="AT404" s="165" t="s">
        <v>189</v>
      </c>
      <c r="AU404" s="165" t="s">
        <v>88</v>
      </c>
      <c r="AV404" s="14" t="s">
        <v>185</v>
      </c>
      <c r="AW404" s="14" t="s">
        <v>41</v>
      </c>
      <c r="AX404" s="14" t="s">
        <v>86</v>
      </c>
      <c r="AY404" s="165" t="s">
        <v>178</v>
      </c>
    </row>
    <row r="405" spans="2:65" s="1" customFormat="1" ht="24.15" customHeight="1">
      <c r="B405" s="34"/>
      <c r="C405" s="133" t="s">
        <v>511</v>
      </c>
      <c r="D405" s="133" t="s">
        <v>180</v>
      </c>
      <c r="E405" s="134" t="s">
        <v>462</v>
      </c>
      <c r="F405" s="135" t="s">
        <v>463</v>
      </c>
      <c r="G405" s="136" t="s">
        <v>202</v>
      </c>
      <c r="H405" s="137">
        <v>78.5</v>
      </c>
      <c r="I405" s="138"/>
      <c r="J405" s="139">
        <f>ROUND(I405*H405,2)</f>
        <v>0</v>
      </c>
      <c r="K405" s="135" t="s">
        <v>184</v>
      </c>
      <c r="L405" s="34"/>
      <c r="M405" s="140" t="s">
        <v>32</v>
      </c>
      <c r="N405" s="141" t="s">
        <v>50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185</v>
      </c>
      <c r="AT405" s="144" t="s">
        <v>180</v>
      </c>
      <c r="AU405" s="144" t="s">
        <v>88</v>
      </c>
      <c r="AY405" s="18" t="s">
        <v>178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86</v>
      </c>
      <c r="BK405" s="145">
        <f>ROUND(I405*H405,2)</f>
        <v>0</v>
      </c>
      <c r="BL405" s="18" t="s">
        <v>185</v>
      </c>
      <c r="BM405" s="144" t="s">
        <v>1070</v>
      </c>
    </row>
    <row r="406" spans="2:65" s="1" customFormat="1" ht="10.199999999999999">
      <c r="B406" s="34"/>
      <c r="D406" s="146" t="s">
        <v>187</v>
      </c>
      <c r="F406" s="147" t="s">
        <v>465</v>
      </c>
      <c r="I406" s="148"/>
      <c r="L406" s="34"/>
      <c r="M406" s="149"/>
      <c r="T406" s="55"/>
      <c r="AT406" s="18" t="s">
        <v>187</v>
      </c>
      <c r="AU406" s="18" t="s">
        <v>88</v>
      </c>
    </row>
    <row r="407" spans="2:65" s="12" customFormat="1" ht="10.199999999999999">
      <c r="B407" s="150"/>
      <c r="D407" s="151" t="s">
        <v>189</v>
      </c>
      <c r="E407" s="152" t="s">
        <v>32</v>
      </c>
      <c r="F407" s="153" t="s">
        <v>190</v>
      </c>
      <c r="H407" s="152" t="s">
        <v>32</v>
      </c>
      <c r="I407" s="154"/>
      <c r="L407" s="150"/>
      <c r="M407" s="155"/>
      <c r="T407" s="156"/>
      <c r="AT407" s="152" t="s">
        <v>189</v>
      </c>
      <c r="AU407" s="152" t="s">
        <v>88</v>
      </c>
      <c r="AV407" s="12" t="s">
        <v>86</v>
      </c>
      <c r="AW407" s="12" t="s">
        <v>41</v>
      </c>
      <c r="AX407" s="12" t="s">
        <v>79</v>
      </c>
      <c r="AY407" s="152" t="s">
        <v>178</v>
      </c>
    </row>
    <row r="408" spans="2:65" s="12" customFormat="1" ht="10.199999999999999">
      <c r="B408" s="150"/>
      <c r="D408" s="151" t="s">
        <v>189</v>
      </c>
      <c r="E408" s="152" t="s">
        <v>32</v>
      </c>
      <c r="F408" s="153" t="s">
        <v>222</v>
      </c>
      <c r="H408" s="152" t="s">
        <v>32</v>
      </c>
      <c r="I408" s="154"/>
      <c r="L408" s="150"/>
      <c r="M408" s="155"/>
      <c r="T408" s="156"/>
      <c r="AT408" s="152" t="s">
        <v>189</v>
      </c>
      <c r="AU408" s="152" t="s">
        <v>88</v>
      </c>
      <c r="AV408" s="12" t="s">
        <v>86</v>
      </c>
      <c r="AW408" s="12" t="s">
        <v>41</v>
      </c>
      <c r="AX408" s="12" t="s">
        <v>79</v>
      </c>
      <c r="AY408" s="152" t="s">
        <v>178</v>
      </c>
    </row>
    <row r="409" spans="2:65" s="12" customFormat="1" ht="10.199999999999999">
      <c r="B409" s="150"/>
      <c r="D409" s="151" t="s">
        <v>189</v>
      </c>
      <c r="E409" s="152" t="s">
        <v>32</v>
      </c>
      <c r="F409" s="153" t="s">
        <v>458</v>
      </c>
      <c r="H409" s="152" t="s">
        <v>32</v>
      </c>
      <c r="I409" s="154"/>
      <c r="L409" s="150"/>
      <c r="M409" s="155"/>
      <c r="T409" s="156"/>
      <c r="AT409" s="152" t="s">
        <v>189</v>
      </c>
      <c r="AU409" s="152" t="s">
        <v>88</v>
      </c>
      <c r="AV409" s="12" t="s">
        <v>86</v>
      </c>
      <c r="AW409" s="12" t="s">
        <v>41</v>
      </c>
      <c r="AX409" s="12" t="s">
        <v>79</v>
      </c>
      <c r="AY409" s="152" t="s">
        <v>178</v>
      </c>
    </row>
    <row r="410" spans="2:65" s="13" customFormat="1" ht="10.199999999999999">
      <c r="B410" s="157"/>
      <c r="D410" s="151" t="s">
        <v>189</v>
      </c>
      <c r="E410" s="158" t="s">
        <v>32</v>
      </c>
      <c r="F410" s="159" t="s">
        <v>1069</v>
      </c>
      <c r="H410" s="160">
        <v>78.5</v>
      </c>
      <c r="I410" s="161"/>
      <c r="L410" s="157"/>
      <c r="M410" s="162"/>
      <c r="T410" s="163"/>
      <c r="AT410" s="158" t="s">
        <v>189</v>
      </c>
      <c r="AU410" s="158" t="s">
        <v>88</v>
      </c>
      <c r="AV410" s="13" t="s">
        <v>88</v>
      </c>
      <c r="AW410" s="13" t="s">
        <v>41</v>
      </c>
      <c r="AX410" s="13" t="s">
        <v>79</v>
      </c>
      <c r="AY410" s="158" t="s">
        <v>178</v>
      </c>
    </row>
    <row r="411" spans="2:65" s="14" customFormat="1" ht="10.199999999999999">
      <c r="B411" s="164"/>
      <c r="D411" s="151" t="s">
        <v>189</v>
      </c>
      <c r="E411" s="165" t="s">
        <v>32</v>
      </c>
      <c r="F411" s="166" t="s">
        <v>192</v>
      </c>
      <c r="H411" s="167">
        <v>78.5</v>
      </c>
      <c r="I411" s="168"/>
      <c r="L411" s="164"/>
      <c r="M411" s="169"/>
      <c r="T411" s="170"/>
      <c r="AT411" s="165" t="s">
        <v>189</v>
      </c>
      <c r="AU411" s="165" t="s">
        <v>88</v>
      </c>
      <c r="AV411" s="14" t="s">
        <v>185</v>
      </c>
      <c r="AW411" s="14" t="s">
        <v>41</v>
      </c>
      <c r="AX411" s="14" t="s">
        <v>86</v>
      </c>
      <c r="AY411" s="165" t="s">
        <v>178</v>
      </c>
    </row>
    <row r="412" spans="2:65" s="11" customFormat="1" ht="22.8" customHeight="1">
      <c r="B412" s="121"/>
      <c r="D412" s="122" t="s">
        <v>78</v>
      </c>
      <c r="E412" s="131" t="s">
        <v>185</v>
      </c>
      <c r="F412" s="131" t="s">
        <v>466</v>
      </c>
      <c r="I412" s="124"/>
      <c r="J412" s="132">
        <f>BK412</f>
        <v>0</v>
      </c>
      <c r="L412" s="121"/>
      <c r="M412" s="126"/>
      <c r="P412" s="127">
        <f>SUM(P413:P472)</f>
        <v>0</v>
      </c>
      <c r="R412" s="127">
        <f>SUM(R413:R472)</f>
        <v>1.1960160000000002</v>
      </c>
      <c r="T412" s="128">
        <f>SUM(T413:T472)</f>
        <v>0</v>
      </c>
      <c r="AR412" s="122" t="s">
        <v>86</v>
      </c>
      <c r="AT412" s="129" t="s">
        <v>78</v>
      </c>
      <c r="AU412" s="129" t="s">
        <v>86</v>
      </c>
      <c r="AY412" s="122" t="s">
        <v>178</v>
      </c>
      <c r="BK412" s="130">
        <f>SUM(BK413:BK472)</f>
        <v>0</v>
      </c>
    </row>
    <row r="413" spans="2:65" s="1" customFormat="1" ht="33" customHeight="1">
      <c r="B413" s="34"/>
      <c r="C413" s="133" t="s">
        <v>518</v>
      </c>
      <c r="D413" s="133" t="s">
        <v>180</v>
      </c>
      <c r="E413" s="134" t="s">
        <v>468</v>
      </c>
      <c r="F413" s="135" t="s">
        <v>469</v>
      </c>
      <c r="G413" s="136" t="s">
        <v>277</v>
      </c>
      <c r="H413" s="137">
        <v>11.448</v>
      </c>
      <c r="I413" s="138"/>
      <c r="J413" s="139">
        <f>ROUND(I413*H413,2)</f>
        <v>0</v>
      </c>
      <c r="K413" s="135" t="s">
        <v>184</v>
      </c>
      <c r="L413" s="34"/>
      <c r="M413" s="140" t="s">
        <v>32</v>
      </c>
      <c r="N413" s="141" t="s">
        <v>50</v>
      </c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AR413" s="144" t="s">
        <v>185</v>
      </c>
      <c r="AT413" s="144" t="s">
        <v>180</v>
      </c>
      <c r="AU413" s="144" t="s">
        <v>88</v>
      </c>
      <c r="AY413" s="18" t="s">
        <v>178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86</v>
      </c>
      <c r="BK413" s="145">
        <f>ROUND(I413*H413,2)</f>
        <v>0</v>
      </c>
      <c r="BL413" s="18" t="s">
        <v>185</v>
      </c>
      <c r="BM413" s="144" t="s">
        <v>1071</v>
      </c>
    </row>
    <row r="414" spans="2:65" s="1" customFormat="1" ht="10.199999999999999">
      <c r="B414" s="34"/>
      <c r="D414" s="146" t="s">
        <v>187</v>
      </c>
      <c r="F414" s="147" t="s">
        <v>471</v>
      </c>
      <c r="I414" s="148"/>
      <c r="L414" s="34"/>
      <c r="M414" s="149"/>
      <c r="T414" s="55"/>
      <c r="AT414" s="18" t="s">
        <v>187</v>
      </c>
      <c r="AU414" s="18" t="s">
        <v>88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190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2" customFormat="1" ht="10.199999999999999">
      <c r="B416" s="150"/>
      <c r="D416" s="151" t="s">
        <v>189</v>
      </c>
      <c r="E416" s="152" t="s">
        <v>32</v>
      </c>
      <c r="F416" s="153" t="s">
        <v>222</v>
      </c>
      <c r="H416" s="152" t="s">
        <v>32</v>
      </c>
      <c r="I416" s="154"/>
      <c r="L416" s="150"/>
      <c r="M416" s="155"/>
      <c r="T416" s="156"/>
      <c r="AT416" s="152" t="s">
        <v>189</v>
      </c>
      <c r="AU416" s="152" t="s">
        <v>88</v>
      </c>
      <c r="AV416" s="12" t="s">
        <v>86</v>
      </c>
      <c r="AW416" s="12" t="s">
        <v>41</v>
      </c>
      <c r="AX416" s="12" t="s">
        <v>79</v>
      </c>
      <c r="AY416" s="152" t="s">
        <v>178</v>
      </c>
    </row>
    <row r="417" spans="2:65" s="12" customFormat="1" ht="10.199999999999999">
      <c r="B417" s="150"/>
      <c r="D417" s="151" t="s">
        <v>189</v>
      </c>
      <c r="E417" s="152" t="s">
        <v>32</v>
      </c>
      <c r="F417" s="153" t="s">
        <v>934</v>
      </c>
      <c r="H417" s="152" t="s">
        <v>32</v>
      </c>
      <c r="I417" s="154"/>
      <c r="L417" s="150"/>
      <c r="M417" s="155"/>
      <c r="T417" s="156"/>
      <c r="AT417" s="152" t="s">
        <v>189</v>
      </c>
      <c r="AU417" s="152" t="s">
        <v>88</v>
      </c>
      <c r="AV417" s="12" t="s">
        <v>86</v>
      </c>
      <c r="AW417" s="12" t="s">
        <v>41</v>
      </c>
      <c r="AX417" s="12" t="s">
        <v>79</v>
      </c>
      <c r="AY417" s="152" t="s">
        <v>178</v>
      </c>
    </row>
    <row r="418" spans="2:65" s="12" customFormat="1" ht="10.199999999999999">
      <c r="B418" s="150"/>
      <c r="D418" s="151" t="s">
        <v>189</v>
      </c>
      <c r="E418" s="152" t="s">
        <v>32</v>
      </c>
      <c r="F418" s="153" t="s">
        <v>475</v>
      </c>
      <c r="H418" s="152" t="s">
        <v>32</v>
      </c>
      <c r="I418" s="154"/>
      <c r="L418" s="150"/>
      <c r="M418" s="155"/>
      <c r="T418" s="156"/>
      <c r="AT418" s="152" t="s">
        <v>189</v>
      </c>
      <c r="AU418" s="152" t="s">
        <v>88</v>
      </c>
      <c r="AV418" s="12" t="s">
        <v>86</v>
      </c>
      <c r="AW418" s="12" t="s">
        <v>41</v>
      </c>
      <c r="AX418" s="12" t="s">
        <v>79</v>
      </c>
      <c r="AY418" s="152" t="s">
        <v>178</v>
      </c>
    </row>
    <row r="419" spans="2:65" s="12" customFormat="1" ht="10.199999999999999">
      <c r="B419" s="150"/>
      <c r="D419" s="151" t="s">
        <v>189</v>
      </c>
      <c r="E419" s="152" t="s">
        <v>32</v>
      </c>
      <c r="F419" s="153" t="s">
        <v>1072</v>
      </c>
      <c r="H419" s="152" t="s">
        <v>32</v>
      </c>
      <c r="I419" s="154"/>
      <c r="L419" s="150"/>
      <c r="M419" s="155"/>
      <c r="T419" s="156"/>
      <c r="AT419" s="152" t="s">
        <v>189</v>
      </c>
      <c r="AU419" s="152" t="s">
        <v>88</v>
      </c>
      <c r="AV419" s="12" t="s">
        <v>86</v>
      </c>
      <c r="AW419" s="12" t="s">
        <v>41</v>
      </c>
      <c r="AX419" s="12" t="s">
        <v>79</v>
      </c>
      <c r="AY419" s="152" t="s">
        <v>178</v>
      </c>
    </row>
    <row r="420" spans="2:65" s="13" customFormat="1" ht="10.199999999999999">
      <c r="B420" s="157"/>
      <c r="D420" s="151" t="s">
        <v>189</v>
      </c>
      <c r="E420" s="158" t="s">
        <v>32</v>
      </c>
      <c r="F420" s="159" t="s">
        <v>1073</v>
      </c>
      <c r="H420" s="160">
        <v>2.8130000000000002</v>
      </c>
      <c r="I420" s="161"/>
      <c r="L420" s="157"/>
      <c r="M420" s="162"/>
      <c r="T420" s="163"/>
      <c r="AT420" s="158" t="s">
        <v>189</v>
      </c>
      <c r="AU420" s="158" t="s">
        <v>88</v>
      </c>
      <c r="AV420" s="13" t="s">
        <v>88</v>
      </c>
      <c r="AW420" s="13" t="s">
        <v>41</v>
      </c>
      <c r="AX420" s="13" t="s">
        <v>79</v>
      </c>
      <c r="AY420" s="158" t="s">
        <v>178</v>
      </c>
    </row>
    <row r="421" spans="2:65" s="15" customFormat="1" ht="10.199999999999999">
      <c r="B421" s="181"/>
      <c r="D421" s="151" t="s">
        <v>189</v>
      </c>
      <c r="E421" s="182" t="s">
        <v>32</v>
      </c>
      <c r="F421" s="183" t="s">
        <v>479</v>
      </c>
      <c r="H421" s="184">
        <v>2.8130000000000002</v>
      </c>
      <c r="I421" s="185"/>
      <c r="L421" s="181"/>
      <c r="M421" s="186"/>
      <c r="T421" s="187"/>
      <c r="AT421" s="182" t="s">
        <v>189</v>
      </c>
      <c r="AU421" s="182" t="s">
        <v>88</v>
      </c>
      <c r="AV421" s="15" t="s">
        <v>199</v>
      </c>
      <c r="AW421" s="15" t="s">
        <v>41</v>
      </c>
      <c r="AX421" s="15" t="s">
        <v>79</v>
      </c>
      <c r="AY421" s="182" t="s">
        <v>178</v>
      </c>
    </row>
    <row r="422" spans="2:65" s="12" customFormat="1" ht="10.199999999999999">
      <c r="B422" s="150"/>
      <c r="D422" s="151" t="s">
        <v>189</v>
      </c>
      <c r="E422" s="152" t="s">
        <v>32</v>
      </c>
      <c r="F422" s="153" t="s">
        <v>280</v>
      </c>
      <c r="H422" s="152" t="s">
        <v>32</v>
      </c>
      <c r="I422" s="154"/>
      <c r="L422" s="150"/>
      <c r="M422" s="155"/>
      <c r="T422" s="156"/>
      <c r="AT422" s="152" t="s">
        <v>189</v>
      </c>
      <c r="AU422" s="152" t="s">
        <v>88</v>
      </c>
      <c r="AV422" s="12" t="s">
        <v>86</v>
      </c>
      <c r="AW422" s="12" t="s">
        <v>41</v>
      </c>
      <c r="AX422" s="12" t="s">
        <v>79</v>
      </c>
      <c r="AY422" s="152" t="s">
        <v>178</v>
      </c>
    </row>
    <row r="423" spans="2:65" s="12" customFormat="1" ht="10.199999999999999">
      <c r="B423" s="150"/>
      <c r="D423" s="151" t="s">
        <v>189</v>
      </c>
      <c r="E423" s="152" t="s">
        <v>32</v>
      </c>
      <c r="F423" s="153" t="s">
        <v>283</v>
      </c>
      <c r="H423" s="152" t="s">
        <v>32</v>
      </c>
      <c r="I423" s="154"/>
      <c r="L423" s="150"/>
      <c r="M423" s="155"/>
      <c r="T423" s="156"/>
      <c r="AT423" s="152" t="s">
        <v>189</v>
      </c>
      <c r="AU423" s="152" t="s">
        <v>88</v>
      </c>
      <c r="AV423" s="12" t="s">
        <v>86</v>
      </c>
      <c r="AW423" s="12" t="s">
        <v>41</v>
      </c>
      <c r="AX423" s="12" t="s">
        <v>79</v>
      </c>
      <c r="AY423" s="152" t="s">
        <v>178</v>
      </c>
    </row>
    <row r="424" spans="2:65" s="13" customFormat="1" ht="10.199999999999999">
      <c r="B424" s="157"/>
      <c r="D424" s="151" t="s">
        <v>189</v>
      </c>
      <c r="E424" s="158" t="s">
        <v>32</v>
      </c>
      <c r="F424" s="159" t="s">
        <v>1074</v>
      </c>
      <c r="H424" s="160">
        <v>8.6349999999999998</v>
      </c>
      <c r="I424" s="161"/>
      <c r="L424" s="157"/>
      <c r="M424" s="162"/>
      <c r="T424" s="163"/>
      <c r="AT424" s="158" t="s">
        <v>189</v>
      </c>
      <c r="AU424" s="158" t="s">
        <v>88</v>
      </c>
      <c r="AV424" s="13" t="s">
        <v>88</v>
      </c>
      <c r="AW424" s="13" t="s">
        <v>41</v>
      </c>
      <c r="AX424" s="13" t="s">
        <v>79</v>
      </c>
      <c r="AY424" s="158" t="s">
        <v>178</v>
      </c>
    </row>
    <row r="425" spans="2:65" s="15" customFormat="1" ht="10.199999999999999">
      <c r="B425" s="181"/>
      <c r="D425" s="151" t="s">
        <v>189</v>
      </c>
      <c r="E425" s="182" t="s">
        <v>32</v>
      </c>
      <c r="F425" s="183" t="s">
        <v>474</v>
      </c>
      <c r="H425" s="184">
        <v>8.6349999999999998</v>
      </c>
      <c r="I425" s="185"/>
      <c r="L425" s="181"/>
      <c r="M425" s="186"/>
      <c r="T425" s="187"/>
      <c r="AT425" s="182" t="s">
        <v>189</v>
      </c>
      <c r="AU425" s="182" t="s">
        <v>88</v>
      </c>
      <c r="AV425" s="15" t="s">
        <v>199</v>
      </c>
      <c r="AW425" s="15" t="s">
        <v>41</v>
      </c>
      <c r="AX425" s="15" t="s">
        <v>79</v>
      </c>
      <c r="AY425" s="182" t="s">
        <v>178</v>
      </c>
    </row>
    <row r="426" spans="2:65" s="14" customFormat="1" ht="10.199999999999999">
      <c r="B426" s="164"/>
      <c r="D426" s="151" t="s">
        <v>189</v>
      </c>
      <c r="E426" s="165" t="s">
        <v>32</v>
      </c>
      <c r="F426" s="166" t="s">
        <v>192</v>
      </c>
      <c r="H426" s="167">
        <v>11.448</v>
      </c>
      <c r="I426" s="168"/>
      <c r="L426" s="164"/>
      <c r="M426" s="169"/>
      <c r="T426" s="170"/>
      <c r="AT426" s="165" t="s">
        <v>189</v>
      </c>
      <c r="AU426" s="165" t="s">
        <v>88</v>
      </c>
      <c r="AV426" s="14" t="s">
        <v>185</v>
      </c>
      <c r="AW426" s="14" t="s">
        <v>41</v>
      </c>
      <c r="AX426" s="14" t="s">
        <v>86</v>
      </c>
      <c r="AY426" s="165" t="s">
        <v>178</v>
      </c>
    </row>
    <row r="427" spans="2:65" s="1" customFormat="1" ht="33" customHeight="1">
      <c r="B427" s="34"/>
      <c r="C427" s="133" t="s">
        <v>526</v>
      </c>
      <c r="D427" s="133" t="s">
        <v>180</v>
      </c>
      <c r="E427" s="134" t="s">
        <v>1075</v>
      </c>
      <c r="F427" s="135" t="s">
        <v>1076</v>
      </c>
      <c r="G427" s="136" t="s">
        <v>219</v>
      </c>
      <c r="H427" s="137">
        <v>3</v>
      </c>
      <c r="I427" s="138"/>
      <c r="J427" s="139">
        <f>ROUND(I427*H427,2)</f>
        <v>0</v>
      </c>
      <c r="K427" s="135" t="s">
        <v>184</v>
      </c>
      <c r="L427" s="34"/>
      <c r="M427" s="140" t="s">
        <v>32</v>
      </c>
      <c r="N427" s="141" t="s">
        <v>50</v>
      </c>
      <c r="P427" s="142">
        <f>O427*H427</f>
        <v>0</v>
      </c>
      <c r="Q427" s="142">
        <v>0.22394</v>
      </c>
      <c r="R427" s="142">
        <f>Q427*H427</f>
        <v>0.67181999999999997</v>
      </c>
      <c r="S427" s="142">
        <v>0</v>
      </c>
      <c r="T427" s="143">
        <f>S427*H427</f>
        <v>0</v>
      </c>
      <c r="AR427" s="144" t="s">
        <v>185</v>
      </c>
      <c r="AT427" s="144" t="s">
        <v>180</v>
      </c>
      <c r="AU427" s="144" t="s">
        <v>88</v>
      </c>
      <c r="AY427" s="18" t="s">
        <v>178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8" t="s">
        <v>86</v>
      </c>
      <c r="BK427" s="145">
        <f>ROUND(I427*H427,2)</f>
        <v>0</v>
      </c>
      <c r="BL427" s="18" t="s">
        <v>185</v>
      </c>
      <c r="BM427" s="144" t="s">
        <v>1077</v>
      </c>
    </row>
    <row r="428" spans="2:65" s="1" customFormat="1" ht="10.199999999999999">
      <c r="B428" s="34"/>
      <c r="D428" s="146" t="s">
        <v>187</v>
      </c>
      <c r="F428" s="147" t="s">
        <v>1078</v>
      </c>
      <c r="I428" s="148"/>
      <c r="L428" s="34"/>
      <c r="M428" s="149"/>
      <c r="T428" s="55"/>
      <c r="AT428" s="18" t="s">
        <v>187</v>
      </c>
      <c r="AU428" s="18" t="s">
        <v>88</v>
      </c>
    </row>
    <row r="429" spans="2:65" s="12" customFormat="1" ht="10.199999999999999">
      <c r="B429" s="150"/>
      <c r="D429" s="151" t="s">
        <v>189</v>
      </c>
      <c r="E429" s="152" t="s">
        <v>32</v>
      </c>
      <c r="F429" s="153" t="s">
        <v>190</v>
      </c>
      <c r="H429" s="152" t="s">
        <v>32</v>
      </c>
      <c r="I429" s="154"/>
      <c r="L429" s="150"/>
      <c r="M429" s="155"/>
      <c r="T429" s="156"/>
      <c r="AT429" s="152" t="s">
        <v>189</v>
      </c>
      <c r="AU429" s="152" t="s">
        <v>88</v>
      </c>
      <c r="AV429" s="12" t="s">
        <v>86</v>
      </c>
      <c r="AW429" s="12" t="s">
        <v>41</v>
      </c>
      <c r="AX429" s="12" t="s">
        <v>79</v>
      </c>
      <c r="AY429" s="152" t="s">
        <v>178</v>
      </c>
    </row>
    <row r="430" spans="2:65" s="12" customFormat="1" ht="10.199999999999999">
      <c r="B430" s="150"/>
      <c r="D430" s="151" t="s">
        <v>189</v>
      </c>
      <c r="E430" s="152" t="s">
        <v>32</v>
      </c>
      <c r="F430" s="153" t="s">
        <v>222</v>
      </c>
      <c r="H430" s="152" t="s">
        <v>32</v>
      </c>
      <c r="I430" s="154"/>
      <c r="L430" s="150"/>
      <c r="M430" s="155"/>
      <c r="T430" s="156"/>
      <c r="AT430" s="152" t="s">
        <v>189</v>
      </c>
      <c r="AU430" s="152" t="s">
        <v>88</v>
      </c>
      <c r="AV430" s="12" t="s">
        <v>86</v>
      </c>
      <c r="AW430" s="12" t="s">
        <v>41</v>
      </c>
      <c r="AX430" s="12" t="s">
        <v>79</v>
      </c>
      <c r="AY430" s="152" t="s">
        <v>178</v>
      </c>
    </row>
    <row r="431" spans="2:65" s="12" customFormat="1" ht="10.199999999999999">
      <c r="B431" s="150"/>
      <c r="D431" s="151" t="s">
        <v>189</v>
      </c>
      <c r="E431" s="152" t="s">
        <v>32</v>
      </c>
      <c r="F431" s="153" t="s">
        <v>934</v>
      </c>
      <c r="H431" s="152" t="s">
        <v>32</v>
      </c>
      <c r="I431" s="154"/>
      <c r="L431" s="150"/>
      <c r="M431" s="155"/>
      <c r="T431" s="156"/>
      <c r="AT431" s="152" t="s">
        <v>189</v>
      </c>
      <c r="AU431" s="152" t="s">
        <v>88</v>
      </c>
      <c r="AV431" s="12" t="s">
        <v>86</v>
      </c>
      <c r="AW431" s="12" t="s">
        <v>41</v>
      </c>
      <c r="AX431" s="12" t="s">
        <v>79</v>
      </c>
      <c r="AY431" s="152" t="s">
        <v>178</v>
      </c>
    </row>
    <row r="432" spans="2:65" s="12" customFormat="1" ht="10.199999999999999">
      <c r="B432" s="150"/>
      <c r="D432" s="151" t="s">
        <v>189</v>
      </c>
      <c r="E432" s="152" t="s">
        <v>32</v>
      </c>
      <c r="F432" s="153" t="s">
        <v>475</v>
      </c>
      <c r="H432" s="152" t="s">
        <v>32</v>
      </c>
      <c r="I432" s="154"/>
      <c r="L432" s="150"/>
      <c r="M432" s="155"/>
      <c r="T432" s="156"/>
      <c r="AT432" s="152" t="s">
        <v>189</v>
      </c>
      <c r="AU432" s="152" t="s">
        <v>88</v>
      </c>
      <c r="AV432" s="12" t="s">
        <v>86</v>
      </c>
      <c r="AW432" s="12" t="s">
        <v>41</v>
      </c>
      <c r="AX432" s="12" t="s">
        <v>79</v>
      </c>
      <c r="AY432" s="152" t="s">
        <v>178</v>
      </c>
    </row>
    <row r="433" spans="2:65" s="12" customFormat="1" ht="10.199999999999999">
      <c r="B433" s="150"/>
      <c r="D433" s="151" t="s">
        <v>189</v>
      </c>
      <c r="E433" s="152" t="s">
        <v>32</v>
      </c>
      <c r="F433" s="153" t="s">
        <v>1079</v>
      </c>
      <c r="H433" s="152" t="s">
        <v>32</v>
      </c>
      <c r="I433" s="154"/>
      <c r="L433" s="150"/>
      <c r="M433" s="155"/>
      <c r="T433" s="156"/>
      <c r="AT433" s="152" t="s">
        <v>189</v>
      </c>
      <c r="AU433" s="152" t="s">
        <v>88</v>
      </c>
      <c r="AV433" s="12" t="s">
        <v>86</v>
      </c>
      <c r="AW433" s="12" t="s">
        <v>41</v>
      </c>
      <c r="AX433" s="12" t="s">
        <v>79</v>
      </c>
      <c r="AY433" s="152" t="s">
        <v>178</v>
      </c>
    </row>
    <row r="434" spans="2:65" s="13" customFormat="1" ht="10.199999999999999">
      <c r="B434" s="157"/>
      <c r="D434" s="151" t="s">
        <v>189</v>
      </c>
      <c r="E434" s="158" t="s">
        <v>32</v>
      </c>
      <c r="F434" s="159" t="s">
        <v>1080</v>
      </c>
      <c r="H434" s="160">
        <v>1</v>
      </c>
      <c r="I434" s="161"/>
      <c r="L434" s="157"/>
      <c r="M434" s="162"/>
      <c r="T434" s="163"/>
      <c r="AT434" s="158" t="s">
        <v>189</v>
      </c>
      <c r="AU434" s="158" t="s">
        <v>88</v>
      </c>
      <c r="AV434" s="13" t="s">
        <v>88</v>
      </c>
      <c r="AW434" s="13" t="s">
        <v>41</v>
      </c>
      <c r="AX434" s="13" t="s">
        <v>79</v>
      </c>
      <c r="AY434" s="158" t="s">
        <v>178</v>
      </c>
    </row>
    <row r="435" spans="2:65" s="13" customFormat="1" ht="10.199999999999999">
      <c r="B435" s="157"/>
      <c r="D435" s="151" t="s">
        <v>189</v>
      </c>
      <c r="E435" s="158" t="s">
        <v>32</v>
      </c>
      <c r="F435" s="159" t="s">
        <v>1081</v>
      </c>
      <c r="H435" s="160">
        <v>1</v>
      </c>
      <c r="I435" s="161"/>
      <c r="L435" s="157"/>
      <c r="M435" s="162"/>
      <c r="T435" s="163"/>
      <c r="AT435" s="158" t="s">
        <v>189</v>
      </c>
      <c r="AU435" s="158" t="s">
        <v>88</v>
      </c>
      <c r="AV435" s="13" t="s">
        <v>88</v>
      </c>
      <c r="AW435" s="13" t="s">
        <v>41</v>
      </c>
      <c r="AX435" s="13" t="s">
        <v>79</v>
      </c>
      <c r="AY435" s="158" t="s">
        <v>178</v>
      </c>
    </row>
    <row r="436" spans="2:65" s="13" customFormat="1" ht="10.199999999999999">
      <c r="B436" s="157"/>
      <c r="D436" s="151" t="s">
        <v>189</v>
      </c>
      <c r="E436" s="158" t="s">
        <v>32</v>
      </c>
      <c r="F436" s="159" t="s">
        <v>1082</v>
      </c>
      <c r="H436" s="160">
        <v>1</v>
      </c>
      <c r="I436" s="161"/>
      <c r="L436" s="157"/>
      <c r="M436" s="162"/>
      <c r="T436" s="163"/>
      <c r="AT436" s="158" t="s">
        <v>189</v>
      </c>
      <c r="AU436" s="158" t="s">
        <v>88</v>
      </c>
      <c r="AV436" s="13" t="s">
        <v>88</v>
      </c>
      <c r="AW436" s="13" t="s">
        <v>41</v>
      </c>
      <c r="AX436" s="13" t="s">
        <v>79</v>
      </c>
      <c r="AY436" s="158" t="s">
        <v>178</v>
      </c>
    </row>
    <row r="437" spans="2:65" s="15" customFormat="1" ht="10.199999999999999">
      <c r="B437" s="181"/>
      <c r="D437" s="151" t="s">
        <v>189</v>
      </c>
      <c r="E437" s="182" t="s">
        <v>32</v>
      </c>
      <c r="F437" s="183" t="s">
        <v>479</v>
      </c>
      <c r="H437" s="184">
        <v>3</v>
      </c>
      <c r="I437" s="185"/>
      <c r="L437" s="181"/>
      <c r="M437" s="186"/>
      <c r="T437" s="187"/>
      <c r="AT437" s="182" t="s">
        <v>189</v>
      </c>
      <c r="AU437" s="182" t="s">
        <v>88</v>
      </c>
      <c r="AV437" s="15" t="s">
        <v>199</v>
      </c>
      <c r="AW437" s="15" t="s">
        <v>41</v>
      </c>
      <c r="AX437" s="15" t="s">
        <v>79</v>
      </c>
      <c r="AY437" s="182" t="s">
        <v>178</v>
      </c>
    </row>
    <row r="438" spans="2:65" s="14" customFormat="1" ht="10.199999999999999">
      <c r="B438" s="164"/>
      <c r="D438" s="151" t="s">
        <v>189</v>
      </c>
      <c r="E438" s="165" t="s">
        <v>32</v>
      </c>
      <c r="F438" s="166" t="s">
        <v>192</v>
      </c>
      <c r="H438" s="167">
        <v>3</v>
      </c>
      <c r="I438" s="168"/>
      <c r="L438" s="164"/>
      <c r="M438" s="169"/>
      <c r="T438" s="170"/>
      <c r="AT438" s="165" t="s">
        <v>189</v>
      </c>
      <c r="AU438" s="165" t="s">
        <v>88</v>
      </c>
      <c r="AV438" s="14" t="s">
        <v>185</v>
      </c>
      <c r="AW438" s="14" t="s">
        <v>41</v>
      </c>
      <c r="AX438" s="14" t="s">
        <v>86</v>
      </c>
      <c r="AY438" s="165" t="s">
        <v>178</v>
      </c>
    </row>
    <row r="439" spans="2:65" s="1" customFormat="1" ht="24.15" customHeight="1">
      <c r="B439" s="34"/>
      <c r="C439" s="171" t="s">
        <v>532</v>
      </c>
      <c r="D439" s="171" t="s">
        <v>398</v>
      </c>
      <c r="E439" s="172" t="s">
        <v>1083</v>
      </c>
      <c r="F439" s="173" t="s">
        <v>1084</v>
      </c>
      <c r="G439" s="174" t="s">
        <v>219</v>
      </c>
      <c r="H439" s="175">
        <v>3.06</v>
      </c>
      <c r="I439" s="176"/>
      <c r="J439" s="177">
        <f>ROUND(I439*H439,2)</f>
        <v>0</v>
      </c>
      <c r="K439" s="173" t="s">
        <v>184</v>
      </c>
      <c r="L439" s="178"/>
      <c r="M439" s="179" t="s">
        <v>32</v>
      </c>
      <c r="N439" s="180" t="s">
        <v>50</v>
      </c>
      <c r="P439" s="142">
        <f>O439*H439</f>
        <v>0</v>
      </c>
      <c r="Q439" s="142">
        <v>8.1000000000000003E-2</v>
      </c>
      <c r="R439" s="142">
        <f>Q439*H439</f>
        <v>0.24786000000000002</v>
      </c>
      <c r="S439" s="142">
        <v>0</v>
      </c>
      <c r="T439" s="143">
        <f>S439*H439</f>
        <v>0</v>
      </c>
      <c r="AR439" s="144" t="s">
        <v>241</v>
      </c>
      <c r="AT439" s="144" t="s">
        <v>398</v>
      </c>
      <c r="AU439" s="144" t="s">
        <v>88</v>
      </c>
      <c r="AY439" s="18" t="s">
        <v>178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86</v>
      </c>
      <c r="BK439" s="145">
        <f>ROUND(I439*H439,2)</f>
        <v>0</v>
      </c>
      <c r="BL439" s="18" t="s">
        <v>185</v>
      </c>
      <c r="BM439" s="144" t="s">
        <v>1085</v>
      </c>
    </row>
    <row r="440" spans="2:65" s="13" customFormat="1" ht="10.199999999999999">
      <c r="B440" s="157"/>
      <c r="D440" s="151" t="s">
        <v>189</v>
      </c>
      <c r="F440" s="159" t="s">
        <v>1086</v>
      </c>
      <c r="H440" s="160">
        <v>3.06</v>
      </c>
      <c r="I440" s="161"/>
      <c r="L440" s="157"/>
      <c r="M440" s="162"/>
      <c r="T440" s="163"/>
      <c r="AT440" s="158" t="s">
        <v>189</v>
      </c>
      <c r="AU440" s="158" t="s">
        <v>88</v>
      </c>
      <c r="AV440" s="13" t="s">
        <v>88</v>
      </c>
      <c r="AW440" s="13" t="s">
        <v>4</v>
      </c>
      <c r="AX440" s="13" t="s">
        <v>86</v>
      </c>
      <c r="AY440" s="158" t="s">
        <v>178</v>
      </c>
    </row>
    <row r="441" spans="2:65" s="1" customFormat="1" ht="49.05" customHeight="1">
      <c r="B441" s="34"/>
      <c r="C441" s="133" t="s">
        <v>540</v>
      </c>
      <c r="D441" s="133" t="s">
        <v>180</v>
      </c>
      <c r="E441" s="134" t="s">
        <v>481</v>
      </c>
      <c r="F441" s="135" t="s">
        <v>482</v>
      </c>
      <c r="G441" s="136" t="s">
        <v>277</v>
      </c>
      <c r="H441" s="137">
        <v>0.67500000000000004</v>
      </c>
      <c r="I441" s="138"/>
      <c r="J441" s="139">
        <f>ROUND(I441*H441,2)</f>
        <v>0</v>
      </c>
      <c r="K441" s="135" t="s">
        <v>184</v>
      </c>
      <c r="L441" s="34"/>
      <c r="M441" s="140" t="s">
        <v>32</v>
      </c>
      <c r="N441" s="141" t="s">
        <v>50</v>
      </c>
      <c r="P441" s="142">
        <f>O441*H441</f>
        <v>0</v>
      </c>
      <c r="Q441" s="142">
        <v>0</v>
      </c>
      <c r="R441" s="142">
        <f>Q441*H441</f>
        <v>0</v>
      </c>
      <c r="S441" s="142">
        <v>0</v>
      </c>
      <c r="T441" s="143">
        <f>S441*H441</f>
        <v>0</v>
      </c>
      <c r="AR441" s="144" t="s">
        <v>185</v>
      </c>
      <c r="AT441" s="144" t="s">
        <v>180</v>
      </c>
      <c r="AU441" s="144" t="s">
        <v>88</v>
      </c>
      <c r="AY441" s="18" t="s">
        <v>178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8" t="s">
        <v>86</v>
      </c>
      <c r="BK441" s="145">
        <f>ROUND(I441*H441,2)</f>
        <v>0</v>
      </c>
      <c r="BL441" s="18" t="s">
        <v>185</v>
      </c>
      <c r="BM441" s="144" t="s">
        <v>1087</v>
      </c>
    </row>
    <row r="442" spans="2:65" s="1" customFormat="1" ht="10.199999999999999">
      <c r="B442" s="34"/>
      <c r="D442" s="146" t="s">
        <v>187</v>
      </c>
      <c r="F442" s="147" t="s">
        <v>484</v>
      </c>
      <c r="I442" s="148"/>
      <c r="L442" s="34"/>
      <c r="M442" s="149"/>
      <c r="T442" s="55"/>
      <c r="AT442" s="18" t="s">
        <v>187</v>
      </c>
      <c r="AU442" s="18" t="s">
        <v>88</v>
      </c>
    </row>
    <row r="443" spans="2:65" s="12" customFormat="1" ht="10.199999999999999">
      <c r="B443" s="150"/>
      <c r="D443" s="151" t="s">
        <v>189</v>
      </c>
      <c r="E443" s="152" t="s">
        <v>32</v>
      </c>
      <c r="F443" s="153" t="s">
        <v>190</v>
      </c>
      <c r="H443" s="152" t="s">
        <v>32</v>
      </c>
      <c r="I443" s="154"/>
      <c r="L443" s="150"/>
      <c r="M443" s="155"/>
      <c r="T443" s="156"/>
      <c r="AT443" s="152" t="s">
        <v>189</v>
      </c>
      <c r="AU443" s="152" t="s">
        <v>88</v>
      </c>
      <c r="AV443" s="12" t="s">
        <v>86</v>
      </c>
      <c r="AW443" s="12" t="s">
        <v>41</v>
      </c>
      <c r="AX443" s="12" t="s">
        <v>79</v>
      </c>
      <c r="AY443" s="152" t="s">
        <v>178</v>
      </c>
    </row>
    <row r="444" spans="2:65" s="12" customFormat="1" ht="10.199999999999999">
      <c r="B444" s="150"/>
      <c r="D444" s="151" t="s">
        <v>189</v>
      </c>
      <c r="E444" s="152" t="s">
        <v>32</v>
      </c>
      <c r="F444" s="153" t="s">
        <v>222</v>
      </c>
      <c r="H444" s="152" t="s">
        <v>32</v>
      </c>
      <c r="I444" s="154"/>
      <c r="L444" s="150"/>
      <c r="M444" s="155"/>
      <c r="T444" s="156"/>
      <c r="AT444" s="152" t="s">
        <v>189</v>
      </c>
      <c r="AU444" s="152" t="s">
        <v>88</v>
      </c>
      <c r="AV444" s="12" t="s">
        <v>86</v>
      </c>
      <c r="AW444" s="12" t="s">
        <v>41</v>
      </c>
      <c r="AX444" s="12" t="s">
        <v>79</v>
      </c>
      <c r="AY444" s="152" t="s">
        <v>178</v>
      </c>
    </row>
    <row r="445" spans="2:65" s="12" customFormat="1" ht="10.199999999999999">
      <c r="B445" s="150"/>
      <c r="D445" s="151" t="s">
        <v>189</v>
      </c>
      <c r="E445" s="152" t="s">
        <v>32</v>
      </c>
      <c r="F445" s="153" t="s">
        <v>934</v>
      </c>
      <c r="H445" s="152" t="s">
        <v>32</v>
      </c>
      <c r="I445" s="154"/>
      <c r="L445" s="150"/>
      <c r="M445" s="155"/>
      <c r="T445" s="156"/>
      <c r="AT445" s="152" t="s">
        <v>189</v>
      </c>
      <c r="AU445" s="152" t="s">
        <v>88</v>
      </c>
      <c r="AV445" s="12" t="s">
        <v>86</v>
      </c>
      <c r="AW445" s="12" t="s">
        <v>41</v>
      </c>
      <c r="AX445" s="12" t="s">
        <v>79</v>
      </c>
      <c r="AY445" s="152" t="s">
        <v>178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475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88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1088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88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3" customFormat="1" ht="10.199999999999999">
      <c r="B448" s="157"/>
      <c r="D448" s="151" t="s">
        <v>189</v>
      </c>
      <c r="E448" s="158" t="s">
        <v>32</v>
      </c>
      <c r="F448" s="159" t="s">
        <v>1089</v>
      </c>
      <c r="H448" s="160">
        <v>0.67500000000000004</v>
      </c>
      <c r="I448" s="161"/>
      <c r="L448" s="157"/>
      <c r="M448" s="162"/>
      <c r="T448" s="163"/>
      <c r="AT448" s="158" t="s">
        <v>189</v>
      </c>
      <c r="AU448" s="158" t="s">
        <v>88</v>
      </c>
      <c r="AV448" s="13" t="s">
        <v>88</v>
      </c>
      <c r="AW448" s="13" t="s">
        <v>41</v>
      </c>
      <c r="AX448" s="13" t="s">
        <v>79</v>
      </c>
      <c r="AY448" s="158" t="s">
        <v>178</v>
      </c>
    </row>
    <row r="449" spans="2:65" s="15" customFormat="1" ht="10.199999999999999">
      <c r="B449" s="181"/>
      <c r="D449" s="151" t="s">
        <v>189</v>
      </c>
      <c r="E449" s="182" t="s">
        <v>32</v>
      </c>
      <c r="F449" s="183" t="s">
        <v>479</v>
      </c>
      <c r="H449" s="184">
        <v>0.67500000000000004</v>
      </c>
      <c r="I449" s="185"/>
      <c r="L449" s="181"/>
      <c r="M449" s="186"/>
      <c r="T449" s="187"/>
      <c r="AT449" s="182" t="s">
        <v>189</v>
      </c>
      <c r="AU449" s="182" t="s">
        <v>88</v>
      </c>
      <c r="AV449" s="15" t="s">
        <v>199</v>
      </c>
      <c r="AW449" s="15" t="s">
        <v>41</v>
      </c>
      <c r="AX449" s="15" t="s">
        <v>79</v>
      </c>
      <c r="AY449" s="182" t="s">
        <v>178</v>
      </c>
    </row>
    <row r="450" spans="2:65" s="14" customFormat="1" ht="10.199999999999999">
      <c r="B450" s="164"/>
      <c r="D450" s="151" t="s">
        <v>189</v>
      </c>
      <c r="E450" s="165" t="s">
        <v>32</v>
      </c>
      <c r="F450" s="166" t="s">
        <v>192</v>
      </c>
      <c r="H450" s="167">
        <v>0.67500000000000004</v>
      </c>
      <c r="I450" s="168"/>
      <c r="L450" s="164"/>
      <c r="M450" s="169"/>
      <c r="T450" s="170"/>
      <c r="AT450" s="165" t="s">
        <v>189</v>
      </c>
      <c r="AU450" s="165" t="s">
        <v>88</v>
      </c>
      <c r="AV450" s="14" t="s">
        <v>185</v>
      </c>
      <c r="AW450" s="14" t="s">
        <v>41</v>
      </c>
      <c r="AX450" s="14" t="s">
        <v>86</v>
      </c>
      <c r="AY450" s="165" t="s">
        <v>178</v>
      </c>
    </row>
    <row r="451" spans="2:65" s="1" customFormat="1" ht="37.799999999999997" customHeight="1">
      <c r="B451" s="34"/>
      <c r="C451" s="133" t="s">
        <v>549</v>
      </c>
      <c r="D451" s="133" t="s">
        <v>180</v>
      </c>
      <c r="E451" s="134" t="s">
        <v>488</v>
      </c>
      <c r="F451" s="135" t="s">
        <v>489</v>
      </c>
      <c r="G451" s="136" t="s">
        <v>234</v>
      </c>
      <c r="H451" s="137">
        <v>1.8</v>
      </c>
      <c r="I451" s="138"/>
      <c r="J451" s="139">
        <f>ROUND(I451*H451,2)</f>
        <v>0</v>
      </c>
      <c r="K451" s="135" t="s">
        <v>184</v>
      </c>
      <c r="L451" s="34"/>
      <c r="M451" s="140" t="s">
        <v>32</v>
      </c>
      <c r="N451" s="141" t="s">
        <v>50</v>
      </c>
      <c r="P451" s="142">
        <f>O451*H451</f>
        <v>0</v>
      </c>
      <c r="Q451" s="142">
        <v>6.3200000000000001E-3</v>
      </c>
      <c r="R451" s="142">
        <f>Q451*H451</f>
        <v>1.1376000000000001E-2</v>
      </c>
      <c r="S451" s="142">
        <v>0</v>
      </c>
      <c r="T451" s="143">
        <f>S451*H451</f>
        <v>0</v>
      </c>
      <c r="AR451" s="144" t="s">
        <v>185</v>
      </c>
      <c r="AT451" s="144" t="s">
        <v>180</v>
      </c>
      <c r="AU451" s="144" t="s">
        <v>88</v>
      </c>
      <c r="AY451" s="18" t="s">
        <v>178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8" t="s">
        <v>86</v>
      </c>
      <c r="BK451" s="145">
        <f>ROUND(I451*H451,2)</f>
        <v>0</v>
      </c>
      <c r="BL451" s="18" t="s">
        <v>185</v>
      </c>
      <c r="BM451" s="144" t="s">
        <v>1090</v>
      </c>
    </row>
    <row r="452" spans="2:65" s="1" customFormat="1" ht="10.199999999999999">
      <c r="B452" s="34"/>
      <c r="D452" s="146" t="s">
        <v>187</v>
      </c>
      <c r="F452" s="147" t="s">
        <v>491</v>
      </c>
      <c r="I452" s="148"/>
      <c r="L452" s="34"/>
      <c r="M452" s="149"/>
      <c r="T452" s="55"/>
      <c r="AT452" s="18" t="s">
        <v>187</v>
      </c>
      <c r="AU452" s="18" t="s">
        <v>88</v>
      </c>
    </row>
    <row r="453" spans="2:65" s="12" customFormat="1" ht="10.199999999999999">
      <c r="B453" s="150"/>
      <c r="D453" s="151" t="s">
        <v>189</v>
      </c>
      <c r="E453" s="152" t="s">
        <v>32</v>
      </c>
      <c r="F453" s="153" t="s">
        <v>190</v>
      </c>
      <c r="H453" s="152" t="s">
        <v>32</v>
      </c>
      <c r="I453" s="154"/>
      <c r="L453" s="150"/>
      <c r="M453" s="155"/>
      <c r="T453" s="156"/>
      <c r="AT453" s="152" t="s">
        <v>189</v>
      </c>
      <c r="AU453" s="152" t="s">
        <v>88</v>
      </c>
      <c r="AV453" s="12" t="s">
        <v>86</v>
      </c>
      <c r="AW453" s="12" t="s">
        <v>41</v>
      </c>
      <c r="AX453" s="12" t="s">
        <v>79</v>
      </c>
      <c r="AY453" s="152" t="s">
        <v>178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222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88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934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88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475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88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2" customFormat="1" ht="10.199999999999999">
      <c r="B457" s="150"/>
      <c r="D457" s="151" t="s">
        <v>189</v>
      </c>
      <c r="E457" s="152" t="s">
        <v>32</v>
      </c>
      <c r="F457" s="153" t="s">
        <v>1088</v>
      </c>
      <c r="H457" s="152" t="s">
        <v>32</v>
      </c>
      <c r="I457" s="154"/>
      <c r="L457" s="150"/>
      <c r="M457" s="155"/>
      <c r="T457" s="156"/>
      <c r="AT457" s="152" t="s">
        <v>189</v>
      </c>
      <c r="AU457" s="152" t="s">
        <v>88</v>
      </c>
      <c r="AV457" s="12" t="s">
        <v>86</v>
      </c>
      <c r="AW457" s="12" t="s">
        <v>41</v>
      </c>
      <c r="AX457" s="12" t="s">
        <v>79</v>
      </c>
      <c r="AY457" s="152" t="s">
        <v>178</v>
      </c>
    </row>
    <row r="458" spans="2:65" s="13" customFormat="1" ht="10.199999999999999">
      <c r="B458" s="157"/>
      <c r="D458" s="151" t="s">
        <v>189</v>
      </c>
      <c r="E458" s="158" t="s">
        <v>32</v>
      </c>
      <c r="F458" s="159" t="s">
        <v>1091</v>
      </c>
      <c r="H458" s="160">
        <v>1.8</v>
      </c>
      <c r="I458" s="161"/>
      <c r="L458" s="157"/>
      <c r="M458" s="162"/>
      <c r="T458" s="163"/>
      <c r="AT458" s="158" t="s">
        <v>189</v>
      </c>
      <c r="AU458" s="158" t="s">
        <v>88</v>
      </c>
      <c r="AV458" s="13" t="s">
        <v>88</v>
      </c>
      <c r="AW458" s="13" t="s">
        <v>41</v>
      </c>
      <c r="AX458" s="13" t="s">
        <v>79</v>
      </c>
      <c r="AY458" s="158" t="s">
        <v>178</v>
      </c>
    </row>
    <row r="459" spans="2:65" s="15" customFormat="1" ht="10.199999999999999">
      <c r="B459" s="181"/>
      <c r="D459" s="151" t="s">
        <v>189</v>
      </c>
      <c r="E459" s="182" t="s">
        <v>32</v>
      </c>
      <c r="F459" s="183" t="s">
        <v>479</v>
      </c>
      <c r="H459" s="184">
        <v>1.8</v>
      </c>
      <c r="I459" s="185"/>
      <c r="L459" s="181"/>
      <c r="M459" s="186"/>
      <c r="T459" s="187"/>
      <c r="AT459" s="182" t="s">
        <v>189</v>
      </c>
      <c r="AU459" s="182" t="s">
        <v>88</v>
      </c>
      <c r="AV459" s="15" t="s">
        <v>199</v>
      </c>
      <c r="AW459" s="15" t="s">
        <v>41</v>
      </c>
      <c r="AX459" s="15" t="s">
        <v>79</v>
      </c>
      <c r="AY459" s="182" t="s">
        <v>178</v>
      </c>
    </row>
    <row r="460" spans="2:65" s="14" customFormat="1" ht="10.199999999999999">
      <c r="B460" s="164"/>
      <c r="D460" s="151" t="s">
        <v>189</v>
      </c>
      <c r="E460" s="165" t="s">
        <v>32</v>
      </c>
      <c r="F460" s="166" t="s">
        <v>192</v>
      </c>
      <c r="H460" s="167">
        <v>1.8</v>
      </c>
      <c r="I460" s="168"/>
      <c r="L460" s="164"/>
      <c r="M460" s="169"/>
      <c r="T460" s="170"/>
      <c r="AT460" s="165" t="s">
        <v>189</v>
      </c>
      <c r="AU460" s="165" t="s">
        <v>88</v>
      </c>
      <c r="AV460" s="14" t="s">
        <v>185</v>
      </c>
      <c r="AW460" s="14" t="s">
        <v>41</v>
      </c>
      <c r="AX460" s="14" t="s">
        <v>86</v>
      </c>
      <c r="AY460" s="165" t="s">
        <v>178</v>
      </c>
    </row>
    <row r="461" spans="2:65" s="1" customFormat="1" ht="37.799999999999997" customHeight="1">
      <c r="B461" s="34"/>
      <c r="C461" s="133" t="s">
        <v>555</v>
      </c>
      <c r="D461" s="133" t="s">
        <v>180</v>
      </c>
      <c r="E461" s="134" t="s">
        <v>494</v>
      </c>
      <c r="F461" s="135" t="s">
        <v>495</v>
      </c>
      <c r="G461" s="136" t="s">
        <v>219</v>
      </c>
      <c r="H461" s="137">
        <v>3</v>
      </c>
      <c r="I461" s="138"/>
      <c r="J461" s="139">
        <f>ROUND(I461*H461,2)</f>
        <v>0</v>
      </c>
      <c r="K461" s="135" t="s">
        <v>184</v>
      </c>
      <c r="L461" s="34"/>
      <c r="M461" s="140" t="s">
        <v>32</v>
      </c>
      <c r="N461" s="141" t="s">
        <v>50</v>
      </c>
      <c r="P461" s="142">
        <f>O461*H461</f>
        <v>0</v>
      </c>
      <c r="Q461" s="142">
        <v>8.8319999999999996E-2</v>
      </c>
      <c r="R461" s="142">
        <f>Q461*H461</f>
        <v>0.26495999999999997</v>
      </c>
      <c r="S461" s="142">
        <v>0</v>
      </c>
      <c r="T461" s="143">
        <f>S461*H461</f>
        <v>0</v>
      </c>
      <c r="AR461" s="144" t="s">
        <v>185</v>
      </c>
      <c r="AT461" s="144" t="s">
        <v>180</v>
      </c>
      <c r="AU461" s="144" t="s">
        <v>88</v>
      </c>
      <c r="AY461" s="18" t="s">
        <v>178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86</v>
      </c>
      <c r="BK461" s="145">
        <f>ROUND(I461*H461,2)</f>
        <v>0</v>
      </c>
      <c r="BL461" s="18" t="s">
        <v>185</v>
      </c>
      <c r="BM461" s="144" t="s">
        <v>1092</v>
      </c>
    </row>
    <row r="462" spans="2:65" s="1" customFormat="1" ht="10.199999999999999">
      <c r="B462" s="34"/>
      <c r="D462" s="146" t="s">
        <v>187</v>
      </c>
      <c r="F462" s="147" t="s">
        <v>497</v>
      </c>
      <c r="I462" s="148"/>
      <c r="L462" s="34"/>
      <c r="M462" s="149"/>
      <c r="T462" s="55"/>
      <c r="AT462" s="18" t="s">
        <v>187</v>
      </c>
      <c r="AU462" s="18" t="s">
        <v>88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190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88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222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88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934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88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475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88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2" customFormat="1" ht="10.199999999999999">
      <c r="B467" s="150"/>
      <c r="D467" s="151" t="s">
        <v>189</v>
      </c>
      <c r="E467" s="152" t="s">
        <v>32</v>
      </c>
      <c r="F467" s="153" t="s">
        <v>1079</v>
      </c>
      <c r="H467" s="152" t="s">
        <v>32</v>
      </c>
      <c r="I467" s="154"/>
      <c r="L467" s="150"/>
      <c r="M467" s="155"/>
      <c r="T467" s="156"/>
      <c r="AT467" s="152" t="s">
        <v>189</v>
      </c>
      <c r="AU467" s="152" t="s">
        <v>88</v>
      </c>
      <c r="AV467" s="12" t="s">
        <v>86</v>
      </c>
      <c r="AW467" s="12" t="s">
        <v>41</v>
      </c>
      <c r="AX467" s="12" t="s">
        <v>79</v>
      </c>
      <c r="AY467" s="152" t="s">
        <v>178</v>
      </c>
    </row>
    <row r="468" spans="2:65" s="13" customFormat="1" ht="10.199999999999999">
      <c r="B468" s="157"/>
      <c r="D468" s="151" t="s">
        <v>189</v>
      </c>
      <c r="E468" s="158" t="s">
        <v>32</v>
      </c>
      <c r="F468" s="159" t="s">
        <v>1093</v>
      </c>
      <c r="H468" s="160">
        <v>1</v>
      </c>
      <c r="I468" s="161"/>
      <c r="L468" s="157"/>
      <c r="M468" s="162"/>
      <c r="T468" s="163"/>
      <c r="AT468" s="158" t="s">
        <v>189</v>
      </c>
      <c r="AU468" s="158" t="s">
        <v>88</v>
      </c>
      <c r="AV468" s="13" t="s">
        <v>88</v>
      </c>
      <c r="AW468" s="13" t="s">
        <v>41</v>
      </c>
      <c r="AX468" s="13" t="s">
        <v>79</v>
      </c>
      <c r="AY468" s="158" t="s">
        <v>178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1094</v>
      </c>
      <c r="H469" s="160">
        <v>1</v>
      </c>
      <c r="I469" s="161"/>
      <c r="L469" s="157"/>
      <c r="M469" s="162"/>
      <c r="T469" s="163"/>
      <c r="AT469" s="158" t="s">
        <v>189</v>
      </c>
      <c r="AU469" s="158" t="s">
        <v>88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1095</v>
      </c>
      <c r="H470" s="160">
        <v>1</v>
      </c>
      <c r="I470" s="161"/>
      <c r="L470" s="157"/>
      <c r="M470" s="162"/>
      <c r="T470" s="163"/>
      <c r="AT470" s="158" t="s">
        <v>189</v>
      </c>
      <c r="AU470" s="158" t="s">
        <v>88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5" customFormat="1" ht="10.199999999999999">
      <c r="B471" s="181"/>
      <c r="D471" s="151" t="s">
        <v>189</v>
      </c>
      <c r="E471" s="182" t="s">
        <v>32</v>
      </c>
      <c r="F471" s="183" t="s">
        <v>479</v>
      </c>
      <c r="H471" s="184">
        <v>3</v>
      </c>
      <c r="I471" s="185"/>
      <c r="L471" s="181"/>
      <c r="M471" s="186"/>
      <c r="T471" s="187"/>
      <c r="AT471" s="182" t="s">
        <v>189</v>
      </c>
      <c r="AU471" s="182" t="s">
        <v>88</v>
      </c>
      <c r="AV471" s="15" t="s">
        <v>199</v>
      </c>
      <c r="AW471" s="15" t="s">
        <v>41</v>
      </c>
      <c r="AX471" s="15" t="s">
        <v>79</v>
      </c>
      <c r="AY471" s="182" t="s">
        <v>178</v>
      </c>
    </row>
    <row r="472" spans="2:65" s="14" customFormat="1" ht="10.199999999999999">
      <c r="B472" s="164"/>
      <c r="D472" s="151" t="s">
        <v>189</v>
      </c>
      <c r="E472" s="165" t="s">
        <v>32</v>
      </c>
      <c r="F472" s="166" t="s">
        <v>192</v>
      </c>
      <c r="H472" s="167">
        <v>3</v>
      </c>
      <c r="I472" s="168"/>
      <c r="L472" s="164"/>
      <c r="M472" s="169"/>
      <c r="T472" s="170"/>
      <c r="AT472" s="165" t="s">
        <v>189</v>
      </c>
      <c r="AU472" s="165" t="s">
        <v>88</v>
      </c>
      <c r="AV472" s="14" t="s">
        <v>185</v>
      </c>
      <c r="AW472" s="14" t="s">
        <v>41</v>
      </c>
      <c r="AX472" s="14" t="s">
        <v>86</v>
      </c>
      <c r="AY472" s="165" t="s">
        <v>178</v>
      </c>
    </row>
    <row r="473" spans="2:65" s="11" customFormat="1" ht="22.8" customHeight="1">
      <c r="B473" s="121"/>
      <c r="D473" s="122" t="s">
        <v>78</v>
      </c>
      <c r="E473" s="131" t="s">
        <v>216</v>
      </c>
      <c r="F473" s="131" t="s">
        <v>508</v>
      </c>
      <c r="I473" s="124"/>
      <c r="J473" s="132">
        <f>BK473</f>
        <v>0</v>
      </c>
      <c r="L473" s="121"/>
      <c r="M473" s="126"/>
      <c r="P473" s="127">
        <f>P474</f>
        <v>0</v>
      </c>
      <c r="R473" s="127">
        <f>R474</f>
        <v>0.20208329999999997</v>
      </c>
      <c r="T473" s="128">
        <f>T474</f>
        <v>135.92104</v>
      </c>
      <c r="AR473" s="122" t="s">
        <v>86</v>
      </c>
      <c r="AT473" s="129" t="s">
        <v>78</v>
      </c>
      <c r="AU473" s="129" t="s">
        <v>86</v>
      </c>
      <c r="AY473" s="122" t="s">
        <v>178</v>
      </c>
      <c r="BK473" s="130">
        <f>BK474</f>
        <v>0</v>
      </c>
    </row>
    <row r="474" spans="2:65" s="11" customFormat="1" ht="20.85" customHeight="1">
      <c r="B474" s="121"/>
      <c r="D474" s="122" t="s">
        <v>78</v>
      </c>
      <c r="E474" s="131" t="s">
        <v>509</v>
      </c>
      <c r="F474" s="131" t="s">
        <v>510</v>
      </c>
      <c r="I474" s="124"/>
      <c r="J474" s="132">
        <f>BK474</f>
        <v>0</v>
      </c>
      <c r="L474" s="121"/>
      <c r="M474" s="126"/>
      <c r="P474" s="127">
        <f>SUM(P475:P697)</f>
        <v>0</v>
      </c>
      <c r="R474" s="127">
        <f>SUM(R475:R697)</f>
        <v>0.20208329999999997</v>
      </c>
      <c r="T474" s="128">
        <f>SUM(T475:T697)</f>
        <v>135.92104</v>
      </c>
      <c r="AR474" s="122" t="s">
        <v>86</v>
      </c>
      <c r="AT474" s="129" t="s">
        <v>78</v>
      </c>
      <c r="AU474" s="129" t="s">
        <v>88</v>
      </c>
      <c r="AY474" s="122" t="s">
        <v>178</v>
      </c>
      <c r="BK474" s="130">
        <f>SUM(BK475:BK697)</f>
        <v>0</v>
      </c>
    </row>
    <row r="475" spans="2:65" s="1" customFormat="1" ht="66.75" customHeight="1">
      <c r="B475" s="34"/>
      <c r="C475" s="133" t="s">
        <v>563</v>
      </c>
      <c r="D475" s="133" t="s">
        <v>180</v>
      </c>
      <c r="E475" s="134" t="s">
        <v>512</v>
      </c>
      <c r="F475" s="135" t="s">
        <v>513</v>
      </c>
      <c r="G475" s="136" t="s">
        <v>234</v>
      </c>
      <c r="H475" s="137">
        <v>101.35</v>
      </c>
      <c r="I475" s="138"/>
      <c r="J475" s="139">
        <f>ROUND(I475*H475,2)</f>
        <v>0</v>
      </c>
      <c r="K475" s="135" t="s">
        <v>184</v>
      </c>
      <c r="L475" s="34"/>
      <c r="M475" s="140" t="s">
        <v>32</v>
      </c>
      <c r="N475" s="141" t="s">
        <v>50</v>
      </c>
      <c r="P475" s="142">
        <f>O475*H475</f>
        <v>0</v>
      </c>
      <c r="Q475" s="142">
        <v>0</v>
      </c>
      <c r="R475" s="142">
        <f>Q475*H475</f>
        <v>0</v>
      </c>
      <c r="S475" s="142">
        <v>0.57999999999999996</v>
      </c>
      <c r="T475" s="143">
        <f>S475*H475</f>
        <v>58.782999999999994</v>
      </c>
      <c r="AR475" s="144" t="s">
        <v>185</v>
      </c>
      <c r="AT475" s="144" t="s">
        <v>180</v>
      </c>
      <c r="AU475" s="144" t="s">
        <v>199</v>
      </c>
      <c r="AY475" s="18" t="s">
        <v>178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8" t="s">
        <v>86</v>
      </c>
      <c r="BK475" s="145">
        <f>ROUND(I475*H475,2)</f>
        <v>0</v>
      </c>
      <c r="BL475" s="18" t="s">
        <v>185</v>
      </c>
      <c r="BM475" s="144" t="s">
        <v>1096</v>
      </c>
    </row>
    <row r="476" spans="2:65" s="1" customFormat="1" ht="10.199999999999999">
      <c r="B476" s="34"/>
      <c r="D476" s="146" t="s">
        <v>187</v>
      </c>
      <c r="F476" s="147" t="s">
        <v>515</v>
      </c>
      <c r="I476" s="148"/>
      <c r="L476" s="34"/>
      <c r="M476" s="149"/>
      <c r="T476" s="55"/>
      <c r="AT476" s="18" t="s">
        <v>187</v>
      </c>
      <c r="AU476" s="18" t="s">
        <v>199</v>
      </c>
    </row>
    <row r="477" spans="2:65" s="12" customFormat="1" ht="10.199999999999999">
      <c r="B477" s="150"/>
      <c r="D477" s="151" t="s">
        <v>189</v>
      </c>
      <c r="E477" s="152" t="s">
        <v>32</v>
      </c>
      <c r="F477" s="153" t="s">
        <v>190</v>
      </c>
      <c r="H477" s="152" t="s">
        <v>32</v>
      </c>
      <c r="I477" s="154"/>
      <c r="L477" s="150"/>
      <c r="M477" s="155"/>
      <c r="T477" s="156"/>
      <c r="AT477" s="152" t="s">
        <v>189</v>
      </c>
      <c r="AU477" s="152" t="s">
        <v>199</v>
      </c>
      <c r="AV477" s="12" t="s">
        <v>86</v>
      </c>
      <c r="AW477" s="12" t="s">
        <v>41</v>
      </c>
      <c r="AX477" s="12" t="s">
        <v>79</v>
      </c>
      <c r="AY477" s="152" t="s">
        <v>178</v>
      </c>
    </row>
    <row r="478" spans="2:65" s="12" customFormat="1" ht="10.199999999999999">
      <c r="B478" s="150"/>
      <c r="D478" s="151" t="s">
        <v>189</v>
      </c>
      <c r="E478" s="152" t="s">
        <v>32</v>
      </c>
      <c r="F478" s="153" t="s">
        <v>222</v>
      </c>
      <c r="H478" s="152" t="s">
        <v>32</v>
      </c>
      <c r="I478" s="154"/>
      <c r="L478" s="150"/>
      <c r="M478" s="155"/>
      <c r="T478" s="156"/>
      <c r="AT478" s="152" t="s">
        <v>189</v>
      </c>
      <c r="AU478" s="152" t="s">
        <v>199</v>
      </c>
      <c r="AV478" s="12" t="s">
        <v>86</v>
      </c>
      <c r="AW478" s="12" t="s">
        <v>41</v>
      </c>
      <c r="AX478" s="12" t="s">
        <v>79</v>
      </c>
      <c r="AY478" s="152" t="s">
        <v>178</v>
      </c>
    </row>
    <row r="479" spans="2:65" s="12" customFormat="1" ht="10.199999999999999">
      <c r="B479" s="150"/>
      <c r="D479" s="151" t="s">
        <v>189</v>
      </c>
      <c r="E479" s="152" t="s">
        <v>32</v>
      </c>
      <c r="F479" s="153" t="s">
        <v>934</v>
      </c>
      <c r="H479" s="152" t="s">
        <v>32</v>
      </c>
      <c r="I479" s="154"/>
      <c r="L479" s="150"/>
      <c r="M479" s="155"/>
      <c r="T479" s="156"/>
      <c r="AT479" s="152" t="s">
        <v>189</v>
      </c>
      <c r="AU479" s="152" t="s">
        <v>199</v>
      </c>
      <c r="AV479" s="12" t="s">
        <v>86</v>
      </c>
      <c r="AW479" s="12" t="s">
        <v>41</v>
      </c>
      <c r="AX479" s="12" t="s">
        <v>79</v>
      </c>
      <c r="AY479" s="152" t="s">
        <v>178</v>
      </c>
    </row>
    <row r="480" spans="2:65" s="12" customFormat="1" ht="10.199999999999999">
      <c r="B480" s="150"/>
      <c r="D480" s="151" t="s">
        <v>189</v>
      </c>
      <c r="E480" s="152" t="s">
        <v>32</v>
      </c>
      <c r="F480" s="153" t="s">
        <v>393</v>
      </c>
      <c r="H480" s="152" t="s">
        <v>32</v>
      </c>
      <c r="I480" s="154"/>
      <c r="L480" s="150"/>
      <c r="M480" s="155"/>
      <c r="T480" s="156"/>
      <c r="AT480" s="152" t="s">
        <v>189</v>
      </c>
      <c r="AU480" s="152" t="s">
        <v>199</v>
      </c>
      <c r="AV480" s="12" t="s">
        <v>86</v>
      </c>
      <c r="AW480" s="12" t="s">
        <v>41</v>
      </c>
      <c r="AX480" s="12" t="s">
        <v>79</v>
      </c>
      <c r="AY480" s="152" t="s">
        <v>178</v>
      </c>
    </row>
    <row r="481" spans="2:65" s="12" customFormat="1" ht="10.199999999999999">
      <c r="B481" s="150"/>
      <c r="D481" s="151" t="s">
        <v>189</v>
      </c>
      <c r="E481" s="152" t="s">
        <v>32</v>
      </c>
      <c r="F481" s="153" t="s">
        <v>283</v>
      </c>
      <c r="H481" s="152" t="s">
        <v>32</v>
      </c>
      <c r="I481" s="154"/>
      <c r="L481" s="150"/>
      <c r="M481" s="155"/>
      <c r="T481" s="156"/>
      <c r="AT481" s="152" t="s">
        <v>189</v>
      </c>
      <c r="AU481" s="152" t="s">
        <v>199</v>
      </c>
      <c r="AV481" s="12" t="s">
        <v>86</v>
      </c>
      <c r="AW481" s="12" t="s">
        <v>41</v>
      </c>
      <c r="AX481" s="12" t="s">
        <v>79</v>
      </c>
      <c r="AY481" s="152" t="s">
        <v>178</v>
      </c>
    </row>
    <row r="482" spans="2:65" s="13" customFormat="1" ht="10.199999999999999">
      <c r="B482" s="157"/>
      <c r="D482" s="151" t="s">
        <v>189</v>
      </c>
      <c r="E482" s="158" t="s">
        <v>32</v>
      </c>
      <c r="F482" s="159" t="s">
        <v>1097</v>
      </c>
      <c r="H482" s="160">
        <v>86.35</v>
      </c>
      <c r="I482" s="161"/>
      <c r="L482" s="157"/>
      <c r="M482" s="162"/>
      <c r="T482" s="163"/>
      <c r="AT482" s="158" t="s">
        <v>189</v>
      </c>
      <c r="AU482" s="158" t="s">
        <v>199</v>
      </c>
      <c r="AV482" s="13" t="s">
        <v>88</v>
      </c>
      <c r="AW482" s="13" t="s">
        <v>41</v>
      </c>
      <c r="AX482" s="13" t="s">
        <v>79</v>
      </c>
      <c r="AY482" s="158" t="s">
        <v>178</v>
      </c>
    </row>
    <row r="483" spans="2:65" s="13" customFormat="1" ht="10.199999999999999">
      <c r="B483" s="157"/>
      <c r="D483" s="151" t="s">
        <v>189</v>
      </c>
      <c r="E483" s="158" t="s">
        <v>32</v>
      </c>
      <c r="F483" s="159" t="s">
        <v>1098</v>
      </c>
      <c r="H483" s="160">
        <v>15</v>
      </c>
      <c r="I483" s="161"/>
      <c r="L483" s="157"/>
      <c r="M483" s="162"/>
      <c r="T483" s="163"/>
      <c r="AT483" s="158" t="s">
        <v>189</v>
      </c>
      <c r="AU483" s="158" t="s">
        <v>199</v>
      </c>
      <c r="AV483" s="13" t="s">
        <v>88</v>
      </c>
      <c r="AW483" s="13" t="s">
        <v>41</v>
      </c>
      <c r="AX483" s="13" t="s">
        <v>79</v>
      </c>
      <c r="AY483" s="158" t="s">
        <v>178</v>
      </c>
    </row>
    <row r="484" spans="2:65" s="14" customFormat="1" ht="10.199999999999999">
      <c r="B484" s="164"/>
      <c r="D484" s="151" t="s">
        <v>189</v>
      </c>
      <c r="E484" s="165" t="s">
        <v>32</v>
      </c>
      <c r="F484" s="166" t="s">
        <v>192</v>
      </c>
      <c r="H484" s="167">
        <v>101.35</v>
      </c>
      <c r="I484" s="168"/>
      <c r="L484" s="164"/>
      <c r="M484" s="169"/>
      <c r="T484" s="170"/>
      <c r="AT484" s="165" t="s">
        <v>189</v>
      </c>
      <c r="AU484" s="165" t="s">
        <v>199</v>
      </c>
      <c r="AV484" s="14" t="s">
        <v>185</v>
      </c>
      <c r="AW484" s="14" t="s">
        <v>41</v>
      </c>
      <c r="AX484" s="14" t="s">
        <v>86</v>
      </c>
      <c r="AY484" s="165" t="s">
        <v>178</v>
      </c>
    </row>
    <row r="485" spans="2:65" s="1" customFormat="1" ht="66.75" customHeight="1">
      <c r="B485" s="34"/>
      <c r="C485" s="133" t="s">
        <v>570</v>
      </c>
      <c r="D485" s="133" t="s">
        <v>180</v>
      </c>
      <c r="E485" s="134" t="s">
        <v>527</v>
      </c>
      <c r="F485" s="135" t="s">
        <v>528</v>
      </c>
      <c r="G485" s="136" t="s">
        <v>234</v>
      </c>
      <c r="H485" s="137">
        <v>249.8</v>
      </c>
      <c r="I485" s="138"/>
      <c r="J485" s="139">
        <f>ROUND(I485*H485,2)</f>
        <v>0</v>
      </c>
      <c r="K485" s="135" t="s">
        <v>184</v>
      </c>
      <c r="L485" s="34"/>
      <c r="M485" s="140" t="s">
        <v>32</v>
      </c>
      <c r="N485" s="141" t="s">
        <v>50</v>
      </c>
      <c r="P485" s="142">
        <f>O485*H485</f>
        <v>0</v>
      </c>
      <c r="Q485" s="142">
        <v>0</v>
      </c>
      <c r="R485" s="142">
        <f>Q485*H485</f>
        <v>0</v>
      </c>
      <c r="S485" s="142">
        <v>0.22</v>
      </c>
      <c r="T485" s="143">
        <f>S485*H485</f>
        <v>54.956000000000003</v>
      </c>
      <c r="AR485" s="144" t="s">
        <v>185</v>
      </c>
      <c r="AT485" s="144" t="s">
        <v>180</v>
      </c>
      <c r="AU485" s="144" t="s">
        <v>199</v>
      </c>
      <c r="AY485" s="18" t="s">
        <v>178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86</v>
      </c>
      <c r="BK485" s="145">
        <f>ROUND(I485*H485,2)</f>
        <v>0</v>
      </c>
      <c r="BL485" s="18" t="s">
        <v>185</v>
      </c>
      <c r="BM485" s="144" t="s">
        <v>1099</v>
      </c>
    </row>
    <row r="486" spans="2:65" s="1" customFormat="1" ht="10.199999999999999">
      <c r="B486" s="34"/>
      <c r="D486" s="146" t="s">
        <v>187</v>
      </c>
      <c r="F486" s="147" t="s">
        <v>530</v>
      </c>
      <c r="I486" s="148"/>
      <c r="L486" s="34"/>
      <c r="M486" s="149"/>
      <c r="T486" s="55"/>
      <c r="AT486" s="18" t="s">
        <v>187</v>
      </c>
      <c r="AU486" s="18" t="s">
        <v>199</v>
      </c>
    </row>
    <row r="487" spans="2:65" s="12" customFormat="1" ht="10.199999999999999">
      <c r="B487" s="150"/>
      <c r="D487" s="151" t="s">
        <v>189</v>
      </c>
      <c r="E487" s="152" t="s">
        <v>32</v>
      </c>
      <c r="F487" s="153" t="s">
        <v>190</v>
      </c>
      <c r="H487" s="152" t="s">
        <v>32</v>
      </c>
      <c r="I487" s="154"/>
      <c r="L487" s="150"/>
      <c r="M487" s="155"/>
      <c r="T487" s="156"/>
      <c r="AT487" s="152" t="s">
        <v>189</v>
      </c>
      <c r="AU487" s="152" t="s">
        <v>199</v>
      </c>
      <c r="AV487" s="12" t="s">
        <v>86</v>
      </c>
      <c r="AW487" s="12" t="s">
        <v>41</v>
      </c>
      <c r="AX487" s="12" t="s">
        <v>79</v>
      </c>
      <c r="AY487" s="152" t="s">
        <v>178</v>
      </c>
    </row>
    <row r="488" spans="2:65" s="12" customFormat="1" ht="10.199999999999999">
      <c r="B488" s="150"/>
      <c r="D488" s="151" t="s">
        <v>189</v>
      </c>
      <c r="E488" s="152" t="s">
        <v>32</v>
      </c>
      <c r="F488" s="153" t="s">
        <v>222</v>
      </c>
      <c r="H488" s="152" t="s">
        <v>32</v>
      </c>
      <c r="I488" s="154"/>
      <c r="L488" s="150"/>
      <c r="M488" s="155"/>
      <c r="T488" s="156"/>
      <c r="AT488" s="152" t="s">
        <v>189</v>
      </c>
      <c r="AU488" s="152" t="s">
        <v>199</v>
      </c>
      <c r="AV488" s="12" t="s">
        <v>86</v>
      </c>
      <c r="AW488" s="12" t="s">
        <v>41</v>
      </c>
      <c r="AX488" s="12" t="s">
        <v>79</v>
      </c>
      <c r="AY488" s="152" t="s">
        <v>178</v>
      </c>
    </row>
    <row r="489" spans="2:65" s="12" customFormat="1" ht="10.199999999999999">
      <c r="B489" s="150"/>
      <c r="D489" s="151" t="s">
        <v>189</v>
      </c>
      <c r="E489" s="152" t="s">
        <v>32</v>
      </c>
      <c r="F489" s="153" t="s">
        <v>934</v>
      </c>
      <c r="H489" s="152" t="s">
        <v>32</v>
      </c>
      <c r="I489" s="154"/>
      <c r="L489" s="150"/>
      <c r="M489" s="155"/>
      <c r="T489" s="156"/>
      <c r="AT489" s="152" t="s">
        <v>189</v>
      </c>
      <c r="AU489" s="152" t="s">
        <v>199</v>
      </c>
      <c r="AV489" s="12" t="s">
        <v>86</v>
      </c>
      <c r="AW489" s="12" t="s">
        <v>41</v>
      </c>
      <c r="AX489" s="12" t="s">
        <v>79</v>
      </c>
      <c r="AY489" s="152" t="s">
        <v>178</v>
      </c>
    </row>
    <row r="490" spans="2:65" s="12" customFormat="1" ht="10.199999999999999">
      <c r="B490" s="150"/>
      <c r="D490" s="151" t="s">
        <v>189</v>
      </c>
      <c r="E490" s="152" t="s">
        <v>32</v>
      </c>
      <c r="F490" s="153" t="s">
        <v>393</v>
      </c>
      <c r="H490" s="152" t="s">
        <v>32</v>
      </c>
      <c r="I490" s="154"/>
      <c r="L490" s="150"/>
      <c r="M490" s="155"/>
      <c r="T490" s="156"/>
      <c r="AT490" s="152" t="s">
        <v>189</v>
      </c>
      <c r="AU490" s="152" t="s">
        <v>199</v>
      </c>
      <c r="AV490" s="12" t="s">
        <v>86</v>
      </c>
      <c r="AW490" s="12" t="s">
        <v>41</v>
      </c>
      <c r="AX490" s="12" t="s">
        <v>79</v>
      </c>
      <c r="AY490" s="152" t="s">
        <v>178</v>
      </c>
    </row>
    <row r="491" spans="2:65" s="12" customFormat="1" ht="10.199999999999999">
      <c r="B491" s="150"/>
      <c r="D491" s="151" t="s">
        <v>189</v>
      </c>
      <c r="E491" s="152" t="s">
        <v>32</v>
      </c>
      <c r="F491" s="153" t="s">
        <v>523</v>
      </c>
      <c r="H491" s="152" t="s">
        <v>32</v>
      </c>
      <c r="I491" s="154"/>
      <c r="L491" s="150"/>
      <c r="M491" s="155"/>
      <c r="T491" s="156"/>
      <c r="AT491" s="152" t="s">
        <v>189</v>
      </c>
      <c r="AU491" s="152" t="s">
        <v>199</v>
      </c>
      <c r="AV491" s="12" t="s">
        <v>86</v>
      </c>
      <c r="AW491" s="12" t="s">
        <v>41</v>
      </c>
      <c r="AX491" s="12" t="s">
        <v>79</v>
      </c>
      <c r="AY491" s="152" t="s">
        <v>178</v>
      </c>
    </row>
    <row r="492" spans="2:65" s="13" customFormat="1" ht="10.199999999999999">
      <c r="B492" s="157"/>
      <c r="D492" s="151" t="s">
        <v>189</v>
      </c>
      <c r="E492" s="158" t="s">
        <v>32</v>
      </c>
      <c r="F492" s="159" t="s">
        <v>1100</v>
      </c>
      <c r="H492" s="160">
        <v>109.9</v>
      </c>
      <c r="I492" s="161"/>
      <c r="L492" s="157"/>
      <c r="M492" s="162"/>
      <c r="T492" s="163"/>
      <c r="AT492" s="158" t="s">
        <v>189</v>
      </c>
      <c r="AU492" s="158" t="s">
        <v>199</v>
      </c>
      <c r="AV492" s="13" t="s">
        <v>88</v>
      </c>
      <c r="AW492" s="13" t="s">
        <v>41</v>
      </c>
      <c r="AX492" s="13" t="s">
        <v>79</v>
      </c>
      <c r="AY492" s="158" t="s">
        <v>178</v>
      </c>
    </row>
    <row r="493" spans="2:65" s="13" customFormat="1" ht="10.199999999999999">
      <c r="B493" s="157"/>
      <c r="D493" s="151" t="s">
        <v>189</v>
      </c>
      <c r="E493" s="158" t="s">
        <v>32</v>
      </c>
      <c r="F493" s="159" t="s">
        <v>1098</v>
      </c>
      <c r="H493" s="160">
        <v>15</v>
      </c>
      <c r="I493" s="161"/>
      <c r="L493" s="157"/>
      <c r="M493" s="162"/>
      <c r="T493" s="163"/>
      <c r="AT493" s="158" t="s">
        <v>189</v>
      </c>
      <c r="AU493" s="158" t="s">
        <v>199</v>
      </c>
      <c r="AV493" s="13" t="s">
        <v>88</v>
      </c>
      <c r="AW493" s="13" t="s">
        <v>41</v>
      </c>
      <c r="AX493" s="13" t="s">
        <v>79</v>
      </c>
      <c r="AY493" s="158" t="s">
        <v>178</v>
      </c>
    </row>
    <row r="494" spans="2:65" s="13" customFormat="1" ht="10.199999999999999">
      <c r="B494" s="157"/>
      <c r="D494" s="151" t="s">
        <v>189</v>
      </c>
      <c r="E494" s="158" t="s">
        <v>32</v>
      </c>
      <c r="F494" s="159" t="s">
        <v>1101</v>
      </c>
      <c r="H494" s="160">
        <v>109.9</v>
      </c>
      <c r="I494" s="161"/>
      <c r="L494" s="157"/>
      <c r="M494" s="162"/>
      <c r="T494" s="163"/>
      <c r="AT494" s="158" t="s">
        <v>189</v>
      </c>
      <c r="AU494" s="158" t="s">
        <v>199</v>
      </c>
      <c r="AV494" s="13" t="s">
        <v>88</v>
      </c>
      <c r="AW494" s="13" t="s">
        <v>41</v>
      </c>
      <c r="AX494" s="13" t="s">
        <v>79</v>
      </c>
      <c r="AY494" s="158" t="s">
        <v>178</v>
      </c>
    </row>
    <row r="495" spans="2:65" s="13" customFormat="1" ht="10.199999999999999">
      <c r="B495" s="157"/>
      <c r="D495" s="151" t="s">
        <v>189</v>
      </c>
      <c r="E495" s="158" t="s">
        <v>32</v>
      </c>
      <c r="F495" s="159" t="s">
        <v>1098</v>
      </c>
      <c r="H495" s="160">
        <v>15</v>
      </c>
      <c r="I495" s="161"/>
      <c r="L495" s="157"/>
      <c r="M495" s="162"/>
      <c r="T495" s="163"/>
      <c r="AT495" s="158" t="s">
        <v>189</v>
      </c>
      <c r="AU495" s="158" t="s">
        <v>199</v>
      </c>
      <c r="AV495" s="13" t="s">
        <v>88</v>
      </c>
      <c r="AW495" s="13" t="s">
        <v>41</v>
      </c>
      <c r="AX495" s="13" t="s">
        <v>79</v>
      </c>
      <c r="AY495" s="158" t="s">
        <v>178</v>
      </c>
    </row>
    <row r="496" spans="2:65" s="14" customFormat="1" ht="10.199999999999999">
      <c r="B496" s="164"/>
      <c r="D496" s="151" t="s">
        <v>189</v>
      </c>
      <c r="E496" s="165" t="s">
        <v>32</v>
      </c>
      <c r="F496" s="166" t="s">
        <v>192</v>
      </c>
      <c r="H496" s="167">
        <v>249.8</v>
      </c>
      <c r="I496" s="168"/>
      <c r="L496" s="164"/>
      <c r="M496" s="169"/>
      <c r="T496" s="170"/>
      <c r="AT496" s="165" t="s">
        <v>189</v>
      </c>
      <c r="AU496" s="165" t="s">
        <v>199</v>
      </c>
      <c r="AV496" s="14" t="s">
        <v>185</v>
      </c>
      <c r="AW496" s="14" t="s">
        <v>41</v>
      </c>
      <c r="AX496" s="14" t="s">
        <v>86</v>
      </c>
      <c r="AY496" s="165" t="s">
        <v>178</v>
      </c>
    </row>
    <row r="497" spans="2:65" s="1" customFormat="1" ht="44.25" customHeight="1">
      <c r="B497" s="34"/>
      <c r="C497" s="133" t="s">
        <v>576</v>
      </c>
      <c r="D497" s="133" t="s">
        <v>180</v>
      </c>
      <c r="E497" s="134" t="s">
        <v>533</v>
      </c>
      <c r="F497" s="135" t="s">
        <v>534</v>
      </c>
      <c r="G497" s="136" t="s">
        <v>234</v>
      </c>
      <c r="H497" s="137">
        <v>181.82</v>
      </c>
      <c r="I497" s="138"/>
      <c r="J497" s="139">
        <f>ROUND(I497*H497,2)</f>
        <v>0</v>
      </c>
      <c r="K497" s="135" t="s">
        <v>184</v>
      </c>
      <c r="L497" s="34"/>
      <c r="M497" s="140" t="s">
        <v>32</v>
      </c>
      <c r="N497" s="141" t="s">
        <v>50</v>
      </c>
      <c r="P497" s="142">
        <f>O497*H497</f>
        <v>0</v>
      </c>
      <c r="Q497" s="142">
        <v>3.0000000000000001E-5</v>
      </c>
      <c r="R497" s="142">
        <f>Q497*H497</f>
        <v>5.4545999999999996E-3</v>
      </c>
      <c r="S497" s="142">
        <v>9.1999999999999998E-2</v>
      </c>
      <c r="T497" s="143">
        <f>S497*H497</f>
        <v>16.727439999999998</v>
      </c>
      <c r="AR497" s="144" t="s">
        <v>185</v>
      </c>
      <c r="AT497" s="144" t="s">
        <v>180</v>
      </c>
      <c r="AU497" s="144" t="s">
        <v>199</v>
      </c>
      <c r="AY497" s="18" t="s">
        <v>178</v>
      </c>
      <c r="BE497" s="145">
        <f>IF(N497="základní",J497,0)</f>
        <v>0</v>
      </c>
      <c r="BF497" s="145">
        <f>IF(N497="snížená",J497,0)</f>
        <v>0</v>
      </c>
      <c r="BG497" s="145">
        <f>IF(N497="zákl. přenesená",J497,0)</f>
        <v>0</v>
      </c>
      <c r="BH497" s="145">
        <f>IF(N497="sníž. přenesená",J497,0)</f>
        <v>0</v>
      </c>
      <c r="BI497" s="145">
        <f>IF(N497="nulová",J497,0)</f>
        <v>0</v>
      </c>
      <c r="BJ497" s="18" t="s">
        <v>86</v>
      </c>
      <c r="BK497" s="145">
        <f>ROUND(I497*H497,2)</f>
        <v>0</v>
      </c>
      <c r="BL497" s="18" t="s">
        <v>185</v>
      </c>
      <c r="BM497" s="144" t="s">
        <v>1102</v>
      </c>
    </row>
    <row r="498" spans="2:65" s="1" customFormat="1" ht="10.199999999999999">
      <c r="B498" s="34"/>
      <c r="D498" s="146" t="s">
        <v>187</v>
      </c>
      <c r="F498" s="147" t="s">
        <v>536</v>
      </c>
      <c r="I498" s="148"/>
      <c r="L498" s="34"/>
      <c r="M498" s="149"/>
      <c r="T498" s="55"/>
      <c r="AT498" s="18" t="s">
        <v>187</v>
      </c>
      <c r="AU498" s="18" t="s">
        <v>199</v>
      </c>
    </row>
    <row r="499" spans="2:65" s="12" customFormat="1" ht="10.199999999999999">
      <c r="B499" s="150"/>
      <c r="D499" s="151" t="s">
        <v>189</v>
      </c>
      <c r="E499" s="152" t="s">
        <v>32</v>
      </c>
      <c r="F499" s="153" t="s">
        <v>190</v>
      </c>
      <c r="H499" s="152" t="s">
        <v>32</v>
      </c>
      <c r="I499" s="154"/>
      <c r="L499" s="150"/>
      <c r="M499" s="155"/>
      <c r="T499" s="156"/>
      <c r="AT499" s="152" t="s">
        <v>189</v>
      </c>
      <c r="AU499" s="152" t="s">
        <v>199</v>
      </c>
      <c r="AV499" s="12" t="s">
        <v>86</v>
      </c>
      <c r="AW499" s="12" t="s">
        <v>41</v>
      </c>
      <c r="AX499" s="12" t="s">
        <v>79</v>
      </c>
      <c r="AY499" s="152" t="s">
        <v>178</v>
      </c>
    </row>
    <row r="500" spans="2:65" s="12" customFormat="1" ht="10.199999999999999">
      <c r="B500" s="150"/>
      <c r="D500" s="151" t="s">
        <v>189</v>
      </c>
      <c r="E500" s="152" t="s">
        <v>32</v>
      </c>
      <c r="F500" s="153" t="s">
        <v>222</v>
      </c>
      <c r="H500" s="152" t="s">
        <v>32</v>
      </c>
      <c r="I500" s="154"/>
      <c r="L500" s="150"/>
      <c r="M500" s="155"/>
      <c r="T500" s="156"/>
      <c r="AT500" s="152" t="s">
        <v>189</v>
      </c>
      <c r="AU500" s="152" t="s">
        <v>199</v>
      </c>
      <c r="AV500" s="12" t="s">
        <v>86</v>
      </c>
      <c r="AW500" s="12" t="s">
        <v>41</v>
      </c>
      <c r="AX500" s="12" t="s">
        <v>79</v>
      </c>
      <c r="AY500" s="152" t="s">
        <v>178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934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199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393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199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537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199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3" customFormat="1" ht="10.199999999999999">
      <c r="B504" s="157"/>
      <c r="D504" s="151" t="s">
        <v>189</v>
      </c>
      <c r="E504" s="158" t="s">
        <v>32</v>
      </c>
      <c r="F504" s="159" t="s">
        <v>1103</v>
      </c>
      <c r="H504" s="160">
        <v>149.15</v>
      </c>
      <c r="I504" s="161"/>
      <c r="L504" s="157"/>
      <c r="M504" s="162"/>
      <c r="T504" s="163"/>
      <c r="AT504" s="158" t="s">
        <v>189</v>
      </c>
      <c r="AU504" s="158" t="s">
        <v>199</v>
      </c>
      <c r="AV504" s="13" t="s">
        <v>88</v>
      </c>
      <c r="AW504" s="13" t="s">
        <v>41</v>
      </c>
      <c r="AX504" s="13" t="s">
        <v>79</v>
      </c>
      <c r="AY504" s="158" t="s">
        <v>178</v>
      </c>
    </row>
    <row r="505" spans="2:65" s="13" customFormat="1" ht="10.199999999999999">
      <c r="B505" s="157"/>
      <c r="D505" s="151" t="s">
        <v>189</v>
      </c>
      <c r="E505" s="158" t="s">
        <v>32</v>
      </c>
      <c r="F505" s="159" t="s">
        <v>1104</v>
      </c>
      <c r="H505" s="160">
        <v>32.67</v>
      </c>
      <c r="I505" s="161"/>
      <c r="L505" s="157"/>
      <c r="M505" s="162"/>
      <c r="T505" s="163"/>
      <c r="AT505" s="158" t="s">
        <v>189</v>
      </c>
      <c r="AU505" s="158" t="s">
        <v>199</v>
      </c>
      <c r="AV505" s="13" t="s">
        <v>88</v>
      </c>
      <c r="AW505" s="13" t="s">
        <v>41</v>
      </c>
      <c r="AX505" s="13" t="s">
        <v>79</v>
      </c>
      <c r="AY505" s="158" t="s">
        <v>178</v>
      </c>
    </row>
    <row r="506" spans="2:65" s="14" customFormat="1" ht="10.199999999999999">
      <c r="B506" s="164"/>
      <c r="D506" s="151" t="s">
        <v>189</v>
      </c>
      <c r="E506" s="165" t="s">
        <v>32</v>
      </c>
      <c r="F506" s="166" t="s">
        <v>192</v>
      </c>
      <c r="H506" s="167">
        <v>181.82</v>
      </c>
      <c r="I506" s="168"/>
      <c r="L506" s="164"/>
      <c r="M506" s="169"/>
      <c r="T506" s="170"/>
      <c r="AT506" s="165" t="s">
        <v>189</v>
      </c>
      <c r="AU506" s="165" t="s">
        <v>199</v>
      </c>
      <c r="AV506" s="14" t="s">
        <v>185</v>
      </c>
      <c r="AW506" s="14" t="s">
        <v>41</v>
      </c>
      <c r="AX506" s="14" t="s">
        <v>86</v>
      </c>
      <c r="AY506" s="165" t="s">
        <v>178</v>
      </c>
    </row>
    <row r="507" spans="2:65" s="1" customFormat="1" ht="24.15" customHeight="1">
      <c r="B507" s="34"/>
      <c r="C507" s="133" t="s">
        <v>582</v>
      </c>
      <c r="D507" s="133" t="s">
        <v>180</v>
      </c>
      <c r="E507" s="134" t="s">
        <v>541</v>
      </c>
      <c r="F507" s="135" t="s">
        <v>542</v>
      </c>
      <c r="G507" s="136" t="s">
        <v>202</v>
      </c>
      <c r="H507" s="137">
        <v>200.4</v>
      </c>
      <c r="I507" s="138"/>
      <c r="J507" s="139">
        <f>ROUND(I507*H507,2)</f>
        <v>0</v>
      </c>
      <c r="K507" s="135" t="s">
        <v>184</v>
      </c>
      <c r="L507" s="34"/>
      <c r="M507" s="140" t="s">
        <v>32</v>
      </c>
      <c r="N507" s="141" t="s">
        <v>50</v>
      </c>
      <c r="P507" s="142">
        <f>O507*H507</f>
        <v>0</v>
      </c>
      <c r="Q507" s="142">
        <v>0</v>
      </c>
      <c r="R507" s="142">
        <f>Q507*H507</f>
        <v>0</v>
      </c>
      <c r="S507" s="142">
        <v>0</v>
      </c>
      <c r="T507" s="143">
        <f>S507*H507</f>
        <v>0</v>
      </c>
      <c r="AR507" s="144" t="s">
        <v>185</v>
      </c>
      <c r="AT507" s="144" t="s">
        <v>180</v>
      </c>
      <c r="AU507" s="144" t="s">
        <v>199</v>
      </c>
      <c r="AY507" s="18" t="s">
        <v>178</v>
      </c>
      <c r="BE507" s="145">
        <f>IF(N507="základní",J507,0)</f>
        <v>0</v>
      </c>
      <c r="BF507" s="145">
        <f>IF(N507="snížená",J507,0)</f>
        <v>0</v>
      </c>
      <c r="BG507" s="145">
        <f>IF(N507="zákl. přenesená",J507,0)</f>
        <v>0</v>
      </c>
      <c r="BH507" s="145">
        <f>IF(N507="sníž. přenesená",J507,0)</f>
        <v>0</v>
      </c>
      <c r="BI507" s="145">
        <f>IF(N507="nulová",J507,0)</f>
        <v>0</v>
      </c>
      <c r="BJ507" s="18" t="s">
        <v>86</v>
      </c>
      <c r="BK507" s="145">
        <f>ROUND(I507*H507,2)</f>
        <v>0</v>
      </c>
      <c r="BL507" s="18" t="s">
        <v>185</v>
      </c>
      <c r="BM507" s="144" t="s">
        <v>1105</v>
      </c>
    </row>
    <row r="508" spans="2:65" s="1" customFormat="1" ht="10.199999999999999">
      <c r="B508" s="34"/>
      <c r="D508" s="146" t="s">
        <v>187</v>
      </c>
      <c r="F508" s="147" t="s">
        <v>544</v>
      </c>
      <c r="I508" s="148"/>
      <c r="L508" s="34"/>
      <c r="M508" s="149"/>
      <c r="T508" s="55"/>
      <c r="AT508" s="18" t="s">
        <v>187</v>
      </c>
      <c r="AU508" s="18" t="s">
        <v>199</v>
      </c>
    </row>
    <row r="509" spans="2:65" s="12" customFormat="1" ht="10.199999999999999">
      <c r="B509" s="150"/>
      <c r="D509" s="151" t="s">
        <v>189</v>
      </c>
      <c r="E509" s="152" t="s">
        <v>32</v>
      </c>
      <c r="F509" s="153" t="s">
        <v>190</v>
      </c>
      <c r="H509" s="152" t="s">
        <v>32</v>
      </c>
      <c r="I509" s="154"/>
      <c r="L509" s="150"/>
      <c r="M509" s="155"/>
      <c r="T509" s="156"/>
      <c r="AT509" s="152" t="s">
        <v>189</v>
      </c>
      <c r="AU509" s="152" t="s">
        <v>199</v>
      </c>
      <c r="AV509" s="12" t="s">
        <v>86</v>
      </c>
      <c r="AW509" s="12" t="s">
        <v>41</v>
      </c>
      <c r="AX509" s="12" t="s">
        <v>79</v>
      </c>
      <c r="AY509" s="152" t="s">
        <v>178</v>
      </c>
    </row>
    <row r="510" spans="2:65" s="12" customFormat="1" ht="10.199999999999999">
      <c r="B510" s="150"/>
      <c r="D510" s="151" t="s">
        <v>189</v>
      </c>
      <c r="E510" s="152" t="s">
        <v>32</v>
      </c>
      <c r="F510" s="153" t="s">
        <v>222</v>
      </c>
      <c r="H510" s="152" t="s">
        <v>32</v>
      </c>
      <c r="I510" s="154"/>
      <c r="L510" s="150"/>
      <c r="M510" s="155"/>
      <c r="T510" s="156"/>
      <c r="AT510" s="152" t="s">
        <v>189</v>
      </c>
      <c r="AU510" s="152" t="s">
        <v>199</v>
      </c>
      <c r="AV510" s="12" t="s">
        <v>86</v>
      </c>
      <c r="AW510" s="12" t="s">
        <v>41</v>
      </c>
      <c r="AX510" s="12" t="s">
        <v>79</v>
      </c>
      <c r="AY510" s="152" t="s">
        <v>178</v>
      </c>
    </row>
    <row r="511" spans="2:65" s="12" customFormat="1" ht="10.199999999999999">
      <c r="B511" s="150"/>
      <c r="D511" s="151" t="s">
        <v>189</v>
      </c>
      <c r="E511" s="152" t="s">
        <v>32</v>
      </c>
      <c r="F511" s="153" t="s">
        <v>934</v>
      </c>
      <c r="H511" s="152" t="s">
        <v>32</v>
      </c>
      <c r="I511" s="154"/>
      <c r="L511" s="150"/>
      <c r="M511" s="155"/>
      <c r="T511" s="156"/>
      <c r="AT511" s="152" t="s">
        <v>189</v>
      </c>
      <c r="AU511" s="152" t="s">
        <v>199</v>
      </c>
      <c r="AV511" s="12" t="s">
        <v>86</v>
      </c>
      <c r="AW511" s="12" t="s">
        <v>41</v>
      </c>
      <c r="AX511" s="12" t="s">
        <v>79</v>
      </c>
      <c r="AY511" s="152" t="s">
        <v>178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393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199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2" customFormat="1" ht="10.199999999999999">
      <c r="B513" s="150"/>
      <c r="D513" s="151" t="s">
        <v>189</v>
      </c>
      <c r="E513" s="152" t="s">
        <v>32</v>
      </c>
      <c r="F513" s="153" t="s">
        <v>537</v>
      </c>
      <c r="H513" s="152" t="s">
        <v>32</v>
      </c>
      <c r="I513" s="154"/>
      <c r="L513" s="150"/>
      <c r="M513" s="155"/>
      <c r="T513" s="156"/>
      <c r="AT513" s="152" t="s">
        <v>189</v>
      </c>
      <c r="AU513" s="152" t="s">
        <v>199</v>
      </c>
      <c r="AV513" s="12" t="s">
        <v>86</v>
      </c>
      <c r="AW513" s="12" t="s">
        <v>41</v>
      </c>
      <c r="AX513" s="12" t="s">
        <v>79</v>
      </c>
      <c r="AY513" s="152" t="s">
        <v>178</v>
      </c>
    </row>
    <row r="514" spans="2:65" s="13" customFormat="1" ht="10.199999999999999">
      <c r="B514" s="157"/>
      <c r="D514" s="151" t="s">
        <v>189</v>
      </c>
      <c r="E514" s="158" t="s">
        <v>32</v>
      </c>
      <c r="F514" s="159" t="s">
        <v>1106</v>
      </c>
      <c r="H514" s="160">
        <v>160.80000000000001</v>
      </c>
      <c r="I514" s="161"/>
      <c r="L514" s="157"/>
      <c r="M514" s="162"/>
      <c r="T514" s="163"/>
      <c r="AT514" s="158" t="s">
        <v>189</v>
      </c>
      <c r="AU514" s="158" t="s">
        <v>199</v>
      </c>
      <c r="AV514" s="13" t="s">
        <v>88</v>
      </c>
      <c r="AW514" s="13" t="s">
        <v>41</v>
      </c>
      <c r="AX514" s="13" t="s">
        <v>79</v>
      </c>
      <c r="AY514" s="158" t="s">
        <v>178</v>
      </c>
    </row>
    <row r="515" spans="2:65" s="13" customFormat="1" ht="10.199999999999999">
      <c r="B515" s="157"/>
      <c r="D515" s="151" t="s">
        <v>189</v>
      </c>
      <c r="E515" s="158" t="s">
        <v>32</v>
      </c>
      <c r="F515" s="159" t="s">
        <v>1107</v>
      </c>
      <c r="H515" s="160">
        <v>39.6</v>
      </c>
      <c r="I515" s="161"/>
      <c r="L515" s="157"/>
      <c r="M515" s="162"/>
      <c r="T515" s="163"/>
      <c r="AT515" s="158" t="s">
        <v>189</v>
      </c>
      <c r="AU515" s="158" t="s">
        <v>199</v>
      </c>
      <c r="AV515" s="13" t="s">
        <v>88</v>
      </c>
      <c r="AW515" s="13" t="s">
        <v>41</v>
      </c>
      <c r="AX515" s="13" t="s">
        <v>79</v>
      </c>
      <c r="AY515" s="158" t="s">
        <v>178</v>
      </c>
    </row>
    <row r="516" spans="2:65" s="14" customFormat="1" ht="10.199999999999999">
      <c r="B516" s="164"/>
      <c r="D516" s="151" t="s">
        <v>189</v>
      </c>
      <c r="E516" s="165" t="s">
        <v>32</v>
      </c>
      <c r="F516" s="166" t="s">
        <v>192</v>
      </c>
      <c r="H516" s="167">
        <v>200.4</v>
      </c>
      <c r="I516" s="168"/>
      <c r="L516" s="164"/>
      <c r="M516" s="169"/>
      <c r="T516" s="170"/>
      <c r="AT516" s="165" t="s">
        <v>189</v>
      </c>
      <c r="AU516" s="165" t="s">
        <v>199</v>
      </c>
      <c r="AV516" s="14" t="s">
        <v>185</v>
      </c>
      <c r="AW516" s="14" t="s">
        <v>41</v>
      </c>
      <c r="AX516" s="14" t="s">
        <v>86</v>
      </c>
      <c r="AY516" s="165" t="s">
        <v>178</v>
      </c>
    </row>
    <row r="517" spans="2:65" s="1" customFormat="1" ht="24.15" customHeight="1">
      <c r="B517" s="34"/>
      <c r="C517" s="133" t="s">
        <v>587</v>
      </c>
      <c r="D517" s="133" t="s">
        <v>180</v>
      </c>
      <c r="E517" s="134" t="s">
        <v>550</v>
      </c>
      <c r="F517" s="135" t="s">
        <v>551</v>
      </c>
      <c r="G517" s="136" t="s">
        <v>202</v>
      </c>
      <c r="H517" s="137">
        <v>373.6</v>
      </c>
      <c r="I517" s="138"/>
      <c r="J517" s="139">
        <f>ROUND(I517*H517,2)</f>
        <v>0</v>
      </c>
      <c r="K517" s="135" t="s">
        <v>184</v>
      </c>
      <c r="L517" s="34"/>
      <c r="M517" s="140" t="s">
        <v>32</v>
      </c>
      <c r="N517" s="141" t="s">
        <v>50</v>
      </c>
      <c r="P517" s="142">
        <f>O517*H517</f>
        <v>0</v>
      </c>
      <c r="Q517" s="142">
        <v>0</v>
      </c>
      <c r="R517" s="142">
        <f>Q517*H517</f>
        <v>0</v>
      </c>
      <c r="S517" s="142">
        <v>0</v>
      </c>
      <c r="T517" s="143">
        <f>S517*H517</f>
        <v>0</v>
      </c>
      <c r="AR517" s="144" t="s">
        <v>185</v>
      </c>
      <c r="AT517" s="144" t="s">
        <v>180</v>
      </c>
      <c r="AU517" s="144" t="s">
        <v>199</v>
      </c>
      <c r="AY517" s="18" t="s">
        <v>178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8" t="s">
        <v>86</v>
      </c>
      <c r="BK517" s="145">
        <f>ROUND(I517*H517,2)</f>
        <v>0</v>
      </c>
      <c r="BL517" s="18" t="s">
        <v>185</v>
      </c>
      <c r="BM517" s="144" t="s">
        <v>1108</v>
      </c>
    </row>
    <row r="518" spans="2:65" s="1" customFormat="1" ht="10.199999999999999">
      <c r="B518" s="34"/>
      <c r="D518" s="146" t="s">
        <v>187</v>
      </c>
      <c r="F518" s="147" t="s">
        <v>553</v>
      </c>
      <c r="I518" s="148"/>
      <c r="L518" s="34"/>
      <c r="M518" s="149"/>
      <c r="T518" s="55"/>
      <c r="AT518" s="18" t="s">
        <v>187</v>
      </c>
      <c r="AU518" s="18" t="s">
        <v>199</v>
      </c>
    </row>
    <row r="519" spans="2:65" s="12" customFormat="1" ht="10.199999999999999">
      <c r="B519" s="150"/>
      <c r="D519" s="151" t="s">
        <v>189</v>
      </c>
      <c r="E519" s="152" t="s">
        <v>32</v>
      </c>
      <c r="F519" s="153" t="s">
        <v>190</v>
      </c>
      <c r="H519" s="152" t="s">
        <v>32</v>
      </c>
      <c r="I519" s="154"/>
      <c r="L519" s="150"/>
      <c r="M519" s="155"/>
      <c r="T519" s="156"/>
      <c r="AT519" s="152" t="s">
        <v>189</v>
      </c>
      <c r="AU519" s="152" t="s">
        <v>199</v>
      </c>
      <c r="AV519" s="12" t="s">
        <v>86</v>
      </c>
      <c r="AW519" s="12" t="s">
        <v>41</v>
      </c>
      <c r="AX519" s="12" t="s">
        <v>79</v>
      </c>
      <c r="AY519" s="152" t="s">
        <v>178</v>
      </c>
    </row>
    <row r="520" spans="2:65" s="12" customFormat="1" ht="10.199999999999999">
      <c r="B520" s="150"/>
      <c r="D520" s="151" t="s">
        <v>189</v>
      </c>
      <c r="E520" s="152" t="s">
        <v>32</v>
      </c>
      <c r="F520" s="153" t="s">
        <v>222</v>
      </c>
      <c r="H520" s="152" t="s">
        <v>32</v>
      </c>
      <c r="I520" s="154"/>
      <c r="L520" s="150"/>
      <c r="M520" s="155"/>
      <c r="T520" s="156"/>
      <c r="AT520" s="152" t="s">
        <v>189</v>
      </c>
      <c r="AU520" s="152" t="s">
        <v>199</v>
      </c>
      <c r="AV520" s="12" t="s">
        <v>86</v>
      </c>
      <c r="AW520" s="12" t="s">
        <v>41</v>
      </c>
      <c r="AX520" s="12" t="s">
        <v>79</v>
      </c>
      <c r="AY520" s="152" t="s">
        <v>178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934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199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2" customFormat="1" ht="10.199999999999999">
      <c r="B522" s="150"/>
      <c r="D522" s="151" t="s">
        <v>189</v>
      </c>
      <c r="E522" s="152" t="s">
        <v>32</v>
      </c>
      <c r="F522" s="153" t="s">
        <v>393</v>
      </c>
      <c r="H522" s="152" t="s">
        <v>32</v>
      </c>
      <c r="I522" s="154"/>
      <c r="L522" s="150"/>
      <c r="M522" s="155"/>
      <c r="T522" s="156"/>
      <c r="AT522" s="152" t="s">
        <v>189</v>
      </c>
      <c r="AU522" s="152" t="s">
        <v>199</v>
      </c>
      <c r="AV522" s="12" t="s">
        <v>86</v>
      </c>
      <c r="AW522" s="12" t="s">
        <v>41</v>
      </c>
      <c r="AX522" s="12" t="s">
        <v>79</v>
      </c>
      <c r="AY522" s="152" t="s">
        <v>178</v>
      </c>
    </row>
    <row r="523" spans="2:65" s="12" customFormat="1" ht="10.199999999999999">
      <c r="B523" s="150"/>
      <c r="D523" s="151" t="s">
        <v>189</v>
      </c>
      <c r="E523" s="152" t="s">
        <v>32</v>
      </c>
      <c r="F523" s="153" t="s">
        <v>523</v>
      </c>
      <c r="H523" s="152" t="s">
        <v>32</v>
      </c>
      <c r="I523" s="154"/>
      <c r="L523" s="150"/>
      <c r="M523" s="155"/>
      <c r="T523" s="156"/>
      <c r="AT523" s="152" t="s">
        <v>189</v>
      </c>
      <c r="AU523" s="152" t="s">
        <v>199</v>
      </c>
      <c r="AV523" s="12" t="s">
        <v>86</v>
      </c>
      <c r="AW523" s="12" t="s">
        <v>41</v>
      </c>
      <c r="AX523" s="12" t="s">
        <v>79</v>
      </c>
      <c r="AY523" s="152" t="s">
        <v>178</v>
      </c>
    </row>
    <row r="524" spans="2:65" s="13" customFormat="1" ht="10.199999999999999">
      <c r="B524" s="157"/>
      <c r="D524" s="151" t="s">
        <v>189</v>
      </c>
      <c r="E524" s="158" t="s">
        <v>32</v>
      </c>
      <c r="F524" s="159" t="s">
        <v>1109</v>
      </c>
      <c r="H524" s="160">
        <v>159.80000000000001</v>
      </c>
      <c r="I524" s="161"/>
      <c r="L524" s="157"/>
      <c r="M524" s="162"/>
      <c r="T524" s="163"/>
      <c r="AT524" s="158" t="s">
        <v>189</v>
      </c>
      <c r="AU524" s="158" t="s">
        <v>199</v>
      </c>
      <c r="AV524" s="13" t="s">
        <v>88</v>
      </c>
      <c r="AW524" s="13" t="s">
        <v>41</v>
      </c>
      <c r="AX524" s="13" t="s">
        <v>79</v>
      </c>
      <c r="AY524" s="158" t="s">
        <v>178</v>
      </c>
    </row>
    <row r="525" spans="2:65" s="13" customFormat="1" ht="10.199999999999999">
      <c r="B525" s="157"/>
      <c r="D525" s="151" t="s">
        <v>189</v>
      </c>
      <c r="E525" s="158" t="s">
        <v>32</v>
      </c>
      <c r="F525" s="159" t="s">
        <v>1110</v>
      </c>
      <c r="H525" s="160">
        <v>27</v>
      </c>
      <c r="I525" s="161"/>
      <c r="L525" s="157"/>
      <c r="M525" s="162"/>
      <c r="T525" s="163"/>
      <c r="AT525" s="158" t="s">
        <v>189</v>
      </c>
      <c r="AU525" s="158" t="s">
        <v>199</v>
      </c>
      <c r="AV525" s="13" t="s">
        <v>88</v>
      </c>
      <c r="AW525" s="13" t="s">
        <v>41</v>
      </c>
      <c r="AX525" s="13" t="s">
        <v>79</v>
      </c>
      <c r="AY525" s="158" t="s">
        <v>178</v>
      </c>
    </row>
    <row r="526" spans="2:65" s="13" customFormat="1" ht="10.199999999999999">
      <c r="B526" s="157"/>
      <c r="D526" s="151" t="s">
        <v>189</v>
      </c>
      <c r="E526" s="158" t="s">
        <v>32</v>
      </c>
      <c r="F526" s="159" t="s">
        <v>1111</v>
      </c>
      <c r="H526" s="160">
        <v>159.80000000000001</v>
      </c>
      <c r="I526" s="161"/>
      <c r="L526" s="157"/>
      <c r="M526" s="162"/>
      <c r="T526" s="163"/>
      <c r="AT526" s="158" t="s">
        <v>189</v>
      </c>
      <c r="AU526" s="158" t="s">
        <v>199</v>
      </c>
      <c r="AV526" s="13" t="s">
        <v>88</v>
      </c>
      <c r="AW526" s="13" t="s">
        <v>41</v>
      </c>
      <c r="AX526" s="13" t="s">
        <v>79</v>
      </c>
      <c r="AY526" s="158" t="s">
        <v>178</v>
      </c>
    </row>
    <row r="527" spans="2:65" s="13" customFormat="1" ht="10.199999999999999">
      <c r="B527" s="157"/>
      <c r="D527" s="151" t="s">
        <v>189</v>
      </c>
      <c r="E527" s="158" t="s">
        <v>32</v>
      </c>
      <c r="F527" s="159" t="s">
        <v>1110</v>
      </c>
      <c r="H527" s="160">
        <v>27</v>
      </c>
      <c r="I527" s="161"/>
      <c r="L527" s="157"/>
      <c r="M527" s="162"/>
      <c r="T527" s="163"/>
      <c r="AT527" s="158" t="s">
        <v>189</v>
      </c>
      <c r="AU527" s="158" t="s">
        <v>199</v>
      </c>
      <c r="AV527" s="13" t="s">
        <v>88</v>
      </c>
      <c r="AW527" s="13" t="s">
        <v>41</v>
      </c>
      <c r="AX527" s="13" t="s">
        <v>79</v>
      </c>
      <c r="AY527" s="158" t="s">
        <v>178</v>
      </c>
    </row>
    <row r="528" spans="2:65" s="14" customFormat="1" ht="10.199999999999999">
      <c r="B528" s="164"/>
      <c r="D528" s="151" t="s">
        <v>189</v>
      </c>
      <c r="E528" s="165" t="s">
        <v>32</v>
      </c>
      <c r="F528" s="166" t="s">
        <v>192</v>
      </c>
      <c r="H528" s="167">
        <v>373.6</v>
      </c>
      <c r="I528" s="168"/>
      <c r="L528" s="164"/>
      <c r="M528" s="169"/>
      <c r="T528" s="170"/>
      <c r="AT528" s="165" t="s">
        <v>189</v>
      </c>
      <c r="AU528" s="165" t="s">
        <v>199</v>
      </c>
      <c r="AV528" s="14" t="s">
        <v>185</v>
      </c>
      <c r="AW528" s="14" t="s">
        <v>41</v>
      </c>
      <c r="AX528" s="14" t="s">
        <v>86</v>
      </c>
      <c r="AY528" s="165" t="s">
        <v>178</v>
      </c>
    </row>
    <row r="529" spans="2:65" s="1" customFormat="1" ht="37.799999999999997" customHeight="1">
      <c r="B529" s="34"/>
      <c r="C529" s="133" t="s">
        <v>592</v>
      </c>
      <c r="D529" s="133" t="s">
        <v>180</v>
      </c>
      <c r="E529" s="134" t="s">
        <v>556</v>
      </c>
      <c r="F529" s="135" t="s">
        <v>557</v>
      </c>
      <c r="G529" s="136" t="s">
        <v>401</v>
      </c>
      <c r="H529" s="137">
        <v>80.963999999999999</v>
      </c>
      <c r="I529" s="138"/>
      <c r="J529" s="139">
        <f>ROUND(I529*H529,2)</f>
        <v>0</v>
      </c>
      <c r="K529" s="135" t="s">
        <v>184</v>
      </c>
      <c r="L529" s="34"/>
      <c r="M529" s="140" t="s">
        <v>32</v>
      </c>
      <c r="N529" s="141" t="s">
        <v>50</v>
      </c>
      <c r="P529" s="142">
        <f>O529*H529</f>
        <v>0</v>
      </c>
      <c r="Q529" s="142">
        <v>0</v>
      </c>
      <c r="R529" s="142">
        <f>Q529*H529</f>
        <v>0</v>
      </c>
      <c r="S529" s="142">
        <v>0</v>
      </c>
      <c r="T529" s="143">
        <f>S529*H529</f>
        <v>0</v>
      </c>
      <c r="AR529" s="144" t="s">
        <v>185</v>
      </c>
      <c r="AT529" s="144" t="s">
        <v>180</v>
      </c>
      <c r="AU529" s="144" t="s">
        <v>199</v>
      </c>
      <c r="AY529" s="18" t="s">
        <v>178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8" t="s">
        <v>86</v>
      </c>
      <c r="BK529" s="145">
        <f>ROUND(I529*H529,2)</f>
        <v>0</v>
      </c>
      <c r="BL529" s="18" t="s">
        <v>185</v>
      </c>
      <c r="BM529" s="144" t="s">
        <v>1112</v>
      </c>
    </row>
    <row r="530" spans="2:65" s="1" customFormat="1" ht="10.199999999999999">
      <c r="B530" s="34"/>
      <c r="D530" s="146" t="s">
        <v>187</v>
      </c>
      <c r="F530" s="147" t="s">
        <v>559</v>
      </c>
      <c r="I530" s="148"/>
      <c r="L530" s="34"/>
      <c r="M530" s="149"/>
      <c r="T530" s="55"/>
      <c r="AT530" s="18" t="s">
        <v>187</v>
      </c>
      <c r="AU530" s="18" t="s">
        <v>199</v>
      </c>
    </row>
    <row r="531" spans="2:65" s="13" customFormat="1" ht="10.199999999999999">
      <c r="B531" s="157"/>
      <c r="D531" s="151" t="s">
        <v>189</v>
      </c>
      <c r="E531" s="158" t="s">
        <v>32</v>
      </c>
      <c r="F531" s="159" t="s">
        <v>1113</v>
      </c>
      <c r="H531" s="160">
        <v>58.783000000000001</v>
      </c>
      <c r="I531" s="161"/>
      <c r="L531" s="157"/>
      <c r="M531" s="162"/>
      <c r="T531" s="163"/>
      <c r="AT531" s="158" t="s">
        <v>189</v>
      </c>
      <c r="AU531" s="158" t="s">
        <v>199</v>
      </c>
      <c r="AV531" s="13" t="s">
        <v>88</v>
      </c>
      <c r="AW531" s="13" t="s">
        <v>41</v>
      </c>
      <c r="AX531" s="13" t="s">
        <v>79</v>
      </c>
      <c r="AY531" s="158" t="s">
        <v>178</v>
      </c>
    </row>
    <row r="532" spans="2:65" s="13" customFormat="1" ht="10.199999999999999">
      <c r="B532" s="157"/>
      <c r="D532" s="151" t="s">
        <v>189</v>
      </c>
      <c r="E532" s="158" t="s">
        <v>32</v>
      </c>
      <c r="F532" s="159" t="s">
        <v>1114</v>
      </c>
      <c r="H532" s="160">
        <v>5.4539999999999997</v>
      </c>
      <c r="I532" s="161"/>
      <c r="L532" s="157"/>
      <c r="M532" s="162"/>
      <c r="T532" s="163"/>
      <c r="AT532" s="158" t="s">
        <v>189</v>
      </c>
      <c r="AU532" s="158" t="s">
        <v>199</v>
      </c>
      <c r="AV532" s="13" t="s">
        <v>88</v>
      </c>
      <c r="AW532" s="13" t="s">
        <v>41</v>
      </c>
      <c r="AX532" s="13" t="s">
        <v>79</v>
      </c>
      <c r="AY532" s="158" t="s">
        <v>178</v>
      </c>
    </row>
    <row r="533" spans="2:65" s="13" customFormat="1" ht="10.199999999999999">
      <c r="B533" s="157"/>
      <c r="D533" s="151" t="s">
        <v>189</v>
      </c>
      <c r="E533" s="158" t="s">
        <v>32</v>
      </c>
      <c r="F533" s="159" t="s">
        <v>1115</v>
      </c>
      <c r="H533" s="160">
        <v>16.727</v>
      </c>
      <c r="I533" s="161"/>
      <c r="L533" s="157"/>
      <c r="M533" s="162"/>
      <c r="T533" s="163"/>
      <c r="AT533" s="158" t="s">
        <v>189</v>
      </c>
      <c r="AU533" s="158" t="s">
        <v>199</v>
      </c>
      <c r="AV533" s="13" t="s">
        <v>88</v>
      </c>
      <c r="AW533" s="13" t="s">
        <v>41</v>
      </c>
      <c r="AX533" s="13" t="s">
        <v>79</v>
      </c>
      <c r="AY533" s="158" t="s">
        <v>178</v>
      </c>
    </row>
    <row r="534" spans="2:65" s="14" customFormat="1" ht="10.199999999999999">
      <c r="B534" s="164"/>
      <c r="D534" s="151" t="s">
        <v>189</v>
      </c>
      <c r="E534" s="165" t="s">
        <v>32</v>
      </c>
      <c r="F534" s="166" t="s">
        <v>192</v>
      </c>
      <c r="H534" s="167">
        <v>80.963999999999999</v>
      </c>
      <c r="I534" s="168"/>
      <c r="L534" s="164"/>
      <c r="M534" s="169"/>
      <c r="T534" s="170"/>
      <c r="AT534" s="165" t="s">
        <v>189</v>
      </c>
      <c r="AU534" s="165" t="s">
        <v>199</v>
      </c>
      <c r="AV534" s="14" t="s">
        <v>185</v>
      </c>
      <c r="AW534" s="14" t="s">
        <v>41</v>
      </c>
      <c r="AX534" s="14" t="s">
        <v>86</v>
      </c>
      <c r="AY534" s="165" t="s">
        <v>178</v>
      </c>
    </row>
    <row r="535" spans="2:65" s="1" customFormat="1" ht="37.799999999999997" customHeight="1">
      <c r="B535" s="34"/>
      <c r="C535" s="133" t="s">
        <v>596</v>
      </c>
      <c r="D535" s="133" t="s">
        <v>180</v>
      </c>
      <c r="E535" s="134" t="s">
        <v>564</v>
      </c>
      <c r="F535" s="135" t="s">
        <v>565</v>
      </c>
      <c r="G535" s="136" t="s">
        <v>401</v>
      </c>
      <c r="H535" s="137">
        <v>1133.4960000000001</v>
      </c>
      <c r="I535" s="138"/>
      <c r="J535" s="139">
        <f>ROUND(I535*H535,2)</f>
        <v>0</v>
      </c>
      <c r="K535" s="135" t="s">
        <v>184</v>
      </c>
      <c r="L535" s="34"/>
      <c r="M535" s="140" t="s">
        <v>32</v>
      </c>
      <c r="N535" s="141" t="s">
        <v>50</v>
      </c>
      <c r="P535" s="142">
        <f>O535*H535</f>
        <v>0</v>
      </c>
      <c r="Q535" s="142">
        <v>0</v>
      </c>
      <c r="R535" s="142">
        <f>Q535*H535</f>
        <v>0</v>
      </c>
      <c r="S535" s="142">
        <v>0</v>
      </c>
      <c r="T535" s="143">
        <f>S535*H535</f>
        <v>0</v>
      </c>
      <c r="AR535" s="144" t="s">
        <v>185</v>
      </c>
      <c r="AT535" s="144" t="s">
        <v>180</v>
      </c>
      <c r="AU535" s="144" t="s">
        <v>199</v>
      </c>
      <c r="AY535" s="18" t="s">
        <v>178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86</v>
      </c>
      <c r="BK535" s="145">
        <f>ROUND(I535*H535,2)</f>
        <v>0</v>
      </c>
      <c r="BL535" s="18" t="s">
        <v>185</v>
      </c>
      <c r="BM535" s="144" t="s">
        <v>1116</v>
      </c>
    </row>
    <row r="536" spans="2:65" s="1" customFormat="1" ht="10.199999999999999">
      <c r="B536" s="34"/>
      <c r="D536" s="146" t="s">
        <v>187</v>
      </c>
      <c r="F536" s="147" t="s">
        <v>567</v>
      </c>
      <c r="I536" s="148"/>
      <c r="L536" s="34"/>
      <c r="M536" s="149"/>
      <c r="T536" s="55"/>
      <c r="AT536" s="18" t="s">
        <v>187</v>
      </c>
      <c r="AU536" s="18" t="s">
        <v>199</v>
      </c>
    </row>
    <row r="537" spans="2:65" s="13" customFormat="1" ht="10.199999999999999">
      <c r="B537" s="157"/>
      <c r="D537" s="151" t="s">
        <v>189</v>
      </c>
      <c r="E537" s="158" t="s">
        <v>32</v>
      </c>
      <c r="F537" s="159" t="s">
        <v>1117</v>
      </c>
      <c r="H537" s="160">
        <v>80.963999999999999</v>
      </c>
      <c r="I537" s="161"/>
      <c r="L537" s="157"/>
      <c r="M537" s="162"/>
      <c r="T537" s="163"/>
      <c r="AT537" s="158" t="s">
        <v>189</v>
      </c>
      <c r="AU537" s="158" t="s">
        <v>199</v>
      </c>
      <c r="AV537" s="13" t="s">
        <v>88</v>
      </c>
      <c r="AW537" s="13" t="s">
        <v>41</v>
      </c>
      <c r="AX537" s="13" t="s">
        <v>86</v>
      </c>
      <c r="AY537" s="158" t="s">
        <v>178</v>
      </c>
    </row>
    <row r="538" spans="2:65" s="13" customFormat="1" ht="10.199999999999999">
      <c r="B538" s="157"/>
      <c r="D538" s="151" t="s">
        <v>189</v>
      </c>
      <c r="F538" s="159" t="s">
        <v>1118</v>
      </c>
      <c r="H538" s="160">
        <v>1133.4960000000001</v>
      </c>
      <c r="I538" s="161"/>
      <c r="L538" s="157"/>
      <c r="M538" s="162"/>
      <c r="T538" s="163"/>
      <c r="AT538" s="158" t="s">
        <v>189</v>
      </c>
      <c r="AU538" s="158" t="s">
        <v>199</v>
      </c>
      <c r="AV538" s="13" t="s">
        <v>88</v>
      </c>
      <c r="AW538" s="13" t="s">
        <v>4</v>
      </c>
      <c r="AX538" s="13" t="s">
        <v>86</v>
      </c>
      <c r="AY538" s="158" t="s">
        <v>178</v>
      </c>
    </row>
    <row r="539" spans="2:65" s="1" customFormat="1" ht="37.799999999999997" customHeight="1">
      <c r="B539" s="34"/>
      <c r="C539" s="133" t="s">
        <v>602</v>
      </c>
      <c r="D539" s="133" t="s">
        <v>180</v>
      </c>
      <c r="E539" s="134" t="s">
        <v>571</v>
      </c>
      <c r="F539" s="135" t="s">
        <v>572</v>
      </c>
      <c r="G539" s="136" t="s">
        <v>401</v>
      </c>
      <c r="H539" s="137">
        <v>54.996000000000002</v>
      </c>
      <c r="I539" s="138"/>
      <c r="J539" s="139">
        <f>ROUND(I539*H539,2)</f>
        <v>0</v>
      </c>
      <c r="K539" s="135" t="s">
        <v>184</v>
      </c>
      <c r="L539" s="34"/>
      <c r="M539" s="140" t="s">
        <v>32</v>
      </c>
      <c r="N539" s="141" t="s">
        <v>50</v>
      </c>
      <c r="P539" s="142">
        <f>O539*H539</f>
        <v>0</v>
      </c>
      <c r="Q539" s="142">
        <v>0</v>
      </c>
      <c r="R539" s="142">
        <f>Q539*H539</f>
        <v>0</v>
      </c>
      <c r="S539" s="142">
        <v>0</v>
      </c>
      <c r="T539" s="143">
        <f>S539*H539</f>
        <v>0</v>
      </c>
      <c r="AR539" s="144" t="s">
        <v>185</v>
      </c>
      <c r="AT539" s="144" t="s">
        <v>180</v>
      </c>
      <c r="AU539" s="144" t="s">
        <v>199</v>
      </c>
      <c r="AY539" s="18" t="s">
        <v>178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8" t="s">
        <v>86</v>
      </c>
      <c r="BK539" s="145">
        <f>ROUND(I539*H539,2)</f>
        <v>0</v>
      </c>
      <c r="BL539" s="18" t="s">
        <v>185</v>
      </c>
      <c r="BM539" s="144" t="s">
        <v>1119</v>
      </c>
    </row>
    <row r="540" spans="2:65" s="1" customFormat="1" ht="10.199999999999999">
      <c r="B540" s="34"/>
      <c r="D540" s="146" t="s">
        <v>187</v>
      </c>
      <c r="F540" s="147" t="s">
        <v>574</v>
      </c>
      <c r="I540" s="148"/>
      <c r="L540" s="34"/>
      <c r="M540" s="149"/>
      <c r="T540" s="55"/>
      <c r="AT540" s="18" t="s">
        <v>187</v>
      </c>
      <c r="AU540" s="18" t="s">
        <v>199</v>
      </c>
    </row>
    <row r="541" spans="2:65" s="13" customFormat="1" ht="10.199999999999999">
      <c r="B541" s="157"/>
      <c r="D541" s="151" t="s">
        <v>189</v>
      </c>
      <c r="E541" s="158" t="s">
        <v>32</v>
      </c>
      <c r="F541" s="159" t="s">
        <v>1120</v>
      </c>
      <c r="H541" s="160">
        <v>54.956000000000003</v>
      </c>
      <c r="I541" s="161"/>
      <c r="L541" s="157"/>
      <c r="M541" s="162"/>
      <c r="T541" s="163"/>
      <c r="AT541" s="158" t="s">
        <v>189</v>
      </c>
      <c r="AU541" s="158" t="s">
        <v>199</v>
      </c>
      <c r="AV541" s="13" t="s">
        <v>88</v>
      </c>
      <c r="AW541" s="13" t="s">
        <v>41</v>
      </c>
      <c r="AX541" s="13" t="s">
        <v>79</v>
      </c>
      <c r="AY541" s="158" t="s">
        <v>178</v>
      </c>
    </row>
    <row r="542" spans="2:65" s="13" customFormat="1" ht="10.199999999999999">
      <c r="B542" s="157"/>
      <c r="D542" s="151" t="s">
        <v>189</v>
      </c>
      <c r="E542" s="158" t="s">
        <v>32</v>
      </c>
      <c r="F542" s="159" t="s">
        <v>1121</v>
      </c>
      <c r="H542" s="160">
        <v>0.04</v>
      </c>
      <c r="I542" s="161"/>
      <c r="L542" s="157"/>
      <c r="M542" s="162"/>
      <c r="T542" s="163"/>
      <c r="AT542" s="158" t="s">
        <v>189</v>
      </c>
      <c r="AU542" s="158" t="s">
        <v>199</v>
      </c>
      <c r="AV542" s="13" t="s">
        <v>88</v>
      </c>
      <c r="AW542" s="13" t="s">
        <v>41</v>
      </c>
      <c r="AX542" s="13" t="s">
        <v>79</v>
      </c>
      <c r="AY542" s="158" t="s">
        <v>178</v>
      </c>
    </row>
    <row r="543" spans="2:65" s="14" customFormat="1" ht="10.199999999999999">
      <c r="B543" s="164"/>
      <c r="D543" s="151" t="s">
        <v>189</v>
      </c>
      <c r="E543" s="165" t="s">
        <v>32</v>
      </c>
      <c r="F543" s="166" t="s">
        <v>192</v>
      </c>
      <c r="H543" s="167">
        <v>54.996000000000002</v>
      </c>
      <c r="I543" s="168"/>
      <c r="L543" s="164"/>
      <c r="M543" s="169"/>
      <c r="T543" s="170"/>
      <c r="AT543" s="165" t="s">
        <v>189</v>
      </c>
      <c r="AU543" s="165" t="s">
        <v>199</v>
      </c>
      <c r="AV543" s="14" t="s">
        <v>185</v>
      </c>
      <c r="AW543" s="14" t="s">
        <v>41</v>
      </c>
      <c r="AX543" s="14" t="s">
        <v>86</v>
      </c>
      <c r="AY543" s="165" t="s">
        <v>178</v>
      </c>
    </row>
    <row r="544" spans="2:65" s="1" customFormat="1" ht="37.799999999999997" customHeight="1">
      <c r="B544" s="34"/>
      <c r="C544" s="133" t="s">
        <v>607</v>
      </c>
      <c r="D544" s="133" t="s">
        <v>180</v>
      </c>
      <c r="E544" s="134" t="s">
        <v>577</v>
      </c>
      <c r="F544" s="135" t="s">
        <v>565</v>
      </c>
      <c r="G544" s="136" t="s">
        <v>401</v>
      </c>
      <c r="H544" s="137">
        <v>769.94399999999996</v>
      </c>
      <c r="I544" s="138"/>
      <c r="J544" s="139">
        <f>ROUND(I544*H544,2)</f>
        <v>0</v>
      </c>
      <c r="K544" s="135" t="s">
        <v>184</v>
      </c>
      <c r="L544" s="34"/>
      <c r="M544" s="140" t="s">
        <v>32</v>
      </c>
      <c r="N544" s="141" t="s">
        <v>50</v>
      </c>
      <c r="P544" s="142">
        <f>O544*H544</f>
        <v>0</v>
      </c>
      <c r="Q544" s="142">
        <v>0</v>
      </c>
      <c r="R544" s="142">
        <f>Q544*H544</f>
        <v>0</v>
      </c>
      <c r="S544" s="142">
        <v>0</v>
      </c>
      <c r="T544" s="143">
        <f>S544*H544</f>
        <v>0</v>
      </c>
      <c r="AR544" s="144" t="s">
        <v>185</v>
      </c>
      <c r="AT544" s="144" t="s">
        <v>180</v>
      </c>
      <c r="AU544" s="144" t="s">
        <v>199</v>
      </c>
      <c r="AY544" s="18" t="s">
        <v>178</v>
      </c>
      <c r="BE544" s="145">
        <f>IF(N544="základní",J544,0)</f>
        <v>0</v>
      </c>
      <c r="BF544" s="145">
        <f>IF(N544="snížená",J544,0)</f>
        <v>0</v>
      </c>
      <c r="BG544" s="145">
        <f>IF(N544="zákl. přenesená",J544,0)</f>
        <v>0</v>
      </c>
      <c r="BH544" s="145">
        <f>IF(N544="sníž. přenesená",J544,0)</f>
        <v>0</v>
      </c>
      <c r="BI544" s="145">
        <f>IF(N544="nulová",J544,0)</f>
        <v>0</v>
      </c>
      <c r="BJ544" s="18" t="s">
        <v>86</v>
      </c>
      <c r="BK544" s="145">
        <f>ROUND(I544*H544,2)</f>
        <v>0</v>
      </c>
      <c r="BL544" s="18" t="s">
        <v>185</v>
      </c>
      <c r="BM544" s="144" t="s">
        <v>1122</v>
      </c>
    </row>
    <row r="545" spans="2:65" s="1" customFormat="1" ht="10.199999999999999">
      <c r="B545" s="34"/>
      <c r="D545" s="146" t="s">
        <v>187</v>
      </c>
      <c r="F545" s="147" t="s">
        <v>579</v>
      </c>
      <c r="I545" s="148"/>
      <c r="L545" s="34"/>
      <c r="M545" s="149"/>
      <c r="T545" s="55"/>
      <c r="AT545" s="18" t="s">
        <v>187</v>
      </c>
      <c r="AU545" s="18" t="s">
        <v>199</v>
      </c>
    </row>
    <row r="546" spans="2:65" s="13" customFormat="1" ht="10.199999999999999">
      <c r="B546" s="157"/>
      <c r="D546" s="151" t="s">
        <v>189</v>
      </c>
      <c r="E546" s="158" t="s">
        <v>32</v>
      </c>
      <c r="F546" s="159" t="s">
        <v>1123</v>
      </c>
      <c r="H546" s="160">
        <v>54.996000000000002</v>
      </c>
      <c r="I546" s="161"/>
      <c r="L546" s="157"/>
      <c r="M546" s="162"/>
      <c r="T546" s="163"/>
      <c r="AT546" s="158" t="s">
        <v>189</v>
      </c>
      <c r="AU546" s="158" t="s">
        <v>199</v>
      </c>
      <c r="AV546" s="13" t="s">
        <v>88</v>
      </c>
      <c r="AW546" s="13" t="s">
        <v>41</v>
      </c>
      <c r="AX546" s="13" t="s">
        <v>86</v>
      </c>
      <c r="AY546" s="158" t="s">
        <v>178</v>
      </c>
    </row>
    <row r="547" spans="2:65" s="13" customFormat="1" ht="10.199999999999999">
      <c r="B547" s="157"/>
      <c r="D547" s="151" t="s">
        <v>189</v>
      </c>
      <c r="F547" s="159" t="s">
        <v>1124</v>
      </c>
      <c r="H547" s="160">
        <v>769.94399999999996</v>
      </c>
      <c r="I547" s="161"/>
      <c r="L547" s="157"/>
      <c r="M547" s="162"/>
      <c r="T547" s="163"/>
      <c r="AT547" s="158" t="s">
        <v>189</v>
      </c>
      <c r="AU547" s="158" t="s">
        <v>199</v>
      </c>
      <c r="AV547" s="13" t="s">
        <v>88</v>
      </c>
      <c r="AW547" s="13" t="s">
        <v>4</v>
      </c>
      <c r="AX547" s="13" t="s">
        <v>86</v>
      </c>
      <c r="AY547" s="158" t="s">
        <v>178</v>
      </c>
    </row>
    <row r="548" spans="2:65" s="1" customFormat="1" ht="24.15" customHeight="1">
      <c r="B548" s="34"/>
      <c r="C548" s="133" t="s">
        <v>612</v>
      </c>
      <c r="D548" s="133" t="s">
        <v>180</v>
      </c>
      <c r="E548" s="134" t="s">
        <v>583</v>
      </c>
      <c r="F548" s="135" t="s">
        <v>584</v>
      </c>
      <c r="G548" s="136" t="s">
        <v>401</v>
      </c>
      <c r="H548" s="137">
        <v>135.96</v>
      </c>
      <c r="I548" s="138"/>
      <c r="J548" s="139">
        <f>ROUND(I548*H548,2)</f>
        <v>0</v>
      </c>
      <c r="K548" s="135" t="s">
        <v>184</v>
      </c>
      <c r="L548" s="34"/>
      <c r="M548" s="140" t="s">
        <v>32</v>
      </c>
      <c r="N548" s="141" t="s">
        <v>50</v>
      </c>
      <c r="P548" s="142">
        <f>O548*H548</f>
        <v>0</v>
      </c>
      <c r="Q548" s="142">
        <v>0</v>
      </c>
      <c r="R548" s="142">
        <f>Q548*H548</f>
        <v>0</v>
      </c>
      <c r="S548" s="142">
        <v>0</v>
      </c>
      <c r="T548" s="143">
        <f>S548*H548</f>
        <v>0</v>
      </c>
      <c r="AR548" s="144" t="s">
        <v>185</v>
      </c>
      <c r="AT548" s="144" t="s">
        <v>180</v>
      </c>
      <c r="AU548" s="144" t="s">
        <v>199</v>
      </c>
      <c r="AY548" s="18" t="s">
        <v>178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86</v>
      </c>
      <c r="BK548" s="145">
        <f>ROUND(I548*H548,2)</f>
        <v>0</v>
      </c>
      <c r="BL548" s="18" t="s">
        <v>185</v>
      </c>
      <c r="BM548" s="144" t="s">
        <v>1125</v>
      </c>
    </row>
    <row r="549" spans="2:65" s="1" customFormat="1" ht="10.199999999999999">
      <c r="B549" s="34"/>
      <c r="D549" s="146" t="s">
        <v>187</v>
      </c>
      <c r="F549" s="147" t="s">
        <v>586</v>
      </c>
      <c r="I549" s="148"/>
      <c r="L549" s="34"/>
      <c r="M549" s="149"/>
      <c r="T549" s="55"/>
      <c r="AT549" s="18" t="s">
        <v>187</v>
      </c>
      <c r="AU549" s="18" t="s">
        <v>199</v>
      </c>
    </row>
    <row r="550" spans="2:65" s="13" customFormat="1" ht="10.199999999999999">
      <c r="B550" s="157"/>
      <c r="D550" s="151" t="s">
        <v>189</v>
      </c>
      <c r="E550" s="158" t="s">
        <v>32</v>
      </c>
      <c r="F550" s="159" t="s">
        <v>1113</v>
      </c>
      <c r="H550" s="160">
        <v>58.783000000000001</v>
      </c>
      <c r="I550" s="161"/>
      <c r="L550" s="157"/>
      <c r="M550" s="162"/>
      <c r="T550" s="163"/>
      <c r="AT550" s="158" t="s">
        <v>189</v>
      </c>
      <c r="AU550" s="158" t="s">
        <v>199</v>
      </c>
      <c r="AV550" s="13" t="s">
        <v>88</v>
      </c>
      <c r="AW550" s="13" t="s">
        <v>41</v>
      </c>
      <c r="AX550" s="13" t="s">
        <v>79</v>
      </c>
      <c r="AY550" s="158" t="s">
        <v>178</v>
      </c>
    </row>
    <row r="551" spans="2:65" s="13" customFormat="1" ht="10.199999999999999">
      <c r="B551" s="157"/>
      <c r="D551" s="151" t="s">
        <v>189</v>
      </c>
      <c r="E551" s="158" t="s">
        <v>32</v>
      </c>
      <c r="F551" s="159" t="s">
        <v>1114</v>
      </c>
      <c r="H551" s="160">
        <v>5.4539999999999997</v>
      </c>
      <c r="I551" s="161"/>
      <c r="L551" s="157"/>
      <c r="M551" s="162"/>
      <c r="T551" s="163"/>
      <c r="AT551" s="158" t="s">
        <v>189</v>
      </c>
      <c r="AU551" s="158" t="s">
        <v>199</v>
      </c>
      <c r="AV551" s="13" t="s">
        <v>88</v>
      </c>
      <c r="AW551" s="13" t="s">
        <v>41</v>
      </c>
      <c r="AX551" s="13" t="s">
        <v>79</v>
      </c>
      <c r="AY551" s="158" t="s">
        <v>178</v>
      </c>
    </row>
    <row r="552" spans="2:65" s="13" customFormat="1" ht="10.199999999999999">
      <c r="B552" s="157"/>
      <c r="D552" s="151" t="s">
        <v>189</v>
      </c>
      <c r="E552" s="158" t="s">
        <v>32</v>
      </c>
      <c r="F552" s="159" t="s">
        <v>1115</v>
      </c>
      <c r="H552" s="160">
        <v>16.727</v>
      </c>
      <c r="I552" s="161"/>
      <c r="L552" s="157"/>
      <c r="M552" s="162"/>
      <c r="T552" s="163"/>
      <c r="AT552" s="158" t="s">
        <v>189</v>
      </c>
      <c r="AU552" s="158" t="s">
        <v>199</v>
      </c>
      <c r="AV552" s="13" t="s">
        <v>88</v>
      </c>
      <c r="AW552" s="13" t="s">
        <v>41</v>
      </c>
      <c r="AX552" s="13" t="s">
        <v>79</v>
      </c>
      <c r="AY552" s="158" t="s">
        <v>178</v>
      </c>
    </row>
    <row r="553" spans="2:65" s="13" customFormat="1" ht="10.199999999999999">
      <c r="B553" s="157"/>
      <c r="D553" s="151" t="s">
        <v>189</v>
      </c>
      <c r="E553" s="158" t="s">
        <v>32</v>
      </c>
      <c r="F553" s="159" t="s">
        <v>1120</v>
      </c>
      <c r="H553" s="160">
        <v>54.956000000000003</v>
      </c>
      <c r="I553" s="161"/>
      <c r="L553" s="157"/>
      <c r="M553" s="162"/>
      <c r="T553" s="163"/>
      <c r="AT553" s="158" t="s">
        <v>189</v>
      </c>
      <c r="AU553" s="158" t="s">
        <v>199</v>
      </c>
      <c r="AV553" s="13" t="s">
        <v>88</v>
      </c>
      <c r="AW553" s="13" t="s">
        <v>41</v>
      </c>
      <c r="AX553" s="13" t="s">
        <v>79</v>
      </c>
      <c r="AY553" s="158" t="s">
        <v>178</v>
      </c>
    </row>
    <row r="554" spans="2:65" s="13" customFormat="1" ht="10.199999999999999">
      <c r="B554" s="157"/>
      <c r="D554" s="151" t="s">
        <v>189</v>
      </c>
      <c r="E554" s="158" t="s">
        <v>32</v>
      </c>
      <c r="F554" s="159" t="s">
        <v>1121</v>
      </c>
      <c r="H554" s="160">
        <v>0.04</v>
      </c>
      <c r="I554" s="161"/>
      <c r="L554" s="157"/>
      <c r="M554" s="162"/>
      <c r="T554" s="163"/>
      <c r="AT554" s="158" t="s">
        <v>189</v>
      </c>
      <c r="AU554" s="158" t="s">
        <v>199</v>
      </c>
      <c r="AV554" s="13" t="s">
        <v>88</v>
      </c>
      <c r="AW554" s="13" t="s">
        <v>41</v>
      </c>
      <c r="AX554" s="13" t="s">
        <v>79</v>
      </c>
      <c r="AY554" s="158" t="s">
        <v>178</v>
      </c>
    </row>
    <row r="555" spans="2:65" s="14" customFormat="1" ht="10.199999999999999">
      <c r="B555" s="164"/>
      <c r="D555" s="151" t="s">
        <v>189</v>
      </c>
      <c r="E555" s="165" t="s">
        <v>32</v>
      </c>
      <c r="F555" s="166" t="s">
        <v>192</v>
      </c>
      <c r="H555" s="167">
        <v>135.96</v>
      </c>
      <c r="I555" s="168"/>
      <c r="L555" s="164"/>
      <c r="M555" s="169"/>
      <c r="T555" s="170"/>
      <c r="AT555" s="165" t="s">
        <v>189</v>
      </c>
      <c r="AU555" s="165" t="s">
        <v>199</v>
      </c>
      <c r="AV555" s="14" t="s">
        <v>185</v>
      </c>
      <c r="AW555" s="14" t="s">
        <v>41</v>
      </c>
      <c r="AX555" s="14" t="s">
        <v>86</v>
      </c>
      <c r="AY555" s="165" t="s">
        <v>178</v>
      </c>
    </row>
    <row r="556" spans="2:65" s="1" customFormat="1" ht="44.25" customHeight="1">
      <c r="B556" s="34"/>
      <c r="C556" s="133" t="s">
        <v>617</v>
      </c>
      <c r="D556" s="133" t="s">
        <v>180</v>
      </c>
      <c r="E556" s="134" t="s">
        <v>1126</v>
      </c>
      <c r="F556" s="135" t="s">
        <v>1127</v>
      </c>
      <c r="G556" s="136" t="s">
        <v>401</v>
      </c>
      <c r="H556" s="137">
        <v>0.04</v>
      </c>
      <c r="I556" s="138"/>
      <c r="J556" s="139">
        <f>ROUND(I556*H556,2)</f>
        <v>0</v>
      </c>
      <c r="K556" s="135" t="s">
        <v>184</v>
      </c>
      <c r="L556" s="34"/>
      <c r="M556" s="140" t="s">
        <v>32</v>
      </c>
      <c r="N556" s="141" t="s">
        <v>50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185</v>
      </c>
      <c r="AT556" s="144" t="s">
        <v>180</v>
      </c>
      <c r="AU556" s="144" t="s">
        <v>199</v>
      </c>
      <c r="AY556" s="18" t="s">
        <v>178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86</v>
      </c>
      <c r="BK556" s="145">
        <f>ROUND(I556*H556,2)</f>
        <v>0</v>
      </c>
      <c r="BL556" s="18" t="s">
        <v>185</v>
      </c>
      <c r="BM556" s="144" t="s">
        <v>1128</v>
      </c>
    </row>
    <row r="557" spans="2:65" s="1" customFormat="1" ht="10.199999999999999">
      <c r="B557" s="34"/>
      <c r="D557" s="146" t="s">
        <v>187</v>
      </c>
      <c r="F557" s="147" t="s">
        <v>1129</v>
      </c>
      <c r="I557" s="148"/>
      <c r="L557" s="34"/>
      <c r="M557" s="149"/>
      <c r="T557" s="55"/>
      <c r="AT557" s="18" t="s">
        <v>187</v>
      </c>
      <c r="AU557" s="18" t="s">
        <v>199</v>
      </c>
    </row>
    <row r="558" spans="2:65" s="13" customFormat="1" ht="10.199999999999999">
      <c r="B558" s="157"/>
      <c r="D558" s="151" t="s">
        <v>189</v>
      </c>
      <c r="E558" s="158" t="s">
        <v>32</v>
      </c>
      <c r="F558" s="159" t="s">
        <v>1121</v>
      </c>
      <c r="H558" s="160">
        <v>0.04</v>
      </c>
      <c r="I558" s="161"/>
      <c r="L558" s="157"/>
      <c r="M558" s="162"/>
      <c r="T558" s="163"/>
      <c r="AT558" s="158" t="s">
        <v>189</v>
      </c>
      <c r="AU558" s="158" t="s">
        <v>199</v>
      </c>
      <c r="AV558" s="13" t="s">
        <v>88</v>
      </c>
      <c r="AW558" s="13" t="s">
        <v>41</v>
      </c>
      <c r="AX558" s="13" t="s">
        <v>86</v>
      </c>
      <c r="AY558" s="158" t="s">
        <v>178</v>
      </c>
    </row>
    <row r="559" spans="2:65" s="1" customFormat="1" ht="44.25" customHeight="1">
      <c r="B559" s="34"/>
      <c r="C559" s="133" t="s">
        <v>625</v>
      </c>
      <c r="D559" s="133" t="s">
        <v>180</v>
      </c>
      <c r="E559" s="134" t="s">
        <v>593</v>
      </c>
      <c r="F559" s="135" t="s">
        <v>406</v>
      </c>
      <c r="G559" s="136" t="s">
        <v>401</v>
      </c>
      <c r="H559" s="137">
        <v>64.236999999999995</v>
      </c>
      <c r="I559" s="138"/>
      <c r="J559" s="139">
        <f>ROUND(I559*H559,2)</f>
        <v>0</v>
      </c>
      <c r="K559" s="135" t="s">
        <v>184</v>
      </c>
      <c r="L559" s="34"/>
      <c r="M559" s="140" t="s">
        <v>32</v>
      </c>
      <c r="N559" s="141" t="s">
        <v>50</v>
      </c>
      <c r="P559" s="142">
        <f>O559*H559</f>
        <v>0</v>
      </c>
      <c r="Q559" s="142">
        <v>0</v>
      </c>
      <c r="R559" s="142">
        <f>Q559*H559</f>
        <v>0</v>
      </c>
      <c r="S559" s="142">
        <v>0</v>
      </c>
      <c r="T559" s="143">
        <f>S559*H559</f>
        <v>0</v>
      </c>
      <c r="AR559" s="144" t="s">
        <v>185</v>
      </c>
      <c r="AT559" s="144" t="s">
        <v>180</v>
      </c>
      <c r="AU559" s="144" t="s">
        <v>199</v>
      </c>
      <c r="AY559" s="18" t="s">
        <v>178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8" t="s">
        <v>86</v>
      </c>
      <c r="BK559" s="145">
        <f>ROUND(I559*H559,2)</f>
        <v>0</v>
      </c>
      <c r="BL559" s="18" t="s">
        <v>185</v>
      </c>
      <c r="BM559" s="144" t="s">
        <v>1130</v>
      </c>
    </row>
    <row r="560" spans="2:65" s="1" customFormat="1" ht="10.199999999999999">
      <c r="B560" s="34"/>
      <c r="D560" s="146" t="s">
        <v>187</v>
      </c>
      <c r="F560" s="147" t="s">
        <v>595</v>
      </c>
      <c r="I560" s="148"/>
      <c r="L560" s="34"/>
      <c r="M560" s="149"/>
      <c r="T560" s="55"/>
      <c r="AT560" s="18" t="s">
        <v>187</v>
      </c>
      <c r="AU560" s="18" t="s">
        <v>199</v>
      </c>
    </row>
    <row r="561" spans="2:65" s="13" customFormat="1" ht="10.199999999999999">
      <c r="B561" s="157"/>
      <c r="D561" s="151" t="s">
        <v>189</v>
      </c>
      <c r="E561" s="158" t="s">
        <v>32</v>
      </c>
      <c r="F561" s="159" t="s">
        <v>1113</v>
      </c>
      <c r="H561" s="160">
        <v>58.783000000000001</v>
      </c>
      <c r="I561" s="161"/>
      <c r="L561" s="157"/>
      <c r="M561" s="162"/>
      <c r="T561" s="163"/>
      <c r="AT561" s="158" t="s">
        <v>189</v>
      </c>
      <c r="AU561" s="158" t="s">
        <v>199</v>
      </c>
      <c r="AV561" s="13" t="s">
        <v>88</v>
      </c>
      <c r="AW561" s="13" t="s">
        <v>41</v>
      </c>
      <c r="AX561" s="13" t="s">
        <v>79</v>
      </c>
      <c r="AY561" s="158" t="s">
        <v>178</v>
      </c>
    </row>
    <row r="562" spans="2:65" s="13" customFormat="1" ht="10.199999999999999">
      <c r="B562" s="157"/>
      <c r="D562" s="151" t="s">
        <v>189</v>
      </c>
      <c r="E562" s="158" t="s">
        <v>32</v>
      </c>
      <c r="F562" s="159" t="s">
        <v>1114</v>
      </c>
      <c r="H562" s="160">
        <v>5.4539999999999997</v>
      </c>
      <c r="I562" s="161"/>
      <c r="L562" s="157"/>
      <c r="M562" s="162"/>
      <c r="T562" s="163"/>
      <c r="AT562" s="158" t="s">
        <v>189</v>
      </c>
      <c r="AU562" s="158" t="s">
        <v>199</v>
      </c>
      <c r="AV562" s="13" t="s">
        <v>88</v>
      </c>
      <c r="AW562" s="13" t="s">
        <v>41</v>
      </c>
      <c r="AX562" s="13" t="s">
        <v>79</v>
      </c>
      <c r="AY562" s="158" t="s">
        <v>178</v>
      </c>
    </row>
    <row r="563" spans="2:65" s="14" customFormat="1" ht="10.199999999999999">
      <c r="B563" s="164"/>
      <c r="D563" s="151" t="s">
        <v>189</v>
      </c>
      <c r="E563" s="165" t="s">
        <v>32</v>
      </c>
      <c r="F563" s="166" t="s">
        <v>192</v>
      </c>
      <c r="H563" s="167">
        <v>64.236999999999995</v>
      </c>
      <c r="I563" s="168"/>
      <c r="L563" s="164"/>
      <c r="M563" s="169"/>
      <c r="T563" s="170"/>
      <c r="AT563" s="165" t="s">
        <v>189</v>
      </c>
      <c r="AU563" s="165" t="s">
        <v>199</v>
      </c>
      <c r="AV563" s="14" t="s">
        <v>185</v>
      </c>
      <c r="AW563" s="14" t="s">
        <v>41</v>
      </c>
      <c r="AX563" s="14" t="s">
        <v>86</v>
      </c>
      <c r="AY563" s="165" t="s">
        <v>178</v>
      </c>
    </row>
    <row r="564" spans="2:65" s="1" customFormat="1" ht="44.25" customHeight="1">
      <c r="B564" s="34"/>
      <c r="C564" s="133" t="s">
        <v>630</v>
      </c>
      <c r="D564" s="133" t="s">
        <v>180</v>
      </c>
      <c r="E564" s="134" t="s">
        <v>588</v>
      </c>
      <c r="F564" s="135" t="s">
        <v>589</v>
      </c>
      <c r="G564" s="136" t="s">
        <v>401</v>
      </c>
      <c r="H564" s="137">
        <v>71.683000000000007</v>
      </c>
      <c r="I564" s="138"/>
      <c r="J564" s="139">
        <f>ROUND(I564*H564,2)</f>
        <v>0</v>
      </c>
      <c r="K564" s="135" t="s">
        <v>184</v>
      </c>
      <c r="L564" s="34"/>
      <c r="M564" s="140" t="s">
        <v>32</v>
      </c>
      <c r="N564" s="141" t="s">
        <v>50</v>
      </c>
      <c r="P564" s="142">
        <f>O564*H564</f>
        <v>0</v>
      </c>
      <c r="Q564" s="142">
        <v>0</v>
      </c>
      <c r="R564" s="142">
        <f>Q564*H564</f>
        <v>0</v>
      </c>
      <c r="S564" s="142">
        <v>0</v>
      </c>
      <c r="T564" s="143">
        <f>S564*H564</f>
        <v>0</v>
      </c>
      <c r="AR564" s="144" t="s">
        <v>185</v>
      </c>
      <c r="AT564" s="144" t="s">
        <v>180</v>
      </c>
      <c r="AU564" s="144" t="s">
        <v>199</v>
      </c>
      <c r="AY564" s="18" t="s">
        <v>178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86</v>
      </c>
      <c r="BK564" s="145">
        <f>ROUND(I564*H564,2)</f>
        <v>0</v>
      </c>
      <c r="BL564" s="18" t="s">
        <v>185</v>
      </c>
      <c r="BM564" s="144" t="s">
        <v>1131</v>
      </c>
    </row>
    <row r="565" spans="2:65" s="1" customFormat="1" ht="10.199999999999999">
      <c r="B565" s="34"/>
      <c r="D565" s="146" t="s">
        <v>187</v>
      </c>
      <c r="F565" s="147" t="s">
        <v>591</v>
      </c>
      <c r="I565" s="148"/>
      <c r="L565" s="34"/>
      <c r="M565" s="149"/>
      <c r="T565" s="55"/>
      <c r="AT565" s="18" t="s">
        <v>187</v>
      </c>
      <c r="AU565" s="18" t="s">
        <v>199</v>
      </c>
    </row>
    <row r="566" spans="2:65" s="13" customFormat="1" ht="10.199999999999999">
      <c r="B566" s="157"/>
      <c r="D566" s="151" t="s">
        <v>189</v>
      </c>
      <c r="E566" s="158" t="s">
        <v>32</v>
      </c>
      <c r="F566" s="159" t="s">
        <v>1115</v>
      </c>
      <c r="H566" s="160">
        <v>16.727</v>
      </c>
      <c r="I566" s="161"/>
      <c r="L566" s="157"/>
      <c r="M566" s="162"/>
      <c r="T566" s="163"/>
      <c r="AT566" s="158" t="s">
        <v>189</v>
      </c>
      <c r="AU566" s="158" t="s">
        <v>199</v>
      </c>
      <c r="AV566" s="13" t="s">
        <v>88</v>
      </c>
      <c r="AW566" s="13" t="s">
        <v>41</v>
      </c>
      <c r="AX566" s="13" t="s">
        <v>79</v>
      </c>
      <c r="AY566" s="158" t="s">
        <v>178</v>
      </c>
    </row>
    <row r="567" spans="2:65" s="13" customFormat="1" ht="10.199999999999999">
      <c r="B567" s="157"/>
      <c r="D567" s="151" t="s">
        <v>189</v>
      </c>
      <c r="E567" s="158" t="s">
        <v>32</v>
      </c>
      <c r="F567" s="159" t="s">
        <v>1120</v>
      </c>
      <c r="H567" s="160">
        <v>54.956000000000003</v>
      </c>
      <c r="I567" s="161"/>
      <c r="L567" s="157"/>
      <c r="M567" s="162"/>
      <c r="T567" s="163"/>
      <c r="AT567" s="158" t="s">
        <v>189</v>
      </c>
      <c r="AU567" s="158" t="s">
        <v>199</v>
      </c>
      <c r="AV567" s="13" t="s">
        <v>88</v>
      </c>
      <c r="AW567" s="13" t="s">
        <v>41</v>
      </c>
      <c r="AX567" s="13" t="s">
        <v>79</v>
      </c>
      <c r="AY567" s="158" t="s">
        <v>178</v>
      </c>
    </row>
    <row r="568" spans="2:65" s="14" customFormat="1" ht="10.199999999999999">
      <c r="B568" s="164"/>
      <c r="D568" s="151" t="s">
        <v>189</v>
      </c>
      <c r="E568" s="165" t="s">
        <v>32</v>
      </c>
      <c r="F568" s="166" t="s">
        <v>192</v>
      </c>
      <c r="H568" s="167">
        <v>71.683000000000007</v>
      </c>
      <c r="I568" s="168"/>
      <c r="L568" s="164"/>
      <c r="M568" s="169"/>
      <c r="T568" s="170"/>
      <c r="AT568" s="165" t="s">
        <v>189</v>
      </c>
      <c r="AU568" s="165" t="s">
        <v>199</v>
      </c>
      <c r="AV568" s="14" t="s">
        <v>185</v>
      </c>
      <c r="AW568" s="14" t="s">
        <v>41</v>
      </c>
      <c r="AX568" s="14" t="s">
        <v>86</v>
      </c>
      <c r="AY568" s="165" t="s">
        <v>178</v>
      </c>
    </row>
    <row r="569" spans="2:65" s="1" customFormat="1" ht="33" customHeight="1">
      <c r="B569" s="34"/>
      <c r="C569" s="133" t="s">
        <v>635</v>
      </c>
      <c r="D569" s="133" t="s">
        <v>180</v>
      </c>
      <c r="E569" s="134" t="s">
        <v>597</v>
      </c>
      <c r="F569" s="135" t="s">
        <v>598</v>
      </c>
      <c r="G569" s="136" t="s">
        <v>234</v>
      </c>
      <c r="H569" s="137">
        <v>101.35</v>
      </c>
      <c r="I569" s="138"/>
      <c r="J569" s="139">
        <f>ROUND(I569*H569,2)</f>
        <v>0</v>
      </c>
      <c r="K569" s="135" t="s">
        <v>184</v>
      </c>
      <c r="L569" s="34"/>
      <c r="M569" s="140" t="s">
        <v>32</v>
      </c>
      <c r="N569" s="141" t="s">
        <v>50</v>
      </c>
      <c r="P569" s="142">
        <f>O569*H569</f>
        <v>0</v>
      </c>
      <c r="Q569" s="142">
        <v>0</v>
      </c>
      <c r="R569" s="142">
        <f>Q569*H569</f>
        <v>0</v>
      </c>
      <c r="S569" s="142">
        <v>0</v>
      </c>
      <c r="T569" s="143">
        <f>S569*H569</f>
        <v>0</v>
      </c>
      <c r="AR569" s="144" t="s">
        <v>185</v>
      </c>
      <c r="AT569" s="144" t="s">
        <v>180</v>
      </c>
      <c r="AU569" s="144" t="s">
        <v>199</v>
      </c>
      <c r="AY569" s="18" t="s">
        <v>178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8" t="s">
        <v>86</v>
      </c>
      <c r="BK569" s="145">
        <f>ROUND(I569*H569,2)</f>
        <v>0</v>
      </c>
      <c r="BL569" s="18" t="s">
        <v>185</v>
      </c>
      <c r="BM569" s="144" t="s">
        <v>1132</v>
      </c>
    </row>
    <row r="570" spans="2:65" s="1" customFormat="1" ht="10.199999999999999">
      <c r="B570" s="34"/>
      <c r="D570" s="146" t="s">
        <v>187</v>
      </c>
      <c r="F570" s="147" t="s">
        <v>600</v>
      </c>
      <c r="I570" s="148"/>
      <c r="L570" s="34"/>
      <c r="M570" s="149"/>
      <c r="T570" s="55"/>
      <c r="AT570" s="18" t="s">
        <v>187</v>
      </c>
      <c r="AU570" s="18" t="s">
        <v>199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190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199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2" customFormat="1" ht="10.199999999999999">
      <c r="B572" s="150"/>
      <c r="D572" s="151" t="s">
        <v>189</v>
      </c>
      <c r="E572" s="152" t="s">
        <v>32</v>
      </c>
      <c r="F572" s="153" t="s">
        <v>222</v>
      </c>
      <c r="H572" s="152" t="s">
        <v>32</v>
      </c>
      <c r="I572" s="154"/>
      <c r="L572" s="150"/>
      <c r="M572" s="155"/>
      <c r="T572" s="156"/>
      <c r="AT572" s="152" t="s">
        <v>189</v>
      </c>
      <c r="AU572" s="152" t="s">
        <v>199</v>
      </c>
      <c r="AV572" s="12" t="s">
        <v>86</v>
      </c>
      <c r="AW572" s="12" t="s">
        <v>41</v>
      </c>
      <c r="AX572" s="12" t="s">
        <v>79</v>
      </c>
      <c r="AY572" s="152" t="s">
        <v>178</v>
      </c>
    </row>
    <row r="573" spans="2:65" s="12" customFormat="1" ht="10.199999999999999">
      <c r="B573" s="150"/>
      <c r="D573" s="151" t="s">
        <v>189</v>
      </c>
      <c r="E573" s="152" t="s">
        <v>32</v>
      </c>
      <c r="F573" s="153" t="s">
        <v>934</v>
      </c>
      <c r="H573" s="152" t="s">
        <v>32</v>
      </c>
      <c r="I573" s="154"/>
      <c r="L573" s="150"/>
      <c r="M573" s="155"/>
      <c r="T573" s="156"/>
      <c r="AT573" s="152" t="s">
        <v>189</v>
      </c>
      <c r="AU573" s="152" t="s">
        <v>199</v>
      </c>
      <c r="AV573" s="12" t="s">
        <v>86</v>
      </c>
      <c r="AW573" s="12" t="s">
        <v>41</v>
      </c>
      <c r="AX573" s="12" t="s">
        <v>79</v>
      </c>
      <c r="AY573" s="152" t="s">
        <v>178</v>
      </c>
    </row>
    <row r="574" spans="2:65" s="12" customFormat="1" ht="10.199999999999999">
      <c r="B574" s="150"/>
      <c r="D574" s="151" t="s">
        <v>189</v>
      </c>
      <c r="E574" s="152" t="s">
        <v>32</v>
      </c>
      <c r="F574" s="153" t="s">
        <v>393</v>
      </c>
      <c r="H574" s="152" t="s">
        <v>32</v>
      </c>
      <c r="I574" s="154"/>
      <c r="L574" s="150"/>
      <c r="M574" s="155"/>
      <c r="T574" s="156"/>
      <c r="AT574" s="152" t="s">
        <v>189</v>
      </c>
      <c r="AU574" s="152" t="s">
        <v>199</v>
      </c>
      <c r="AV574" s="12" t="s">
        <v>86</v>
      </c>
      <c r="AW574" s="12" t="s">
        <v>41</v>
      </c>
      <c r="AX574" s="12" t="s">
        <v>79</v>
      </c>
      <c r="AY574" s="152" t="s">
        <v>178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283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199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3" customFormat="1" ht="20.399999999999999">
      <c r="B576" s="157"/>
      <c r="D576" s="151" t="s">
        <v>189</v>
      </c>
      <c r="E576" s="158" t="s">
        <v>32</v>
      </c>
      <c r="F576" s="159" t="s">
        <v>1133</v>
      </c>
      <c r="H576" s="160">
        <v>86.35</v>
      </c>
      <c r="I576" s="161"/>
      <c r="L576" s="157"/>
      <c r="M576" s="162"/>
      <c r="T576" s="163"/>
      <c r="AT576" s="158" t="s">
        <v>189</v>
      </c>
      <c r="AU576" s="158" t="s">
        <v>199</v>
      </c>
      <c r="AV576" s="13" t="s">
        <v>88</v>
      </c>
      <c r="AW576" s="13" t="s">
        <v>41</v>
      </c>
      <c r="AX576" s="13" t="s">
        <v>79</v>
      </c>
      <c r="AY576" s="158" t="s">
        <v>178</v>
      </c>
    </row>
    <row r="577" spans="2:65" s="13" customFormat="1" ht="10.199999999999999">
      <c r="B577" s="157"/>
      <c r="D577" s="151" t="s">
        <v>189</v>
      </c>
      <c r="E577" s="158" t="s">
        <v>32</v>
      </c>
      <c r="F577" s="159" t="s">
        <v>1098</v>
      </c>
      <c r="H577" s="160">
        <v>15</v>
      </c>
      <c r="I577" s="161"/>
      <c r="L577" s="157"/>
      <c r="M577" s="162"/>
      <c r="T577" s="163"/>
      <c r="AT577" s="158" t="s">
        <v>189</v>
      </c>
      <c r="AU577" s="158" t="s">
        <v>199</v>
      </c>
      <c r="AV577" s="13" t="s">
        <v>88</v>
      </c>
      <c r="AW577" s="13" t="s">
        <v>41</v>
      </c>
      <c r="AX577" s="13" t="s">
        <v>79</v>
      </c>
      <c r="AY577" s="158" t="s">
        <v>178</v>
      </c>
    </row>
    <row r="578" spans="2:65" s="14" customFormat="1" ht="10.199999999999999">
      <c r="B578" s="164"/>
      <c r="D578" s="151" t="s">
        <v>189</v>
      </c>
      <c r="E578" s="165" t="s">
        <v>32</v>
      </c>
      <c r="F578" s="166" t="s">
        <v>192</v>
      </c>
      <c r="H578" s="167">
        <v>101.35</v>
      </c>
      <c r="I578" s="168"/>
      <c r="L578" s="164"/>
      <c r="M578" s="169"/>
      <c r="T578" s="170"/>
      <c r="AT578" s="165" t="s">
        <v>189</v>
      </c>
      <c r="AU578" s="165" t="s">
        <v>199</v>
      </c>
      <c r="AV578" s="14" t="s">
        <v>185</v>
      </c>
      <c r="AW578" s="14" t="s">
        <v>41</v>
      </c>
      <c r="AX578" s="14" t="s">
        <v>86</v>
      </c>
      <c r="AY578" s="165" t="s">
        <v>178</v>
      </c>
    </row>
    <row r="579" spans="2:65" s="1" customFormat="1" ht="33" customHeight="1">
      <c r="B579" s="34"/>
      <c r="C579" s="133" t="s">
        <v>641</v>
      </c>
      <c r="D579" s="133" t="s">
        <v>180</v>
      </c>
      <c r="E579" s="134" t="s">
        <v>603</v>
      </c>
      <c r="F579" s="135" t="s">
        <v>604</v>
      </c>
      <c r="G579" s="136" t="s">
        <v>234</v>
      </c>
      <c r="H579" s="137">
        <v>101.35</v>
      </c>
      <c r="I579" s="138"/>
      <c r="J579" s="139">
        <f>ROUND(I579*H579,2)</f>
        <v>0</v>
      </c>
      <c r="K579" s="135" t="s">
        <v>184</v>
      </c>
      <c r="L579" s="34"/>
      <c r="M579" s="140" t="s">
        <v>32</v>
      </c>
      <c r="N579" s="141" t="s">
        <v>50</v>
      </c>
      <c r="P579" s="142">
        <f>O579*H579</f>
        <v>0</v>
      </c>
      <c r="Q579" s="142">
        <v>0</v>
      </c>
      <c r="R579" s="142">
        <f>Q579*H579</f>
        <v>0</v>
      </c>
      <c r="S579" s="142">
        <v>0</v>
      </c>
      <c r="T579" s="143">
        <f>S579*H579</f>
        <v>0</v>
      </c>
      <c r="AR579" s="144" t="s">
        <v>185</v>
      </c>
      <c r="AT579" s="144" t="s">
        <v>180</v>
      </c>
      <c r="AU579" s="144" t="s">
        <v>199</v>
      </c>
      <c r="AY579" s="18" t="s">
        <v>178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86</v>
      </c>
      <c r="BK579" s="145">
        <f>ROUND(I579*H579,2)</f>
        <v>0</v>
      </c>
      <c r="BL579" s="18" t="s">
        <v>185</v>
      </c>
      <c r="BM579" s="144" t="s">
        <v>1134</v>
      </c>
    </row>
    <row r="580" spans="2:65" s="1" customFormat="1" ht="10.199999999999999">
      <c r="B580" s="34"/>
      <c r="D580" s="146" t="s">
        <v>187</v>
      </c>
      <c r="F580" s="147" t="s">
        <v>606</v>
      </c>
      <c r="I580" s="148"/>
      <c r="L580" s="34"/>
      <c r="M580" s="149"/>
      <c r="T580" s="55"/>
      <c r="AT580" s="18" t="s">
        <v>187</v>
      </c>
      <c r="AU580" s="18" t="s">
        <v>199</v>
      </c>
    </row>
    <row r="581" spans="2:65" s="12" customFormat="1" ht="10.199999999999999">
      <c r="B581" s="150"/>
      <c r="D581" s="151" t="s">
        <v>189</v>
      </c>
      <c r="E581" s="152" t="s">
        <v>32</v>
      </c>
      <c r="F581" s="153" t="s">
        <v>190</v>
      </c>
      <c r="H581" s="152" t="s">
        <v>32</v>
      </c>
      <c r="I581" s="154"/>
      <c r="L581" s="150"/>
      <c r="M581" s="155"/>
      <c r="T581" s="156"/>
      <c r="AT581" s="152" t="s">
        <v>189</v>
      </c>
      <c r="AU581" s="152" t="s">
        <v>199</v>
      </c>
      <c r="AV581" s="12" t="s">
        <v>86</v>
      </c>
      <c r="AW581" s="12" t="s">
        <v>41</v>
      </c>
      <c r="AX581" s="12" t="s">
        <v>79</v>
      </c>
      <c r="AY581" s="152" t="s">
        <v>178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222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199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934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199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393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199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2" customFormat="1" ht="10.199999999999999">
      <c r="B585" s="150"/>
      <c r="D585" s="151" t="s">
        <v>189</v>
      </c>
      <c r="E585" s="152" t="s">
        <v>32</v>
      </c>
      <c r="F585" s="153" t="s">
        <v>283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199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3" customFormat="1" ht="20.399999999999999">
      <c r="B586" s="157"/>
      <c r="D586" s="151" t="s">
        <v>189</v>
      </c>
      <c r="E586" s="158" t="s">
        <v>32</v>
      </c>
      <c r="F586" s="159" t="s">
        <v>1133</v>
      </c>
      <c r="H586" s="160">
        <v>86.35</v>
      </c>
      <c r="I586" s="161"/>
      <c r="L586" s="157"/>
      <c r="M586" s="162"/>
      <c r="T586" s="163"/>
      <c r="AT586" s="158" t="s">
        <v>189</v>
      </c>
      <c r="AU586" s="158" t="s">
        <v>199</v>
      </c>
      <c r="AV586" s="13" t="s">
        <v>88</v>
      </c>
      <c r="AW586" s="13" t="s">
        <v>41</v>
      </c>
      <c r="AX586" s="13" t="s">
        <v>79</v>
      </c>
      <c r="AY586" s="158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1098</v>
      </c>
      <c r="H587" s="160">
        <v>15</v>
      </c>
      <c r="I587" s="161"/>
      <c r="L587" s="157"/>
      <c r="M587" s="162"/>
      <c r="T587" s="163"/>
      <c r="AT587" s="158" t="s">
        <v>189</v>
      </c>
      <c r="AU587" s="158" t="s">
        <v>199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4" customFormat="1" ht="10.199999999999999">
      <c r="B588" s="164"/>
      <c r="D588" s="151" t="s">
        <v>189</v>
      </c>
      <c r="E588" s="165" t="s">
        <v>32</v>
      </c>
      <c r="F588" s="166" t="s">
        <v>192</v>
      </c>
      <c r="H588" s="167">
        <v>101.35</v>
      </c>
      <c r="I588" s="168"/>
      <c r="L588" s="164"/>
      <c r="M588" s="169"/>
      <c r="T588" s="170"/>
      <c r="AT588" s="165" t="s">
        <v>189</v>
      </c>
      <c r="AU588" s="165" t="s">
        <v>199</v>
      </c>
      <c r="AV588" s="14" t="s">
        <v>185</v>
      </c>
      <c r="AW588" s="14" t="s">
        <v>41</v>
      </c>
      <c r="AX588" s="14" t="s">
        <v>86</v>
      </c>
      <c r="AY588" s="165" t="s">
        <v>178</v>
      </c>
    </row>
    <row r="589" spans="2:65" s="1" customFormat="1" ht="49.05" customHeight="1">
      <c r="B589" s="34"/>
      <c r="C589" s="133" t="s">
        <v>648</v>
      </c>
      <c r="D589" s="133" t="s">
        <v>180</v>
      </c>
      <c r="E589" s="134" t="s">
        <v>608</v>
      </c>
      <c r="F589" s="135" t="s">
        <v>609</v>
      </c>
      <c r="G589" s="136" t="s">
        <v>234</v>
      </c>
      <c r="H589" s="137">
        <v>124.9</v>
      </c>
      <c r="I589" s="138"/>
      <c r="J589" s="139">
        <f>ROUND(I589*H589,2)</f>
        <v>0</v>
      </c>
      <c r="K589" s="135" t="s">
        <v>184</v>
      </c>
      <c r="L589" s="34"/>
      <c r="M589" s="140" t="s">
        <v>32</v>
      </c>
      <c r="N589" s="141" t="s">
        <v>50</v>
      </c>
      <c r="P589" s="142">
        <f>O589*H589</f>
        <v>0</v>
      </c>
      <c r="Q589" s="142">
        <v>0</v>
      </c>
      <c r="R589" s="142">
        <f>Q589*H589</f>
        <v>0</v>
      </c>
      <c r="S589" s="142">
        <v>0</v>
      </c>
      <c r="T589" s="143">
        <f>S589*H589</f>
        <v>0</v>
      </c>
      <c r="AR589" s="144" t="s">
        <v>185</v>
      </c>
      <c r="AT589" s="144" t="s">
        <v>180</v>
      </c>
      <c r="AU589" s="144" t="s">
        <v>199</v>
      </c>
      <c r="AY589" s="18" t="s">
        <v>178</v>
      </c>
      <c r="BE589" s="145">
        <f>IF(N589="základní",J589,0)</f>
        <v>0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8" t="s">
        <v>86</v>
      </c>
      <c r="BK589" s="145">
        <f>ROUND(I589*H589,2)</f>
        <v>0</v>
      </c>
      <c r="BL589" s="18" t="s">
        <v>185</v>
      </c>
      <c r="BM589" s="144" t="s">
        <v>1135</v>
      </c>
    </row>
    <row r="590" spans="2:65" s="1" customFormat="1" ht="10.199999999999999">
      <c r="B590" s="34"/>
      <c r="D590" s="146" t="s">
        <v>187</v>
      </c>
      <c r="F590" s="147" t="s">
        <v>611</v>
      </c>
      <c r="I590" s="148"/>
      <c r="L590" s="34"/>
      <c r="M590" s="149"/>
      <c r="T590" s="55"/>
      <c r="AT590" s="18" t="s">
        <v>187</v>
      </c>
      <c r="AU590" s="18" t="s">
        <v>199</v>
      </c>
    </row>
    <row r="591" spans="2:65" s="12" customFormat="1" ht="10.199999999999999">
      <c r="B591" s="150"/>
      <c r="D591" s="151" t="s">
        <v>189</v>
      </c>
      <c r="E591" s="152" t="s">
        <v>32</v>
      </c>
      <c r="F591" s="153" t="s">
        <v>190</v>
      </c>
      <c r="H591" s="152" t="s">
        <v>32</v>
      </c>
      <c r="I591" s="154"/>
      <c r="L591" s="150"/>
      <c r="M591" s="155"/>
      <c r="T591" s="156"/>
      <c r="AT591" s="152" t="s">
        <v>189</v>
      </c>
      <c r="AU591" s="152" t="s">
        <v>199</v>
      </c>
      <c r="AV591" s="12" t="s">
        <v>86</v>
      </c>
      <c r="AW591" s="12" t="s">
        <v>41</v>
      </c>
      <c r="AX591" s="12" t="s">
        <v>79</v>
      </c>
      <c r="AY591" s="152" t="s">
        <v>178</v>
      </c>
    </row>
    <row r="592" spans="2:65" s="12" customFormat="1" ht="10.199999999999999">
      <c r="B592" s="150"/>
      <c r="D592" s="151" t="s">
        <v>189</v>
      </c>
      <c r="E592" s="152" t="s">
        <v>32</v>
      </c>
      <c r="F592" s="153" t="s">
        <v>222</v>
      </c>
      <c r="H592" s="152" t="s">
        <v>32</v>
      </c>
      <c r="I592" s="154"/>
      <c r="L592" s="150"/>
      <c r="M592" s="155"/>
      <c r="T592" s="156"/>
      <c r="AT592" s="152" t="s">
        <v>189</v>
      </c>
      <c r="AU592" s="152" t="s">
        <v>199</v>
      </c>
      <c r="AV592" s="12" t="s">
        <v>86</v>
      </c>
      <c r="AW592" s="12" t="s">
        <v>41</v>
      </c>
      <c r="AX592" s="12" t="s">
        <v>79</v>
      </c>
      <c r="AY592" s="152" t="s">
        <v>178</v>
      </c>
    </row>
    <row r="593" spans="2:65" s="12" customFormat="1" ht="10.199999999999999">
      <c r="B593" s="150"/>
      <c r="D593" s="151" t="s">
        <v>189</v>
      </c>
      <c r="E593" s="152" t="s">
        <v>32</v>
      </c>
      <c r="F593" s="153" t="s">
        <v>934</v>
      </c>
      <c r="H593" s="152" t="s">
        <v>32</v>
      </c>
      <c r="I593" s="154"/>
      <c r="L593" s="150"/>
      <c r="M593" s="155"/>
      <c r="T593" s="156"/>
      <c r="AT593" s="152" t="s">
        <v>189</v>
      </c>
      <c r="AU593" s="152" t="s">
        <v>199</v>
      </c>
      <c r="AV593" s="12" t="s">
        <v>86</v>
      </c>
      <c r="AW593" s="12" t="s">
        <v>41</v>
      </c>
      <c r="AX593" s="12" t="s">
        <v>79</v>
      </c>
      <c r="AY593" s="152" t="s">
        <v>178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393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199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523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199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3" customFormat="1" ht="10.199999999999999">
      <c r="B596" s="157"/>
      <c r="D596" s="151" t="s">
        <v>189</v>
      </c>
      <c r="E596" s="158" t="s">
        <v>32</v>
      </c>
      <c r="F596" s="159" t="s">
        <v>1100</v>
      </c>
      <c r="H596" s="160">
        <v>109.9</v>
      </c>
      <c r="I596" s="161"/>
      <c r="L596" s="157"/>
      <c r="M596" s="162"/>
      <c r="T596" s="163"/>
      <c r="AT596" s="158" t="s">
        <v>189</v>
      </c>
      <c r="AU596" s="158" t="s">
        <v>199</v>
      </c>
      <c r="AV596" s="13" t="s">
        <v>88</v>
      </c>
      <c r="AW596" s="13" t="s">
        <v>41</v>
      </c>
      <c r="AX596" s="13" t="s">
        <v>79</v>
      </c>
      <c r="AY596" s="158" t="s">
        <v>178</v>
      </c>
    </row>
    <row r="597" spans="2:65" s="13" customFormat="1" ht="10.199999999999999">
      <c r="B597" s="157"/>
      <c r="D597" s="151" t="s">
        <v>189</v>
      </c>
      <c r="E597" s="158" t="s">
        <v>32</v>
      </c>
      <c r="F597" s="159" t="s">
        <v>1098</v>
      </c>
      <c r="H597" s="160">
        <v>15</v>
      </c>
      <c r="I597" s="161"/>
      <c r="L597" s="157"/>
      <c r="M597" s="162"/>
      <c r="T597" s="163"/>
      <c r="AT597" s="158" t="s">
        <v>189</v>
      </c>
      <c r="AU597" s="158" t="s">
        <v>199</v>
      </c>
      <c r="AV597" s="13" t="s">
        <v>88</v>
      </c>
      <c r="AW597" s="13" t="s">
        <v>41</v>
      </c>
      <c r="AX597" s="13" t="s">
        <v>79</v>
      </c>
      <c r="AY597" s="158" t="s">
        <v>178</v>
      </c>
    </row>
    <row r="598" spans="2:65" s="14" customFormat="1" ht="10.199999999999999">
      <c r="B598" s="164"/>
      <c r="D598" s="151" t="s">
        <v>189</v>
      </c>
      <c r="E598" s="165" t="s">
        <v>32</v>
      </c>
      <c r="F598" s="166" t="s">
        <v>192</v>
      </c>
      <c r="H598" s="167">
        <v>124.9</v>
      </c>
      <c r="I598" s="168"/>
      <c r="L598" s="164"/>
      <c r="M598" s="169"/>
      <c r="T598" s="170"/>
      <c r="AT598" s="165" t="s">
        <v>189</v>
      </c>
      <c r="AU598" s="165" t="s">
        <v>199</v>
      </c>
      <c r="AV598" s="14" t="s">
        <v>185</v>
      </c>
      <c r="AW598" s="14" t="s">
        <v>41</v>
      </c>
      <c r="AX598" s="14" t="s">
        <v>86</v>
      </c>
      <c r="AY598" s="165" t="s">
        <v>178</v>
      </c>
    </row>
    <row r="599" spans="2:65" s="1" customFormat="1" ht="24.15" customHeight="1">
      <c r="B599" s="34"/>
      <c r="C599" s="133" t="s">
        <v>653</v>
      </c>
      <c r="D599" s="133" t="s">
        <v>180</v>
      </c>
      <c r="E599" s="134" t="s">
        <v>613</v>
      </c>
      <c r="F599" s="135" t="s">
        <v>614</v>
      </c>
      <c r="G599" s="136" t="s">
        <v>234</v>
      </c>
      <c r="H599" s="137">
        <v>101.35</v>
      </c>
      <c r="I599" s="138"/>
      <c r="J599" s="139">
        <f>ROUND(I599*H599,2)</f>
        <v>0</v>
      </c>
      <c r="K599" s="135" t="s">
        <v>184</v>
      </c>
      <c r="L599" s="34"/>
      <c r="M599" s="140" t="s">
        <v>32</v>
      </c>
      <c r="N599" s="141" t="s">
        <v>50</v>
      </c>
      <c r="P599" s="142">
        <f>O599*H599</f>
        <v>0</v>
      </c>
      <c r="Q599" s="142">
        <v>0</v>
      </c>
      <c r="R599" s="142">
        <f>Q599*H599</f>
        <v>0</v>
      </c>
      <c r="S599" s="142">
        <v>0</v>
      </c>
      <c r="T599" s="143">
        <f>S599*H599</f>
        <v>0</v>
      </c>
      <c r="AR599" s="144" t="s">
        <v>185</v>
      </c>
      <c r="AT599" s="144" t="s">
        <v>180</v>
      </c>
      <c r="AU599" s="144" t="s">
        <v>199</v>
      </c>
      <c r="AY599" s="18" t="s">
        <v>178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86</v>
      </c>
      <c r="BK599" s="145">
        <f>ROUND(I599*H599,2)</f>
        <v>0</v>
      </c>
      <c r="BL599" s="18" t="s">
        <v>185</v>
      </c>
      <c r="BM599" s="144" t="s">
        <v>1136</v>
      </c>
    </row>
    <row r="600" spans="2:65" s="1" customFormat="1" ht="10.199999999999999">
      <c r="B600" s="34"/>
      <c r="D600" s="146" t="s">
        <v>187</v>
      </c>
      <c r="F600" s="147" t="s">
        <v>616</v>
      </c>
      <c r="I600" s="148"/>
      <c r="L600" s="34"/>
      <c r="M600" s="149"/>
      <c r="T600" s="55"/>
      <c r="AT600" s="18" t="s">
        <v>187</v>
      </c>
      <c r="AU600" s="18" t="s">
        <v>199</v>
      </c>
    </row>
    <row r="601" spans="2:65" s="12" customFormat="1" ht="10.199999999999999">
      <c r="B601" s="150"/>
      <c r="D601" s="151" t="s">
        <v>189</v>
      </c>
      <c r="E601" s="152" t="s">
        <v>32</v>
      </c>
      <c r="F601" s="153" t="s">
        <v>190</v>
      </c>
      <c r="H601" s="152" t="s">
        <v>32</v>
      </c>
      <c r="I601" s="154"/>
      <c r="L601" s="150"/>
      <c r="M601" s="155"/>
      <c r="T601" s="156"/>
      <c r="AT601" s="152" t="s">
        <v>189</v>
      </c>
      <c r="AU601" s="152" t="s">
        <v>199</v>
      </c>
      <c r="AV601" s="12" t="s">
        <v>86</v>
      </c>
      <c r="AW601" s="12" t="s">
        <v>41</v>
      </c>
      <c r="AX601" s="12" t="s">
        <v>79</v>
      </c>
      <c r="AY601" s="152" t="s">
        <v>178</v>
      </c>
    </row>
    <row r="602" spans="2:65" s="12" customFormat="1" ht="10.199999999999999">
      <c r="B602" s="150"/>
      <c r="D602" s="151" t="s">
        <v>189</v>
      </c>
      <c r="E602" s="152" t="s">
        <v>32</v>
      </c>
      <c r="F602" s="153" t="s">
        <v>222</v>
      </c>
      <c r="H602" s="152" t="s">
        <v>32</v>
      </c>
      <c r="I602" s="154"/>
      <c r="L602" s="150"/>
      <c r="M602" s="155"/>
      <c r="T602" s="156"/>
      <c r="AT602" s="152" t="s">
        <v>189</v>
      </c>
      <c r="AU602" s="152" t="s">
        <v>199</v>
      </c>
      <c r="AV602" s="12" t="s">
        <v>86</v>
      </c>
      <c r="AW602" s="12" t="s">
        <v>41</v>
      </c>
      <c r="AX602" s="12" t="s">
        <v>79</v>
      </c>
      <c r="AY602" s="152" t="s">
        <v>178</v>
      </c>
    </row>
    <row r="603" spans="2:65" s="12" customFormat="1" ht="10.199999999999999">
      <c r="B603" s="150"/>
      <c r="D603" s="151" t="s">
        <v>189</v>
      </c>
      <c r="E603" s="152" t="s">
        <v>32</v>
      </c>
      <c r="F603" s="153" t="s">
        <v>934</v>
      </c>
      <c r="H603" s="152" t="s">
        <v>32</v>
      </c>
      <c r="I603" s="154"/>
      <c r="L603" s="150"/>
      <c r="M603" s="155"/>
      <c r="T603" s="156"/>
      <c r="AT603" s="152" t="s">
        <v>189</v>
      </c>
      <c r="AU603" s="152" t="s">
        <v>199</v>
      </c>
      <c r="AV603" s="12" t="s">
        <v>86</v>
      </c>
      <c r="AW603" s="12" t="s">
        <v>41</v>
      </c>
      <c r="AX603" s="12" t="s">
        <v>79</v>
      </c>
      <c r="AY603" s="152" t="s">
        <v>178</v>
      </c>
    </row>
    <row r="604" spans="2:65" s="12" customFormat="1" ht="10.199999999999999">
      <c r="B604" s="150"/>
      <c r="D604" s="151" t="s">
        <v>189</v>
      </c>
      <c r="E604" s="152" t="s">
        <v>32</v>
      </c>
      <c r="F604" s="153" t="s">
        <v>393</v>
      </c>
      <c r="H604" s="152" t="s">
        <v>32</v>
      </c>
      <c r="I604" s="154"/>
      <c r="L604" s="150"/>
      <c r="M604" s="155"/>
      <c r="T604" s="156"/>
      <c r="AT604" s="152" t="s">
        <v>189</v>
      </c>
      <c r="AU604" s="152" t="s">
        <v>199</v>
      </c>
      <c r="AV604" s="12" t="s">
        <v>86</v>
      </c>
      <c r="AW604" s="12" t="s">
        <v>41</v>
      </c>
      <c r="AX604" s="12" t="s">
        <v>79</v>
      </c>
      <c r="AY604" s="152" t="s">
        <v>178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283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199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3" customFormat="1" ht="10.199999999999999">
      <c r="B606" s="157"/>
      <c r="D606" s="151" t="s">
        <v>189</v>
      </c>
      <c r="E606" s="158" t="s">
        <v>32</v>
      </c>
      <c r="F606" s="159" t="s">
        <v>1097</v>
      </c>
      <c r="H606" s="160">
        <v>86.35</v>
      </c>
      <c r="I606" s="161"/>
      <c r="L606" s="157"/>
      <c r="M606" s="162"/>
      <c r="T606" s="163"/>
      <c r="AT606" s="158" t="s">
        <v>189</v>
      </c>
      <c r="AU606" s="158" t="s">
        <v>199</v>
      </c>
      <c r="AV606" s="13" t="s">
        <v>88</v>
      </c>
      <c r="AW606" s="13" t="s">
        <v>41</v>
      </c>
      <c r="AX606" s="13" t="s">
        <v>79</v>
      </c>
      <c r="AY606" s="158" t="s">
        <v>178</v>
      </c>
    </row>
    <row r="607" spans="2:65" s="13" customFormat="1" ht="10.199999999999999">
      <c r="B607" s="157"/>
      <c r="D607" s="151" t="s">
        <v>189</v>
      </c>
      <c r="E607" s="158" t="s">
        <v>32</v>
      </c>
      <c r="F607" s="159" t="s">
        <v>1098</v>
      </c>
      <c r="H607" s="160">
        <v>15</v>
      </c>
      <c r="I607" s="161"/>
      <c r="L607" s="157"/>
      <c r="M607" s="162"/>
      <c r="T607" s="163"/>
      <c r="AT607" s="158" t="s">
        <v>189</v>
      </c>
      <c r="AU607" s="158" t="s">
        <v>199</v>
      </c>
      <c r="AV607" s="13" t="s">
        <v>88</v>
      </c>
      <c r="AW607" s="13" t="s">
        <v>41</v>
      </c>
      <c r="AX607" s="13" t="s">
        <v>79</v>
      </c>
      <c r="AY607" s="158" t="s">
        <v>178</v>
      </c>
    </row>
    <row r="608" spans="2:65" s="14" customFormat="1" ht="10.199999999999999">
      <c r="B608" s="164"/>
      <c r="D608" s="151" t="s">
        <v>189</v>
      </c>
      <c r="E608" s="165" t="s">
        <v>32</v>
      </c>
      <c r="F608" s="166" t="s">
        <v>192</v>
      </c>
      <c r="H608" s="167">
        <v>101.35</v>
      </c>
      <c r="I608" s="168"/>
      <c r="L608" s="164"/>
      <c r="M608" s="169"/>
      <c r="T608" s="170"/>
      <c r="AT608" s="165" t="s">
        <v>189</v>
      </c>
      <c r="AU608" s="165" t="s">
        <v>199</v>
      </c>
      <c r="AV608" s="14" t="s">
        <v>185</v>
      </c>
      <c r="AW608" s="14" t="s">
        <v>41</v>
      </c>
      <c r="AX608" s="14" t="s">
        <v>86</v>
      </c>
      <c r="AY608" s="165" t="s">
        <v>178</v>
      </c>
    </row>
    <row r="609" spans="2:65" s="1" customFormat="1" ht="24.15" customHeight="1">
      <c r="B609" s="34"/>
      <c r="C609" s="133" t="s">
        <v>658</v>
      </c>
      <c r="D609" s="133" t="s">
        <v>180</v>
      </c>
      <c r="E609" s="134" t="s">
        <v>618</v>
      </c>
      <c r="F609" s="135" t="s">
        <v>619</v>
      </c>
      <c r="G609" s="136" t="s">
        <v>234</v>
      </c>
      <c r="H609" s="137">
        <v>431.62</v>
      </c>
      <c r="I609" s="138"/>
      <c r="J609" s="139">
        <f>ROUND(I609*H609,2)</f>
        <v>0</v>
      </c>
      <c r="K609" s="135" t="s">
        <v>184</v>
      </c>
      <c r="L609" s="34"/>
      <c r="M609" s="140" t="s">
        <v>32</v>
      </c>
      <c r="N609" s="141" t="s">
        <v>50</v>
      </c>
      <c r="P609" s="142">
        <f>O609*H609</f>
        <v>0</v>
      </c>
      <c r="Q609" s="142">
        <v>0</v>
      </c>
      <c r="R609" s="142">
        <f>Q609*H609</f>
        <v>0</v>
      </c>
      <c r="S609" s="142">
        <v>0</v>
      </c>
      <c r="T609" s="143">
        <f>S609*H609</f>
        <v>0</v>
      </c>
      <c r="AR609" s="144" t="s">
        <v>185</v>
      </c>
      <c r="AT609" s="144" t="s">
        <v>180</v>
      </c>
      <c r="AU609" s="144" t="s">
        <v>199</v>
      </c>
      <c r="AY609" s="18" t="s">
        <v>178</v>
      </c>
      <c r="BE609" s="145">
        <f>IF(N609="základní",J609,0)</f>
        <v>0</v>
      </c>
      <c r="BF609" s="145">
        <f>IF(N609="snížená",J609,0)</f>
        <v>0</v>
      </c>
      <c r="BG609" s="145">
        <f>IF(N609="zákl. přenesená",J609,0)</f>
        <v>0</v>
      </c>
      <c r="BH609" s="145">
        <f>IF(N609="sníž. přenesená",J609,0)</f>
        <v>0</v>
      </c>
      <c r="BI609" s="145">
        <f>IF(N609="nulová",J609,0)</f>
        <v>0</v>
      </c>
      <c r="BJ609" s="18" t="s">
        <v>86</v>
      </c>
      <c r="BK609" s="145">
        <f>ROUND(I609*H609,2)</f>
        <v>0</v>
      </c>
      <c r="BL609" s="18" t="s">
        <v>185</v>
      </c>
      <c r="BM609" s="144" t="s">
        <v>1137</v>
      </c>
    </row>
    <row r="610" spans="2:65" s="1" customFormat="1" ht="10.199999999999999">
      <c r="B610" s="34"/>
      <c r="D610" s="146" t="s">
        <v>187</v>
      </c>
      <c r="F610" s="147" t="s">
        <v>621</v>
      </c>
      <c r="I610" s="148"/>
      <c r="L610" s="34"/>
      <c r="M610" s="149"/>
      <c r="T610" s="55"/>
      <c r="AT610" s="18" t="s">
        <v>187</v>
      </c>
      <c r="AU610" s="18" t="s">
        <v>199</v>
      </c>
    </row>
    <row r="611" spans="2:65" s="13" customFormat="1" ht="10.199999999999999">
      <c r="B611" s="157"/>
      <c r="D611" s="151" t="s">
        <v>189</v>
      </c>
      <c r="E611" s="158" t="s">
        <v>32</v>
      </c>
      <c r="F611" s="159" t="s">
        <v>1138</v>
      </c>
      <c r="H611" s="160">
        <v>181.82</v>
      </c>
      <c r="I611" s="161"/>
      <c r="L611" s="157"/>
      <c r="M611" s="162"/>
      <c r="T611" s="163"/>
      <c r="AT611" s="158" t="s">
        <v>189</v>
      </c>
      <c r="AU611" s="158" t="s">
        <v>199</v>
      </c>
      <c r="AV611" s="13" t="s">
        <v>88</v>
      </c>
      <c r="AW611" s="13" t="s">
        <v>41</v>
      </c>
      <c r="AX611" s="13" t="s">
        <v>79</v>
      </c>
      <c r="AY611" s="158" t="s">
        <v>178</v>
      </c>
    </row>
    <row r="612" spans="2:65" s="13" customFormat="1" ht="10.199999999999999">
      <c r="B612" s="157"/>
      <c r="D612" s="151" t="s">
        <v>189</v>
      </c>
      <c r="E612" s="158" t="s">
        <v>32</v>
      </c>
      <c r="F612" s="159" t="s">
        <v>1139</v>
      </c>
      <c r="H612" s="160">
        <v>124.9</v>
      </c>
      <c r="I612" s="161"/>
      <c r="L612" s="157"/>
      <c r="M612" s="162"/>
      <c r="T612" s="163"/>
      <c r="AT612" s="158" t="s">
        <v>189</v>
      </c>
      <c r="AU612" s="158" t="s">
        <v>199</v>
      </c>
      <c r="AV612" s="13" t="s">
        <v>88</v>
      </c>
      <c r="AW612" s="13" t="s">
        <v>41</v>
      </c>
      <c r="AX612" s="13" t="s">
        <v>79</v>
      </c>
      <c r="AY612" s="158" t="s">
        <v>178</v>
      </c>
    </row>
    <row r="613" spans="2:65" s="13" customFormat="1" ht="10.199999999999999">
      <c r="B613" s="157"/>
      <c r="D613" s="151" t="s">
        <v>189</v>
      </c>
      <c r="E613" s="158" t="s">
        <v>32</v>
      </c>
      <c r="F613" s="159" t="s">
        <v>1140</v>
      </c>
      <c r="H613" s="160">
        <v>124.9</v>
      </c>
      <c r="I613" s="161"/>
      <c r="L613" s="157"/>
      <c r="M613" s="162"/>
      <c r="T613" s="163"/>
      <c r="AT613" s="158" t="s">
        <v>189</v>
      </c>
      <c r="AU613" s="158" t="s">
        <v>199</v>
      </c>
      <c r="AV613" s="13" t="s">
        <v>88</v>
      </c>
      <c r="AW613" s="13" t="s">
        <v>41</v>
      </c>
      <c r="AX613" s="13" t="s">
        <v>79</v>
      </c>
      <c r="AY613" s="158" t="s">
        <v>178</v>
      </c>
    </row>
    <row r="614" spans="2:65" s="14" customFormat="1" ht="10.199999999999999">
      <c r="B614" s="164"/>
      <c r="D614" s="151" t="s">
        <v>189</v>
      </c>
      <c r="E614" s="165" t="s">
        <v>32</v>
      </c>
      <c r="F614" s="166" t="s">
        <v>192</v>
      </c>
      <c r="H614" s="167">
        <v>431.62</v>
      </c>
      <c r="I614" s="168"/>
      <c r="L614" s="164"/>
      <c r="M614" s="169"/>
      <c r="T614" s="170"/>
      <c r="AT614" s="165" t="s">
        <v>189</v>
      </c>
      <c r="AU614" s="165" t="s">
        <v>199</v>
      </c>
      <c r="AV614" s="14" t="s">
        <v>185</v>
      </c>
      <c r="AW614" s="14" t="s">
        <v>41</v>
      </c>
      <c r="AX614" s="14" t="s">
        <v>86</v>
      </c>
      <c r="AY614" s="165" t="s">
        <v>178</v>
      </c>
    </row>
    <row r="615" spans="2:65" s="1" customFormat="1" ht="44.25" customHeight="1">
      <c r="B615" s="34"/>
      <c r="C615" s="133" t="s">
        <v>663</v>
      </c>
      <c r="D615" s="133" t="s">
        <v>180</v>
      </c>
      <c r="E615" s="134" t="s">
        <v>626</v>
      </c>
      <c r="F615" s="135" t="s">
        <v>627</v>
      </c>
      <c r="G615" s="136" t="s">
        <v>234</v>
      </c>
      <c r="H615" s="137">
        <v>181.82</v>
      </c>
      <c r="I615" s="138"/>
      <c r="J615" s="139">
        <f>ROUND(I615*H615,2)</f>
        <v>0</v>
      </c>
      <c r="K615" s="135" t="s">
        <v>184</v>
      </c>
      <c r="L615" s="34"/>
      <c r="M615" s="140" t="s">
        <v>32</v>
      </c>
      <c r="N615" s="141" t="s">
        <v>50</v>
      </c>
      <c r="P615" s="142">
        <f>O615*H615</f>
        <v>0</v>
      </c>
      <c r="Q615" s="142">
        <v>0</v>
      </c>
      <c r="R615" s="142">
        <f>Q615*H615</f>
        <v>0</v>
      </c>
      <c r="S615" s="142">
        <v>0</v>
      </c>
      <c r="T615" s="143">
        <f>S615*H615</f>
        <v>0</v>
      </c>
      <c r="AR615" s="144" t="s">
        <v>185</v>
      </c>
      <c r="AT615" s="144" t="s">
        <v>180</v>
      </c>
      <c r="AU615" s="144" t="s">
        <v>199</v>
      </c>
      <c r="AY615" s="18" t="s">
        <v>178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8" t="s">
        <v>86</v>
      </c>
      <c r="BK615" s="145">
        <f>ROUND(I615*H615,2)</f>
        <v>0</v>
      </c>
      <c r="BL615" s="18" t="s">
        <v>185</v>
      </c>
      <c r="BM615" s="144" t="s">
        <v>1141</v>
      </c>
    </row>
    <row r="616" spans="2:65" s="1" customFormat="1" ht="10.199999999999999">
      <c r="B616" s="34"/>
      <c r="D616" s="146" t="s">
        <v>187</v>
      </c>
      <c r="F616" s="147" t="s">
        <v>629</v>
      </c>
      <c r="I616" s="148"/>
      <c r="L616" s="34"/>
      <c r="M616" s="149"/>
      <c r="T616" s="55"/>
      <c r="AT616" s="18" t="s">
        <v>187</v>
      </c>
      <c r="AU616" s="18" t="s">
        <v>199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190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199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2" customFormat="1" ht="10.199999999999999">
      <c r="B618" s="150"/>
      <c r="D618" s="151" t="s">
        <v>189</v>
      </c>
      <c r="E618" s="152" t="s">
        <v>32</v>
      </c>
      <c r="F618" s="153" t="s">
        <v>222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199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65" s="12" customFormat="1" ht="10.199999999999999">
      <c r="B619" s="150"/>
      <c r="D619" s="151" t="s">
        <v>189</v>
      </c>
      <c r="E619" s="152" t="s">
        <v>32</v>
      </c>
      <c r="F619" s="153" t="s">
        <v>934</v>
      </c>
      <c r="H619" s="152" t="s">
        <v>32</v>
      </c>
      <c r="I619" s="154"/>
      <c r="L619" s="150"/>
      <c r="M619" s="155"/>
      <c r="T619" s="156"/>
      <c r="AT619" s="152" t="s">
        <v>189</v>
      </c>
      <c r="AU619" s="152" t="s">
        <v>199</v>
      </c>
      <c r="AV619" s="12" t="s">
        <v>86</v>
      </c>
      <c r="AW619" s="12" t="s">
        <v>41</v>
      </c>
      <c r="AX619" s="12" t="s">
        <v>79</v>
      </c>
      <c r="AY619" s="152" t="s">
        <v>178</v>
      </c>
    </row>
    <row r="620" spans="2:65" s="12" customFormat="1" ht="10.199999999999999">
      <c r="B620" s="150"/>
      <c r="D620" s="151" t="s">
        <v>189</v>
      </c>
      <c r="E620" s="152" t="s">
        <v>32</v>
      </c>
      <c r="F620" s="153" t="s">
        <v>393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199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2" customFormat="1" ht="10.199999999999999">
      <c r="B621" s="150"/>
      <c r="D621" s="151" t="s">
        <v>189</v>
      </c>
      <c r="E621" s="152" t="s">
        <v>32</v>
      </c>
      <c r="F621" s="153" t="s">
        <v>537</v>
      </c>
      <c r="H621" s="152" t="s">
        <v>32</v>
      </c>
      <c r="I621" s="154"/>
      <c r="L621" s="150"/>
      <c r="M621" s="155"/>
      <c r="T621" s="156"/>
      <c r="AT621" s="152" t="s">
        <v>189</v>
      </c>
      <c r="AU621" s="152" t="s">
        <v>199</v>
      </c>
      <c r="AV621" s="12" t="s">
        <v>86</v>
      </c>
      <c r="AW621" s="12" t="s">
        <v>41</v>
      </c>
      <c r="AX621" s="12" t="s">
        <v>79</v>
      </c>
      <c r="AY621" s="152" t="s">
        <v>178</v>
      </c>
    </row>
    <row r="622" spans="2:65" s="13" customFormat="1" ht="10.199999999999999">
      <c r="B622" s="157"/>
      <c r="D622" s="151" t="s">
        <v>189</v>
      </c>
      <c r="E622" s="158" t="s">
        <v>32</v>
      </c>
      <c r="F622" s="159" t="s">
        <v>1103</v>
      </c>
      <c r="H622" s="160">
        <v>149.15</v>
      </c>
      <c r="I622" s="161"/>
      <c r="L622" s="157"/>
      <c r="M622" s="162"/>
      <c r="T622" s="163"/>
      <c r="AT622" s="158" t="s">
        <v>189</v>
      </c>
      <c r="AU622" s="158" t="s">
        <v>199</v>
      </c>
      <c r="AV622" s="13" t="s">
        <v>88</v>
      </c>
      <c r="AW622" s="13" t="s">
        <v>41</v>
      </c>
      <c r="AX622" s="13" t="s">
        <v>79</v>
      </c>
      <c r="AY622" s="158" t="s">
        <v>178</v>
      </c>
    </row>
    <row r="623" spans="2:65" s="13" customFormat="1" ht="10.199999999999999">
      <c r="B623" s="157"/>
      <c r="D623" s="151" t="s">
        <v>189</v>
      </c>
      <c r="E623" s="158" t="s">
        <v>32</v>
      </c>
      <c r="F623" s="159" t="s">
        <v>1104</v>
      </c>
      <c r="H623" s="160">
        <v>32.67</v>
      </c>
      <c r="I623" s="161"/>
      <c r="L623" s="157"/>
      <c r="M623" s="162"/>
      <c r="T623" s="163"/>
      <c r="AT623" s="158" t="s">
        <v>189</v>
      </c>
      <c r="AU623" s="158" t="s">
        <v>199</v>
      </c>
      <c r="AV623" s="13" t="s">
        <v>88</v>
      </c>
      <c r="AW623" s="13" t="s">
        <v>41</v>
      </c>
      <c r="AX623" s="13" t="s">
        <v>79</v>
      </c>
      <c r="AY623" s="158" t="s">
        <v>178</v>
      </c>
    </row>
    <row r="624" spans="2:65" s="14" customFormat="1" ht="10.199999999999999">
      <c r="B624" s="164"/>
      <c r="D624" s="151" t="s">
        <v>189</v>
      </c>
      <c r="E624" s="165" t="s">
        <v>32</v>
      </c>
      <c r="F624" s="166" t="s">
        <v>192</v>
      </c>
      <c r="H624" s="167">
        <v>181.82</v>
      </c>
      <c r="I624" s="168"/>
      <c r="L624" s="164"/>
      <c r="M624" s="169"/>
      <c r="T624" s="170"/>
      <c r="AT624" s="165" t="s">
        <v>189</v>
      </c>
      <c r="AU624" s="165" t="s">
        <v>199</v>
      </c>
      <c r="AV624" s="14" t="s">
        <v>185</v>
      </c>
      <c r="AW624" s="14" t="s">
        <v>41</v>
      </c>
      <c r="AX624" s="14" t="s">
        <v>86</v>
      </c>
      <c r="AY624" s="165" t="s">
        <v>178</v>
      </c>
    </row>
    <row r="625" spans="2:65" s="1" customFormat="1" ht="44.25" customHeight="1">
      <c r="B625" s="34"/>
      <c r="C625" s="133" t="s">
        <v>669</v>
      </c>
      <c r="D625" s="133" t="s">
        <v>180</v>
      </c>
      <c r="E625" s="134" t="s">
        <v>1142</v>
      </c>
      <c r="F625" s="135" t="s">
        <v>1143</v>
      </c>
      <c r="G625" s="136" t="s">
        <v>234</v>
      </c>
      <c r="H625" s="137">
        <v>124.9</v>
      </c>
      <c r="I625" s="138"/>
      <c r="J625" s="139">
        <f>ROUND(I625*H625,2)</f>
        <v>0</v>
      </c>
      <c r="K625" s="135" t="s">
        <v>184</v>
      </c>
      <c r="L625" s="34"/>
      <c r="M625" s="140" t="s">
        <v>32</v>
      </c>
      <c r="N625" s="141" t="s">
        <v>50</v>
      </c>
      <c r="P625" s="142">
        <f>O625*H625</f>
        <v>0</v>
      </c>
      <c r="Q625" s="142">
        <v>0</v>
      </c>
      <c r="R625" s="142">
        <f>Q625*H625</f>
        <v>0</v>
      </c>
      <c r="S625" s="142">
        <v>0</v>
      </c>
      <c r="T625" s="143">
        <f>S625*H625</f>
        <v>0</v>
      </c>
      <c r="AR625" s="144" t="s">
        <v>185</v>
      </c>
      <c r="AT625" s="144" t="s">
        <v>180</v>
      </c>
      <c r="AU625" s="144" t="s">
        <v>199</v>
      </c>
      <c r="AY625" s="18" t="s">
        <v>178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86</v>
      </c>
      <c r="BK625" s="145">
        <f>ROUND(I625*H625,2)</f>
        <v>0</v>
      </c>
      <c r="BL625" s="18" t="s">
        <v>185</v>
      </c>
      <c r="BM625" s="144" t="s">
        <v>1144</v>
      </c>
    </row>
    <row r="626" spans="2:65" s="1" customFormat="1" ht="10.199999999999999">
      <c r="B626" s="34"/>
      <c r="D626" s="146" t="s">
        <v>187</v>
      </c>
      <c r="F626" s="147" t="s">
        <v>1145</v>
      </c>
      <c r="I626" s="148"/>
      <c r="L626" s="34"/>
      <c r="M626" s="149"/>
      <c r="T626" s="55"/>
      <c r="AT626" s="18" t="s">
        <v>187</v>
      </c>
      <c r="AU626" s="18" t="s">
        <v>199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190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199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2" customFormat="1" ht="10.199999999999999">
      <c r="B628" s="150"/>
      <c r="D628" s="151" t="s">
        <v>189</v>
      </c>
      <c r="E628" s="152" t="s">
        <v>32</v>
      </c>
      <c r="F628" s="153" t="s">
        <v>222</v>
      </c>
      <c r="H628" s="152" t="s">
        <v>32</v>
      </c>
      <c r="I628" s="154"/>
      <c r="L628" s="150"/>
      <c r="M628" s="155"/>
      <c r="T628" s="156"/>
      <c r="AT628" s="152" t="s">
        <v>189</v>
      </c>
      <c r="AU628" s="152" t="s">
        <v>199</v>
      </c>
      <c r="AV628" s="12" t="s">
        <v>86</v>
      </c>
      <c r="AW628" s="12" t="s">
        <v>41</v>
      </c>
      <c r="AX628" s="12" t="s">
        <v>79</v>
      </c>
      <c r="AY628" s="152" t="s">
        <v>178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934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199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2" customFormat="1" ht="10.199999999999999">
      <c r="B630" s="150"/>
      <c r="D630" s="151" t="s">
        <v>189</v>
      </c>
      <c r="E630" s="152" t="s">
        <v>32</v>
      </c>
      <c r="F630" s="153" t="s">
        <v>393</v>
      </c>
      <c r="H630" s="152" t="s">
        <v>32</v>
      </c>
      <c r="I630" s="154"/>
      <c r="L630" s="150"/>
      <c r="M630" s="155"/>
      <c r="T630" s="156"/>
      <c r="AT630" s="152" t="s">
        <v>189</v>
      </c>
      <c r="AU630" s="152" t="s">
        <v>199</v>
      </c>
      <c r="AV630" s="12" t="s">
        <v>86</v>
      </c>
      <c r="AW630" s="12" t="s">
        <v>41</v>
      </c>
      <c r="AX630" s="12" t="s">
        <v>79</v>
      </c>
      <c r="AY630" s="152" t="s">
        <v>178</v>
      </c>
    </row>
    <row r="631" spans="2:65" s="12" customFormat="1" ht="10.199999999999999">
      <c r="B631" s="150"/>
      <c r="D631" s="151" t="s">
        <v>189</v>
      </c>
      <c r="E631" s="152" t="s">
        <v>32</v>
      </c>
      <c r="F631" s="153" t="s">
        <v>523</v>
      </c>
      <c r="H631" s="152" t="s">
        <v>32</v>
      </c>
      <c r="I631" s="154"/>
      <c r="L631" s="150"/>
      <c r="M631" s="155"/>
      <c r="T631" s="156"/>
      <c r="AT631" s="152" t="s">
        <v>189</v>
      </c>
      <c r="AU631" s="152" t="s">
        <v>199</v>
      </c>
      <c r="AV631" s="12" t="s">
        <v>86</v>
      </c>
      <c r="AW631" s="12" t="s">
        <v>41</v>
      </c>
      <c r="AX631" s="12" t="s">
        <v>79</v>
      </c>
      <c r="AY631" s="152" t="s">
        <v>178</v>
      </c>
    </row>
    <row r="632" spans="2:65" s="13" customFormat="1" ht="10.199999999999999">
      <c r="B632" s="157"/>
      <c r="D632" s="151" t="s">
        <v>189</v>
      </c>
      <c r="E632" s="158" t="s">
        <v>32</v>
      </c>
      <c r="F632" s="159" t="s">
        <v>1101</v>
      </c>
      <c r="H632" s="160">
        <v>109.9</v>
      </c>
      <c r="I632" s="161"/>
      <c r="L632" s="157"/>
      <c r="M632" s="162"/>
      <c r="T632" s="163"/>
      <c r="AT632" s="158" t="s">
        <v>189</v>
      </c>
      <c r="AU632" s="158" t="s">
        <v>199</v>
      </c>
      <c r="AV632" s="13" t="s">
        <v>88</v>
      </c>
      <c r="AW632" s="13" t="s">
        <v>41</v>
      </c>
      <c r="AX632" s="13" t="s">
        <v>79</v>
      </c>
      <c r="AY632" s="158" t="s">
        <v>178</v>
      </c>
    </row>
    <row r="633" spans="2:65" s="13" customFormat="1" ht="10.199999999999999">
      <c r="B633" s="157"/>
      <c r="D633" s="151" t="s">
        <v>189</v>
      </c>
      <c r="E633" s="158" t="s">
        <v>32</v>
      </c>
      <c r="F633" s="159" t="s">
        <v>1098</v>
      </c>
      <c r="H633" s="160">
        <v>15</v>
      </c>
      <c r="I633" s="161"/>
      <c r="L633" s="157"/>
      <c r="M633" s="162"/>
      <c r="T633" s="163"/>
      <c r="AT633" s="158" t="s">
        <v>189</v>
      </c>
      <c r="AU633" s="158" t="s">
        <v>199</v>
      </c>
      <c r="AV633" s="13" t="s">
        <v>88</v>
      </c>
      <c r="AW633" s="13" t="s">
        <v>41</v>
      </c>
      <c r="AX633" s="13" t="s">
        <v>79</v>
      </c>
      <c r="AY633" s="158" t="s">
        <v>178</v>
      </c>
    </row>
    <row r="634" spans="2:65" s="14" customFormat="1" ht="10.199999999999999">
      <c r="B634" s="164"/>
      <c r="D634" s="151" t="s">
        <v>189</v>
      </c>
      <c r="E634" s="165" t="s">
        <v>32</v>
      </c>
      <c r="F634" s="166" t="s">
        <v>192</v>
      </c>
      <c r="H634" s="167">
        <v>124.9</v>
      </c>
      <c r="I634" s="168"/>
      <c r="L634" s="164"/>
      <c r="M634" s="169"/>
      <c r="T634" s="170"/>
      <c r="AT634" s="165" t="s">
        <v>189</v>
      </c>
      <c r="AU634" s="165" t="s">
        <v>199</v>
      </c>
      <c r="AV634" s="14" t="s">
        <v>185</v>
      </c>
      <c r="AW634" s="14" t="s">
        <v>41</v>
      </c>
      <c r="AX634" s="14" t="s">
        <v>86</v>
      </c>
      <c r="AY634" s="165" t="s">
        <v>178</v>
      </c>
    </row>
    <row r="635" spans="2:65" s="1" customFormat="1" ht="37.799999999999997" customHeight="1">
      <c r="B635" s="34"/>
      <c r="C635" s="133" t="s">
        <v>676</v>
      </c>
      <c r="D635" s="133" t="s">
        <v>180</v>
      </c>
      <c r="E635" s="134" t="s">
        <v>636</v>
      </c>
      <c r="F635" s="135" t="s">
        <v>637</v>
      </c>
      <c r="G635" s="136" t="s">
        <v>202</v>
      </c>
      <c r="H635" s="137">
        <v>9.8960000000000008</v>
      </c>
      <c r="I635" s="138"/>
      <c r="J635" s="139">
        <f>ROUND(I635*H635,2)</f>
        <v>0</v>
      </c>
      <c r="K635" s="135" t="s">
        <v>184</v>
      </c>
      <c r="L635" s="34"/>
      <c r="M635" s="140" t="s">
        <v>32</v>
      </c>
      <c r="N635" s="141" t="s">
        <v>50</v>
      </c>
      <c r="P635" s="142">
        <f>O635*H635</f>
        <v>0</v>
      </c>
      <c r="Q635" s="142">
        <v>4.4999999999999999E-4</v>
      </c>
      <c r="R635" s="142">
        <f>Q635*H635</f>
        <v>4.4532E-3</v>
      </c>
      <c r="S635" s="142">
        <v>0</v>
      </c>
      <c r="T635" s="143">
        <f>S635*H635</f>
        <v>0</v>
      </c>
      <c r="AR635" s="144" t="s">
        <v>185</v>
      </c>
      <c r="AT635" s="144" t="s">
        <v>180</v>
      </c>
      <c r="AU635" s="144" t="s">
        <v>199</v>
      </c>
      <c r="AY635" s="18" t="s">
        <v>178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8" t="s">
        <v>86</v>
      </c>
      <c r="BK635" s="145">
        <f>ROUND(I635*H635,2)</f>
        <v>0</v>
      </c>
      <c r="BL635" s="18" t="s">
        <v>185</v>
      </c>
      <c r="BM635" s="144" t="s">
        <v>1146</v>
      </c>
    </row>
    <row r="636" spans="2:65" s="1" customFormat="1" ht="10.199999999999999">
      <c r="B636" s="34"/>
      <c r="D636" s="146" t="s">
        <v>187</v>
      </c>
      <c r="F636" s="147" t="s">
        <v>639</v>
      </c>
      <c r="I636" s="148"/>
      <c r="L636" s="34"/>
      <c r="M636" s="149"/>
      <c r="T636" s="55"/>
      <c r="AT636" s="18" t="s">
        <v>187</v>
      </c>
      <c r="AU636" s="18" t="s">
        <v>199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190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199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222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199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2" customFormat="1" ht="10.199999999999999">
      <c r="B639" s="150"/>
      <c r="D639" s="151" t="s">
        <v>189</v>
      </c>
      <c r="E639" s="152" t="s">
        <v>32</v>
      </c>
      <c r="F639" s="153" t="s">
        <v>934</v>
      </c>
      <c r="H639" s="152" t="s">
        <v>32</v>
      </c>
      <c r="I639" s="154"/>
      <c r="L639" s="150"/>
      <c r="M639" s="155"/>
      <c r="T639" s="156"/>
      <c r="AT639" s="152" t="s">
        <v>189</v>
      </c>
      <c r="AU639" s="152" t="s">
        <v>199</v>
      </c>
      <c r="AV639" s="12" t="s">
        <v>86</v>
      </c>
      <c r="AW639" s="12" t="s">
        <v>41</v>
      </c>
      <c r="AX639" s="12" t="s">
        <v>79</v>
      </c>
      <c r="AY639" s="152" t="s">
        <v>178</v>
      </c>
    </row>
    <row r="640" spans="2:65" s="12" customFormat="1" ht="10.199999999999999">
      <c r="B640" s="150"/>
      <c r="D640" s="151" t="s">
        <v>189</v>
      </c>
      <c r="E640" s="152" t="s">
        <v>32</v>
      </c>
      <c r="F640" s="153" t="s">
        <v>475</v>
      </c>
      <c r="H640" s="152" t="s">
        <v>32</v>
      </c>
      <c r="I640" s="154"/>
      <c r="L640" s="150"/>
      <c r="M640" s="155"/>
      <c r="T640" s="156"/>
      <c r="AT640" s="152" t="s">
        <v>189</v>
      </c>
      <c r="AU640" s="152" t="s">
        <v>199</v>
      </c>
      <c r="AV640" s="12" t="s">
        <v>86</v>
      </c>
      <c r="AW640" s="12" t="s">
        <v>41</v>
      </c>
      <c r="AX640" s="12" t="s">
        <v>79</v>
      </c>
      <c r="AY640" s="152" t="s">
        <v>178</v>
      </c>
    </row>
    <row r="641" spans="2:65" s="13" customFormat="1" ht="10.199999999999999">
      <c r="B641" s="157"/>
      <c r="D641" s="151" t="s">
        <v>189</v>
      </c>
      <c r="E641" s="158" t="s">
        <v>32</v>
      </c>
      <c r="F641" s="159" t="s">
        <v>1147</v>
      </c>
      <c r="H641" s="160">
        <v>9.8960000000000008</v>
      </c>
      <c r="I641" s="161"/>
      <c r="L641" s="157"/>
      <c r="M641" s="162"/>
      <c r="T641" s="163"/>
      <c r="AT641" s="158" t="s">
        <v>189</v>
      </c>
      <c r="AU641" s="158" t="s">
        <v>199</v>
      </c>
      <c r="AV641" s="13" t="s">
        <v>88</v>
      </c>
      <c r="AW641" s="13" t="s">
        <v>41</v>
      </c>
      <c r="AX641" s="13" t="s">
        <v>79</v>
      </c>
      <c r="AY641" s="158" t="s">
        <v>178</v>
      </c>
    </row>
    <row r="642" spans="2:65" s="15" customFormat="1" ht="10.199999999999999">
      <c r="B642" s="181"/>
      <c r="D642" s="151" t="s">
        <v>189</v>
      </c>
      <c r="E642" s="182" t="s">
        <v>32</v>
      </c>
      <c r="F642" s="183" t="s">
        <v>479</v>
      </c>
      <c r="H642" s="184">
        <v>9.8960000000000008</v>
      </c>
      <c r="I642" s="185"/>
      <c r="L642" s="181"/>
      <c r="M642" s="186"/>
      <c r="T642" s="187"/>
      <c r="AT642" s="182" t="s">
        <v>189</v>
      </c>
      <c r="AU642" s="182" t="s">
        <v>199</v>
      </c>
      <c r="AV642" s="15" t="s">
        <v>199</v>
      </c>
      <c r="AW642" s="15" t="s">
        <v>41</v>
      </c>
      <c r="AX642" s="15" t="s">
        <v>79</v>
      </c>
      <c r="AY642" s="182" t="s">
        <v>178</v>
      </c>
    </row>
    <row r="643" spans="2:65" s="14" customFormat="1" ht="10.199999999999999">
      <c r="B643" s="164"/>
      <c r="D643" s="151" t="s">
        <v>189</v>
      </c>
      <c r="E643" s="165" t="s">
        <v>32</v>
      </c>
      <c r="F643" s="166" t="s">
        <v>192</v>
      </c>
      <c r="H643" s="167">
        <v>9.8960000000000008</v>
      </c>
      <c r="I643" s="168"/>
      <c r="L643" s="164"/>
      <c r="M643" s="169"/>
      <c r="T643" s="170"/>
      <c r="AT643" s="165" t="s">
        <v>189</v>
      </c>
      <c r="AU643" s="165" t="s">
        <v>199</v>
      </c>
      <c r="AV643" s="14" t="s">
        <v>185</v>
      </c>
      <c r="AW643" s="14" t="s">
        <v>41</v>
      </c>
      <c r="AX643" s="14" t="s">
        <v>86</v>
      </c>
      <c r="AY643" s="165" t="s">
        <v>178</v>
      </c>
    </row>
    <row r="644" spans="2:65" s="1" customFormat="1" ht="24.15" customHeight="1">
      <c r="B644" s="34"/>
      <c r="C644" s="133" t="s">
        <v>681</v>
      </c>
      <c r="D644" s="133" t="s">
        <v>180</v>
      </c>
      <c r="E644" s="134" t="s">
        <v>642</v>
      </c>
      <c r="F644" s="135" t="s">
        <v>643</v>
      </c>
      <c r="G644" s="136" t="s">
        <v>234</v>
      </c>
      <c r="H644" s="137">
        <v>101.35</v>
      </c>
      <c r="I644" s="138"/>
      <c r="J644" s="139">
        <f>ROUND(I644*H644,2)</f>
        <v>0</v>
      </c>
      <c r="K644" s="135" t="s">
        <v>184</v>
      </c>
      <c r="L644" s="34"/>
      <c r="M644" s="140" t="s">
        <v>32</v>
      </c>
      <c r="N644" s="141" t="s">
        <v>50</v>
      </c>
      <c r="P644" s="142">
        <f>O644*H644</f>
        <v>0</v>
      </c>
      <c r="Q644" s="142">
        <v>6.8999999999999997E-4</v>
      </c>
      <c r="R644" s="142">
        <f>Q644*H644</f>
        <v>6.9931499999999994E-2</v>
      </c>
      <c r="S644" s="142">
        <v>0</v>
      </c>
      <c r="T644" s="143">
        <f>S644*H644</f>
        <v>0</v>
      </c>
      <c r="AR644" s="144" t="s">
        <v>185</v>
      </c>
      <c r="AT644" s="144" t="s">
        <v>180</v>
      </c>
      <c r="AU644" s="144" t="s">
        <v>199</v>
      </c>
      <c r="AY644" s="18" t="s">
        <v>178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8" t="s">
        <v>86</v>
      </c>
      <c r="BK644" s="145">
        <f>ROUND(I644*H644,2)</f>
        <v>0</v>
      </c>
      <c r="BL644" s="18" t="s">
        <v>185</v>
      </c>
      <c r="BM644" s="144" t="s">
        <v>1148</v>
      </c>
    </row>
    <row r="645" spans="2:65" s="1" customFormat="1" ht="10.199999999999999">
      <c r="B645" s="34"/>
      <c r="D645" s="146" t="s">
        <v>187</v>
      </c>
      <c r="F645" s="147" t="s">
        <v>645</v>
      </c>
      <c r="I645" s="148"/>
      <c r="L645" s="34"/>
      <c r="M645" s="149"/>
      <c r="T645" s="55"/>
      <c r="AT645" s="18" t="s">
        <v>187</v>
      </c>
      <c r="AU645" s="18" t="s">
        <v>199</v>
      </c>
    </row>
    <row r="646" spans="2:65" s="12" customFormat="1" ht="10.199999999999999">
      <c r="B646" s="150"/>
      <c r="D646" s="151" t="s">
        <v>189</v>
      </c>
      <c r="E646" s="152" t="s">
        <v>32</v>
      </c>
      <c r="F646" s="153" t="s">
        <v>190</v>
      </c>
      <c r="H646" s="152" t="s">
        <v>32</v>
      </c>
      <c r="I646" s="154"/>
      <c r="L646" s="150"/>
      <c r="M646" s="155"/>
      <c r="T646" s="156"/>
      <c r="AT646" s="152" t="s">
        <v>189</v>
      </c>
      <c r="AU646" s="152" t="s">
        <v>199</v>
      </c>
      <c r="AV646" s="12" t="s">
        <v>86</v>
      </c>
      <c r="AW646" s="12" t="s">
        <v>41</v>
      </c>
      <c r="AX646" s="12" t="s">
        <v>79</v>
      </c>
      <c r="AY646" s="152" t="s">
        <v>178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222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199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2" customFormat="1" ht="10.199999999999999">
      <c r="B648" s="150"/>
      <c r="D648" s="151" t="s">
        <v>189</v>
      </c>
      <c r="E648" s="152" t="s">
        <v>32</v>
      </c>
      <c r="F648" s="153" t="s">
        <v>934</v>
      </c>
      <c r="H648" s="152" t="s">
        <v>32</v>
      </c>
      <c r="I648" s="154"/>
      <c r="L648" s="150"/>
      <c r="M648" s="155"/>
      <c r="T648" s="156"/>
      <c r="AT648" s="152" t="s">
        <v>189</v>
      </c>
      <c r="AU648" s="152" t="s">
        <v>199</v>
      </c>
      <c r="AV648" s="12" t="s">
        <v>86</v>
      </c>
      <c r="AW648" s="12" t="s">
        <v>41</v>
      </c>
      <c r="AX648" s="12" t="s">
        <v>79</v>
      </c>
      <c r="AY648" s="152" t="s">
        <v>178</v>
      </c>
    </row>
    <row r="649" spans="2:65" s="12" customFormat="1" ht="10.199999999999999">
      <c r="B649" s="150"/>
      <c r="D649" s="151" t="s">
        <v>189</v>
      </c>
      <c r="E649" s="152" t="s">
        <v>32</v>
      </c>
      <c r="F649" s="153" t="s">
        <v>393</v>
      </c>
      <c r="H649" s="152" t="s">
        <v>32</v>
      </c>
      <c r="I649" s="154"/>
      <c r="L649" s="150"/>
      <c r="M649" s="155"/>
      <c r="T649" s="156"/>
      <c r="AT649" s="152" t="s">
        <v>189</v>
      </c>
      <c r="AU649" s="152" t="s">
        <v>199</v>
      </c>
      <c r="AV649" s="12" t="s">
        <v>86</v>
      </c>
      <c r="AW649" s="12" t="s">
        <v>41</v>
      </c>
      <c r="AX649" s="12" t="s">
        <v>79</v>
      </c>
      <c r="AY649" s="152" t="s">
        <v>178</v>
      </c>
    </row>
    <row r="650" spans="2:65" s="12" customFormat="1" ht="20.399999999999999">
      <c r="B650" s="150"/>
      <c r="D650" s="151" t="s">
        <v>189</v>
      </c>
      <c r="E650" s="152" t="s">
        <v>32</v>
      </c>
      <c r="F650" s="153" t="s">
        <v>646</v>
      </c>
      <c r="H650" s="152" t="s">
        <v>32</v>
      </c>
      <c r="I650" s="154"/>
      <c r="L650" s="150"/>
      <c r="M650" s="155"/>
      <c r="T650" s="156"/>
      <c r="AT650" s="152" t="s">
        <v>189</v>
      </c>
      <c r="AU650" s="152" t="s">
        <v>199</v>
      </c>
      <c r="AV650" s="12" t="s">
        <v>86</v>
      </c>
      <c r="AW650" s="12" t="s">
        <v>41</v>
      </c>
      <c r="AX650" s="12" t="s">
        <v>79</v>
      </c>
      <c r="AY650" s="152" t="s">
        <v>178</v>
      </c>
    </row>
    <row r="651" spans="2:65" s="12" customFormat="1" ht="10.199999999999999">
      <c r="B651" s="150"/>
      <c r="D651" s="151" t="s">
        <v>189</v>
      </c>
      <c r="E651" s="152" t="s">
        <v>32</v>
      </c>
      <c r="F651" s="153" t="s">
        <v>283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199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3" customFormat="1" ht="10.199999999999999">
      <c r="B652" s="157"/>
      <c r="D652" s="151" t="s">
        <v>189</v>
      </c>
      <c r="E652" s="158" t="s">
        <v>32</v>
      </c>
      <c r="F652" s="159" t="s">
        <v>1097</v>
      </c>
      <c r="H652" s="160">
        <v>86.35</v>
      </c>
      <c r="I652" s="161"/>
      <c r="L652" s="157"/>
      <c r="M652" s="162"/>
      <c r="T652" s="163"/>
      <c r="AT652" s="158" t="s">
        <v>189</v>
      </c>
      <c r="AU652" s="158" t="s">
        <v>199</v>
      </c>
      <c r="AV652" s="13" t="s">
        <v>88</v>
      </c>
      <c r="AW652" s="13" t="s">
        <v>41</v>
      </c>
      <c r="AX652" s="13" t="s">
        <v>79</v>
      </c>
      <c r="AY652" s="158" t="s">
        <v>178</v>
      </c>
    </row>
    <row r="653" spans="2:65" s="13" customFormat="1" ht="10.199999999999999">
      <c r="B653" s="157"/>
      <c r="D653" s="151" t="s">
        <v>189</v>
      </c>
      <c r="E653" s="158" t="s">
        <v>32</v>
      </c>
      <c r="F653" s="159" t="s">
        <v>1098</v>
      </c>
      <c r="H653" s="160">
        <v>15</v>
      </c>
      <c r="I653" s="161"/>
      <c r="L653" s="157"/>
      <c r="M653" s="162"/>
      <c r="T653" s="163"/>
      <c r="AT653" s="158" t="s">
        <v>189</v>
      </c>
      <c r="AU653" s="158" t="s">
        <v>199</v>
      </c>
      <c r="AV653" s="13" t="s">
        <v>88</v>
      </c>
      <c r="AW653" s="13" t="s">
        <v>41</v>
      </c>
      <c r="AX653" s="13" t="s">
        <v>79</v>
      </c>
      <c r="AY653" s="158" t="s">
        <v>178</v>
      </c>
    </row>
    <row r="654" spans="2:65" s="14" customFormat="1" ht="10.199999999999999">
      <c r="B654" s="164"/>
      <c r="D654" s="151" t="s">
        <v>189</v>
      </c>
      <c r="E654" s="165" t="s">
        <v>32</v>
      </c>
      <c r="F654" s="166" t="s">
        <v>192</v>
      </c>
      <c r="H654" s="167">
        <v>101.35</v>
      </c>
      <c r="I654" s="168"/>
      <c r="L654" s="164"/>
      <c r="M654" s="169"/>
      <c r="T654" s="170"/>
      <c r="AT654" s="165" t="s">
        <v>189</v>
      </c>
      <c r="AU654" s="165" t="s">
        <v>199</v>
      </c>
      <c r="AV654" s="14" t="s">
        <v>185</v>
      </c>
      <c r="AW654" s="14" t="s">
        <v>41</v>
      </c>
      <c r="AX654" s="14" t="s">
        <v>86</v>
      </c>
      <c r="AY654" s="165" t="s">
        <v>178</v>
      </c>
    </row>
    <row r="655" spans="2:65" s="1" customFormat="1" ht="37.799999999999997" customHeight="1">
      <c r="B655" s="34"/>
      <c r="C655" s="133" t="s">
        <v>688</v>
      </c>
      <c r="D655" s="133" t="s">
        <v>180</v>
      </c>
      <c r="E655" s="134" t="s">
        <v>654</v>
      </c>
      <c r="F655" s="135" t="s">
        <v>655</v>
      </c>
      <c r="G655" s="136" t="s">
        <v>202</v>
      </c>
      <c r="H655" s="137">
        <v>200.4</v>
      </c>
      <c r="I655" s="138"/>
      <c r="J655" s="139">
        <f>ROUND(I655*H655,2)</f>
        <v>0</v>
      </c>
      <c r="K655" s="135" t="s">
        <v>184</v>
      </c>
      <c r="L655" s="34"/>
      <c r="M655" s="140" t="s">
        <v>32</v>
      </c>
      <c r="N655" s="141" t="s">
        <v>50</v>
      </c>
      <c r="P655" s="142">
        <f>O655*H655</f>
        <v>0</v>
      </c>
      <c r="Q655" s="142">
        <v>0</v>
      </c>
      <c r="R655" s="142">
        <f>Q655*H655</f>
        <v>0</v>
      </c>
      <c r="S655" s="142">
        <v>0</v>
      </c>
      <c r="T655" s="143">
        <f>S655*H655</f>
        <v>0</v>
      </c>
      <c r="AR655" s="144" t="s">
        <v>185</v>
      </c>
      <c r="AT655" s="144" t="s">
        <v>180</v>
      </c>
      <c r="AU655" s="144" t="s">
        <v>199</v>
      </c>
      <c r="AY655" s="18" t="s">
        <v>178</v>
      </c>
      <c r="BE655" s="145">
        <f>IF(N655="základní",J655,0)</f>
        <v>0</v>
      </c>
      <c r="BF655" s="145">
        <f>IF(N655="snížená",J655,0)</f>
        <v>0</v>
      </c>
      <c r="BG655" s="145">
        <f>IF(N655="zákl. přenesená",J655,0)</f>
        <v>0</v>
      </c>
      <c r="BH655" s="145">
        <f>IF(N655="sníž. přenesená",J655,0)</f>
        <v>0</v>
      </c>
      <c r="BI655" s="145">
        <f>IF(N655="nulová",J655,0)</f>
        <v>0</v>
      </c>
      <c r="BJ655" s="18" t="s">
        <v>86</v>
      </c>
      <c r="BK655" s="145">
        <f>ROUND(I655*H655,2)</f>
        <v>0</v>
      </c>
      <c r="BL655" s="18" t="s">
        <v>185</v>
      </c>
      <c r="BM655" s="144" t="s">
        <v>1149</v>
      </c>
    </row>
    <row r="656" spans="2:65" s="1" customFormat="1" ht="10.199999999999999">
      <c r="B656" s="34"/>
      <c r="D656" s="146" t="s">
        <v>187</v>
      </c>
      <c r="F656" s="147" t="s">
        <v>657</v>
      </c>
      <c r="I656" s="148"/>
      <c r="L656" s="34"/>
      <c r="M656" s="149"/>
      <c r="T656" s="55"/>
      <c r="AT656" s="18" t="s">
        <v>187</v>
      </c>
      <c r="AU656" s="18" t="s">
        <v>199</v>
      </c>
    </row>
    <row r="657" spans="2:65" s="12" customFormat="1" ht="10.199999999999999">
      <c r="B657" s="150"/>
      <c r="D657" s="151" t="s">
        <v>189</v>
      </c>
      <c r="E657" s="152" t="s">
        <v>32</v>
      </c>
      <c r="F657" s="153" t="s">
        <v>190</v>
      </c>
      <c r="H657" s="152" t="s">
        <v>32</v>
      </c>
      <c r="I657" s="154"/>
      <c r="L657" s="150"/>
      <c r="M657" s="155"/>
      <c r="T657" s="156"/>
      <c r="AT657" s="152" t="s">
        <v>189</v>
      </c>
      <c r="AU657" s="152" t="s">
        <v>199</v>
      </c>
      <c r="AV657" s="12" t="s">
        <v>86</v>
      </c>
      <c r="AW657" s="12" t="s">
        <v>41</v>
      </c>
      <c r="AX657" s="12" t="s">
        <v>79</v>
      </c>
      <c r="AY657" s="152" t="s">
        <v>178</v>
      </c>
    </row>
    <row r="658" spans="2:65" s="12" customFormat="1" ht="10.199999999999999">
      <c r="B658" s="150"/>
      <c r="D658" s="151" t="s">
        <v>189</v>
      </c>
      <c r="E658" s="152" t="s">
        <v>32</v>
      </c>
      <c r="F658" s="153" t="s">
        <v>222</v>
      </c>
      <c r="H658" s="152" t="s">
        <v>32</v>
      </c>
      <c r="I658" s="154"/>
      <c r="L658" s="150"/>
      <c r="M658" s="155"/>
      <c r="T658" s="156"/>
      <c r="AT658" s="152" t="s">
        <v>189</v>
      </c>
      <c r="AU658" s="152" t="s">
        <v>199</v>
      </c>
      <c r="AV658" s="12" t="s">
        <v>86</v>
      </c>
      <c r="AW658" s="12" t="s">
        <v>41</v>
      </c>
      <c r="AX658" s="12" t="s">
        <v>79</v>
      </c>
      <c r="AY658" s="152" t="s">
        <v>178</v>
      </c>
    </row>
    <row r="659" spans="2:65" s="12" customFormat="1" ht="10.199999999999999">
      <c r="B659" s="150"/>
      <c r="D659" s="151" t="s">
        <v>189</v>
      </c>
      <c r="E659" s="152" t="s">
        <v>32</v>
      </c>
      <c r="F659" s="153" t="s">
        <v>934</v>
      </c>
      <c r="H659" s="152" t="s">
        <v>32</v>
      </c>
      <c r="I659" s="154"/>
      <c r="L659" s="150"/>
      <c r="M659" s="155"/>
      <c r="T659" s="156"/>
      <c r="AT659" s="152" t="s">
        <v>189</v>
      </c>
      <c r="AU659" s="152" t="s">
        <v>199</v>
      </c>
      <c r="AV659" s="12" t="s">
        <v>86</v>
      </c>
      <c r="AW659" s="12" t="s">
        <v>41</v>
      </c>
      <c r="AX659" s="12" t="s">
        <v>79</v>
      </c>
      <c r="AY659" s="152" t="s">
        <v>178</v>
      </c>
    </row>
    <row r="660" spans="2:65" s="12" customFormat="1" ht="10.199999999999999">
      <c r="B660" s="150"/>
      <c r="D660" s="151" t="s">
        <v>189</v>
      </c>
      <c r="E660" s="152" t="s">
        <v>32</v>
      </c>
      <c r="F660" s="153" t="s">
        <v>393</v>
      </c>
      <c r="H660" s="152" t="s">
        <v>32</v>
      </c>
      <c r="I660" s="154"/>
      <c r="L660" s="150"/>
      <c r="M660" s="155"/>
      <c r="T660" s="156"/>
      <c r="AT660" s="152" t="s">
        <v>189</v>
      </c>
      <c r="AU660" s="152" t="s">
        <v>199</v>
      </c>
      <c r="AV660" s="12" t="s">
        <v>86</v>
      </c>
      <c r="AW660" s="12" t="s">
        <v>41</v>
      </c>
      <c r="AX660" s="12" t="s">
        <v>79</v>
      </c>
      <c r="AY660" s="152" t="s">
        <v>178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537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199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3" customFormat="1" ht="10.199999999999999">
      <c r="B662" s="157"/>
      <c r="D662" s="151" t="s">
        <v>189</v>
      </c>
      <c r="E662" s="158" t="s">
        <v>32</v>
      </c>
      <c r="F662" s="159" t="s">
        <v>1106</v>
      </c>
      <c r="H662" s="160">
        <v>160.80000000000001</v>
      </c>
      <c r="I662" s="161"/>
      <c r="L662" s="157"/>
      <c r="M662" s="162"/>
      <c r="T662" s="163"/>
      <c r="AT662" s="158" t="s">
        <v>189</v>
      </c>
      <c r="AU662" s="158" t="s">
        <v>199</v>
      </c>
      <c r="AV662" s="13" t="s">
        <v>88</v>
      </c>
      <c r="AW662" s="13" t="s">
        <v>41</v>
      </c>
      <c r="AX662" s="13" t="s">
        <v>79</v>
      </c>
      <c r="AY662" s="158" t="s">
        <v>178</v>
      </c>
    </row>
    <row r="663" spans="2:65" s="13" customFormat="1" ht="10.199999999999999">
      <c r="B663" s="157"/>
      <c r="D663" s="151" t="s">
        <v>189</v>
      </c>
      <c r="E663" s="158" t="s">
        <v>32</v>
      </c>
      <c r="F663" s="159" t="s">
        <v>1107</v>
      </c>
      <c r="H663" s="160">
        <v>39.6</v>
      </c>
      <c r="I663" s="161"/>
      <c r="L663" s="157"/>
      <c r="M663" s="162"/>
      <c r="T663" s="163"/>
      <c r="AT663" s="158" t="s">
        <v>189</v>
      </c>
      <c r="AU663" s="158" t="s">
        <v>199</v>
      </c>
      <c r="AV663" s="13" t="s">
        <v>88</v>
      </c>
      <c r="AW663" s="13" t="s">
        <v>41</v>
      </c>
      <c r="AX663" s="13" t="s">
        <v>79</v>
      </c>
      <c r="AY663" s="158" t="s">
        <v>178</v>
      </c>
    </row>
    <row r="664" spans="2:65" s="14" customFormat="1" ht="10.199999999999999">
      <c r="B664" s="164"/>
      <c r="D664" s="151" t="s">
        <v>189</v>
      </c>
      <c r="E664" s="165" t="s">
        <v>32</v>
      </c>
      <c r="F664" s="166" t="s">
        <v>192</v>
      </c>
      <c r="H664" s="167">
        <v>200.4</v>
      </c>
      <c r="I664" s="168"/>
      <c r="L664" s="164"/>
      <c r="M664" s="169"/>
      <c r="T664" s="170"/>
      <c r="AT664" s="165" t="s">
        <v>189</v>
      </c>
      <c r="AU664" s="165" t="s">
        <v>199</v>
      </c>
      <c r="AV664" s="14" t="s">
        <v>185</v>
      </c>
      <c r="AW664" s="14" t="s">
        <v>41</v>
      </c>
      <c r="AX664" s="14" t="s">
        <v>86</v>
      </c>
      <c r="AY664" s="165" t="s">
        <v>178</v>
      </c>
    </row>
    <row r="665" spans="2:65" s="1" customFormat="1" ht="37.799999999999997" customHeight="1">
      <c r="B665" s="34"/>
      <c r="C665" s="133" t="s">
        <v>692</v>
      </c>
      <c r="D665" s="133" t="s">
        <v>180</v>
      </c>
      <c r="E665" s="134" t="s">
        <v>1150</v>
      </c>
      <c r="F665" s="135" t="s">
        <v>1151</v>
      </c>
      <c r="G665" s="136" t="s">
        <v>202</v>
      </c>
      <c r="H665" s="137">
        <v>186.8</v>
      </c>
      <c r="I665" s="138"/>
      <c r="J665" s="139">
        <f>ROUND(I665*H665,2)</f>
        <v>0</v>
      </c>
      <c r="K665" s="135" t="s">
        <v>184</v>
      </c>
      <c r="L665" s="34"/>
      <c r="M665" s="140" t="s">
        <v>32</v>
      </c>
      <c r="N665" s="141" t="s">
        <v>50</v>
      </c>
      <c r="P665" s="142">
        <f>O665*H665</f>
        <v>0</v>
      </c>
      <c r="Q665" s="142">
        <v>0</v>
      </c>
      <c r="R665" s="142">
        <f>Q665*H665</f>
        <v>0</v>
      </c>
      <c r="S665" s="142">
        <v>0</v>
      </c>
      <c r="T665" s="143">
        <f>S665*H665</f>
        <v>0</v>
      </c>
      <c r="AR665" s="144" t="s">
        <v>185</v>
      </c>
      <c r="AT665" s="144" t="s">
        <v>180</v>
      </c>
      <c r="AU665" s="144" t="s">
        <v>199</v>
      </c>
      <c r="AY665" s="18" t="s">
        <v>178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8" t="s">
        <v>86</v>
      </c>
      <c r="BK665" s="145">
        <f>ROUND(I665*H665,2)</f>
        <v>0</v>
      </c>
      <c r="BL665" s="18" t="s">
        <v>185</v>
      </c>
      <c r="BM665" s="144" t="s">
        <v>1152</v>
      </c>
    </row>
    <row r="666" spans="2:65" s="1" customFormat="1" ht="10.199999999999999">
      <c r="B666" s="34"/>
      <c r="D666" s="146" t="s">
        <v>187</v>
      </c>
      <c r="F666" s="147" t="s">
        <v>1153</v>
      </c>
      <c r="I666" s="148"/>
      <c r="L666" s="34"/>
      <c r="M666" s="149"/>
      <c r="T666" s="55"/>
      <c r="AT666" s="18" t="s">
        <v>187</v>
      </c>
      <c r="AU666" s="18" t="s">
        <v>199</v>
      </c>
    </row>
    <row r="667" spans="2:65" s="12" customFormat="1" ht="10.199999999999999">
      <c r="B667" s="150"/>
      <c r="D667" s="151" t="s">
        <v>189</v>
      </c>
      <c r="E667" s="152" t="s">
        <v>32</v>
      </c>
      <c r="F667" s="153" t="s">
        <v>190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199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2" customFormat="1" ht="10.199999999999999">
      <c r="B668" s="150"/>
      <c r="D668" s="151" t="s">
        <v>189</v>
      </c>
      <c r="E668" s="152" t="s">
        <v>32</v>
      </c>
      <c r="F668" s="153" t="s">
        <v>222</v>
      </c>
      <c r="H668" s="152" t="s">
        <v>32</v>
      </c>
      <c r="I668" s="154"/>
      <c r="L668" s="150"/>
      <c r="M668" s="155"/>
      <c r="T668" s="156"/>
      <c r="AT668" s="152" t="s">
        <v>189</v>
      </c>
      <c r="AU668" s="152" t="s">
        <v>199</v>
      </c>
      <c r="AV668" s="12" t="s">
        <v>86</v>
      </c>
      <c r="AW668" s="12" t="s">
        <v>41</v>
      </c>
      <c r="AX668" s="12" t="s">
        <v>79</v>
      </c>
      <c r="AY668" s="152" t="s">
        <v>178</v>
      </c>
    </row>
    <row r="669" spans="2:65" s="12" customFormat="1" ht="10.199999999999999">
      <c r="B669" s="150"/>
      <c r="D669" s="151" t="s">
        <v>189</v>
      </c>
      <c r="E669" s="152" t="s">
        <v>32</v>
      </c>
      <c r="F669" s="153" t="s">
        <v>934</v>
      </c>
      <c r="H669" s="152" t="s">
        <v>32</v>
      </c>
      <c r="I669" s="154"/>
      <c r="L669" s="150"/>
      <c r="M669" s="155"/>
      <c r="T669" s="156"/>
      <c r="AT669" s="152" t="s">
        <v>189</v>
      </c>
      <c r="AU669" s="152" t="s">
        <v>199</v>
      </c>
      <c r="AV669" s="12" t="s">
        <v>86</v>
      </c>
      <c r="AW669" s="12" t="s">
        <v>41</v>
      </c>
      <c r="AX669" s="12" t="s">
        <v>79</v>
      </c>
      <c r="AY669" s="152" t="s">
        <v>178</v>
      </c>
    </row>
    <row r="670" spans="2:65" s="12" customFormat="1" ht="10.199999999999999">
      <c r="B670" s="150"/>
      <c r="D670" s="151" t="s">
        <v>189</v>
      </c>
      <c r="E670" s="152" t="s">
        <v>32</v>
      </c>
      <c r="F670" s="153" t="s">
        <v>393</v>
      </c>
      <c r="H670" s="152" t="s">
        <v>32</v>
      </c>
      <c r="I670" s="154"/>
      <c r="L670" s="150"/>
      <c r="M670" s="155"/>
      <c r="T670" s="156"/>
      <c r="AT670" s="152" t="s">
        <v>189</v>
      </c>
      <c r="AU670" s="152" t="s">
        <v>199</v>
      </c>
      <c r="AV670" s="12" t="s">
        <v>86</v>
      </c>
      <c r="AW670" s="12" t="s">
        <v>41</v>
      </c>
      <c r="AX670" s="12" t="s">
        <v>79</v>
      </c>
      <c r="AY670" s="152" t="s">
        <v>178</v>
      </c>
    </row>
    <row r="671" spans="2:65" s="12" customFormat="1" ht="10.199999999999999">
      <c r="B671" s="150"/>
      <c r="D671" s="151" t="s">
        <v>189</v>
      </c>
      <c r="E671" s="152" t="s">
        <v>32</v>
      </c>
      <c r="F671" s="153" t="s">
        <v>523</v>
      </c>
      <c r="H671" s="152" t="s">
        <v>32</v>
      </c>
      <c r="I671" s="154"/>
      <c r="L671" s="150"/>
      <c r="M671" s="155"/>
      <c r="T671" s="156"/>
      <c r="AT671" s="152" t="s">
        <v>189</v>
      </c>
      <c r="AU671" s="152" t="s">
        <v>199</v>
      </c>
      <c r="AV671" s="12" t="s">
        <v>86</v>
      </c>
      <c r="AW671" s="12" t="s">
        <v>41</v>
      </c>
      <c r="AX671" s="12" t="s">
        <v>79</v>
      </c>
      <c r="AY671" s="152" t="s">
        <v>178</v>
      </c>
    </row>
    <row r="672" spans="2:65" s="13" customFormat="1" ht="10.199999999999999">
      <c r="B672" s="157"/>
      <c r="D672" s="151" t="s">
        <v>189</v>
      </c>
      <c r="E672" s="158" t="s">
        <v>32</v>
      </c>
      <c r="F672" s="159" t="s">
        <v>1111</v>
      </c>
      <c r="H672" s="160">
        <v>159.80000000000001</v>
      </c>
      <c r="I672" s="161"/>
      <c r="L672" s="157"/>
      <c r="M672" s="162"/>
      <c r="T672" s="163"/>
      <c r="AT672" s="158" t="s">
        <v>189</v>
      </c>
      <c r="AU672" s="158" t="s">
        <v>199</v>
      </c>
      <c r="AV672" s="13" t="s">
        <v>88</v>
      </c>
      <c r="AW672" s="13" t="s">
        <v>41</v>
      </c>
      <c r="AX672" s="13" t="s">
        <v>79</v>
      </c>
      <c r="AY672" s="158" t="s">
        <v>178</v>
      </c>
    </row>
    <row r="673" spans="2:65" s="13" customFormat="1" ht="10.199999999999999">
      <c r="B673" s="157"/>
      <c r="D673" s="151" t="s">
        <v>189</v>
      </c>
      <c r="E673" s="158" t="s">
        <v>32</v>
      </c>
      <c r="F673" s="159" t="s">
        <v>1110</v>
      </c>
      <c r="H673" s="160">
        <v>27</v>
      </c>
      <c r="I673" s="161"/>
      <c r="L673" s="157"/>
      <c r="M673" s="162"/>
      <c r="T673" s="163"/>
      <c r="AT673" s="158" t="s">
        <v>189</v>
      </c>
      <c r="AU673" s="158" t="s">
        <v>199</v>
      </c>
      <c r="AV673" s="13" t="s">
        <v>88</v>
      </c>
      <c r="AW673" s="13" t="s">
        <v>41</v>
      </c>
      <c r="AX673" s="13" t="s">
        <v>79</v>
      </c>
      <c r="AY673" s="158" t="s">
        <v>178</v>
      </c>
    </row>
    <row r="674" spans="2:65" s="14" customFormat="1" ht="10.199999999999999">
      <c r="B674" s="164"/>
      <c r="D674" s="151" t="s">
        <v>189</v>
      </c>
      <c r="E674" s="165" t="s">
        <v>32</v>
      </c>
      <c r="F674" s="166" t="s">
        <v>192</v>
      </c>
      <c r="H674" s="167">
        <v>186.8</v>
      </c>
      <c r="I674" s="168"/>
      <c r="L674" s="164"/>
      <c r="M674" s="169"/>
      <c r="T674" s="170"/>
      <c r="AT674" s="165" t="s">
        <v>189</v>
      </c>
      <c r="AU674" s="165" t="s">
        <v>199</v>
      </c>
      <c r="AV674" s="14" t="s">
        <v>185</v>
      </c>
      <c r="AW674" s="14" t="s">
        <v>41</v>
      </c>
      <c r="AX674" s="14" t="s">
        <v>86</v>
      </c>
      <c r="AY674" s="165" t="s">
        <v>178</v>
      </c>
    </row>
    <row r="675" spans="2:65" s="1" customFormat="1" ht="62.7" customHeight="1">
      <c r="B675" s="34"/>
      <c r="C675" s="133" t="s">
        <v>700</v>
      </c>
      <c r="D675" s="133" t="s">
        <v>180</v>
      </c>
      <c r="E675" s="134" t="s">
        <v>649</v>
      </c>
      <c r="F675" s="135" t="s">
        <v>650</v>
      </c>
      <c r="G675" s="136" t="s">
        <v>202</v>
      </c>
      <c r="H675" s="137">
        <v>200.4</v>
      </c>
      <c r="I675" s="138"/>
      <c r="J675" s="139">
        <f>ROUND(I675*H675,2)</f>
        <v>0</v>
      </c>
      <c r="K675" s="135" t="s">
        <v>184</v>
      </c>
      <c r="L675" s="34"/>
      <c r="M675" s="140" t="s">
        <v>32</v>
      </c>
      <c r="N675" s="141" t="s">
        <v>50</v>
      </c>
      <c r="P675" s="142">
        <f>O675*H675</f>
        <v>0</v>
      </c>
      <c r="Q675" s="142">
        <v>6.0999999999999997E-4</v>
      </c>
      <c r="R675" s="142">
        <f>Q675*H675</f>
        <v>0.12224399999999999</v>
      </c>
      <c r="S675" s="142">
        <v>0</v>
      </c>
      <c r="T675" s="143">
        <f>S675*H675</f>
        <v>0</v>
      </c>
      <c r="AR675" s="144" t="s">
        <v>185</v>
      </c>
      <c r="AT675" s="144" t="s">
        <v>180</v>
      </c>
      <c r="AU675" s="144" t="s">
        <v>199</v>
      </c>
      <c r="AY675" s="18" t="s">
        <v>178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86</v>
      </c>
      <c r="BK675" s="145">
        <f>ROUND(I675*H675,2)</f>
        <v>0</v>
      </c>
      <c r="BL675" s="18" t="s">
        <v>185</v>
      </c>
      <c r="BM675" s="144" t="s">
        <v>1154</v>
      </c>
    </row>
    <row r="676" spans="2:65" s="1" customFormat="1" ht="10.199999999999999">
      <c r="B676" s="34"/>
      <c r="D676" s="146" t="s">
        <v>187</v>
      </c>
      <c r="F676" s="147" t="s">
        <v>652</v>
      </c>
      <c r="I676" s="148"/>
      <c r="L676" s="34"/>
      <c r="M676" s="149"/>
      <c r="T676" s="55"/>
      <c r="AT676" s="18" t="s">
        <v>187</v>
      </c>
      <c r="AU676" s="18" t="s">
        <v>199</v>
      </c>
    </row>
    <row r="677" spans="2:65" s="12" customFormat="1" ht="10.199999999999999">
      <c r="B677" s="150"/>
      <c r="D677" s="151" t="s">
        <v>189</v>
      </c>
      <c r="E677" s="152" t="s">
        <v>32</v>
      </c>
      <c r="F677" s="153" t="s">
        <v>190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199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2" customFormat="1" ht="10.199999999999999">
      <c r="B678" s="150"/>
      <c r="D678" s="151" t="s">
        <v>189</v>
      </c>
      <c r="E678" s="152" t="s">
        <v>32</v>
      </c>
      <c r="F678" s="153" t="s">
        <v>222</v>
      </c>
      <c r="H678" s="152" t="s">
        <v>32</v>
      </c>
      <c r="I678" s="154"/>
      <c r="L678" s="150"/>
      <c r="M678" s="155"/>
      <c r="T678" s="156"/>
      <c r="AT678" s="152" t="s">
        <v>189</v>
      </c>
      <c r="AU678" s="152" t="s">
        <v>199</v>
      </c>
      <c r="AV678" s="12" t="s">
        <v>86</v>
      </c>
      <c r="AW678" s="12" t="s">
        <v>41</v>
      </c>
      <c r="AX678" s="12" t="s">
        <v>79</v>
      </c>
      <c r="AY678" s="152" t="s">
        <v>178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934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199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2" customFormat="1" ht="10.199999999999999">
      <c r="B680" s="150"/>
      <c r="D680" s="151" t="s">
        <v>189</v>
      </c>
      <c r="E680" s="152" t="s">
        <v>32</v>
      </c>
      <c r="F680" s="153" t="s">
        <v>393</v>
      </c>
      <c r="H680" s="152" t="s">
        <v>32</v>
      </c>
      <c r="I680" s="154"/>
      <c r="L680" s="150"/>
      <c r="M680" s="155"/>
      <c r="T680" s="156"/>
      <c r="AT680" s="152" t="s">
        <v>189</v>
      </c>
      <c r="AU680" s="152" t="s">
        <v>199</v>
      </c>
      <c r="AV680" s="12" t="s">
        <v>86</v>
      </c>
      <c r="AW680" s="12" t="s">
        <v>41</v>
      </c>
      <c r="AX680" s="12" t="s">
        <v>79</v>
      </c>
      <c r="AY680" s="152" t="s">
        <v>178</v>
      </c>
    </row>
    <row r="681" spans="2:65" s="12" customFormat="1" ht="10.199999999999999">
      <c r="B681" s="150"/>
      <c r="D681" s="151" t="s">
        <v>189</v>
      </c>
      <c r="E681" s="152" t="s">
        <v>32</v>
      </c>
      <c r="F681" s="153" t="s">
        <v>537</v>
      </c>
      <c r="H681" s="152" t="s">
        <v>32</v>
      </c>
      <c r="I681" s="154"/>
      <c r="L681" s="150"/>
      <c r="M681" s="155"/>
      <c r="T681" s="156"/>
      <c r="AT681" s="152" t="s">
        <v>189</v>
      </c>
      <c r="AU681" s="152" t="s">
        <v>199</v>
      </c>
      <c r="AV681" s="12" t="s">
        <v>86</v>
      </c>
      <c r="AW681" s="12" t="s">
        <v>41</v>
      </c>
      <c r="AX681" s="12" t="s">
        <v>79</v>
      </c>
      <c r="AY681" s="152" t="s">
        <v>178</v>
      </c>
    </row>
    <row r="682" spans="2:65" s="13" customFormat="1" ht="10.199999999999999">
      <c r="B682" s="157"/>
      <c r="D682" s="151" t="s">
        <v>189</v>
      </c>
      <c r="E682" s="158" t="s">
        <v>32</v>
      </c>
      <c r="F682" s="159" t="s">
        <v>1106</v>
      </c>
      <c r="H682" s="160">
        <v>160.80000000000001</v>
      </c>
      <c r="I682" s="161"/>
      <c r="L682" s="157"/>
      <c r="M682" s="162"/>
      <c r="T682" s="163"/>
      <c r="AT682" s="158" t="s">
        <v>189</v>
      </c>
      <c r="AU682" s="158" t="s">
        <v>199</v>
      </c>
      <c r="AV682" s="13" t="s">
        <v>88</v>
      </c>
      <c r="AW682" s="13" t="s">
        <v>41</v>
      </c>
      <c r="AX682" s="13" t="s">
        <v>79</v>
      </c>
      <c r="AY682" s="158" t="s">
        <v>178</v>
      </c>
    </row>
    <row r="683" spans="2:65" s="13" customFormat="1" ht="10.199999999999999">
      <c r="B683" s="157"/>
      <c r="D683" s="151" t="s">
        <v>189</v>
      </c>
      <c r="E683" s="158" t="s">
        <v>32</v>
      </c>
      <c r="F683" s="159" t="s">
        <v>1107</v>
      </c>
      <c r="H683" s="160">
        <v>39.6</v>
      </c>
      <c r="I683" s="161"/>
      <c r="L683" s="157"/>
      <c r="M683" s="162"/>
      <c r="T683" s="163"/>
      <c r="AT683" s="158" t="s">
        <v>189</v>
      </c>
      <c r="AU683" s="158" t="s">
        <v>199</v>
      </c>
      <c r="AV683" s="13" t="s">
        <v>88</v>
      </c>
      <c r="AW683" s="13" t="s">
        <v>41</v>
      </c>
      <c r="AX683" s="13" t="s">
        <v>79</v>
      </c>
      <c r="AY683" s="158" t="s">
        <v>178</v>
      </c>
    </row>
    <row r="684" spans="2:65" s="14" customFormat="1" ht="10.199999999999999">
      <c r="B684" s="164"/>
      <c r="D684" s="151" t="s">
        <v>189</v>
      </c>
      <c r="E684" s="165" t="s">
        <v>32</v>
      </c>
      <c r="F684" s="166" t="s">
        <v>192</v>
      </c>
      <c r="H684" s="167">
        <v>200.4</v>
      </c>
      <c r="I684" s="168"/>
      <c r="L684" s="164"/>
      <c r="M684" s="169"/>
      <c r="T684" s="170"/>
      <c r="AT684" s="165" t="s">
        <v>189</v>
      </c>
      <c r="AU684" s="165" t="s">
        <v>199</v>
      </c>
      <c r="AV684" s="14" t="s">
        <v>185</v>
      </c>
      <c r="AW684" s="14" t="s">
        <v>41</v>
      </c>
      <c r="AX684" s="14" t="s">
        <v>86</v>
      </c>
      <c r="AY684" s="165" t="s">
        <v>178</v>
      </c>
    </row>
    <row r="685" spans="2:65" s="1" customFormat="1" ht="33" customHeight="1">
      <c r="B685" s="34"/>
      <c r="C685" s="133" t="s">
        <v>704</v>
      </c>
      <c r="D685" s="133" t="s">
        <v>180</v>
      </c>
      <c r="E685" s="134" t="s">
        <v>659</v>
      </c>
      <c r="F685" s="135" t="s">
        <v>660</v>
      </c>
      <c r="G685" s="136" t="s">
        <v>234</v>
      </c>
      <c r="H685" s="137">
        <v>181.82</v>
      </c>
      <c r="I685" s="138"/>
      <c r="J685" s="139">
        <f>ROUND(I685*H685,2)</f>
        <v>0</v>
      </c>
      <c r="K685" s="135" t="s">
        <v>184</v>
      </c>
      <c r="L685" s="34"/>
      <c r="M685" s="140" t="s">
        <v>32</v>
      </c>
      <c r="N685" s="141" t="s">
        <v>50</v>
      </c>
      <c r="P685" s="142">
        <f>O685*H685</f>
        <v>0</v>
      </c>
      <c r="Q685" s="142">
        <v>0</v>
      </c>
      <c r="R685" s="142">
        <f>Q685*H685</f>
        <v>0</v>
      </c>
      <c r="S685" s="142">
        <v>0.01</v>
      </c>
      <c r="T685" s="143">
        <f>S685*H685</f>
        <v>1.8182</v>
      </c>
      <c r="AR685" s="144" t="s">
        <v>185</v>
      </c>
      <c r="AT685" s="144" t="s">
        <v>180</v>
      </c>
      <c r="AU685" s="144" t="s">
        <v>199</v>
      </c>
      <c r="AY685" s="18" t="s">
        <v>178</v>
      </c>
      <c r="BE685" s="145">
        <f>IF(N685="základní",J685,0)</f>
        <v>0</v>
      </c>
      <c r="BF685" s="145">
        <f>IF(N685="snížená",J685,0)</f>
        <v>0</v>
      </c>
      <c r="BG685" s="145">
        <f>IF(N685="zákl. přenesená",J685,0)</f>
        <v>0</v>
      </c>
      <c r="BH685" s="145">
        <f>IF(N685="sníž. přenesená",J685,0)</f>
        <v>0</v>
      </c>
      <c r="BI685" s="145">
        <f>IF(N685="nulová",J685,0)</f>
        <v>0</v>
      </c>
      <c r="BJ685" s="18" t="s">
        <v>86</v>
      </c>
      <c r="BK685" s="145">
        <f>ROUND(I685*H685,2)</f>
        <v>0</v>
      </c>
      <c r="BL685" s="18" t="s">
        <v>185</v>
      </c>
      <c r="BM685" s="144" t="s">
        <v>1155</v>
      </c>
    </row>
    <row r="686" spans="2:65" s="1" customFormat="1" ht="10.199999999999999">
      <c r="B686" s="34"/>
      <c r="D686" s="146" t="s">
        <v>187</v>
      </c>
      <c r="F686" s="147" t="s">
        <v>662</v>
      </c>
      <c r="I686" s="148"/>
      <c r="L686" s="34"/>
      <c r="M686" s="149"/>
      <c r="T686" s="55"/>
      <c r="AT686" s="18" t="s">
        <v>187</v>
      </c>
      <c r="AU686" s="18" t="s">
        <v>199</v>
      </c>
    </row>
    <row r="687" spans="2:65" s="12" customFormat="1" ht="10.199999999999999">
      <c r="B687" s="150"/>
      <c r="D687" s="151" t="s">
        <v>189</v>
      </c>
      <c r="E687" s="152" t="s">
        <v>32</v>
      </c>
      <c r="F687" s="153" t="s">
        <v>190</v>
      </c>
      <c r="H687" s="152" t="s">
        <v>32</v>
      </c>
      <c r="I687" s="154"/>
      <c r="L687" s="150"/>
      <c r="M687" s="155"/>
      <c r="T687" s="156"/>
      <c r="AT687" s="152" t="s">
        <v>189</v>
      </c>
      <c r="AU687" s="152" t="s">
        <v>199</v>
      </c>
      <c r="AV687" s="12" t="s">
        <v>86</v>
      </c>
      <c r="AW687" s="12" t="s">
        <v>41</v>
      </c>
      <c r="AX687" s="12" t="s">
        <v>79</v>
      </c>
      <c r="AY687" s="152" t="s">
        <v>178</v>
      </c>
    </row>
    <row r="688" spans="2:65" s="12" customFormat="1" ht="10.199999999999999">
      <c r="B688" s="150"/>
      <c r="D688" s="151" t="s">
        <v>189</v>
      </c>
      <c r="E688" s="152" t="s">
        <v>32</v>
      </c>
      <c r="F688" s="153" t="s">
        <v>222</v>
      </c>
      <c r="H688" s="152" t="s">
        <v>32</v>
      </c>
      <c r="I688" s="154"/>
      <c r="L688" s="150"/>
      <c r="M688" s="155"/>
      <c r="T688" s="156"/>
      <c r="AT688" s="152" t="s">
        <v>189</v>
      </c>
      <c r="AU688" s="152" t="s">
        <v>199</v>
      </c>
      <c r="AV688" s="12" t="s">
        <v>86</v>
      </c>
      <c r="AW688" s="12" t="s">
        <v>41</v>
      </c>
      <c r="AX688" s="12" t="s">
        <v>79</v>
      </c>
      <c r="AY688" s="152" t="s">
        <v>178</v>
      </c>
    </row>
    <row r="689" spans="2:65" s="12" customFormat="1" ht="10.199999999999999">
      <c r="B689" s="150"/>
      <c r="D689" s="151" t="s">
        <v>189</v>
      </c>
      <c r="E689" s="152" t="s">
        <v>32</v>
      </c>
      <c r="F689" s="153" t="s">
        <v>934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199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393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199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2" customFormat="1" ht="10.199999999999999">
      <c r="B691" s="150"/>
      <c r="D691" s="151" t="s">
        <v>189</v>
      </c>
      <c r="E691" s="152" t="s">
        <v>32</v>
      </c>
      <c r="F691" s="153" t="s">
        <v>537</v>
      </c>
      <c r="H691" s="152" t="s">
        <v>32</v>
      </c>
      <c r="I691" s="154"/>
      <c r="L691" s="150"/>
      <c r="M691" s="155"/>
      <c r="T691" s="156"/>
      <c r="AT691" s="152" t="s">
        <v>189</v>
      </c>
      <c r="AU691" s="152" t="s">
        <v>199</v>
      </c>
      <c r="AV691" s="12" t="s">
        <v>86</v>
      </c>
      <c r="AW691" s="12" t="s">
        <v>41</v>
      </c>
      <c r="AX691" s="12" t="s">
        <v>79</v>
      </c>
      <c r="AY691" s="152" t="s">
        <v>178</v>
      </c>
    </row>
    <row r="692" spans="2:65" s="13" customFormat="1" ht="10.199999999999999">
      <c r="B692" s="157"/>
      <c r="D692" s="151" t="s">
        <v>189</v>
      </c>
      <c r="E692" s="158" t="s">
        <v>32</v>
      </c>
      <c r="F692" s="159" t="s">
        <v>1103</v>
      </c>
      <c r="H692" s="160">
        <v>149.15</v>
      </c>
      <c r="I692" s="161"/>
      <c r="L692" s="157"/>
      <c r="M692" s="162"/>
      <c r="T692" s="163"/>
      <c r="AT692" s="158" t="s">
        <v>189</v>
      </c>
      <c r="AU692" s="158" t="s">
        <v>199</v>
      </c>
      <c r="AV692" s="13" t="s">
        <v>88</v>
      </c>
      <c r="AW692" s="13" t="s">
        <v>41</v>
      </c>
      <c r="AX692" s="13" t="s">
        <v>79</v>
      </c>
      <c r="AY692" s="158" t="s">
        <v>178</v>
      </c>
    </row>
    <row r="693" spans="2:65" s="13" customFormat="1" ht="10.199999999999999">
      <c r="B693" s="157"/>
      <c r="D693" s="151" t="s">
        <v>189</v>
      </c>
      <c r="E693" s="158" t="s">
        <v>32</v>
      </c>
      <c r="F693" s="159" t="s">
        <v>1104</v>
      </c>
      <c r="H693" s="160">
        <v>32.67</v>
      </c>
      <c r="I693" s="161"/>
      <c r="L693" s="157"/>
      <c r="M693" s="162"/>
      <c r="T693" s="163"/>
      <c r="AT693" s="158" t="s">
        <v>189</v>
      </c>
      <c r="AU693" s="158" t="s">
        <v>199</v>
      </c>
      <c r="AV693" s="13" t="s">
        <v>88</v>
      </c>
      <c r="AW693" s="13" t="s">
        <v>41</v>
      </c>
      <c r="AX693" s="13" t="s">
        <v>79</v>
      </c>
      <c r="AY693" s="158" t="s">
        <v>178</v>
      </c>
    </row>
    <row r="694" spans="2:65" s="14" customFormat="1" ht="10.199999999999999">
      <c r="B694" s="164"/>
      <c r="D694" s="151" t="s">
        <v>189</v>
      </c>
      <c r="E694" s="165" t="s">
        <v>32</v>
      </c>
      <c r="F694" s="166" t="s">
        <v>192</v>
      </c>
      <c r="H694" s="167">
        <v>181.82</v>
      </c>
      <c r="I694" s="168"/>
      <c r="L694" s="164"/>
      <c r="M694" s="169"/>
      <c r="T694" s="170"/>
      <c r="AT694" s="165" t="s">
        <v>189</v>
      </c>
      <c r="AU694" s="165" t="s">
        <v>199</v>
      </c>
      <c r="AV694" s="14" t="s">
        <v>185</v>
      </c>
      <c r="AW694" s="14" t="s">
        <v>41</v>
      </c>
      <c r="AX694" s="14" t="s">
        <v>86</v>
      </c>
      <c r="AY694" s="165" t="s">
        <v>178</v>
      </c>
    </row>
    <row r="695" spans="2:65" s="1" customFormat="1" ht="62.7" customHeight="1">
      <c r="B695" s="34"/>
      <c r="C695" s="133" t="s">
        <v>709</v>
      </c>
      <c r="D695" s="133" t="s">
        <v>180</v>
      </c>
      <c r="E695" s="134" t="s">
        <v>664</v>
      </c>
      <c r="F695" s="135" t="s">
        <v>665</v>
      </c>
      <c r="G695" s="136" t="s">
        <v>234</v>
      </c>
      <c r="H695" s="137">
        <v>181.82</v>
      </c>
      <c r="I695" s="138"/>
      <c r="J695" s="139">
        <f>ROUND(I695*H695,2)</f>
        <v>0</v>
      </c>
      <c r="K695" s="135" t="s">
        <v>184</v>
      </c>
      <c r="L695" s="34"/>
      <c r="M695" s="140" t="s">
        <v>32</v>
      </c>
      <c r="N695" s="141" t="s">
        <v>50</v>
      </c>
      <c r="P695" s="142">
        <f>O695*H695</f>
        <v>0</v>
      </c>
      <c r="Q695" s="142">
        <v>0</v>
      </c>
      <c r="R695" s="142">
        <f>Q695*H695</f>
        <v>0</v>
      </c>
      <c r="S695" s="142">
        <v>0.02</v>
      </c>
      <c r="T695" s="143">
        <f>S695*H695</f>
        <v>3.6364000000000001</v>
      </c>
      <c r="AR695" s="144" t="s">
        <v>185</v>
      </c>
      <c r="AT695" s="144" t="s">
        <v>180</v>
      </c>
      <c r="AU695" s="144" t="s">
        <v>199</v>
      </c>
      <c r="AY695" s="18" t="s">
        <v>178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8" t="s">
        <v>86</v>
      </c>
      <c r="BK695" s="145">
        <f>ROUND(I695*H695,2)</f>
        <v>0</v>
      </c>
      <c r="BL695" s="18" t="s">
        <v>185</v>
      </c>
      <c r="BM695" s="144" t="s">
        <v>1156</v>
      </c>
    </row>
    <row r="696" spans="2:65" s="1" customFormat="1" ht="10.199999999999999">
      <c r="B696" s="34"/>
      <c r="D696" s="146" t="s">
        <v>187</v>
      </c>
      <c r="F696" s="147" t="s">
        <v>667</v>
      </c>
      <c r="I696" s="148"/>
      <c r="L696" s="34"/>
      <c r="M696" s="149"/>
      <c r="T696" s="55"/>
      <c r="AT696" s="18" t="s">
        <v>187</v>
      </c>
      <c r="AU696" s="18" t="s">
        <v>199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1157</v>
      </c>
      <c r="H697" s="160">
        <v>181.82</v>
      </c>
      <c r="I697" s="161"/>
      <c r="L697" s="157"/>
      <c r="M697" s="162"/>
      <c r="T697" s="163"/>
      <c r="AT697" s="158" t="s">
        <v>189</v>
      </c>
      <c r="AU697" s="158" t="s">
        <v>199</v>
      </c>
      <c r="AV697" s="13" t="s">
        <v>88</v>
      </c>
      <c r="AW697" s="13" t="s">
        <v>41</v>
      </c>
      <c r="AX697" s="13" t="s">
        <v>86</v>
      </c>
      <c r="AY697" s="158" t="s">
        <v>178</v>
      </c>
    </row>
    <row r="698" spans="2:65" s="11" customFormat="1" ht="22.8" customHeight="1">
      <c r="B698" s="121"/>
      <c r="D698" s="122" t="s">
        <v>78</v>
      </c>
      <c r="E698" s="131" t="s">
        <v>241</v>
      </c>
      <c r="F698" s="131" t="s">
        <v>668</v>
      </c>
      <c r="I698" s="124"/>
      <c r="J698" s="132">
        <f>BK698</f>
        <v>0</v>
      </c>
      <c r="L698" s="121"/>
      <c r="M698" s="126"/>
      <c r="P698" s="127">
        <f>SUM(P699:P819)</f>
        <v>0</v>
      </c>
      <c r="R698" s="127">
        <f>SUM(R699:R819)</f>
        <v>11.494540600000002</v>
      </c>
      <c r="T698" s="128">
        <f>SUM(T699:T819)</f>
        <v>0</v>
      </c>
      <c r="AR698" s="122" t="s">
        <v>86</v>
      </c>
      <c r="AT698" s="129" t="s">
        <v>78</v>
      </c>
      <c r="AU698" s="129" t="s">
        <v>86</v>
      </c>
      <c r="AY698" s="122" t="s">
        <v>178</v>
      </c>
      <c r="BK698" s="130">
        <f>SUM(BK699:BK819)</f>
        <v>0</v>
      </c>
    </row>
    <row r="699" spans="2:65" s="1" customFormat="1" ht="33" customHeight="1">
      <c r="B699" s="34"/>
      <c r="C699" s="133" t="s">
        <v>713</v>
      </c>
      <c r="D699" s="133" t="s">
        <v>180</v>
      </c>
      <c r="E699" s="134" t="s">
        <v>670</v>
      </c>
      <c r="F699" s="135" t="s">
        <v>671</v>
      </c>
      <c r="G699" s="136" t="s">
        <v>202</v>
      </c>
      <c r="H699" s="137">
        <v>78.5</v>
      </c>
      <c r="I699" s="138"/>
      <c r="J699" s="139">
        <f>ROUND(I699*H699,2)</f>
        <v>0</v>
      </c>
      <c r="K699" s="135" t="s">
        <v>184</v>
      </c>
      <c r="L699" s="34"/>
      <c r="M699" s="140" t="s">
        <v>32</v>
      </c>
      <c r="N699" s="141" t="s">
        <v>50</v>
      </c>
      <c r="P699" s="142">
        <f>O699*H699</f>
        <v>0</v>
      </c>
      <c r="Q699" s="142">
        <v>2.0000000000000002E-5</v>
      </c>
      <c r="R699" s="142">
        <f>Q699*H699</f>
        <v>1.5700000000000002E-3</v>
      </c>
      <c r="S699" s="142">
        <v>0</v>
      </c>
      <c r="T699" s="143">
        <f>S699*H699</f>
        <v>0</v>
      </c>
      <c r="AR699" s="144" t="s">
        <v>185</v>
      </c>
      <c r="AT699" s="144" t="s">
        <v>180</v>
      </c>
      <c r="AU699" s="144" t="s">
        <v>88</v>
      </c>
      <c r="AY699" s="18" t="s">
        <v>178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86</v>
      </c>
      <c r="BK699" s="145">
        <f>ROUND(I699*H699,2)</f>
        <v>0</v>
      </c>
      <c r="BL699" s="18" t="s">
        <v>185</v>
      </c>
      <c r="BM699" s="144" t="s">
        <v>1158</v>
      </c>
    </row>
    <row r="700" spans="2:65" s="1" customFormat="1" ht="10.199999999999999">
      <c r="B700" s="34"/>
      <c r="D700" s="146" t="s">
        <v>187</v>
      </c>
      <c r="F700" s="147" t="s">
        <v>673</v>
      </c>
      <c r="I700" s="148"/>
      <c r="L700" s="34"/>
      <c r="M700" s="149"/>
      <c r="T700" s="55"/>
      <c r="AT700" s="18" t="s">
        <v>187</v>
      </c>
      <c r="AU700" s="18" t="s">
        <v>88</v>
      </c>
    </row>
    <row r="701" spans="2:65" s="12" customFormat="1" ht="10.199999999999999">
      <c r="B701" s="150"/>
      <c r="D701" s="151" t="s">
        <v>189</v>
      </c>
      <c r="E701" s="152" t="s">
        <v>32</v>
      </c>
      <c r="F701" s="153" t="s">
        <v>190</v>
      </c>
      <c r="H701" s="152" t="s">
        <v>32</v>
      </c>
      <c r="I701" s="154"/>
      <c r="L701" s="150"/>
      <c r="M701" s="155"/>
      <c r="T701" s="156"/>
      <c r="AT701" s="152" t="s">
        <v>189</v>
      </c>
      <c r="AU701" s="152" t="s">
        <v>88</v>
      </c>
      <c r="AV701" s="12" t="s">
        <v>86</v>
      </c>
      <c r="AW701" s="12" t="s">
        <v>41</v>
      </c>
      <c r="AX701" s="12" t="s">
        <v>79</v>
      </c>
      <c r="AY701" s="152" t="s">
        <v>178</v>
      </c>
    </row>
    <row r="702" spans="2:65" s="12" customFormat="1" ht="10.199999999999999">
      <c r="B702" s="150"/>
      <c r="D702" s="151" t="s">
        <v>189</v>
      </c>
      <c r="E702" s="152" t="s">
        <v>32</v>
      </c>
      <c r="F702" s="153" t="s">
        <v>222</v>
      </c>
      <c r="H702" s="152" t="s">
        <v>32</v>
      </c>
      <c r="I702" s="154"/>
      <c r="L702" s="150"/>
      <c r="M702" s="155"/>
      <c r="T702" s="156"/>
      <c r="AT702" s="152" t="s">
        <v>189</v>
      </c>
      <c r="AU702" s="152" t="s">
        <v>88</v>
      </c>
      <c r="AV702" s="12" t="s">
        <v>86</v>
      </c>
      <c r="AW702" s="12" t="s">
        <v>41</v>
      </c>
      <c r="AX702" s="12" t="s">
        <v>79</v>
      </c>
      <c r="AY702" s="152" t="s">
        <v>178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934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88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280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88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3" customFormat="1" ht="10.199999999999999">
      <c r="B705" s="157"/>
      <c r="D705" s="151" t="s">
        <v>189</v>
      </c>
      <c r="E705" s="158" t="s">
        <v>32</v>
      </c>
      <c r="F705" s="159" t="s">
        <v>1159</v>
      </c>
      <c r="H705" s="160">
        <v>78.5</v>
      </c>
      <c r="I705" s="161"/>
      <c r="L705" s="157"/>
      <c r="M705" s="162"/>
      <c r="T705" s="163"/>
      <c r="AT705" s="158" t="s">
        <v>189</v>
      </c>
      <c r="AU705" s="158" t="s">
        <v>88</v>
      </c>
      <c r="AV705" s="13" t="s">
        <v>88</v>
      </c>
      <c r="AW705" s="13" t="s">
        <v>41</v>
      </c>
      <c r="AX705" s="13" t="s">
        <v>79</v>
      </c>
      <c r="AY705" s="158" t="s">
        <v>178</v>
      </c>
    </row>
    <row r="706" spans="2:65" s="14" customFormat="1" ht="10.199999999999999">
      <c r="B706" s="164"/>
      <c r="D706" s="151" t="s">
        <v>189</v>
      </c>
      <c r="E706" s="165" t="s">
        <v>32</v>
      </c>
      <c r="F706" s="166" t="s">
        <v>192</v>
      </c>
      <c r="H706" s="167">
        <v>78.5</v>
      </c>
      <c r="I706" s="168"/>
      <c r="L706" s="164"/>
      <c r="M706" s="169"/>
      <c r="T706" s="170"/>
      <c r="AT706" s="165" t="s">
        <v>189</v>
      </c>
      <c r="AU706" s="165" t="s">
        <v>88</v>
      </c>
      <c r="AV706" s="14" t="s">
        <v>185</v>
      </c>
      <c r="AW706" s="14" t="s">
        <v>41</v>
      </c>
      <c r="AX706" s="14" t="s">
        <v>86</v>
      </c>
      <c r="AY706" s="165" t="s">
        <v>178</v>
      </c>
    </row>
    <row r="707" spans="2:65" s="1" customFormat="1" ht="24.15" customHeight="1">
      <c r="B707" s="34"/>
      <c r="C707" s="171" t="s">
        <v>723</v>
      </c>
      <c r="D707" s="171" t="s">
        <v>398</v>
      </c>
      <c r="E707" s="172" t="s">
        <v>677</v>
      </c>
      <c r="F707" s="173" t="s">
        <v>678</v>
      </c>
      <c r="G707" s="174" t="s">
        <v>202</v>
      </c>
      <c r="H707" s="175">
        <v>79.677999999999997</v>
      </c>
      <c r="I707" s="176"/>
      <c r="J707" s="177">
        <f>ROUND(I707*H707,2)</f>
        <v>0</v>
      </c>
      <c r="K707" s="173" t="s">
        <v>184</v>
      </c>
      <c r="L707" s="178"/>
      <c r="M707" s="179" t="s">
        <v>32</v>
      </c>
      <c r="N707" s="180" t="s">
        <v>50</v>
      </c>
      <c r="P707" s="142">
        <f>O707*H707</f>
        <v>0</v>
      </c>
      <c r="Q707" s="142">
        <v>1.2699999999999999E-2</v>
      </c>
      <c r="R707" s="142">
        <f>Q707*H707</f>
        <v>1.0119106</v>
      </c>
      <c r="S707" s="142">
        <v>0</v>
      </c>
      <c r="T707" s="143">
        <f>S707*H707</f>
        <v>0</v>
      </c>
      <c r="AR707" s="144" t="s">
        <v>241</v>
      </c>
      <c r="AT707" s="144" t="s">
        <v>398</v>
      </c>
      <c r="AU707" s="144" t="s">
        <v>88</v>
      </c>
      <c r="AY707" s="18" t="s">
        <v>178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8" t="s">
        <v>86</v>
      </c>
      <c r="BK707" s="145">
        <f>ROUND(I707*H707,2)</f>
        <v>0</v>
      </c>
      <c r="BL707" s="18" t="s">
        <v>185</v>
      </c>
      <c r="BM707" s="144" t="s">
        <v>1160</v>
      </c>
    </row>
    <row r="708" spans="2:65" s="13" customFormat="1" ht="10.199999999999999">
      <c r="B708" s="157"/>
      <c r="D708" s="151" t="s">
        <v>189</v>
      </c>
      <c r="F708" s="159" t="s">
        <v>1161</v>
      </c>
      <c r="H708" s="160">
        <v>79.677999999999997</v>
      </c>
      <c r="I708" s="161"/>
      <c r="L708" s="157"/>
      <c r="M708" s="162"/>
      <c r="T708" s="163"/>
      <c r="AT708" s="158" t="s">
        <v>189</v>
      </c>
      <c r="AU708" s="158" t="s">
        <v>88</v>
      </c>
      <c r="AV708" s="13" t="s">
        <v>88</v>
      </c>
      <c r="AW708" s="13" t="s">
        <v>4</v>
      </c>
      <c r="AX708" s="13" t="s">
        <v>86</v>
      </c>
      <c r="AY708" s="158" t="s">
        <v>178</v>
      </c>
    </row>
    <row r="709" spans="2:65" s="1" customFormat="1" ht="37.799999999999997" customHeight="1">
      <c r="B709" s="34"/>
      <c r="C709" s="133" t="s">
        <v>727</v>
      </c>
      <c r="D709" s="133" t="s">
        <v>180</v>
      </c>
      <c r="E709" s="134" t="s">
        <v>682</v>
      </c>
      <c r="F709" s="135" t="s">
        <v>683</v>
      </c>
      <c r="G709" s="136" t="s">
        <v>219</v>
      </c>
      <c r="H709" s="137">
        <v>1</v>
      </c>
      <c r="I709" s="138"/>
      <c r="J709" s="139">
        <f>ROUND(I709*H709,2)</f>
        <v>0</v>
      </c>
      <c r="K709" s="135" t="s">
        <v>184</v>
      </c>
      <c r="L709" s="34"/>
      <c r="M709" s="140" t="s">
        <v>32</v>
      </c>
      <c r="N709" s="141" t="s">
        <v>50</v>
      </c>
      <c r="P709" s="142">
        <f>O709*H709</f>
        <v>0</v>
      </c>
      <c r="Q709" s="142">
        <v>0</v>
      </c>
      <c r="R709" s="142">
        <f>Q709*H709</f>
        <v>0</v>
      </c>
      <c r="S709" s="142">
        <v>0</v>
      </c>
      <c r="T709" s="143">
        <f>S709*H709</f>
        <v>0</v>
      </c>
      <c r="AR709" s="144" t="s">
        <v>185</v>
      </c>
      <c r="AT709" s="144" t="s">
        <v>180</v>
      </c>
      <c r="AU709" s="144" t="s">
        <v>88</v>
      </c>
      <c r="AY709" s="18" t="s">
        <v>178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8" t="s">
        <v>86</v>
      </c>
      <c r="BK709" s="145">
        <f>ROUND(I709*H709,2)</f>
        <v>0</v>
      </c>
      <c r="BL709" s="18" t="s">
        <v>185</v>
      </c>
      <c r="BM709" s="144" t="s">
        <v>1162</v>
      </c>
    </row>
    <row r="710" spans="2:65" s="1" customFormat="1" ht="10.199999999999999">
      <c r="B710" s="34"/>
      <c r="D710" s="146" t="s">
        <v>187</v>
      </c>
      <c r="F710" s="147" t="s">
        <v>685</v>
      </c>
      <c r="I710" s="148"/>
      <c r="L710" s="34"/>
      <c r="M710" s="149"/>
      <c r="T710" s="55"/>
      <c r="AT710" s="18" t="s">
        <v>187</v>
      </c>
      <c r="AU710" s="18" t="s">
        <v>88</v>
      </c>
    </row>
    <row r="711" spans="2:65" s="12" customFormat="1" ht="10.199999999999999">
      <c r="B711" s="150"/>
      <c r="D711" s="151" t="s">
        <v>189</v>
      </c>
      <c r="E711" s="152" t="s">
        <v>32</v>
      </c>
      <c r="F711" s="153" t="s">
        <v>190</v>
      </c>
      <c r="H711" s="152" t="s">
        <v>32</v>
      </c>
      <c r="I711" s="154"/>
      <c r="L711" s="150"/>
      <c r="M711" s="155"/>
      <c r="T711" s="156"/>
      <c r="AT711" s="152" t="s">
        <v>189</v>
      </c>
      <c r="AU711" s="152" t="s">
        <v>88</v>
      </c>
      <c r="AV711" s="12" t="s">
        <v>86</v>
      </c>
      <c r="AW711" s="12" t="s">
        <v>41</v>
      </c>
      <c r="AX711" s="12" t="s">
        <v>79</v>
      </c>
      <c r="AY711" s="152" t="s">
        <v>178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222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88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3" customFormat="1" ht="10.199999999999999">
      <c r="B713" s="157"/>
      <c r="D713" s="151" t="s">
        <v>189</v>
      </c>
      <c r="E713" s="158" t="s">
        <v>32</v>
      </c>
      <c r="F713" s="159" t="s">
        <v>1163</v>
      </c>
      <c r="H713" s="160">
        <v>1</v>
      </c>
      <c r="I713" s="161"/>
      <c r="L713" s="157"/>
      <c r="M713" s="162"/>
      <c r="T713" s="163"/>
      <c r="AT713" s="158" t="s">
        <v>189</v>
      </c>
      <c r="AU713" s="158" t="s">
        <v>88</v>
      </c>
      <c r="AV713" s="13" t="s">
        <v>88</v>
      </c>
      <c r="AW713" s="13" t="s">
        <v>41</v>
      </c>
      <c r="AX713" s="13" t="s">
        <v>79</v>
      </c>
      <c r="AY713" s="158" t="s">
        <v>178</v>
      </c>
    </row>
    <row r="714" spans="2:65" s="14" customFormat="1" ht="10.199999999999999">
      <c r="B714" s="164"/>
      <c r="D714" s="151" t="s">
        <v>189</v>
      </c>
      <c r="E714" s="165" t="s">
        <v>32</v>
      </c>
      <c r="F714" s="166" t="s">
        <v>192</v>
      </c>
      <c r="H714" s="167">
        <v>1</v>
      </c>
      <c r="I714" s="168"/>
      <c r="L714" s="164"/>
      <c r="M714" s="169"/>
      <c r="T714" s="170"/>
      <c r="AT714" s="165" t="s">
        <v>189</v>
      </c>
      <c r="AU714" s="165" t="s">
        <v>88</v>
      </c>
      <c r="AV714" s="14" t="s">
        <v>185</v>
      </c>
      <c r="AW714" s="14" t="s">
        <v>41</v>
      </c>
      <c r="AX714" s="14" t="s">
        <v>86</v>
      </c>
      <c r="AY714" s="165" t="s">
        <v>178</v>
      </c>
    </row>
    <row r="715" spans="2:65" s="1" customFormat="1" ht="16.5" customHeight="1">
      <c r="B715" s="34"/>
      <c r="C715" s="171" t="s">
        <v>733</v>
      </c>
      <c r="D715" s="171" t="s">
        <v>398</v>
      </c>
      <c r="E715" s="172" t="s">
        <v>689</v>
      </c>
      <c r="F715" s="173" t="s">
        <v>690</v>
      </c>
      <c r="G715" s="174" t="s">
        <v>219</v>
      </c>
      <c r="H715" s="175">
        <v>1</v>
      </c>
      <c r="I715" s="176"/>
      <c r="J715" s="177">
        <f>ROUND(I715*H715,2)</f>
        <v>0</v>
      </c>
      <c r="K715" s="173" t="s">
        <v>184</v>
      </c>
      <c r="L715" s="178"/>
      <c r="M715" s="179" t="s">
        <v>32</v>
      </c>
      <c r="N715" s="180" t="s">
        <v>50</v>
      </c>
      <c r="P715" s="142">
        <f>O715*H715</f>
        <v>0</v>
      </c>
      <c r="Q715" s="142">
        <v>8.0000000000000004E-4</v>
      </c>
      <c r="R715" s="142">
        <f>Q715*H715</f>
        <v>8.0000000000000004E-4</v>
      </c>
      <c r="S715" s="142">
        <v>0</v>
      </c>
      <c r="T715" s="143">
        <f>S715*H715</f>
        <v>0</v>
      </c>
      <c r="AR715" s="144" t="s">
        <v>241</v>
      </c>
      <c r="AT715" s="144" t="s">
        <v>398</v>
      </c>
      <c r="AU715" s="144" t="s">
        <v>88</v>
      </c>
      <c r="AY715" s="18" t="s">
        <v>178</v>
      </c>
      <c r="BE715" s="145">
        <f>IF(N715="základní",J715,0)</f>
        <v>0</v>
      </c>
      <c r="BF715" s="145">
        <f>IF(N715="snížená",J715,0)</f>
        <v>0</v>
      </c>
      <c r="BG715" s="145">
        <f>IF(N715="zákl. přenesená",J715,0)</f>
        <v>0</v>
      </c>
      <c r="BH715" s="145">
        <f>IF(N715="sníž. přenesená",J715,0)</f>
        <v>0</v>
      </c>
      <c r="BI715" s="145">
        <f>IF(N715="nulová",J715,0)</f>
        <v>0</v>
      </c>
      <c r="BJ715" s="18" t="s">
        <v>86</v>
      </c>
      <c r="BK715" s="145">
        <f>ROUND(I715*H715,2)</f>
        <v>0</v>
      </c>
      <c r="BL715" s="18" t="s">
        <v>185</v>
      </c>
      <c r="BM715" s="144" t="s">
        <v>1164</v>
      </c>
    </row>
    <row r="716" spans="2:65" s="1" customFormat="1" ht="37.799999999999997" customHeight="1">
      <c r="B716" s="34"/>
      <c r="C716" s="133" t="s">
        <v>737</v>
      </c>
      <c r="D716" s="133" t="s">
        <v>180</v>
      </c>
      <c r="E716" s="134" t="s">
        <v>693</v>
      </c>
      <c r="F716" s="135" t="s">
        <v>694</v>
      </c>
      <c r="G716" s="136" t="s">
        <v>219</v>
      </c>
      <c r="H716" s="137">
        <v>1</v>
      </c>
      <c r="I716" s="138"/>
      <c r="J716" s="139">
        <f>ROUND(I716*H716,2)</f>
        <v>0</v>
      </c>
      <c r="K716" s="135" t="s">
        <v>184</v>
      </c>
      <c r="L716" s="34"/>
      <c r="M716" s="140" t="s">
        <v>32</v>
      </c>
      <c r="N716" s="141" t="s">
        <v>50</v>
      </c>
      <c r="P716" s="142">
        <f>O716*H716</f>
        <v>0</v>
      </c>
      <c r="Q716" s="142">
        <v>8.0000000000000007E-5</v>
      </c>
      <c r="R716" s="142">
        <f>Q716*H716</f>
        <v>8.0000000000000007E-5</v>
      </c>
      <c r="S716" s="142">
        <v>0</v>
      </c>
      <c r="T716" s="143">
        <f>S716*H716</f>
        <v>0</v>
      </c>
      <c r="AR716" s="144" t="s">
        <v>185</v>
      </c>
      <c r="AT716" s="144" t="s">
        <v>180</v>
      </c>
      <c r="AU716" s="144" t="s">
        <v>88</v>
      </c>
      <c r="AY716" s="18" t="s">
        <v>178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8" t="s">
        <v>86</v>
      </c>
      <c r="BK716" s="145">
        <f>ROUND(I716*H716,2)</f>
        <v>0</v>
      </c>
      <c r="BL716" s="18" t="s">
        <v>185</v>
      </c>
      <c r="BM716" s="144" t="s">
        <v>1165</v>
      </c>
    </row>
    <row r="717" spans="2:65" s="1" customFormat="1" ht="10.199999999999999">
      <c r="B717" s="34"/>
      <c r="D717" s="146" t="s">
        <v>187</v>
      </c>
      <c r="F717" s="147" t="s">
        <v>696</v>
      </c>
      <c r="I717" s="148"/>
      <c r="L717" s="34"/>
      <c r="M717" s="149"/>
      <c r="T717" s="55"/>
      <c r="AT717" s="18" t="s">
        <v>187</v>
      </c>
      <c r="AU717" s="18" t="s">
        <v>88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190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222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3" customFormat="1" ht="10.199999999999999">
      <c r="B720" s="157"/>
      <c r="D720" s="151" t="s">
        <v>189</v>
      </c>
      <c r="E720" s="158" t="s">
        <v>32</v>
      </c>
      <c r="F720" s="159" t="s">
        <v>1166</v>
      </c>
      <c r="H720" s="160">
        <v>1</v>
      </c>
      <c r="I720" s="161"/>
      <c r="L720" s="157"/>
      <c r="M720" s="162"/>
      <c r="T720" s="163"/>
      <c r="AT720" s="158" t="s">
        <v>189</v>
      </c>
      <c r="AU720" s="158" t="s">
        <v>88</v>
      </c>
      <c r="AV720" s="13" t="s">
        <v>88</v>
      </c>
      <c r="AW720" s="13" t="s">
        <v>41</v>
      </c>
      <c r="AX720" s="13" t="s">
        <v>79</v>
      </c>
      <c r="AY720" s="158" t="s">
        <v>178</v>
      </c>
    </row>
    <row r="721" spans="2:65" s="14" customFormat="1" ht="10.199999999999999">
      <c r="B721" s="164"/>
      <c r="D721" s="151" t="s">
        <v>189</v>
      </c>
      <c r="E721" s="165" t="s">
        <v>32</v>
      </c>
      <c r="F721" s="166" t="s">
        <v>192</v>
      </c>
      <c r="H721" s="167">
        <v>1</v>
      </c>
      <c r="I721" s="168"/>
      <c r="L721" s="164"/>
      <c r="M721" s="169"/>
      <c r="T721" s="170"/>
      <c r="AT721" s="165" t="s">
        <v>189</v>
      </c>
      <c r="AU721" s="165" t="s">
        <v>88</v>
      </c>
      <c r="AV721" s="14" t="s">
        <v>185</v>
      </c>
      <c r="AW721" s="14" t="s">
        <v>41</v>
      </c>
      <c r="AX721" s="14" t="s">
        <v>86</v>
      </c>
      <c r="AY721" s="165" t="s">
        <v>178</v>
      </c>
    </row>
    <row r="722" spans="2:65" s="1" customFormat="1" ht="21.75" customHeight="1">
      <c r="B722" s="34"/>
      <c r="C722" s="171" t="s">
        <v>741</v>
      </c>
      <c r="D722" s="171" t="s">
        <v>398</v>
      </c>
      <c r="E722" s="172" t="s">
        <v>701</v>
      </c>
      <c r="F722" s="173" t="s">
        <v>702</v>
      </c>
      <c r="G722" s="174" t="s">
        <v>219</v>
      </c>
      <c r="H722" s="175">
        <v>1</v>
      </c>
      <c r="I722" s="176"/>
      <c r="J722" s="177">
        <f>ROUND(I722*H722,2)</f>
        <v>0</v>
      </c>
      <c r="K722" s="173" t="s">
        <v>184</v>
      </c>
      <c r="L722" s="178"/>
      <c r="M722" s="179" t="s">
        <v>32</v>
      </c>
      <c r="N722" s="180" t="s">
        <v>50</v>
      </c>
      <c r="P722" s="142">
        <f>O722*H722</f>
        <v>0</v>
      </c>
      <c r="Q722" s="142">
        <v>8.9999999999999998E-4</v>
      </c>
      <c r="R722" s="142">
        <f>Q722*H722</f>
        <v>8.9999999999999998E-4</v>
      </c>
      <c r="S722" s="142">
        <v>0</v>
      </c>
      <c r="T722" s="143">
        <f>S722*H722</f>
        <v>0</v>
      </c>
      <c r="AR722" s="144" t="s">
        <v>241</v>
      </c>
      <c r="AT722" s="144" t="s">
        <v>398</v>
      </c>
      <c r="AU722" s="144" t="s">
        <v>88</v>
      </c>
      <c r="AY722" s="18" t="s">
        <v>178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8" t="s">
        <v>86</v>
      </c>
      <c r="BK722" s="145">
        <f>ROUND(I722*H722,2)</f>
        <v>0</v>
      </c>
      <c r="BL722" s="18" t="s">
        <v>185</v>
      </c>
      <c r="BM722" s="144" t="s">
        <v>1167</v>
      </c>
    </row>
    <row r="723" spans="2:65" s="1" customFormat="1" ht="37.799999999999997" customHeight="1">
      <c r="B723" s="34"/>
      <c r="C723" s="133" t="s">
        <v>745</v>
      </c>
      <c r="D723" s="133" t="s">
        <v>180</v>
      </c>
      <c r="E723" s="134" t="s">
        <v>705</v>
      </c>
      <c r="F723" s="135" t="s">
        <v>706</v>
      </c>
      <c r="G723" s="136" t="s">
        <v>219</v>
      </c>
      <c r="H723" s="137">
        <v>1</v>
      </c>
      <c r="I723" s="138"/>
      <c r="J723" s="139">
        <f>ROUND(I723*H723,2)</f>
        <v>0</v>
      </c>
      <c r="K723" s="135" t="s">
        <v>184</v>
      </c>
      <c r="L723" s="34"/>
      <c r="M723" s="140" t="s">
        <v>32</v>
      </c>
      <c r="N723" s="141" t="s">
        <v>50</v>
      </c>
      <c r="P723" s="142">
        <f>O723*H723</f>
        <v>0</v>
      </c>
      <c r="Q723" s="142">
        <v>0</v>
      </c>
      <c r="R723" s="142">
        <f>Q723*H723</f>
        <v>0</v>
      </c>
      <c r="S723" s="142">
        <v>0</v>
      </c>
      <c r="T723" s="143">
        <f>S723*H723</f>
        <v>0</v>
      </c>
      <c r="AR723" s="144" t="s">
        <v>185</v>
      </c>
      <c r="AT723" s="144" t="s">
        <v>180</v>
      </c>
      <c r="AU723" s="144" t="s">
        <v>88</v>
      </c>
      <c r="AY723" s="18" t="s">
        <v>178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86</v>
      </c>
      <c r="BK723" s="145">
        <f>ROUND(I723*H723,2)</f>
        <v>0</v>
      </c>
      <c r="BL723" s="18" t="s">
        <v>185</v>
      </c>
      <c r="BM723" s="144" t="s">
        <v>1168</v>
      </c>
    </row>
    <row r="724" spans="2:65" s="1" customFormat="1" ht="10.199999999999999">
      <c r="B724" s="34"/>
      <c r="D724" s="146" t="s">
        <v>187</v>
      </c>
      <c r="F724" s="147" t="s">
        <v>708</v>
      </c>
      <c r="I724" s="148"/>
      <c r="L724" s="34"/>
      <c r="M724" s="149"/>
      <c r="T724" s="55"/>
      <c r="AT724" s="18" t="s">
        <v>187</v>
      </c>
      <c r="AU724" s="18" t="s">
        <v>88</v>
      </c>
    </row>
    <row r="725" spans="2:65" s="12" customFormat="1" ht="10.199999999999999">
      <c r="B725" s="150"/>
      <c r="D725" s="151" t="s">
        <v>189</v>
      </c>
      <c r="E725" s="152" t="s">
        <v>32</v>
      </c>
      <c r="F725" s="153" t="s">
        <v>190</v>
      </c>
      <c r="H725" s="152" t="s">
        <v>32</v>
      </c>
      <c r="I725" s="154"/>
      <c r="L725" s="150"/>
      <c r="M725" s="155"/>
      <c r="T725" s="156"/>
      <c r="AT725" s="152" t="s">
        <v>189</v>
      </c>
      <c r="AU725" s="152" t="s">
        <v>88</v>
      </c>
      <c r="AV725" s="12" t="s">
        <v>86</v>
      </c>
      <c r="AW725" s="12" t="s">
        <v>41</v>
      </c>
      <c r="AX725" s="12" t="s">
        <v>79</v>
      </c>
      <c r="AY725" s="152" t="s">
        <v>178</v>
      </c>
    </row>
    <row r="726" spans="2:65" s="12" customFormat="1" ht="10.199999999999999">
      <c r="B726" s="150"/>
      <c r="D726" s="151" t="s">
        <v>189</v>
      </c>
      <c r="E726" s="152" t="s">
        <v>32</v>
      </c>
      <c r="F726" s="153" t="s">
        <v>222</v>
      </c>
      <c r="H726" s="152" t="s">
        <v>32</v>
      </c>
      <c r="I726" s="154"/>
      <c r="L726" s="150"/>
      <c r="M726" s="155"/>
      <c r="T726" s="156"/>
      <c r="AT726" s="152" t="s">
        <v>189</v>
      </c>
      <c r="AU726" s="152" t="s">
        <v>88</v>
      </c>
      <c r="AV726" s="12" t="s">
        <v>86</v>
      </c>
      <c r="AW726" s="12" t="s">
        <v>41</v>
      </c>
      <c r="AX726" s="12" t="s">
        <v>79</v>
      </c>
      <c r="AY726" s="152" t="s">
        <v>178</v>
      </c>
    </row>
    <row r="727" spans="2:65" s="13" customFormat="1" ht="10.199999999999999">
      <c r="B727" s="157"/>
      <c r="D727" s="151" t="s">
        <v>189</v>
      </c>
      <c r="E727" s="158" t="s">
        <v>32</v>
      </c>
      <c r="F727" s="159" t="s">
        <v>1163</v>
      </c>
      <c r="H727" s="160">
        <v>1</v>
      </c>
      <c r="I727" s="161"/>
      <c r="L727" s="157"/>
      <c r="M727" s="162"/>
      <c r="T727" s="163"/>
      <c r="AT727" s="158" t="s">
        <v>189</v>
      </c>
      <c r="AU727" s="158" t="s">
        <v>88</v>
      </c>
      <c r="AV727" s="13" t="s">
        <v>88</v>
      </c>
      <c r="AW727" s="13" t="s">
        <v>41</v>
      </c>
      <c r="AX727" s="13" t="s">
        <v>79</v>
      </c>
      <c r="AY727" s="158" t="s">
        <v>178</v>
      </c>
    </row>
    <row r="728" spans="2:65" s="14" customFormat="1" ht="10.199999999999999">
      <c r="B728" s="164"/>
      <c r="D728" s="151" t="s">
        <v>189</v>
      </c>
      <c r="E728" s="165" t="s">
        <v>32</v>
      </c>
      <c r="F728" s="166" t="s">
        <v>192</v>
      </c>
      <c r="H728" s="167">
        <v>1</v>
      </c>
      <c r="I728" s="168"/>
      <c r="L728" s="164"/>
      <c r="M728" s="169"/>
      <c r="T728" s="170"/>
      <c r="AT728" s="165" t="s">
        <v>189</v>
      </c>
      <c r="AU728" s="165" t="s">
        <v>88</v>
      </c>
      <c r="AV728" s="14" t="s">
        <v>185</v>
      </c>
      <c r="AW728" s="14" t="s">
        <v>41</v>
      </c>
      <c r="AX728" s="14" t="s">
        <v>86</v>
      </c>
      <c r="AY728" s="165" t="s">
        <v>178</v>
      </c>
    </row>
    <row r="729" spans="2:65" s="1" customFormat="1" ht="16.5" customHeight="1">
      <c r="B729" s="34"/>
      <c r="C729" s="171" t="s">
        <v>754</v>
      </c>
      <c r="D729" s="171" t="s">
        <v>398</v>
      </c>
      <c r="E729" s="172" t="s">
        <v>710</v>
      </c>
      <c r="F729" s="173" t="s">
        <v>711</v>
      </c>
      <c r="G729" s="174" t="s">
        <v>219</v>
      </c>
      <c r="H729" s="175">
        <v>1</v>
      </c>
      <c r="I729" s="176"/>
      <c r="J729" s="177">
        <f>ROUND(I729*H729,2)</f>
        <v>0</v>
      </c>
      <c r="K729" s="173" t="s">
        <v>184</v>
      </c>
      <c r="L729" s="178"/>
      <c r="M729" s="179" t="s">
        <v>32</v>
      </c>
      <c r="N729" s="180" t="s">
        <v>50</v>
      </c>
      <c r="P729" s="142">
        <f>O729*H729</f>
        <v>0</v>
      </c>
      <c r="Q729" s="142">
        <v>8.8000000000000005E-3</v>
      </c>
      <c r="R729" s="142">
        <f>Q729*H729</f>
        <v>8.8000000000000005E-3</v>
      </c>
      <c r="S729" s="142">
        <v>0</v>
      </c>
      <c r="T729" s="143">
        <f>S729*H729</f>
        <v>0</v>
      </c>
      <c r="AR729" s="144" t="s">
        <v>241</v>
      </c>
      <c r="AT729" s="144" t="s">
        <v>398</v>
      </c>
      <c r="AU729" s="144" t="s">
        <v>88</v>
      </c>
      <c r="AY729" s="18" t="s">
        <v>178</v>
      </c>
      <c r="BE729" s="145">
        <f>IF(N729="základní",J729,0)</f>
        <v>0</v>
      </c>
      <c r="BF729" s="145">
        <f>IF(N729="snížená",J729,0)</f>
        <v>0</v>
      </c>
      <c r="BG729" s="145">
        <f>IF(N729="zákl. přenesená",J729,0)</f>
        <v>0</v>
      </c>
      <c r="BH729" s="145">
        <f>IF(N729="sníž. přenesená",J729,0)</f>
        <v>0</v>
      </c>
      <c r="BI729" s="145">
        <f>IF(N729="nulová",J729,0)</f>
        <v>0</v>
      </c>
      <c r="BJ729" s="18" t="s">
        <v>86</v>
      </c>
      <c r="BK729" s="145">
        <f>ROUND(I729*H729,2)</f>
        <v>0</v>
      </c>
      <c r="BL729" s="18" t="s">
        <v>185</v>
      </c>
      <c r="BM729" s="144" t="s">
        <v>1169</v>
      </c>
    </row>
    <row r="730" spans="2:65" s="1" customFormat="1" ht="37.799999999999997" customHeight="1">
      <c r="B730" s="34"/>
      <c r="C730" s="133" t="s">
        <v>760</v>
      </c>
      <c r="D730" s="133" t="s">
        <v>180</v>
      </c>
      <c r="E730" s="134" t="s">
        <v>714</v>
      </c>
      <c r="F730" s="135" t="s">
        <v>715</v>
      </c>
      <c r="G730" s="136" t="s">
        <v>219</v>
      </c>
      <c r="H730" s="137">
        <v>6</v>
      </c>
      <c r="I730" s="138"/>
      <c r="J730" s="139">
        <f>ROUND(I730*H730,2)</f>
        <v>0</v>
      </c>
      <c r="K730" s="135" t="s">
        <v>184</v>
      </c>
      <c r="L730" s="34"/>
      <c r="M730" s="140" t="s">
        <v>32</v>
      </c>
      <c r="N730" s="141" t="s">
        <v>50</v>
      </c>
      <c r="P730" s="142">
        <f>O730*H730</f>
        <v>0</v>
      </c>
      <c r="Q730" s="142">
        <v>1E-4</v>
      </c>
      <c r="R730" s="142">
        <f>Q730*H730</f>
        <v>6.0000000000000006E-4</v>
      </c>
      <c r="S730" s="142">
        <v>0</v>
      </c>
      <c r="T730" s="143">
        <f>S730*H730</f>
        <v>0</v>
      </c>
      <c r="AR730" s="144" t="s">
        <v>185</v>
      </c>
      <c r="AT730" s="144" t="s">
        <v>180</v>
      </c>
      <c r="AU730" s="144" t="s">
        <v>88</v>
      </c>
      <c r="AY730" s="18" t="s">
        <v>178</v>
      </c>
      <c r="BE730" s="145">
        <f>IF(N730="základní",J730,0)</f>
        <v>0</v>
      </c>
      <c r="BF730" s="145">
        <f>IF(N730="snížená",J730,0)</f>
        <v>0</v>
      </c>
      <c r="BG730" s="145">
        <f>IF(N730="zákl. přenesená",J730,0)</f>
        <v>0</v>
      </c>
      <c r="BH730" s="145">
        <f>IF(N730="sníž. přenesená",J730,0)</f>
        <v>0</v>
      </c>
      <c r="BI730" s="145">
        <f>IF(N730="nulová",J730,0)</f>
        <v>0</v>
      </c>
      <c r="BJ730" s="18" t="s">
        <v>86</v>
      </c>
      <c r="BK730" s="145">
        <f>ROUND(I730*H730,2)</f>
        <v>0</v>
      </c>
      <c r="BL730" s="18" t="s">
        <v>185</v>
      </c>
      <c r="BM730" s="144" t="s">
        <v>1170</v>
      </c>
    </row>
    <row r="731" spans="2:65" s="1" customFormat="1" ht="10.199999999999999">
      <c r="B731" s="34"/>
      <c r="D731" s="146" t="s">
        <v>187</v>
      </c>
      <c r="F731" s="147" t="s">
        <v>717</v>
      </c>
      <c r="I731" s="148"/>
      <c r="L731" s="34"/>
      <c r="M731" s="149"/>
      <c r="T731" s="55"/>
      <c r="AT731" s="18" t="s">
        <v>187</v>
      </c>
      <c r="AU731" s="18" t="s">
        <v>88</v>
      </c>
    </row>
    <row r="732" spans="2:65" s="12" customFormat="1" ht="10.199999999999999">
      <c r="B732" s="150"/>
      <c r="D732" s="151" t="s">
        <v>189</v>
      </c>
      <c r="E732" s="152" t="s">
        <v>32</v>
      </c>
      <c r="F732" s="153" t="s">
        <v>190</v>
      </c>
      <c r="H732" s="152" t="s">
        <v>32</v>
      </c>
      <c r="I732" s="154"/>
      <c r="L732" s="150"/>
      <c r="M732" s="155"/>
      <c r="T732" s="156"/>
      <c r="AT732" s="152" t="s">
        <v>189</v>
      </c>
      <c r="AU732" s="152" t="s">
        <v>88</v>
      </c>
      <c r="AV732" s="12" t="s">
        <v>86</v>
      </c>
      <c r="AW732" s="12" t="s">
        <v>41</v>
      </c>
      <c r="AX732" s="12" t="s">
        <v>79</v>
      </c>
      <c r="AY732" s="152" t="s">
        <v>178</v>
      </c>
    </row>
    <row r="733" spans="2:65" s="12" customFormat="1" ht="10.199999999999999">
      <c r="B733" s="150"/>
      <c r="D733" s="151" t="s">
        <v>189</v>
      </c>
      <c r="E733" s="152" t="s">
        <v>32</v>
      </c>
      <c r="F733" s="153" t="s">
        <v>222</v>
      </c>
      <c r="H733" s="152" t="s">
        <v>32</v>
      </c>
      <c r="I733" s="154"/>
      <c r="L733" s="150"/>
      <c r="M733" s="155"/>
      <c r="T733" s="156"/>
      <c r="AT733" s="152" t="s">
        <v>189</v>
      </c>
      <c r="AU733" s="152" t="s">
        <v>88</v>
      </c>
      <c r="AV733" s="12" t="s">
        <v>86</v>
      </c>
      <c r="AW733" s="12" t="s">
        <v>41</v>
      </c>
      <c r="AX733" s="12" t="s">
        <v>79</v>
      </c>
      <c r="AY733" s="152" t="s">
        <v>178</v>
      </c>
    </row>
    <row r="734" spans="2:65" s="12" customFormat="1" ht="10.199999999999999">
      <c r="B734" s="150"/>
      <c r="D734" s="151" t="s">
        <v>189</v>
      </c>
      <c r="E734" s="152" t="s">
        <v>32</v>
      </c>
      <c r="F734" s="153" t="s">
        <v>475</v>
      </c>
      <c r="H734" s="152" t="s">
        <v>32</v>
      </c>
      <c r="I734" s="154"/>
      <c r="L734" s="150"/>
      <c r="M734" s="155"/>
      <c r="T734" s="156"/>
      <c r="AT734" s="152" t="s">
        <v>189</v>
      </c>
      <c r="AU734" s="152" t="s">
        <v>88</v>
      </c>
      <c r="AV734" s="12" t="s">
        <v>86</v>
      </c>
      <c r="AW734" s="12" t="s">
        <v>41</v>
      </c>
      <c r="AX734" s="12" t="s">
        <v>79</v>
      </c>
      <c r="AY734" s="152" t="s">
        <v>178</v>
      </c>
    </row>
    <row r="735" spans="2:65" s="13" customFormat="1" ht="10.199999999999999">
      <c r="B735" s="157"/>
      <c r="D735" s="151" t="s">
        <v>189</v>
      </c>
      <c r="E735" s="158" t="s">
        <v>32</v>
      </c>
      <c r="F735" s="159" t="s">
        <v>1171</v>
      </c>
      <c r="H735" s="160">
        <v>1</v>
      </c>
      <c r="I735" s="161"/>
      <c r="L735" s="157"/>
      <c r="M735" s="162"/>
      <c r="T735" s="163"/>
      <c r="AT735" s="158" t="s">
        <v>189</v>
      </c>
      <c r="AU735" s="158" t="s">
        <v>88</v>
      </c>
      <c r="AV735" s="13" t="s">
        <v>88</v>
      </c>
      <c r="AW735" s="13" t="s">
        <v>41</v>
      </c>
      <c r="AX735" s="13" t="s">
        <v>79</v>
      </c>
      <c r="AY735" s="158" t="s">
        <v>178</v>
      </c>
    </row>
    <row r="736" spans="2:65" s="13" customFormat="1" ht="10.199999999999999">
      <c r="B736" s="157"/>
      <c r="D736" s="151" t="s">
        <v>189</v>
      </c>
      <c r="E736" s="158" t="s">
        <v>32</v>
      </c>
      <c r="F736" s="159" t="s">
        <v>1172</v>
      </c>
      <c r="H736" s="160">
        <v>2</v>
      </c>
      <c r="I736" s="161"/>
      <c r="L736" s="157"/>
      <c r="M736" s="162"/>
      <c r="T736" s="163"/>
      <c r="AT736" s="158" t="s">
        <v>189</v>
      </c>
      <c r="AU736" s="158" t="s">
        <v>88</v>
      </c>
      <c r="AV736" s="13" t="s">
        <v>88</v>
      </c>
      <c r="AW736" s="13" t="s">
        <v>41</v>
      </c>
      <c r="AX736" s="13" t="s">
        <v>79</v>
      </c>
      <c r="AY736" s="158" t="s">
        <v>178</v>
      </c>
    </row>
    <row r="737" spans="2:65" s="13" customFormat="1" ht="10.199999999999999">
      <c r="B737" s="157"/>
      <c r="D737" s="151" t="s">
        <v>189</v>
      </c>
      <c r="E737" s="158" t="s">
        <v>32</v>
      </c>
      <c r="F737" s="159" t="s">
        <v>1173</v>
      </c>
      <c r="H737" s="160">
        <v>2</v>
      </c>
      <c r="I737" s="161"/>
      <c r="L737" s="157"/>
      <c r="M737" s="162"/>
      <c r="T737" s="163"/>
      <c r="AT737" s="158" t="s">
        <v>189</v>
      </c>
      <c r="AU737" s="158" t="s">
        <v>88</v>
      </c>
      <c r="AV737" s="13" t="s">
        <v>88</v>
      </c>
      <c r="AW737" s="13" t="s">
        <v>41</v>
      </c>
      <c r="AX737" s="13" t="s">
        <v>79</v>
      </c>
      <c r="AY737" s="158" t="s">
        <v>178</v>
      </c>
    </row>
    <row r="738" spans="2:65" s="13" customFormat="1" ht="10.199999999999999">
      <c r="B738" s="157"/>
      <c r="D738" s="151" t="s">
        <v>189</v>
      </c>
      <c r="E738" s="158" t="s">
        <v>32</v>
      </c>
      <c r="F738" s="159" t="s">
        <v>1082</v>
      </c>
      <c r="H738" s="160">
        <v>1</v>
      </c>
      <c r="I738" s="161"/>
      <c r="L738" s="157"/>
      <c r="M738" s="162"/>
      <c r="T738" s="163"/>
      <c r="AT738" s="158" t="s">
        <v>189</v>
      </c>
      <c r="AU738" s="158" t="s">
        <v>88</v>
      </c>
      <c r="AV738" s="13" t="s">
        <v>88</v>
      </c>
      <c r="AW738" s="13" t="s">
        <v>41</v>
      </c>
      <c r="AX738" s="13" t="s">
        <v>79</v>
      </c>
      <c r="AY738" s="158" t="s">
        <v>178</v>
      </c>
    </row>
    <row r="739" spans="2:65" s="15" customFormat="1" ht="10.199999999999999">
      <c r="B739" s="181"/>
      <c r="D739" s="151" t="s">
        <v>189</v>
      </c>
      <c r="E739" s="182" t="s">
        <v>32</v>
      </c>
      <c r="F739" s="183" t="s">
        <v>479</v>
      </c>
      <c r="H739" s="184">
        <v>6</v>
      </c>
      <c r="I739" s="185"/>
      <c r="L739" s="181"/>
      <c r="M739" s="186"/>
      <c r="T739" s="187"/>
      <c r="AT739" s="182" t="s">
        <v>189</v>
      </c>
      <c r="AU739" s="182" t="s">
        <v>88</v>
      </c>
      <c r="AV739" s="15" t="s">
        <v>199</v>
      </c>
      <c r="AW739" s="15" t="s">
        <v>41</v>
      </c>
      <c r="AX739" s="15" t="s">
        <v>79</v>
      </c>
      <c r="AY739" s="182" t="s">
        <v>178</v>
      </c>
    </row>
    <row r="740" spans="2:65" s="14" customFormat="1" ht="10.199999999999999">
      <c r="B740" s="164"/>
      <c r="D740" s="151" t="s">
        <v>189</v>
      </c>
      <c r="E740" s="165" t="s">
        <v>32</v>
      </c>
      <c r="F740" s="166" t="s">
        <v>192</v>
      </c>
      <c r="H740" s="167">
        <v>6</v>
      </c>
      <c r="I740" s="168"/>
      <c r="L740" s="164"/>
      <c r="M740" s="169"/>
      <c r="T740" s="170"/>
      <c r="AT740" s="165" t="s">
        <v>189</v>
      </c>
      <c r="AU740" s="165" t="s">
        <v>88</v>
      </c>
      <c r="AV740" s="14" t="s">
        <v>185</v>
      </c>
      <c r="AW740" s="14" t="s">
        <v>41</v>
      </c>
      <c r="AX740" s="14" t="s">
        <v>86</v>
      </c>
      <c r="AY740" s="165" t="s">
        <v>178</v>
      </c>
    </row>
    <row r="741" spans="2:65" s="1" customFormat="1" ht="21.75" customHeight="1">
      <c r="B741" s="34"/>
      <c r="C741" s="171" t="s">
        <v>766</v>
      </c>
      <c r="D741" s="171" t="s">
        <v>398</v>
      </c>
      <c r="E741" s="172" t="s">
        <v>724</v>
      </c>
      <c r="F741" s="173" t="s">
        <v>725</v>
      </c>
      <c r="G741" s="174" t="s">
        <v>219</v>
      </c>
      <c r="H741" s="175">
        <v>6</v>
      </c>
      <c r="I741" s="176"/>
      <c r="J741" s="177">
        <f>ROUND(I741*H741,2)</f>
        <v>0</v>
      </c>
      <c r="K741" s="173" t="s">
        <v>184</v>
      </c>
      <c r="L741" s="178"/>
      <c r="M741" s="179" t="s">
        <v>32</v>
      </c>
      <c r="N741" s="180" t="s">
        <v>50</v>
      </c>
      <c r="P741" s="142">
        <f>O741*H741</f>
        <v>0</v>
      </c>
      <c r="Q741" s="142">
        <v>1.8E-3</v>
      </c>
      <c r="R741" s="142">
        <f>Q741*H741</f>
        <v>1.0800000000000001E-2</v>
      </c>
      <c r="S741" s="142">
        <v>0</v>
      </c>
      <c r="T741" s="143">
        <f>S741*H741</f>
        <v>0</v>
      </c>
      <c r="AR741" s="144" t="s">
        <v>241</v>
      </c>
      <c r="AT741" s="144" t="s">
        <v>398</v>
      </c>
      <c r="AU741" s="144" t="s">
        <v>88</v>
      </c>
      <c r="AY741" s="18" t="s">
        <v>178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8" t="s">
        <v>86</v>
      </c>
      <c r="BK741" s="145">
        <f>ROUND(I741*H741,2)</f>
        <v>0</v>
      </c>
      <c r="BL741" s="18" t="s">
        <v>185</v>
      </c>
      <c r="BM741" s="144" t="s">
        <v>1174</v>
      </c>
    </row>
    <row r="742" spans="2:65" s="1" customFormat="1" ht="37.799999999999997" customHeight="1">
      <c r="B742" s="34"/>
      <c r="C742" s="133" t="s">
        <v>771</v>
      </c>
      <c r="D742" s="133" t="s">
        <v>180</v>
      </c>
      <c r="E742" s="134" t="s">
        <v>1175</v>
      </c>
      <c r="F742" s="135" t="s">
        <v>1176</v>
      </c>
      <c r="G742" s="136" t="s">
        <v>202</v>
      </c>
      <c r="H742" s="137">
        <v>41.5</v>
      </c>
      <c r="I742" s="138"/>
      <c r="J742" s="139">
        <f>ROUND(I742*H742,2)</f>
        <v>0</v>
      </c>
      <c r="K742" s="135" t="s">
        <v>184</v>
      </c>
      <c r="L742" s="34"/>
      <c r="M742" s="140" t="s">
        <v>32</v>
      </c>
      <c r="N742" s="141" t="s">
        <v>50</v>
      </c>
      <c r="P742" s="142">
        <f>O742*H742</f>
        <v>0</v>
      </c>
      <c r="Q742" s="142">
        <v>0</v>
      </c>
      <c r="R742" s="142">
        <f>Q742*H742</f>
        <v>0</v>
      </c>
      <c r="S742" s="142">
        <v>0</v>
      </c>
      <c r="T742" s="143">
        <f>S742*H742</f>
        <v>0</v>
      </c>
      <c r="AR742" s="144" t="s">
        <v>185</v>
      </c>
      <c r="AT742" s="144" t="s">
        <v>180</v>
      </c>
      <c r="AU742" s="144" t="s">
        <v>88</v>
      </c>
      <c r="AY742" s="18" t="s">
        <v>178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8" t="s">
        <v>86</v>
      </c>
      <c r="BK742" s="145">
        <f>ROUND(I742*H742,2)</f>
        <v>0</v>
      </c>
      <c r="BL742" s="18" t="s">
        <v>185</v>
      </c>
      <c r="BM742" s="144" t="s">
        <v>1177</v>
      </c>
    </row>
    <row r="743" spans="2:65" s="1" customFormat="1" ht="10.199999999999999">
      <c r="B743" s="34"/>
      <c r="D743" s="146" t="s">
        <v>187</v>
      </c>
      <c r="F743" s="147" t="s">
        <v>1178</v>
      </c>
      <c r="I743" s="148"/>
      <c r="L743" s="34"/>
      <c r="M743" s="149"/>
      <c r="T743" s="55"/>
      <c r="AT743" s="18" t="s">
        <v>187</v>
      </c>
      <c r="AU743" s="18" t="s">
        <v>88</v>
      </c>
    </row>
    <row r="744" spans="2:65" s="12" customFormat="1" ht="10.199999999999999">
      <c r="B744" s="150"/>
      <c r="D744" s="151" t="s">
        <v>189</v>
      </c>
      <c r="E744" s="152" t="s">
        <v>32</v>
      </c>
      <c r="F744" s="153" t="s">
        <v>190</v>
      </c>
      <c r="H744" s="152" t="s">
        <v>32</v>
      </c>
      <c r="I744" s="154"/>
      <c r="L744" s="150"/>
      <c r="M744" s="155"/>
      <c r="T744" s="156"/>
      <c r="AT744" s="152" t="s">
        <v>189</v>
      </c>
      <c r="AU744" s="152" t="s">
        <v>88</v>
      </c>
      <c r="AV744" s="12" t="s">
        <v>86</v>
      </c>
      <c r="AW744" s="12" t="s">
        <v>41</v>
      </c>
      <c r="AX744" s="12" t="s">
        <v>79</v>
      </c>
      <c r="AY744" s="152" t="s">
        <v>178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222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88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2" customFormat="1" ht="10.199999999999999">
      <c r="B746" s="150"/>
      <c r="D746" s="151" t="s">
        <v>189</v>
      </c>
      <c r="E746" s="152" t="s">
        <v>32</v>
      </c>
      <c r="F746" s="153" t="s">
        <v>934</v>
      </c>
      <c r="H746" s="152" t="s">
        <v>32</v>
      </c>
      <c r="I746" s="154"/>
      <c r="L746" s="150"/>
      <c r="M746" s="155"/>
      <c r="T746" s="156"/>
      <c r="AT746" s="152" t="s">
        <v>189</v>
      </c>
      <c r="AU746" s="152" t="s">
        <v>88</v>
      </c>
      <c r="AV746" s="12" t="s">
        <v>86</v>
      </c>
      <c r="AW746" s="12" t="s">
        <v>41</v>
      </c>
      <c r="AX746" s="12" t="s">
        <v>79</v>
      </c>
      <c r="AY746" s="152" t="s">
        <v>178</v>
      </c>
    </row>
    <row r="747" spans="2:65" s="13" customFormat="1" ht="10.199999999999999">
      <c r="B747" s="157"/>
      <c r="D747" s="151" t="s">
        <v>189</v>
      </c>
      <c r="E747" s="158" t="s">
        <v>32</v>
      </c>
      <c r="F747" s="159" t="s">
        <v>1179</v>
      </c>
      <c r="H747" s="160">
        <v>30</v>
      </c>
      <c r="I747" s="161"/>
      <c r="L747" s="157"/>
      <c r="M747" s="162"/>
      <c r="T747" s="163"/>
      <c r="AT747" s="158" t="s">
        <v>189</v>
      </c>
      <c r="AU747" s="158" t="s">
        <v>88</v>
      </c>
      <c r="AV747" s="13" t="s">
        <v>88</v>
      </c>
      <c r="AW747" s="13" t="s">
        <v>41</v>
      </c>
      <c r="AX747" s="13" t="s">
        <v>79</v>
      </c>
      <c r="AY747" s="158" t="s">
        <v>178</v>
      </c>
    </row>
    <row r="748" spans="2:65" s="13" customFormat="1" ht="10.199999999999999">
      <c r="B748" s="157"/>
      <c r="D748" s="151" t="s">
        <v>189</v>
      </c>
      <c r="E748" s="158" t="s">
        <v>32</v>
      </c>
      <c r="F748" s="159" t="s">
        <v>1180</v>
      </c>
      <c r="H748" s="160">
        <v>11.5</v>
      </c>
      <c r="I748" s="161"/>
      <c r="L748" s="157"/>
      <c r="M748" s="162"/>
      <c r="T748" s="163"/>
      <c r="AT748" s="158" t="s">
        <v>189</v>
      </c>
      <c r="AU748" s="158" t="s">
        <v>88</v>
      </c>
      <c r="AV748" s="13" t="s">
        <v>88</v>
      </c>
      <c r="AW748" s="13" t="s">
        <v>41</v>
      </c>
      <c r="AX748" s="13" t="s">
        <v>79</v>
      </c>
      <c r="AY748" s="158" t="s">
        <v>178</v>
      </c>
    </row>
    <row r="749" spans="2:65" s="14" customFormat="1" ht="10.199999999999999">
      <c r="B749" s="164"/>
      <c r="D749" s="151" t="s">
        <v>189</v>
      </c>
      <c r="E749" s="165" t="s">
        <v>32</v>
      </c>
      <c r="F749" s="166" t="s">
        <v>192</v>
      </c>
      <c r="H749" s="167">
        <v>41.5</v>
      </c>
      <c r="I749" s="168"/>
      <c r="L749" s="164"/>
      <c r="M749" s="169"/>
      <c r="T749" s="170"/>
      <c r="AT749" s="165" t="s">
        <v>189</v>
      </c>
      <c r="AU749" s="165" t="s">
        <v>88</v>
      </c>
      <c r="AV749" s="14" t="s">
        <v>185</v>
      </c>
      <c r="AW749" s="14" t="s">
        <v>41</v>
      </c>
      <c r="AX749" s="14" t="s">
        <v>86</v>
      </c>
      <c r="AY749" s="165" t="s">
        <v>178</v>
      </c>
    </row>
    <row r="750" spans="2:65" s="1" customFormat="1" ht="24.15" customHeight="1">
      <c r="B750" s="34"/>
      <c r="C750" s="133" t="s">
        <v>775</v>
      </c>
      <c r="D750" s="133" t="s">
        <v>180</v>
      </c>
      <c r="E750" s="134" t="s">
        <v>746</v>
      </c>
      <c r="F750" s="135" t="s">
        <v>747</v>
      </c>
      <c r="G750" s="136" t="s">
        <v>748</v>
      </c>
      <c r="H750" s="137">
        <v>3</v>
      </c>
      <c r="I750" s="138"/>
      <c r="J750" s="139">
        <f>ROUND(I750*H750,2)</f>
        <v>0</v>
      </c>
      <c r="K750" s="135" t="s">
        <v>184</v>
      </c>
      <c r="L750" s="34"/>
      <c r="M750" s="140" t="s">
        <v>32</v>
      </c>
      <c r="N750" s="141" t="s">
        <v>50</v>
      </c>
      <c r="P750" s="142">
        <f>O750*H750</f>
        <v>0</v>
      </c>
      <c r="Q750" s="142">
        <v>3.1E-4</v>
      </c>
      <c r="R750" s="142">
        <f>Q750*H750</f>
        <v>9.3000000000000005E-4</v>
      </c>
      <c r="S750" s="142">
        <v>0</v>
      </c>
      <c r="T750" s="143">
        <f>S750*H750</f>
        <v>0</v>
      </c>
      <c r="AR750" s="144" t="s">
        <v>185</v>
      </c>
      <c r="AT750" s="144" t="s">
        <v>180</v>
      </c>
      <c r="AU750" s="144" t="s">
        <v>88</v>
      </c>
      <c r="AY750" s="18" t="s">
        <v>178</v>
      </c>
      <c r="BE750" s="145">
        <f>IF(N750="základní",J750,0)</f>
        <v>0</v>
      </c>
      <c r="BF750" s="145">
        <f>IF(N750="snížená",J750,0)</f>
        <v>0</v>
      </c>
      <c r="BG750" s="145">
        <f>IF(N750="zákl. přenesená",J750,0)</f>
        <v>0</v>
      </c>
      <c r="BH750" s="145">
        <f>IF(N750="sníž. přenesená",J750,0)</f>
        <v>0</v>
      </c>
      <c r="BI750" s="145">
        <f>IF(N750="nulová",J750,0)</f>
        <v>0</v>
      </c>
      <c r="BJ750" s="18" t="s">
        <v>86</v>
      </c>
      <c r="BK750" s="145">
        <f>ROUND(I750*H750,2)</f>
        <v>0</v>
      </c>
      <c r="BL750" s="18" t="s">
        <v>185</v>
      </c>
      <c r="BM750" s="144" t="s">
        <v>1181</v>
      </c>
    </row>
    <row r="751" spans="2:65" s="1" customFormat="1" ht="10.199999999999999">
      <c r="B751" s="34"/>
      <c r="D751" s="146" t="s">
        <v>187</v>
      </c>
      <c r="F751" s="147" t="s">
        <v>750</v>
      </c>
      <c r="I751" s="148"/>
      <c r="L751" s="34"/>
      <c r="M751" s="149"/>
      <c r="T751" s="55"/>
      <c r="AT751" s="18" t="s">
        <v>187</v>
      </c>
      <c r="AU751" s="18" t="s">
        <v>88</v>
      </c>
    </row>
    <row r="752" spans="2:65" s="12" customFormat="1" ht="10.199999999999999">
      <c r="B752" s="150"/>
      <c r="D752" s="151" t="s">
        <v>189</v>
      </c>
      <c r="E752" s="152" t="s">
        <v>32</v>
      </c>
      <c r="F752" s="153" t="s">
        <v>190</v>
      </c>
      <c r="H752" s="152" t="s">
        <v>32</v>
      </c>
      <c r="I752" s="154"/>
      <c r="L752" s="150"/>
      <c r="M752" s="155"/>
      <c r="T752" s="156"/>
      <c r="AT752" s="152" t="s">
        <v>189</v>
      </c>
      <c r="AU752" s="152" t="s">
        <v>88</v>
      </c>
      <c r="AV752" s="12" t="s">
        <v>86</v>
      </c>
      <c r="AW752" s="12" t="s">
        <v>41</v>
      </c>
      <c r="AX752" s="12" t="s">
        <v>79</v>
      </c>
      <c r="AY752" s="152" t="s">
        <v>178</v>
      </c>
    </row>
    <row r="753" spans="2:65" s="12" customFormat="1" ht="10.199999999999999">
      <c r="B753" s="150"/>
      <c r="D753" s="151" t="s">
        <v>189</v>
      </c>
      <c r="E753" s="152" t="s">
        <v>32</v>
      </c>
      <c r="F753" s="153" t="s">
        <v>222</v>
      </c>
      <c r="H753" s="152" t="s">
        <v>32</v>
      </c>
      <c r="I753" s="154"/>
      <c r="L753" s="150"/>
      <c r="M753" s="155"/>
      <c r="T753" s="156"/>
      <c r="AT753" s="152" t="s">
        <v>189</v>
      </c>
      <c r="AU753" s="152" t="s">
        <v>88</v>
      </c>
      <c r="AV753" s="12" t="s">
        <v>86</v>
      </c>
      <c r="AW753" s="12" t="s">
        <v>41</v>
      </c>
      <c r="AX753" s="12" t="s">
        <v>79</v>
      </c>
      <c r="AY753" s="152" t="s">
        <v>178</v>
      </c>
    </row>
    <row r="754" spans="2:65" s="12" customFormat="1" ht="10.199999999999999">
      <c r="B754" s="150"/>
      <c r="D754" s="151" t="s">
        <v>189</v>
      </c>
      <c r="E754" s="152" t="s">
        <v>32</v>
      </c>
      <c r="F754" s="153" t="s">
        <v>934</v>
      </c>
      <c r="H754" s="152" t="s">
        <v>32</v>
      </c>
      <c r="I754" s="154"/>
      <c r="L754" s="150"/>
      <c r="M754" s="155"/>
      <c r="T754" s="156"/>
      <c r="AT754" s="152" t="s">
        <v>189</v>
      </c>
      <c r="AU754" s="152" t="s">
        <v>88</v>
      </c>
      <c r="AV754" s="12" t="s">
        <v>86</v>
      </c>
      <c r="AW754" s="12" t="s">
        <v>41</v>
      </c>
      <c r="AX754" s="12" t="s">
        <v>79</v>
      </c>
      <c r="AY754" s="152" t="s">
        <v>178</v>
      </c>
    </row>
    <row r="755" spans="2:65" s="12" customFormat="1" ht="10.199999999999999">
      <c r="B755" s="150"/>
      <c r="D755" s="151" t="s">
        <v>189</v>
      </c>
      <c r="E755" s="152" t="s">
        <v>32</v>
      </c>
      <c r="F755" s="153" t="s">
        <v>1182</v>
      </c>
      <c r="H755" s="152" t="s">
        <v>32</v>
      </c>
      <c r="I755" s="154"/>
      <c r="L755" s="150"/>
      <c r="M755" s="155"/>
      <c r="T755" s="156"/>
      <c r="AT755" s="152" t="s">
        <v>189</v>
      </c>
      <c r="AU755" s="152" t="s">
        <v>88</v>
      </c>
      <c r="AV755" s="12" t="s">
        <v>86</v>
      </c>
      <c r="AW755" s="12" t="s">
        <v>41</v>
      </c>
      <c r="AX755" s="12" t="s">
        <v>79</v>
      </c>
      <c r="AY755" s="152" t="s">
        <v>178</v>
      </c>
    </row>
    <row r="756" spans="2:65" s="13" customFormat="1" ht="10.199999999999999">
      <c r="B756" s="157"/>
      <c r="D756" s="151" t="s">
        <v>189</v>
      </c>
      <c r="E756" s="158" t="s">
        <v>32</v>
      </c>
      <c r="F756" s="159" t="s">
        <v>1183</v>
      </c>
      <c r="H756" s="160">
        <v>1</v>
      </c>
      <c r="I756" s="161"/>
      <c r="L756" s="157"/>
      <c r="M756" s="162"/>
      <c r="T756" s="163"/>
      <c r="AT756" s="158" t="s">
        <v>189</v>
      </c>
      <c r="AU756" s="158" t="s">
        <v>88</v>
      </c>
      <c r="AV756" s="13" t="s">
        <v>88</v>
      </c>
      <c r="AW756" s="13" t="s">
        <v>41</v>
      </c>
      <c r="AX756" s="13" t="s">
        <v>79</v>
      </c>
      <c r="AY756" s="158" t="s">
        <v>178</v>
      </c>
    </row>
    <row r="757" spans="2:65" s="13" customFormat="1" ht="10.199999999999999">
      <c r="B757" s="157"/>
      <c r="D757" s="151" t="s">
        <v>189</v>
      </c>
      <c r="E757" s="158" t="s">
        <v>32</v>
      </c>
      <c r="F757" s="159" t="s">
        <v>1184</v>
      </c>
      <c r="H757" s="160">
        <v>1</v>
      </c>
      <c r="I757" s="161"/>
      <c r="L757" s="157"/>
      <c r="M757" s="162"/>
      <c r="T757" s="163"/>
      <c r="AT757" s="158" t="s">
        <v>189</v>
      </c>
      <c r="AU757" s="158" t="s">
        <v>88</v>
      </c>
      <c r="AV757" s="13" t="s">
        <v>88</v>
      </c>
      <c r="AW757" s="13" t="s">
        <v>41</v>
      </c>
      <c r="AX757" s="13" t="s">
        <v>79</v>
      </c>
      <c r="AY757" s="158" t="s">
        <v>178</v>
      </c>
    </row>
    <row r="758" spans="2:65" s="13" customFormat="1" ht="10.199999999999999">
      <c r="B758" s="157"/>
      <c r="D758" s="151" t="s">
        <v>189</v>
      </c>
      <c r="E758" s="158" t="s">
        <v>32</v>
      </c>
      <c r="F758" s="159" t="s">
        <v>1185</v>
      </c>
      <c r="H758" s="160">
        <v>1</v>
      </c>
      <c r="I758" s="161"/>
      <c r="L758" s="157"/>
      <c r="M758" s="162"/>
      <c r="T758" s="163"/>
      <c r="AT758" s="158" t="s">
        <v>189</v>
      </c>
      <c r="AU758" s="158" t="s">
        <v>88</v>
      </c>
      <c r="AV758" s="13" t="s">
        <v>88</v>
      </c>
      <c r="AW758" s="13" t="s">
        <v>41</v>
      </c>
      <c r="AX758" s="13" t="s">
        <v>79</v>
      </c>
      <c r="AY758" s="158" t="s">
        <v>178</v>
      </c>
    </row>
    <row r="759" spans="2:65" s="14" customFormat="1" ht="10.199999999999999">
      <c r="B759" s="164"/>
      <c r="D759" s="151" t="s">
        <v>189</v>
      </c>
      <c r="E759" s="165" t="s">
        <v>32</v>
      </c>
      <c r="F759" s="166" t="s">
        <v>192</v>
      </c>
      <c r="H759" s="167">
        <v>3</v>
      </c>
      <c r="I759" s="168"/>
      <c r="L759" s="164"/>
      <c r="M759" s="169"/>
      <c r="T759" s="170"/>
      <c r="AT759" s="165" t="s">
        <v>189</v>
      </c>
      <c r="AU759" s="165" t="s">
        <v>88</v>
      </c>
      <c r="AV759" s="14" t="s">
        <v>185</v>
      </c>
      <c r="AW759" s="14" t="s">
        <v>41</v>
      </c>
      <c r="AX759" s="14" t="s">
        <v>86</v>
      </c>
      <c r="AY759" s="165" t="s">
        <v>178</v>
      </c>
    </row>
    <row r="760" spans="2:65" s="1" customFormat="1" ht="24.15" customHeight="1">
      <c r="B760" s="34"/>
      <c r="C760" s="133" t="s">
        <v>780</v>
      </c>
      <c r="D760" s="133" t="s">
        <v>180</v>
      </c>
      <c r="E760" s="134" t="s">
        <v>755</v>
      </c>
      <c r="F760" s="135" t="s">
        <v>756</v>
      </c>
      <c r="G760" s="136" t="s">
        <v>202</v>
      </c>
      <c r="H760" s="137">
        <v>78.5</v>
      </c>
      <c r="I760" s="138"/>
      <c r="J760" s="139">
        <f>ROUND(I760*H760,2)</f>
        <v>0</v>
      </c>
      <c r="K760" s="135" t="s">
        <v>184</v>
      </c>
      <c r="L760" s="34"/>
      <c r="M760" s="140" t="s">
        <v>32</v>
      </c>
      <c r="N760" s="141" t="s">
        <v>50</v>
      </c>
      <c r="P760" s="142">
        <f>O760*H760</f>
        <v>0</v>
      </c>
      <c r="Q760" s="142">
        <v>0</v>
      </c>
      <c r="R760" s="142">
        <f>Q760*H760</f>
        <v>0</v>
      </c>
      <c r="S760" s="142">
        <v>0</v>
      </c>
      <c r="T760" s="143">
        <f>S760*H760</f>
        <v>0</v>
      </c>
      <c r="AR760" s="144" t="s">
        <v>185</v>
      </c>
      <c r="AT760" s="144" t="s">
        <v>180</v>
      </c>
      <c r="AU760" s="144" t="s">
        <v>88</v>
      </c>
      <c r="AY760" s="18" t="s">
        <v>178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8" t="s">
        <v>86</v>
      </c>
      <c r="BK760" s="145">
        <f>ROUND(I760*H760,2)</f>
        <v>0</v>
      </c>
      <c r="BL760" s="18" t="s">
        <v>185</v>
      </c>
      <c r="BM760" s="144" t="s">
        <v>1186</v>
      </c>
    </row>
    <row r="761" spans="2:65" s="1" customFormat="1" ht="10.199999999999999">
      <c r="B761" s="34"/>
      <c r="D761" s="146" t="s">
        <v>187</v>
      </c>
      <c r="F761" s="147" t="s">
        <v>758</v>
      </c>
      <c r="I761" s="148"/>
      <c r="L761" s="34"/>
      <c r="M761" s="149"/>
      <c r="T761" s="55"/>
      <c r="AT761" s="18" t="s">
        <v>187</v>
      </c>
      <c r="AU761" s="18" t="s">
        <v>88</v>
      </c>
    </row>
    <row r="762" spans="2:65" s="12" customFormat="1" ht="10.199999999999999">
      <c r="B762" s="150"/>
      <c r="D762" s="151" t="s">
        <v>189</v>
      </c>
      <c r="E762" s="152" t="s">
        <v>32</v>
      </c>
      <c r="F762" s="153" t="s">
        <v>190</v>
      </c>
      <c r="H762" s="152" t="s">
        <v>32</v>
      </c>
      <c r="I762" s="154"/>
      <c r="L762" s="150"/>
      <c r="M762" s="155"/>
      <c r="T762" s="156"/>
      <c r="AT762" s="152" t="s">
        <v>189</v>
      </c>
      <c r="AU762" s="152" t="s">
        <v>88</v>
      </c>
      <c r="AV762" s="12" t="s">
        <v>86</v>
      </c>
      <c r="AW762" s="12" t="s">
        <v>41</v>
      </c>
      <c r="AX762" s="12" t="s">
        <v>79</v>
      </c>
      <c r="AY762" s="152" t="s">
        <v>178</v>
      </c>
    </row>
    <row r="763" spans="2:65" s="12" customFormat="1" ht="10.199999999999999">
      <c r="B763" s="150"/>
      <c r="D763" s="151" t="s">
        <v>189</v>
      </c>
      <c r="E763" s="152" t="s">
        <v>32</v>
      </c>
      <c r="F763" s="153" t="s">
        <v>222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88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2" customFormat="1" ht="10.199999999999999">
      <c r="B764" s="150"/>
      <c r="D764" s="151" t="s">
        <v>189</v>
      </c>
      <c r="E764" s="152" t="s">
        <v>32</v>
      </c>
      <c r="F764" s="153" t="s">
        <v>934</v>
      </c>
      <c r="H764" s="152" t="s">
        <v>32</v>
      </c>
      <c r="I764" s="154"/>
      <c r="L764" s="150"/>
      <c r="M764" s="155"/>
      <c r="T764" s="156"/>
      <c r="AT764" s="152" t="s">
        <v>189</v>
      </c>
      <c r="AU764" s="152" t="s">
        <v>88</v>
      </c>
      <c r="AV764" s="12" t="s">
        <v>86</v>
      </c>
      <c r="AW764" s="12" t="s">
        <v>41</v>
      </c>
      <c r="AX764" s="12" t="s">
        <v>79</v>
      </c>
      <c r="AY764" s="152" t="s">
        <v>178</v>
      </c>
    </row>
    <row r="765" spans="2:65" s="13" customFormat="1" ht="10.199999999999999">
      <c r="B765" s="157"/>
      <c r="D765" s="151" t="s">
        <v>189</v>
      </c>
      <c r="E765" s="158" t="s">
        <v>32</v>
      </c>
      <c r="F765" s="159" t="s">
        <v>1069</v>
      </c>
      <c r="H765" s="160">
        <v>78.5</v>
      </c>
      <c r="I765" s="161"/>
      <c r="L765" s="157"/>
      <c r="M765" s="162"/>
      <c r="T765" s="163"/>
      <c r="AT765" s="158" t="s">
        <v>189</v>
      </c>
      <c r="AU765" s="158" t="s">
        <v>88</v>
      </c>
      <c r="AV765" s="13" t="s">
        <v>88</v>
      </c>
      <c r="AW765" s="13" t="s">
        <v>41</v>
      </c>
      <c r="AX765" s="13" t="s">
        <v>79</v>
      </c>
      <c r="AY765" s="158" t="s">
        <v>178</v>
      </c>
    </row>
    <row r="766" spans="2:65" s="14" customFormat="1" ht="10.199999999999999">
      <c r="B766" s="164"/>
      <c r="D766" s="151" t="s">
        <v>189</v>
      </c>
      <c r="E766" s="165" t="s">
        <v>32</v>
      </c>
      <c r="F766" s="166" t="s">
        <v>192</v>
      </c>
      <c r="H766" s="167">
        <v>78.5</v>
      </c>
      <c r="I766" s="168"/>
      <c r="L766" s="164"/>
      <c r="M766" s="169"/>
      <c r="T766" s="170"/>
      <c r="AT766" s="165" t="s">
        <v>189</v>
      </c>
      <c r="AU766" s="165" t="s">
        <v>88</v>
      </c>
      <c r="AV766" s="14" t="s">
        <v>185</v>
      </c>
      <c r="AW766" s="14" t="s">
        <v>41</v>
      </c>
      <c r="AX766" s="14" t="s">
        <v>86</v>
      </c>
      <c r="AY766" s="165" t="s">
        <v>178</v>
      </c>
    </row>
    <row r="767" spans="2:65" s="1" customFormat="1" ht="24.15" customHeight="1">
      <c r="B767" s="34"/>
      <c r="C767" s="133" t="s">
        <v>785</v>
      </c>
      <c r="D767" s="133" t="s">
        <v>180</v>
      </c>
      <c r="E767" s="134" t="s">
        <v>761</v>
      </c>
      <c r="F767" s="135" t="s">
        <v>762</v>
      </c>
      <c r="G767" s="136" t="s">
        <v>219</v>
      </c>
      <c r="H767" s="137">
        <v>3</v>
      </c>
      <c r="I767" s="138"/>
      <c r="J767" s="139">
        <f>ROUND(I767*H767,2)</f>
        <v>0</v>
      </c>
      <c r="K767" s="135" t="s">
        <v>184</v>
      </c>
      <c r="L767" s="34"/>
      <c r="M767" s="140" t="s">
        <v>32</v>
      </c>
      <c r="N767" s="141" t="s">
        <v>50</v>
      </c>
      <c r="P767" s="142">
        <f>O767*H767</f>
        <v>0</v>
      </c>
      <c r="Q767" s="142">
        <v>0.41488999999999998</v>
      </c>
      <c r="R767" s="142">
        <f>Q767*H767</f>
        <v>1.2446699999999999</v>
      </c>
      <c r="S767" s="142">
        <v>0</v>
      </c>
      <c r="T767" s="143">
        <f>S767*H767</f>
        <v>0</v>
      </c>
      <c r="AR767" s="144" t="s">
        <v>185</v>
      </c>
      <c r="AT767" s="144" t="s">
        <v>180</v>
      </c>
      <c r="AU767" s="144" t="s">
        <v>88</v>
      </c>
      <c r="AY767" s="18" t="s">
        <v>178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86</v>
      </c>
      <c r="BK767" s="145">
        <f>ROUND(I767*H767,2)</f>
        <v>0</v>
      </c>
      <c r="BL767" s="18" t="s">
        <v>185</v>
      </c>
      <c r="BM767" s="144" t="s">
        <v>1187</v>
      </c>
    </row>
    <row r="768" spans="2:65" s="1" customFormat="1" ht="10.199999999999999">
      <c r="B768" s="34"/>
      <c r="D768" s="146" t="s">
        <v>187</v>
      </c>
      <c r="F768" s="147" t="s">
        <v>764</v>
      </c>
      <c r="I768" s="148"/>
      <c r="L768" s="34"/>
      <c r="M768" s="149"/>
      <c r="T768" s="55"/>
      <c r="AT768" s="18" t="s">
        <v>187</v>
      </c>
      <c r="AU768" s="18" t="s">
        <v>88</v>
      </c>
    </row>
    <row r="769" spans="2:65" s="12" customFormat="1" ht="10.199999999999999">
      <c r="B769" s="150"/>
      <c r="D769" s="151" t="s">
        <v>189</v>
      </c>
      <c r="E769" s="152" t="s">
        <v>32</v>
      </c>
      <c r="F769" s="153" t="s">
        <v>190</v>
      </c>
      <c r="H769" s="152" t="s">
        <v>32</v>
      </c>
      <c r="I769" s="154"/>
      <c r="L769" s="150"/>
      <c r="M769" s="155"/>
      <c r="T769" s="156"/>
      <c r="AT769" s="152" t="s">
        <v>189</v>
      </c>
      <c r="AU769" s="152" t="s">
        <v>88</v>
      </c>
      <c r="AV769" s="12" t="s">
        <v>86</v>
      </c>
      <c r="AW769" s="12" t="s">
        <v>41</v>
      </c>
      <c r="AX769" s="12" t="s">
        <v>79</v>
      </c>
      <c r="AY769" s="152" t="s">
        <v>178</v>
      </c>
    </row>
    <row r="770" spans="2:65" s="12" customFormat="1" ht="10.199999999999999">
      <c r="B770" s="150"/>
      <c r="D770" s="151" t="s">
        <v>189</v>
      </c>
      <c r="E770" s="152" t="s">
        <v>32</v>
      </c>
      <c r="F770" s="153" t="s">
        <v>222</v>
      </c>
      <c r="H770" s="152" t="s">
        <v>32</v>
      </c>
      <c r="I770" s="154"/>
      <c r="L770" s="150"/>
      <c r="M770" s="155"/>
      <c r="T770" s="156"/>
      <c r="AT770" s="152" t="s">
        <v>189</v>
      </c>
      <c r="AU770" s="152" t="s">
        <v>88</v>
      </c>
      <c r="AV770" s="12" t="s">
        <v>86</v>
      </c>
      <c r="AW770" s="12" t="s">
        <v>41</v>
      </c>
      <c r="AX770" s="12" t="s">
        <v>79</v>
      </c>
      <c r="AY770" s="152" t="s">
        <v>178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934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2" customFormat="1" ht="10.199999999999999">
      <c r="B772" s="150"/>
      <c r="D772" s="151" t="s">
        <v>189</v>
      </c>
      <c r="E772" s="152" t="s">
        <v>32</v>
      </c>
      <c r="F772" s="153" t="s">
        <v>475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88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3" customFormat="1" ht="10.199999999999999">
      <c r="B773" s="157"/>
      <c r="D773" s="151" t="s">
        <v>189</v>
      </c>
      <c r="E773" s="158" t="s">
        <v>32</v>
      </c>
      <c r="F773" s="159" t="s">
        <v>1188</v>
      </c>
      <c r="H773" s="160">
        <v>3</v>
      </c>
      <c r="I773" s="161"/>
      <c r="L773" s="157"/>
      <c r="M773" s="162"/>
      <c r="T773" s="163"/>
      <c r="AT773" s="158" t="s">
        <v>189</v>
      </c>
      <c r="AU773" s="158" t="s">
        <v>88</v>
      </c>
      <c r="AV773" s="13" t="s">
        <v>88</v>
      </c>
      <c r="AW773" s="13" t="s">
        <v>41</v>
      </c>
      <c r="AX773" s="13" t="s">
        <v>79</v>
      </c>
      <c r="AY773" s="158" t="s">
        <v>178</v>
      </c>
    </row>
    <row r="774" spans="2:65" s="15" customFormat="1" ht="10.199999999999999">
      <c r="B774" s="181"/>
      <c r="D774" s="151" t="s">
        <v>189</v>
      </c>
      <c r="E774" s="182" t="s">
        <v>32</v>
      </c>
      <c r="F774" s="183" t="s">
        <v>479</v>
      </c>
      <c r="H774" s="184">
        <v>3</v>
      </c>
      <c r="I774" s="185"/>
      <c r="L774" s="181"/>
      <c r="M774" s="186"/>
      <c r="T774" s="187"/>
      <c r="AT774" s="182" t="s">
        <v>189</v>
      </c>
      <c r="AU774" s="182" t="s">
        <v>88</v>
      </c>
      <c r="AV774" s="15" t="s">
        <v>199</v>
      </c>
      <c r="AW774" s="15" t="s">
        <v>41</v>
      </c>
      <c r="AX774" s="15" t="s">
        <v>79</v>
      </c>
      <c r="AY774" s="182" t="s">
        <v>178</v>
      </c>
    </row>
    <row r="775" spans="2:65" s="14" customFormat="1" ht="10.199999999999999">
      <c r="B775" s="164"/>
      <c r="D775" s="151" t="s">
        <v>189</v>
      </c>
      <c r="E775" s="165" t="s">
        <v>32</v>
      </c>
      <c r="F775" s="166" t="s">
        <v>192</v>
      </c>
      <c r="H775" s="167">
        <v>3</v>
      </c>
      <c r="I775" s="168"/>
      <c r="L775" s="164"/>
      <c r="M775" s="169"/>
      <c r="T775" s="170"/>
      <c r="AT775" s="165" t="s">
        <v>189</v>
      </c>
      <c r="AU775" s="165" t="s">
        <v>88</v>
      </c>
      <c r="AV775" s="14" t="s">
        <v>185</v>
      </c>
      <c r="AW775" s="14" t="s">
        <v>41</v>
      </c>
      <c r="AX775" s="14" t="s">
        <v>86</v>
      </c>
      <c r="AY775" s="165" t="s">
        <v>178</v>
      </c>
    </row>
    <row r="776" spans="2:65" s="1" customFormat="1" ht="21.75" customHeight="1">
      <c r="B776" s="34"/>
      <c r="C776" s="171" t="s">
        <v>789</v>
      </c>
      <c r="D776" s="171" t="s">
        <v>398</v>
      </c>
      <c r="E776" s="172" t="s">
        <v>767</v>
      </c>
      <c r="F776" s="173" t="s">
        <v>768</v>
      </c>
      <c r="G776" s="174" t="s">
        <v>219</v>
      </c>
      <c r="H776" s="175">
        <v>3.06</v>
      </c>
      <c r="I776" s="176"/>
      <c r="J776" s="177">
        <f>ROUND(I776*H776,2)</f>
        <v>0</v>
      </c>
      <c r="K776" s="173" t="s">
        <v>184</v>
      </c>
      <c r="L776" s="178"/>
      <c r="M776" s="179" t="s">
        <v>32</v>
      </c>
      <c r="N776" s="180" t="s">
        <v>50</v>
      </c>
      <c r="P776" s="142">
        <f>O776*H776</f>
        <v>0</v>
      </c>
      <c r="Q776" s="142">
        <v>1.87</v>
      </c>
      <c r="R776" s="142">
        <f>Q776*H776</f>
        <v>5.7222000000000008</v>
      </c>
      <c r="S776" s="142">
        <v>0</v>
      </c>
      <c r="T776" s="143">
        <f>S776*H776</f>
        <v>0</v>
      </c>
      <c r="AR776" s="144" t="s">
        <v>241</v>
      </c>
      <c r="AT776" s="144" t="s">
        <v>398</v>
      </c>
      <c r="AU776" s="144" t="s">
        <v>88</v>
      </c>
      <c r="AY776" s="18" t="s">
        <v>178</v>
      </c>
      <c r="BE776" s="145">
        <f>IF(N776="základní",J776,0)</f>
        <v>0</v>
      </c>
      <c r="BF776" s="145">
        <f>IF(N776="snížená",J776,0)</f>
        <v>0</v>
      </c>
      <c r="BG776" s="145">
        <f>IF(N776="zákl. přenesená",J776,0)</f>
        <v>0</v>
      </c>
      <c r="BH776" s="145">
        <f>IF(N776="sníž. přenesená",J776,0)</f>
        <v>0</v>
      </c>
      <c r="BI776" s="145">
        <f>IF(N776="nulová",J776,0)</f>
        <v>0</v>
      </c>
      <c r="BJ776" s="18" t="s">
        <v>86</v>
      </c>
      <c r="BK776" s="145">
        <f>ROUND(I776*H776,2)</f>
        <v>0</v>
      </c>
      <c r="BL776" s="18" t="s">
        <v>185</v>
      </c>
      <c r="BM776" s="144" t="s">
        <v>1189</v>
      </c>
    </row>
    <row r="777" spans="2:65" s="13" customFormat="1" ht="10.199999999999999">
      <c r="B777" s="157"/>
      <c r="D777" s="151" t="s">
        <v>189</v>
      </c>
      <c r="F777" s="159" t="s">
        <v>1086</v>
      </c>
      <c r="H777" s="160">
        <v>3.06</v>
      </c>
      <c r="I777" s="161"/>
      <c r="L777" s="157"/>
      <c r="M777" s="162"/>
      <c r="T777" s="163"/>
      <c r="AT777" s="158" t="s">
        <v>189</v>
      </c>
      <c r="AU777" s="158" t="s">
        <v>88</v>
      </c>
      <c r="AV777" s="13" t="s">
        <v>88</v>
      </c>
      <c r="AW777" s="13" t="s">
        <v>4</v>
      </c>
      <c r="AX777" s="13" t="s">
        <v>86</v>
      </c>
      <c r="AY777" s="158" t="s">
        <v>178</v>
      </c>
    </row>
    <row r="778" spans="2:65" s="1" customFormat="1" ht="24.15" customHeight="1">
      <c r="B778" s="34"/>
      <c r="C778" s="171" t="s">
        <v>795</v>
      </c>
      <c r="D778" s="171" t="s">
        <v>398</v>
      </c>
      <c r="E778" s="172" t="s">
        <v>772</v>
      </c>
      <c r="F778" s="173" t="s">
        <v>773</v>
      </c>
      <c r="G778" s="174" t="s">
        <v>219</v>
      </c>
      <c r="H778" s="175">
        <v>3</v>
      </c>
      <c r="I778" s="176"/>
      <c r="J778" s="177">
        <f>ROUND(I778*H778,2)</f>
        <v>0</v>
      </c>
      <c r="K778" s="173" t="s">
        <v>184</v>
      </c>
      <c r="L778" s="178"/>
      <c r="M778" s="179" t="s">
        <v>32</v>
      </c>
      <c r="N778" s="180" t="s">
        <v>50</v>
      </c>
      <c r="P778" s="142">
        <f>O778*H778</f>
        <v>0</v>
      </c>
      <c r="Q778" s="142">
        <v>2E-3</v>
      </c>
      <c r="R778" s="142">
        <f>Q778*H778</f>
        <v>6.0000000000000001E-3</v>
      </c>
      <c r="S778" s="142">
        <v>0</v>
      </c>
      <c r="T778" s="143">
        <f>S778*H778</f>
        <v>0</v>
      </c>
      <c r="AR778" s="144" t="s">
        <v>241</v>
      </c>
      <c r="AT778" s="144" t="s">
        <v>398</v>
      </c>
      <c r="AU778" s="144" t="s">
        <v>88</v>
      </c>
      <c r="AY778" s="18" t="s">
        <v>178</v>
      </c>
      <c r="BE778" s="145">
        <f>IF(N778="základní",J778,0)</f>
        <v>0</v>
      </c>
      <c r="BF778" s="145">
        <f>IF(N778="snížená",J778,0)</f>
        <v>0</v>
      </c>
      <c r="BG778" s="145">
        <f>IF(N778="zákl. přenesená",J778,0)</f>
        <v>0</v>
      </c>
      <c r="BH778" s="145">
        <f>IF(N778="sníž. přenesená",J778,0)</f>
        <v>0</v>
      </c>
      <c r="BI778" s="145">
        <f>IF(N778="nulová",J778,0)</f>
        <v>0</v>
      </c>
      <c r="BJ778" s="18" t="s">
        <v>86</v>
      </c>
      <c r="BK778" s="145">
        <f>ROUND(I778*H778,2)</f>
        <v>0</v>
      </c>
      <c r="BL778" s="18" t="s">
        <v>185</v>
      </c>
      <c r="BM778" s="144" t="s">
        <v>1190</v>
      </c>
    </row>
    <row r="779" spans="2:65" s="1" customFormat="1" ht="24.15" customHeight="1">
      <c r="B779" s="34"/>
      <c r="C779" s="133" t="s">
        <v>800</v>
      </c>
      <c r="D779" s="133" t="s">
        <v>180</v>
      </c>
      <c r="E779" s="134" t="s">
        <v>790</v>
      </c>
      <c r="F779" s="135" t="s">
        <v>791</v>
      </c>
      <c r="G779" s="136" t="s">
        <v>219</v>
      </c>
      <c r="H779" s="137">
        <v>3</v>
      </c>
      <c r="I779" s="138"/>
      <c r="J779" s="139">
        <f>ROUND(I779*H779,2)</f>
        <v>0</v>
      </c>
      <c r="K779" s="135" t="s">
        <v>184</v>
      </c>
      <c r="L779" s="34"/>
      <c r="M779" s="140" t="s">
        <v>32</v>
      </c>
      <c r="N779" s="141" t="s">
        <v>50</v>
      </c>
      <c r="P779" s="142">
        <f>O779*H779</f>
        <v>0</v>
      </c>
      <c r="Q779" s="142">
        <v>9.8899999999999995E-3</v>
      </c>
      <c r="R779" s="142">
        <f>Q779*H779</f>
        <v>2.9669999999999998E-2</v>
      </c>
      <c r="S779" s="142">
        <v>0</v>
      </c>
      <c r="T779" s="143">
        <f>S779*H779</f>
        <v>0</v>
      </c>
      <c r="AR779" s="144" t="s">
        <v>185</v>
      </c>
      <c r="AT779" s="144" t="s">
        <v>180</v>
      </c>
      <c r="AU779" s="144" t="s">
        <v>88</v>
      </c>
      <c r="AY779" s="18" t="s">
        <v>178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86</v>
      </c>
      <c r="BK779" s="145">
        <f>ROUND(I779*H779,2)</f>
        <v>0</v>
      </c>
      <c r="BL779" s="18" t="s">
        <v>185</v>
      </c>
      <c r="BM779" s="144" t="s">
        <v>1191</v>
      </c>
    </row>
    <row r="780" spans="2:65" s="1" customFormat="1" ht="10.199999999999999">
      <c r="B780" s="34"/>
      <c r="D780" s="146" t="s">
        <v>187</v>
      </c>
      <c r="F780" s="147" t="s">
        <v>793</v>
      </c>
      <c r="I780" s="148"/>
      <c r="L780" s="34"/>
      <c r="M780" s="149"/>
      <c r="T780" s="55"/>
      <c r="AT780" s="18" t="s">
        <v>187</v>
      </c>
      <c r="AU780" s="18" t="s">
        <v>88</v>
      </c>
    </row>
    <row r="781" spans="2:65" s="12" customFormat="1" ht="10.199999999999999">
      <c r="B781" s="150"/>
      <c r="D781" s="151" t="s">
        <v>189</v>
      </c>
      <c r="E781" s="152" t="s">
        <v>32</v>
      </c>
      <c r="F781" s="153" t="s">
        <v>190</v>
      </c>
      <c r="H781" s="152" t="s">
        <v>32</v>
      </c>
      <c r="I781" s="154"/>
      <c r="L781" s="150"/>
      <c r="M781" s="155"/>
      <c r="T781" s="156"/>
      <c r="AT781" s="152" t="s">
        <v>189</v>
      </c>
      <c r="AU781" s="152" t="s">
        <v>88</v>
      </c>
      <c r="AV781" s="12" t="s">
        <v>86</v>
      </c>
      <c r="AW781" s="12" t="s">
        <v>41</v>
      </c>
      <c r="AX781" s="12" t="s">
        <v>79</v>
      </c>
      <c r="AY781" s="152" t="s">
        <v>178</v>
      </c>
    </row>
    <row r="782" spans="2:65" s="12" customFormat="1" ht="10.199999999999999">
      <c r="B782" s="150"/>
      <c r="D782" s="151" t="s">
        <v>189</v>
      </c>
      <c r="E782" s="152" t="s">
        <v>32</v>
      </c>
      <c r="F782" s="153" t="s">
        <v>222</v>
      </c>
      <c r="H782" s="152" t="s">
        <v>32</v>
      </c>
      <c r="I782" s="154"/>
      <c r="L782" s="150"/>
      <c r="M782" s="155"/>
      <c r="T782" s="156"/>
      <c r="AT782" s="152" t="s">
        <v>189</v>
      </c>
      <c r="AU782" s="152" t="s">
        <v>88</v>
      </c>
      <c r="AV782" s="12" t="s">
        <v>86</v>
      </c>
      <c r="AW782" s="12" t="s">
        <v>41</v>
      </c>
      <c r="AX782" s="12" t="s">
        <v>79</v>
      </c>
      <c r="AY782" s="152" t="s">
        <v>178</v>
      </c>
    </row>
    <row r="783" spans="2:65" s="12" customFormat="1" ht="10.199999999999999">
      <c r="B783" s="150"/>
      <c r="D783" s="151" t="s">
        <v>189</v>
      </c>
      <c r="E783" s="152" t="s">
        <v>32</v>
      </c>
      <c r="F783" s="153" t="s">
        <v>934</v>
      </c>
      <c r="H783" s="152" t="s">
        <v>32</v>
      </c>
      <c r="I783" s="154"/>
      <c r="L783" s="150"/>
      <c r="M783" s="155"/>
      <c r="T783" s="156"/>
      <c r="AT783" s="152" t="s">
        <v>189</v>
      </c>
      <c r="AU783" s="152" t="s">
        <v>88</v>
      </c>
      <c r="AV783" s="12" t="s">
        <v>86</v>
      </c>
      <c r="AW783" s="12" t="s">
        <v>41</v>
      </c>
      <c r="AX783" s="12" t="s">
        <v>79</v>
      </c>
      <c r="AY783" s="152" t="s">
        <v>178</v>
      </c>
    </row>
    <row r="784" spans="2:65" s="12" customFormat="1" ht="10.199999999999999">
      <c r="B784" s="150"/>
      <c r="D784" s="151" t="s">
        <v>189</v>
      </c>
      <c r="E784" s="152" t="s">
        <v>32</v>
      </c>
      <c r="F784" s="153" t="s">
        <v>475</v>
      </c>
      <c r="H784" s="152" t="s">
        <v>32</v>
      </c>
      <c r="I784" s="154"/>
      <c r="L784" s="150"/>
      <c r="M784" s="155"/>
      <c r="T784" s="156"/>
      <c r="AT784" s="152" t="s">
        <v>189</v>
      </c>
      <c r="AU784" s="152" t="s">
        <v>88</v>
      </c>
      <c r="AV784" s="12" t="s">
        <v>86</v>
      </c>
      <c r="AW784" s="12" t="s">
        <v>41</v>
      </c>
      <c r="AX784" s="12" t="s">
        <v>79</v>
      </c>
      <c r="AY784" s="152" t="s">
        <v>178</v>
      </c>
    </row>
    <row r="785" spans="2:65" s="13" customFormat="1" ht="10.199999999999999">
      <c r="B785" s="157"/>
      <c r="D785" s="151" t="s">
        <v>189</v>
      </c>
      <c r="E785" s="158" t="s">
        <v>32</v>
      </c>
      <c r="F785" s="159" t="s">
        <v>1188</v>
      </c>
      <c r="H785" s="160">
        <v>3</v>
      </c>
      <c r="I785" s="161"/>
      <c r="L785" s="157"/>
      <c r="M785" s="162"/>
      <c r="T785" s="163"/>
      <c r="AT785" s="158" t="s">
        <v>189</v>
      </c>
      <c r="AU785" s="158" t="s">
        <v>88</v>
      </c>
      <c r="AV785" s="13" t="s">
        <v>88</v>
      </c>
      <c r="AW785" s="13" t="s">
        <v>41</v>
      </c>
      <c r="AX785" s="13" t="s">
        <v>79</v>
      </c>
      <c r="AY785" s="158" t="s">
        <v>178</v>
      </c>
    </row>
    <row r="786" spans="2:65" s="15" customFormat="1" ht="10.199999999999999">
      <c r="B786" s="181"/>
      <c r="D786" s="151" t="s">
        <v>189</v>
      </c>
      <c r="E786" s="182" t="s">
        <v>32</v>
      </c>
      <c r="F786" s="183" t="s">
        <v>479</v>
      </c>
      <c r="H786" s="184">
        <v>3</v>
      </c>
      <c r="I786" s="185"/>
      <c r="L786" s="181"/>
      <c r="M786" s="186"/>
      <c r="T786" s="187"/>
      <c r="AT786" s="182" t="s">
        <v>189</v>
      </c>
      <c r="AU786" s="182" t="s">
        <v>88</v>
      </c>
      <c r="AV786" s="15" t="s">
        <v>199</v>
      </c>
      <c r="AW786" s="15" t="s">
        <v>41</v>
      </c>
      <c r="AX786" s="15" t="s">
        <v>79</v>
      </c>
      <c r="AY786" s="182" t="s">
        <v>178</v>
      </c>
    </row>
    <row r="787" spans="2:65" s="14" customFormat="1" ht="10.199999999999999">
      <c r="B787" s="164"/>
      <c r="D787" s="151" t="s">
        <v>189</v>
      </c>
      <c r="E787" s="165" t="s">
        <v>32</v>
      </c>
      <c r="F787" s="166" t="s">
        <v>192</v>
      </c>
      <c r="H787" s="167">
        <v>3</v>
      </c>
      <c r="I787" s="168"/>
      <c r="L787" s="164"/>
      <c r="M787" s="169"/>
      <c r="T787" s="170"/>
      <c r="AT787" s="165" t="s">
        <v>189</v>
      </c>
      <c r="AU787" s="165" t="s">
        <v>88</v>
      </c>
      <c r="AV787" s="14" t="s">
        <v>185</v>
      </c>
      <c r="AW787" s="14" t="s">
        <v>41</v>
      </c>
      <c r="AX787" s="14" t="s">
        <v>86</v>
      </c>
      <c r="AY787" s="165" t="s">
        <v>178</v>
      </c>
    </row>
    <row r="788" spans="2:65" s="1" customFormat="1" ht="16.5" customHeight="1">
      <c r="B788" s="34"/>
      <c r="C788" s="171" t="s">
        <v>802</v>
      </c>
      <c r="D788" s="171" t="s">
        <v>398</v>
      </c>
      <c r="E788" s="172" t="s">
        <v>796</v>
      </c>
      <c r="F788" s="173" t="s">
        <v>797</v>
      </c>
      <c r="G788" s="174" t="s">
        <v>219</v>
      </c>
      <c r="H788" s="175">
        <v>3.06</v>
      </c>
      <c r="I788" s="176"/>
      <c r="J788" s="177">
        <f>ROUND(I788*H788,2)</f>
        <v>0</v>
      </c>
      <c r="K788" s="173" t="s">
        <v>184</v>
      </c>
      <c r="L788" s="178"/>
      <c r="M788" s="179" t="s">
        <v>32</v>
      </c>
      <c r="N788" s="180" t="s">
        <v>50</v>
      </c>
      <c r="P788" s="142">
        <f>O788*H788</f>
        <v>0</v>
      </c>
      <c r="Q788" s="142">
        <v>0.26200000000000001</v>
      </c>
      <c r="R788" s="142">
        <f>Q788*H788</f>
        <v>0.8017200000000001</v>
      </c>
      <c r="S788" s="142">
        <v>0</v>
      </c>
      <c r="T788" s="143">
        <f>S788*H788</f>
        <v>0</v>
      </c>
      <c r="AR788" s="144" t="s">
        <v>241</v>
      </c>
      <c r="AT788" s="144" t="s">
        <v>398</v>
      </c>
      <c r="AU788" s="144" t="s">
        <v>88</v>
      </c>
      <c r="AY788" s="18" t="s">
        <v>178</v>
      </c>
      <c r="BE788" s="145">
        <f>IF(N788="základní",J788,0)</f>
        <v>0</v>
      </c>
      <c r="BF788" s="145">
        <f>IF(N788="snížená",J788,0)</f>
        <v>0</v>
      </c>
      <c r="BG788" s="145">
        <f>IF(N788="zákl. přenesená",J788,0)</f>
        <v>0</v>
      </c>
      <c r="BH788" s="145">
        <f>IF(N788="sníž. přenesená",J788,0)</f>
        <v>0</v>
      </c>
      <c r="BI788" s="145">
        <f>IF(N788="nulová",J788,0)</f>
        <v>0</v>
      </c>
      <c r="BJ788" s="18" t="s">
        <v>86</v>
      </c>
      <c r="BK788" s="145">
        <f>ROUND(I788*H788,2)</f>
        <v>0</v>
      </c>
      <c r="BL788" s="18" t="s">
        <v>185</v>
      </c>
      <c r="BM788" s="144" t="s">
        <v>1192</v>
      </c>
    </row>
    <row r="789" spans="2:65" s="13" customFormat="1" ht="10.199999999999999">
      <c r="B789" s="157"/>
      <c r="D789" s="151" t="s">
        <v>189</v>
      </c>
      <c r="F789" s="159" t="s">
        <v>1086</v>
      </c>
      <c r="H789" s="160">
        <v>3.06</v>
      </c>
      <c r="I789" s="161"/>
      <c r="L789" s="157"/>
      <c r="M789" s="162"/>
      <c r="T789" s="163"/>
      <c r="AT789" s="158" t="s">
        <v>189</v>
      </c>
      <c r="AU789" s="158" t="s">
        <v>88</v>
      </c>
      <c r="AV789" s="13" t="s">
        <v>88</v>
      </c>
      <c r="AW789" s="13" t="s">
        <v>4</v>
      </c>
      <c r="AX789" s="13" t="s">
        <v>86</v>
      </c>
      <c r="AY789" s="158" t="s">
        <v>178</v>
      </c>
    </row>
    <row r="790" spans="2:65" s="1" customFormat="1" ht="24.15" customHeight="1">
      <c r="B790" s="34"/>
      <c r="C790" s="171" t="s">
        <v>808</v>
      </c>
      <c r="D790" s="171" t="s">
        <v>398</v>
      </c>
      <c r="E790" s="172" t="s">
        <v>772</v>
      </c>
      <c r="F790" s="173" t="s">
        <v>773</v>
      </c>
      <c r="G790" s="174" t="s">
        <v>219</v>
      </c>
      <c r="H790" s="175">
        <v>3</v>
      </c>
      <c r="I790" s="176"/>
      <c r="J790" s="177">
        <f>ROUND(I790*H790,2)</f>
        <v>0</v>
      </c>
      <c r="K790" s="173" t="s">
        <v>184</v>
      </c>
      <c r="L790" s="178"/>
      <c r="M790" s="179" t="s">
        <v>32</v>
      </c>
      <c r="N790" s="180" t="s">
        <v>50</v>
      </c>
      <c r="P790" s="142">
        <f>O790*H790</f>
        <v>0</v>
      </c>
      <c r="Q790" s="142">
        <v>2E-3</v>
      </c>
      <c r="R790" s="142">
        <f>Q790*H790</f>
        <v>6.0000000000000001E-3</v>
      </c>
      <c r="S790" s="142">
        <v>0</v>
      </c>
      <c r="T790" s="143">
        <f>S790*H790</f>
        <v>0</v>
      </c>
      <c r="AR790" s="144" t="s">
        <v>241</v>
      </c>
      <c r="AT790" s="144" t="s">
        <v>398</v>
      </c>
      <c r="AU790" s="144" t="s">
        <v>88</v>
      </c>
      <c r="AY790" s="18" t="s">
        <v>178</v>
      </c>
      <c r="BE790" s="145">
        <f>IF(N790="základní",J790,0)</f>
        <v>0</v>
      </c>
      <c r="BF790" s="145">
        <f>IF(N790="snížená",J790,0)</f>
        <v>0</v>
      </c>
      <c r="BG790" s="145">
        <f>IF(N790="zákl. přenesená",J790,0)</f>
        <v>0</v>
      </c>
      <c r="BH790" s="145">
        <f>IF(N790="sníž. přenesená",J790,0)</f>
        <v>0</v>
      </c>
      <c r="BI790" s="145">
        <f>IF(N790="nulová",J790,0)</f>
        <v>0</v>
      </c>
      <c r="BJ790" s="18" t="s">
        <v>86</v>
      </c>
      <c r="BK790" s="145">
        <f>ROUND(I790*H790,2)</f>
        <v>0</v>
      </c>
      <c r="BL790" s="18" t="s">
        <v>185</v>
      </c>
      <c r="BM790" s="144" t="s">
        <v>1193</v>
      </c>
    </row>
    <row r="791" spans="2:65" s="1" customFormat="1" ht="24.15" customHeight="1">
      <c r="B791" s="34"/>
      <c r="C791" s="133" t="s">
        <v>813</v>
      </c>
      <c r="D791" s="133" t="s">
        <v>180</v>
      </c>
      <c r="E791" s="134" t="s">
        <v>816</v>
      </c>
      <c r="F791" s="135" t="s">
        <v>817</v>
      </c>
      <c r="G791" s="136" t="s">
        <v>219</v>
      </c>
      <c r="H791" s="137">
        <v>3</v>
      </c>
      <c r="I791" s="138"/>
      <c r="J791" s="139">
        <f>ROUND(I791*H791,2)</f>
        <v>0</v>
      </c>
      <c r="K791" s="135" t="s">
        <v>184</v>
      </c>
      <c r="L791" s="34"/>
      <c r="M791" s="140" t="s">
        <v>32</v>
      </c>
      <c r="N791" s="141" t="s">
        <v>50</v>
      </c>
      <c r="P791" s="142">
        <f>O791*H791</f>
        <v>0</v>
      </c>
      <c r="Q791" s="142">
        <v>1.218E-2</v>
      </c>
      <c r="R791" s="142">
        <f>Q791*H791</f>
        <v>3.6540000000000003E-2</v>
      </c>
      <c r="S791" s="142">
        <v>0</v>
      </c>
      <c r="T791" s="143">
        <f>S791*H791</f>
        <v>0</v>
      </c>
      <c r="AR791" s="144" t="s">
        <v>185</v>
      </c>
      <c r="AT791" s="144" t="s">
        <v>180</v>
      </c>
      <c r="AU791" s="144" t="s">
        <v>88</v>
      </c>
      <c r="AY791" s="18" t="s">
        <v>178</v>
      </c>
      <c r="BE791" s="145">
        <f>IF(N791="základní",J791,0)</f>
        <v>0</v>
      </c>
      <c r="BF791" s="145">
        <f>IF(N791="snížená",J791,0)</f>
        <v>0</v>
      </c>
      <c r="BG791" s="145">
        <f>IF(N791="zákl. přenesená",J791,0)</f>
        <v>0</v>
      </c>
      <c r="BH791" s="145">
        <f>IF(N791="sníž. přenesená",J791,0)</f>
        <v>0</v>
      </c>
      <c r="BI791" s="145">
        <f>IF(N791="nulová",J791,0)</f>
        <v>0</v>
      </c>
      <c r="BJ791" s="18" t="s">
        <v>86</v>
      </c>
      <c r="BK791" s="145">
        <f>ROUND(I791*H791,2)</f>
        <v>0</v>
      </c>
      <c r="BL791" s="18" t="s">
        <v>185</v>
      </c>
      <c r="BM791" s="144" t="s">
        <v>1194</v>
      </c>
    </row>
    <row r="792" spans="2:65" s="1" customFormat="1" ht="10.199999999999999">
      <c r="B792" s="34"/>
      <c r="D792" s="146" t="s">
        <v>187</v>
      </c>
      <c r="F792" s="147" t="s">
        <v>819</v>
      </c>
      <c r="I792" s="148"/>
      <c r="L792" s="34"/>
      <c r="M792" s="149"/>
      <c r="T792" s="55"/>
      <c r="AT792" s="18" t="s">
        <v>187</v>
      </c>
      <c r="AU792" s="18" t="s">
        <v>88</v>
      </c>
    </row>
    <row r="793" spans="2:65" s="12" customFormat="1" ht="10.199999999999999">
      <c r="B793" s="150"/>
      <c r="D793" s="151" t="s">
        <v>189</v>
      </c>
      <c r="E793" s="152" t="s">
        <v>32</v>
      </c>
      <c r="F793" s="153" t="s">
        <v>190</v>
      </c>
      <c r="H793" s="152" t="s">
        <v>32</v>
      </c>
      <c r="I793" s="154"/>
      <c r="L793" s="150"/>
      <c r="M793" s="155"/>
      <c r="T793" s="156"/>
      <c r="AT793" s="152" t="s">
        <v>189</v>
      </c>
      <c r="AU793" s="152" t="s">
        <v>88</v>
      </c>
      <c r="AV793" s="12" t="s">
        <v>86</v>
      </c>
      <c r="AW793" s="12" t="s">
        <v>41</v>
      </c>
      <c r="AX793" s="12" t="s">
        <v>79</v>
      </c>
      <c r="AY793" s="152" t="s">
        <v>178</v>
      </c>
    </row>
    <row r="794" spans="2:65" s="12" customFormat="1" ht="10.199999999999999">
      <c r="B794" s="150"/>
      <c r="D794" s="151" t="s">
        <v>189</v>
      </c>
      <c r="E794" s="152" t="s">
        <v>32</v>
      </c>
      <c r="F794" s="153" t="s">
        <v>222</v>
      </c>
      <c r="H794" s="152" t="s">
        <v>32</v>
      </c>
      <c r="I794" s="154"/>
      <c r="L794" s="150"/>
      <c r="M794" s="155"/>
      <c r="T794" s="156"/>
      <c r="AT794" s="152" t="s">
        <v>189</v>
      </c>
      <c r="AU794" s="152" t="s">
        <v>88</v>
      </c>
      <c r="AV794" s="12" t="s">
        <v>86</v>
      </c>
      <c r="AW794" s="12" t="s">
        <v>41</v>
      </c>
      <c r="AX794" s="12" t="s">
        <v>79</v>
      </c>
      <c r="AY794" s="152" t="s">
        <v>178</v>
      </c>
    </row>
    <row r="795" spans="2:65" s="12" customFormat="1" ht="10.199999999999999">
      <c r="B795" s="150"/>
      <c r="D795" s="151" t="s">
        <v>189</v>
      </c>
      <c r="E795" s="152" t="s">
        <v>32</v>
      </c>
      <c r="F795" s="153" t="s">
        <v>934</v>
      </c>
      <c r="H795" s="152" t="s">
        <v>32</v>
      </c>
      <c r="I795" s="154"/>
      <c r="L795" s="150"/>
      <c r="M795" s="155"/>
      <c r="T795" s="156"/>
      <c r="AT795" s="152" t="s">
        <v>189</v>
      </c>
      <c r="AU795" s="152" t="s">
        <v>88</v>
      </c>
      <c r="AV795" s="12" t="s">
        <v>86</v>
      </c>
      <c r="AW795" s="12" t="s">
        <v>41</v>
      </c>
      <c r="AX795" s="12" t="s">
        <v>79</v>
      </c>
      <c r="AY795" s="152" t="s">
        <v>178</v>
      </c>
    </row>
    <row r="796" spans="2:65" s="12" customFormat="1" ht="10.199999999999999">
      <c r="B796" s="150"/>
      <c r="D796" s="151" t="s">
        <v>189</v>
      </c>
      <c r="E796" s="152" t="s">
        <v>32</v>
      </c>
      <c r="F796" s="153" t="s">
        <v>475</v>
      </c>
      <c r="H796" s="152" t="s">
        <v>32</v>
      </c>
      <c r="I796" s="154"/>
      <c r="L796" s="150"/>
      <c r="M796" s="155"/>
      <c r="T796" s="156"/>
      <c r="AT796" s="152" t="s">
        <v>189</v>
      </c>
      <c r="AU796" s="152" t="s">
        <v>88</v>
      </c>
      <c r="AV796" s="12" t="s">
        <v>86</v>
      </c>
      <c r="AW796" s="12" t="s">
        <v>41</v>
      </c>
      <c r="AX796" s="12" t="s">
        <v>79</v>
      </c>
      <c r="AY796" s="152" t="s">
        <v>178</v>
      </c>
    </row>
    <row r="797" spans="2:65" s="13" customFormat="1" ht="10.199999999999999">
      <c r="B797" s="157"/>
      <c r="D797" s="151" t="s">
        <v>189</v>
      </c>
      <c r="E797" s="158" t="s">
        <v>32</v>
      </c>
      <c r="F797" s="159" t="s">
        <v>1188</v>
      </c>
      <c r="H797" s="160">
        <v>3</v>
      </c>
      <c r="I797" s="161"/>
      <c r="L797" s="157"/>
      <c r="M797" s="162"/>
      <c r="T797" s="163"/>
      <c r="AT797" s="158" t="s">
        <v>189</v>
      </c>
      <c r="AU797" s="158" t="s">
        <v>88</v>
      </c>
      <c r="AV797" s="13" t="s">
        <v>88</v>
      </c>
      <c r="AW797" s="13" t="s">
        <v>41</v>
      </c>
      <c r="AX797" s="13" t="s">
        <v>79</v>
      </c>
      <c r="AY797" s="158" t="s">
        <v>178</v>
      </c>
    </row>
    <row r="798" spans="2:65" s="15" customFormat="1" ht="10.199999999999999">
      <c r="B798" s="181"/>
      <c r="D798" s="151" t="s">
        <v>189</v>
      </c>
      <c r="E798" s="182" t="s">
        <v>32</v>
      </c>
      <c r="F798" s="183" t="s">
        <v>479</v>
      </c>
      <c r="H798" s="184">
        <v>3</v>
      </c>
      <c r="I798" s="185"/>
      <c r="L798" s="181"/>
      <c r="M798" s="186"/>
      <c r="T798" s="187"/>
      <c r="AT798" s="182" t="s">
        <v>189</v>
      </c>
      <c r="AU798" s="182" t="s">
        <v>88</v>
      </c>
      <c r="AV798" s="15" t="s">
        <v>199</v>
      </c>
      <c r="AW798" s="15" t="s">
        <v>41</v>
      </c>
      <c r="AX798" s="15" t="s">
        <v>79</v>
      </c>
      <c r="AY798" s="182" t="s">
        <v>178</v>
      </c>
    </row>
    <row r="799" spans="2:65" s="14" customFormat="1" ht="10.199999999999999">
      <c r="B799" s="164"/>
      <c r="D799" s="151" t="s">
        <v>189</v>
      </c>
      <c r="E799" s="165" t="s">
        <v>32</v>
      </c>
      <c r="F799" s="166" t="s">
        <v>192</v>
      </c>
      <c r="H799" s="167">
        <v>3</v>
      </c>
      <c r="I799" s="168"/>
      <c r="L799" s="164"/>
      <c r="M799" s="169"/>
      <c r="T799" s="170"/>
      <c r="AT799" s="165" t="s">
        <v>189</v>
      </c>
      <c r="AU799" s="165" t="s">
        <v>88</v>
      </c>
      <c r="AV799" s="14" t="s">
        <v>185</v>
      </c>
      <c r="AW799" s="14" t="s">
        <v>41</v>
      </c>
      <c r="AX799" s="14" t="s">
        <v>86</v>
      </c>
      <c r="AY799" s="165" t="s">
        <v>178</v>
      </c>
    </row>
    <row r="800" spans="2:65" s="1" customFormat="1" ht="24.15" customHeight="1">
      <c r="B800" s="34"/>
      <c r="C800" s="171" t="s">
        <v>815</v>
      </c>
      <c r="D800" s="171" t="s">
        <v>398</v>
      </c>
      <c r="E800" s="172" t="s">
        <v>821</v>
      </c>
      <c r="F800" s="173" t="s">
        <v>822</v>
      </c>
      <c r="G800" s="174" t="s">
        <v>219</v>
      </c>
      <c r="H800" s="175">
        <v>3.06</v>
      </c>
      <c r="I800" s="176"/>
      <c r="J800" s="177">
        <f>ROUND(I800*H800,2)</f>
        <v>0</v>
      </c>
      <c r="K800" s="173" t="s">
        <v>184</v>
      </c>
      <c r="L800" s="178"/>
      <c r="M800" s="179" t="s">
        <v>32</v>
      </c>
      <c r="N800" s="180" t="s">
        <v>50</v>
      </c>
      <c r="P800" s="142">
        <f>O800*H800</f>
        <v>0</v>
      </c>
      <c r="Q800" s="142">
        <v>0.58499999999999996</v>
      </c>
      <c r="R800" s="142">
        <f>Q800*H800</f>
        <v>1.7901</v>
      </c>
      <c r="S800" s="142">
        <v>0</v>
      </c>
      <c r="T800" s="143">
        <f>S800*H800</f>
        <v>0</v>
      </c>
      <c r="AR800" s="144" t="s">
        <v>241</v>
      </c>
      <c r="AT800" s="144" t="s">
        <v>398</v>
      </c>
      <c r="AU800" s="144" t="s">
        <v>88</v>
      </c>
      <c r="AY800" s="18" t="s">
        <v>178</v>
      </c>
      <c r="BE800" s="145">
        <f>IF(N800="základní",J800,0)</f>
        <v>0</v>
      </c>
      <c r="BF800" s="145">
        <f>IF(N800="snížená",J800,0)</f>
        <v>0</v>
      </c>
      <c r="BG800" s="145">
        <f>IF(N800="zákl. přenesená",J800,0)</f>
        <v>0</v>
      </c>
      <c r="BH800" s="145">
        <f>IF(N800="sníž. přenesená",J800,0)</f>
        <v>0</v>
      </c>
      <c r="BI800" s="145">
        <f>IF(N800="nulová",J800,0)</f>
        <v>0</v>
      </c>
      <c r="BJ800" s="18" t="s">
        <v>86</v>
      </c>
      <c r="BK800" s="145">
        <f>ROUND(I800*H800,2)</f>
        <v>0</v>
      </c>
      <c r="BL800" s="18" t="s">
        <v>185</v>
      </c>
      <c r="BM800" s="144" t="s">
        <v>1195</v>
      </c>
    </row>
    <row r="801" spans="2:65" s="13" customFormat="1" ht="10.199999999999999">
      <c r="B801" s="157"/>
      <c r="D801" s="151" t="s">
        <v>189</v>
      </c>
      <c r="F801" s="159" t="s">
        <v>1086</v>
      </c>
      <c r="H801" s="160">
        <v>3.06</v>
      </c>
      <c r="I801" s="161"/>
      <c r="L801" s="157"/>
      <c r="M801" s="162"/>
      <c r="T801" s="163"/>
      <c r="AT801" s="158" t="s">
        <v>189</v>
      </c>
      <c r="AU801" s="158" t="s">
        <v>88</v>
      </c>
      <c r="AV801" s="13" t="s">
        <v>88</v>
      </c>
      <c r="AW801" s="13" t="s">
        <v>4</v>
      </c>
      <c r="AX801" s="13" t="s">
        <v>86</v>
      </c>
      <c r="AY801" s="158" t="s">
        <v>178</v>
      </c>
    </row>
    <row r="802" spans="2:65" s="1" customFormat="1" ht="24.15" customHeight="1">
      <c r="B802" s="34"/>
      <c r="C802" s="133" t="s">
        <v>820</v>
      </c>
      <c r="D802" s="133" t="s">
        <v>180</v>
      </c>
      <c r="E802" s="134" t="s">
        <v>834</v>
      </c>
      <c r="F802" s="135" t="s">
        <v>835</v>
      </c>
      <c r="G802" s="136" t="s">
        <v>219</v>
      </c>
      <c r="H802" s="137">
        <v>3</v>
      </c>
      <c r="I802" s="138"/>
      <c r="J802" s="139">
        <f>ROUND(I802*H802,2)</f>
        <v>0</v>
      </c>
      <c r="K802" s="135" t="s">
        <v>184</v>
      </c>
      <c r="L802" s="34"/>
      <c r="M802" s="140" t="s">
        <v>32</v>
      </c>
      <c r="N802" s="141" t="s">
        <v>50</v>
      </c>
      <c r="P802" s="142">
        <f>O802*H802</f>
        <v>0</v>
      </c>
      <c r="Q802" s="142">
        <v>0.21734000000000001</v>
      </c>
      <c r="R802" s="142">
        <f>Q802*H802</f>
        <v>0.65202000000000004</v>
      </c>
      <c r="S802" s="142">
        <v>0</v>
      </c>
      <c r="T802" s="143">
        <f>S802*H802</f>
        <v>0</v>
      </c>
      <c r="AR802" s="144" t="s">
        <v>185</v>
      </c>
      <c r="AT802" s="144" t="s">
        <v>180</v>
      </c>
      <c r="AU802" s="144" t="s">
        <v>88</v>
      </c>
      <c r="AY802" s="18" t="s">
        <v>178</v>
      </c>
      <c r="BE802" s="145">
        <f>IF(N802="základní",J802,0)</f>
        <v>0</v>
      </c>
      <c r="BF802" s="145">
        <f>IF(N802="snížená",J802,0)</f>
        <v>0</v>
      </c>
      <c r="BG802" s="145">
        <f>IF(N802="zákl. přenesená",J802,0)</f>
        <v>0</v>
      </c>
      <c r="BH802" s="145">
        <f>IF(N802="sníž. přenesená",J802,0)</f>
        <v>0</v>
      </c>
      <c r="BI802" s="145">
        <f>IF(N802="nulová",J802,0)</f>
        <v>0</v>
      </c>
      <c r="BJ802" s="18" t="s">
        <v>86</v>
      </c>
      <c r="BK802" s="145">
        <f>ROUND(I802*H802,2)</f>
        <v>0</v>
      </c>
      <c r="BL802" s="18" t="s">
        <v>185</v>
      </c>
      <c r="BM802" s="144" t="s">
        <v>1196</v>
      </c>
    </row>
    <row r="803" spans="2:65" s="1" customFormat="1" ht="10.199999999999999">
      <c r="B803" s="34"/>
      <c r="D803" s="146" t="s">
        <v>187</v>
      </c>
      <c r="F803" s="147" t="s">
        <v>837</v>
      </c>
      <c r="I803" s="148"/>
      <c r="L803" s="34"/>
      <c r="M803" s="149"/>
      <c r="T803" s="55"/>
      <c r="AT803" s="18" t="s">
        <v>187</v>
      </c>
      <c r="AU803" s="18" t="s">
        <v>88</v>
      </c>
    </row>
    <row r="804" spans="2:65" s="12" customFormat="1" ht="10.199999999999999">
      <c r="B804" s="150"/>
      <c r="D804" s="151" t="s">
        <v>189</v>
      </c>
      <c r="E804" s="152" t="s">
        <v>32</v>
      </c>
      <c r="F804" s="153" t="s">
        <v>190</v>
      </c>
      <c r="H804" s="152" t="s">
        <v>32</v>
      </c>
      <c r="I804" s="154"/>
      <c r="L804" s="150"/>
      <c r="M804" s="155"/>
      <c r="T804" s="156"/>
      <c r="AT804" s="152" t="s">
        <v>189</v>
      </c>
      <c r="AU804" s="152" t="s">
        <v>88</v>
      </c>
      <c r="AV804" s="12" t="s">
        <v>86</v>
      </c>
      <c r="AW804" s="12" t="s">
        <v>41</v>
      </c>
      <c r="AX804" s="12" t="s">
        <v>79</v>
      </c>
      <c r="AY804" s="152" t="s">
        <v>178</v>
      </c>
    </row>
    <row r="805" spans="2:65" s="12" customFormat="1" ht="10.199999999999999">
      <c r="B805" s="150"/>
      <c r="D805" s="151" t="s">
        <v>189</v>
      </c>
      <c r="E805" s="152" t="s">
        <v>32</v>
      </c>
      <c r="F805" s="153" t="s">
        <v>222</v>
      </c>
      <c r="H805" s="152" t="s">
        <v>32</v>
      </c>
      <c r="I805" s="154"/>
      <c r="L805" s="150"/>
      <c r="M805" s="155"/>
      <c r="T805" s="156"/>
      <c r="AT805" s="152" t="s">
        <v>189</v>
      </c>
      <c r="AU805" s="152" t="s">
        <v>88</v>
      </c>
      <c r="AV805" s="12" t="s">
        <v>86</v>
      </c>
      <c r="AW805" s="12" t="s">
        <v>41</v>
      </c>
      <c r="AX805" s="12" t="s">
        <v>79</v>
      </c>
      <c r="AY805" s="152" t="s">
        <v>178</v>
      </c>
    </row>
    <row r="806" spans="2:65" s="12" customFormat="1" ht="10.199999999999999">
      <c r="B806" s="150"/>
      <c r="D806" s="151" t="s">
        <v>189</v>
      </c>
      <c r="E806" s="152" t="s">
        <v>32</v>
      </c>
      <c r="F806" s="153" t="s">
        <v>934</v>
      </c>
      <c r="H806" s="152" t="s">
        <v>32</v>
      </c>
      <c r="I806" s="154"/>
      <c r="L806" s="150"/>
      <c r="M806" s="155"/>
      <c r="T806" s="156"/>
      <c r="AT806" s="152" t="s">
        <v>189</v>
      </c>
      <c r="AU806" s="152" t="s">
        <v>88</v>
      </c>
      <c r="AV806" s="12" t="s">
        <v>86</v>
      </c>
      <c r="AW806" s="12" t="s">
        <v>41</v>
      </c>
      <c r="AX806" s="12" t="s">
        <v>79</v>
      </c>
      <c r="AY806" s="152" t="s">
        <v>178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475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3" customFormat="1" ht="10.199999999999999">
      <c r="B808" s="157"/>
      <c r="D808" s="151" t="s">
        <v>189</v>
      </c>
      <c r="E808" s="158" t="s">
        <v>32</v>
      </c>
      <c r="F808" s="159" t="s">
        <v>1188</v>
      </c>
      <c r="H808" s="160">
        <v>3</v>
      </c>
      <c r="I808" s="161"/>
      <c r="L808" s="157"/>
      <c r="M808" s="162"/>
      <c r="T808" s="163"/>
      <c r="AT808" s="158" t="s">
        <v>189</v>
      </c>
      <c r="AU808" s="158" t="s">
        <v>88</v>
      </c>
      <c r="AV808" s="13" t="s">
        <v>88</v>
      </c>
      <c r="AW808" s="13" t="s">
        <v>41</v>
      </c>
      <c r="AX808" s="13" t="s">
        <v>79</v>
      </c>
      <c r="AY808" s="158" t="s">
        <v>178</v>
      </c>
    </row>
    <row r="809" spans="2:65" s="15" customFormat="1" ht="10.199999999999999">
      <c r="B809" s="181"/>
      <c r="D809" s="151" t="s">
        <v>189</v>
      </c>
      <c r="E809" s="182" t="s">
        <v>32</v>
      </c>
      <c r="F809" s="183" t="s">
        <v>479</v>
      </c>
      <c r="H809" s="184">
        <v>3</v>
      </c>
      <c r="I809" s="185"/>
      <c r="L809" s="181"/>
      <c r="M809" s="186"/>
      <c r="T809" s="187"/>
      <c r="AT809" s="182" t="s">
        <v>189</v>
      </c>
      <c r="AU809" s="182" t="s">
        <v>88</v>
      </c>
      <c r="AV809" s="15" t="s">
        <v>199</v>
      </c>
      <c r="AW809" s="15" t="s">
        <v>41</v>
      </c>
      <c r="AX809" s="15" t="s">
        <v>79</v>
      </c>
      <c r="AY809" s="182" t="s">
        <v>178</v>
      </c>
    </row>
    <row r="810" spans="2:65" s="14" customFormat="1" ht="10.199999999999999">
      <c r="B810" s="164"/>
      <c r="D810" s="151" t="s">
        <v>189</v>
      </c>
      <c r="E810" s="165" t="s">
        <v>32</v>
      </c>
      <c r="F810" s="166" t="s">
        <v>192</v>
      </c>
      <c r="H810" s="167">
        <v>3</v>
      </c>
      <c r="I810" s="168"/>
      <c r="L810" s="164"/>
      <c r="M810" s="169"/>
      <c r="T810" s="170"/>
      <c r="AT810" s="165" t="s">
        <v>189</v>
      </c>
      <c r="AU810" s="165" t="s">
        <v>88</v>
      </c>
      <c r="AV810" s="14" t="s">
        <v>185</v>
      </c>
      <c r="AW810" s="14" t="s">
        <v>41</v>
      </c>
      <c r="AX810" s="14" t="s">
        <v>86</v>
      </c>
      <c r="AY810" s="165" t="s">
        <v>178</v>
      </c>
    </row>
    <row r="811" spans="2:65" s="1" customFormat="1" ht="24.15" customHeight="1">
      <c r="B811" s="34"/>
      <c r="C811" s="171" t="s">
        <v>824</v>
      </c>
      <c r="D811" s="171" t="s">
        <v>398</v>
      </c>
      <c r="E811" s="172" t="s">
        <v>1197</v>
      </c>
      <c r="F811" s="173" t="s">
        <v>1198</v>
      </c>
      <c r="G811" s="174" t="s">
        <v>219</v>
      </c>
      <c r="H811" s="175">
        <v>3</v>
      </c>
      <c r="I811" s="176"/>
      <c r="J811" s="177">
        <f>ROUND(I811*H811,2)</f>
        <v>0</v>
      </c>
      <c r="K811" s="173" t="s">
        <v>184</v>
      </c>
      <c r="L811" s="178"/>
      <c r="M811" s="179" t="s">
        <v>32</v>
      </c>
      <c r="N811" s="180" t="s">
        <v>50</v>
      </c>
      <c r="P811" s="142">
        <f>O811*H811</f>
        <v>0</v>
      </c>
      <c r="Q811" s="142">
        <v>5.6300000000000003E-2</v>
      </c>
      <c r="R811" s="142">
        <f>Q811*H811</f>
        <v>0.16889999999999999</v>
      </c>
      <c r="S811" s="142">
        <v>0</v>
      </c>
      <c r="T811" s="143">
        <f>S811*H811</f>
        <v>0</v>
      </c>
      <c r="AR811" s="144" t="s">
        <v>241</v>
      </c>
      <c r="AT811" s="144" t="s">
        <v>398</v>
      </c>
      <c r="AU811" s="144" t="s">
        <v>88</v>
      </c>
      <c r="AY811" s="18" t="s">
        <v>178</v>
      </c>
      <c r="BE811" s="145">
        <f>IF(N811="základní",J811,0)</f>
        <v>0</v>
      </c>
      <c r="BF811" s="145">
        <f>IF(N811="snížená",J811,0)</f>
        <v>0</v>
      </c>
      <c r="BG811" s="145">
        <f>IF(N811="zákl. přenesená",J811,0)</f>
        <v>0</v>
      </c>
      <c r="BH811" s="145">
        <f>IF(N811="sníž. přenesená",J811,0)</f>
        <v>0</v>
      </c>
      <c r="BI811" s="145">
        <f>IF(N811="nulová",J811,0)</f>
        <v>0</v>
      </c>
      <c r="BJ811" s="18" t="s">
        <v>86</v>
      </c>
      <c r="BK811" s="145">
        <f>ROUND(I811*H811,2)</f>
        <v>0</v>
      </c>
      <c r="BL811" s="18" t="s">
        <v>185</v>
      </c>
      <c r="BM811" s="144" t="s">
        <v>1199</v>
      </c>
    </row>
    <row r="812" spans="2:65" s="1" customFormat="1" ht="24.15" customHeight="1">
      <c r="B812" s="34"/>
      <c r="C812" s="133" t="s">
        <v>829</v>
      </c>
      <c r="D812" s="133" t="s">
        <v>180</v>
      </c>
      <c r="E812" s="134" t="s">
        <v>843</v>
      </c>
      <c r="F812" s="135" t="s">
        <v>844</v>
      </c>
      <c r="G812" s="136" t="s">
        <v>219</v>
      </c>
      <c r="H812" s="137">
        <v>3</v>
      </c>
      <c r="I812" s="138"/>
      <c r="J812" s="139">
        <f>ROUND(I812*H812,2)</f>
        <v>0</v>
      </c>
      <c r="K812" s="135" t="s">
        <v>184</v>
      </c>
      <c r="L812" s="34"/>
      <c r="M812" s="140" t="s">
        <v>32</v>
      </c>
      <c r="N812" s="141" t="s">
        <v>50</v>
      </c>
      <c r="P812" s="142">
        <f>O812*H812</f>
        <v>0</v>
      </c>
      <c r="Q812" s="142">
        <v>1.1E-4</v>
      </c>
      <c r="R812" s="142">
        <f>Q812*H812</f>
        <v>3.3E-4</v>
      </c>
      <c r="S812" s="142">
        <v>0</v>
      </c>
      <c r="T812" s="143">
        <f>S812*H812</f>
        <v>0</v>
      </c>
      <c r="AR812" s="144" t="s">
        <v>185</v>
      </c>
      <c r="AT812" s="144" t="s">
        <v>180</v>
      </c>
      <c r="AU812" s="144" t="s">
        <v>88</v>
      </c>
      <c r="AY812" s="18" t="s">
        <v>178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8" t="s">
        <v>86</v>
      </c>
      <c r="BK812" s="145">
        <f>ROUND(I812*H812,2)</f>
        <v>0</v>
      </c>
      <c r="BL812" s="18" t="s">
        <v>185</v>
      </c>
      <c r="BM812" s="144" t="s">
        <v>1200</v>
      </c>
    </row>
    <row r="813" spans="2:65" s="1" customFormat="1" ht="10.199999999999999">
      <c r="B813" s="34"/>
      <c r="D813" s="146" t="s">
        <v>187</v>
      </c>
      <c r="F813" s="147" t="s">
        <v>846</v>
      </c>
      <c r="I813" s="148"/>
      <c r="L813" s="34"/>
      <c r="M813" s="149"/>
      <c r="T813" s="55"/>
      <c r="AT813" s="18" t="s">
        <v>187</v>
      </c>
      <c r="AU813" s="18" t="s">
        <v>88</v>
      </c>
    </row>
    <row r="814" spans="2:65" s="12" customFormat="1" ht="10.199999999999999">
      <c r="B814" s="150"/>
      <c r="D814" s="151" t="s">
        <v>189</v>
      </c>
      <c r="E814" s="152" t="s">
        <v>32</v>
      </c>
      <c r="F814" s="153" t="s">
        <v>190</v>
      </c>
      <c r="H814" s="152" t="s">
        <v>32</v>
      </c>
      <c r="I814" s="154"/>
      <c r="L814" s="150"/>
      <c r="M814" s="155"/>
      <c r="T814" s="156"/>
      <c r="AT814" s="152" t="s">
        <v>189</v>
      </c>
      <c r="AU814" s="152" t="s">
        <v>88</v>
      </c>
      <c r="AV814" s="12" t="s">
        <v>86</v>
      </c>
      <c r="AW814" s="12" t="s">
        <v>41</v>
      </c>
      <c r="AX814" s="12" t="s">
        <v>79</v>
      </c>
      <c r="AY814" s="152" t="s">
        <v>178</v>
      </c>
    </row>
    <row r="815" spans="2:65" s="12" customFormat="1" ht="10.199999999999999">
      <c r="B815" s="150"/>
      <c r="D815" s="151" t="s">
        <v>189</v>
      </c>
      <c r="E815" s="152" t="s">
        <v>32</v>
      </c>
      <c r="F815" s="153" t="s">
        <v>222</v>
      </c>
      <c r="H815" s="152" t="s">
        <v>32</v>
      </c>
      <c r="I815" s="154"/>
      <c r="L815" s="150"/>
      <c r="M815" s="155"/>
      <c r="T815" s="156"/>
      <c r="AT815" s="152" t="s">
        <v>189</v>
      </c>
      <c r="AU815" s="152" t="s">
        <v>88</v>
      </c>
      <c r="AV815" s="12" t="s">
        <v>86</v>
      </c>
      <c r="AW815" s="12" t="s">
        <v>41</v>
      </c>
      <c r="AX815" s="12" t="s">
        <v>79</v>
      </c>
      <c r="AY815" s="152" t="s">
        <v>178</v>
      </c>
    </row>
    <row r="816" spans="2:65" s="12" customFormat="1" ht="10.199999999999999">
      <c r="B816" s="150"/>
      <c r="D816" s="151" t="s">
        <v>189</v>
      </c>
      <c r="E816" s="152" t="s">
        <v>32</v>
      </c>
      <c r="F816" s="153" t="s">
        <v>1201</v>
      </c>
      <c r="H816" s="152" t="s">
        <v>32</v>
      </c>
      <c r="I816" s="154"/>
      <c r="L816" s="150"/>
      <c r="M816" s="155"/>
      <c r="T816" s="156"/>
      <c r="AT816" s="152" t="s">
        <v>189</v>
      </c>
      <c r="AU816" s="152" t="s">
        <v>88</v>
      </c>
      <c r="AV816" s="12" t="s">
        <v>86</v>
      </c>
      <c r="AW816" s="12" t="s">
        <v>41</v>
      </c>
      <c r="AX816" s="12" t="s">
        <v>79</v>
      </c>
      <c r="AY816" s="152" t="s">
        <v>178</v>
      </c>
    </row>
    <row r="817" spans="2:65" s="13" customFormat="1" ht="10.199999999999999">
      <c r="B817" s="157"/>
      <c r="D817" s="151" t="s">
        <v>189</v>
      </c>
      <c r="E817" s="158" t="s">
        <v>32</v>
      </c>
      <c r="F817" s="159" t="s">
        <v>1188</v>
      </c>
      <c r="H817" s="160">
        <v>3</v>
      </c>
      <c r="I817" s="161"/>
      <c r="L817" s="157"/>
      <c r="M817" s="162"/>
      <c r="T817" s="163"/>
      <c r="AT817" s="158" t="s">
        <v>189</v>
      </c>
      <c r="AU817" s="158" t="s">
        <v>88</v>
      </c>
      <c r="AV817" s="13" t="s">
        <v>88</v>
      </c>
      <c r="AW817" s="13" t="s">
        <v>41</v>
      </c>
      <c r="AX817" s="13" t="s">
        <v>79</v>
      </c>
      <c r="AY817" s="158" t="s">
        <v>178</v>
      </c>
    </row>
    <row r="818" spans="2:65" s="15" customFormat="1" ht="10.199999999999999">
      <c r="B818" s="181"/>
      <c r="D818" s="151" t="s">
        <v>189</v>
      </c>
      <c r="E818" s="182" t="s">
        <v>32</v>
      </c>
      <c r="F818" s="183" t="s">
        <v>479</v>
      </c>
      <c r="H818" s="184">
        <v>3</v>
      </c>
      <c r="I818" s="185"/>
      <c r="L818" s="181"/>
      <c r="M818" s="186"/>
      <c r="T818" s="187"/>
      <c r="AT818" s="182" t="s">
        <v>189</v>
      </c>
      <c r="AU818" s="182" t="s">
        <v>88</v>
      </c>
      <c r="AV818" s="15" t="s">
        <v>199</v>
      </c>
      <c r="AW818" s="15" t="s">
        <v>41</v>
      </c>
      <c r="AX818" s="15" t="s">
        <v>79</v>
      </c>
      <c r="AY818" s="182" t="s">
        <v>178</v>
      </c>
    </row>
    <row r="819" spans="2:65" s="14" customFormat="1" ht="10.199999999999999">
      <c r="B819" s="164"/>
      <c r="D819" s="151" t="s">
        <v>189</v>
      </c>
      <c r="E819" s="165" t="s">
        <v>32</v>
      </c>
      <c r="F819" s="166" t="s">
        <v>192</v>
      </c>
      <c r="H819" s="167">
        <v>3</v>
      </c>
      <c r="I819" s="168"/>
      <c r="L819" s="164"/>
      <c r="M819" s="169"/>
      <c r="T819" s="170"/>
      <c r="AT819" s="165" t="s">
        <v>189</v>
      </c>
      <c r="AU819" s="165" t="s">
        <v>88</v>
      </c>
      <c r="AV819" s="14" t="s">
        <v>185</v>
      </c>
      <c r="AW819" s="14" t="s">
        <v>41</v>
      </c>
      <c r="AX819" s="14" t="s">
        <v>86</v>
      </c>
      <c r="AY819" s="165" t="s">
        <v>178</v>
      </c>
    </row>
    <row r="820" spans="2:65" s="11" customFormat="1" ht="22.8" customHeight="1">
      <c r="B820" s="121"/>
      <c r="D820" s="122" t="s">
        <v>78</v>
      </c>
      <c r="E820" s="131" t="s">
        <v>247</v>
      </c>
      <c r="F820" s="131" t="s">
        <v>848</v>
      </c>
      <c r="I820" s="124"/>
      <c r="J820" s="132">
        <f>BK820</f>
        <v>0</v>
      </c>
      <c r="L820" s="121"/>
      <c r="M820" s="126"/>
      <c r="P820" s="127">
        <f>SUM(P821:P837)</f>
        <v>0</v>
      </c>
      <c r="R820" s="127">
        <f>SUM(R821:R837)</f>
        <v>1.0529999999999999E-3</v>
      </c>
      <c r="T820" s="128">
        <f>SUM(T821:T837)</f>
        <v>3.9899999999999998E-2</v>
      </c>
      <c r="AR820" s="122" t="s">
        <v>86</v>
      </c>
      <c r="AT820" s="129" t="s">
        <v>78</v>
      </c>
      <c r="AU820" s="129" t="s">
        <v>86</v>
      </c>
      <c r="AY820" s="122" t="s">
        <v>178</v>
      </c>
      <c r="BK820" s="130">
        <f>SUM(BK821:BK837)</f>
        <v>0</v>
      </c>
    </row>
    <row r="821" spans="2:65" s="1" customFormat="1" ht="44.25" customHeight="1">
      <c r="B821" s="34"/>
      <c r="C821" s="133" t="s">
        <v>833</v>
      </c>
      <c r="D821" s="133" t="s">
        <v>180</v>
      </c>
      <c r="E821" s="134" t="s">
        <v>850</v>
      </c>
      <c r="F821" s="135" t="s">
        <v>851</v>
      </c>
      <c r="G821" s="136" t="s">
        <v>202</v>
      </c>
      <c r="H821" s="137">
        <v>0.15</v>
      </c>
      <c r="I821" s="138"/>
      <c r="J821" s="139">
        <f>ROUND(I821*H821,2)</f>
        <v>0</v>
      </c>
      <c r="K821" s="135" t="s">
        <v>184</v>
      </c>
      <c r="L821" s="34"/>
      <c r="M821" s="140" t="s">
        <v>32</v>
      </c>
      <c r="N821" s="141" t="s">
        <v>50</v>
      </c>
      <c r="P821" s="142">
        <f>O821*H821</f>
        <v>0</v>
      </c>
      <c r="Q821" s="142">
        <v>2.7899999999999999E-3</v>
      </c>
      <c r="R821" s="142">
        <f>Q821*H821</f>
        <v>4.1849999999999998E-4</v>
      </c>
      <c r="S821" s="142">
        <v>5.6000000000000001E-2</v>
      </c>
      <c r="T821" s="143">
        <f>S821*H821</f>
        <v>8.3999999999999995E-3</v>
      </c>
      <c r="AR821" s="144" t="s">
        <v>185</v>
      </c>
      <c r="AT821" s="144" t="s">
        <v>180</v>
      </c>
      <c r="AU821" s="144" t="s">
        <v>88</v>
      </c>
      <c r="AY821" s="18" t="s">
        <v>178</v>
      </c>
      <c r="BE821" s="145">
        <f>IF(N821="základní",J821,0)</f>
        <v>0</v>
      </c>
      <c r="BF821" s="145">
        <f>IF(N821="snížená",J821,0)</f>
        <v>0</v>
      </c>
      <c r="BG821" s="145">
        <f>IF(N821="zákl. přenesená",J821,0)</f>
        <v>0</v>
      </c>
      <c r="BH821" s="145">
        <f>IF(N821="sníž. přenesená",J821,0)</f>
        <v>0</v>
      </c>
      <c r="BI821" s="145">
        <f>IF(N821="nulová",J821,0)</f>
        <v>0</v>
      </c>
      <c r="BJ821" s="18" t="s">
        <v>86</v>
      </c>
      <c r="BK821" s="145">
        <f>ROUND(I821*H821,2)</f>
        <v>0</v>
      </c>
      <c r="BL821" s="18" t="s">
        <v>185</v>
      </c>
      <c r="BM821" s="144" t="s">
        <v>1202</v>
      </c>
    </row>
    <row r="822" spans="2:65" s="1" customFormat="1" ht="10.199999999999999">
      <c r="B822" s="34"/>
      <c r="D822" s="146" t="s">
        <v>187</v>
      </c>
      <c r="F822" s="147" t="s">
        <v>853</v>
      </c>
      <c r="I822" s="148"/>
      <c r="L822" s="34"/>
      <c r="M822" s="149"/>
      <c r="T822" s="55"/>
      <c r="AT822" s="18" t="s">
        <v>187</v>
      </c>
      <c r="AU822" s="18" t="s">
        <v>88</v>
      </c>
    </row>
    <row r="823" spans="2:65" s="12" customFormat="1" ht="10.199999999999999">
      <c r="B823" s="150"/>
      <c r="D823" s="151" t="s">
        <v>189</v>
      </c>
      <c r="E823" s="152" t="s">
        <v>32</v>
      </c>
      <c r="F823" s="153" t="s">
        <v>190</v>
      </c>
      <c r="H823" s="152" t="s">
        <v>32</v>
      </c>
      <c r="I823" s="154"/>
      <c r="L823" s="150"/>
      <c r="M823" s="155"/>
      <c r="T823" s="156"/>
      <c r="AT823" s="152" t="s">
        <v>189</v>
      </c>
      <c r="AU823" s="152" t="s">
        <v>88</v>
      </c>
      <c r="AV823" s="12" t="s">
        <v>86</v>
      </c>
      <c r="AW823" s="12" t="s">
        <v>41</v>
      </c>
      <c r="AX823" s="12" t="s">
        <v>79</v>
      </c>
      <c r="AY823" s="152" t="s">
        <v>178</v>
      </c>
    </row>
    <row r="824" spans="2:65" s="12" customFormat="1" ht="10.199999999999999">
      <c r="B824" s="150"/>
      <c r="D824" s="151" t="s">
        <v>189</v>
      </c>
      <c r="E824" s="152" t="s">
        <v>32</v>
      </c>
      <c r="F824" s="153" t="s">
        <v>222</v>
      </c>
      <c r="H824" s="152" t="s">
        <v>32</v>
      </c>
      <c r="I824" s="154"/>
      <c r="L824" s="150"/>
      <c r="M824" s="155"/>
      <c r="T824" s="156"/>
      <c r="AT824" s="152" t="s">
        <v>189</v>
      </c>
      <c r="AU824" s="152" t="s">
        <v>88</v>
      </c>
      <c r="AV824" s="12" t="s">
        <v>86</v>
      </c>
      <c r="AW824" s="12" t="s">
        <v>41</v>
      </c>
      <c r="AX824" s="12" t="s">
        <v>79</v>
      </c>
      <c r="AY824" s="152" t="s">
        <v>178</v>
      </c>
    </row>
    <row r="825" spans="2:65" s="13" customFormat="1" ht="10.199999999999999">
      <c r="B825" s="157"/>
      <c r="D825" s="151" t="s">
        <v>189</v>
      </c>
      <c r="E825" s="158" t="s">
        <v>32</v>
      </c>
      <c r="F825" s="159" t="s">
        <v>1203</v>
      </c>
      <c r="H825" s="160">
        <v>0.15</v>
      </c>
      <c r="I825" s="161"/>
      <c r="L825" s="157"/>
      <c r="M825" s="162"/>
      <c r="T825" s="163"/>
      <c r="AT825" s="158" t="s">
        <v>189</v>
      </c>
      <c r="AU825" s="158" t="s">
        <v>88</v>
      </c>
      <c r="AV825" s="13" t="s">
        <v>88</v>
      </c>
      <c r="AW825" s="13" t="s">
        <v>41</v>
      </c>
      <c r="AX825" s="13" t="s">
        <v>79</v>
      </c>
      <c r="AY825" s="158" t="s">
        <v>178</v>
      </c>
    </row>
    <row r="826" spans="2:65" s="14" customFormat="1" ht="10.199999999999999">
      <c r="B826" s="164"/>
      <c r="D826" s="151" t="s">
        <v>189</v>
      </c>
      <c r="E826" s="165" t="s">
        <v>32</v>
      </c>
      <c r="F826" s="166" t="s">
        <v>192</v>
      </c>
      <c r="H826" s="167">
        <v>0.15</v>
      </c>
      <c r="I826" s="168"/>
      <c r="L826" s="164"/>
      <c r="M826" s="169"/>
      <c r="T826" s="170"/>
      <c r="AT826" s="165" t="s">
        <v>189</v>
      </c>
      <c r="AU826" s="165" t="s">
        <v>88</v>
      </c>
      <c r="AV826" s="14" t="s">
        <v>185</v>
      </c>
      <c r="AW826" s="14" t="s">
        <v>41</v>
      </c>
      <c r="AX826" s="14" t="s">
        <v>86</v>
      </c>
      <c r="AY826" s="165" t="s">
        <v>178</v>
      </c>
    </row>
    <row r="827" spans="2:65" s="1" customFormat="1" ht="44.25" customHeight="1">
      <c r="B827" s="34"/>
      <c r="C827" s="133" t="s">
        <v>838</v>
      </c>
      <c r="D827" s="133" t="s">
        <v>180</v>
      </c>
      <c r="E827" s="134" t="s">
        <v>858</v>
      </c>
      <c r="F827" s="135" t="s">
        <v>859</v>
      </c>
      <c r="G827" s="136" t="s">
        <v>202</v>
      </c>
      <c r="H827" s="137">
        <v>0.15</v>
      </c>
      <c r="I827" s="138"/>
      <c r="J827" s="139">
        <f>ROUND(I827*H827,2)</f>
        <v>0</v>
      </c>
      <c r="K827" s="135" t="s">
        <v>184</v>
      </c>
      <c r="L827" s="34"/>
      <c r="M827" s="140" t="s">
        <v>32</v>
      </c>
      <c r="N827" s="141" t="s">
        <v>50</v>
      </c>
      <c r="P827" s="142">
        <f>O827*H827</f>
        <v>0</v>
      </c>
      <c r="Q827" s="142">
        <v>4.2300000000000003E-3</v>
      </c>
      <c r="R827" s="142">
        <f>Q827*H827</f>
        <v>6.3449999999999997E-4</v>
      </c>
      <c r="S827" s="142">
        <v>0.21</v>
      </c>
      <c r="T827" s="143">
        <f>S827*H827</f>
        <v>3.15E-2</v>
      </c>
      <c r="AR827" s="144" t="s">
        <v>185</v>
      </c>
      <c r="AT827" s="144" t="s">
        <v>180</v>
      </c>
      <c r="AU827" s="144" t="s">
        <v>88</v>
      </c>
      <c r="AY827" s="18" t="s">
        <v>178</v>
      </c>
      <c r="BE827" s="145">
        <f>IF(N827="základní",J827,0)</f>
        <v>0</v>
      </c>
      <c r="BF827" s="145">
        <f>IF(N827="snížená",J827,0)</f>
        <v>0</v>
      </c>
      <c r="BG827" s="145">
        <f>IF(N827="zákl. přenesená",J827,0)</f>
        <v>0</v>
      </c>
      <c r="BH827" s="145">
        <f>IF(N827="sníž. přenesená",J827,0)</f>
        <v>0</v>
      </c>
      <c r="BI827" s="145">
        <f>IF(N827="nulová",J827,0)</f>
        <v>0</v>
      </c>
      <c r="BJ827" s="18" t="s">
        <v>86</v>
      </c>
      <c r="BK827" s="145">
        <f>ROUND(I827*H827,2)</f>
        <v>0</v>
      </c>
      <c r="BL827" s="18" t="s">
        <v>185</v>
      </c>
      <c r="BM827" s="144" t="s">
        <v>1204</v>
      </c>
    </row>
    <row r="828" spans="2:65" s="1" customFormat="1" ht="10.199999999999999">
      <c r="B828" s="34"/>
      <c r="D828" s="146" t="s">
        <v>187</v>
      </c>
      <c r="F828" s="147" t="s">
        <v>861</v>
      </c>
      <c r="I828" s="148"/>
      <c r="L828" s="34"/>
      <c r="M828" s="149"/>
      <c r="T828" s="55"/>
      <c r="AT828" s="18" t="s">
        <v>187</v>
      </c>
      <c r="AU828" s="18" t="s">
        <v>88</v>
      </c>
    </row>
    <row r="829" spans="2:65" s="12" customFormat="1" ht="10.199999999999999">
      <c r="B829" s="150"/>
      <c r="D829" s="151" t="s">
        <v>189</v>
      </c>
      <c r="E829" s="152" t="s">
        <v>32</v>
      </c>
      <c r="F829" s="153" t="s">
        <v>190</v>
      </c>
      <c r="H829" s="152" t="s">
        <v>32</v>
      </c>
      <c r="I829" s="154"/>
      <c r="L829" s="150"/>
      <c r="M829" s="155"/>
      <c r="T829" s="156"/>
      <c r="AT829" s="152" t="s">
        <v>189</v>
      </c>
      <c r="AU829" s="152" t="s">
        <v>88</v>
      </c>
      <c r="AV829" s="12" t="s">
        <v>86</v>
      </c>
      <c r="AW829" s="12" t="s">
        <v>41</v>
      </c>
      <c r="AX829" s="12" t="s">
        <v>79</v>
      </c>
      <c r="AY829" s="152" t="s">
        <v>178</v>
      </c>
    </row>
    <row r="830" spans="2:65" s="12" customFormat="1" ht="10.199999999999999">
      <c r="B830" s="150"/>
      <c r="D830" s="151" t="s">
        <v>189</v>
      </c>
      <c r="E830" s="152" t="s">
        <v>32</v>
      </c>
      <c r="F830" s="153" t="s">
        <v>222</v>
      </c>
      <c r="H830" s="152" t="s">
        <v>32</v>
      </c>
      <c r="I830" s="154"/>
      <c r="L830" s="150"/>
      <c r="M830" s="155"/>
      <c r="T830" s="156"/>
      <c r="AT830" s="152" t="s">
        <v>189</v>
      </c>
      <c r="AU830" s="152" t="s">
        <v>88</v>
      </c>
      <c r="AV830" s="12" t="s">
        <v>86</v>
      </c>
      <c r="AW830" s="12" t="s">
        <v>41</v>
      </c>
      <c r="AX830" s="12" t="s">
        <v>79</v>
      </c>
      <c r="AY830" s="152" t="s">
        <v>178</v>
      </c>
    </row>
    <row r="831" spans="2:65" s="13" customFormat="1" ht="10.199999999999999">
      <c r="B831" s="157"/>
      <c r="D831" s="151" t="s">
        <v>189</v>
      </c>
      <c r="E831" s="158" t="s">
        <v>32</v>
      </c>
      <c r="F831" s="159" t="s">
        <v>1205</v>
      </c>
      <c r="H831" s="160">
        <v>0.15</v>
      </c>
      <c r="I831" s="161"/>
      <c r="L831" s="157"/>
      <c r="M831" s="162"/>
      <c r="T831" s="163"/>
      <c r="AT831" s="158" t="s">
        <v>189</v>
      </c>
      <c r="AU831" s="158" t="s">
        <v>88</v>
      </c>
      <c r="AV831" s="13" t="s">
        <v>88</v>
      </c>
      <c r="AW831" s="13" t="s">
        <v>41</v>
      </c>
      <c r="AX831" s="13" t="s">
        <v>79</v>
      </c>
      <c r="AY831" s="158" t="s">
        <v>178</v>
      </c>
    </row>
    <row r="832" spans="2:65" s="14" customFormat="1" ht="10.199999999999999">
      <c r="B832" s="164"/>
      <c r="D832" s="151" t="s">
        <v>189</v>
      </c>
      <c r="E832" s="165" t="s">
        <v>32</v>
      </c>
      <c r="F832" s="166" t="s">
        <v>192</v>
      </c>
      <c r="H832" s="167">
        <v>0.15</v>
      </c>
      <c r="I832" s="168"/>
      <c r="L832" s="164"/>
      <c r="M832" s="169"/>
      <c r="T832" s="170"/>
      <c r="AT832" s="165" t="s">
        <v>189</v>
      </c>
      <c r="AU832" s="165" t="s">
        <v>88</v>
      </c>
      <c r="AV832" s="14" t="s">
        <v>185</v>
      </c>
      <c r="AW832" s="14" t="s">
        <v>41</v>
      </c>
      <c r="AX832" s="14" t="s">
        <v>86</v>
      </c>
      <c r="AY832" s="165" t="s">
        <v>178</v>
      </c>
    </row>
    <row r="833" spans="2:65" s="1" customFormat="1" ht="49.05" customHeight="1">
      <c r="B833" s="34"/>
      <c r="C833" s="133" t="s">
        <v>842</v>
      </c>
      <c r="D833" s="133" t="s">
        <v>180</v>
      </c>
      <c r="E833" s="134" t="s">
        <v>864</v>
      </c>
      <c r="F833" s="135" t="s">
        <v>865</v>
      </c>
      <c r="G833" s="136" t="s">
        <v>202</v>
      </c>
      <c r="H833" s="137">
        <v>0.3</v>
      </c>
      <c r="I833" s="138"/>
      <c r="J833" s="139">
        <f>ROUND(I833*H833,2)</f>
        <v>0</v>
      </c>
      <c r="K833" s="135" t="s">
        <v>184</v>
      </c>
      <c r="L833" s="34"/>
      <c r="M833" s="140" t="s">
        <v>32</v>
      </c>
      <c r="N833" s="141" t="s">
        <v>50</v>
      </c>
      <c r="P833" s="142">
        <f>O833*H833</f>
        <v>0</v>
      </c>
      <c r="Q833" s="142">
        <v>0</v>
      </c>
      <c r="R833" s="142">
        <f>Q833*H833</f>
        <v>0</v>
      </c>
      <c r="S833" s="142">
        <v>0</v>
      </c>
      <c r="T833" s="143">
        <f>S833*H833</f>
        <v>0</v>
      </c>
      <c r="AR833" s="144" t="s">
        <v>185</v>
      </c>
      <c r="AT833" s="144" t="s">
        <v>180</v>
      </c>
      <c r="AU833" s="144" t="s">
        <v>88</v>
      </c>
      <c r="AY833" s="18" t="s">
        <v>178</v>
      </c>
      <c r="BE833" s="145">
        <f>IF(N833="základní",J833,0)</f>
        <v>0</v>
      </c>
      <c r="BF833" s="145">
        <f>IF(N833="snížená",J833,0)</f>
        <v>0</v>
      </c>
      <c r="BG833" s="145">
        <f>IF(N833="zákl. přenesená",J833,0)</f>
        <v>0</v>
      </c>
      <c r="BH833" s="145">
        <f>IF(N833="sníž. přenesená",J833,0)</f>
        <v>0</v>
      </c>
      <c r="BI833" s="145">
        <f>IF(N833="nulová",J833,0)</f>
        <v>0</v>
      </c>
      <c r="BJ833" s="18" t="s">
        <v>86</v>
      </c>
      <c r="BK833" s="145">
        <f>ROUND(I833*H833,2)</f>
        <v>0</v>
      </c>
      <c r="BL833" s="18" t="s">
        <v>185</v>
      </c>
      <c r="BM833" s="144" t="s">
        <v>1206</v>
      </c>
    </row>
    <row r="834" spans="2:65" s="1" customFormat="1" ht="10.199999999999999">
      <c r="B834" s="34"/>
      <c r="D834" s="146" t="s">
        <v>187</v>
      </c>
      <c r="F834" s="147" t="s">
        <v>867</v>
      </c>
      <c r="I834" s="148"/>
      <c r="L834" s="34"/>
      <c r="M834" s="149"/>
      <c r="T834" s="55"/>
      <c r="AT834" s="18" t="s">
        <v>187</v>
      </c>
      <c r="AU834" s="18" t="s">
        <v>88</v>
      </c>
    </row>
    <row r="835" spans="2:65" s="13" customFormat="1" ht="10.199999999999999">
      <c r="B835" s="157"/>
      <c r="D835" s="151" t="s">
        <v>189</v>
      </c>
      <c r="E835" s="158" t="s">
        <v>32</v>
      </c>
      <c r="F835" s="159" t="s">
        <v>1207</v>
      </c>
      <c r="H835" s="160">
        <v>0.15</v>
      </c>
      <c r="I835" s="161"/>
      <c r="L835" s="157"/>
      <c r="M835" s="162"/>
      <c r="T835" s="163"/>
      <c r="AT835" s="158" t="s">
        <v>189</v>
      </c>
      <c r="AU835" s="158" t="s">
        <v>88</v>
      </c>
      <c r="AV835" s="13" t="s">
        <v>88</v>
      </c>
      <c r="AW835" s="13" t="s">
        <v>41</v>
      </c>
      <c r="AX835" s="13" t="s">
        <v>79</v>
      </c>
      <c r="AY835" s="158" t="s">
        <v>178</v>
      </c>
    </row>
    <row r="836" spans="2:65" s="13" customFormat="1" ht="10.199999999999999">
      <c r="B836" s="157"/>
      <c r="D836" s="151" t="s">
        <v>189</v>
      </c>
      <c r="E836" s="158" t="s">
        <v>32</v>
      </c>
      <c r="F836" s="159" t="s">
        <v>1208</v>
      </c>
      <c r="H836" s="160">
        <v>0.15</v>
      </c>
      <c r="I836" s="161"/>
      <c r="L836" s="157"/>
      <c r="M836" s="162"/>
      <c r="T836" s="163"/>
      <c r="AT836" s="158" t="s">
        <v>189</v>
      </c>
      <c r="AU836" s="158" t="s">
        <v>88</v>
      </c>
      <c r="AV836" s="13" t="s">
        <v>88</v>
      </c>
      <c r="AW836" s="13" t="s">
        <v>41</v>
      </c>
      <c r="AX836" s="13" t="s">
        <v>79</v>
      </c>
      <c r="AY836" s="158" t="s">
        <v>178</v>
      </c>
    </row>
    <row r="837" spans="2:65" s="14" customFormat="1" ht="10.199999999999999">
      <c r="B837" s="164"/>
      <c r="D837" s="151" t="s">
        <v>189</v>
      </c>
      <c r="E837" s="165" t="s">
        <v>32</v>
      </c>
      <c r="F837" s="166" t="s">
        <v>192</v>
      </c>
      <c r="H837" s="167">
        <v>0.3</v>
      </c>
      <c r="I837" s="168"/>
      <c r="L837" s="164"/>
      <c r="M837" s="169"/>
      <c r="T837" s="170"/>
      <c r="AT837" s="165" t="s">
        <v>189</v>
      </c>
      <c r="AU837" s="165" t="s">
        <v>88</v>
      </c>
      <c r="AV837" s="14" t="s">
        <v>185</v>
      </c>
      <c r="AW837" s="14" t="s">
        <v>41</v>
      </c>
      <c r="AX837" s="14" t="s">
        <v>86</v>
      </c>
      <c r="AY837" s="165" t="s">
        <v>178</v>
      </c>
    </row>
    <row r="838" spans="2:65" s="11" customFormat="1" ht="22.8" customHeight="1">
      <c r="B838" s="121"/>
      <c r="D838" s="122" t="s">
        <v>78</v>
      </c>
      <c r="E838" s="131" t="s">
        <v>870</v>
      </c>
      <c r="F838" s="131" t="s">
        <v>871</v>
      </c>
      <c r="I838" s="124"/>
      <c r="J838" s="132">
        <f>BK838</f>
        <v>0</v>
      </c>
      <c r="L838" s="121"/>
      <c r="M838" s="126"/>
      <c r="P838" s="127">
        <f>SUM(P839:P842)</f>
        <v>0</v>
      </c>
      <c r="R838" s="127">
        <f>SUM(R839:R842)</f>
        <v>0</v>
      </c>
      <c r="T838" s="128">
        <f>SUM(T839:T842)</f>
        <v>0</v>
      </c>
      <c r="AR838" s="122" t="s">
        <v>86</v>
      </c>
      <c r="AT838" s="129" t="s">
        <v>78</v>
      </c>
      <c r="AU838" s="129" t="s">
        <v>86</v>
      </c>
      <c r="AY838" s="122" t="s">
        <v>178</v>
      </c>
      <c r="BK838" s="130">
        <f>SUM(BK839:BK842)</f>
        <v>0</v>
      </c>
    </row>
    <row r="839" spans="2:65" s="1" customFormat="1" ht="49.05" customHeight="1">
      <c r="B839" s="34"/>
      <c r="C839" s="133" t="s">
        <v>849</v>
      </c>
      <c r="D839" s="133" t="s">
        <v>180</v>
      </c>
      <c r="E839" s="134" t="s">
        <v>873</v>
      </c>
      <c r="F839" s="135" t="s">
        <v>874</v>
      </c>
      <c r="G839" s="136" t="s">
        <v>401</v>
      </c>
      <c r="H839" s="137">
        <v>13.314</v>
      </c>
      <c r="I839" s="138"/>
      <c r="J839" s="139">
        <f>ROUND(I839*H839,2)</f>
        <v>0</v>
      </c>
      <c r="K839" s="135" t="s">
        <v>184</v>
      </c>
      <c r="L839" s="34"/>
      <c r="M839" s="140" t="s">
        <v>32</v>
      </c>
      <c r="N839" s="141" t="s">
        <v>50</v>
      </c>
      <c r="P839" s="142">
        <f>O839*H839</f>
        <v>0</v>
      </c>
      <c r="Q839" s="142">
        <v>0</v>
      </c>
      <c r="R839" s="142">
        <f>Q839*H839</f>
        <v>0</v>
      </c>
      <c r="S839" s="142">
        <v>0</v>
      </c>
      <c r="T839" s="143">
        <f>S839*H839</f>
        <v>0</v>
      </c>
      <c r="AR839" s="144" t="s">
        <v>185</v>
      </c>
      <c r="AT839" s="144" t="s">
        <v>180</v>
      </c>
      <c r="AU839" s="144" t="s">
        <v>88</v>
      </c>
      <c r="AY839" s="18" t="s">
        <v>178</v>
      </c>
      <c r="BE839" s="145">
        <f>IF(N839="základní",J839,0)</f>
        <v>0</v>
      </c>
      <c r="BF839" s="145">
        <f>IF(N839="snížená",J839,0)</f>
        <v>0</v>
      </c>
      <c r="BG839" s="145">
        <f>IF(N839="zákl. přenesená",J839,0)</f>
        <v>0</v>
      </c>
      <c r="BH839" s="145">
        <f>IF(N839="sníž. přenesená",J839,0)</f>
        <v>0</v>
      </c>
      <c r="BI839" s="145">
        <f>IF(N839="nulová",J839,0)</f>
        <v>0</v>
      </c>
      <c r="BJ839" s="18" t="s">
        <v>86</v>
      </c>
      <c r="BK839" s="145">
        <f>ROUND(I839*H839,2)</f>
        <v>0</v>
      </c>
      <c r="BL839" s="18" t="s">
        <v>185</v>
      </c>
      <c r="BM839" s="144" t="s">
        <v>1209</v>
      </c>
    </row>
    <row r="840" spans="2:65" s="1" customFormat="1" ht="10.199999999999999">
      <c r="B840" s="34"/>
      <c r="D840" s="146" t="s">
        <v>187</v>
      </c>
      <c r="F840" s="147" t="s">
        <v>876</v>
      </c>
      <c r="I840" s="148"/>
      <c r="L840" s="34"/>
      <c r="M840" s="149"/>
      <c r="T840" s="55"/>
      <c r="AT840" s="18" t="s">
        <v>187</v>
      </c>
      <c r="AU840" s="18" t="s">
        <v>88</v>
      </c>
    </row>
    <row r="841" spans="2:65" s="1" customFormat="1" ht="55.5" customHeight="1">
      <c r="B841" s="34"/>
      <c r="C841" s="133" t="s">
        <v>857</v>
      </c>
      <c r="D841" s="133" t="s">
        <v>180</v>
      </c>
      <c r="E841" s="134" t="s">
        <v>878</v>
      </c>
      <c r="F841" s="135" t="s">
        <v>879</v>
      </c>
      <c r="G841" s="136" t="s">
        <v>401</v>
      </c>
      <c r="H841" s="137">
        <v>13.314</v>
      </c>
      <c r="I841" s="138"/>
      <c r="J841" s="139">
        <f>ROUND(I841*H841,2)</f>
        <v>0</v>
      </c>
      <c r="K841" s="135" t="s">
        <v>184</v>
      </c>
      <c r="L841" s="34"/>
      <c r="M841" s="140" t="s">
        <v>32</v>
      </c>
      <c r="N841" s="141" t="s">
        <v>50</v>
      </c>
      <c r="P841" s="142">
        <f>O841*H841</f>
        <v>0</v>
      </c>
      <c r="Q841" s="142">
        <v>0</v>
      </c>
      <c r="R841" s="142">
        <f>Q841*H841</f>
        <v>0</v>
      </c>
      <c r="S841" s="142">
        <v>0</v>
      </c>
      <c r="T841" s="143">
        <f>S841*H841</f>
        <v>0</v>
      </c>
      <c r="AR841" s="144" t="s">
        <v>185</v>
      </c>
      <c r="AT841" s="144" t="s">
        <v>180</v>
      </c>
      <c r="AU841" s="144" t="s">
        <v>88</v>
      </c>
      <c r="AY841" s="18" t="s">
        <v>178</v>
      </c>
      <c r="BE841" s="145">
        <f>IF(N841="základní",J841,0)</f>
        <v>0</v>
      </c>
      <c r="BF841" s="145">
        <f>IF(N841="snížená",J841,0)</f>
        <v>0</v>
      </c>
      <c r="BG841" s="145">
        <f>IF(N841="zákl. přenesená",J841,0)</f>
        <v>0</v>
      </c>
      <c r="BH841" s="145">
        <f>IF(N841="sníž. přenesená",J841,0)</f>
        <v>0</v>
      </c>
      <c r="BI841" s="145">
        <f>IF(N841="nulová",J841,0)</f>
        <v>0</v>
      </c>
      <c r="BJ841" s="18" t="s">
        <v>86</v>
      </c>
      <c r="BK841" s="145">
        <f>ROUND(I841*H841,2)</f>
        <v>0</v>
      </c>
      <c r="BL841" s="18" t="s">
        <v>185</v>
      </c>
      <c r="BM841" s="144" t="s">
        <v>1210</v>
      </c>
    </row>
    <row r="842" spans="2:65" s="1" customFormat="1" ht="10.199999999999999">
      <c r="B842" s="34"/>
      <c r="D842" s="146" t="s">
        <v>187</v>
      </c>
      <c r="F842" s="147" t="s">
        <v>881</v>
      </c>
      <c r="I842" s="148"/>
      <c r="L842" s="34"/>
      <c r="M842" s="192"/>
      <c r="N842" s="193"/>
      <c r="O842" s="193"/>
      <c r="P842" s="193"/>
      <c r="Q842" s="193"/>
      <c r="R842" s="193"/>
      <c r="S842" s="193"/>
      <c r="T842" s="194"/>
      <c r="AT842" s="18" t="s">
        <v>187</v>
      </c>
      <c r="AU842" s="18" t="s">
        <v>88</v>
      </c>
    </row>
    <row r="843" spans="2:65" s="1" customFormat="1" ht="6.9" customHeight="1">
      <c r="B843" s="43"/>
      <c r="C843" s="44"/>
      <c r="D843" s="44"/>
      <c r="E843" s="44"/>
      <c r="F843" s="44"/>
      <c r="G843" s="44"/>
      <c r="H843" s="44"/>
      <c r="I843" s="44"/>
      <c r="J843" s="44"/>
      <c r="K843" s="44"/>
      <c r="L843" s="34"/>
    </row>
  </sheetData>
  <sheetProtection algorithmName="SHA-512" hashValue="c4QK1HYmP0OLj1+4gb5FQQ+tJbTFdl5nHh9FUC4rNJGymXZtBxgvoNdVmt0NzgLsXUKeX8kHxUJQSIIeF8Tn9A==" saltValue="MUP29X8KLAQyXg6HrD+3yjscouoTZbcgVgNqsDEZKSQfYINPKJ9ZnOakvXjWwZnrhxRcmbWj9fc/JIIRTAXS4Q==" spinCount="100000" sheet="1" objects="1" scenarios="1" formatColumns="0" formatRows="0" autoFilter="0"/>
  <autoFilter ref="C93:K842" xr:uid="{00000000-0009-0000-0000-000002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200-000000000000}"/>
    <hyperlink ref="F104" r:id="rId2" xr:uid="{00000000-0004-0000-0200-000001000000}"/>
    <hyperlink ref="F110" r:id="rId3" xr:uid="{00000000-0004-0000-0200-000002000000}"/>
    <hyperlink ref="F118" r:id="rId4" xr:uid="{00000000-0004-0000-0200-000003000000}"/>
    <hyperlink ref="F125" r:id="rId5" xr:uid="{00000000-0004-0000-0200-000004000000}"/>
    <hyperlink ref="F132" r:id="rId6" xr:uid="{00000000-0004-0000-0200-000005000000}"/>
    <hyperlink ref="F143" r:id="rId7" xr:uid="{00000000-0004-0000-0200-000006000000}"/>
    <hyperlink ref="F146" r:id="rId8" xr:uid="{00000000-0004-0000-0200-000007000000}"/>
    <hyperlink ref="F160" r:id="rId9" xr:uid="{00000000-0004-0000-0200-000008000000}"/>
    <hyperlink ref="F163" r:id="rId10" xr:uid="{00000000-0004-0000-0200-000009000000}"/>
    <hyperlink ref="F172" r:id="rId11" xr:uid="{00000000-0004-0000-0200-00000A000000}"/>
    <hyperlink ref="F175" r:id="rId12" xr:uid="{00000000-0004-0000-0200-00000B000000}"/>
    <hyperlink ref="F182" r:id="rId13" xr:uid="{00000000-0004-0000-0200-00000C000000}"/>
    <hyperlink ref="F185" r:id="rId14" xr:uid="{00000000-0004-0000-0200-00000D000000}"/>
    <hyperlink ref="F199" r:id="rId15" xr:uid="{00000000-0004-0000-0200-00000E000000}"/>
    <hyperlink ref="F213" r:id="rId16" xr:uid="{00000000-0004-0000-0200-00000F000000}"/>
    <hyperlink ref="F227" r:id="rId17" xr:uid="{00000000-0004-0000-0200-000010000000}"/>
    <hyperlink ref="F241" r:id="rId18" xr:uid="{00000000-0004-0000-0200-000011000000}"/>
    <hyperlink ref="F253" r:id="rId19" xr:uid="{00000000-0004-0000-0200-000012000000}"/>
    <hyperlink ref="F263" r:id="rId20" xr:uid="{00000000-0004-0000-0200-000013000000}"/>
    <hyperlink ref="F271" r:id="rId21" xr:uid="{00000000-0004-0000-0200-000014000000}"/>
    <hyperlink ref="F279" r:id="rId22" xr:uid="{00000000-0004-0000-0200-000015000000}"/>
    <hyperlink ref="F282" r:id="rId23" xr:uid="{00000000-0004-0000-0200-000016000000}"/>
    <hyperlink ref="F285" r:id="rId24" xr:uid="{00000000-0004-0000-0200-000017000000}"/>
    <hyperlink ref="F292" r:id="rId25" xr:uid="{00000000-0004-0000-0200-000018000000}"/>
    <hyperlink ref="F298" r:id="rId26" xr:uid="{00000000-0004-0000-0200-000019000000}"/>
    <hyperlink ref="F302" r:id="rId27" xr:uid="{00000000-0004-0000-0200-00001A000000}"/>
    <hyperlink ref="F308" r:id="rId28" xr:uid="{00000000-0004-0000-0200-00001B000000}"/>
    <hyperlink ref="F312" r:id="rId29" xr:uid="{00000000-0004-0000-0200-00001C000000}"/>
    <hyperlink ref="F317" r:id="rId30" xr:uid="{00000000-0004-0000-0200-00001D000000}"/>
    <hyperlink ref="F325" r:id="rId31" xr:uid="{00000000-0004-0000-0200-00001E000000}"/>
    <hyperlink ref="F331" r:id="rId32" xr:uid="{00000000-0004-0000-0200-00001F000000}"/>
    <hyperlink ref="F344" r:id="rId33" xr:uid="{00000000-0004-0000-0200-000020000000}"/>
    <hyperlink ref="F353" r:id="rId34" xr:uid="{00000000-0004-0000-0200-000021000000}"/>
    <hyperlink ref="F362" r:id="rId35" xr:uid="{00000000-0004-0000-0200-000022000000}"/>
    <hyperlink ref="F384" r:id="rId36" xr:uid="{00000000-0004-0000-0200-000023000000}"/>
    <hyperlink ref="F399" r:id="rId37" xr:uid="{00000000-0004-0000-0200-000024000000}"/>
    <hyperlink ref="F406" r:id="rId38" xr:uid="{00000000-0004-0000-0200-000025000000}"/>
    <hyperlink ref="F414" r:id="rId39" xr:uid="{00000000-0004-0000-0200-000026000000}"/>
    <hyperlink ref="F428" r:id="rId40" xr:uid="{00000000-0004-0000-0200-000027000000}"/>
    <hyperlink ref="F442" r:id="rId41" xr:uid="{00000000-0004-0000-0200-000028000000}"/>
    <hyperlink ref="F452" r:id="rId42" xr:uid="{00000000-0004-0000-0200-000029000000}"/>
    <hyperlink ref="F462" r:id="rId43" xr:uid="{00000000-0004-0000-0200-00002A000000}"/>
    <hyperlink ref="F476" r:id="rId44" xr:uid="{00000000-0004-0000-0200-00002B000000}"/>
    <hyperlink ref="F486" r:id="rId45" xr:uid="{00000000-0004-0000-0200-00002C000000}"/>
    <hyperlink ref="F498" r:id="rId46" xr:uid="{00000000-0004-0000-0200-00002D000000}"/>
    <hyperlink ref="F508" r:id="rId47" xr:uid="{00000000-0004-0000-0200-00002E000000}"/>
    <hyperlink ref="F518" r:id="rId48" xr:uid="{00000000-0004-0000-0200-00002F000000}"/>
    <hyperlink ref="F530" r:id="rId49" xr:uid="{00000000-0004-0000-0200-000030000000}"/>
    <hyperlink ref="F536" r:id="rId50" xr:uid="{00000000-0004-0000-0200-000031000000}"/>
    <hyperlink ref="F540" r:id="rId51" xr:uid="{00000000-0004-0000-0200-000032000000}"/>
    <hyperlink ref="F545" r:id="rId52" xr:uid="{00000000-0004-0000-0200-000033000000}"/>
    <hyperlink ref="F549" r:id="rId53" xr:uid="{00000000-0004-0000-0200-000034000000}"/>
    <hyperlink ref="F557" r:id="rId54" xr:uid="{00000000-0004-0000-0200-000035000000}"/>
    <hyperlink ref="F560" r:id="rId55" xr:uid="{00000000-0004-0000-0200-000036000000}"/>
    <hyperlink ref="F565" r:id="rId56" xr:uid="{00000000-0004-0000-0200-000037000000}"/>
    <hyperlink ref="F570" r:id="rId57" xr:uid="{00000000-0004-0000-0200-000038000000}"/>
    <hyperlink ref="F580" r:id="rId58" xr:uid="{00000000-0004-0000-0200-000039000000}"/>
    <hyperlink ref="F590" r:id="rId59" xr:uid="{00000000-0004-0000-0200-00003A000000}"/>
    <hyperlink ref="F600" r:id="rId60" xr:uid="{00000000-0004-0000-0200-00003B000000}"/>
    <hyperlink ref="F610" r:id="rId61" xr:uid="{00000000-0004-0000-0200-00003C000000}"/>
    <hyperlink ref="F616" r:id="rId62" xr:uid="{00000000-0004-0000-0200-00003D000000}"/>
    <hyperlink ref="F626" r:id="rId63" xr:uid="{00000000-0004-0000-0200-00003E000000}"/>
    <hyperlink ref="F636" r:id="rId64" xr:uid="{00000000-0004-0000-0200-00003F000000}"/>
    <hyperlink ref="F645" r:id="rId65" xr:uid="{00000000-0004-0000-0200-000040000000}"/>
    <hyperlink ref="F656" r:id="rId66" xr:uid="{00000000-0004-0000-0200-000041000000}"/>
    <hyperlink ref="F666" r:id="rId67" xr:uid="{00000000-0004-0000-0200-000042000000}"/>
    <hyperlink ref="F676" r:id="rId68" xr:uid="{00000000-0004-0000-0200-000043000000}"/>
    <hyperlink ref="F686" r:id="rId69" xr:uid="{00000000-0004-0000-0200-000044000000}"/>
    <hyperlink ref="F696" r:id="rId70" xr:uid="{00000000-0004-0000-0200-000045000000}"/>
    <hyperlink ref="F700" r:id="rId71" xr:uid="{00000000-0004-0000-0200-000046000000}"/>
    <hyperlink ref="F710" r:id="rId72" xr:uid="{00000000-0004-0000-0200-000047000000}"/>
    <hyperlink ref="F717" r:id="rId73" xr:uid="{00000000-0004-0000-0200-000048000000}"/>
    <hyperlink ref="F724" r:id="rId74" xr:uid="{00000000-0004-0000-0200-000049000000}"/>
    <hyperlink ref="F731" r:id="rId75" xr:uid="{00000000-0004-0000-0200-00004A000000}"/>
    <hyperlink ref="F743" r:id="rId76" xr:uid="{00000000-0004-0000-0200-00004B000000}"/>
    <hyperlink ref="F751" r:id="rId77" xr:uid="{00000000-0004-0000-0200-00004C000000}"/>
    <hyperlink ref="F761" r:id="rId78" xr:uid="{00000000-0004-0000-0200-00004D000000}"/>
    <hyperlink ref="F768" r:id="rId79" xr:uid="{00000000-0004-0000-0200-00004E000000}"/>
    <hyperlink ref="F780" r:id="rId80" xr:uid="{00000000-0004-0000-0200-00004F000000}"/>
    <hyperlink ref="F792" r:id="rId81" xr:uid="{00000000-0004-0000-0200-000050000000}"/>
    <hyperlink ref="F803" r:id="rId82" xr:uid="{00000000-0004-0000-0200-000051000000}"/>
    <hyperlink ref="F813" r:id="rId83" xr:uid="{00000000-0004-0000-0200-000052000000}"/>
    <hyperlink ref="F822" r:id="rId84" xr:uid="{00000000-0004-0000-0200-000053000000}"/>
    <hyperlink ref="F828" r:id="rId85" xr:uid="{00000000-0004-0000-0200-000054000000}"/>
    <hyperlink ref="F834" r:id="rId86" xr:uid="{00000000-0004-0000-0200-000055000000}"/>
    <hyperlink ref="F840" r:id="rId87" xr:uid="{00000000-0004-0000-0200-000056000000}"/>
    <hyperlink ref="F842" r:id="rId88" xr:uid="{00000000-0004-0000-0200-00005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0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99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1211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ROUND(J101,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ROUND((SUM(BE101:BE1402)),  2)</f>
        <v>0</v>
      </c>
      <c r="I35" s="95">
        <v>0.21</v>
      </c>
      <c r="J35" s="85">
        <f>ROUND(((SUM(BE101:BE1402))*I35),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ROUND((SUM(BF101:BF1402)),  2)</f>
        <v>0</v>
      </c>
      <c r="I36" s="95">
        <v>0.15</v>
      </c>
      <c r="J36" s="85">
        <f>ROUND(((SUM(BF101:BF1402))*I36),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ROUND((SUM(BG101:BG1402)),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ROUND((SUM(BH101:BH1402)),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ROUND((SUM(BI101:BI1402)),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01.2.a - stoka C1 + C2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J101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J102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J103</f>
        <v>0</v>
      </c>
      <c r="L65" s="109"/>
    </row>
    <row r="66" spans="2:12" s="9" customFormat="1" ht="19.95" customHeight="1">
      <c r="B66" s="109"/>
      <c r="D66" s="110" t="s">
        <v>1212</v>
      </c>
      <c r="E66" s="111"/>
      <c r="F66" s="111"/>
      <c r="G66" s="111"/>
      <c r="H66" s="111"/>
      <c r="I66" s="111"/>
      <c r="J66" s="112">
        <f>J497</f>
        <v>0</v>
      </c>
      <c r="L66" s="109"/>
    </row>
    <row r="67" spans="2:12" s="9" customFormat="1" ht="19.95" customHeight="1">
      <c r="B67" s="109"/>
      <c r="D67" s="110" t="s">
        <v>154</v>
      </c>
      <c r="E67" s="111"/>
      <c r="F67" s="111"/>
      <c r="G67" s="111"/>
      <c r="H67" s="111"/>
      <c r="I67" s="111"/>
      <c r="J67" s="112">
        <f>J508</f>
        <v>0</v>
      </c>
      <c r="L67" s="109"/>
    </row>
    <row r="68" spans="2:12" s="9" customFormat="1" ht="19.95" customHeight="1">
      <c r="B68" s="109"/>
      <c r="D68" s="110" t="s">
        <v>155</v>
      </c>
      <c r="E68" s="111"/>
      <c r="F68" s="111"/>
      <c r="G68" s="111"/>
      <c r="H68" s="111"/>
      <c r="I68" s="111"/>
      <c r="J68" s="112">
        <f>J541</f>
        <v>0</v>
      </c>
      <c r="L68" s="109"/>
    </row>
    <row r="69" spans="2:12" s="9" customFormat="1" ht="19.95" customHeight="1">
      <c r="B69" s="109"/>
      <c r="D69" s="110" t="s">
        <v>156</v>
      </c>
      <c r="E69" s="111"/>
      <c r="F69" s="111"/>
      <c r="G69" s="111"/>
      <c r="H69" s="111"/>
      <c r="I69" s="111"/>
      <c r="J69" s="112">
        <f>J623</f>
        <v>0</v>
      </c>
      <c r="L69" s="109"/>
    </row>
    <row r="70" spans="2:12" s="9" customFormat="1" ht="14.85" customHeight="1">
      <c r="B70" s="109"/>
      <c r="D70" s="110" t="s">
        <v>1213</v>
      </c>
      <c r="E70" s="111"/>
      <c r="F70" s="111"/>
      <c r="G70" s="111"/>
      <c r="H70" s="111"/>
      <c r="I70" s="111"/>
      <c r="J70" s="112">
        <f>J624</f>
        <v>0</v>
      </c>
      <c r="L70" s="109"/>
    </row>
    <row r="71" spans="2:12" s="9" customFormat="1" ht="14.85" customHeight="1">
      <c r="B71" s="109"/>
      <c r="D71" s="110" t="s">
        <v>1214</v>
      </c>
      <c r="E71" s="111"/>
      <c r="F71" s="111"/>
      <c r="G71" s="111"/>
      <c r="H71" s="111"/>
      <c r="I71" s="111"/>
      <c r="J71" s="112">
        <f>J686</f>
        <v>0</v>
      </c>
      <c r="L71" s="109"/>
    </row>
    <row r="72" spans="2:12" s="9" customFormat="1" ht="19.95" customHeight="1">
      <c r="B72" s="109"/>
      <c r="D72" s="110" t="s">
        <v>158</v>
      </c>
      <c r="E72" s="111"/>
      <c r="F72" s="111"/>
      <c r="G72" s="111"/>
      <c r="H72" s="111"/>
      <c r="I72" s="111"/>
      <c r="J72" s="112">
        <f>J762</f>
        <v>0</v>
      </c>
      <c r="L72" s="109"/>
    </row>
    <row r="73" spans="2:12" s="9" customFormat="1" ht="19.95" customHeight="1">
      <c r="B73" s="109"/>
      <c r="D73" s="110" t="s">
        <v>159</v>
      </c>
      <c r="E73" s="111"/>
      <c r="F73" s="111"/>
      <c r="G73" s="111"/>
      <c r="H73" s="111"/>
      <c r="I73" s="111"/>
      <c r="J73" s="112">
        <f>J1123</f>
        <v>0</v>
      </c>
      <c r="L73" s="109"/>
    </row>
    <row r="74" spans="2:12" s="9" customFormat="1" ht="19.95" customHeight="1">
      <c r="B74" s="109"/>
      <c r="D74" s="110" t="s">
        <v>1215</v>
      </c>
      <c r="E74" s="111"/>
      <c r="F74" s="111"/>
      <c r="G74" s="111"/>
      <c r="H74" s="111"/>
      <c r="I74" s="111"/>
      <c r="J74" s="112">
        <f>J1302</f>
        <v>0</v>
      </c>
      <c r="L74" s="109"/>
    </row>
    <row r="75" spans="2:12" s="9" customFormat="1" ht="19.95" customHeight="1">
      <c r="B75" s="109"/>
      <c r="D75" s="110" t="s">
        <v>160</v>
      </c>
      <c r="E75" s="111"/>
      <c r="F75" s="111"/>
      <c r="G75" s="111"/>
      <c r="H75" s="111"/>
      <c r="I75" s="111"/>
      <c r="J75" s="112">
        <f>J1354</f>
        <v>0</v>
      </c>
      <c r="L75" s="109"/>
    </row>
    <row r="76" spans="2:12" s="8" customFormat="1" ht="24.9" customHeight="1">
      <c r="B76" s="105"/>
      <c r="D76" s="106" t="s">
        <v>161</v>
      </c>
      <c r="E76" s="107"/>
      <c r="F76" s="107"/>
      <c r="G76" s="107"/>
      <c r="H76" s="107"/>
      <c r="I76" s="107"/>
      <c r="J76" s="108">
        <f>J1359</f>
        <v>0</v>
      </c>
      <c r="L76" s="105"/>
    </row>
    <row r="77" spans="2:12" s="9" customFormat="1" ht="19.95" customHeight="1">
      <c r="B77" s="109"/>
      <c r="D77" s="110" t="s">
        <v>162</v>
      </c>
      <c r="E77" s="111"/>
      <c r="F77" s="111"/>
      <c r="G77" s="111"/>
      <c r="H77" s="111"/>
      <c r="I77" s="111"/>
      <c r="J77" s="112">
        <f>J1360</f>
        <v>0</v>
      </c>
      <c r="L77" s="109"/>
    </row>
    <row r="78" spans="2:12" s="8" customFormat="1" ht="24.9" customHeight="1">
      <c r="B78" s="105"/>
      <c r="D78" s="106" t="s">
        <v>1216</v>
      </c>
      <c r="E78" s="107"/>
      <c r="F78" s="107"/>
      <c r="G78" s="107"/>
      <c r="H78" s="107"/>
      <c r="I78" s="107"/>
      <c r="J78" s="108">
        <f>J1396</f>
        <v>0</v>
      </c>
      <c r="L78" s="105"/>
    </row>
    <row r="79" spans="2:12" s="8" customFormat="1" ht="24.9" customHeight="1">
      <c r="B79" s="105"/>
      <c r="D79" s="106" t="s">
        <v>1217</v>
      </c>
      <c r="E79" s="107"/>
      <c r="F79" s="107"/>
      <c r="G79" s="107"/>
      <c r="H79" s="107"/>
      <c r="I79" s="107"/>
      <c r="J79" s="108">
        <f>J1401</f>
        <v>0</v>
      </c>
      <c r="L79" s="105"/>
    </row>
    <row r="80" spans="2:12" s="1" customFormat="1" ht="21.75" customHeight="1">
      <c r="B80" s="34"/>
      <c r="L80" s="34"/>
    </row>
    <row r="81" spans="2:12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4"/>
    </row>
    <row r="85" spans="2:12" s="1" customFormat="1" ht="6.9" customHeight="1"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34"/>
    </row>
    <row r="86" spans="2:12" s="1" customFormat="1" ht="24.9" customHeight="1">
      <c r="B86" s="34"/>
      <c r="C86" s="22" t="s">
        <v>163</v>
      </c>
      <c r="L86" s="34"/>
    </row>
    <row r="87" spans="2:12" s="1" customFormat="1" ht="6.9" customHeight="1">
      <c r="B87" s="34"/>
      <c r="L87" s="34"/>
    </row>
    <row r="88" spans="2:12" s="1" customFormat="1" ht="12" customHeight="1">
      <c r="B88" s="34"/>
      <c r="C88" s="28" t="s">
        <v>16</v>
      </c>
      <c r="L88" s="34"/>
    </row>
    <row r="89" spans="2:12" s="1" customFormat="1" ht="16.5" customHeight="1">
      <c r="B89" s="34"/>
      <c r="E89" s="331" t="str">
        <f>E7</f>
        <v>Kanalizace Svádov - II. etapa - revize R03</v>
      </c>
      <c r="F89" s="332"/>
      <c r="G89" s="332"/>
      <c r="H89" s="332"/>
      <c r="L89" s="34"/>
    </row>
    <row r="90" spans="2:12" ht="12" customHeight="1">
      <c r="B90" s="21"/>
      <c r="C90" s="28" t="s">
        <v>144</v>
      </c>
      <c r="L90" s="21"/>
    </row>
    <row r="91" spans="2:12" s="1" customFormat="1" ht="16.5" customHeight="1">
      <c r="B91" s="34"/>
      <c r="E91" s="331" t="s">
        <v>145</v>
      </c>
      <c r="F91" s="333"/>
      <c r="G91" s="333"/>
      <c r="H91" s="333"/>
      <c r="L91" s="34"/>
    </row>
    <row r="92" spans="2:12" s="1" customFormat="1" ht="12" customHeight="1">
      <c r="B92" s="34"/>
      <c r="C92" s="28" t="s">
        <v>146</v>
      </c>
      <c r="L92" s="34"/>
    </row>
    <row r="93" spans="2:12" s="1" customFormat="1" ht="16.5" customHeight="1">
      <c r="B93" s="34"/>
      <c r="E93" s="295" t="str">
        <f>E11</f>
        <v>SO 01.2.a - stoka C1 + C2</v>
      </c>
      <c r="F93" s="333"/>
      <c r="G93" s="333"/>
      <c r="H93" s="333"/>
      <c r="L93" s="34"/>
    </row>
    <row r="94" spans="2:12" s="1" customFormat="1" ht="6.9" customHeight="1">
      <c r="B94" s="34"/>
      <c r="L94" s="34"/>
    </row>
    <row r="95" spans="2:12" s="1" customFormat="1" ht="12" customHeight="1">
      <c r="B95" s="34"/>
      <c r="C95" s="28" t="s">
        <v>22</v>
      </c>
      <c r="F95" s="26" t="str">
        <f>F14</f>
        <v>Ústí n.L. - Svádov</v>
      </c>
      <c r="I95" s="28" t="s">
        <v>24</v>
      </c>
      <c r="J95" s="51" t="str">
        <f>IF(J14="","",J14)</f>
        <v>23. 8. 2023</v>
      </c>
      <c r="L95" s="34"/>
    </row>
    <row r="96" spans="2:12" s="1" customFormat="1" ht="6.9" customHeight="1">
      <c r="B96" s="34"/>
      <c r="L96" s="34"/>
    </row>
    <row r="97" spans="2:65" s="1" customFormat="1" ht="40.049999999999997" customHeight="1">
      <c r="B97" s="34"/>
      <c r="C97" s="28" t="s">
        <v>30</v>
      </c>
      <c r="F97" s="26" t="str">
        <f>E17</f>
        <v>Statutární město Ústí nad Labem</v>
      </c>
      <c r="I97" s="28" t="s">
        <v>37</v>
      </c>
      <c r="J97" s="32" t="str">
        <f>E23</f>
        <v>PROVOD - inženýrská společnost, s.r.o.</v>
      </c>
      <c r="L97" s="34"/>
    </row>
    <row r="98" spans="2:65" s="1" customFormat="1" ht="40.049999999999997" customHeight="1">
      <c r="B98" s="34"/>
      <c r="C98" s="28" t="s">
        <v>35</v>
      </c>
      <c r="F98" s="26" t="str">
        <f>IF(E20="","",E20)</f>
        <v>Vyplň údaj</v>
      </c>
      <c r="I98" s="28" t="s">
        <v>42</v>
      </c>
      <c r="J98" s="32" t="str">
        <f>E26</f>
        <v>PROVOD - inženýrská společnost, s.r.o.</v>
      </c>
      <c r="L98" s="34"/>
    </row>
    <row r="99" spans="2:65" s="1" customFormat="1" ht="10.35" customHeight="1">
      <c r="B99" s="34"/>
      <c r="L99" s="34"/>
    </row>
    <row r="100" spans="2:65" s="10" customFormat="1" ht="29.25" customHeight="1">
      <c r="B100" s="113"/>
      <c r="C100" s="114" t="s">
        <v>164</v>
      </c>
      <c r="D100" s="115" t="s">
        <v>64</v>
      </c>
      <c r="E100" s="115" t="s">
        <v>60</v>
      </c>
      <c r="F100" s="115" t="s">
        <v>61</v>
      </c>
      <c r="G100" s="115" t="s">
        <v>165</v>
      </c>
      <c r="H100" s="115" t="s">
        <v>166</v>
      </c>
      <c r="I100" s="115" t="s">
        <v>167</v>
      </c>
      <c r="J100" s="115" t="s">
        <v>150</v>
      </c>
      <c r="K100" s="116" t="s">
        <v>168</v>
      </c>
      <c r="L100" s="113"/>
      <c r="M100" s="58" t="s">
        <v>32</v>
      </c>
      <c r="N100" s="59" t="s">
        <v>49</v>
      </c>
      <c r="O100" s="59" t="s">
        <v>169</v>
      </c>
      <c r="P100" s="59" t="s">
        <v>170</v>
      </c>
      <c r="Q100" s="59" t="s">
        <v>171</v>
      </c>
      <c r="R100" s="59" t="s">
        <v>172</v>
      </c>
      <c r="S100" s="59" t="s">
        <v>173</v>
      </c>
      <c r="T100" s="60" t="s">
        <v>174</v>
      </c>
    </row>
    <row r="101" spans="2:65" s="1" customFormat="1" ht="22.8" customHeight="1">
      <c r="B101" s="34"/>
      <c r="C101" s="63" t="s">
        <v>175</v>
      </c>
      <c r="J101" s="117">
        <f>BK101</f>
        <v>0</v>
      </c>
      <c r="L101" s="34"/>
      <c r="M101" s="61"/>
      <c r="N101" s="52"/>
      <c r="O101" s="52"/>
      <c r="P101" s="118">
        <f>P102+P1359+P1396+P1401</f>
        <v>0</v>
      </c>
      <c r="Q101" s="52"/>
      <c r="R101" s="118">
        <f>R102+R1359+R1396+R1401</f>
        <v>179.2698297</v>
      </c>
      <c r="S101" s="52"/>
      <c r="T101" s="119">
        <f>T102+T1359+T1396+T1401</f>
        <v>514.30030799999997</v>
      </c>
      <c r="AT101" s="18" t="s">
        <v>78</v>
      </c>
      <c r="AU101" s="18" t="s">
        <v>151</v>
      </c>
      <c r="BK101" s="120">
        <f>BK102+BK1359+BK1396+BK1401</f>
        <v>0</v>
      </c>
    </row>
    <row r="102" spans="2:65" s="11" customFormat="1" ht="25.95" customHeight="1">
      <c r="B102" s="121"/>
      <c r="D102" s="122" t="s">
        <v>78</v>
      </c>
      <c r="E102" s="123" t="s">
        <v>176</v>
      </c>
      <c r="F102" s="123" t="s">
        <v>177</v>
      </c>
      <c r="I102" s="124"/>
      <c r="J102" s="125">
        <f>BK102</f>
        <v>0</v>
      </c>
      <c r="L102" s="121"/>
      <c r="M102" s="126"/>
      <c r="P102" s="127">
        <f>P103+P497+P508+P541+P623+P762+P1123+P1302+P1354</f>
        <v>0</v>
      </c>
      <c r="R102" s="127">
        <f>R103+R497+R508+R541+R623+R762+R1123+R1302+R1354</f>
        <v>75.460543700000002</v>
      </c>
      <c r="T102" s="128">
        <f>T103+T497+T508+T541+T623+T762+T1123+T1302+T1354</f>
        <v>398.200108</v>
      </c>
      <c r="AR102" s="122" t="s">
        <v>86</v>
      </c>
      <c r="AT102" s="129" t="s">
        <v>78</v>
      </c>
      <c r="AU102" s="129" t="s">
        <v>79</v>
      </c>
      <c r="AY102" s="122" t="s">
        <v>178</v>
      </c>
      <c r="BK102" s="130">
        <f>BK103+BK497+BK508+BK541+BK623+BK762+BK1123+BK1302+BK1354</f>
        <v>0</v>
      </c>
    </row>
    <row r="103" spans="2:65" s="11" customFormat="1" ht="22.8" customHeight="1">
      <c r="B103" s="121"/>
      <c r="D103" s="122" t="s">
        <v>78</v>
      </c>
      <c r="E103" s="131" t="s">
        <v>86</v>
      </c>
      <c r="F103" s="131" t="s">
        <v>179</v>
      </c>
      <c r="I103" s="124"/>
      <c r="J103" s="132">
        <f>BK103</f>
        <v>0</v>
      </c>
      <c r="L103" s="121"/>
      <c r="M103" s="126"/>
      <c r="P103" s="127">
        <f>SUM(P104:P496)</f>
        <v>0</v>
      </c>
      <c r="R103" s="127">
        <f>SUM(R104:R496)</f>
        <v>1.2435554600000001</v>
      </c>
      <c r="T103" s="128">
        <f>SUM(T104:T496)</f>
        <v>371.97040799999996</v>
      </c>
      <c r="AR103" s="122" t="s">
        <v>86</v>
      </c>
      <c r="AT103" s="129" t="s">
        <v>78</v>
      </c>
      <c r="AU103" s="129" t="s">
        <v>86</v>
      </c>
      <c r="AY103" s="122" t="s">
        <v>178</v>
      </c>
      <c r="BK103" s="130">
        <f>SUM(BK104:BK496)</f>
        <v>0</v>
      </c>
    </row>
    <row r="104" spans="2:65" s="1" customFormat="1" ht="49.05" customHeight="1">
      <c r="B104" s="34"/>
      <c r="C104" s="133" t="s">
        <v>86</v>
      </c>
      <c r="D104" s="133" t="s">
        <v>180</v>
      </c>
      <c r="E104" s="134" t="s">
        <v>1218</v>
      </c>
      <c r="F104" s="135" t="s">
        <v>1219</v>
      </c>
      <c r="G104" s="136" t="s">
        <v>234</v>
      </c>
      <c r="H104" s="137">
        <v>6.75</v>
      </c>
      <c r="I104" s="138"/>
      <c r="J104" s="139">
        <f>ROUND(I104*H104,2)</f>
        <v>0</v>
      </c>
      <c r="K104" s="135" t="s">
        <v>184</v>
      </c>
      <c r="L104" s="34"/>
      <c r="M104" s="140" t="s">
        <v>32</v>
      </c>
      <c r="N104" s="141" t="s">
        <v>50</v>
      </c>
      <c r="P104" s="142">
        <f>O104*H104</f>
        <v>0</v>
      </c>
      <c r="Q104" s="142">
        <v>0</v>
      </c>
      <c r="R104" s="142">
        <f>Q104*H104</f>
        <v>0</v>
      </c>
      <c r="S104" s="142">
        <v>9.8000000000000004E-2</v>
      </c>
      <c r="T104" s="143">
        <f>S104*H104</f>
        <v>0.66149999999999998</v>
      </c>
      <c r="AR104" s="144" t="s">
        <v>185</v>
      </c>
      <c r="AT104" s="144" t="s">
        <v>180</v>
      </c>
      <c r="AU104" s="144" t="s">
        <v>88</v>
      </c>
      <c r="AY104" s="18" t="s">
        <v>178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86</v>
      </c>
      <c r="BK104" s="145">
        <f>ROUND(I104*H104,2)</f>
        <v>0</v>
      </c>
      <c r="BL104" s="18" t="s">
        <v>185</v>
      </c>
      <c r="BM104" s="144" t="s">
        <v>1220</v>
      </c>
    </row>
    <row r="105" spans="2:65" s="1" customFormat="1" ht="10.199999999999999">
      <c r="B105" s="34"/>
      <c r="D105" s="146" t="s">
        <v>187</v>
      </c>
      <c r="F105" s="147" t="s">
        <v>1221</v>
      </c>
      <c r="I105" s="148"/>
      <c r="L105" s="34"/>
      <c r="M105" s="149"/>
      <c r="T105" s="55"/>
      <c r="AT105" s="18" t="s">
        <v>187</v>
      </c>
      <c r="AU105" s="18" t="s">
        <v>88</v>
      </c>
    </row>
    <row r="106" spans="2:65" s="12" customFormat="1" ht="10.199999999999999">
      <c r="B106" s="150"/>
      <c r="D106" s="151" t="s">
        <v>189</v>
      </c>
      <c r="E106" s="152" t="s">
        <v>32</v>
      </c>
      <c r="F106" s="153" t="s">
        <v>1222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2" customFormat="1" ht="10.199999999999999">
      <c r="B107" s="150"/>
      <c r="D107" s="151" t="s">
        <v>189</v>
      </c>
      <c r="E107" s="152" t="s">
        <v>32</v>
      </c>
      <c r="F107" s="153" t="s">
        <v>1223</v>
      </c>
      <c r="H107" s="152" t="s">
        <v>32</v>
      </c>
      <c r="I107" s="154"/>
      <c r="L107" s="150"/>
      <c r="M107" s="155"/>
      <c r="T107" s="156"/>
      <c r="AT107" s="152" t="s">
        <v>189</v>
      </c>
      <c r="AU107" s="152" t="s">
        <v>88</v>
      </c>
      <c r="AV107" s="12" t="s">
        <v>86</v>
      </c>
      <c r="AW107" s="12" t="s">
        <v>41</v>
      </c>
      <c r="AX107" s="12" t="s">
        <v>79</v>
      </c>
      <c r="AY107" s="152" t="s">
        <v>178</v>
      </c>
    </row>
    <row r="108" spans="2:65" s="12" customFormat="1" ht="10.199999999999999">
      <c r="B108" s="150"/>
      <c r="D108" s="151" t="s">
        <v>189</v>
      </c>
      <c r="E108" s="152" t="s">
        <v>32</v>
      </c>
      <c r="F108" s="153" t="s">
        <v>1224</v>
      </c>
      <c r="H108" s="152" t="s">
        <v>32</v>
      </c>
      <c r="I108" s="154"/>
      <c r="L108" s="150"/>
      <c r="M108" s="155"/>
      <c r="T108" s="156"/>
      <c r="AT108" s="152" t="s">
        <v>189</v>
      </c>
      <c r="AU108" s="152" t="s">
        <v>88</v>
      </c>
      <c r="AV108" s="12" t="s">
        <v>86</v>
      </c>
      <c r="AW108" s="12" t="s">
        <v>41</v>
      </c>
      <c r="AX108" s="12" t="s">
        <v>79</v>
      </c>
      <c r="AY108" s="152" t="s">
        <v>178</v>
      </c>
    </row>
    <row r="109" spans="2:65" s="12" customFormat="1" ht="10.199999999999999">
      <c r="B109" s="150"/>
      <c r="D109" s="151" t="s">
        <v>189</v>
      </c>
      <c r="E109" s="152" t="s">
        <v>32</v>
      </c>
      <c r="F109" s="153" t="s">
        <v>1225</v>
      </c>
      <c r="H109" s="152" t="s">
        <v>32</v>
      </c>
      <c r="I109" s="154"/>
      <c r="L109" s="150"/>
      <c r="M109" s="155"/>
      <c r="T109" s="156"/>
      <c r="AT109" s="152" t="s">
        <v>189</v>
      </c>
      <c r="AU109" s="152" t="s">
        <v>88</v>
      </c>
      <c r="AV109" s="12" t="s">
        <v>86</v>
      </c>
      <c r="AW109" s="12" t="s">
        <v>41</v>
      </c>
      <c r="AX109" s="12" t="s">
        <v>79</v>
      </c>
      <c r="AY109" s="152" t="s">
        <v>178</v>
      </c>
    </row>
    <row r="110" spans="2:65" s="13" customFormat="1" ht="10.199999999999999">
      <c r="B110" s="157"/>
      <c r="D110" s="151" t="s">
        <v>189</v>
      </c>
      <c r="E110" s="158" t="s">
        <v>32</v>
      </c>
      <c r="F110" s="159" t="s">
        <v>1226</v>
      </c>
      <c r="H110" s="160">
        <v>3</v>
      </c>
      <c r="I110" s="161"/>
      <c r="L110" s="157"/>
      <c r="M110" s="162"/>
      <c r="T110" s="163"/>
      <c r="AT110" s="158" t="s">
        <v>189</v>
      </c>
      <c r="AU110" s="158" t="s">
        <v>88</v>
      </c>
      <c r="AV110" s="13" t="s">
        <v>88</v>
      </c>
      <c r="AW110" s="13" t="s">
        <v>41</v>
      </c>
      <c r="AX110" s="13" t="s">
        <v>79</v>
      </c>
      <c r="AY110" s="158" t="s">
        <v>178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1227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3" customFormat="1" ht="10.199999999999999">
      <c r="B112" s="157"/>
      <c r="D112" s="151" t="s">
        <v>189</v>
      </c>
      <c r="E112" s="158" t="s">
        <v>32</v>
      </c>
      <c r="F112" s="159" t="s">
        <v>1228</v>
      </c>
      <c r="H112" s="160">
        <v>1.5</v>
      </c>
      <c r="I112" s="161"/>
      <c r="L112" s="157"/>
      <c r="M112" s="162"/>
      <c r="T112" s="163"/>
      <c r="AT112" s="158" t="s">
        <v>189</v>
      </c>
      <c r="AU112" s="158" t="s">
        <v>88</v>
      </c>
      <c r="AV112" s="13" t="s">
        <v>88</v>
      </c>
      <c r="AW112" s="13" t="s">
        <v>41</v>
      </c>
      <c r="AX112" s="13" t="s">
        <v>79</v>
      </c>
      <c r="AY112" s="158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1229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3" customFormat="1" ht="10.199999999999999">
      <c r="B114" s="157"/>
      <c r="D114" s="151" t="s">
        <v>189</v>
      </c>
      <c r="E114" s="158" t="s">
        <v>32</v>
      </c>
      <c r="F114" s="159" t="s">
        <v>1228</v>
      </c>
      <c r="H114" s="160">
        <v>1.5</v>
      </c>
      <c r="I114" s="161"/>
      <c r="L114" s="157"/>
      <c r="M114" s="162"/>
      <c r="T114" s="163"/>
      <c r="AT114" s="158" t="s">
        <v>189</v>
      </c>
      <c r="AU114" s="158" t="s">
        <v>88</v>
      </c>
      <c r="AV114" s="13" t="s">
        <v>88</v>
      </c>
      <c r="AW114" s="13" t="s">
        <v>41</v>
      </c>
      <c r="AX114" s="13" t="s">
        <v>79</v>
      </c>
      <c r="AY114" s="158" t="s">
        <v>178</v>
      </c>
    </row>
    <row r="115" spans="2:65" s="12" customFormat="1" ht="10.199999999999999">
      <c r="B115" s="150"/>
      <c r="D115" s="151" t="s">
        <v>189</v>
      </c>
      <c r="E115" s="152" t="s">
        <v>32</v>
      </c>
      <c r="F115" s="153" t="s">
        <v>1230</v>
      </c>
      <c r="H115" s="152" t="s">
        <v>32</v>
      </c>
      <c r="I115" s="154"/>
      <c r="L115" s="150"/>
      <c r="M115" s="155"/>
      <c r="T115" s="156"/>
      <c r="AT115" s="152" t="s">
        <v>189</v>
      </c>
      <c r="AU115" s="152" t="s">
        <v>88</v>
      </c>
      <c r="AV115" s="12" t="s">
        <v>86</v>
      </c>
      <c r="AW115" s="12" t="s">
        <v>41</v>
      </c>
      <c r="AX115" s="12" t="s">
        <v>79</v>
      </c>
      <c r="AY115" s="152" t="s">
        <v>178</v>
      </c>
    </row>
    <row r="116" spans="2:65" s="13" customFormat="1" ht="10.199999999999999">
      <c r="B116" s="157"/>
      <c r="D116" s="151" t="s">
        <v>189</v>
      </c>
      <c r="E116" s="158" t="s">
        <v>32</v>
      </c>
      <c r="F116" s="159" t="s">
        <v>1231</v>
      </c>
      <c r="H116" s="160">
        <v>0.75</v>
      </c>
      <c r="I116" s="161"/>
      <c r="L116" s="157"/>
      <c r="M116" s="162"/>
      <c r="T116" s="163"/>
      <c r="AT116" s="158" t="s">
        <v>189</v>
      </c>
      <c r="AU116" s="158" t="s">
        <v>88</v>
      </c>
      <c r="AV116" s="13" t="s">
        <v>88</v>
      </c>
      <c r="AW116" s="13" t="s">
        <v>41</v>
      </c>
      <c r="AX116" s="13" t="s">
        <v>79</v>
      </c>
      <c r="AY116" s="158" t="s">
        <v>178</v>
      </c>
    </row>
    <row r="117" spans="2:65" s="14" customFormat="1" ht="10.199999999999999">
      <c r="B117" s="164"/>
      <c r="D117" s="151" t="s">
        <v>189</v>
      </c>
      <c r="E117" s="165" t="s">
        <v>32</v>
      </c>
      <c r="F117" s="166" t="s">
        <v>192</v>
      </c>
      <c r="H117" s="167">
        <v>6.75</v>
      </c>
      <c r="I117" s="168"/>
      <c r="L117" s="164"/>
      <c r="M117" s="169"/>
      <c r="T117" s="170"/>
      <c r="AT117" s="165" t="s">
        <v>189</v>
      </c>
      <c r="AU117" s="165" t="s">
        <v>88</v>
      </c>
      <c r="AV117" s="14" t="s">
        <v>185</v>
      </c>
      <c r="AW117" s="14" t="s">
        <v>41</v>
      </c>
      <c r="AX117" s="14" t="s">
        <v>86</v>
      </c>
      <c r="AY117" s="165" t="s">
        <v>178</v>
      </c>
    </row>
    <row r="118" spans="2:65" s="1" customFormat="1" ht="49.05" customHeight="1">
      <c r="B118" s="34"/>
      <c r="C118" s="133" t="s">
        <v>88</v>
      </c>
      <c r="D118" s="133" t="s">
        <v>180</v>
      </c>
      <c r="E118" s="134" t="s">
        <v>1232</v>
      </c>
      <c r="F118" s="135" t="s">
        <v>1233</v>
      </c>
      <c r="G118" s="136" t="s">
        <v>234</v>
      </c>
      <c r="H118" s="137">
        <v>13.5</v>
      </c>
      <c r="I118" s="138"/>
      <c r="J118" s="139">
        <f>ROUND(I118*H118,2)</f>
        <v>0</v>
      </c>
      <c r="K118" s="135" t="s">
        <v>184</v>
      </c>
      <c r="L118" s="34"/>
      <c r="M118" s="140" t="s">
        <v>32</v>
      </c>
      <c r="N118" s="141" t="s">
        <v>50</v>
      </c>
      <c r="P118" s="142">
        <f>O118*H118</f>
        <v>0</v>
      </c>
      <c r="Q118" s="142">
        <v>0</v>
      </c>
      <c r="R118" s="142">
        <f>Q118*H118</f>
        <v>0</v>
      </c>
      <c r="S118" s="142">
        <v>0.22</v>
      </c>
      <c r="T118" s="143">
        <f>S118*H118</f>
        <v>2.97</v>
      </c>
      <c r="AR118" s="144" t="s">
        <v>185</v>
      </c>
      <c r="AT118" s="144" t="s">
        <v>180</v>
      </c>
      <c r="AU118" s="144" t="s">
        <v>88</v>
      </c>
      <c r="AY118" s="18" t="s">
        <v>178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86</v>
      </c>
      <c r="BK118" s="145">
        <f>ROUND(I118*H118,2)</f>
        <v>0</v>
      </c>
      <c r="BL118" s="18" t="s">
        <v>185</v>
      </c>
      <c r="BM118" s="144" t="s">
        <v>1234</v>
      </c>
    </row>
    <row r="119" spans="2:65" s="1" customFormat="1" ht="10.199999999999999">
      <c r="B119" s="34"/>
      <c r="D119" s="146" t="s">
        <v>187</v>
      </c>
      <c r="F119" s="147" t="s">
        <v>1235</v>
      </c>
      <c r="I119" s="148"/>
      <c r="L119" s="34"/>
      <c r="M119" s="149"/>
      <c r="T119" s="55"/>
      <c r="AT119" s="18" t="s">
        <v>187</v>
      </c>
      <c r="AU119" s="18" t="s">
        <v>88</v>
      </c>
    </row>
    <row r="120" spans="2:65" s="12" customFormat="1" ht="10.199999999999999">
      <c r="B120" s="150"/>
      <c r="D120" s="151" t="s">
        <v>189</v>
      </c>
      <c r="E120" s="152" t="s">
        <v>32</v>
      </c>
      <c r="F120" s="153" t="s">
        <v>1222</v>
      </c>
      <c r="H120" s="152" t="s">
        <v>32</v>
      </c>
      <c r="I120" s="154"/>
      <c r="L120" s="150"/>
      <c r="M120" s="155"/>
      <c r="T120" s="156"/>
      <c r="AT120" s="152" t="s">
        <v>189</v>
      </c>
      <c r="AU120" s="152" t="s">
        <v>88</v>
      </c>
      <c r="AV120" s="12" t="s">
        <v>86</v>
      </c>
      <c r="AW120" s="12" t="s">
        <v>41</v>
      </c>
      <c r="AX120" s="12" t="s">
        <v>79</v>
      </c>
      <c r="AY120" s="152" t="s">
        <v>178</v>
      </c>
    </row>
    <row r="121" spans="2:65" s="12" customFormat="1" ht="10.199999999999999">
      <c r="B121" s="150"/>
      <c r="D121" s="151" t="s">
        <v>189</v>
      </c>
      <c r="E121" s="152" t="s">
        <v>32</v>
      </c>
      <c r="F121" s="153" t="s">
        <v>1223</v>
      </c>
      <c r="H121" s="152" t="s">
        <v>32</v>
      </c>
      <c r="I121" s="154"/>
      <c r="L121" s="150"/>
      <c r="M121" s="155"/>
      <c r="T121" s="156"/>
      <c r="AT121" s="152" t="s">
        <v>189</v>
      </c>
      <c r="AU121" s="152" t="s">
        <v>88</v>
      </c>
      <c r="AV121" s="12" t="s">
        <v>86</v>
      </c>
      <c r="AW121" s="12" t="s">
        <v>41</v>
      </c>
      <c r="AX121" s="12" t="s">
        <v>79</v>
      </c>
      <c r="AY121" s="152" t="s">
        <v>178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1236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1225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3" customFormat="1" ht="10.199999999999999">
      <c r="B124" s="157"/>
      <c r="D124" s="151" t="s">
        <v>189</v>
      </c>
      <c r="E124" s="158" t="s">
        <v>32</v>
      </c>
      <c r="F124" s="159" t="s">
        <v>1226</v>
      </c>
      <c r="H124" s="160">
        <v>3</v>
      </c>
      <c r="I124" s="161"/>
      <c r="L124" s="157"/>
      <c r="M124" s="162"/>
      <c r="T124" s="163"/>
      <c r="AT124" s="158" t="s">
        <v>189</v>
      </c>
      <c r="AU124" s="158" t="s">
        <v>88</v>
      </c>
      <c r="AV124" s="13" t="s">
        <v>88</v>
      </c>
      <c r="AW124" s="13" t="s">
        <v>41</v>
      </c>
      <c r="AX124" s="13" t="s">
        <v>79</v>
      </c>
      <c r="AY124" s="158" t="s">
        <v>178</v>
      </c>
    </row>
    <row r="125" spans="2:65" s="12" customFormat="1" ht="10.199999999999999">
      <c r="B125" s="150"/>
      <c r="D125" s="151" t="s">
        <v>189</v>
      </c>
      <c r="E125" s="152" t="s">
        <v>32</v>
      </c>
      <c r="F125" s="153" t="s">
        <v>1227</v>
      </c>
      <c r="H125" s="152" t="s">
        <v>32</v>
      </c>
      <c r="I125" s="154"/>
      <c r="L125" s="150"/>
      <c r="M125" s="155"/>
      <c r="T125" s="156"/>
      <c r="AT125" s="152" t="s">
        <v>189</v>
      </c>
      <c r="AU125" s="152" t="s">
        <v>88</v>
      </c>
      <c r="AV125" s="12" t="s">
        <v>86</v>
      </c>
      <c r="AW125" s="12" t="s">
        <v>41</v>
      </c>
      <c r="AX125" s="12" t="s">
        <v>79</v>
      </c>
      <c r="AY125" s="152" t="s">
        <v>178</v>
      </c>
    </row>
    <row r="126" spans="2:65" s="13" customFormat="1" ht="10.199999999999999">
      <c r="B126" s="157"/>
      <c r="D126" s="151" t="s">
        <v>189</v>
      </c>
      <c r="E126" s="158" t="s">
        <v>32</v>
      </c>
      <c r="F126" s="159" t="s">
        <v>1228</v>
      </c>
      <c r="H126" s="160">
        <v>1.5</v>
      </c>
      <c r="I126" s="161"/>
      <c r="L126" s="157"/>
      <c r="M126" s="162"/>
      <c r="T126" s="163"/>
      <c r="AT126" s="158" t="s">
        <v>189</v>
      </c>
      <c r="AU126" s="158" t="s">
        <v>88</v>
      </c>
      <c r="AV126" s="13" t="s">
        <v>88</v>
      </c>
      <c r="AW126" s="13" t="s">
        <v>41</v>
      </c>
      <c r="AX126" s="13" t="s">
        <v>79</v>
      </c>
      <c r="AY126" s="158" t="s">
        <v>178</v>
      </c>
    </row>
    <row r="127" spans="2:65" s="12" customFormat="1" ht="10.199999999999999">
      <c r="B127" s="150"/>
      <c r="D127" s="151" t="s">
        <v>189</v>
      </c>
      <c r="E127" s="152" t="s">
        <v>32</v>
      </c>
      <c r="F127" s="153" t="s">
        <v>1229</v>
      </c>
      <c r="H127" s="152" t="s">
        <v>32</v>
      </c>
      <c r="I127" s="154"/>
      <c r="L127" s="150"/>
      <c r="M127" s="155"/>
      <c r="T127" s="156"/>
      <c r="AT127" s="152" t="s">
        <v>189</v>
      </c>
      <c r="AU127" s="152" t="s">
        <v>88</v>
      </c>
      <c r="AV127" s="12" t="s">
        <v>86</v>
      </c>
      <c r="AW127" s="12" t="s">
        <v>41</v>
      </c>
      <c r="AX127" s="12" t="s">
        <v>79</v>
      </c>
      <c r="AY127" s="152" t="s">
        <v>178</v>
      </c>
    </row>
    <row r="128" spans="2:65" s="13" customFormat="1" ht="10.199999999999999">
      <c r="B128" s="157"/>
      <c r="D128" s="151" t="s">
        <v>189</v>
      </c>
      <c r="E128" s="158" t="s">
        <v>32</v>
      </c>
      <c r="F128" s="159" t="s">
        <v>1228</v>
      </c>
      <c r="H128" s="160">
        <v>1.5</v>
      </c>
      <c r="I128" s="161"/>
      <c r="L128" s="157"/>
      <c r="M128" s="162"/>
      <c r="T128" s="163"/>
      <c r="AT128" s="158" t="s">
        <v>189</v>
      </c>
      <c r="AU128" s="158" t="s">
        <v>88</v>
      </c>
      <c r="AV128" s="13" t="s">
        <v>88</v>
      </c>
      <c r="AW128" s="13" t="s">
        <v>41</v>
      </c>
      <c r="AX128" s="13" t="s">
        <v>79</v>
      </c>
      <c r="AY128" s="158" t="s">
        <v>178</v>
      </c>
    </row>
    <row r="129" spans="2:65" s="12" customFormat="1" ht="10.199999999999999">
      <c r="B129" s="150"/>
      <c r="D129" s="151" t="s">
        <v>189</v>
      </c>
      <c r="E129" s="152" t="s">
        <v>32</v>
      </c>
      <c r="F129" s="153" t="s">
        <v>1230</v>
      </c>
      <c r="H129" s="152" t="s">
        <v>32</v>
      </c>
      <c r="I129" s="154"/>
      <c r="L129" s="150"/>
      <c r="M129" s="155"/>
      <c r="T129" s="156"/>
      <c r="AT129" s="152" t="s">
        <v>189</v>
      </c>
      <c r="AU129" s="152" t="s">
        <v>88</v>
      </c>
      <c r="AV129" s="12" t="s">
        <v>86</v>
      </c>
      <c r="AW129" s="12" t="s">
        <v>41</v>
      </c>
      <c r="AX129" s="12" t="s">
        <v>79</v>
      </c>
      <c r="AY129" s="152" t="s">
        <v>178</v>
      </c>
    </row>
    <row r="130" spans="2:65" s="13" customFormat="1" ht="10.199999999999999">
      <c r="B130" s="157"/>
      <c r="D130" s="151" t="s">
        <v>189</v>
      </c>
      <c r="E130" s="158" t="s">
        <v>32</v>
      </c>
      <c r="F130" s="159" t="s">
        <v>1231</v>
      </c>
      <c r="H130" s="160">
        <v>0.75</v>
      </c>
      <c r="I130" s="161"/>
      <c r="L130" s="157"/>
      <c r="M130" s="162"/>
      <c r="T130" s="163"/>
      <c r="AT130" s="158" t="s">
        <v>189</v>
      </c>
      <c r="AU130" s="158" t="s">
        <v>88</v>
      </c>
      <c r="AV130" s="13" t="s">
        <v>88</v>
      </c>
      <c r="AW130" s="13" t="s">
        <v>41</v>
      </c>
      <c r="AX130" s="13" t="s">
        <v>79</v>
      </c>
      <c r="AY130" s="158" t="s">
        <v>178</v>
      </c>
    </row>
    <row r="131" spans="2:65" s="12" customFormat="1" ht="10.199999999999999">
      <c r="B131" s="150"/>
      <c r="D131" s="151" t="s">
        <v>189</v>
      </c>
      <c r="E131" s="152" t="s">
        <v>32</v>
      </c>
      <c r="F131" s="153" t="s">
        <v>1237</v>
      </c>
      <c r="H131" s="152" t="s">
        <v>32</v>
      </c>
      <c r="I131" s="154"/>
      <c r="L131" s="150"/>
      <c r="M131" s="155"/>
      <c r="T131" s="156"/>
      <c r="AT131" s="152" t="s">
        <v>189</v>
      </c>
      <c r="AU131" s="152" t="s">
        <v>88</v>
      </c>
      <c r="AV131" s="12" t="s">
        <v>86</v>
      </c>
      <c r="AW131" s="12" t="s">
        <v>41</v>
      </c>
      <c r="AX131" s="12" t="s">
        <v>79</v>
      </c>
      <c r="AY131" s="152" t="s">
        <v>178</v>
      </c>
    </row>
    <row r="132" spans="2:65" s="12" customFormat="1" ht="10.199999999999999">
      <c r="B132" s="150"/>
      <c r="D132" s="151" t="s">
        <v>189</v>
      </c>
      <c r="E132" s="152" t="s">
        <v>32</v>
      </c>
      <c r="F132" s="153" t="s">
        <v>1225</v>
      </c>
      <c r="H132" s="152" t="s">
        <v>32</v>
      </c>
      <c r="I132" s="154"/>
      <c r="L132" s="150"/>
      <c r="M132" s="155"/>
      <c r="T132" s="156"/>
      <c r="AT132" s="152" t="s">
        <v>189</v>
      </c>
      <c r="AU132" s="152" t="s">
        <v>88</v>
      </c>
      <c r="AV132" s="12" t="s">
        <v>86</v>
      </c>
      <c r="AW132" s="12" t="s">
        <v>41</v>
      </c>
      <c r="AX132" s="12" t="s">
        <v>79</v>
      </c>
      <c r="AY132" s="152" t="s">
        <v>178</v>
      </c>
    </row>
    <row r="133" spans="2:65" s="13" customFormat="1" ht="10.199999999999999">
      <c r="B133" s="157"/>
      <c r="D133" s="151" t="s">
        <v>189</v>
      </c>
      <c r="E133" s="158" t="s">
        <v>32</v>
      </c>
      <c r="F133" s="159" t="s">
        <v>1226</v>
      </c>
      <c r="H133" s="160">
        <v>3</v>
      </c>
      <c r="I133" s="161"/>
      <c r="L133" s="157"/>
      <c r="M133" s="162"/>
      <c r="T133" s="163"/>
      <c r="AT133" s="158" t="s">
        <v>189</v>
      </c>
      <c r="AU133" s="158" t="s">
        <v>88</v>
      </c>
      <c r="AV133" s="13" t="s">
        <v>88</v>
      </c>
      <c r="AW133" s="13" t="s">
        <v>41</v>
      </c>
      <c r="AX133" s="13" t="s">
        <v>79</v>
      </c>
      <c r="AY133" s="158" t="s">
        <v>178</v>
      </c>
    </row>
    <row r="134" spans="2:65" s="12" customFormat="1" ht="10.199999999999999">
      <c r="B134" s="150"/>
      <c r="D134" s="151" t="s">
        <v>189</v>
      </c>
      <c r="E134" s="152" t="s">
        <v>32</v>
      </c>
      <c r="F134" s="153" t="s">
        <v>1227</v>
      </c>
      <c r="H134" s="152" t="s">
        <v>32</v>
      </c>
      <c r="I134" s="154"/>
      <c r="L134" s="150"/>
      <c r="M134" s="155"/>
      <c r="T134" s="156"/>
      <c r="AT134" s="152" t="s">
        <v>189</v>
      </c>
      <c r="AU134" s="152" t="s">
        <v>88</v>
      </c>
      <c r="AV134" s="12" t="s">
        <v>86</v>
      </c>
      <c r="AW134" s="12" t="s">
        <v>41</v>
      </c>
      <c r="AX134" s="12" t="s">
        <v>79</v>
      </c>
      <c r="AY134" s="152" t="s">
        <v>178</v>
      </c>
    </row>
    <row r="135" spans="2:65" s="13" customFormat="1" ht="10.199999999999999">
      <c r="B135" s="157"/>
      <c r="D135" s="151" t="s">
        <v>189</v>
      </c>
      <c r="E135" s="158" t="s">
        <v>32</v>
      </c>
      <c r="F135" s="159" t="s">
        <v>1228</v>
      </c>
      <c r="H135" s="160">
        <v>1.5</v>
      </c>
      <c r="I135" s="161"/>
      <c r="L135" s="157"/>
      <c r="M135" s="162"/>
      <c r="T135" s="163"/>
      <c r="AT135" s="158" t="s">
        <v>189</v>
      </c>
      <c r="AU135" s="158" t="s">
        <v>88</v>
      </c>
      <c r="AV135" s="13" t="s">
        <v>88</v>
      </c>
      <c r="AW135" s="13" t="s">
        <v>41</v>
      </c>
      <c r="AX135" s="13" t="s">
        <v>79</v>
      </c>
      <c r="AY135" s="158" t="s">
        <v>178</v>
      </c>
    </row>
    <row r="136" spans="2:65" s="12" customFormat="1" ht="10.199999999999999">
      <c r="B136" s="150"/>
      <c r="D136" s="151" t="s">
        <v>189</v>
      </c>
      <c r="E136" s="152" t="s">
        <v>32</v>
      </c>
      <c r="F136" s="153" t="s">
        <v>1229</v>
      </c>
      <c r="H136" s="152" t="s">
        <v>32</v>
      </c>
      <c r="I136" s="154"/>
      <c r="L136" s="150"/>
      <c r="M136" s="155"/>
      <c r="T136" s="156"/>
      <c r="AT136" s="152" t="s">
        <v>189</v>
      </c>
      <c r="AU136" s="152" t="s">
        <v>88</v>
      </c>
      <c r="AV136" s="12" t="s">
        <v>86</v>
      </c>
      <c r="AW136" s="12" t="s">
        <v>41</v>
      </c>
      <c r="AX136" s="12" t="s">
        <v>79</v>
      </c>
      <c r="AY136" s="152" t="s">
        <v>178</v>
      </c>
    </row>
    <row r="137" spans="2:65" s="13" customFormat="1" ht="10.199999999999999">
      <c r="B137" s="157"/>
      <c r="D137" s="151" t="s">
        <v>189</v>
      </c>
      <c r="E137" s="158" t="s">
        <v>32</v>
      </c>
      <c r="F137" s="159" t="s">
        <v>1228</v>
      </c>
      <c r="H137" s="160">
        <v>1.5</v>
      </c>
      <c r="I137" s="161"/>
      <c r="L137" s="157"/>
      <c r="M137" s="162"/>
      <c r="T137" s="163"/>
      <c r="AT137" s="158" t="s">
        <v>189</v>
      </c>
      <c r="AU137" s="158" t="s">
        <v>88</v>
      </c>
      <c r="AV137" s="13" t="s">
        <v>88</v>
      </c>
      <c r="AW137" s="13" t="s">
        <v>41</v>
      </c>
      <c r="AX137" s="13" t="s">
        <v>79</v>
      </c>
      <c r="AY137" s="158" t="s">
        <v>178</v>
      </c>
    </row>
    <row r="138" spans="2:65" s="12" customFormat="1" ht="10.199999999999999">
      <c r="B138" s="150"/>
      <c r="D138" s="151" t="s">
        <v>189</v>
      </c>
      <c r="E138" s="152" t="s">
        <v>32</v>
      </c>
      <c r="F138" s="153" t="s">
        <v>1230</v>
      </c>
      <c r="H138" s="152" t="s">
        <v>32</v>
      </c>
      <c r="I138" s="154"/>
      <c r="L138" s="150"/>
      <c r="M138" s="155"/>
      <c r="T138" s="156"/>
      <c r="AT138" s="152" t="s">
        <v>189</v>
      </c>
      <c r="AU138" s="152" t="s">
        <v>88</v>
      </c>
      <c r="AV138" s="12" t="s">
        <v>86</v>
      </c>
      <c r="AW138" s="12" t="s">
        <v>41</v>
      </c>
      <c r="AX138" s="12" t="s">
        <v>79</v>
      </c>
      <c r="AY138" s="152" t="s">
        <v>178</v>
      </c>
    </row>
    <row r="139" spans="2:65" s="13" customFormat="1" ht="10.199999999999999">
      <c r="B139" s="157"/>
      <c r="D139" s="151" t="s">
        <v>189</v>
      </c>
      <c r="E139" s="158" t="s">
        <v>32</v>
      </c>
      <c r="F139" s="159" t="s">
        <v>1231</v>
      </c>
      <c r="H139" s="160">
        <v>0.75</v>
      </c>
      <c r="I139" s="161"/>
      <c r="L139" s="157"/>
      <c r="M139" s="162"/>
      <c r="T139" s="163"/>
      <c r="AT139" s="158" t="s">
        <v>189</v>
      </c>
      <c r="AU139" s="158" t="s">
        <v>88</v>
      </c>
      <c r="AV139" s="13" t="s">
        <v>88</v>
      </c>
      <c r="AW139" s="13" t="s">
        <v>41</v>
      </c>
      <c r="AX139" s="13" t="s">
        <v>79</v>
      </c>
      <c r="AY139" s="158" t="s">
        <v>178</v>
      </c>
    </row>
    <row r="140" spans="2:65" s="14" customFormat="1" ht="10.199999999999999">
      <c r="B140" s="164"/>
      <c r="D140" s="151" t="s">
        <v>189</v>
      </c>
      <c r="E140" s="165" t="s">
        <v>32</v>
      </c>
      <c r="F140" s="166" t="s">
        <v>192</v>
      </c>
      <c r="H140" s="167">
        <v>13.5</v>
      </c>
      <c r="I140" s="168"/>
      <c r="L140" s="164"/>
      <c r="M140" s="169"/>
      <c r="T140" s="170"/>
      <c r="AT140" s="165" t="s">
        <v>189</v>
      </c>
      <c r="AU140" s="165" t="s">
        <v>88</v>
      </c>
      <c r="AV140" s="14" t="s">
        <v>185</v>
      </c>
      <c r="AW140" s="14" t="s">
        <v>41</v>
      </c>
      <c r="AX140" s="14" t="s">
        <v>86</v>
      </c>
      <c r="AY140" s="165" t="s">
        <v>178</v>
      </c>
    </row>
    <row r="141" spans="2:65" s="1" customFormat="1" ht="66.75" customHeight="1">
      <c r="B141" s="34"/>
      <c r="C141" s="133" t="s">
        <v>199</v>
      </c>
      <c r="D141" s="133" t="s">
        <v>180</v>
      </c>
      <c r="E141" s="134" t="s">
        <v>1238</v>
      </c>
      <c r="F141" s="135" t="s">
        <v>1239</v>
      </c>
      <c r="G141" s="136" t="s">
        <v>234</v>
      </c>
      <c r="H141" s="137">
        <v>256.7</v>
      </c>
      <c r="I141" s="138"/>
      <c r="J141" s="139">
        <f>ROUND(I141*H141,2)</f>
        <v>0</v>
      </c>
      <c r="K141" s="135" t="s">
        <v>184</v>
      </c>
      <c r="L141" s="34"/>
      <c r="M141" s="140" t="s">
        <v>32</v>
      </c>
      <c r="N141" s="141" t="s">
        <v>50</v>
      </c>
      <c r="P141" s="142">
        <f>O141*H141</f>
        <v>0</v>
      </c>
      <c r="Q141" s="142">
        <v>0</v>
      </c>
      <c r="R141" s="142">
        <f>Q141*H141</f>
        <v>0</v>
      </c>
      <c r="S141" s="142">
        <v>0.57999999999999996</v>
      </c>
      <c r="T141" s="143">
        <f>S141*H141</f>
        <v>148.886</v>
      </c>
      <c r="AR141" s="144" t="s">
        <v>185</v>
      </c>
      <c r="AT141" s="144" t="s">
        <v>180</v>
      </c>
      <c r="AU141" s="144" t="s">
        <v>88</v>
      </c>
      <c r="AY141" s="18" t="s">
        <v>178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86</v>
      </c>
      <c r="BK141" s="145">
        <f>ROUND(I141*H141,2)</f>
        <v>0</v>
      </c>
      <c r="BL141" s="18" t="s">
        <v>185</v>
      </c>
      <c r="BM141" s="144" t="s">
        <v>1240</v>
      </c>
    </row>
    <row r="142" spans="2:65" s="1" customFormat="1" ht="10.199999999999999">
      <c r="B142" s="34"/>
      <c r="D142" s="146" t="s">
        <v>187</v>
      </c>
      <c r="F142" s="147" t="s">
        <v>1241</v>
      </c>
      <c r="I142" s="148"/>
      <c r="L142" s="34"/>
      <c r="M142" s="149"/>
      <c r="T142" s="55"/>
      <c r="AT142" s="18" t="s">
        <v>187</v>
      </c>
      <c r="AU142" s="18" t="s">
        <v>88</v>
      </c>
    </row>
    <row r="143" spans="2:65" s="12" customFormat="1" ht="10.199999999999999">
      <c r="B143" s="150"/>
      <c r="D143" s="151" t="s">
        <v>189</v>
      </c>
      <c r="E143" s="152" t="s">
        <v>32</v>
      </c>
      <c r="F143" s="153" t="s">
        <v>190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2" customFormat="1" ht="10.199999999999999">
      <c r="B144" s="150"/>
      <c r="D144" s="151" t="s">
        <v>189</v>
      </c>
      <c r="E144" s="152" t="s">
        <v>32</v>
      </c>
      <c r="F144" s="153" t="s">
        <v>1222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2" customFormat="1" ht="10.199999999999999">
      <c r="B145" s="150"/>
      <c r="D145" s="151" t="s">
        <v>189</v>
      </c>
      <c r="E145" s="152" t="s">
        <v>32</v>
      </c>
      <c r="F145" s="153" t="s">
        <v>1242</v>
      </c>
      <c r="H145" s="152" t="s">
        <v>32</v>
      </c>
      <c r="I145" s="154"/>
      <c r="L145" s="150"/>
      <c r="M145" s="155"/>
      <c r="T145" s="156"/>
      <c r="AT145" s="152" t="s">
        <v>189</v>
      </c>
      <c r="AU145" s="152" t="s">
        <v>88</v>
      </c>
      <c r="AV145" s="12" t="s">
        <v>86</v>
      </c>
      <c r="AW145" s="12" t="s">
        <v>41</v>
      </c>
      <c r="AX145" s="12" t="s">
        <v>79</v>
      </c>
      <c r="AY145" s="152" t="s">
        <v>178</v>
      </c>
    </row>
    <row r="146" spans="2:65" s="12" customFormat="1" ht="10.199999999999999">
      <c r="B146" s="150"/>
      <c r="D146" s="151" t="s">
        <v>189</v>
      </c>
      <c r="E146" s="152" t="s">
        <v>32</v>
      </c>
      <c r="F146" s="153" t="s">
        <v>1243</v>
      </c>
      <c r="H146" s="152" t="s">
        <v>32</v>
      </c>
      <c r="I146" s="154"/>
      <c r="L146" s="150"/>
      <c r="M146" s="155"/>
      <c r="T146" s="156"/>
      <c r="AT146" s="152" t="s">
        <v>189</v>
      </c>
      <c r="AU146" s="152" t="s">
        <v>88</v>
      </c>
      <c r="AV146" s="12" t="s">
        <v>86</v>
      </c>
      <c r="AW146" s="12" t="s">
        <v>41</v>
      </c>
      <c r="AX146" s="12" t="s">
        <v>79</v>
      </c>
      <c r="AY146" s="152" t="s">
        <v>178</v>
      </c>
    </row>
    <row r="147" spans="2:65" s="12" customFormat="1" ht="10.199999999999999">
      <c r="B147" s="150"/>
      <c r="D147" s="151" t="s">
        <v>189</v>
      </c>
      <c r="E147" s="152" t="s">
        <v>32</v>
      </c>
      <c r="F147" s="153" t="s">
        <v>1244</v>
      </c>
      <c r="H147" s="152" t="s">
        <v>32</v>
      </c>
      <c r="I147" s="154"/>
      <c r="L147" s="150"/>
      <c r="M147" s="155"/>
      <c r="T147" s="156"/>
      <c r="AT147" s="152" t="s">
        <v>189</v>
      </c>
      <c r="AU147" s="152" t="s">
        <v>88</v>
      </c>
      <c r="AV147" s="12" t="s">
        <v>86</v>
      </c>
      <c r="AW147" s="12" t="s">
        <v>41</v>
      </c>
      <c r="AX147" s="12" t="s">
        <v>79</v>
      </c>
      <c r="AY147" s="152" t="s">
        <v>178</v>
      </c>
    </row>
    <row r="148" spans="2:65" s="12" customFormat="1" ht="10.199999999999999">
      <c r="B148" s="150"/>
      <c r="D148" s="151" t="s">
        <v>189</v>
      </c>
      <c r="E148" s="152" t="s">
        <v>32</v>
      </c>
      <c r="F148" s="153" t="s">
        <v>1245</v>
      </c>
      <c r="H148" s="152" t="s">
        <v>32</v>
      </c>
      <c r="I148" s="154"/>
      <c r="L148" s="150"/>
      <c r="M148" s="155"/>
      <c r="T148" s="156"/>
      <c r="AT148" s="152" t="s">
        <v>189</v>
      </c>
      <c r="AU148" s="152" t="s">
        <v>88</v>
      </c>
      <c r="AV148" s="12" t="s">
        <v>86</v>
      </c>
      <c r="AW148" s="12" t="s">
        <v>41</v>
      </c>
      <c r="AX148" s="12" t="s">
        <v>79</v>
      </c>
      <c r="AY148" s="152" t="s">
        <v>178</v>
      </c>
    </row>
    <row r="149" spans="2:65" s="12" customFormat="1" ht="10.199999999999999">
      <c r="B149" s="150"/>
      <c r="D149" s="151" t="s">
        <v>189</v>
      </c>
      <c r="E149" s="152" t="s">
        <v>32</v>
      </c>
      <c r="F149" s="153" t="s">
        <v>1246</v>
      </c>
      <c r="H149" s="152" t="s">
        <v>32</v>
      </c>
      <c r="I149" s="154"/>
      <c r="L149" s="150"/>
      <c r="M149" s="155"/>
      <c r="T149" s="156"/>
      <c r="AT149" s="152" t="s">
        <v>189</v>
      </c>
      <c r="AU149" s="152" t="s">
        <v>88</v>
      </c>
      <c r="AV149" s="12" t="s">
        <v>86</v>
      </c>
      <c r="AW149" s="12" t="s">
        <v>41</v>
      </c>
      <c r="AX149" s="12" t="s">
        <v>79</v>
      </c>
      <c r="AY149" s="152" t="s">
        <v>178</v>
      </c>
    </row>
    <row r="150" spans="2:65" s="13" customFormat="1" ht="10.199999999999999">
      <c r="B150" s="157"/>
      <c r="D150" s="151" t="s">
        <v>189</v>
      </c>
      <c r="E150" s="158" t="s">
        <v>32</v>
      </c>
      <c r="F150" s="159" t="s">
        <v>1247</v>
      </c>
      <c r="H150" s="160">
        <v>103.35</v>
      </c>
      <c r="I150" s="161"/>
      <c r="L150" s="157"/>
      <c r="M150" s="162"/>
      <c r="T150" s="163"/>
      <c r="AT150" s="158" t="s">
        <v>189</v>
      </c>
      <c r="AU150" s="158" t="s">
        <v>88</v>
      </c>
      <c r="AV150" s="13" t="s">
        <v>88</v>
      </c>
      <c r="AW150" s="13" t="s">
        <v>41</v>
      </c>
      <c r="AX150" s="13" t="s">
        <v>79</v>
      </c>
      <c r="AY150" s="158" t="s">
        <v>178</v>
      </c>
    </row>
    <row r="151" spans="2:65" s="13" customFormat="1" ht="10.199999999999999">
      <c r="B151" s="157"/>
      <c r="D151" s="151" t="s">
        <v>189</v>
      </c>
      <c r="E151" s="158" t="s">
        <v>32</v>
      </c>
      <c r="F151" s="159" t="s">
        <v>1248</v>
      </c>
      <c r="H151" s="160">
        <v>31.25</v>
      </c>
      <c r="I151" s="161"/>
      <c r="L151" s="157"/>
      <c r="M151" s="162"/>
      <c r="T151" s="163"/>
      <c r="AT151" s="158" t="s">
        <v>189</v>
      </c>
      <c r="AU151" s="158" t="s">
        <v>88</v>
      </c>
      <c r="AV151" s="13" t="s">
        <v>88</v>
      </c>
      <c r="AW151" s="13" t="s">
        <v>41</v>
      </c>
      <c r="AX151" s="13" t="s">
        <v>79</v>
      </c>
      <c r="AY151" s="158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1249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3" customFormat="1" ht="10.199999999999999">
      <c r="B153" s="157"/>
      <c r="D153" s="151" t="s">
        <v>189</v>
      </c>
      <c r="E153" s="158" t="s">
        <v>32</v>
      </c>
      <c r="F153" s="159" t="s">
        <v>1250</v>
      </c>
      <c r="H153" s="160">
        <v>103.35</v>
      </c>
      <c r="I153" s="161"/>
      <c r="L153" s="157"/>
      <c r="M153" s="162"/>
      <c r="T153" s="163"/>
      <c r="AT153" s="158" t="s">
        <v>189</v>
      </c>
      <c r="AU153" s="158" t="s">
        <v>88</v>
      </c>
      <c r="AV153" s="13" t="s">
        <v>88</v>
      </c>
      <c r="AW153" s="13" t="s">
        <v>41</v>
      </c>
      <c r="AX153" s="13" t="s">
        <v>79</v>
      </c>
      <c r="AY153" s="158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1251</v>
      </c>
      <c r="H154" s="160">
        <v>18.75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4" customFormat="1" ht="10.199999999999999">
      <c r="B155" s="164"/>
      <c r="D155" s="151" t="s">
        <v>189</v>
      </c>
      <c r="E155" s="165" t="s">
        <v>32</v>
      </c>
      <c r="F155" s="166" t="s">
        <v>192</v>
      </c>
      <c r="H155" s="167">
        <v>256.7</v>
      </c>
      <c r="I155" s="168"/>
      <c r="L155" s="164"/>
      <c r="M155" s="169"/>
      <c r="T155" s="170"/>
      <c r="AT155" s="165" t="s">
        <v>189</v>
      </c>
      <c r="AU155" s="165" t="s">
        <v>88</v>
      </c>
      <c r="AV155" s="14" t="s">
        <v>185</v>
      </c>
      <c r="AW155" s="14" t="s">
        <v>41</v>
      </c>
      <c r="AX155" s="14" t="s">
        <v>86</v>
      </c>
      <c r="AY155" s="165" t="s">
        <v>178</v>
      </c>
    </row>
    <row r="156" spans="2:65" s="1" customFormat="1" ht="55.5" customHeight="1">
      <c r="B156" s="34"/>
      <c r="C156" s="133" t="s">
        <v>185</v>
      </c>
      <c r="D156" s="133" t="s">
        <v>180</v>
      </c>
      <c r="E156" s="134" t="s">
        <v>1252</v>
      </c>
      <c r="F156" s="135" t="s">
        <v>1253</v>
      </c>
      <c r="G156" s="136" t="s">
        <v>234</v>
      </c>
      <c r="H156" s="137">
        <v>308.661</v>
      </c>
      <c r="I156" s="138"/>
      <c r="J156" s="139">
        <f>ROUND(I156*H156,2)</f>
        <v>0</v>
      </c>
      <c r="K156" s="135" t="s">
        <v>184</v>
      </c>
      <c r="L156" s="34"/>
      <c r="M156" s="140" t="s">
        <v>32</v>
      </c>
      <c r="N156" s="141" t="s">
        <v>50</v>
      </c>
      <c r="P156" s="142">
        <f>O156*H156</f>
        <v>0</v>
      </c>
      <c r="Q156" s="142">
        <v>0</v>
      </c>
      <c r="R156" s="142">
        <f>Q156*H156</f>
        <v>0</v>
      </c>
      <c r="S156" s="142">
        <v>9.8000000000000004E-2</v>
      </c>
      <c r="T156" s="143">
        <f>S156*H156</f>
        <v>30.248778000000001</v>
      </c>
      <c r="AR156" s="144" t="s">
        <v>185</v>
      </c>
      <c r="AT156" s="144" t="s">
        <v>180</v>
      </c>
      <c r="AU156" s="144" t="s">
        <v>88</v>
      </c>
      <c r="AY156" s="18" t="s">
        <v>178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86</v>
      </c>
      <c r="BK156" s="145">
        <f>ROUND(I156*H156,2)</f>
        <v>0</v>
      </c>
      <c r="BL156" s="18" t="s">
        <v>185</v>
      </c>
      <c r="BM156" s="144" t="s">
        <v>1254</v>
      </c>
    </row>
    <row r="157" spans="2:65" s="1" customFormat="1" ht="10.199999999999999">
      <c r="B157" s="34"/>
      <c r="D157" s="146" t="s">
        <v>187</v>
      </c>
      <c r="F157" s="147" t="s">
        <v>1255</v>
      </c>
      <c r="I157" s="148"/>
      <c r="L157" s="34"/>
      <c r="M157" s="149"/>
      <c r="T157" s="55"/>
      <c r="AT157" s="18" t="s">
        <v>187</v>
      </c>
      <c r="AU157" s="18" t="s">
        <v>88</v>
      </c>
    </row>
    <row r="158" spans="2:65" s="12" customFormat="1" ht="10.199999999999999">
      <c r="B158" s="150"/>
      <c r="D158" s="151" t="s">
        <v>189</v>
      </c>
      <c r="E158" s="152" t="s">
        <v>32</v>
      </c>
      <c r="F158" s="153" t="s">
        <v>190</v>
      </c>
      <c r="H158" s="152" t="s">
        <v>32</v>
      </c>
      <c r="I158" s="154"/>
      <c r="L158" s="150"/>
      <c r="M158" s="155"/>
      <c r="T158" s="156"/>
      <c r="AT158" s="152" t="s">
        <v>189</v>
      </c>
      <c r="AU158" s="152" t="s">
        <v>88</v>
      </c>
      <c r="AV158" s="12" t="s">
        <v>86</v>
      </c>
      <c r="AW158" s="12" t="s">
        <v>41</v>
      </c>
      <c r="AX158" s="12" t="s">
        <v>79</v>
      </c>
      <c r="AY158" s="152" t="s">
        <v>178</v>
      </c>
    </row>
    <row r="159" spans="2:65" s="12" customFormat="1" ht="10.199999999999999">
      <c r="B159" s="150"/>
      <c r="D159" s="151" t="s">
        <v>189</v>
      </c>
      <c r="E159" s="152" t="s">
        <v>32</v>
      </c>
      <c r="F159" s="153" t="s">
        <v>1222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2" customFormat="1" ht="10.199999999999999">
      <c r="B160" s="150"/>
      <c r="D160" s="151" t="s">
        <v>189</v>
      </c>
      <c r="E160" s="152" t="s">
        <v>32</v>
      </c>
      <c r="F160" s="153" t="s">
        <v>1242</v>
      </c>
      <c r="H160" s="152" t="s">
        <v>32</v>
      </c>
      <c r="I160" s="154"/>
      <c r="L160" s="150"/>
      <c r="M160" s="155"/>
      <c r="T160" s="156"/>
      <c r="AT160" s="152" t="s">
        <v>189</v>
      </c>
      <c r="AU160" s="152" t="s">
        <v>88</v>
      </c>
      <c r="AV160" s="12" t="s">
        <v>86</v>
      </c>
      <c r="AW160" s="12" t="s">
        <v>41</v>
      </c>
      <c r="AX160" s="12" t="s">
        <v>79</v>
      </c>
      <c r="AY160" s="152" t="s">
        <v>178</v>
      </c>
    </row>
    <row r="161" spans="2:65" s="12" customFormat="1" ht="10.199999999999999">
      <c r="B161" s="150"/>
      <c r="D161" s="151" t="s">
        <v>189</v>
      </c>
      <c r="E161" s="152" t="s">
        <v>32</v>
      </c>
      <c r="F161" s="153" t="s">
        <v>1243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65" s="12" customFormat="1" ht="10.199999999999999">
      <c r="B162" s="150"/>
      <c r="D162" s="151" t="s">
        <v>189</v>
      </c>
      <c r="E162" s="152" t="s">
        <v>32</v>
      </c>
      <c r="F162" s="153" t="s">
        <v>1244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65" s="12" customFormat="1" ht="10.199999999999999">
      <c r="B163" s="150"/>
      <c r="D163" s="151" t="s">
        <v>189</v>
      </c>
      <c r="E163" s="152" t="s">
        <v>32</v>
      </c>
      <c r="F163" s="153" t="s">
        <v>1256</v>
      </c>
      <c r="H163" s="152" t="s">
        <v>32</v>
      </c>
      <c r="I163" s="154"/>
      <c r="L163" s="150"/>
      <c r="M163" s="155"/>
      <c r="T163" s="156"/>
      <c r="AT163" s="152" t="s">
        <v>189</v>
      </c>
      <c r="AU163" s="152" t="s">
        <v>88</v>
      </c>
      <c r="AV163" s="12" t="s">
        <v>86</v>
      </c>
      <c r="AW163" s="12" t="s">
        <v>41</v>
      </c>
      <c r="AX163" s="12" t="s">
        <v>79</v>
      </c>
      <c r="AY163" s="152" t="s">
        <v>178</v>
      </c>
    </row>
    <row r="164" spans="2:65" s="12" customFormat="1" ht="10.199999999999999">
      <c r="B164" s="150"/>
      <c r="D164" s="151" t="s">
        <v>189</v>
      </c>
      <c r="E164" s="152" t="s">
        <v>32</v>
      </c>
      <c r="F164" s="153" t="s">
        <v>1246</v>
      </c>
      <c r="H164" s="152" t="s">
        <v>32</v>
      </c>
      <c r="I164" s="154"/>
      <c r="L164" s="150"/>
      <c r="M164" s="155"/>
      <c r="T164" s="156"/>
      <c r="AT164" s="152" t="s">
        <v>189</v>
      </c>
      <c r="AU164" s="152" t="s">
        <v>88</v>
      </c>
      <c r="AV164" s="12" t="s">
        <v>86</v>
      </c>
      <c r="AW164" s="12" t="s">
        <v>41</v>
      </c>
      <c r="AX164" s="12" t="s">
        <v>79</v>
      </c>
      <c r="AY164" s="152" t="s">
        <v>178</v>
      </c>
    </row>
    <row r="165" spans="2:65" s="13" customFormat="1" ht="10.199999999999999">
      <c r="B165" s="157"/>
      <c r="D165" s="151" t="s">
        <v>189</v>
      </c>
      <c r="E165" s="158" t="s">
        <v>32</v>
      </c>
      <c r="F165" s="159" t="s">
        <v>1257</v>
      </c>
      <c r="H165" s="160">
        <v>126</v>
      </c>
      <c r="I165" s="161"/>
      <c r="L165" s="157"/>
      <c r="M165" s="162"/>
      <c r="T165" s="163"/>
      <c r="AT165" s="158" t="s">
        <v>189</v>
      </c>
      <c r="AU165" s="158" t="s">
        <v>88</v>
      </c>
      <c r="AV165" s="13" t="s">
        <v>88</v>
      </c>
      <c r="AW165" s="13" t="s">
        <v>41</v>
      </c>
      <c r="AX165" s="13" t="s">
        <v>79</v>
      </c>
      <c r="AY165" s="158" t="s">
        <v>178</v>
      </c>
    </row>
    <row r="166" spans="2:65" s="13" customFormat="1" ht="10.199999999999999">
      <c r="B166" s="157"/>
      <c r="D166" s="151" t="s">
        <v>189</v>
      </c>
      <c r="E166" s="158" t="s">
        <v>32</v>
      </c>
      <c r="F166" s="159" t="s">
        <v>1258</v>
      </c>
      <c r="H166" s="160">
        <v>35.113</v>
      </c>
      <c r="I166" s="161"/>
      <c r="L166" s="157"/>
      <c r="M166" s="162"/>
      <c r="T166" s="163"/>
      <c r="AT166" s="158" t="s">
        <v>189</v>
      </c>
      <c r="AU166" s="158" t="s">
        <v>88</v>
      </c>
      <c r="AV166" s="13" t="s">
        <v>88</v>
      </c>
      <c r="AW166" s="13" t="s">
        <v>41</v>
      </c>
      <c r="AX166" s="13" t="s">
        <v>79</v>
      </c>
      <c r="AY166" s="158" t="s">
        <v>178</v>
      </c>
    </row>
    <row r="167" spans="2:65" s="12" customFormat="1" ht="10.199999999999999">
      <c r="B167" s="150"/>
      <c r="D167" s="151" t="s">
        <v>189</v>
      </c>
      <c r="E167" s="152" t="s">
        <v>32</v>
      </c>
      <c r="F167" s="153" t="s">
        <v>1249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65" s="13" customFormat="1" ht="10.199999999999999">
      <c r="B168" s="157"/>
      <c r="D168" s="151" t="s">
        <v>189</v>
      </c>
      <c r="E168" s="158" t="s">
        <v>32</v>
      </c>
      <c r="F168" s="159" t="s">
        <v>1259</v>
      </c>
      <c r="H168" s="160">
        <v>126.48</v>
      </c>
      <c r="I168" s="161"/>
      <c r="L168" s="157"/>
      <c r="M168" s="162"/>
      <c r="T168" s="163"/>
      <c r="AT168" s="158" t="s">
        <v>189</v>
      </c>
      <c r="AU168" s="158" t="s">
        <v>88</v>
      </c>
      <c r="AV168" s="13" t="s">
        <v>88</v>
      </c>
      <c r="AW168" s="13" t="s">
        <v>41</v>
      </c>
      <c r="AX168" s="13" t="s">
        <v>79</v>
      </c>
      <c r="AY168" s="158" t="s">
        <v>178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1260</v>
      </c>
      <c r="H169" s="160">
        <v>21.068000000000001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79</v>
      </c>
      <c r="AY169" s="158" t="s">
        <v>178</v>
      </c>
    </row>
    <row r="170" spans="2:65" s="14" customFormat="1" ht="10.199999999999999">
      <c r="B170" s="164"/>
      <c r="D170" s="151" t="s">
        <v>189</v>
      </c>
      <c r="E170" s="165" t="s">
        <v>32</v>
      </c>
      <c r="F170" s="166" t="s">
        <v>192</v>
      </c>
      <c r="H170" s="167">
        <v>308.661</v>
      </c>
      <c r="I170" s="168"/>
      <c r="L170" s="164"/>
      <c r="M170" s="169"/>
      <c r="T170" s="170"/>
      <c r="AT170" s="165" t="s">
        <v>189</v>
      </c>
      <c r="AU170" s="165" t="s">
        <v>88</v>
      </c>
      <c r="AV170" s="14" t="s">
        <v>185</v>
      </c>
      <c r="AW170" s="14" t="s">
        <v>41</v>
      </c>
      <c r="AX170" s="14" t="s">
        <v>86</v>
      </c>
      <c r="AY170" s="165" t="s">
        <v>178</v>
      </c>
    </row>
    <row r="171" spans="2:65" s="1" customFormat="1" ht="55.5" customHeight="1">
      <c r="B171" s="34"/>
      <c r="C171" s="133" t="s">
        <v>216</v>
      </c>
      <c r="D171" s="133" t="s">
        <v>180</v>
      </c>
      <c r="E171" s="134" t="s">
        <v>1261</v>
      </c>
      <c r="F171" s="135" t="s">
        <v>1262</v>
      </c>
      <c r="G171" s="136" t="s">
        <v>234</v>
      </c>
      <c r="H171" s="137">
        <v>360.26</v>
      </c>
      <c r="I171" s="138"/>
      <c r="J171" s="139">
        <f>ROUND(I171*H171,2)</f>
        <v>0</v>
      </c>
      <c r="K171" s="135" t="s">
        <v>184</v>
      </c>
      <c r="L171" s="34"/>
      <c r="M171" s="140" t="s">
        <v>32</v>
      </c>
      <c r="N171" s="141" t="s">
        <v>50</v>
      </c>
      <c r="P171" s="142">
        <f>O171*H171</f>
        <v>0</v>
      </c>
      <c r="Q171" s="142">
        <v>0</v>
      </c>
      <c r="R171" s="142">
        <f>Q171*H171</f>
        <v>0</v>
      </c>
      <c r="S171" s="142">
        <v>0.22</v>
      </c>
      <c r="T171" s="143">
        <f>S171*H171</f>
        <v>79.257199999999997</v>
      </c>
      <c r="AR171" s="144" t="s">
        <v>185</v>
      </c>
      <c r="AT171" s="144" t="s">
        <v>180</v>
      </c>
      <c r="AU171" s="144" t="s">
        <v>88</v>
      </c>
      <c r="AY171" s="18" t="s">
        <v>178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86</v>
      </c>
      <c r="BK171" s="145">
        <f>ROUND(I171*H171,2)</f>
        <v>0</v>
      </c>
      <c r="BL171" s="18" t="s">
        <v>185</v>
      </c>
      <c r="BM171" s="144" t="s">
        <v>1263</v>
      </c>
    </row>
    <row r="172" spans="2:65" s="1" customFormat="1" ht="10.199999999999999">
      <c r="B172" s="34"/>
      <c r="D172" s="146" t="s">
        <v>187</v>
      </c>
      <c r="F172" s="147" t="s">
        <v>1264</v>
      </c>
      <c r="I172" s="148"/>
      <c r="L172" s="34"/>
      <c r="M172" s="149"/>
      <c r="T172" s="55"/>
      <c r="AT172" s="18" t="s">
        <v>187</v>
      </c>
      <c r="AU172" s="18" t="s">
        <v>88</v>
      </c>
    </row>
    <row r="173" spans="2:65" s="12" customFormat="1" ht="10.199999999999999">
      <c r="B173" s="150"/>
      <c r="D173" s="151" t="s">
        <v>189</v>
      </c>
      <c r="E173" s="152" t="s">
        <v>32</v>
      </c>
      <c r="F173" s="153" t="s">
        <v>190</v>
      </c>
      <c r="H173" s="152" t="s">
        <v>32</v>
      </c>
      <c r="I173" s="154"/>
      <c r="L173" s="150"/>
      <c r="M173" s="155"/>
      <c r="T173" s="156"/>
      <c r="AT173" s="152" t="s">
        <v>189</v>
      </c>
      <c r="AU173" s="152" t="s">
        <v>88</v>
      </c>
      <c r="AV173" s="12" t="s">
        <v>86</v>
      </c>
      <c r="AW173" s="12" t="s">
        <v>41</v>
      </c>
      <c r="AX173" s="12" t="s">
        <v>79</v>
      </c>
      <c r="AY173" s="152" t="s">
        <v>178</v>
      </c>
    </row>
    <row r="174" spans="2:65" s="12" customFormat="1" ht="10.199999999999999">
      <c r="B174" s="150"/>
      <c r="D174" s="151" t="s">
        <v>189</v>
      </c>
      <c r="E174" s="152" t="s">
        <v>32</v>
      </c>
      <c r="F174" s="153" t="s">
        <v>1222</v>
      </c>
      <c r="H174" s="152" t="s">
        <v>32</v>
      </c>
      <c r="I174" s="154"/>
      <c r="L174" s="150"/>
      <c r="M174" s="155"/>
      <c r="T174" s="156"/>
      <c r="AT174" s="152" t="s">
        <v>189</v>
      </c>
      <c r="AU174" s="152" t="s">
        <v>88</v>
      </c>
      <c r="AV174" s="12" t="s">
        <v>86</v>
      </c>
      <c r="AW174" s="12" t="s">
        <v>41</v>
      </c>
      <c r="AX174" s="12" t="s">
        <v>79</v>
      </c>
      <c r="AY174" s="152" t="s">
        <v>178</v>
      </c>
    </row>
    <row r="175" spans="2:65" s="12" customFormat="1" ht="10.199999999999999">
      <c r="B175" s="150"/>
      <c r="D175" s="151" t="s">
        <v>189</v>
      </c>
      <c r="E175" s="152" t="s">
        <v>32</v>
      </c>
      <c r="F175" s="153" t="s">
        <v>1242</v>
      </c>
      <c r="H175" s="152" t="s">
        <v>32</v>
      </c>
      <c r="I175" s="154"/>
      <c r="L175" s="150"/>
      <c r="M175" s="155"/>
      <c r="T175" s="156"/>
      <c r="AT175" s="152" t="s">
        <v>189</v>
      </c>
      <c r="AU175" s="152" t="s">
        <v>88</v>
      </c>
      <c r="AV175" s="12" t="s">
        <v>86</v>
      </c>
      <c r="AW175" s="12" t="s">
        <v>41</v>
      </c>
      <c r="AX175" s="12" t="s">
        <v>79</v>
      </c>
      <c r="AY175" s="152" t="s">
        <v>178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1243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10.199999999999999">
      <c r="B177" s="150"/>
      <c r="D177" s="151" t="s">
        <v>189</v>
      </c>
      <c r="E177" s="152" t="s">
        <v>32</v>
      </c>
      <c r="F177" s="153" t="s">
        <v>1244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1265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2" customFormat="1" ht="10.199999999999999">
      <c r="B179" s="150"/>
      <c r="D179" s="151" t="s">
        <v>189</v>
      </c>
      <c r="E179" s="152" t="s">
        <v>32</v>
      </c>
      <c r="F179" s="153" t="s">
        <v>1246</v>
      </c>
      <c r="H179" s="152" t="s">
        <v>32</v>
      </c>
      <c r="I179" s="154"/>
      <c r="L179" s="150"/>
      <c r="M179" s="155"/>
      <c r="T179" s="156"/>
      <c r="AT179" s="152" t="s">
        <v>189</v>
      </c>
      <c r="AU179" s="152" t="s">
        <v>88</v>
      </c>
      <c r="AV179" s="12" t="s">
        <v>86</v>
      </c>
      <c r="AW179" s="12" t="s">
        <v>41</v>
      </c>
      <c r="AX179" s="12" t="s">
        <v>79</v>
      </c>
      <c r="AY179" s="152" t="s">
        <v>178</v>
      </c>
    </row>
    <row r="180" spans="2:65" s="13" customFormat="1" ht="10.199999999999999">
      <c r="B180" s="157"/>
      <c r="D180" s="151" t="s">
        <v>189</v>
      </c>
      <c r="E180" s="158" t="s">
        <v>32</v>
      </c>
      <c r="F180" s="159" t="s">
        <v>1266</v>
      </c>
      <c r="H180" s="160">
        <v>148.19999999999999</v>
      </c>
      <c r="I180" s="161"/>
      <c r="L180" s="157"/>
      <c r="M180" s="162"/>
      <c r="T180" s="163"/>
      <c r="AT180" s="158" t="s">
        <v>189</v>
      </c>
      <c r="AU180" s="158" t="s">
        <v>88</v>
      </c>
      <c r="AV180" s="13" t="s">
        <v>88</v>
      </c>
      <c r="AW180" s="13" t="s">
        <v>41</v>
      </c>
      <c r="AX180" s="13" t="s">
        <v>79</v>
      </c>
      <c r="AY180" s="158" t="s">
        <v>178</v>
      </c>
    </row>
    <row r="181" spans="2:65" s="13" customFormat="1" ht="10.199999999999999">
      <c r="B181" s="157"/>
      <c r="D181" s="151" t="s">
        <v>189</v>
      </c>
      <c r="E181" s="158" t="s">
        <v>32</v>
      </c>
      <c r="F181" s="159" t="s">
        <v>1267</v>
      </c>
      <c r="H181" s="160">
        <v>39.200000000000003</v>
      </c>
      <c r="I181" s="161"/>
      <c r="L181" s="157"/>
      <c r="M181" s="162"/>
      <c r="T181" s="163"/>
      <c r="AT181" s="158" t="s">
        <v>189</v>
      </c>
      <c r="AU181" s="158" t="s">
        <v>88</v>
      </c>
      <c r="AV181" s="13" t="s">
        <v>88</v>
      </c>
      <c r="AW181" s="13" t="s">
        <v>41</v>
      </c>
      <c r="AX181" s="13" t="s">
        <v>79</v>
      </c>
      <c r="AY181" s="158" t="s">
        <v>178</v>
      </c>
    </row>
    <row r="182" spans="2:65" s="12" customFormat="1" ht="10.199999999999999">
      <c r="B182" s="150"/>
      <c r="D182" s="151" t="s">
        <v>189</v>
      </c>
      <c r="E182" s="152" t="s">
        <v>32</v>
      </c>
      <c r="F182" s="153" t="s">
        <v>1249</v>
      </c>
      <c r="H182" s="152" t="s">
        <v>32</v>
      </c>
      <c r="I182" s="154"/>
      <c r="L182" s="150"/>
      <c r="M182" s="155"/>
      <c r="T182" s="156"/>
      <c r="AT182" s="152" t="s">
        <v>189</v>
      </c>
      <c r="AU182" s="152" t="s">
        <v>88</v>
      </c>
      <c r="AV182" s="12" t="s">
        <v>86</v>
      </c>
      <c r="AW182" s="12" t="s">
        <v>41</v>
      </c>
      <c r="AX182" s="12" t="s">
        <v>79</v>
      </c>
      <c r="AY182" s="152" t="s">
        <v>178</v>
      </c>
    </row>
    <row r="183" spans="2:65" s="13" customFormat="1" ht="10.199999999999999">
      <c r="B183" s="157"/>
      <c r="D183" s="151" t="s">
        <v>189</v>
      </c>
      <c r="E183" s="158" t="s">
        <v>32</v>
      </c>
      <c r="F183" s="159" t="s">
        <v>1268</v>
      </c>
      <c r="H183" s="160">
        <v>149.34</v>
      </c>
      <c r="I183" s="161"/>
      <c r="L183" s="157"/>
      <c r="M183" s="162"/>
      <c r="T183" s="163"/>
      <c r="AT183" s="158" t="s">
        <v>189</v>
      </c>
      <c r="AU183" s="158" t="s">
        <v>88</v>
      </c>
      <c r="AV183" s="13" t="s">
        <v>88</v>
      </c>
      <c r="AW183" s="13" t="s">
        <v>41</v>
      </c>
      <c r="AX183" s="13" t="s">
        <v>79</v>
      </c>
      <c r="AY183" s="158" t="s">
        <v>178</v>
      </c>
    </row>
    <row r="184" spans="2:65" s="13" customFormat="1" ht="10.199999999999999">
      <c r="B184" s="157"/>
      <c r="D184" s="151" t="s">
        <v>189</v>
      </c>
      <c r="E184" s="158" t="s">
        <v>32</v>
      </c>
      <c r="F184" s="159" t="s">
        <v>1269</v>
      </c>
      <c r="H184" s="160">
        <v>23.52</v>
      </c>
      <c r="I184" s="161"/>
      <c r="L184" s="157"/>
      <c r="M184" s="162"/>
      <c r="T184" s="163"/>
      <c r="AT184" s="158" t="s">
        <v>189</v>
      </c>
      <c r="AU184" s="158" t="s">
        <v>88</v>
      </c>
      <c r="AV184" s="13" t="s">
        <v>88</v>
      </c>
      <c r="AW184" s="13" t="s">
        <v>41</v>
      </c>
      <c r="AX184" s="13" t="s">
        <v>79</v>
      </c>
      <c r="AY184" s="158" t="s">
        <v>178</v>
      </c>
    </row>
    <row r="185" spans="2:65" s="14" customFormat="1" ht="10.199999999999999">
      <c r="B185" s="164"/>
      <c r="D185" s="151" t="s">
        <v>189</v>
      </c>
      <c r="E185" s="165" t="s">
        <v>32</v>
      </c>
      <c r="F185" s="166" t="s">
        <v>192</v>
      </c>
      <c r="H185" s="167">
        <v>360.26</v>
      </c>
      <c r="I185" s="168"/>
      <c r="L185" s="164"/>
      <c r="M185" s="169"/>
      <c r="T185" s="170"/>
      <c r="AT185" s="165" t="s">
        <v>189</v>
      </c>
      <c r="AU185" s="165" t="s">
        <v>88</v>
      </c>
      <c r="AV185" s="14" t="s">
        <v>185</v>
      </c>
      <c r="AW185" s="14" t="s">
        <v>41</v>
      </c>
      <c r="AX185" s="14" t="s">
        <v>86</v>
      </c>
      <c r="AY185" s="165" t="s">
        <v>178</v>
      </c>
    </row>
    <row r="186" spans="2:65" s="1" customFormat="1" ht="66.75" customHeight="1">
      <c r="B186" s="34"/>
      <c r="C186" s="133" t="s">
        <v>225</v>
      </c>
      <c r="D186" s="133" t="s">
        <v>180</v>
      </c>
      <c r="E186" s="134" t="s">
        <v>1270</v>
      </c>
      <c r="F186" s="135" t="s">
        <v>1271</v>
      </c>
      <c r="G186" s="136" t="s">
        <v>234</v>
      </c>
      <c r="H186" s="137">
        <v>24.925000000000001</v>
      </c>
      <c r="I186" s="138"/>
      <c r="J186" s="139">
        <f>ROUND(I186*H186,2)</f>
        <v>0</v>
      </c>
      <c r="K186" s="135" t="s">
        <v>184</v>
      </c>
      <c r="L186" s="34"/>
      <c r="M186" s="140" t="s">
        <v>32</v>
      </c>
      <c r="N186" s="141" t="s">
        <v>50</v>
      </c>
      <c r="P186" s="142">
        <f>O186*H186</f>
        <v>0</v>
      </c>
      <c r="Q186" s="142">
        <v>0</v>
      </c>
      <c r="R186" s="142">
        <f>Q186*H186</f>
        <v>0</v>
      </c>
      <c r="S186" s="142">
        <v>0.44</v>
      </c>
      <c r="T186" s="143">
        <f>S186*H186</f>
        <v>10.967000000000001</v>
      </c>
      <c r="AR186" s="144" t="s">
        <v>185</v>
      </c>
      <c r="AT186" s="144" t="s">
        <v>180</v>
      </c>
      <c r="AU186" s="144" t="s">
        <v>88</v>
      </c>
      <c r="AY186" s="18" t="s">
        <v>178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86</v>
      </c>
      <c r="BK186" s="145">
        <f>ROUND(I186*H186,2)</f>
        <v>0</v>
      </c>
      <c r="BL186" s="18" t="s">
        <v>185</v>
      </c>
      <c r="BM186" s="144" t="s">
        <v>1272</v>
      </c>
    </row>
    <row r="187" spans="2:65" s="1" customFormat="1" ht="10.199999999999999">
      <c r="B187" s="34"/>
      <c r="D187" s="146" t="s">
        <v>187</v>
      </c>
      <c r="F187" s="147" t="s">
        <v>1273</v>
      </c>
      <c r="I187" s="148"/>
      <c r="L187" s="34"/>
      <c r="M187" s="149"/>
      <c r="T187" s="55"/>
      <c r="AT187" s="18" t="s">
        <v>187</v>
      </c>
      <c r="AU187" s="18" t="s">
        <v>88</v>
      </c>
    </row>
    <row r="188" spans="2:65" s="12" customFormat="1" ht="10.199999999999999">
      <c r="B188" s="150"/>
      <c r="D188" s="151" t="s">
        <v>189</v>
      </c>
      <c r="E188" s="152" t="s">
        <v>32</v>
      </c>
      <c r="F188" s="153" t="s">
        <v>190</v>
      </c>
      <c r="H188" s="152" t="s">
        <v>32</v>
      </c>
      <c r="I188" s="154"/>
      <c r="L188" s="150"/>
      <c r="M188" s="155"/>
      <c r="T188" s="156"/>
      <c r="AT188" s="152" t="s">
        <v>189</v>
      </c>
      <c r="AU188" s="152" t="s">
        <v>88</v>
      </c>
      <c r="AV188" s="12" t="s">
        <v>86</v>
      </c>
      <c r="AW188" s="12" t="s">
        <v>41</v>
      </c>
      <c r="AX188" s="12" t="s">
        <v>79</v>
      </c>
      <c r="AY188" s="152" t="s">
        <v>178</v>
      </c>
    </row>
    <row r="189" spans="2:65" s="12" customFormat="1" ht="10.199999999999999">
      <c r="B189" s="150"/>
      <c r="D189" s="151" t="s">
        <v>189</v>
      </c>
      <c r="E189" s="152" t="s">
        <v>32</v>
      </c>
      <c r="F189" s="153" t="s">
        <v>1222</v>
      </c>
      <c r="H189" s="152" t="s">
        <v>32</v>
      </c>
      <c r="I189" s="154"/>
      <c r="L189" s="150"/>
      <c r="M189" s="155"/>
      <c r="T189" s="156"/>
      <c r="AT189" s="152" t="s">
        <v>189</v>
      </c>
      <c r="AU189" s="152" t="s">
        <v>88</v>
      </c>
      <c r="AV189" s="12" t="s">
        <v>86</v>
      </c>
      <c r="AW189" s="12" t="s">
        <v>41</v>
      </c>
      <c r="AX189" s="12" t="s">
        <v>79</v>
      </c>
      <c r="AY189" s="152" t="s">
        <v>178</v>
      </c>
    </row>
    <row r="190" spans="2:65" s="12" customFormat="1" ht="10.199999999999999">
      <c r="B190" s="150"/>
      <c r="D190" s="151" t="s">
        <v>189</v>
      </c>
      <c r="E190" s="152" t="s">
        <v>32</v>
      </c>
      <c r="F190" s="153" t="s">
        <v>1242</v>
      </c>
      <c r="H190" s="152" t="s">
        <v>32</v>
      </c>
      <c r="I190" s="154"/>
      <c r="L190" s="150"/>
      <c r="M190" s="155"/>
      <c r="T190" s="156"/>
      <c r="AT190" s="152" t="s">
        <v>189</v>
      </c>
      <c r="AU190" s="152" t="s">
        <v>88</v>
      </c>
      <c r="AV190" s="12" t="s">
        <v>86</v>
      </c>
      <c r="AW190" s="12" t="s">
        <v>41</v>
      </c>
      <c r="AX190" s="12" t="s">
        <v>79</v>
      </c>
      <c r="AY190" s="152" t="s">
        <v>178</v>
      </c>
    </row>
    <row r="191" spans="2:65" s="12" customFormat="1" ht="10.199999999999999">
      <c r="B191" s="150"/>
      <c r="D191" s="151" t="s">
        <v>189</v>
      </c>
      <c r="E191" s="152" t="s">
        <v>32</v>
      </c>
      <c r="F191" s="153" t="s">
        <v>1274</v>
      </c>
      <c r="H191" s="152" t="s">
        <v>32</v>
      </c>
      <c r="I191" s="154"/>
      <c r="L191" s="150"/>
      <c r="M191" s="155"/>
      <c r="T191" s="156"/>
      <c r="AT191" s="152" t="s">
        <v>189</v>
      </c>
      <c r="AU191" s="152" t="s">
        <v>88</v>
      </c>
      <c r="AV191" s="12" t="s">
        <v>86</v>
      </c>
      <c r="AW191" s="12" t="s">
        <v>41</v>
      </c>
      <c r="AX191" s="12" t="s">
        <v>79</v>
      </c>
      <c r="AY191" s="152" t="s">
        <v>178</v>
      </c>
    </row>
    <row r="192" spans="2:65" s="12" customFormat="1" ht="10.199999999999999">
      <c r="B192" s="150"/>
      <c r="D192" s="151" t="s">
        <v>189</v>
      </c>
      <c r="E192" s="152" t="s">
        <v>32</v>
      </c>
      <c r="F192" s="153" t="s">
        <v>1275</v>
      </c>
      <c r="H192" s="152" t="s">
        <v>32</v>
      </c>
      <c r="I192" s="154"/>
      <c r="L192" s="150"/>
      <c r="M192" s="155"/>
      <c r="T192" s="156"/>
      <c r="AT192" s="152" t="s">
        <v>189</v>
      </c>
      <c r="AU192" s="152" t="s">
        <v>88</v>
      </c>
      <c r="AV192" s="12" t="s">
        <v>86</v>
      </c>
      <c r="AW192" s="12" t="s">
        <v>41</v>
      </c>
      <c r="AX192" s="12" t="s">
        <v>79</v>
      </c>
      <c r="AY192" s="152" t="s">
        <v>178</v>
      </c>
    </row>
    <row r="193" spans="2:65" s="13" customFormat="1" ht="10.199999999999999">
      <c r="B193" s="157"/>
      <c r="D193" s="151" t="s">
        <v>189</v>
      </c>
      <c r="E193" s="158" t="s">
        <v>32</v>
      </c>
      <c r="F193" s="159" t="s">
        <v>1276</v>
      </c>
      <c r="H193" s="160">
        <v>6.1749999999999998</v>
      </c>
      <c r="I193" s="161"/>
      <c r="L193" s="157"/>
      <c r="M193" s="162"/>
      <c r="T193" s="163"/>
      <c r="AT193" s="158" t="s">
        <v>189</v>
      </c>
      <c r="AU193" s="158" t="s">
        <v>88</v>
      </c>
      <c r="AV193" s="13" t="s">
        <v>88</v>
      </c>
      <c r="AW193" s="13" t="s">
        <v>41</v>
      </c>
      <c r="AX193" s="13" t="s">
        <v>79</v>
      </c>
      <c r="AY193" s="158" t="s">
        <v>178</v>
      </c>
    </row>
    <row r="194" spans="2:65" s="13" customFormat="1" ht="10.199999999999999">
      <c r="B194" s="157"/>
      <c r="D194" s="151" t="s">
        <v>189</v>
      </c>
      <c r="E194" s="158" t="s">
        <v>32</v>
      </c>
      <c r="F194" s="159" t="s">
        <v>1251</v>
      </c>
      <c r="H194" s="160">
        <v>18.75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79</v>
      </c>
      <c r="AY194" s="158" t="s">
        <v>178</v>
      </c>
    </row>
    <row r="195" spans="2:65" s="14" customFormat="1" ht="10.199999999999999">
      <c r="B195" s="164"/>
      <c r="D195" s="151" t="s">
        <v>189</v>
      </c>
      <c r="E195" s="165" t="s">
        <v>32</v>
      </c>
      <c r="F195" s="166" t="s">
        <v>192</v>
      </c>
      <c r="H195" s="167">
        <v>24.925000000000001</v>
      </c>
      <c r="I195" s="168"/>
      <c r="L195" s="164"/>
      <c r="M195" s="169"/>
      <c r="T195" s="170"/>
      <c r="AT195" s="165" t="s">
        <v>189</v>
      </c>
      <c r="AU195" s="165" t="s">
        <v>88</v>
      </c>
      <c r="AV195" s="14" t="s">
        <v>185</v>
      </c>
      <c r="AW195" s="14" t="s">
        <v>41</v>
      </c>
      <c r="AX195" s="14" t="s">
        <v>86</v>
      </c>
      <c r="AY195" s="165" t="s">
        <v>178</v>
      </c>
    </row>
    <row r="196" spans="2:65" s="1" customFormat="1" ht="55.5" customHeight="1">
      <c r="B196" s="34"/>
      <c r="C196" s="133" t="s">
        <v>231</v>
      </c>
      <c r="D196" s="133" t="s">
        <v>180</v>
      </c>
      <c r="E196" s="134" t="s">
        <v>1277</v>
      </c>
      <c r="F196" s="135" t="s">
        <v>1278</v>
      </c>
      <c r="G196" s="136" t="s">
        <v>234</v>
      </c>
      <c r="H196" s="137">
        <v>83.707999999999998</v>
      </c>
      <c r="I196" s="138"/>
      <c r="J196" s="139">
        <f>ROUND(I196*H196,2)</f>
        <v>0</v>
      </c>
      <c r="K196" s="135" t="s">
        <v>184</v>
      </c>
      <c r="L196" s="34"/>
      <c r="M196" s="140" t="s">
        <v>32</v>
      </c>
      <c r="N196" s="141" t="s">
        <v>50</v>
      </c>
      <c r="P196" s="142">
        <f>O196*H196</f>
        <v>0</v>
      </c>
      <c r="Q196" s="142">
        <v>0</v>
      </c>
      <c r="R196" s="142">
        <f>Q196*H196</f>
        <v>0</v>
      </c>
      <c r="S196" s="142">
        <v>0.22</v>
      </c>
      <c r="T196" s="143">
        <f>S196*H196</f>
        <v>18.415759999999999</v>
      </c>
      <c r="AR196" s="144" t="s">
        <v>185</v>
      </c>
      <c r="AT196" s="144" t="s">
        <v>180</v>
      </c>
      <c r="AU196" s="144" t="s">
        <v>88</v>
      </c>
      <c r="AY196" s="18" t="s">
        <v>178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86</v>
      </c>
      <c r="BK196" s="145">
        <f>ROUND(I196*H196,2)</f>
        <v>0</v>
      </c>
      <c r="BL196" s="18" t="s">
        <v>185</v>
      </c>
      <c r="BM196" s="144" t="s">
        <v>1279</v>
      </c>
    </row>
    <row r="197" spans="2:65" s="1" customFormat="1" ht="10.199999999999999">
      <c r="B197" s="34"/>
      <c r="D197" s="146" t="s">
        <v>187</v>
      </c>
      <c r="F197" s="147" t="s">
        <v>1280</v>
      </c>
      <c r="I197" s="148"/>
      <c r="L197" s="34"/>
      <c r="M197" s="149"/>
      <c r="T197" s="55"/>
      <c r="AT197" s="18" t="s">
        <v>187</v>
      </c>
      <c r="AU197" s="18" t="s">
        <v>88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190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1222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1242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10.199999999999999">
      <c r="B201" s="150"/>
      <c r="D201" s="151" t="s">
        <v>189</v>
      </c>
      <c r="E201" s="152" t="s">
        <v>32</v>
      </c>
      <c r="F201" s="153" t="s">
        <v>1274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2" customFormat="1" ht="10.199999999999999">
      <c r="B202" s="150"/>
      <c r="D202" s="151" t="s">
        <v>189</v>
      </c>
      <c r="E202" s="152" t="s">
        <v>32</v>
      </c>
      <c r="F202" s="153" t="s">
        <v>1281</v>
      </c>
      <c r="H202" s="152" t="s">
        <v>32</v>
      </c>
      <c r="I202" s="154"/>
      <c r="L202" s="150"/>
      <c r="M202" s="155"/>
      <c r="T202" s="156"/>
      <c r="AT202" s="152" t="s">
        <v>189</v>
      </c>
      <c r="AU202" s="152" t="s">
        <v>88</v>
      </c>
      <c r="AV202" s="12" t="s">
        <v>86</v>
      </c>
      <c r="AW202" s="12" t="s">
        <v>41</v>
      </c>
      <c r="AX202" s="12" t="s">
        <v>79</v>
      </c>
      <c r="AY202" s="152" t="s">
        <v>178</v>
      </c>
    </row>
    <row r="203" spans="2:65" s="13" customFormat="1" ht="10.199999999999999">
      <c r="B203" s="157"/>
      <c r="D203" s="151" t="s">
        <v>189</v>
      </c>
      <c r="E203" s="158" t="s">
        <v>32</v>
      </c>
      <c r="F203" s="159" t="s">
        <v>1276</v>
      </c>
      <c r="H203" s="160">
        <v>6.1749999999999998</v>
      </c>
      <c r="I203" s="161"/>
      <c r="L203" s="157"/>
      <c r="M203" s="162"/>
      <c r="T203" s="163"/>
      <c r="AT203" s="158" t="s">
        <v>189</v>
      </c>
      <c r="AU203" s="158" t="s">
        <v>88</v>
      </c>
      <c r="AV203" s="13" t="s">
        <v>88</v>
      </c>
      <c r="AW203" s="13" t="s">
        <v>41</v>
      </c>
      <c r="AX203" s="13" t="s">
        <v>79</v>
      </c>
      <c r="AY203" s="158" t="s">
        <v>178</v>
      </c>
    </row>
    <row r="204" spans="2:65" s="13" customFormat="1" ht="10.199999999999999">
      <c r="B204" s="157"/>
      <c r="D204" s="151" t="s">
        <v>189</v>
      </c>
      <c r="E204" s="158" t="s">
        <v>32</v>
      </c>
      <c r="F204" s="159" t="s">
        <v>1251</v>
      </c>
      <c r="H204" s="160">
        <v>18.75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79</v>
      </c>
      <c r="AY204" s="158" t="s">
        <v>178</v>
      </c>
    </row>
    <row r="205" spans="2:65" s="12" customFormat="1" ht="10.199999999999999">
      <c r="B205" s="150"/>
      <c r="D205" s="151" t="s">
        <v>189</v>
      </c>
      <c r="E205" s="152" t="s">
        <v>32</v>
      </c>
      <c r="F205" s="153" t="s">
        <v>1282</v>
      </c>
      <c r="H205" s="152" t="s">
        <v>32</v>
      </c>
      <c r="I205" s="154"/>
      <c r="L205" s="150"/>
      <c r="M205" s="155"/>
      <c r="T205" s="156"/>
      <c r="AT205" s="152" t="s">
        <v>189</v>
      </c>
      <c r="AU205" s="152" t="s">
        <v>88</v>
      </c>
      <c r="AV205" s="12" t="s">
        <v>86</v>
      </c>
      <c r="AW205" s="12" t="s">
        <v>41</v>
      </c>
      <c r="AX205" s="12" t="s">
        <v>79</v>
      </c>
      <c r="AY205" s="152" t="s">
        <v>178</v>
      </c>
    </row>
    <row r="206" spans="2:65" s="13" customFormat="1" ht="10.199999999999999">
      <c r="B206" s="157"/>
      <c r="D206" s="151" t="s">
        <v>189</v>
      </c>
      <c r="E206" s="158" t="s">
        <v>32</v>
      </c>
      <c r="F206" s="159" t="s">
        <v>1283</v>
      </c>
      <c r="H206" s="160">
        <v>6.88</v>
      </c>
      <c r="I206" s="161"/>
      <c r="L206" s="157"/>
      <c r="M206" s="162"/>
      <c r="T206" s="163"/>
      <c r="AT206" s="158" t="s">
        <v>189</v>
      </c>
      <c r="AU206" s="158" t="s">
        <v>88</v>
      </c>
      <c r="AV206" s="13" t="s">
        <v>88</v>
      </c>
      <c r="AW206" s="13" t="s">
        <v>41</v>
      </c>
      <c r="AX206" s="13" t="s">
        <v>79</v>
      </c>
      <c r="AY206" s="158" t="s">
        <v>178</v>
      </c>
    </row>
    <row r="207" spans="2:65" s="13" customFormat="1" ht="10.199999999999999">
      <c r="B207" s="157"/>
      <c r="D207" s="151" t="s">
        <v>189</v>
      </c>
      <c r="E207" s="158" t="s">
        <v>32</v>
      </c>
      <c r="F207" s="159" t="s">
        <v>1260</v>
      </c>
      <c r="H207" s="160">
        <v>21.068000000000001</v>
      </c>
      <c r="I207" s="161"/>
      <c r="L207" s="157"/>
      <c r="M207" s="162"/>
      <c r="T207" s="163"/>
      <c r="AT207" s="158" t="s">
        <v>189</v>
      </c>
      <c r="AU207" s="158" t="s">
        <v>88</v>
      </c>
      <c r="AV207" s="13" t="s">
        <v>88</v>
      </c>
      <c r="AW207" s="13" t="s">
        <v>41</v>
      </c>
      <c r="AX207" s="13" t="s">
        <v>79</v>
      </c>
      <c r="AY207" s="158" t="s">
        <v>178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1282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3" customFormat="1" ht="10.199999999999999">
      <c r="B209" s="157"/>
      <c r="D209" s="151" t="s">
        <v>189</v>
      </c>
      <c r="E209" s="158" t="s">
        <v>32</v>
      </c>
      <c r="F209" s="159" t="s">
        <v>1284</v>
      </c>
      <c r="H209" s="160">
        <v>7.3150000000000004</v>
      </c>
      <c r="I209" s="161"/>
      <c r="L209" s="157"/>
      <c r="M209" s="162"/>
      <c r="T209" s="163"/>
      <c r="AT209" s="158" t="s">
        <v>189</v>
      </c>
      <c r="AU209" s="158" t="s">
        <v>88</v>
      </c>
      <c r="AV209" s="13" t="s">
        <v>88</v>
      </c>
      <c r="AW209" s="13" t="s">
        <v>41</v>
      </c>
      <c r="AX209" s="13" t="s">
        <v>79</v>
      </c>
      <c r="AY209" s="158" t="s">
        <v>178</v>
      </c>
    </row>
    <row r="210" spans="2:65" s="13" customFormat="1" ht="10.199999999999999">
      <c r="B210" s="157"/>
      <c r="D210" s="151" t="s">
        <v>189</v>
      </c>
      <c r="E210" s="158" t="s">
        <v>32</v>
      </c>
      <c r="F210" s="159" t="s">
        <v>1269</v>
      </c>
      <c r="H210" s="160">
        <v>23.52</v>
      </c>
      <c r="I210" s="161"/>
      <c r="L210" s="157"/>
      <c r="M210" s="162"/>
      <c r="T210" s="163"/>
      <c r="AT210" s="158" t="s">
        <v>189</v>
      </c>
      <c r="AU210" s="158" t="s">
        <v>88</v>
      </c>
      <c r="AV210" s="13" t="s">
        <v>88</v>
      </c>
      <c r="AW210" s="13" t="s">
        <v>41</v>
      </c>
      <c r="AX210" s="13" t="s">
        <v>79</v>
      </c>
      <c r="AY210" s="158" t="s">
        <v>178</v>
      </c>
    </row>
    <row r="211" spans="2:65" s="14" customFormat="1" ht="10.199999999999999">
      <c r="B211" s="164"/>
      <c r="D211" s="151" t="s">
        <v>189</v>
      </c>
      <c r="E211" s="165" t="s">
        <v>32</v>
      </c>
      <c r="F211" s="166" t="s">
        <v>192</v>
      </c>
      <c r="H211" s="167">
        <v>83.707999999999998</v>
      </c>
      <c r="I211" s="168"/>
      <c r="L211" s="164"/>
      <c r="M211" s="169"/>
      <c r="T211" s="170"/>
      <c r="AT211" s="165" t="s">
        <v>189</v>
      </c>
      <c r="AU211" s="165" t="s">
        <v>88</v>
      </c>
      <c r="AV211" s="14" t="s">
        <v>185</v>
      </c>
      <c r="AW211" s="14" t="s">
        <v>41</v>
      </c>
      <c r="AX211" s="14" t="s">
        <v>86</v>
      </c>
      <c r="AY211" s="165" t="s">
        <v>178</v>
      </c>
    </row>
    <row r="212" spans="2:65" s="1" customFormat="1" ht="49.05" customHeight="1">
      <c r="B212" s="34"/>
      <c r="C212" s="133" t="s">
        <v>241</v>
      </c>
      <c r="D212" s="133" t="s">
        <v>180</v>
      </c>
      <c r="E212" s="134" t="s">
        <v>1285</v>
      </c>
      <c r="F212" s="135" t="s">
        <v>1286</v>
      </c>
      <c r="G212" s="136" t="s">
        <v>234</v>
      </c>
      <c r="H212" s="137">
        <v>36.558</v>
      </c>
      <c r="I212" s="138"/>
      <c r="J212" s="139">
        <f>ROUND(I212*H212,2)</f>
        <v>0</v>
      </c>
      <c r="K212" s="135" t="s">
        <v>184</v>
      </c>
      <c r="L212" s="34"/>
      <c r="M212" s="140" t="s">
        <v>32</v>
      </c>
      <c r="N212" s="141" t="s">
        <v>50</v>
      </c>
      <c r="P212" s="142">
        <f>O212*H212</f>
        <v>0</v>
      </c>
      <c r="Q212" s="142">
        <v>6.0000000000000002E-5</v>
      </c>
      <c r="R212" s="142">
        <f>Q212*H212</f>
        <v>2.1934800000000003E-3</v>
      </c>
      <c r="S212" s="142">
        <v>0.115</v>
      </c>
      <c r="T212" s="143">
        <f>S212*H212</f>
        <v>4.2041700000000004</v>
      </c>
      <c r="AR212" s="144" t="s">
        <v>185</v>
      </c>
      <c r="AT212" s="144" t="s">
        <v>180</v>
      </c>
      <c r="AU212" s="144" t="s">
        <v>88</v>
      </c>
      <c r="AY212" s="18" t="s">
        <v>178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86</v>
      </c>
      <c r="BK212" s="145">
        <f>ROUND(I212*H212,2)</f>
        <v>0</v>
      </c>
      <c r="BL212" s="18" t="s">
        <v>185</v>
      </c>
      <c r="BM212" s="144" t="s">
        <v>1287</v>
      </c>
    </row>
    <row r="213" spans="2:65" s="1" customFormat="1" ht="10.199999999999999">
      <c r="B213" s="34"/>
      <c r="D213" s="146" t="s">
        <v>187</v>
      </c>
      <c r="F213" s="147" t="s">
        <v>1288</v>
      </c>
      <c r="I213" s="148"/>
      <c r="L213" s="34"/>
      <c r="M213" s="149"/>
      <c r="T213" s="55"/>
      <c r="AT213" s="18" t="s">
        <v>187</v>
      </c>
      <c r="AU213" s="18" t="s">
        <v>88</v>
      </c>
    </row>
    <row r="214" spans="2:65" s="12" customFormat="1" ht="10.199999999999999">
      <c r="B214" s="150"/>
      <c r="D214" s="151" t="s">
        <v>189</v>
      </c>
      <c r="E214" s="152" t="s">
        <v>32</v>
      </c>
      <c r="F214" s="153" t="s">
        <v>190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2" customFormat="1" ht="10.199999999999999">
      <c r="B215" s="150"/>
      <c r="D215" s="151" t="s">
        <v>189</v>
      </c>
      <c r="E215" s="152" t="s">
        <v>32</v>
      </c>
      <c r="F215" s="153" t="s">
        <v>1222</v>
      </c>
      <c r="H215" s="152" t="s">
        <v>32</v>
      </c>
      <c r="I215" s="154"/>
      <c r="L215" s="150"/>
      <c r="M215" s="155"/>
      <c r="T215" s="156"/>
      <c r="AT215" s="152" t="s">
        <v>189</v>
      </c>
      <c r="AU215" s="152" t="s">
        <v>88</v>
      </c>
      <c r="AV215" s="12" t="s">
        <v>86</v>
      </c>
      <c r="AW215" s="12" t="s">
        <v>41</v>
      </c>
      <c r="AX215" s="12" t="s">
        <v>79</v>
      </c>
      <c r="AY215" s="152" t="s">
        <v>178</v>
      </c>
    </row>
    <row r="216" spans="2:65" s="12" customFormat="1" ht="10.199999999999999">
      <c r="B216" s="150"/>
      <c r="D216" s="151" t="s">
        <v>189</v>
      </c>
      <c r="E216" s="152" t="s">
        <v>32</v>
      </c>
      <c r="F216" s="153" t="s">
        <v>1242</v>
      </c>
      <c r="H216" s="152" t="s">
        <v>32</v>
      </c>
      <c r="I216" s="154"/>
      <c r="L216" s="150"/>
      <c r="M216" s="155"/>
      <c r="T216" s="156"/>
      <c r="AT216" s="152" t="s">
        <v>189</v>
      </c>
      <c r="AU216" s="152" t="s">
        <v>88</v>
      </c>
      <c r="AV216" s="12" t="s">
        <v>86</v>
      </c>
      <c r="AW216" s="12" t="s">
        <v>41</v>
      </c>
      <c r="AX216" s="12" t="s">
        <v>79</v>
      </c>
      <c r="AY216" s="152" t="s">
        <v>178</v>
      </c>
    </row>
    <row r="217" spans="2:65" s="12" customFormat="1" ht="10.199999999999999">
      <c r="B217" s="150"/>
      <c r="D217" s="151" t="s">
        <v>189</v>
      </c>
      <c r="E217" s="152" t="s">
        <v>32</v>
      </c>
      <c r="F217" s="153" t="s">
        <v>1289</v>
      </c>
      <c r="H217" s="152" t="s">
        <v>32</v>
      </c>
      <c r="I217" s="154"/>
      <c r="L217" s="150"/>
      <c r="M217" s="155"/>
      <c r="T217" s="156"/>
      <c r="AT217" s="152" t="s">
        <v>189</v>
      </c>
      <c r="AU217" s="152" t="s">
        <v>88</v>
      </c>
      <c r="AV217" s="12" t="s">
        <v>86</v>
      </c>
      <c r="AW217" s="12" t="s">
        <v>41</v>
      </c>
      <c r="AX217" s="12" t="s">
        <v>79</v>
      </c>
      <c r="AY217" s="152" t="s">
        <v>178</v>
      </c>
    </row>
    <row r="218" spans="2:65" s="12" customFormat="1" ht="10.199999999999999">
      <c r="B218" s="150"/>
      <c r="D218" s="151" t="s">
        <v>189</v>
      </c>
      <c r="E218" s="152" t="s">
        <v>32</v>
      </c>
      <c r="F218" s="153" t="s">
        <v>1290</v>
      </c>
      <c r="H218" s="152" t="s">
        <v>32</v>
      </c>
      <c r="I218" s="154"/>
      <c r="L218" s="150"/>
      <c r="M218" s="155"/>
      <c r="T218" s="156"/>
      <c r="AT218" s="152" t="s">
        <v>189</v>
      </c>
      <c r="AU218" s="152" t="s">
        <v>88</v>
      </c>
      <c r="AV218" s="12" t="s">
        <v>86</v>
      </c>
      <c r="AW218" s="12" t="s">
        <v>41</v>
      </c>
      <c r="AX218" s="12" t="s">
        <v>79</v>
      </c>
      <c r="AY218" s="152" t="s">
        <v>178</v>
      </c>
    </row>
    <row r="219" spans="2:65" s="13" customFormat="1" ht="10.199999999999999">
      <c r="B219" s="157"/>
      <c r="D219" s="151" t="s">
        <v>189</v>
      </c>
      <c r="E219" s="158" t="s">
        <v>32</v>
      </c>
      <c r="F219" s="159" t="s">
        <v>1291</v>
      </c>
      <c r="H219" s="160">
        <v>10.45</v>
      </c>
      <c r="I219" s="161"/>
      <c r="L219" s="157"/>
      <c r="M219" s="162"/>
      <c r="T219" s="163"/>
      <c r="AT219" s="158" t="s">
        <v>189</v>
      </c>
      <c r="AU219" s="158" t="s">
        <v>88</v>
      </c>
      <c r="AV219" s="13" t="s">
        <v>88</v>
      </c>
      <c r="AW219" s="13" t="s">
        <v>41</v>
      </c>
      <c r="AX219" s="13" t="s">
        <v>79</v>
      </c>
      <c r="AY219" s="158" t="s">
        <v>178</v>
      </c>
    </row>
    <row r="220" spans="2:65" s="13" customFormat="1" ht="10.199999999999999">
      <c r="B220" s="157"/>
      <c r="D220" s="151" t="s">
        <v>189</v>
      </c>
      <c r="E220" s="158" t="s">
        <v>32</v>
      </c>
      <c r="F220" s="159" t="s">
        <v>1292</v>
      </c>
      <c r="H220" s="160">
        <v>26.108000000000001</v>
      </c>
      <c r="I220" s="161"/>
      <c r="L220" s="157"/>
      <c r="M220" s="162"/>
      <c r="T220" s="163"/>
      <c r="AT220" s="158" t="s">
        <v>189</v>
      </c>
      <c r="AU220" s="158" t="s">
        <v>88</v>
      </c>
      <c r="AV220" s="13" t="s">
        <v>88</v>
      </c>
      <c r="AW220" s="13" t="s">
        <v>41</v>
      </c>
      <c r="AX220" s="13" t="s">
        <v>79</v>
      </c>
      <c r="AY220" s="158" t="s">
        <v>178</v>
      </c>
    </row>
    <row r="221" spans="2:65" s="14" customFormat="1" ht="10.199999999999999">
      <c r="B221" s="164"/>
      <c r="D221" s="151" t="s">
        <v>189</v>
      </c>
      <c r="E221" s="165" t="s">
        <v>32</v>
      </c>
      <c r="F221" s="166" t="s">
        <v>192</v>
      </c>
      <c r="H221" s="167">
        <v>36.558</v>
      </c>
      <c r="I221" s="168"/>
      <c r="L221" s="164"/>
      <c r="M221" s="169"/>
      <c r="T221" s="170"/>
      <c r="AT221" s="165" t="s">
        <v>189</v>
      </c>
      <c r="AU221" s="165" t="s">
        <v>88</v>
      </c>
      <c r="AV221" s="14" t="s">
        <v>185</v>
      </c>
      <c r="AW221" s="14" t="s">
        <v>41</v>
      </c>
      <c r="AX221" s="14" t="s">
        <v>86</v>
      </c>
      <c r="AY221" s="165" t="s">
        <v>178</v>
      </c>
    </row>
    <row r="222" spans="2:65" s="1" customFormat="1" ht="49.05" customHeight="1">
      <c r="B222" s="34"/>
      <c r="C222" s="133" t="s">
        <v>247</v>
      </c>
      <c r="D222" s="133" t="s">
        <v>180</v>
      </c>
      <c r="E222" s="134" t="s">
        <v>1293</v>
      </c>
      <c r="F222" s="135" t="s">
        <v>1294</v>
      </c>
      <c r="G222" s="136" t="s">
        <v>234</v>
      </c>
      <c r="H222" s="137">
        <v>664</v>
      </c>
      <c r="I222" s="138"/>
      <c r="J222" s="139">
        <f>ROUND(I222*H222,2)</f>
        <v>0</v>
      </c>
      <c r="K222" s="135" t="s">
        <v>184</v>
      </c>
      <c r="L222" s="34"/>
      <c r="M222" s="140" t="s">
        <v>32</v>
      </c>
      <c r="N222" s="141" t="s">
        <v>50</v>
      </c>
      <c r="P222" s="142">
        <f>O222*H222</f>
        <v>0</v>
      </c>
      <c r="Q222" s="142">
        <v>9.0000000000000006E-5</v>
      </c>
      <c r="R222" s="142">
        <f>Q222*H222</f>
        <v>5.9760000000000001E-2</v>
      </c>
      <c r="S222" s="142">
        <v>0.115</v>
      </c>
      <c r="T222" s="143">
        <f>S222*H222</f>
        <v>76.36</v>
      </c>
      <c r="AR222" s="144" t="s">
        <v>185</v>
      </c>
      <c r="AT222" s="144" t="s">
        <v>180</v>
      </c>
      <c r="AU222" s="144" t="s">
        <v>88</v>
      </c>
      <c r="AY222" s="18" t="s">
        <v>178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86</v>
      </c>
      <c r="BK222" s="145">
        <f>ROUND(I222*H222,2)</f>
        <v>0</v>
      </c>
      <c r="BL222" s="18" t="s">
        <v>185</v>
      </c>
      <c r="BM222" s="144" t="s">
        <v>1295</v>
      </c>
    </row>
    <row r="223" spans="2:65" s="1" customFormat="1" ht="10.199999999999999">
      <c r="B223" s="34"/>
      <c r="D223" s="146" t="s">
        <v>187</v>
      </c>
      <c r="F223" s="147" t="s">
        <v>1296</v>
      </c>
      <c r="I223" s="148"/>
      <c r="L223" s="34"/>
      <c r="M223" s="149"/>
      <c r="T223" s="55"/>
      <c r="AT223" s="18" t="s">
        <v>187</v>
      </c>
      <c r="AU223" s="18" t="s">
        <v>88</v>
      </c>
    </row>
    <row r="224" spans="2:65" s="12" customFormat="1" ht="10.199999999999999">
      <c r="B224" s="150"/>
      <c r="D224" s="151" t="s">
        <v>189</v>
      </c>
      <c r="E224" s="152" t="s">
        <v>32</v>
      </c>
      <c r="F224" s="153" t="s">
        <v>190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10.199999999999999">
      <c r="B225" s="150"/>
      <c r="D225" s="151" t="s">
        <v>189</v>
      </c>
      <c r="E225" s="152" t="s">
        <v>32</v>
      </c>
      <c r="F225" s="153" t="s">
        <v>1222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2" customFormat="1" ht="10.199999999999999">
      <c r="B226" s="150"/>
      <c r="D226" s="151" t="s">
        <v>189</v>
      </c>
      <c r="E226" s="152" t="s">
        <v>32</v>
      </c>
      <c r="F226" s="153" t="s">
        <v>1242</v>
      </c>
      <c r="H226" s="152" t="s">
        <v>32</v>
      </c>
      <c r="I226" s="154"/>
      <c r="L226" s="150"/>
      <c r="M226" s="155"/>
      <c r="T226" s="156"/>
      <c r="AT226" s="152" t="s">
        <v>189</v>
      </c>
      <c r="AU226" s="152" t="s">
        <v>88</v>
      </c>
      <c r="AV226" s="12" t="s">
        <v>86</v>
      </c>
      <c r="AW226" s="12" t="s">
        <v>41</v>
      </c>
      <c r="AX226" s="12" t="s">
        <v>79</v>
      </c>
      <c r="AY226" s="152" t="s">
        <v>178</v>
      </c>
    </row>
    <row r="227" spans="2:65" s="12" customFormat="1" ht="10.199999999999999">
      <c r="B227" s="150"/>
      <c r="D227" s="151" t="s">
        <v>189</v>
      </c>
      <c r="E227" s="152" t="s">
        <v>32</v>
      </c>
      <c r="F227" s="153" t="s">
        <v>1243</v>
      </c>
      <c r="H227" s="152" t="s">
        <v>32</v>
      </c>
      <c r="I227" s="154"/>
      <c r="L227" s="150"/>
      <c r="M227" s="155"/>
      <c r="T227" s="156"/>
      <c r="AT227" s="152" t="s">
        <v>189</v>
      </c>
      <c r="AU227" s="152" t="s">
        <v>88</v>
      </c>
      <c r="AV227" s="12" t="s">
        <v>86</v>
      </c>
      <c r="AW227" s="12" t="s">
        <v>41</v>
      </c>
      <c r="AX227" s="12" t="s">
        <v>79</v>
      </c>
      <c r="AY227" s="152" t="s">
        <v>178</v>
      </c>
    </row>
    <row r="228" spans="2:65" s="12" customFormat="1" ht="10.199999999999999">
      <c r="B228" s="150"/>
      <c r="D228" s="151" t="s">
        <v>189</v>
      </c>
      <c r="E228" s="152" t="s">
        <v>32</v>
      </c>
      <c r="F228" s="153" t="s">
        <v>1244</v>
      </c>
      <c r="H228" s="152" t="s">
        <v>32</v>
      </c>
      <c r="I228" s="154"/>
      <c r="L228" s="150"/>
      <c r="M228" s="155"/>
      <c r="T228" s="156"/>
      <c r="AT228" s="152" t="s">
        <v>189</v>
      </c>
      <c r="AU228" s="152" t="s">
        <v>88</v>
      </c>
      <c r="AV228" s="12" t="s">
        <v>86</v>
      </c>
      <c r="AW228" s="12" t="s">
        <v>41</v>
      </c>
      <c r="AX228" s="12" t="s">
        <v>79</v>
      </c>
      <c r="AY228" s="152" t="s">
        <v>178</v>
      </c>
    </row>
    <row r="229" spans="2:65" s="12" customFormat="1" ht="20.399999999999999">
      <c r="B229" s="150"/>
      <c r="D229" s="151" t="s">
        <v>189</v>
      </c>
      <c r="E229" s="152" t="s">
        <v>32</v>
      </c>
      <c r="F229" s="153" t="s">
        <v>1297</v>
      </c>
      <c r="H229" s="152" t="s">
        <v>32</v>
      </c>
      <c r="I229" s="154"/>
      <c r="L229" s="150"/>
      <c r="M229" s="155"/>
      <c r="T229" s="156"/>
      <c r="AT229" s="152" t="s">
        <v>189</v>
      </c>
      <c r="AU229" s="152" t="s">
        <v>88</v>
      </c>
      <c r="AV229" s="12" t="s">
        <v>86</v>
      </c>
      <c r="AW229" s="12" t="s">
        <v>41</v>
      </c>
      <c r="AX229" s="12" t="s">
        <v>79</v>
      </c>
      <c r="AY229" s="152" t="s">
        <v>178</v>
      </c>
    </row>
    <row r="230" spans="2:65" s="12" customFormat="1" ht="10.199999999999999">
      <c r="B230" s="150"/>
      <c r="D230" s="151" t="s">
        <v>189</v>
      </c>
      <c r="E230" s="152" t="s">
        <v>32</v>
      </c>
      <c r="F230" s="153" t="s">
        <v>1246</v>
      </c>
      <c r="H230" s="152" t="s">
        <v>32</v>
      </c>
      <c r="I230" s="154"/>
      <c r="L230" s="150"/>
      <c r="M230" s="155"/>
      <c r="T230" s="156"/>
      <c r="AT230" s="152" t="s">
        <v>189</v>
      </c>
      <c r="AU230" s="152" t="s">
        <v>88</v>
      </c>
      <c r="AV230" s="12" t="s">
        <v>86</v>
      </c>
      <c r="AW230" s="12" t="s">
        <v>41</v>
      </c>
      <c r="AX230" s="12" t="s">
        <v>79</v>
      </c>
      <c r="AY230" s="152" t="s">
        <v>178</v>
      </c>
    </row>
    <row r="231" spans="2:65" s="13" customFormat="1" ht="10.199999999999999">
      <c r="B231" s="157"/>
      <c r="D231" s="151" t="s">
        <v>189</v>
      </c>
      <c r="E231" s="158" t="s">
        <v>32</v>
      </c>
      <c r="F231" s="159" t="s">
        <v>1298</v>
      </c>
      <c r="H231" s="160">
        <v>286</v>
      </c>
      <c r="I231" s="161"/>
      <c r="L231" s="157"/>
      <c r="M231" s="162"/>
      <c r="T231" s="163"/>
      <c r="AT231" s="158" t="s">
        <v>189</v>
      </c>
      <c r="AU231" s="158" t="s">
        <v>88</v>
      </c>
      <c r="AV231" s="13" t="s">
        <v>88</v>
      </c>
      <c r="AW231" s="13" t="s">
        <v>41</v>
      </c>
      <c r="AX231" s="13" t="s">
        <v>79</v>
      </c>
      <c r="AY231" s="158" t="s">
        <v>178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1249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3" customFormat="1" ht="10.199999999999999">
      <c r="B233" s="157"/>
      <c r="D233" s="151" t="s">
        <v>189</v>
      </c>
      <c r="E233" s="158" t="s">
        <v>32</v>
      </c>
      <c r="F233" s="159" t="s">
        <v>1299</v>
      </c>
      <c r="H233" s="160">
        <v>378</v>
      </c>
      <c r="I233" s="161"/>
      <c r="L233" s="157"/>
      <c r="M233" s="162"/>
      <c r="T233" s="163"/>
      <c r="AT233" s="158" t="s">
        <v>189</v>
      </c>
      <c r="AU233" s="158" t="s">
        <v>88</v>
      </c>
      <c r="AV233" s="13" t="s">
        <v>88</v>
      </c>
      <c r="AW233" s="13" t="s">
        <v>41</v>
      </c>
      <c r="AX233" s="13" t="s">
        <v>79</v>
      </c>
      <c r="AY233" s="158" t="s">
        <v>178</v>
      </c>
    </row>
    <row r="234" spans="2:65" s="14" customFormat="1" ht="10.199999999999999">
      <c r="B234" s="164"/>
      <c r="D234" s="151" t="s">
        <v>189</v>
      </c>
      <c r="E234" s="165" t="s">
        <v>32</v>
      </c>
      <c r="F234" s="166" t="s">
        <v>192</v>
      </c>
      <c r="H234" s="167">
        <v>664</v>
      </c>
      <c r="I234" s="168"/>
      <c r="L234" s="164"/>
      <c r="M234" s="169"/>
      <c r="T234" s="170"/>
      <c r="AT234" s="165" t="s">
        <v>189</v>
      </c>
      <c r="AU234" s="165" t="s">
        <v>88</v>
      </c>
      <c r="AV234" s="14" t="s">
        <v>185</v>
      </c>
      <c r="AW234" s="14" t="s">
        <v>41</v>
      </c>
      <c r="AX234" s="14" t="s">
        <v>86</v>
      </c>
      <c r="AY234" s="165" t="s">
        <v>178</v>
      </c>
    </row>
    <row r="235" spans="2:65" s="1" customFormat="1" ht="90" customHeight="1">
      <c r="B235" s="34"/>
      <c r="C235" s="133" t="s">
        <v>255</v>
      </c>
      <c r="D235" s="133" t="s">
        <v>180</v>
      </c>
      <c r="E235" s="134" t="s">
        <v>200</v>
      </c>
      <c r="F235" s="135" t="s">
        <v>201</v>
      </c>
      <c r="G235" s="136" t="s">
        <v>202</v>
      </c>
      <c r="H235" s="137">
        <v>13</v>
      </c>
      <c r="I235" s="138"/>
      <c r="J235" s="139">
        <f>ROUND(I235*H235,2)</f>
        <v>0</v>
      </c>
      <c r="K235" s="135" t="s">
        <v>184</v>
      </c>
      <c r="L235" s="34"/>
      <c r="M235" s="140" t="s">
        <v>32</v>
      </c>
      <c r="N235" s="141" t="s">
        <v>50</v>
      </c>
      <c r="P235" s="142">
        <f>O235*H235</f>
        <v>0</v>
      </c>
      <c r="Q235" s="142">
        <v>3.6900000000000002E-2</v>
      </c>
      <c r="R235" s="142">
        <f>Q235*H235</f>
        <v>0.47970000000000002</v>
      </c>
      <c r="S235" s="142">
        <v>0</v>
      </c>
      <c r="T235" s="143">
        <f>S235*H235</f>
        <v>0</v>
      </c>
      <c r="AR235" s="144" t="s">
        <v>185</v>
      </c>
      <c r="AT235" s="144" t="s">
        <v>180</v>
      </c>
      <c r="AU235" s="144" t="s">
        <v>88</v>
      </c>
      <c r="AY235" s="18" t="s">
        <v>178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8" t="s">
        <v>86</v>
      </c>
      <c r="BK235" s="145">
        <f>ROUND(I235*H235,2)</f>
        <v>0</v>
      </c>
      <c r="BL235" s="18" t="s">
        <v>185</v>
      </c>
      <c r="BM235" s="144" t="s">
        <v>1300</v>
      </c>
    </row>
    <row r="236" spans="2:65" s="1" customFormat="1" ht="10.199999999999999">
      <c r="B236" s="34"/>
      <c r="D236" s="146" t="s">
        <v>187</v>
      </c>
      <c r="F236" s="147" t="s">
        <v>204</v>
      </c>
      <c r="I236" s="148"/>
      <c r="L236" s="34"/>
      <c r="M236" s="149"/>
      <c r="T236" s="55"/>
      <c r="AT236" s="18" t="s">
        <v>187</v>
      </c>
      <c r="AU236" s="18" t="s">
        <v>88</v>
      </c>
    </row>
    <row r="237" spans="2:65" s="12" customFormat="1" ht="10.199999999999999">
      <c r="B237" s="150"/>
      <c r="D237" s="151" t="s">
        <v>189</v>
      </c>
      <c r="E237" s="152" t="s">
        <v>32</v>
      </c>
      <c r="F237" s="153" t="s">
        <v>1222</v>
      </c>
      <c r="H237" s="152" t="s">
        <v>32</v>
      </c>
      <c r="I237" s="154"/>
      <c r="L237" s="150"/>
      <c r="M237" s="155"/>
      <c r="T237" s="156"/>
      <c r="AT237" s="152" t="s">
        <v>189</v>
      </c>
      <c r="AU237" s="152" t="s">
        <v>88</v>
      </c>
      <c r="AV237" s="12" t="s">
        <v>86</v>
      </c>
      <c r="AW237" s="12" t="s">
        <v>41</v>
      </c>
      <c r="AX237" s="12" t="s">
        <v>79</v>
      </c>
      <c r="AY237" s="152" t="s">
        <v>178</v>
      </c>
    </row>
    <row r="238" spans="2:65" s="12" customFormat="1" ht="10.199999999999999">
      <c r="B238" s="150"/>
      <c r="D238" s="151" t="s">
        <v>189</v>
      </c>
      <c r="E238" s="152" t="s">
        <v>32</v>
      </c>
      <c r="F238" s="153" t="s">
        <v>1242</v>
      </c>
      <c r="H238" s="152" t="s">
        <v>32</v>
      </c>
      <c r="I238" s="154"/>
      <c r="L238" s="150"/>
      <c r="M238" s="155"/>
      <c r="T238" s="156"/>
      <c r="AT238" s="152" t="s">
        <v>189</v>
      </c>
      <c r="AU238" s="152" t="s">
        <v>88</v>
      </c>
      <c r="AV238" s="12" t="s">
        <v>86</v>
      </c>
      <c r="AW238" s="12" t="s">
        <v>41</v>
      </c>
      <c r="AX238" s="12" t="s">
        <v>79</v>
      </c>
      <c r="AY238" s="152" t="s">
        <v>178</v>
      </c>
    </row>
    <row r="239" spans="2:65" s="12" customFormat="1" ht="10.199999999999999">
      <c r="B239" s="150"/>
      <c r="D239" s="151" t="s">
        <v>189</v>
      </c>
      <c r="E239" s="152" t="s">
        <v>32</v>
      </c>
      <c r="F239" s="153" t="s">
        <v>1301</v>
      </c>
      <c r="H239" s="152" t="s">
        <v>32</v>
      </c>
      <c r="I239" s="154"/>
      <c r="L239" s="150"/>
      <c r="M239" s="155"/>
      <c r="T239" s="156"/>
      <c r="AT239" s="152" t="s">
        <v>189</v>
      </c>
      <c r="AU239" s="152" t="s">
        <v>88</v>
      </c>
      <c r="AV239" s="12" t="s">
        <v>86</v>
      </c>
      <c r="AW239" s="12" t="s">
        <v>41</v>
      </c>
      <c r="AX239" s="12" t="s">
        <v>79</v>
      </c>
      <c r="AY239" s="152" t="s">
        <v>178</v>
      </c>
    </row>
    <row r="240" spans="2:65" s="12" customFormat="1" ht="10.199999999999999">
      <c r="B240" s="150"/>
      <c r="D240" s="151" t="s">
        <v>189</v>
      </c>
      <c r="E240" s="152" t="s">
        <v>32</v>
      </c>
      <c r="F240" s="153" t="s">
        <v>206</v>
      </c>
      <c r="H240" s="152" t="s">
        <v>32</v>
      </c>
      <c r="I240" s="154"/>
      <c r="L240" s="150"/>
      <c r="M240" s="155"/>
      <c r="T240" s="156"/>
      <c r="AT240" s="152" t="s">
        <v>189</v>
      </c>
      <c r="AU240" s="152" t="s">
        <v>88</v>
      </c>
      <c r="AV240" s="12" t="s">
        <v>86</v>
      </c>
      <c r="AW240" s="12" t="s">
        <v>41</v>
      </c>
      <c r="AX240" s="12" t="s">
        <v>79</v>
      </c>
      <c r="AY240" s="152" t="s">
        <v>178</v>
      </c>
    </row>
    <row r="241" spans="2:65" s="12" customFormat="1" ht="10.199999999999999">
      <c r="B241" s="150"/>
      <c r="D241" s="151" t="s">
        <v>189</v>
      </c>
      <c r="E241" s="152" t="s">
        <v>32</v>
      </c>
      <c r="F241" s="153" t="s">
        <v>1302</v>
      </c>
      <c r="H241" s="152" t="s">
        <v>32</v>
      </c>
      <c r="I241" s="154"/>
      <c r="L241" s="150"/>
      <c r="M241" s="155"/>
      <c r="T241" s="156"/>
      <c r="AT241" s="152" t="s">
        <v>189</v>
      </c>
      <c r="AU241" s="152" t="s">
        <v>88</v>
      </c>
      <c r="AV241" s="12" t="s">
        <v>86</v>
      </c>
      <c r="AW241" s="12" t="s">
        <v>41</v>
      </c>
      <c r="AX241" s="12" t="s">
        <v>79</v>
      </c>
      <c r="AY241" s="152" t="s">
        <v>178</v>
      </c>
    </row>
    <row r="242" spans="2:65" s="13" customFormat="1" ht="10.199999999999999">
      <c r="B242" s="157"/>
      <c r="D242" s="151" t="s">
        <v>189</v>
      </c>
      <c r="E242" s="158" t="s">
        <v>32</v>
      </c>
      <c r="F242" s="159" t="s">
        <v>1303</v>
      </c>
      <c r="H242" s="160">
        <v>7.8</v>
      </c>
      <c r="I242" s="161"/>
      <c r="L242" s="157"/>
      <c r="M242" s="162"/>
      <c r="T242" s="163"/>
      <c r="AT242" s="158" t="s">
        <v>189</v>
      </c>
      <c r="AU242" s="158" t="s">
        <v>88</v>
      </c>
      <c r="AV242" s="13" t="s">
        <v>88</v>
      </c>
      <c r="AW242" s="13" t="s">
        <v>41</v>
      </c>
      <c r="AX242" s="13" t="s">
        <v>79</v>
      </c>
      <c r="AY242" s="158" t="s">
        <v>178</v>
      </c>
    </row>
    <row r="243" spans="2:65" s="12" customFormat="1" ht="10.199999999999999">
      <c r="B243" s="150"/>
      <c r="D243" s="151" t="s">
        <v>189</v>
      </c>
      <c r="E243" s="152" t="s">
        <v>32</v>
      </c>
      <c r="F243" s="153" t="s">
        <v>1304</v>
      </c>
      <c r="H243" s="152" t="s">
        <v>32</v>
      </c>
      <c r="I243" s="154"/>
      <c r="L243" s="150"/>
      <c r="M243" s="155"/>
      <c r="T243" s="156"/>
      <c r="AT243" s="152" t="s">
        <v>189</v>
      </c>
      <c r="AU243" s="152" t="s">
        <v>88</v>
      </c>
      <c r="AV243" s="12" t="s">
        <v>86</v>
      </c>
      <c r="AW243" s="12" t="s">
        <v>41</v>
      </c>
      <c r="AX243" s="12" t="s">
        <v>79</v>
      </c>
      <c r="AY243" s="152" t="s">
        <v>178</v>
      </c>
    </row>
    <row r="244" spans="2:65" s="13" customFormat="1" ht="10.199999999999999">
      <c r="B244" s="157"/>
      <c r="D244" s="151" t="s">
        <v>189</v>
      </c>
      <c r="E244" s="158" t="s">
        <v>32</v>
      </c>
      <c r="F244" s="159" t="s">
        <v>1305</v>
      </c>
      <c r="H244" s="160">
        <v>5.2</v>
      </c>
      <c r="I244" s="161"/>
      <c r="L244" s="157"/>
      <c r="M244" s="162"/>
      <c r="T244" s="163"/>
      <c r="AT244" s="158" t="s">
        <v>189</v>
      </c>
      <c r="AU244" s="158" t="s">
        <v>88</v>
      </c>
      <c r="AV244" s="13" t="s">
        <v>88</v>
      </c>
      <c r="AW244" s="13" t="s">
        <v>41</v>
      </c>
      <c r="AX244" s="13" t="s">
        <v>79</v>
      </c>
      <c r="AY244" s="158" t="s">
        <v>178</v>
      </c>
    </row>
    <row r="245" spans="2:65" s="14" customFormat="1" ht="10.199999999999999">
      <c r="B245" s="164"/>
      <c r="D245" s="151" t="s">
        <v>189</v>
      </c>
      <c r="E245" s="165" t="s">
        <v>32</v>
      </c>
      <c r="F245" s="166" t="s">
        <v>192</v>
      </c>
      <c r="H245" s="167">
        <v>13</v>
      </c>
      <c r="I245" s="168"/>
      <c r="L245" s="164"/>
      <c r="M245" s="169"/>
      <c r="T245" s="170"/>
      <c r="AT245" s="165" t="s">
        <v>189</v>
      </c>
      <c r="AU245" s="165" t="s">
        <v>88</v>
      </c>
      <c r="AV245" s="14" t="s">
        <v>185</v>
      </c>
      <c r="AW245" s="14" t="s">
        <v>41</v>
      </c>
      <c r="AX245" s="14" t="s">
        <v>86</v>
      </c>
      <c r="AY245" s="165" t="s">
        <v>178</v>
      </c>
    </row>
    <row r="246" spans="2:65" s="1" customFormat="1" ht="100.5" customHeight="1">
      <c r="B246" s="34"/>
      <c r="C246" s="133" t="s">
        <v>261</v>
      </c>
      <c r="D246" s="133" t="s">
        <v>180</v>
      </c>
      <c r="E246" s="134" t="s">
        <v>1306</v>
      </c>
      <c r="F246" s="135" t="s">
        <v>1307</v>
      </c>
      <c r="G246" s="136" t="s">
        <v>202</v>
      </c>
      <c r="H246" s="137">
        <v>7.8</v>
      </c>
      <c r="I246" s="138"/>
      <c r="J246" s="139">
        <f>ROUND(I246*H246,2)</f>
        <v>0</v>
      </c>
      <c r="K246" s="135" t="s">
        <v>184</v>
      </c>
      <c r="L246" s="34"/>
      <c r="M246" s="140" t="s">
        <v>32</v>
      </c>
      <c r="N246" s="141" t="s">
        <v>50</v>
      </c>
      <c r="P246" s="142">
        <f>O246*H246</f>
        <v>0</v>
      </c>
      <c r="Q246" s="142">
        <v>1.068E-2</v>
      </c>
      <c r="R246" s="142">
        <f>Q246*H246</f>
        <v>8.3304000000000003E-2</v>
      </c>
      <c r="S246" s="142">
        <v>0</v>
      </c>
      <c r="T246" s="143">
        <f>S246*H246</f>
        <v>0</v>
      </c>
      <c r="AR246" s="144" t="s">
        <v>185</v>
      </c>
      <c r="AT246" s="144" t="s">
        <v>180</v>
      </c>
      <c r="AU246" s="144" t="s">
        <v>88</v>
      </c>
      <c r="AY246" s="18" t="s">
        <v>178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86</v>
      </c>
      <c r="BK246" s="145">
        <f>ROUND(I246*H246,2)</f>
        <v>0</v>
      </c>
      <c r="BL246" s="18" t="s">
        <v>185</v>
      </c>
      <c r="BM246" s="144" t="s">
        <v>1308</v>
      </c>
    </row>
    <row r="247" spans="2:65" s="1" customFormat="1" ht="10.199999999999999">
      <c r="B247" s="34"/>
      <c r="D247" s="146" t="s">
        <v>187</v>
      </c>
      <c r="F247" s="147" t="s">
        <v>1309</v>
      </c>
      <c r="I247" s="148"/>
      <c r="L247" s="34"/>
      <c r="M247" s="149"/>
      <c r="T247" s="55"/>
      <c r="AT247" s="18" t="s">
        <v>187</v>
      </c>
      <c r="AU247" s="18" t="s">
        <v>88</v>
      </c>
    </row>
    <row r="248" spans="2:65" s="12" customFormat="1" ht="10.199999999999999">
      <c r="B248" s="150"/>
      <c r="D248" s="151" t="s">
        <v>189</v>
      </c>
      <c r="E248" s="152" t="s">
        <v>32</v>
      </c>
      <c r="F248" s="153" t="s">
        <v>1222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2" customFormat="1" ht="10.199999999999999">
      <c r="B249" s="150"/>
      <c r="D249" s="151" t="s">
        <v>189</v>
      </c>
      <c r="E249" s="152" t="s">
        <v>32</v>
      </c>
      <c r="F249" s="153" t="s">
        <v>1242</v>
      </c>
      <c r="H249" s="152" t="s">
        <v>32</v>
      </c>
      <c r="I249" s="154"/>
      <c r="L249" s="150"/>
      <c r="M249" s="155"/>
      <c r="T249" s="156"/>
      <c r="AT249" s="152" t="s">
        <v>189</v>
      </c>
      <c r="AU249" s="152" t="s">
        <v>88</v>
      </c>
      <c r="AV249" s="12" t="s">
        <v>86</v>
      </c>
      <c r="AW249" s="12" t="s">
        <v>41</v>
      </c>
      <c r="AX249" s="12" t="s">
        <v>79</v>
      </c>
      <c r="AY249" s="152" t="s">
        <v>178</v>
      </c>
    </row>
    <row r="250" spans="2:65" s="12" customFormat="1" ht="10.199999999999999">
      <c r="B250" s="150"/>
      <c r="D250" s="151" t="s">
        <v>189</v>
      </c>
      <c r="E250" s="152" t="s">
        <v>32</v>
      </c>
      <c r="F250" s="153" t="s">
        <v>1301</v>
      </c>
      <c r="H250" s="152" t="s">
        <v>32</v>
      </c>
      <c r="I250" s="154"/>
      <c r="L250" s="150"/>
      <c r="M250" s="155"/>
      <c r="T250" s="156"/>
      <c r="AT250" s="152" t="s">
        <v>189</v>
      </c>
      <c r="AU250" s="152" t="s">
        <v>88</v>
      </c>
      <c r="AV250" s="12" t="s">
        <v>86</v>
      </c>
      <c r="AW250" s="12" t="s">
        <v>41</v>
      </c>
      <c r="AX250" s="12" t="s">
        <v>79</v>
      </c>
      <c r="AY250" s="152" t="s">
        <v>178</v>
      </c>
    </row>
    <row r="251" spans="2:65" s="12" customFormat="1" ht="10.199999999999999">
      <c r="B251" s="150"/>
      <c r="D251" s="151" t="s">
        <v>189</v>
      </c>
      <c r="E251" s="152" t="s">
        <v>32</v>
      </c>
      <c r="F251" s="153" t="s">
        <v>206</v>
      </c>
      <c r="H251" s="152" t="s">
        <v>32</v>
      </c>
      <c r="I251" s="154"/>
      <c r="L251" s="150"/>
      <c r="M251" s="155"/>
      <c r="T251" s="156"/>
      <c r="AT251" s="152" t="s">
        <v>189</v>
      </c>
      <c r="AU251" s="152" t="s">
        <v>88</v>
      </c>
      <c r="AV251" s="12" t="s">
        <v>86</v>
      </c>
      <c r="AW251" s="12" t="s">
        <v>41</v>
      </c>
      <c r="AX251" s="12" t="s">
        <v>79</v>
      </c>
      <c r="AY251" s="152" t="s">
        <v>178</v>
      </c>
    </row>
    <row r="252" spans="2:65" s="12" customFormat="1" ht="10.199999999999999">
      <c r="B252" s="150"/>
      <c r="D252" s="151" t="s">
        <v>189</v>
      </c>
      <c r="E252" s="152" t="s">
        <v>32</v>
      </c>
      <c r="F252" s="153" t="s">
        <v>1310</v>
      </c>
      <c r="H252" s="152" t="s">
        <v>32</v>
      </c>
      <c r="I252" s="154"/>
      <c r="L252" s="150"/>
      <c r="M252" s="155"/>
      <c r="T252" s="156"/>
      <c r="AT252" s="152" t="s">
        <v>189</v>
      </c>
      <c r="AU252" s="152" t="s">
        <v>88</v>
      </c>
      <c r="AV252" s="12" t="s">
        <v>86</v>
      </c>
      <c r="AW252" s="12" t="s">
        <v>41</v>
      </c>
      <c r="AX252" s="12" t="s">
        <v>79</v>
      </c>
      <c r="AY252" s="152" t="s">
        <v>178</v>
      </c>
    </row>
    <row r="253" spans="2:65" s="13" customFormat="1" ht="10.199999999999999">
      <c r="B253" s="157"/>
      <c r="D253" s="151" t="s">
        <v>189</v>
      </c>
      <c r="E253" s="158" t="s">
        <v>32</v>
      </c>
      <c r="F253" s="159" t="s">
        <v>1303</v>
      </c>
      <c r="H253" s="160">
        <v>7.8</v>
      </c>
      <c r="I253" s="161"/>
      <c r="L253" s="157"/>
      <c r="M253" s="162"/>
      <c r="T253" s="163"/>
      <c r="AT253" s="158" t="s">
        <v>189</v>
      </c>
      <c r="AU253" s="158" t="s">
        <v>88</v>
      </c>
      <c r="AV253" s="13" t="s">
        <v>88</v>
      </c>
      <c r="AW253" s="13" t="s">
        <v>41</v>
      </c>
      <c r="AX253" s="13" t="s">
        <v>86</v>
      </c>
      <c r="AY253" s="158" t="s">
        <v>178</v>
      </c>
    </row>
    <row r="254" spans="2:65" s="1" customFormat="1" ht="90" customHeight="1">
      <c r="B254" s="34"/>
      <c r="C254" s="133" t="s">
        <v>268</v>
      </c>
      <c r="D254" s="133" t="s">
        <v>180</v>
      </c>
      <c r="E254" s="134" t="s">
        <v>211</v>
      </c>
      <c r="F254" s="135" t="s">
        <v>212</v>
      </c>
      <c r="G254" s="136" t="s">
        <v>202</v>
      </c>
      <c r="H254" s="137">
        <v>3.9</v>
      </c>
      <c r="I254" s="138"/>
      <c r="J254" s="139">
        <f>ROUND(I254*H254,2)</f>
        <v>0</v>
      </c>
      <c r="K254" s="135" t="s">
        <v>184</v>
      </c>
      <c r="L254" s="34"/>
      <c r="M254" s="140" t="s">
        <v>32</v>
      </c>
      <c r="N254" s="141" t="s">
        <v>50</v>
      </c>
      <c r="P254" s="142">
        <f>O254*H254</f>
        <v>0</v>
      </c>
      <c r="Q254" s="142">
        <v>3.6900000000000002E-2</v>
      </c>
      <c r="R254" s="142">
        <f>Q254*H254</f>
        <v>0.14391000000000001</v>
      </c>
      <c r="S254" s="142">
        <v>0</v>
      </c>
      <c r="T254" s="143">
        <f>S254*H254</f>
        <v>0</v>
      </c>
      <c r="AR254" s="144" t="s">
        <v>185</v>
      </c>
      <c r="AT254" s="144" t="s">
        <v>180</v>
      </c>
      <c r="AU254" s="144" t="s">
        <v>88</v>
      </c>
      <c r="AY254" s="18" t="s">
        <v>178</v>
      </c>
      <c r="BE254" s="145">
        <f>IF(N254="základní",J254,0)</f>
        <v>0</v>
      </c>
      <c r="BF254" s="145">
        <f>IF(N254="snížená",J254,0)</f>
        <v>0</v>
      </c>
      <c r="BG254" s="145">
        <f>IF(N254="zákl. přenesená",J254,0)</f>
        <v>0</v>
      </c>
      <c r="BH254" s="145">
        <f>IF(N254="sníž. přenesená",J254,0)</f>
        <v>0</v>
      </c>
      <c r="BI254" s="145">
        <f>IF(N254="nulová",J254,0)</f>
        <v>0</v>
      </c>
      <c r="BJ254" s="18" t="s">
        <v>86</v>
      </c>
      <c r="BK254" s="145">
        <f>ROUND(I254*H254,2)</f>
        <v>0</v>
      </c>
      <c r="BL254" s="18" t="s">
        <v>185</v>
      </c>
      <c r="BM254" s="144" t="s">
        <v>1311</v>
      </c>
    </row>
    <row r="255" spans="2:65" s="1" customFormat="1" ht="10.199999999999999">
      <c r="B255" s="34"/>
      <c r="D255" s="146" t="s">
        <v>187</v>
      </c>
      <c r="F255" s="147" t="s">
        <v>214</v>
      </c>
      <c r="I255" s="148"/>
      <c r="L255" s="34"/>
      <c r="M255" s="149"/>
      <c r="T255" s="55"/>
      <c r="AT255" s="18" t="s">
        <v>187</v>
      </c>
      <c r="AU255" s="18" t="s">
        <v>88</v>
      </c>
    </row>
    <row r="256" spans="2:65" s="12" customFormat="1" ht="10.199999999999999">
      <c r="B256" s="150"/>
      <c r="D256" s="151" t="s">
        <v>189</v>
      </c>
      <c r="E256" s="152" t="s">
        <v>32</v>
      </c>
      <c r="F256" s="153" t="s">
        <v>1222</v>
      </c>
      <c r="H256" s="152" t="s">
        <v>32</v>
      </c>
      <c r="I256" s="154"/>
      <c r="L256" s="150"/>
      <c r="M256" s="155"/>
      <c r="T256" s="156"/>
      <c r="AT256" s="152" t="s">
        <v>189</v>
      </c>
      <c r="AU256" s="152" t="s">
        <v>88</v>
      </c>
      <c r="AV256" s="12" t="s">
        <v>86</v>
      </c>
      <c r="AW256" s="12" t="s">
        <v>41</v>
      </c>
      <c r="AX256" s="12" t="s">
        <v>79</v>
      </c>
      <c r="AY256" s="152" t="s">
        <v>178</v>
      </c>
    </row>
    <row r="257" spans="2:65" s="12" customFormat="1" ht="10.199999999999999">
      <c r="B257" s="150"/>
      <c r="D257" s="151" t="s">
        <v>189</v>
      </c>
      <c r="E257" s="152" t="s">
        <v>32</v>
      </c>
      <c r="F257" s="153" t="s">
        <v>1242</v>
      </c>
      <c r="H257" s="152" t="s">
        <v>32</v>
      </c>
      <c r="I257" s="154"/>
      <c r="L257" s="150"/>
      <c r="M257" s="155"/>
      <c r="T257" s="156"/>
      <c r="AT257" s="152" t="s">
        <v>189</v>
      </c>
      <c r="AU257" s="152" t="s">
        <v>88</v>
      </c>
      <c r="AV257" s="12" t="s">
        <v>86</v>
      </c>
      <c r="AW257" s="12" t="s">
        <v>41</v>
      </c>
      <c r="AX257" s="12" t="s">
        <v>79</v>
      </c>
      <c r="AY257" s="152" t="s">
        <v>178</v>
      </c>
    </row>
    <row r="258" spans="2:65" s="12" customFormat="1" ht="10.199999999999999">
      <c r="B258" s="150"/>
      <c r="D258" s="151" t="s">
        <v>189</v>
      </c>
      <c r="E258" s="152" t="s">
        <v>32</v>
      </c>
      <c r="F258" s="153" t="s">
        <v>1301</v>
      </c>
      <c r="H258" s="152" t="s">
        <v>32</v>
      </c>
      <c r="I258" s="154"/>
      <c r="L258" s="150"/>
      <c r="M258" s="155"/>
      <c r="T258" s="156"/>
      <c r="AT258" s="152" t="s">
        <v>189</v>
      </c>
      <c r="AU258" s="152" t="s">
        <v>88</v>
      </c>
      <c r="AV258" s="12" t="s">
        <v>86</v>
      </c>
      <c r="AW258" s="12" t="s">
        <v>41</v>
      </c>
      <c r="AX258" s="12" t="s">
        <v>79</v>
      </c>
      <c r="AY258" s="152" t="s">
        <v>178</v>
      </c>
    </row>
    <row r="259" spans="2:65" s="12" customFormat="1" ht="10.199999999999999">
      <c r="B259" s="150"/>
      <c r="D259" s="151" t="s">
        <v>189</v>
      </c>
      <c r="E259" s="152" t="s">
        <v>32</v>
      </c>
      <c r="F259" s="153" t="s">
        <v>206</v>
      </c>
      <c r="H259" s="152" t="s">
        <v>32</v>
      </c>
      <c r="I259" s="154"/>
      <c r="L259" s="150"/>
      <c r="M259" s="155"/>
      <c r="T259" s="156"/>
      <c r="AT259" s="152" t="s">
        <v>189</v>
      </c>
      <c r="AU259" s="152" t="s">
        <v>88</v>
      </c>
      <c r="AV259" s="12" t="s">
        <v>86</v>
      </c>
      <c r="AW259" s="12" t="s">
        <v>41</v>
      </c>
      <c r="AX259" s="12" t="s">
        <v>79</v>
      </c>
      <c r="AY259" s="152" t="s">
        <v>178</v>
      </c>
    </row>
    <row r="260" spans="2:65" s="12" customFormat="1" ht="10.199999999999999">
      <c r="B260" s="150"/>
      <c r="D260" s="151" t="s">
        <v>189</v>
      </c>
      <c r="E260" s="152" t="s">
        <v>32</v>
      </c>
      <c r="F260" s="153" t="s">
        <v>1312</v>
      </c>
      <c r="H260" s="152" t="s">
        <v>32</v>
      </c>
      <c r="I260" s="154"/>
      <c r="L260" s="150"/>
      <c r="M260" s="155"/>
      <c r="T260" s="156"/>
      <c r="AT260" s="152" t="s">
        <v>189</v>
      </c>
      <c r="AU260" s="152" t="s">
        <v>88</v>
      </c>
      <c r="AV260" s="12" t="s">
        <v>86</v>
      </c>
      <c r="AW260" s="12" t="s">
        <v>41</v>
      </c>
      <c r="AX260" s="12" t="s">
        <v>79</v>
      </c>
      <c r="AY260" s="152" t="s">
        <v>178</v>
      </c>
    </row>
    <row r="261" spans="2:65" s="13" customFormat="1" ht="10.199999999999999">
      <c r="B261" s="157"/>
      <c r="D261" s="151" t="s">
        <v>189</v>
      </c>
      <c r="E261" s="158" t="s">
        <v>32</v>
      </c>
      <c r="F261" s="159" t="s">
        <v>1313</v>
      </c>
      <c r="H261" s="160">
        <v>1.3</v>
      </c>
      <c r="I261" s="161"/>
      <c r="L261" s="157"/>
      <c r="M261" s="162"/>
      <c r="T261" s="163"/>
      <c r="AT261" s="158" t="s">
        <v>189</v>
      </c>
      <c r="AU261" s="158" t="s">
        <v>88</v>
      </c>
      <c r="AV261" s="13" t="s">
        <v>88</v>
      </c>
      <c r="AW261" s="13" t="s">
        <v>41</v>
      </c>
      <c r="AX261" s="13" t="s">
        <v>79</v>
      </c>
      <c r="AY261" s="158" t="s">
        <v>178</v>
      </c>
    </row>
    <row r="262" spans="2:65" s="12" customFormat="1" ht="10.199999999999999">
      <c r="B262" s="150"/>
      <c r="D262" s="151" t="s">
        <v>189</v>
      </c>
      <c r="E262" s="152" t="s">
        <v>32</v>
      </c>
      <c r="F262" s="153" t="s">
        <v>1314</v>
      </c>
      <c r="H262" s="152" t="s">
        <v>32</v>
      </c>
      <c r="I262" s="154"/>
      <c r="L262" s="150"/>
      <c r="M262" s="155"/>
      <c r="T262" s="156"/>
      <c r="AT262" s="152" t="s">
        <v>189</v>
      </c>
      <c r="AU262" s="152" t="s">
        <v>88</v>
      </c>
      <c r="AV262" s="12" t="s">
        <v>86</v>
      </c>
      <c r="AW262" s="12" t="s">
        <v>41</v>
      </c>
      <c r="AX262" s="12" t="s">
        <v>79</v>
      </c>
      <c r="AY262" s="152" t="s">
        <v>178</v>
      </c>
    </row>
    <row r="263" spans="2:65" s="13" customFormat="1" ht="10.199999999999999">
      <c r="B263" s="157"/>
      <c r="D263" s="151" t="s">
        <v>189</v>
      </c>
      <c r="E263" s="158" t="s">
        <v>32</v>
      </c>
      <c r="F263" s="159" t="s">
        <v>1315</v>
      </c>
      <c r="H263" s="160">
        <v>2.6</v>
      </c>
      <c r="I263" s="161"/>
      <c r="L263" s="157"/>
      <c r="M263" s="162"/>
      <c r="T263" s="163"/>
      <c r="AT263" s="158" t="s">
        <v>189</v>
      </c>
      <c r="AU263" s="158" t="s">
        <v>88</v>
      </c>
      <c r="AV263" s="13" t="s">
        <v>88</v>
      </c>
      <c r="AW263" s="13" t="s">
        <v>41</v>
      </c>
      <c r="AX263" s="13" t="s">
        <v>79</v>
      </c>
      <c r="AY263" s="158" t="s">
        <v>178</v>
      </c>
    </row>
    <row r="264" spans="2:65" s="14" customFormat="1" ht="10.199999999999999">
      <c r="B264" s="164"/>
      <c r="D264" s="151" t="s">
        <v>189</v>
      </c>
      <c r="E264" s="165" t="s">
        <v>32</v>
      </c>
      <c r="F264" s="166" t="s">
        <v>192</v>
      </c>
      <c r="H264" s="167">
        <v>3.9</v>
      </c>
      <c r="I264" s="168"/>
      <c r="L264" s="164"/>
      <c r="M264" s="169"/>
      <c r="T264" s="170"/>
      <c r="AT264" s="165" t="s">
        <v>189</v>
      </c>
      <c r="AU264" s="165" t="s">
        <v>88</v>
      </c>
      <c r="AV264" s="14" t="s">
        <v>185</v>
      </c>
      <c r="AW264" s="14" t="s">
        <v>41</v>
      </c>
      <c r="AX264" s="14" t="s">
        <v>86</v>
      </c>
      <c r="AY264" s="165" t="s">
        <v>178</v>
      </c>
    </row>
    <row r="265" spans="2:65" s="1" customFormat="1" ht="37.799999999999997" customHeight="1">
      <c r="B265" s="34"/>
      <c r="C265" s="133" t="s">
        <v>274</v>
      </c>
      <c r="D265" s="133" t="s">
        <v>180</v>
      </c>
      <c r="E265" s="134" t="s">
        <v>232</v>
      </c>
      <c r="F265" s="135" t="s">
        <v>233</v>
      </c>
      <c r="G265" s="136" t="s">
        <v>234</v>
      </c>
      <c r="H265" s="137">
        <v>36</v>
      </c>
      <c r="I265" s="138"/>
      <c r="J265" s="139">
        <f>ROUND(I265*H265,2)</f>
        <v>0</v>
      </c>
      <c r="K265" s="135" t="s">
        <v>184</v>
      </c>
      <c r="L265" s="34"/>
      <c r="M265" s="140" t="s">
        <v>32</v>
      </c>
      <c r="N265" s="141" t="s">
        <v>50</v>
      </c>
      <c r="P265" s="142">
        <f>O265*H265</f>
        <v>0</v>
      </c>
      <c r="Q265" s="142">
        <v>6.4000000000000005E-4</v>
      </c>
      <c r="R265" s="142">
        <f>Q265*H265</f>
        <v>2.3040000000000001E-2</v>
      </c>
      <c r="S265" s="142">
        <v>0</v>
      </c>
      <c r="T265" s="143">
        <f>S265*H265</f>
        <v>0</v>
      </c>
      <c r="AR265" s="144" t="s">
        <v>185</v>
      </c>
      <c r="AT265" s="144" t="s">
        <v>180</v>
      </c>
      <c r="AU265" s="144" t="s">
        <v>88</v>
      </c>
      <c r="AY265" s="18" t="s">
        <v>178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86</v>
      </c>
      <c r="BK265" s="145">
        <f>ROUND(I265*H265,2)</f>
        <v>0</v>
      </c>
      <c r="BL265" s="18" t="s">
        <v>185</v>
      </c>
      <c r="BM265" s="144" t="s">
        <v>1316</v>
      </c>
    </row>
    <row r="266" spans="2:65" s="1" customFormat="1" ht="10.199999999999999">
      <c r="B266" s="34"/>
      <c r="D266" s="146" t="s">
        <v>187</v>
      </c>
      <c r="F266" s="147" t="s">
        <v>236</v>
      </c>
      <c r="I266" s="148"/>
      <c r="L266" s="34"/>
      <c r="M266" s="149"/>
      <c r="T266" s="55"/>
      <c r="AT266" s="18" t="s">
        <v>187</v>
      </c>
      <c r="AU266" s="18" t="s">
        <v>88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1222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3" customFormat="1" ht="10.199999999999999">
      <c r="B268" s="157"/>
      <c r="D268" s="151" t="s">
        <v>189</v>
      </c>
      <c r="E268" s="158" t="s">
        <v>32</v>
      </c>
      <c r="F268" s="159" t="s">
        <v>1317</v>
      </c>
      <c r="H268" s="160">
        <v>36</v>
      </c>
      <c r="I268" s="161"/>
      <c r="L268" s="157"/>
      <c r="M268" s="162"/>
      <c r="T268" s="163"/>
      <c r="AT268" s="158" t="s">
        <v>189</v>
      </c>
      <c r="AU268" s="158" t="s">
        <v>88</v>
      </c>
      <c r="AV268" s="13" t="s">
        <v>88</v>
      </c>
      <c r="AW268" s="13" t="s">
        <v>41</v>
      </c>
      <c r="AX268" s="13" t="s">
        <v>86</v>
      </c>
      <c r="AY268" s="158" t="s">
        <v>178</v>
      </c>
    </row>
    <row r="269" spans="2:65" s="1" customFormat="1" ht="37.799999999999997" customHeight="1">
      <c r="B269" s="34"/>
      <c r="C269" s="133" t="s">
        <v>290</v>
      </c>
      <c r="D269" s="133" t="s">
        <v>180</v>
      </c>
      <c r="E269" s="134" t="s">
        <v>242</v>
      </c>
      <c r="F269" s="135" t="s">
        <v>243</v>
      </c>
      <c r="G269" s="136" t="s">
        <v>234</v>
      </c>
      <c r="H269" s="137">
        <v>36</v>
      </c>
      <c r="I269" s="138"/>
      <c r="J269" s="139">
        <f>ROUND(I269*H269,2)</f>
        <v>0</v>
      </c>
      <c r="K269" s="135" t="s">
        <v>184</v>
      </c>
      <c r="L269" s="34"/>
      <c r="M269" s="140" t="s">
        <v>32</v>
      </c>
      <c r="N269" s="141" t="s">
        <v>50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185</v>
      </c>
      <c r="AT269" s="144" t="s">
        <v>180</v>
      </c>
      <c r="AU269" s="144" t="s">
        <v>88</v>
      </c>
      <c r="AY269" s="18" t="s">
        <v>178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86</v>
      </c>
      <c r="BK269" s="145">
        <f>ROUND(I269*H269,2)</f>
        <v>0</v>
      </c>
      <c r="BL269" s="18" t="s">
        <v>185</v>
      </c>
      <c r="BM269" s="144" t="s">
        <v>1318</v>
      </c>
    </row>
    <row r="270" spans="2:65" s="1" customFormat="1" ht="10.199999999999999">
      <c r="B270" s="34"/>
      <c r="D270" s="146" t="s">
        <v>187</v>
      </c>
      <c r="F270" s="147" t="s">
        <v>245</v>
      </c>
      <c r="I270" s="148"/>
      <c r="L270" s="34"/>
      <c r="M270" s="149"/>
      <c r="T270" s="55"/>
      <c r="AT270" s="18" t="s">
        <v>187</v>
      </c>
      <c r="AU270" s="18" t="s">
        <v>88</v>
      </c>
    </row>
    <row r="271" spans="2:65" s="13" customFormat="1" ht="10.199999999999999">
      <c r="B271" s="157"/>
      <c r="D271" s="151" t="s">
        <v>189</v>
      </c>
      <c r="E271" s="158" t="s">
        <v>32</v>
      </c>
      <c r="F271" s="159" t="s">
        <v>246</v>
      </c>
      <c r="H271" s="160">
        <v>36</v>
      </c>
      <c r="I271" s="161"/>
      <c r="L271" s="157"/>
      <c r="M271" s="162"/>
      <c r="T271" s="163"/>
      <c r="AT271" s="158" t="s">
        <v>189</v>
      </c>
      <c r="AU271" s="158" t="s">
        <v>88</v>
      </c>
      <c r="AV271" s="13" t="s">
        <v>88</v>
      </c>
      <c r="AW271" s="13" t="s">
        <v>41</v>
      </c>
      <c r="AX271" s="13" t="s">
        <v>86</v>
      </c>
      <c r="AY271" s="158" t="s">
        <v>178</v>
      </c>
    </row>
    <row r="272" spans="2:65" s="1" customFormat="1" ht="37.799999999999997" customHeight="1">
      <c r="B272" s="34"/>
      <c r="C272" s="133" t="s">
        <v>8</v>
      </c>
      <c r="D272" s="133" t="s">
        <v>180</v>
      </c>
      <c r="E272" s="134" t="s">
        <v>248</v>
      </c>
      <c r="F272" s="135" t="s">
        <v>249</v>
      </c>
      <c r="G272" s="136" t="s">
        <v>202</v>
      </c>
      <c r="H272" s="137">
        <v>350</v>
      </c>
      <c r="I272" s="138"/>
      <c r="J272" s="139">
        <f>ROUND(I272*H272,2)</f>
        <v>0</v>
      </c>
      <c r="K272" s="135" t="s">
        <v>184</v>
      </c>
      <c r="L272" s="34"/>
      <c r="M272" s="140" t="s">
        <v>32</v>
      </c>
      <c r="N272" s="141" t="s">
        <v>50</v>
      </c>
      <c r="P272" s="142">
        <f>O272*H272</f>
        <v>0</v>
      </c>
      <c r="Q272" s="142">
        <v>1.4999999999999999E-4</v>
      </c>
      <c r="R272" s="142">
        <f>Q272*H272</f>
        <v>5.2499999999999998E-2</v>
      </c>
      <c r="S272" s="142">
        <v>0</v>
      </c>
      <c r="T272" s="143">
        <f>S272*H272</f>
        <v>0</v>
      </c>
      <c r="AR272" s="144" t="s">
        <v>185</v>
      </c>
      <c r="AT272" s="144" t="s">
        <v>180</v>
      </c>
      <c r="AU272" s="144" t="s">
        <v>88</v>
      </c>
      <c r="AY272" s="18" t="s">
        <v>178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86</v>
      </c>
      <c r="BK272" s="145">
        <f>ROUND(I272*H272,2)</f>
        <v>0</v>
      </c>
      <c r="BL272" s="18" t="s">
        <v>185</v>
      </c>
      <c r="BM272" s="144" t="s">
        <v>1319</v>
      </c>
    </row>
    <row r="273" spans="2:65" s="1" customFormat="1" ht="10.199999999999999">
      <c r="B273" s="34"/>
      <c r="D273" s="146" t="s">
        <v>187</v>
      </c>
      <c r="F273" s="147" t="s">
        <v>251</v>
      </c>
      <c r="I273" s="148"/>
      <c r="L273" s="34"/>
      <c r="M273" s="149"/>
      <c r="T273" s="55"/>
      <c r="AT273" s="18" t="s">
        <v>187</v>
      </c>
      <c r="AU273" s="18" t="s">
        <v>88</v>
      </c>
    </row>
    <row r="274" spans="2:65" s="12" customFormat="1" ht="10.199999999999999">
      <c r="B274" s="150"/>
      <c r="D274" s="151" t="s">
        <v>189</v>
      </c>
      <c r="E274" s="152" t="s">
        <v>32</v>
      </c>
      <c r="F274" s="153" t="s">
        <v>1222</v>
      </c>
      <c r="H274" s="152" t="s">
        <v>32</v>
      </c>
      <c r="I274" s="154"/>
      <c r="L274" s="150"/>
      <c r="M274" s="155"/>
      <c r="T274" s="156"/>
      <c r="AT274" s="152" t="s">
        <v>189</v>
      </c>
      <c r="AU274" s="152" t="s">
        <v>88</v>
      </c>
      <c r="AV274" s="12" t="s">
        <v>86</v>
      </c>
      <c r="AW274" s="12" t="s">
        <v>41</v>
      </c>
      <c r="AX274" s="12" t="s">
        <v>79</v>
      </c>
      <c r="AY274" s="152" t="s">
        <v>178</v>
      </c>
    </row>
    <row r="275" spans="2:65" s="12" customFormat="1" ht="10.199999999999999">
      <c r="B275" s="150"/>
      <c r="D275" s="151" t="s">
        <v>189</v>
      </c>
      <c r="E275" s="152" t="s">
        <v>32</v>
      </c>
      <c r="F275" s="153" t="s">
        <v>1320</v>
      </c>
      <c r="H275" s="152" t="s">
        <v>32</v>
      </c>
      <c r="I275" s="154"/>
      <c r="L275" s="150"/>
      <c r="M275" s="155"/>
      <c r="T275" s="156"/>
      <c r="AT275" s="152" t="s">
        <v>189</v>
      </c>
      <c r="AU275" s="152" t="s">
        <v>88</v>
      </c>
      <c r="AV275" s="12" t="s">
        <v>86</v>
      </c>
      <c r="AW275" s="12" t="s">
        <v>41</v>
      </c>
      <c r="AX275" s="12" t="s">
        <v>79</v>
      </c>
      <c r="AY275" s="152" t="s">
        <v>178</v>
      </c>
    </row>
    <row r="276" spans="2:65" s="13" customFormat="1" ht="10.199999999999999">
      <c r="B276" s="157"/>
      <c r="D276" s="151" t="s">
        <v>189</v>
      </c>
      <c r="E276" s="158" t="s">
        <v>32</v>
      </c>
      <c r="F276" s="159" t="s">
        <v>1321</v>
      </c>
      <c r="H276" s="160">
        <v>154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41</v>
      </c>
      <c r="AX276" s="13" t="s">
        <v>79</v>
      </c>
      <c r="AY276" s="158" t="s">
        <v>178</v>
      </c>
    </row>
    <row r="277" spans="2:65" s="12" customFormat="1" ht="10.199999999999999">
      <c r="B277" s="150"/>
      <c r="D277" s="151" t="s">
        <v>189</v>
      </c>
      <c r="E277" s="152" t="s">
        <v>32</v>
      </c>
      <c r="F277" s="153" t="s">
        <v>1322</v>
      </c>
      <c r="H277" s="152" t="s">
        <v>32</v>
      </c>
      <c r="I277" s="154"/>
      <c r="L277" s="150"/>
      <c r="M277" s="155"/>
      <c r="T277" s="156"/>
      <c r="AT277" s="152" t="s">
        <v>189</v>
      </c>
      <c r="AU277" s="152" t="s">
        <v>88</v>
      </c>
      <c r="AV277" s="12" t="s">
        <v>86</v>
      </c>
      <c r="AW277" s="12" t="s">
        <v>41</v>
      </c>
      <c r="AX277" s="12" t="s">
        <v>79</v>
      </c>
      <c r="AY277" s="152" t="s">
        <v>178</v>
      </c>
    </row>
    <row r="278" spans="2:65" s="13" customFormat="1" ht="10.199999999999999">
      <c r="B278" s="157"/>
      <c r="D278" s="151" t="s">
        <v>189</v>
      </c>
      <c r="E278" s="158" t="s">
        <v>32</v>
      </c>
      <c r="F278" s="159" t="s">
        <v>1323</v>
      </c>
      <c r="H278" s="160">
        <v>196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41</v>
      </c>
      <c r="AX278" s="13" t="s">
        <v>79</v>
      </c>
      <c r="AY278" s="158" t="s">
        <v>178</v>
      </c>
    </row>
    <row r="279" spans="2:65" s="14" customFormat="1" ht="10.199999999999999">
      <c r="B279" s="164"/>
      <c r="D279" s="151" t="s">
        <v>189</v>
      </c>
      <c r="E279" s="165" t="s">
        <v>32</v>
      </c>
      <c r="F279" s="166" t="s">
        <v>192</v>
      </c>
      <c r="H279" s="167">
        <v>350</v>
      </c>
      <c r="I279" s="168"/>
      <c r="L279" s="164"/>
      <c r="M279" s="169"/>
      <c r="T279" s="170"/>
      <c r="AT279" s="165" t="s">
        <v>189</v>
      </c>
      <c r="AU279" s="165" t="s">
        <v>88</v>
      </c>
      <c r="AV279" s="14" t="s">
        <v>185</v>
      </c>
      <c r="AW279" s="14" t="s">
        <v>41</v>
      </c>
      <c r="AX279" s="14" t="s">
        <v>86</v>
      </c>
      <c r="AY279" s="165" t="s">
        <v>178</v>
      </c>
    </row>
    <row r="280" spans="2:65" s="1" customFormat="1" ht="37.799999999999997" customHeight="1">
      <c r="B280" s="34"/>
      <c r="C280" s="133" t="s">
        <v>310</v>
      </c>
      <c r="D280" s="133" t="s">
        <v>180</v>
      </c>
      <c r="E280" s="134" t="s">
        <v>256</v>
      </c>
      <c r="F280" s="135" t="s">
        <v>257</v>
      </c>
      <c r="G280" s="136" t="s">
        <v>202</v>
      </c>
      <c r="H280" s="137">
        <v>350</v>
      </c>
      <c r="I280" s="138"/>
      <c r="J280" s="139">
        <f>ROUND(I280*H280,2)</f>
        <v>0</v>
      </c>
      <c r="K280" s="135" t="s">
        <v>184</v>
      </c>
      <c r="L280" s="34"/>
      <c r="M280" s="140" t="s">
        <v>32</v>
      </c>
      <c r="N280" s="141" t="s">
        <v>50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185</v>
      </c>
      <c r="AT280" s="144" t="s">
        <v>180</v>
      </c>
      <c r="AU280" s="144" t="s">
        <v>88</v>
      </c>
      <c r="AY280" s="18" t="s">
        <v>178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8" t="s">
        <v>86</v>
      </c>
      <c r="BK280" s="145">
        <f>ROUND(I280*H280,2)</f>
        <v>0</v>
      </c>
      <c r="BL280" s="18" t="s">
        <v>185</v>
      </c>
      <c r="BM280" s="144" t="s">
        <v>1324</v>
      </c>
    </row>
    <row r="281" spans="2:65" s="1" customFormat="1" ht="10.199999999999999">
      <c r="B281" s="34"/>
      <c r="D281" s="146" t="s">
        <v>187</v>
      </c>
      <c r="F281" s="147" t="s">
        <v>259</v>
      </c>
      <c r="I281" s="148"/>
      <c r="L281" s="34"/>
      <c r="M281" s="149"/>
      <c r="T281" s="55"/>
      <c r="AT281" s="18" t="s">
        <v>187</v>
      </c>
      <c r="AU281" s="18" t="s">
        <v>88</v>
      </c>
    </row>
    <row r="282" spans="2:65" s="13" customFormat="1" ht="10.199999999999999">
      <c r="B282" s="157"/>
      <c r="D282" s="151" t="s">
        <v>189</v>
      </c>
      <c r="E282" s="158" t="s">
        <v>32</v>
      </c>
      <c r="F282" s="159" t="s">
        <v>1325</v>
      </c>
      <c r="H282" s="160">
        <v>350</v>
      </c>
      <c r="I282" s="161"/>
      <c r="L282" s="157"/>
      <c r="M282" s="162"/>
      <c r="T282" s="163"/>
      <c r="AT282" s="158" t="s">
        <v>189</v>
      </c>
      <c r="AU282" s="158" t="s">
        <v>88</v>
      </c>
      <c r="AV282" s="13" t="s">
        <v>88</v>
      </c>
      <c r="AW282" s="13" t="s">
        <v>41</v>
      </c>
      <c r="AX282" s="13" t="s">
        <v>86</v>
      </c>
      <c r="AY282" s="158" t="s">
        <v>178</v>
      </c>
    </row>
    <row r="283" spans="2:65" s="1" customFormat="1" ht="24.15" customHeight="1">
      <c r="B283" s="34"/>
      <c r="C283" s="133" t="s">
        <v>317</v>
      </c>
      <c r="D283" s="133" t="s">
        <v>180</v>
      </c>
      <c r="E283" s="134" t="s">
        <v>262</v>
      </c>
      <c r="F283" s="135" t="s">
        <v>263</v>
      </c>
      <c r="G283" s="136" t="s">
        <v>202</v>
      </c>
      <c r="H283" s="137">
        <v>29.5</v>
      </c>
      <c r="I283" s="138"/>
      <c r="J283" s="139">
        <f>ROUND(I283*H283,2)</f>
        <v>0</v>
      </c>
      <c r="K283" s="135" t="s">
        <v>184</v>
      </c>
      <c r="L283" s="34"/>
      <c r="M283" s="140" t="s">
        <v>32</v>
      </c>
      <c r="N283" s="141" t="s">
        <v>50</v>
      </c>
      <c r="P283" s="142">
        <f>O283*H283</f>
        <v>0</v>
      </c>
      <c r="Q283" s="142">
        <v>4.6999999999999999E-4</v>
      </c>
      <c r="R283" s="142">
        <f>Q283*H283</f>
        <v>1.3864999999999999E-2</v>
      </c>
      <c r="S283" s="142">
        <v>0</v>
      </c>
      <c r="T283" s="143">
        <f>S283*H283</f>
        <v>0</v>
      </c>
      <c r="AR283" s="144" t="s">
        <v>185</v>
      </c>
      <c r="AT283" s="144" t="s">
        <v>180</v>
      </c>
      <c r="AU283" s="144" t="s">
        <v>88</v>
      </c>
      <c r="AY283" s="18" t="s">
        <v>178</v>
      </c>
      <c r="BE283" s="145">
        <f>IF(N283="základní",J283,0)</f>
        <v>0</v>
      </c>
      <c r="BF283" s="145">
        <f>IF(N283="snížená",J283,0)</f>
        <v>0</v>
      </c>
      <c r="BG283" s="145">
        <f>IF(N283="zákl. přenesená",J283,0)</f>
        <v>0</v>
      </c>
      <c r="BH283" s="145">
        <f>IF(N283="sníž. přenesená",J283,0)</f>
        <v>0</v>
      </c>
      <c r="BI283" s="145">
        <f>IF(N283="nulová",J283,0)</f>
        <v>0</v>
      </c>
      <c r="BJ283" s="18" t="s">
        <v>86</v>
      </c>
      <c r="BK283" s="145">
        <f>ROUND(I283*H283,2)</f>
        <v>0</v>
      </c>
      <c r="BL283" s="18" t="s">
        <v>185</v>
      </c>
      <c r="BM283" s="144" t="s">
        <v>1326</v>
      </c>
    </row>
    <row r="284" spans="2:65" s="1" customFormat="1" ht="10.199999999999999">
      <c r="B284" s="34"/>
      <c r="D284" s="146" t="s">
        <v>187</v>
      </c>
      <c r="F284" s="147" t="s">
        <v>265</v>
      </c>
      <c r="I284" s="148"/>
      <c r="L284" s="34"/>
      <c r="M284" s="149"/>
      <c r="T284" s="55"/>
      <c r="AT284" s="18" t="s">
        <v>187</v>
      </c>
      <c r="AU284" s="18" t="s">
        <v>88</v>
      </c>
    </row>
    <row r="285" spans="2:65" s="12" customFormat="1" ht="10.199999999999999">
      <c r="B285" s="150"/>
      <c r="D285" s="151" t="s">
        <v>189</v>
      </c>
      <c r="E285" s="152" t="s">
        <v>32</v>
      </c>
      <c r="F285" s="153" t="s">
        <v>1222</v>
      </c>
      <c r="H285" s="152" t="s">
        <v>32</v>
      </c>
      <c r="I285" s="154"/>
      <c r="L285" s="150"/>
      <c r="M285" s="155"/>
      <c r="T285" s="156"/>
      <c r="AT285" s="152" t="s">
        <v>189</v>
      </c>
      <c r="AU285" s="152" t="s">
        <v>88</v>
      </c>
      <c r="AV285" s="12" t="s">
        <v>86</v>
      </c>
      <c r="AW285" s="12" t="s">
        <v>41</v>
      </c>
      <c r="AX285" s="12" t="s">
        <v>79</v>
      </c>
      <c r="AY285" s="152" t="s">
        <v>178</v>
      </c>
    </row>
    <row r="286" spans="2:65" s="12" customFormat="1" ht="10.199999999999999">
      <c r="B286" s="150"/>
      <c r="D286" s="151" t="s">
        <v>189</v>
      </c>
      <c r="E286" s="152" t="s">
        <v>32</v>
      </c>
      <c r="F286" s="153" t="s">
        <v>1242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2" customFormat="1" ht="10.199999999999999">
      <c r="B287" s="150"/>
      <c r="D287" s="151" t="s">
        <v>189</v>
      </c>
      <c r="E287" s="152" t="s">
        <v>32</v>
      </c>
      <c r="F287" s="153" t="s">
        <v>1301</v>
      </c>
      <c r="H287" s="152" t="s">
        <v>32</v>
      </c>
      <c r="I287" s="154"/>
      <c r="L287" s="150"/>
      <c r="M287" s="155"/>
      <c r="T287" s="156"/>
      <c r="AT287" s="152" t="s">
        <v>189</v>
      </c>
      <c r="AU287" s="152" t="s">
        <v>88</v>
      </c>
      <c r="AV287" s="12" t="s">
        <v>86</v>
      </c>
      <c r="AW287" s="12" t="s">
        <v>41</v>
      </c>
      <c r="AX287" s="12" t="s">
        <v>79</v>
      </c>
      <c r="AY287" s="152" t="s">
        <v>178</v>
      </c>
    </row>
    <row r="288" spans="2:65" s="12" customFormat="1" ht="10.199999999999999">
      <c r="B288" s="150"/>
      <c r="D288" s="151" t="s">
        <v>189</v>
      </c>
      <c r="E288" s="152" t="s">
        <v>32</v>
      </c>
      <c r="F288" s="153" t="s">
        <v>1320</v>
      </c>
      <c r="H288" s="152" t="s">
        <v>32</v>
      </c>
      <c r="I288" s="154"/>
      <c r="L288" s="150"/>
      <c r="M288" s="155"/>
      <c r="T288" s="156"/>
      <c r="AT288" s="152" t="s">
        <v>189</v>
      </c>
      <c r="AU288" s="152" t="s">
        <v>88</v>
      </c>
      <c r="AV288" s="12" t="s">
        <v>86</v>
      </c>
      <c r="AW288" s="12" t="s">
        <v>41</v>
      </c>
      <c r="AX288" s="12" t="s">
        <v>79</v>
      </c>
      <c r="AY288" s="152" t="s">
        <v>178</v>
      </c>
    </row>
    <row r="289" spans="2:65" s="13" customFormat="1" ht="10.199999999999999">
      <c r="B289" s="157"/>
      <c r="D289" s="151" t="s">
        <v>189</v>
      </c>
      <c r="E289" s="158" t="s">
        <v>32</v>
      </c>
      <c r="F289" s="159" t="s">
        <v>1327</v>
      </c>
      <c r="H289" s="160">
        <v>17.5</v>
      </c>
      <c r="I289" s="161"/>
      <c r="L289" s="157"/>
      <c r="M289" s="162"/>
      <c r="T289" s="163"/>
      <c r="AT289" s="158" t="s">
        <v>189</v>
      </c>
      <c r="AU289" s="158" t="s">
        <v>88</v>
      </c>
      <c r="AV289" s="13" t="s">
        <v>88</v>
      </c>
      <c r="AW289" s="13" t="s">
        <v>41</v>
      </c>
      <c r="AX289" s="13" t="s">
        <v>79</v>
      </c>
      <c r="AY289" s="158" t="s">
        <v>178</v>
      </c>
    </row>
    <row r="290" spans="2:65" s="12" customFormat="1" ht="10.199999999999999">
      <c r="B290" s="150"/>
      <c r="D290" s="151" t="s">
        <v>189</v>
      </c>
      <c r="E290" s="152" t="s">
        <v>32</v>
      </c>
      <c r="F290" s="153" t="s">
        <v>1322</v>
      </c>
      <c r="H290" s="152" t="s">
        <v>32</v>
      </c>
      <c r="I290" s="154"/>
      <c r="L290" s="150"/>
      <c r="M290" s="155"/>
      <c r="T290" s="156"/>
      <c r="AT290" s="152" t="s">
        <v>189</v>
      </c>
      <c r="AU290" s="152" t="s">
        <v>88</v>
      </c>
      <c r="AV290" s="12" t="s">
        <v>86</v>
      </c>
      <c r="AW290" s="12" t="s">
        <v>41</v>
      </c>
      <c r="AX290" s="12" t="s">
        <v>79</v>
      </c>
      <c r="AY290" s="152" t="s">
        <v>178</v>
      </c>
    </row>
    <row r="291" spans="2:65" s="13" customFormat="1" ht="10.199999999999999">
      <c r="B291" s="157"/>
      <c r="D291" s="151" t="s">
        <v>189</v>
      </c>
      <c r="E291" s="158" t="s">
        <v>32</v>
      </c>
      <c r="F291" s="159" t="s">
        <v>1328</v>
      </c>
      <c r="H291" s="160">
        <v>12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79</v>
      </c>
      <c r="AY291" s="158" t="s">
        <v>178</v>
      </c>
    </row>
    <row r="292" spans="2:65" s="14" customFormat="1" ht="10.199999999999999">
      <c r="B292" s="164"/>
      <c r="D292" s="151" t="s">
        <v>189</v>
      </c>
      <c r="E292" s="165" t="s">
        <v>32</v>
      </c>
      <c r="F292" s="166" t="s">
        <v>192</v>
      </c>
      <c r="H292" s="167">
        <v>29.5</v>
      </c>
      <c r="I292" s="168"/>
      <c r="L292" s="164"/>
      <c r="M292" s="169"/>
      <c r="T292" s="170"/>
      <c r="AT292" s="165" t="s">
        <v>189</v>
      </c>
      <c r="AU292" s="165" t="s">
        <v>88</v>
      </c>
      <c r="AV292" s="14" t="s">
        <v>185</v>
      </c>
      <c r="AW292" s="14" t="s">
        <v>41</v>
      </c>
      <c r="AX292" s="14" t="s">
        <v>86</v>
      </c>
      <c r="AY292" s="165" t="s">
        <v>178</v>
      </c>
    </row>
    <row r="293" spans="2:65" s="1" customFormat="1" ht="24.15" customHeight="1">
      <c r="B293" s="34"/>
      <c r="C293" s="133" t="s">
        <v>324</v>
      </c>
      <c r="D293" s="133" t="s">
        <v>180</v>
      </c>
      <c r="E293" s="134" t="s">
        <v>269</v>
      </c>
      <c r="F293" s="135" t="s">
        <v>270</v>
      </c>
      <c r="G293" s="136" t="s">
        <v>202</v>
      </c>
      <c r="H293" s="137">
        <v>29.5</v>
      </c>
      <c r="I293" s="138"/>
      <c r="J293" s="139">
        <f>ROUND(I293*H293,2)</f>
        <v>0</v>
      </c>
      <c r="K293" s="135" t="s">
        <v>184</v>
      </c>
      <c r="L293" s="34"/>
      <c r="M293" s="140" t="s">
        <v>32</v>
      </c>
      <c r="N293" s="141" t="s">
        <v>50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185</v>
      </c>
      <c r="AT293" s="144" t="s">
        <v>180</v>
      </c>
      <c r="AU293" s="144" t="s">
        <v>88</v>
      </c>
      <c r="AY293" s="18" t="s">
        <v>178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86</v>
      </c>
      <c r="BK293" s="145">
        <f>ROUND(I293*H293,2)</f>
        <v>0</v>
      </c>
      <c r="BL293" s="18" t="s">
        <v>185</v>
      </c>
      <c r="BM293" s="144" t="s">
        <v>1329</v>
      </c>
    </row>
    <row r="294" spans="2:65" s="1" customFormat="1" ht="10.199999999999999">
      <c r="B294" s="34"/>
      <c r="D294" s="146" t="s">
        <v>187</v>
      </c>
      <c r="F294" s="147" t="s">
        <v>272</v>
      </c>
      <c r="I294" s="148"/>
      <c r="L294" s="34"/>
      <c r="M294" s="149"/>
      <c r="T294" s="55"/>
      <c r="AT294" s="18" t="s">
        <v>187</v>
      </c>
      <c r="AU294" s="18" t="s">
        <v>88</v>
      </c>
    </row>
    <row r="295" spans="2:65" s="13" customFormat="1" ht="10.199999999999999">
      <c r="B295" s="157"/>
      <c r="D295" s="151" t="s">
        <v>189</v>
      </c>
      <c r="E295" s="158" t="s">
        <v>32</v>
      </c>
      <c r="F295" s="159" t="s">
        <v>1330</v>
      </c>
      <c r="H295" s="160">
        <v>29.5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86</v>
      </c>
      <c r="AY295" s="158" t="s">
        <v>178</v>
      </c>
    </row>
    <row r="296" spans="2:65" s="1" customFormat="1" ht="49.05" customHeight="1">
      <c r="B296" s="34"/>
      <c r="C296" s="133" t="s">
        <v>330</v>
      </c>
      <c r="D296" s="133" t="s">
        <v>180</v>
      </c>
      <c r="E296" s="134" t="s">
        <v>1331</v>
      </c>
      <c r="F296" s="135" t="s">
        <v>1332</v>
      </c>
      <c r="G296" s="136" t="s">
        <v>277</v>
      </c>
      <c r="H296" s="137">
        <v>310.06599999999997</v>
      </c>
      <c r="I296" s="138"/>
      <c r="J296" s="139">
        <f>ROUND(I296*H296,2)</f>
        <v>0</v>
      </c>
      <c r="K296" s="135" t="s">
        <v>184</v>
      </c>
      <c r="L296" s="34"/>
      <c r="M296" s="140" t="s">
        <v>32</v>
      </c>
      <c r="N296" s="141" t="s">
        <v>50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185</v>
      </c>
      <c r="AT296" s="144" t="s">
        <v>180</v>
      </c>
      <c r="AU296" s="144" t="s">
        <v>88</v>
      </c>
      <c r="AY296" s="18" t="s">
        <v>178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86</v>
      </c>
      <c r="BK296" s="145">
        <f>ROUND(I296*H296,2)</f>
        <v>0</v>
      </c>
      <c r="BL296" s="18" t="s">
        <v>185</v>
      </c>
      <c r="BM296" s="144" t="s">
        <v>1333</v>
      </c>
    </row>
    <row r="297" spans="2:65" s="1" customFormat="1" ht="10.199999999999999">
      <c r="B297" s="34"/>
      <c r="D297" s="146" t="s">
        <v>187</v>
      </c>
      <c r="F297" s="147" t="s">
        <v>1334</v>
      </c>
      <c r="I297" s="148"/>
      <c r="L297" s="34"/>
      <c r="M297" s="149"/>
      <c r="T297" s="55"/>
      <c r="AT297" s="18" t="s">
        <v>187</v>
      </c>
      <c r="AU297" s="18" t="s">
        <v>88</v>
      </c>
    </row>
    <row r="298" spans="2:65" s="12" customFormat="1" ht="10.199999999999999">
      <c r="B298" s="150"/>
      <c r="D298" s="151" t="s">
        <v>189</v>
      </c>
      <c r="E298" s="152" t="s">
        <v>32</v>
      </c>
      <c r="F298" s="153" t="s">
        <v>190</v>
      </c>
      <c r="H298" s="152" t="s">
        <v>32</v>
      </c>
      <c r="I298" s="154"/>
      <c r="L298" s="150"/>
      <c r="M298" s="155"/>
      <c r="T298" s="156"/>
      <c r="AT298" s="152" t="s">
        <v>189</v>
      </c>
      <c r="AU298" s="152" t="s">
        <v>88</v>
      </c>
      <c r="AV298" s="12" t="s">
        <v>86</v>
      </c>
      <c r="AW298" s="12" t="s">
        <v>41</v>
      </c>
      <c r="AX298" s="12" t="s">
        <v>79</v>
      </c>
      <c r="AY298" s="152" t="s">
        <v>178</v>
      </c>
    </row>
    <row r="299" spans="2:65" s="12" customFormat="1" ht="10.199999999999999">
      <c r="B299" s="150"/>
      <c r="D299" s="151" t="s">
        <v>189</v>
      </c>
      <c r="E299" s="152" t="s">
        <v>32</v>
      </c>
      <c r="F299" s="153" t="s">
        <v>1222</v>
      </c>
      <c r="H299" s="152" t="s">
        <v>32</v>
      </c>
      <c r="I299" s="154"/>
      <c r="L299" s="150"/>
      <c r="M299" s="155"/>
      <c r="T299" s="156"/>
      <c r="AT299" s="152" t="s">
        <v>189</v>
      </c>
      <c r="AU299" s="152" t="s">
        <v>88</v>
      </c>
      <c r="AV299" s="12" t="s">
        <v>86</v>
      </c>
      <c r="AW299" s="12" t="s">
        <v>41</v>
      </c>
      <c r="AX299" s="12" t="s">
        <v>79</v>
      </c>
      <c r="AY299" s="152" t="s">
        <v>178</v>
      </c>
    </row>
    <row r="300" spans="2:65" s="12" customFormat="1" ht="10.199999999999999">
      <c r="B300" s="150"/>
      <c r="D300" s="151" t="s">
        <v>189</v>
      </c>
      <c r="E300" s="152" t="s">
        <v>32</v>
      </c>
      <c r="F300" s="153" t="s">
        <v>1242</v>
      </c>
      <c r="H300" s="152" t="s">
        <v>32</v>
      </c>
      <c r="I300" s="154"/>
      <c r="L300" s="150"/>
      <c r="M300" s="155"/>
      <c r="T300" s="156"/>
      <c r="AT300" s="152" t="s">
        <v>189</v>
      </c>
      <c r="AU300" s="152" t="s">
        <v>88</v>
      </c>
      <c r="AV300" s="12" t="s">
        <v>86</v>
      </c>
      <c r="AW300" s="12" t="s">
        <v>41</v>
      </c>
      <c r="AX300" s="12" t="s">
        <v>79</v>
      </c>
      <c r="AY300" s="152" t="s">
        <v>178</v>
      </c>
    </row>
    <row r="301" spans="2:65" s="12" customFormat="1" ht="10.199999999999999">
      <c r="B301" s="150"/>
      <c r="D301" s="151" t="s">
        <v>189</v>
      </c>
      <c r="E301" s="152" t="s">
        <v>32</v>
      </c>
      <c r="F301" s="153" t="s">
        <v>1301</v>
      </c>
      <c r="H301" s="152" t="s">
        <v>32</v>
      </c>
      <c r="I301" s="154"/>
      <c r="L301" s="150"/>
      <c r="M301" s="155"/>
      <c r="T301" s="156"/>
      <c r="AT301" s="152" t="s">
        <v>189</v>
      </c>
      <c r="AU301" s="152" t="s">
        <v>88</v>
      </c>
      <c r="AV301" s="12" t="s">
        <v>86</v>
      </c>
      <c r="AW301" s="12" t="s">
        <v>41</v>
      </c>
      <c r="AX301" s="12" t="s">
        <v>79</v>
      </c>
      <c r="AY301" s="152" t="s">
        <v>178</v>
      </c>
    </row>
    <row r="302" spans="2:65" s="12" customFormat="1" ht="10.199999999999999">
      <c r="B302" s="150"/>
      <c r="D302" s="151" t="s">
        <v>189</v>
      </c>
      <c r="E302" s="152" t="s">
        <v>32</v>
      </c>
      <c r="F302" s="153" t="s">
        <v>1335</v>
      </c>
      <c r="H302" s="152" t="s">
        <v>32</v>
      </c>
      <c r="I302" s="154"/>
      <c r="L302" s="150"/>
      <c r="M302" s="155"/>
      <c r="T302" s="156"/>
      <c r="AT302" s="152" t="s">
        <v>189</v>
      </c>
      <c r="AU302" s="152" t="s">
        <v>88</v>
      </c>
      <c r="AV302" s="12" t="s">
        <v>86</v>
      </c>
      <c r="AW302" s="12" t="s">
        <v>41</v>
      </c>
      <c r="AX302" s="12" t="s">
        <v>79</v>
      </c>
      <c r="AY302" s="152" t="s">
        <v>178</v>
      </c>
    </row>
    <row r="303" spans="2:65" s="12" customFormat="1" ht="20.399999999999999">
      <c r="B303" s="150"/>
      <c r="D303" s="151" t="s">
        <v>189</v>
      </c>
      <c r="E303" s="152" t="s">
        <v>32</v>
      </c>
      <c r="F303" s="153" t="s">
        <v>1336</v>
      </c>
      <c r="H303" s="152" t="s">
        <v>32</v>
      </c>
      <c r="I303" s="154"/>
      <c r="L303" s="150"/>
      <c r="M303" s="155"/>
      <c r="T303" s="156"/>
      <c r="AT303" s="152" t="s">
        <v>189</v>
      </c>
      <c r="AU303" s="152" t="s">
        <v>88</v>
      </c>
      <c r="AV303" s="12" t="s">
        <v>86</v>
      </c>
      <c r="AW303" s="12" t="s">
        <v>41</v>
      </c>
      <c r="AX303" s="12" t="s">
        <v>79</v>
      </c>
      <c r="AY303" s="152" t="s">
        <v>178</v>
      </c>
    </row>
    <row r="304" spans="2:65" s="12" customFormat="1" ht="20.399999999999999">
      <c r="B304" s="150"/>
      <c r="D304" s="151" t="s">
        <v>189</v>
      </c>
      <c r="E304" s="152" t="s">
        <v>32</v>
      </c>
      <c r="F304" s="153" t="s">
        <v>1337</v>
      </c>
      <c r="H304" s="152" t="s">
        <v>32</v>
      </c>
      <c r="I304" s="154"/>
      <c r="L304" s="150"/>
      <c r="M304" s="155"/>
      <c r="T304" s="156"/>
      <c r="AT304" s="152" t="s">
        <v>189</v>
      </c>
      <c r="AU304" s="152" t="s">
        <v>88</v>
      </c>
      <c r="AV304" s="12" t="s">
        <v>86</v>
      </c>
      <c r="AW304" s="12" t="s">
        <v>41</v>
      </c>
      <c r="AX304" s="12" t="s">
        <v>79</v>
      </c>
      <c r="AY304" s="152" t="s">
        <v>178</v>
      </c>
    </row>
    <row r="305" spans="2:51" s="12" customFormat="1" ht="10.199999999999999">
      <c r="B305" s="150"/>
      <c r="D305" s="151" t="s">
        <v>189</v>
      </c>
      <c r="E305" s="152" t="s">
        <v>32</v>
      </c>
      <c r="F305" s="153" t="s">
        <v>1320</v>
      </c>
      <c r="H305" s="152" t="s">
        <v>32</v>
      </c>
      <c r="I305" s="154"/>
      <c r="L305" s="150"/>
      <c r="M305" s="155"/>
      <c r="T305" s="156"/>
      <c r="AT305" s="152" t="s">
        <v>189</v>
      </c>
      <c r="AU305" s="152" t="s">
        <v>88</v>
      </c>
      <c r="AV305" s="12" t="s">
        <v>86</v>
      </c>
      <c r="AW305" s="12" t="s">
        <v>41</v>
      </c>
      <c r="AX305" s="12" t="s">
        <v>79</v>
      </c>
      <c r="AY305" s="152" t="s">
        <v>178</v>
      </c>
    </row>
    <row r="306" spans="2:51" s="12" customFormat="1" ht="10.199999999999999">
      <c r="B306" s="150"/>
      <c r="D306" s="151" t="s">
        <v>189</v>
      </c>
      <c r="E306" s="152" t="s">
        <v>32</v>
      </c>
      <c r="F306" s="153" t="s">
        <v>1338</v>
      </c>
      <c r="H306" s="152" t="s">
        <v>32</v>
      </c>
      <c r="I306" s="154"/>
      <c r="L306" s="150"/>
      <c r="M306" s="155"/>
      <c r="T306" s="156"/>
      <c r="AT306" s="152" t="s">
        <v>189</v>
      </c>
      <c r="AU306" s="152" t="s">
        <v>88</v>
      </c>
      <c r="AV306" s="12" t="s">
        <v>86</v>
      </c>
      <c r="AW306" s="12" t="s">
        <v>41</v>
      </c>
      <c r="AX306" s="12" t="s">
        <v>79</v>
      </c>
      <c r="AY306" s="152" t="s">
        <v>178</v>
      </c>
    </row>
    <row r="307" spans="2:51" s="13" customFormat="1" ht="10.199999999999999">
      <c r="B307" s="157"/>
      <c r="D307" s="151" t="s">
        <v>189</v>
      </c>
      <c r="E307" s="158" t="s">
        <v>32</v>
      </c>
      <c r="F307" s="159" t="s">
        <v>1339</v>
      </c>
      <c r="H307" s="160">
        <v>173.65899999999999</v>
      </c>
      <c r="I307" s="161"/>
      <c r="L307" s="157"/>
      <c r="M307" s="162"/>
      <c r="T307" s="163"/>
      <c r="AT307" s="158" t="s">
        <v>189</v>
      </c>
      <c r="AU307" s="158" t="s">
        <v>88</v>
      </c>
      <c r="AV307" s="13" t="s">
        <v>88</v>
      </c>
      <c r="AW307" s="13" t="s">
        <v>41</v>
      </c>
      <c r="AX307" s="13" t="s">
        <v>79</v>
      </c>
      <c r="AY307" s="158" t="s">
        <v>178</v>
      </c>
    </row>
    <row r="308" spans="2:51" s="12" customFormat="1" ht="10.199999999999999">
      <c r="B308" s="150"/>
      <c r="D308" s="151" t="s">
        <v>189</v>
      </c>
      <c r="E308" s="152" t="s">
        <v>32</v>
      </c>
      <c r="F308" s="153" t="s">
        <v>1340</v>
      </c>
      <c r="H308" s="152" t="s">
        <v>32</v>
      </c>
      <c r="I308" s="154"/>
      <c r="L308" s="150"/>
      <c r="M308" s="155"/>
      <c r="T308" s="156"/>
      <c r="AT308" s="152" t="s">
        <v>189</v>
      </c>
      <c r="AU308" s="152" t="s">
        <v>88</v>
      </c>
      <c r="AV308" s="12" t="s">
        <v>86</v>
      </c>
      <c r="AW308" s="12" t="s">
        <v>41</v>
      </c>
      <c r="AX308" s="12" t="s">
        <v>79</v>
      </c>
      <c r="AY308" s="152" t="s">
        <v>178</v>
      </c>
    </row>
    <row r="309" spans="2:51" s="13" customFormat="1" ht="10.199999999999999">
      <c r="B309" s="157"/>
      <c r="D309" s="151" t="s">
        <v>189</v>
      </c>
      <c r="E309" s="158" t="s">
        <v>32</v>
      </c>
      <c r="F309" s="159" t="s">
        <v>1341</v>
      </c>
      <c r="H309" s="160">
        <v>34.847999999999999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79</v>
      </c>
      <c r="AY309" s="158" t="s">
        <v>178</v>
      </c>
    </row>
    <row r="310" spans="2:51" s="13" customFormat="1" ht="20.399999999999999">
      <c r="B310" s="157"/>
      <c r="D310" s="151" t="s">
        <v>189</v>
      </c>
      <c r="E310" s="158" t="s">
        <v>32</v>
      </c>
      <c r="F310" s="159" t="s">
        <v>1342</v>
      </c>
      <c r="H310" s="160">
        <v>-36.369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41</v>
      </c>
      <c r="AX310" s="13" t="s">
        <v>79</v>
      </c>
      <c r="AY310" s="158" t="s">
        <v>178</v>
      </c>
    </row>
    <row r="311" spans="2:51" s="13" customFormat="1" ht="20.399999999999999">
      <c r="B311" s="157"/>
      <c r="D311" s="151" t="s">
        <v>189</v>
      </c>
      <c r="E311" s="158" t="s">
        <v>32</v>
      </c>
      <c r="F311" s="159" t="s">
        <v>1343</v>
      </c>
      <c r="H311" s="160">
        <v>-13</v>
      </c>
      <c r="I311" s="161"/>
      <c r="L311" s="157"/>
      <c r="M311" s="162"/>
      <c r="T311" s="163"/>
      <c r="AT311" s="158" t="s">
        <v>189</v>
      </c>
      <c r="AU311" s="158" t="s">
        <v>88</v>
      </c>
      <c r="AV311" s="13" t="s">
        <v>88</v>
      </c>
      <c r="AW311" s="13" t="s">
        <v>41</v>
      </c>
      <c r="AX311" s="13" t="s">
        <v>79</v>
      </c>
      <c r="AY311" s="158" t="s">
        <v>178</v>
      </c>
    </row>
    <row r="312" spans="2:51" s="13" customFormat="1" ht="20.399999999999999">
      <c r="B312" s="157"/>
      <c r="D312" s="151" t="s">
        <v>189</v>
      </c>
      <c r="E312" s="158" t="s">
        <v>32</v>
      </c>
      <c r="F312" s="159" t="s">
        <v>1344</v>
      </c>
      <c r="H312" s="160">
        <v>-2.4700000000000002</v>
      </c>
      <c r="I312" s="161"/>
      <c r="L312" s="157"/>
      <c r="M312" s="162"/>
      <c r="T312" s="163"/>
      <c r="AT312" s="158" t="s">
        <v>189</v>
      </c>
      <c r="AU312" s="158" t="s">
        <v>88</v>
      </c>
      <c r="AV312" s="13" t="s">
        <v>88</v>
      </c>
      <c r="AW312" s="13" t="s">
        <v>41</v>
      </c>
      <c r="AX312" s="13" t="s">
        <v>79</v>
      </c>
      <c r="AY312" s="158" t="s">
        <v>178</v>
      </c>
    </row>
    <row r="313" spans="2:51" s="13" customFormat="1" ht="20.399999999999999">
      <c r="B313" s="157"/>
      <c r="D313" s="151" t="s">
        <v>189</v>
      </c>
      <c r="E313" s="158" t="s">
        <v>32</v>
      </c>
      <c r="F313" s="159" t="s">
        <v>1345</v>
      </c>
      <c r="H313" s="160">
        <v>-7.5</v>
      </c>
      <c r="I313" s="161"/>
      <c r="L313" s="157"/>
      <c r="M313" s="162"/>
      <c r="T313" s="163"/>
      <c r="AT313" s="158" t="s">
        <v>189</v>
      </c>
      <c r="AU313" s="158" t="s">
        <v>88</v>
      </c>
      <c r="AV313" s="13" t="s">
        <v>88</v>
      </c>
      <c r="AW313" s="13" t="s">
        <v>41</v>
      </c>
      <c r="AX313" s="13" t="s">
        <v>79</v>
      </c>
      <c r="AY313" s="158" t="s">
        <v>178</v>
      </c>
    </row>
    <row r="314" spans="2:51" s="13" customFormat="1" ht="20.399999999999999">
      <c r="B314" s="157"/>
      <c r="D314" s="151" t="s">
        <v>189</v>
      </c>
      <c r="E314" s="158" t="s">
        <v>32</v>
      </c>
      <c r="F314" s="159" t="s">
        <v>1346</v>
      </c>
      <c r="H314" s="160">
        <v>19.135999999999999</v>
      </c>
      <c r="I314" s="161"/>
      <c r="L314" s="157"/>
      <c r="M314" s="162"/>
      <c r="T314" s="163"/>
      <c r="AT314" s="158" t="s">
        <v>189</v>
      </c>
      <c r="AU314" s="158" t="s">
        <v>88</v>
      </c>
      <c r="AV314" s="13" t="s">
        <v>88</v>
      </c>
      <c r="AW314" s="13" t="s">
        <v>41</v>
      </c>
      <c r="AX314" s="13" t="s">
        <v>79</v>
      </c>
      <c r="AY314" s="158" t="s">
        <v>178</v>
      </c>
    </row>
    <row r="315" spans="2:51" s="15" customFormat="1" ht="10.199999999999999">
      <c r="B315" s="181"/>
      <c r="D315" s="151" t="s">
        <v>189</v>
      </c>
      <c r="E315" s="182" t="s">
        <v>32</v>
      </c>
      <c r="F315" s="183" t="s">
        <v>1347</v>
      </c>
      <c r="H315" s="184">
        <v>168.304</v>
      </c>
      <c r="I315" s="185"/>
      <c r="L315" s="181"/>
      <c r="M315" s="186"/>
      <c r="T315" s="187"/>
      <c r="AT315" s="182" t="s">
        <v>189</v>
      </c>
      <c r="AU315" s="182" t="s">
        <v>88</v>
      </c>
      <c r="AV315" s="15" t="s">
        <v>199</v>
      </c>
      <c r="AW315" s="15" t="s">
        <v>41</v>
      </c>
      <c r="AX315" s="15" t="s">
        <v>79</v>
      </c>
      <c r="AY315" s="182" t="s">
        <v>178</v>
      </c>
    </row>
    <row r="316" spans="2:51" s="12" customFormat="1" ht="10.199999999999999">
      <c r="B316" s="150"/>
      <c r="D316" s="151" t="s">
        <v>189</v>
      </c>
      <c r="E316" s="152" t="s">
        <v>32</v>
      </c>
      <c r="F316" s="153" t="s">
        <v>1322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51" s="12" customFormat="1" ht="10.199999999999999">
      <c r="B317" s="150"/>
      <c r="D317" s="151" t="s">
        <v>189</v>
      </c>
      <c r="E317" s="152" t="s">
        <v>32</v>
      </c>
      <c r="F317" s="153" t="s">
        <v>1348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51" s="13" customFormat="1" ht="10.199999999999999">
      <c r="B318" s="157"/>
      <c r="D318" s="151" t="s">
        <v>189</v>
      </c>
      <c r="E318" s="158" t="s">
        <v>32</v>
      </c>
      <c r="F318" s="159" t="s">
        <v>1349</v>
      </c>
      <c r="H318" s="160">
        <v>154.99199999999999</v>
      </c>
      <c r="I318" s="161"/>
      <c r="L318" s="157"/>
      <c r="M318" s="162"/>
      <c r="T318" s="163"/>
      <c r="AT318" s="158" t="s">
        <v>189</v>
      </c>
      <c r="AU318" s="158" t="s">
        <v>88</v>
      </c>
      <c r="AV318" s="13" t="s">
        <v>88</v>
      </c>
      <c r="AW318" s="13" t="s">
        <v>41</v>
      </c>
      <c r="AX318" s="13" t="s">
        <v>79</v>
      </c>
      <c r="AY318" s="158" t="s">
        <v>178</v>
      </c>
    </row>
    <row r="319" spans="2:51" s="12" customFormat="1" ht="10.199999999999999">
      <c r="B319" s="150"/>
      <c r="D319" s="151" t="s">
        <v>189</v>
      </c>
      <c r="E319" s="152" t="s">
        <v>32</v>
      </c>
      <c r="F319" s="153" t="s">
        <v>1340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51" s="13" customFormat="1" ht="10.199999999999999">
      <c r="B320" s="157"/>
      <c r="D320" s="151" t="s">
        <v>189</v>
      </c>
      <c r="E320" s="158" t="s">
        <v>32</v>
      </c>
      <c r="F320" s="159" t="s">
        <v>1350</v>
      </c>
      <c r="H320" s="160">
        <v>12.334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3" customFormat="1" ht="20.399999999999999">
      <c r="B321" s="157"/>
      <c r="D321" s="151" t="s">
        <v>189</v>
      </c>
      <c r="E321" s="158" t="s">
        <v>32</v>
      </c>
      <c r="F321" s="159" t="s">
        <v>1351</v>
      </c>
      <c r="H321" s="160">
        <v>-42.994</v>
      </c>
      <c r="I321" s="161"/>
      <c r="L321" s="157"/>
      <c r="M321" s="162"/>
      <c r="T321" s="163"/>
      <c r="AT321" s="158" t="s">
        <v>189</v>
      </c>
      <c r="AU321" s="158" t="s">
        <v>88</v>
      </c>
      <c r="AV321" s="13" t="s">
        <v>88</v>
      </c>
      <c r="AW321" s="13" t="s">
        <v>41</v>
      </c>
      <c r="AX321" s="13" t="s">
        <v>79</v>
      </c>
      <c r="AY321" s="158" t="s">
        <v>178</v>
      </c>
    </row>
    <row r="322" spans="2:65" s="13" customFormat="1" ht="20.399999999999999">
      <c r="B322" s="157"/>
      <c r="D322" s="151" t="s">
        <v>189</v>
      </c>
      <c r="E322" s="158" t="s">
        <v>32</v>
      </c>
      <c r="F322" s="159" t="s">
        <v>1352</v>
      </c>
      <c r="H322" s="160">
        <v>-7.8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41</v>
      </c>
      <c r="AX322" s="13" t="s">
        <v>79</v>
      </c>
      <c r="AY322" s="158" t="s">
        <v>178</v>
      </c>
    </row>
    <row r="323" spans="2:65" s="13" customFormat="1" ht="20.399999999999999">
      <c r="B323" s="157"/>
      <c r="D323" s="151" t="s">
        <v>189</v>
      </c>
      <c r="E323" s="158" t="s">
        <v>32</v>
      </c>
      <c r="F323" s="159" t="s">
        <v>1353</v>
      </c>
      <c r="H323" s="160">
        <v>18.096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5" customFormat="1" ht="10.199999999999999">
      <c r="B324" s="181"/>
      <c r="D324" s="151" t="s">
        <v>189</v>
      </c>
      <c r="E324" s="182" t="s">
        <v>32</v>
      </c>
      <c r="F324" s="183" t="s">
        <v>1354</v>
      </c>
      <c r="H324" s="184">
        <v>134.62799999999999</v>
      </c>
      <c r="I324" s="185"/>
      <c r="L324" s="181"/>
      <c r="M324" s="186"/>
      <c r="T324" s="187"/>
      <c r="AT324" s="182" t="s">
        <v>189</v>
      </c>
      <c r="AU324" s="182" t="s">
        <v>88</v>
      </c>
      <c r="AV324" s="15" t="s">
        <v>199</v>
      </c>
      <c r="AW324" s="15" t="s">
        <v>41</v>
      </c>
      <c r="AX324" s="15" t="s">
        <v>79</v>
      </c>
      <c r="AY324" s="182" t="s">
        <v>178</v>
      </c>
    </row>
    <row r="325" spans="2:65" s="12" customFormat="1" ht="10.199999999999999">
      <c r="B325" s="150"/>
      <c r="D325" s="151" t="s">
        <v>189</v>
      </c>
      <c r="E325" s="152" t="s">
        <v>32</v>
      </c>
      <c r="F325" s="153" t="s">
        <v>1355</v>
      </c>
      <c r="H325" s="152" t="s">
        <v>32</v>
      </c>
      <c r="I325" s="154"/>
      <c r="L325" s="150"/>
      <c r="M325" s="155"/>
      <c r="T325" s="156"/>
      <c r="AT325" s="152" t="s">
        <v>189</v>
      </c>
      <c r="AU325" s="152" t="s">
        <v>88</v>
      </c>
      <c r="AV325" s="12" t="s">
        <v>86</v>
      </c>
      <c r="AW325" s="12" t="s">
        <v>41</v>
      </c>
      <c r="AX325" s="12" t="s">
        <v>79</v>
      </c>
      <c r="AY325" s="152" t="s">
        <v>178</v>
      </c>
    </row>
    <row r="326" spans="2:65" s="12" customFormat="1" ht="10.199999999999999">
      <c r="B326" s="150"/>
      <c r="D326" s="151" t="s">
        <v>189</v>
      </c>
      <c r="E326" s="152" t="s">
        <v>32</v>
      </c>
      <c r="F326" s="153" t="s">
        <v>1356</v>
      </c>
      <c r="H326" s="152" t="s">
        <v>32</v>
      </c>
      <c r="I326" s="154"/>
      <c r="L326" s="150"/>
      <c r="M326" s="155"/>
      <c r="T326" s="156"/>
      <c r="AT326" s="152" t="s">
        <v>189</v>
      </c>
      <c r="AU326" s="152" t="s">
        <v>88</v>
      </c>
      <c r="AV326" s="12" t="s">
        <v>86</v>
      </c>
      <c r="AW326" s="12" t="s">
        <v>41</v>
      </c>
      <c r="AX326" s="12" t="s">
        <v>79</v>
      </c>
      <c r="AY326" s="152" t="s">
        <v>178</v>
      </c>
    </row>
    <row r="327" spans="2:65" s="12" customFormat="1" ht="10.199999999999999">
      <c r="B327" s="150"/>
      <c r="D327" s="151" t="s">
        <v>189</v>
      </c>
      <c r="E327" s="152" t="s">
        <v>32</v>
      </c>
      <c r="F327" s="153" t="s">
        <v>1357</v>
      </c>
      <c r="H327" s="152" t="s">
        <v>32</v>
      </c>
      <c r="I327" s="154"/>
      <c r="L327" s="150"/>
      <c r="M327" s="155"/>
      <c r="T327" s="156"/>
      <c r="AT327" s="152" t="s">
        <v>189</v>
      </c>
      <c r="AU327" s="152" t="s">
        <v>88</v>
      </c>
      <c r="AV327" s="12" t="s">
        <v>86</v>
      </c>
      <c r="AW327" s="12" t="s">
        <v>41</v>
      </c>
      <c r="AX327" s="12" t="s">
        <v>79</v>
      </c>
      <c r="AY327" s="152" t="s">
        <v>178</v>
      </c>
    </row>
    <row r="328" spans="2:65" s="13" customFormat="1" ht="10.199999999999999">
      <c r="B328" s="157"/>
      <c r="D328" s="151" t="s">
        <v>189</v>
      </c>
      <c r="E328" s="158" t="s">
        <v>32</v>
      </c>
      <c r="F328" s="159" t="s">
        <v>1358</v>
      </c>
      <c r="H328" s="160">
        <v>2.34</v>
      </c>
      <c r="I328" s="161"/>
      <c r="L328" s="157"/>
      <c r="M328" s="162"/>
      <c r="T328" s="163"/>
      <c r="AT328" s="158" t="s">
        <v>189</v>
      </c>
      <c r="AU328" s="158" t="s">
        <v>88</v>
      </c>
      <c r="AV328" s="13" t="s">
        <v>88</v>
      </c>
      <c r="AW328" s="13" t="s">
        <v>41</v>
      </c>
      <c r="AX328" s="13" t="s">
        <v>79</v>
      </c>
      <c r="AY328" s="158" t="s">
        <v>178</v>
      </c>
    </row>
    <row r="329" spans="2:65" s="12" customFormat="1" ht="10.199999999999999">
      <c r="B329" s="150"/>
      <c r="D329" s="151" t="s">
        <v>189</v>
      </c>
      <c r="E329" s="152" t="s">
        <v>32</v>
      </c>
      <c r="F329" s="153" t="s">
        <v>1359</v>
      </c>
      <c r="H329" s="152" t="s">
        <v>32</v>
      </c>
      <c r="I329" s="154"/>
      <c r="L329" s="150"/>
      <c r="M329" s="155"/>
      <c r="T329" s="156"/>
      <c r="AT329" s="152" t="s">
        <v>189</v>
      </c>
      <c r="AU329" s="152" t="s">
        <v>88</v>
      </c>
      <c r="AV329" s="12" t="s">
        <v>86</v>
      </c>
      <c r="AW329" s="12" t="s">
        <v>41</v>
      </c>
      <c r="AX329" s="12" t="s">
        <v>79</v>
      </c>
      <c r="AY329" s="152" t="s">
        <v>178</v>
      </c>
    </row>
    <row r="330" spans="2:65" s="13" customFormat="1" ht="10.199999999999999">
      <c r="B330" s="157"/>
      <c r="D330" s="151" t="s">
        <v>189</v>
      </c>
      <c r="E330" s="158" t="s">
        <v>32</v>
      </c>
      <c r="F330" s="159" t="s">
        <v>1360</v>
      </c>
      <c r="H330" s="160">
        <v>4.68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2" customFormat="1" ht="10.199999999999999">
      <c r="B331" s="150"/>
      <c r="D331" s="151" t="s">
        <v>189</v>
      </c>
      <c r="E331" s="152" t="s">
        <v>32</v>
      </c>
      <c r="F331" s="153" t="s">
        <v>1361</v>
      </c>
      <c r="H331" s="152" t="s">
        <v>32</v>
      </c>
      <c r="I331" s="154"/>
      <c r="L331" s="150"/>
      <c r="M331" s="155"/>
      <c r="T331" s="156"/>
      <c r="AT331" s="152" t="s">
        <v>189</v>
      </c>
      <c r="AU331" s="152" t="s">
        <v>88</v>
      </c>
      <c r="AV331" s="12" t="s">
        <v>86</v>
      </c>
      <c r="AW331" s="12" t="s">
        <v>41</v>
      </c>
      <c r="AX331" s="12" t="s">
        <v>79</v>
      </c>
      <c r="AY331" s="152" t="s">
        <v>178</v>
      </c>
    </row>
    <row r="332" spans="2:65" s="13" customFormat="1" ht="10.199999999999999">
      <c r="B332" s="157"/>
      <c r="D332" s="151" t="s">
        <v>189</v>
      </c>
      <c r="E332" s="158" t="s">
        <v>32</v>
      </c>
      <c r="F332" s="159" t="s">
        <v>1362</v>
      </c>
      <c r="H332" s="160">
        <v>3.9</v>
      </c>
      <c r="I332" s="161"/>
      <c r="L332" s="157"/>
      <c r="M332" s="162"/>
      <c r="T332" s="163"/>
      <c r="AT332" s="158" t="s">
        <v>189</v>
      </c>
      <c r="AU332" s="158" t="s">
        <v>88</v>
      </c>
      <c r="AV332" s="13" t="s">
        <v>88</v>
      </c>
      <c r="AW332" s="13" t="s">
        <v>41</v>
      </c>
      <c r="AX332" s="13" t="s">
        <v>79</v>
      </c>
      <c r="AY332" s="158" t="s">
        <v>178</v>
      </c>
    </row>
    <row r="333" spans="2:65" s="13" customFormat="1" ht="20.399999999999999">
      <c r="B333" s="157"/>
      <c r="D333" s="151" t="s">
        <v>189</v>
      </c>
      <c r="E333" s="158" t="s">
        <v>32</v>
      </c>
      <c r="F333" s="159" t="s">
        <v>1363</v>
      </c>
      <c r="H333" s="160">
        <v>-3.786</v>
      </c>
      <c r="I333" s="161"/>
      <c r="L333" s="157"/>
      <c r="M333" s="162"/>
      <c r="T333" s="163"/>
      <c r="AT333" s="158" t="s">
        <v>189</v>
      </c>
      <c r="AU333" s="158" t="s">
        <v>88</v>
      </c>
      <c r="AV333" s="13" t="s">
        <v>88</v>
      </c>
      <c r="AW333" s="13" t="s">
        <v>41</v>
      </c>
      <c r="AX333" s="13" t="s">
        <v>79</v>
      </c>
      <c r="AY333" s="158" t="s">
        <v>178</v>
      </c>
    </row>
    <row r="334" spans="2:65" s="15" customFormat="1" ht="10.199999999999999">
      <c r="B334" s="181"/>
      <c r="D334" s="151" t="s">
        <v>189</v>
      </c>
      <c r="E334" s="182" t="s">
        <v>32</v>
      </c>
      <c r="F334" s="183" t="s">
        <v>1364</v>
      </c>
      <c r="H334" s="184">
        <v>7.1340000000000003</v>
      </c>
      <c r="I334" s="185"/>
      <c r="L334" s="181"/>
      <c r="M334" s="186"/>
      <c r="T334" s="187"/>
      <c r="AT334" s="182" t="s">
        <v>189</v>
      </c>
      <c r="AU334" s="182" t="s">
        <v>88</v>
      </c>
      <c r="AV334" s="15" t="s">
        <v>199</v>
      </c>
      <c r="AW334" s="15" t="s">
        <v>41</v>
      </c>
      <c r="AX334" s="15" t="s">
        <v>79</v>
      </c>
      <c r="AY334" s="182" t="s">
        <v>178</v>
      </c>
    </row>
    <row r="335" spans="2:65" s="14" customFormat="1" ht="10.199999999999999">
      <c r="B335" s="164"/>
      <c r="D335" s="151" t="s">
        <v>189</v>
      </c>
      <c r="E335" s="165" t="s">
        <v>32</v>
      </c>
      <c r="F335" s="166" t="s">
        <v>192</v>
      </c>
      <c r="H335" s="167">
        <v>310.06599999999997</v>
      </c>
      <c r="I335" s="168"/>
      <c r="L335" s="164"/>
      <c r="M335" s="169"/>
      <c r="T335" s="170"/>
      <c r="AT335" s="165" t="s">
        <v>189</v>
      </c>
      <c r="AU335" s="165" t="s">
        <v>88</v>
      </c>
      <c r="AV335" s="14" t="s">
        <v>185</v>
      </c>
      <c r="AW335" s="14" t="s">
        <v>41</v>
      </c>
      <c r="AX335" s="14" t="s">
        <v>86</v>
      </c>
      <c r="AY335" s="165" t="s">
        <v>178</v>
      </c>
    </row>
    <row r="336" spans="2:65" s="1" customFormat="1" ht="49.05" customHeight="1">
      <c r="B336" s="34"/>
      <c r="C336" s="133" t="s">
        <v>336</v>
      </c>
      <c r="D336" s="133" t="s">
        <v>180</v>
      </c>
      <c r="E336" s="134" t="s">
        <v>1365</v>
      </c>
      <c r="F336" s="135" t="s">
        <v>1366</v>
      </c>
      <c r="G336" s="136" t="s">
        <v>277</v>
      </c>
      <c r="H336" s="137">
        <v>77.516999999999996</v>
      </c>
      <c r="I336" s="138"/>
      <c r="J336" s="139">
        <f>ROUND(I336*H336,2)</f>
        <v>0</v>
      </c>
      <c r="K336" s="135" t="s">
        <v>184</v>
      </c>
      <c r="L336" s="34"/>
      <c r="M336" s="140" t="s">
        <v>32</v>
      </c>
      <c r="N336" s="141" t="s">
        <v>50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185</v>
      </c>
      <c r="AT336" s="144" t="s">
        <v>180</v>
      </c>
      <c r="AU336" s="144" t="s">
        <v>88</v>
      </c>
      <c r="AY336" s="18" t="s">
        <v>178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86</v>
      </c>
      <c r="BK336" s="145">
        <f>ROUND(I336*H336,2)</f>
        <v>0</v>
      </c>
      <c r="BL336" s="18" t="s">
        <v>185</v>
      </c>
      <c r="BM336" s="144" t="s">
        <v>1367</v>
      </c>
    </row>
    <row r="337" spans="2:51" s="1" customFormat="1" ht="10.199999999999999">
      <c r="B337" s="34"/>
      <c r="D337" s="146" t="s">
        <v>187</v>
      </c>
      <c r="F337" s="147" t="s">
        <v>1368</v>
      </c>
      <c r="I337" s="148"/>
      <c r="L337" s="34"/>
      <c r="M337" s="149"/>
      <c r="T337" s="55"/>
      <c r="AT337" s="18" t="s">
        <v>187</v>
      </c>
      <c r="AU337" s="18" t="s">
        <v>88</v>
      </c>
    </row>
    <row r="338" spans="2:51" s="12" customFormat="1" ht="10.199999999999999">
      <c r="B338" s="150"/>
      <c r="D338" s="151" t="s">
        <v>189</v>
      </c>
      <c r="E338" s="152" t="s">
        <v>32</v>
      </c>
      <c r="F338" s="153" t="s">
        <v>190</v>
      </c>
      <c r="H338" s="152" t="s">
        <v>32</v>
      </c>
      <c r="I338" s="154"/>
      <c r="L338" s="150"/>
      <c r="M338" s="155"/>
      <c r="T338" s="156"/>
      <c r="AT338" s="152" t="s">
        <v>189</v>
      </c>
      <c r="AU338" s="152" t="s">
        <v>88</v>
      </c>
      <c r="AV338" s="12" t="s">
        <v>86</v>
      </c>
      <c r="AW338" s="12" t="s">
        <v>41</v>
      </c>
      <c r="AX338" s="12" t="s">
        <v>79</v>
      </c>
      <c r="AY338" s="152" t="s">
        <v>178</v>
      </c>
    </row>
    <row r="339" spans="2:51" s="12" customFormat="1" ht="10.199999999999999">
      <c r="B339" s="150"/>
      <c r="D339" s="151" t="s">
        <v>189</v>
      </c>
      <c r="E339" s="152" t="s">
        <v>32</v>
      </c>
      <c r="F339" s="153" t="s">
        <v>1222</v>
      </c>
      <c r="H339" s="152" t="s">
        <v>32</v>
      </c>
      <c r="I339" s="154"/>
      <c r="L339" s="150"/>
      <c r="M339" s="155"/>
      <c r="T339" s="156"/>
      <c r="AT339" s="152" t="s">
        <v>189</v>
      </c>
      <c r="AU339" s="152" t="s">
        <v>88</v>
      </c>
      <c r="AV339" s="12" t="s">
        <v>86</v>
      </c>
      <c r="AW339" s="12" t="s">
        <v>41</v>
      </c>
      <c r="AX339" s="12" t="s">
        <v>79</v>
      </c>
      <c r="AY339" s="152" t="s">
        <v>178</v>
      </c>
    </row>
    <row r="340" spans="2:51" s="12" customFormat="1" ht="10.199999999999999">
      <c r="B340" s="150"/>
      <c r="D340" s="151" t="s">
        <v>189</v>
      </c>
      <c r="E340" s="152" t="s">
        <v>32</v>
      </c>
      <c r="F340" s="153" t="s">
        <v>1242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51" s="12" customFormat="1" ht="10.199999999999999">
      <c r="B341" s="150"/>
      <c r="D341" s="151" t="s">
        <v>189</v>
      </c>
      <c r="E341" s="152" t="s">
        <v>32</v>
      </c>
      <c r="F341" s="153" t="s">
        <v>1301</v>
      </c>
      <c r="H341" s="152" t="s">
        <v>32</v>
      </c>
      <c r="I341" s="154"/>
      <c r="L341" s="150"/>
      <c r="M341" s="155"/>
      <c r="T341" s="156"/>
      <c r="AT341" s="152" t="s">
        <v>189</v>
      </c>
      <c r="AU341" s="152" t="s">
        <v>88</v>
      </c>
      <c r="AV341" s="12" t="s">
        <v>86</v>
      </c>
      <c r="AW341" s="12" t="s">
        <v>41</v>
      </c>
      <c r="AX341" s="12" t="s">
        <v>79</v>
      </c>
      <c r="AY341" s="152" t="s">
        <v>178</v>
      </c>
    </row>
    <row r="342" spans="2:51" s="12" customFormat="1" ht="10.199999999999999">
      <c r="B342" s="150"/>
      <c r="D342" s="151" t="s">
        <v>189</v>
      </c>
      <c r="E342" s="152" t="s">
        <v>32</v>
      </c>
      <c r="F342" s="153" t="s">
        <v>1335</v>
      </c>
      <c r="H342" s="152" t="s">
        <v>32</v>
      </c>
      <c r="I342" s="154"/>
      <c r="L342" s="150"/>
      <c r="M342" s="155"/>
      <c r="T342" s="156"/>
      <c r="AT342" s="152" t="s">
        <v>189</v>
      </c>
      <c r="AU342" s="152" t="s">
        <v>88</v>
      </c>
      <c r="AV342" s="12" t="s">
        <v>86</v>
      </c>
      <c r="AW342" s="12" t="s">
        <v>41</v>
      </c>
      <c r="AX342" s="12" t="s">
        <v>79</v>
      </c>
      <c r="AY342" s="152" t="s">
        <v>178</v>
      </c>
    </row>
    <row r="343" spans="2:51" s="12" customFormat="1" ht="20.399999999999999">
      <c r="B343" s="150"/>
      <c r="D343" s="151" t="s">
        <v>189</v>
      </c>
      <c r="E343" s="152" t="s">
        <v>32</v>
      </c>
      <c r="F343" s="153" t="s">
        <v>1336</v>
      </c>
      <c r="H343" s="152" t="s">
        <v>32</v>
      </c>
      <c r="I343" s="154"/>
      <c r="L343" s="150"/>
      <c r="M343" s="155"/>
      <c r="T343" s="156"/>
      <c r="AT343" s="152" t="s">
        <v>189</v>
      </c>
      <c r="AU343" s="152" t="s">
        <v>88</v>
      </c>
      <c r="AV343" s="12" t="s">
        <v>86</v>
      </c>
      <c r="AW343" s="12" t="s">
        <v>41</v>
      </c>
      <c r="AX343" s="12" t="s">
        <v>79</v>
      </c>
      <c r="AY343" s="152" t="s">
        <v>178</v>
      </c>
    </row>
    <row r="344" spans="2:51" s="12" customFormat="1" ht="20.399999999999999">
      <c r="B344" s="150"/>
      <c r="D344" s="151" t="s">
        <v>189</v>
      </c>
      <c r="E344" s="152" t="s">
        <v>32</v>
      </c>
      <c r="F344" s="153" t="s">
        <v>1337</v>
      </c>
      <c r="H344" s="152" t="s">
        <v>32</v>
      </c>
      <c r="I344" s="154"/>
      <c r="L344" s="150"/>
      <c r="M344" s="155"/>
      <c r="T344" s="156"/>
      <c r="AT344" s="152" t="s">
        <v>189</v>
      </c>
      <c r="AU344" s="152" t="s">
        <v>88</v>
      </c>
      <c r="AV344" s="12" t="s">
        <v>86</v>
      </c>
      <c r="AW344" s="12" t="s">
        <v>41</v>
      </c>
      <c r="AX344" s="12" t="s">
        <v>79</v>
      </c>
      <c r="AY344" s="152" t="s">
        <v>178</v>
      </c>
    </row>
    <row r="345" spans="2:51" s="12" customFormat="1" ht="10.199999999999999">
      <c r="B345" s="150"/>
      <c r="D345" s="151" t="s">
        <v>189</v>
      </c>
      <c r="E345" s="152" t="s">
        <v>32</v>
      </c>
      <c r="F345" s="153" t="s">
        <v>1320</v>
      </c>
      <c r="H345" s="152" t="s">
        <v>32</v>
      </c>
      <c r="I345" s="154"/>
      <c r="L345" s="150"/>
      <c r="M345" s="155"/>
      <c r="T345" s="156"/>
      <c r="AT345" s="152" t="s">
        <v>189</v>
      </c>
      <c r="AU345" s="152" t="s">
        <v>88</v>
      </c>
      <c r="AV345" s="12" t="s">
        <v>86</v>
      </c>
      <c r="AW345" s="12" t="s">
        <v>41</v>
      </c>
      <c r="AX345" s="12" t="s">
        <v>79</v>
      </c>
      <c r="AY345" s="152" t="s">
        <v>178</v>
      </c>
    </row>
    <row r="346" spans="2:51" s="12" customFormat="1" ht="10.199999999999999">
      <c r="B346" s="150"/>
      <c r="D346" s="151" t="s">
        <v>189</v>
      </c>
      <c r="E346" s="152" t="s">
        <v>32</v>
      </c>
      <c r="F346" s="153" t="s">
        <v>1338</v>
      </c>
      <c r="H346" s="152" t="s">
        <v>32</v>
      </c>
      <c r="I346" s="154"/>
      <c r="L346" s="150"/>
      <c r="M346" s="155"/>
      <c r="T346" s="156"/>
      <c r="AT346" s="152" t="s">
        <v>189</v>
      </c>
      <c r="AU346" s="152" t="s">
        <v>88</v>
      </c>
      <c r="AV346" s="12" t="s">
        <v>86</v>
      </c>
      <c r="AW346" s="12" t="s">
        <v>41</v>
      </c>
      <c r="AX346" s="12" t="s">
        <v>79</v>
      </c>
      <c r="AY346" s="152" t="s">
        <v>178</v>
      </c>
    </row>
    <row r="347" spans="2:51" s="13" customFormat="1" ht="10.199999999999999">
      <c r="B347" s="157"/>
      <c r="D347" s="151" t="s">
        <v>189</v>
      </c>
      <c r="E347" s="158" t="s">
        <v>32</v>
      </c>
      <c r="F347" s="159" t="s">
        <v>1369</v>
      </c>
      <c r="H347" s="160">
        <v>43.414999999999999</v>
      </c>
      <c r="I347" s="161"/>
      <c r="L347" s="157"/>
      <c r="M347" s="162"/>
      <c r="T347" s="163"/>
      <c r="AT347" s="158" t="s">
        <v>189</v>
      </c>
      <c r="AU347" s="158" t="s">
        <v>88</v>
      </c>
      <c r="AV347" s="13" t="s">
        <v>88</v>
      </c>
      <c r="AW347" s="13" t="s">
        <v>41</v>
      </c>
      <c r="AX347" s="13" t="s">
        <v>79</v>
      </c>
      <c r="AY347" s="158" t="s">
        <v>178</v>
      </c>
    </row>
    <row r="348" spans="2:51" s="12" customFormat="1" ht="10.199999999999999">
      <c r="B348" s="150"/>
      <c r="D348" s="151" t="s">
        <v>189</v>
      </c>
      <c r="E348" s="152" t="s">
        <v>32</v>
      </c>
      <c r="F348" s="153" t="s">
        <v>1340</v>
      </c>
      <c r="H348" s="152" t="s">
        <v>32</v>
      </c>
      <c r="I348" s="154"/>
      <c r="L348" s="150"/>
      <c r="M348" s="155"/>
      <c r="T348" s="156"/>
      <c r="AT348" s="152" t="s">
        <v>189</v>
      </c>
      <c r="AU348" s="152" t="s">
        <v>88</v>
      </c>
      <c r="AV348" s="12" t="s">
        <v>86</v>
      </c>
      <c r="AW348" s="12" t="s">
        <v>41</v>
      </c>
      <c r="AX348" s="12" t="s">
        <v>79</v>
      </c>
      <c r="AY348" s="152" t="s">
        <v>178</v>
      </c>
    </row>
    <row r="349" spans="2:51" s="13" customFormat="1" ht="10.199999999999999">
      <c r="B349" s="157"/>
      <c r="D349" s="151" t="s">
        <v>189</v>
      </c>
      <c r="E349" s="158" t="s">
        <v>32</v>
      </c>
      <c r="F349" s="159" t="s">
        <v>1370</v>
      </c>
      <c r="H349" s="160">
        <v>8.7119999999999997</v>
      </c>
      <c r="I349" s="161"/>
      <c r="L349" s="157"/>
      <c r="M349" s="162"/>
      <c r="T349" s="163"/>
      <c r="AT349" s="158" t="s">
        <v>189</v>
      </c>
      <c r="AU349" s="158" t="s">
        <v>88</v>
      </c>
      <c r="AV349" s="13" t="s">
        <v>88</v>
      </c>
      <c r="AW349" s="13" t="s">
        <v>41</v>
      </c>
      <c r="AX349" s="13" t="s">
        <v>79</v>
      </c>
      <c r="AY349" s="158" t="s">
        <v>178</v>
      </c>
    </row>
    <row r="350" spans="2:51" s="13" customFormat="1" ht="20.399999999999999">
      <c r="B350" s="157"/>
      <c r="D350" s="151" t="s">
        <v>189</v>
      </c>
      <c r="E350" s="158" t="s">
        <v>32</v>
      </c>
      <c r="F350" s="159" t="s">
        <v>1371</v>
      </c>
      <c r="H350" s="160">
        <v>-9.0920000000000005</v>
      </c>
      <c r="I350" s="161"/>
      <c r="L350" s="157"/>
      <c r="M350" s="162"/>
      <c r="T350" s="163"/>
      <c r="AT350" s="158" t="s">
        <v>189</v>
      </c>
      <c r="AU350" s="158" t="s">
        <v>88</v>
      </c>
      <c r="AV350" s="13" t="s">
        <v>88</v>
      </c>
      <c r="AW350" s="13" t="s">
        <v>41</v>
      </c>
      <c r="AX350" s="13" t="s">
        <v>79</v>
      </c>
      <c r="AY350" s="158" t="s">
        <v>178</v>
      </c>
    </row>
    <row r="351" spans="2:51" s="13" customFormat="1" ht="20.399999999999999">
      <c r="B351" s="157"/>
      <c r="D351" s="151" t="s">
        <v>189</v>
      </c>
      <c r="E351" s="158" t="s">
        <v>32</v>
      </c>
      <c r="F351" s="159" t="s">
        <v>1372</v>
      </c>
      <c r="H351" s="160">
        <v>-3.25</v>
      </c>
      <c r="I351" s="161"/>
      <c r="L351" s="157"/>
      <c r="M351" s="162"/>
      <c r="T351" s="163"/>
      <c r="AT351" s="158" t="s">
        <v>189</v>
      </c>
      <c r="AU351" s="158" t="s">
        <v>88</v>
      </c>
      <c r="AV351" s="13" t="s">
        <v>88</v>
      </c>
      <c r="AW351" s="13" t="s">
        <v>41</v>
      </c>
      <c r="AX351" s="13" t="s">
        <v>79</v>
      </c>
      <c r="AY351" s="158" t="s">
        <v>178</v>
      </c>
    </row>
    <row r="352" spans="2:51" s="13" customFormat="1" ht="20.399999999999999">
      <c r="B352" s="157"/>
      <c r="D352" s="151" t="s">
        <v>189</v>
      </c>
      <c r="E352" s="158" t="s">
        <v>32</v>
      </c>
      <c r="F352" s="159" t="s">
        <v>1373</v>
      </c>
      <c r="H352" s="160">
        <v>-0.61799999999999999</v>
      </c>
      <c r="I352" s="161"/>
      <c r="L352" s="157"/>
      <c r="M352" s="162"/>
      <c r="T352" s="163"/>
      <c r="AT352" s="158" t="s">
        <v>189</v>
      </c>
      <c r="AU352" s="158" t="s">
        <v>88</v>
      </c>
      <c r="AV352" s="13" t="s">
        <v>88</v>
      </c>
      <c r="AW352" s="13" t="s">
        <v>41</v>
      </c>
      <c r="AX352" s="13" t="s">
        <v>79</v>
      </c>
      <c r="AY352" s="158" t="s">
        <v>178</v>
      </c>
    </row>
    <row r="353" spans="2:51" s="13" customFormat="1" ht="20.399999999999999">
      <c r="B353" s="157"/>
      <c r="D353" s="151" t="s">
        <v>189</v>
      </c>
      <c r="E353" s="158" t="s">
        <v>32</v>
      </c>
      <c r="F353" s="159" t="s">
        <v>1374</v>
      </c>
      <c r="H353" s="160">
        <v>-1.875</v>
      </c>
      <c r="I353" s="161"/>
      <c r="L353" s="157"/>
      <c r="M353" s="162"/>
      <c r="T353" s="163"/>
      <c r="AT353" s="158" t="s">
        <v>189</v>
      </c>
      <c r="AU353" s="158" t="s">
        <v>88</v>
      </c>
      <c r="AV353" s="13" t="s">
        <v>88</v>
      </c>
      <c r="AW353" s="13" t="s">
        <v>41</v>
      </c>
      <c r="AX353" s="13" t="s">
        <v>79</v>
      </c>
      <c r="AY353" s="158" t="s">
        <v>178</v>
      </c>
    </row>
    <row r="354" spans="2:51" s="13" customFormat="1" ht="20.399999999999999">
      <c r="B354" s="157"/>
      <c r="D354" s="151" t="s">
        <v>189</v>
      </c>
      <c r="E354" s="158" t="s">
        <v>32</v>
      </c>
      <c r="F354" s="159" t="s">
        <v>1375</v>
      </c>
      <c r="H354" s="160">
        <v>4.7839999999999998</v>
      </c>
      <c r="I354" s="161"/>
      <c r="L354" s="157"/>
      <c r="M354" s="162"/>
      <c r="T354" s="163"/>
      <c r="AT354" s="158" t="s">
        <v>189</v>
      </c>
      <c r="AU354" s="158" t="s">
        <v>88</v>
      </c>
      <c r="AV354" s="13" t="s">
        <v>88</v>
      </c>
      <c r="AW354" s="13" t="s">
        <v>41</v>
      </c>
      <c r="AX354" s="13" t="s">
        <v>79</v>
      </c>
      <c r="AY354" s="158" t="s">
        <v>178</v>
      </c>
    </row>
    <row r="355" spans="2:51" s="15" customFormat="1" ht="10.199999999999999">
      <c r="B355" s="181"/>
      <c r="D355" s="151" t="s">
        <v>189</v>
      </c>
      <c r="E355" s="182" t="s">
        <v>32</v>
      </c>
      <c r="F355" s="183" t="s">
        <v>1347</v>
      </c>
      <c r="H355" s="184">
        <v>42.076000000000001</v>
      </c>
      <c r="I355" s="185"/>
      <c r="L355" s="181"/>
      <c r="M355" s="186"/>
      <c r="T355" s="187"/>
      <c r="AT355" s="182" t="s">
        <v>189</v>
      </c>
      <c r="AU355" s="182" t="s">
        <v>88</v>
      </c>
      <c r="AV355" s="15" t="s">
        <v>199</v>
      </c>
      <c r="AW355" s="15" t="s">
        <v>41</v>
      </c>
      <c r="AX355" s="15" t="s">
        <v>79</v>
      </c>
      <c r="AY355" s="182" t="s">
        <v>178</v>
      </c>
    </row>
    <row r="356" spans="2:51" s="12" customFormat="1" ht="10.199999999999999">
      <c r="B356" s="150"/>
      <c r="D356" s="151" t="s">
        <v>189</v>
      </c>
      <c r="E356" s="152" t="s">
        <v>32</v>
      </c>
      <c r="F356" s="153" t="s">
        <v>1322</v>
      </c>
      <c r="H356" s="152" t="s">
        <v>32</v>
      </c>
      <c r="I356" s="154"/>
      <c r="L356" s="150"/>
      <c r="M356" s="155"/>
      <c r="T356" s="156"/>
      <c r="AT356" s="152" t="s">
        <v>189</v>
      </c>
      <c r="AU356" s="152" t="s">
        <v>88</v>
      </c>
      <c r="AV356" s="12" t="s">
        <v>86</v>
      </c>
      <c r="AW356" s="12" t="s">
        <v>41</v>
      </c>
      <c r="AX356" s="12" t="s">
        <v>79</v>
      </c>
      <c r="AY356" s="152" t="s">
        <v>178</v>
      </c>
    </row>
    <row r="357" spans="2:51" s="12" customFormat="1" ht="10.199999999999999">
      <c r="B357" s="150"/>
      <c r="D357" s="151" t="s">
        <v>189</v>
      </c>
      <c r="E357" s="152" t="s">
        <v>32</v>
      </c>
      <c r="F357" s="153" t="s">
        <v>1348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51" s="13" customFormat="1" ht="10.199999999999999">
      <c r="B358" s="157"/>
      <c r="D358" s="151" t="s">
        <v>189</v>
      </c>
      <c r="E358" s="158" t="s">
        <v>32</v>
      </c>
      <c r="F358" s="159" t="s">
        <v>1376</v>
      </c>
      <c r="H358" s="160">
        <v>38.747999999999998</v>
      </c>
      <c r="I358" s="161"/>
      <c r="L358" s="157"/>
      <c r="M358" s="162"/>
      <c r="T358" s="163"/>
      <c r="AT358" s="158" t="s">
        <v>189</v>
      </c>
      <c r="AU358" s="158" t="s">
        <v>88</v>
      </c>
      <c r="AV358" s="13" t="s">
        <v>88</v>
      </c>
      <c r="AW358" s="13" t="s">
        <v>41</v>
      </c>
      <c r="AX358" s="13" t="s">
        <v>79</v>
      </c>
      <c r="AY358" s="158" t="s">
        <v>178</v>
      </c>
    </row>
    <row r="359" spans="2:51" s="12" customFormat="1" ht="10.199999999999999">
      <c r="B359" s="150"/>
      <c r="D359" s="151" t="s">
        <v>189</v>
      </c>
      <c r="E359" s="152" t="s">
        <v>32</v>
      </c>
      <c r="F359" s="153" t="s">
        <v>1340</v>
      </c>
      <c r="H359" s="152" t="s">
        <v>32</v>
      </c>
      <c r="I359" s="154"/>
      <c r="L359" s="150"/>
      <c r="M359" s="155"/>
      <c r="T359" s="156"/>
      <c r="AT359" s="152" t="s">
        <v>189</v>
      </c>
      <c r="AU359" s="152" t="s">
        <v>88</v>
      </c>
      <c r="AV359" s="12" t="s">
        <v>86</v>
      </c>
      <c r="AW359" s="12" t="s">
        <v>41</v>
      </c>
      <c r="AX359" s="12" t="s">
        <v>79</v>
      </c>
      <c r="AY359" s="152" t="s">
        <v>178</v>
      </c>
    </row>
    <row r="360" spans="2:51" s="13" customFormat="1" ht="10.199999999999999">
      <c r="B360" s="157"/>
      <c r="D360" s="151" t="s">
        <v>189</v>
      </c>
      <c r="E360" s="158" t="s">
        <v>32</v>
      </c>
      <c r="F360" s="159" t="s">
        <v>1377</v>
      </c>
      <c r="H360" s="160">
        <v>3.0830000000000002</v>
      </c>
      <c r="I360" s="161"/>
      <c r="L360" s="157"/>
      <c r="M360" s="162"/>
      <c r="T360" s="163"/>
      <c r="AT360" s="158" t="s">
        <v>189</v>
      </c>
      <c r="AU360" s="158" t="s">
        <v>88</v>
      </c>
      <c r="AV360" s="13" t="s">
        <v>88</v>
      </c>
      <c r="AW360" s="13" t="s">
        <v>41</v>
      </c>
      <c r="AX360" s="13" t="s">
        <v>79</v>
      </c>
      <c r="AY360" s="158" t="s">
        <v>178</v>
      </c>
    </row>
    <row r="361" spans="2:51" s="13" customFormat="1" ht="20.399999999999999">
      <c r="B361" s="157"/>
      <c r="D361" s="151" t="s">
        <v>189</v>
      </c>
      <c r="E361" s="158" t="s">
        <v>32</v>
      </c>
      <c r="F361" s="159" t="s">
        <v>1378</v>
      </c>
      <c r="H361" s="160">
        <v>-10.747999999999999</v>
      </c>
      <c r="I361" s="161"/>
      <c r="L361" s="157"/>
      <c r="M361" s="162"/>
      <c r="T361" s="163"/>
      <c r="AT361" s="158" t="s">
        <v>189</v>
      </c>
      <c r="AU361" s="158" t="s">
        <v>88</v>
      </c>
      <c r="AV361" s="13" t="s">
        <v>88</v>
      </c>
      <c r="AW361" s="13" t="s">
        <v>41</v>
      </c>
      <c r="AX361" s="13" t="s">
        <v>79</v>
      </c>
      <c r="AY361" s="158" t="s">
        <v>178</v>
      </c>
    </row>
    <row r="362" spans="2:51" s="13" customFormat="1" ht="20.399999999999999">
      <c r="B362" s="157"/>
      <c r="D362" s="151" t="s">
        <v>189</v>
      </c>
      <c r="E362" s="158" t="s">
        <v>32</v>
      </c>
      <c r="F362" s="159" t="s">
        <v>1379</v>
      </c>
      <c r="H362" s="160">
        <v>-1.95</v>
      </c>
      <c r="I362" s="161"/>
      <c r="L362" s="157"/>
      <c r="M362" s="162"/>
      <c r="T362" s="163"/>
      <c r="AT362" s="158" t="s">
        <v>189</v>
      </c>
      <c r="AU362" s="158" t="s">
        <v>88</v>
      </c>
      <c r="AV362" s="13" t="s">
        <v>88</v>
      </c>
      <c r="AW362" s="13" t="s">
        <v>41</v>
      </c>
      <c r="AX362" s="13" t="s">
        <v>79</v>
      </c>
      <c r="AY362" s="158" t="s">
        <v>178</v>
      </c>
    </row>
    <row r="363" spans="2:51" s="13" customFormat="1" ht="20.399999999999999">
      <c r="B363" s="157"/>
      <c r="D363" s="151" t="s">
        <v>189</v>
      </c>
      <c r="E363" s="158" t="s">
        <v>32</v>
      </c>
      <c r="F363" s="159" t="s">
        <v>1380</v>
      </c>
      <c r="H363" s="160">
        <v>4.524</v>
      </c>
      <c r="I363" s="161"/>
      <c r="L363" s="157"/>
      <c r="M363" s="162"/>
      <c r="T363" s="163"/>
      <c r="AT363" s="158" t="s">
        <v>189</v>
      </c>
      <c r="AU363" s="158" t="s">
        <v>88</v>
      </c>
      <c r="AV363" s="13" t="s">
        <v>88</v>
      </c>
      <c r="AW363" s="13" t="s">
        <v>41</v>
      </c>
      <c r="AX363" s="13" t="s">
        <v>79</v>
      </c>
      <c r="AY363" s="158" t="s">
        <v>178</v>
      </c>
    </row>
    <row r="364" spans="2:51" s="15" customFormat="1" ht="10.199999999999999">
      <c r="B364" s="181"/>
      <c r="D364" s="151" t="s">
        <v>189</v>
      </c>
      <c r="E364" s="182" t="s">
        <v>32</v>
      </c>
      <c r="F364" s="183" t="s">
        <v>1354</v>
      </c>
      <c r="H364" s="184">
        <v>33.656999999999996</v>
      </c>
      <c r="I364" s="185"/>
      <c r="L364" s="181"/>
      <c r="M364" s="186"/>
      <c r="T364" s="187"/>
      <c r="AT364" s="182" t="s">
        <v>189</v>
      </c>
      <c r="AU364" s="182" t="s">
        <v>88</v>
      </c>
      <c r="AV364" s="15" t="s">
        <v>199</v>
      </c>
      <c r="AW364" s="15" t="s">
        <v>41</v>
      </c>
      <c r="AX364" s="15" t="s">
        <v>79</v>
      </c>
      <c r="AY364" s="182" t="s">
        <v>178</v>
      </c>
    </row>
    <row r="365" spans="2:51" s="12" customFormat="1" ht="10.199999999999999">
      <c r="B365" s="150"/>
      <c r="D365" s="151" t="s">
        <v>189</v>
      </c>
      <c r="E365" s="152" t="s">
        <v>32</v>
      </c>
      <c r="F365" s="153" t="s">
        <v>1355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51" s="12" customFormat="1" ht="10.199999999999999">
      <c r="B366" s="150"/>
      <c r="D366" s="151" t="s">
        <v>189</v>
      </c>
      <c r="E366" s="152" t="s">
        <v>32</v>
      </c>
      <c r="F366" s="153" t="s">
        <v>1356</v>
      </c>
      <c r="H366" s="152" t="s">
        <v>32</v>
      </c>
      <c r="I366" s="154"/>
      <c r="L366" s="150"/>
      <c r="M366" s="155"/>
      <c r="T366" s="156"/>
      <c r="AT366" s="152" t="s">
        <v>189</v>
      </c>
      <c r="AU366" s="152" t="s">
        <v>88</v>
      </c>
      <c r="AV366" s="12" t="s">
        <v>86</v>
      </c>
      <c r="AW366" s="12" t="s">
        <v>41</v>
      </c>
      <c r="AX366" s="12" t="s">
        <v>79</v>
      </c>
      <c r="AY366" s="152" t="s">
        <v>178</v>
      </c>
    </row>
    <row r="367" spans="2:51" s="12" customFormat="1" ht="10.199999999999999">
      <c r="B367" s="150"/>
      <c r="D367" s="151" t="s">
        <v>189</v>
      </c>
      <c r="E367" s="152" t="s">
        <v>32</v>
      </c>
      <c r="F367" s="153" t="s">
        <v>1357</v>
      </c>
      <c r="H367" s="152" t="s">
        <v>32</v>
      </c>
      <c r="I367" s="154"/>
      <c r="L367" s="150"/>
      <c r="M367" s="155"/>
      <c r="T367" s="156"/>
      <c r="AT367" s="152" t="s">
        <v>189</v>
      </c>
      <c r="AU367" s="152" t="s">
        <v>88</v>
      </c>
      <c r="AV367" s="12" t="s">
        <v>86</v>
      </c>
      <c r="AW367" s="12" t="s">
        <v>41</v>
      </c>
      <c r="AX367" s="12" t="s">
        <v>79</v>
      </c>
      <c r="AY367" s="152" t="s">
        <v>178</v>
      </c>
    </row>
    <row r="368" spans="2:51" s="13" customFormat="1" ht="10.199999999999999">
      <c r="B368" s="157"/>
      <c r="D368" s="151" t="s">
        <v>189</v>
      </c>
      <c r="E368" s="158" t="s">
        <v>32</v>
      </c>
      <c r="F368" s="159" t="s">
        <v>1381</v>
      </c>
      <c r="H368" s="160">
        <v>0.58499999999999996</v>
      </c>
      <c r="I368" s="161"/>
      <c r="L368" s="157"/>
      <c r="M368" s="162"/>
      <c r="T368" s="163"/>
      <c r="AT368" s="158" t="s">
        <v>189</v>
      </c>
      <c r="AU368" s="158" t="s">
        <v>88</v>
      </c>
      <c r="AV368" s="13" t="s">
        <v>88</v>
      </c>
      <c r="AW368" s="13" t="s">
        <v>41</v>
      </c>
      <c r="AX368" s="13" t="s">
        <v>79</v>
      </c>
      <c r="AY368" s="158" t="s">
        <v>178</v>
      </c>
    </row>
    <row r="369" spans="2:65" s="12" customFormat="1" ht="10.199999999999999">
      <c r="B369" s="150"/>
      <c r="D369" s="151" t="s">
        <v>189</v>
      </c>
      <c r="E369" s="152" t="s">
        <v>32</v>
      </c>
      <c r="F369" s="153" t="s">
        <v>1359</v>
      </c>
      <c r="H369" s="152" t="s">
        <v>32</v>
      </c>
      <c r="I369" s="154"/>
      <c r="L369" s="150"/>
      <c r="M369" s="155"/>
      <c r="T369" s="156"/>
      <c r="AT369" s="152" t="s">
        <v>189</v>
      </c>
      <c r="AU369" s="152" t="s">
        <v>88</v>
      </c>
      <c r="AV369" s="12" t="s">
        <v>86</v>
      </c>
      <c r="AW369" s="12" t="s">
        <v>41</v>
      </c>
      <c r="AX369" s="12" t="s">
        <v>79</v>
      </c>
      <c r="AY369" s="152" t="s">
        <v>178</v>
      </c>
    </row>
    <row r="370" spans="2:65" s="13" customFormat="1" ht="10.199999999999999">
      <c r="B370" s="157"/>
      <c r="D370" s="151" t="s">
        <v>189</v>
      </c>
      <c r="E370" s="158" t="s">
        <v>32</v>
      </c>
      <c r="F370" s="159" t="s">
        <v>1382</v>
      </c>
      <c r="H370" s="160">
        <v>1.17</v>
      </c>
      <c r="I370" s="161"/>
      <c r="L370" s="157"/>
      <c r="M370" s="162"/>
      <c r="T370" s="163"/>
      <c r="AT370" s="158" t="s">
        <v>189</v>
      </c>
      <c r="AU370" s="158" t="s">
        <v>88</v>
      </c>
      <c r="AV370" s="13" t="s">
        <v>88</v>
      </c>
      <c r="AW370" s="13" t="s">
        <v>41</v>
      </c>
      <c r="AX370" s="13" t="s">
        <v>79</v>
      </c>
      <c r="AY370" s="158" t="s">
        <v>178</v>
      </c>
    </row>
    <row r="371" spans="2:65" s="12" customFormat="1" ht="10.199999999999999">
      <c r="B371" s="150"/>
      <c r="D371" s="151" t="s">
        <v>189</v>
      </c>
      <c r="E371" s="152" t="s">
        <v>32</v>
      </c>
      <c r="F371" s="153" t="s">
        <v>1361</v>
      </c>
      <c r="H371" s="152" t="s">
        <v>32</v>
      </c>
      <c r="I371" s="154"/>
      <c r="L371" s="150"/>
      <c r="M371" s="155"/>
      <c r="T371" s="156"/>
      <c r="AT371" s="152" t="s">
        <v>189</v>
      </c>
      <c r="AU371" s="152" t="s">
        <v>88</v>
      </c>
      <c r="AV371" s="12" t="s">
        <v>86</v>
      </c>
      <c r="AW371" s="12" t="s">
        <v>41</v>
      </c>
      <c r="AX371" s="12" t="s">
        <v>79</v>
      </c>
      <c r="AY371" s="152" t="s">
        <v>178</v>
      </c>
    </row>
    <row r="372" spans="2:65" s="13" customFormat="1" ht="10.199999999999999">
      <c r="B372" s="157"/>
      <c r="D372" s="151" t="s">
        <v>189</v>
      </c>
      <c r="E372" s="158" t="s">
        <v>32</v>
      </c>
      <c r="F372" s="159" t="s">
        <v>1383</v>
      </c>
      <c r="H372" s="160">
        <v>0.97499999999999998</v>
      </c>
      <c r="I372" s="161"/>
      <c r="L372" s="157"/>
      <c r="M372" s="162"/>
      <c r="T372" s="163"/>
      <c r="AT372" s="158" t="s">
        <v>189</v>
      </c>
      <c r="AU372" s="158" t="s">
        <v>88</v>
      </c>
      <c r="AV372" s="13" t="s">
        <v>88</v>
      </c>
      <c r="AW372" s="13" t="s">
        <v>41</v>
      </c>
      <c r="AX372" s="13" t="s">
        <v>79</v>
      </c>
      <c r="AY372" s="158" t="s">
        <v>178</v>
      </c>
    </row>
    <row r="373" spans="2:65" s="13" customFormat="1" ht="20.399999999999999">
      <c r="B373" s="157"/>
      <c r="D373" s="151" t="s">
        <v>189</v>
      </c>
      <c r="E373" s="158" t="s">
        <v>32</v>
      </c>
      <c r="F373" s="159" t="s">
        <v>1384</v>
      </c>
      <c r="H373" s="160">
        <v>-0.94599999999999995</v>
      </c>
      <c r="I373" s="161"/>
      <c r="L373" s="157"/>
      <c r="M373" s="162"/>
      <c r="T373" s="163"/>
      <c r="AT373" s="158" t="s">
        <v>189</v>
      </c>
      <c r="AU373" s="158" t="s">
        <v>88</v>
      </c>
      <c r="AV373" s="13" t="s">
        <v>88</v>
      </c>
      <c r="AW373" s="13" t="s">
        <v>41</v>
      </c>
      <c r="AX373" s="13" t="s">
        <v>79</v>
      </c>
      <c r="AY373" s="158" t="s">
        <v>178</v>
      </c>
    </row>
    <row r="374" spans="2:65" s="15" customFormat="1" ht="10.199999999999999">
      <c r="B374" s="181"/>
      <c r="D374" s="151" t="s">
        <v>189</v>
      </c>
      <c r="E374" s="182" t="s">
        <v>32</v>
      </c>
      <c r="F374" s="183" t="s">
        <v>1364</v>
      </c>
      <c r="H374" s="184">
        <v>1.784</v>
      </c>
      <c r="I374" s="185"/>
      <c r="L374" s="181"/>
      <c r="M374" s="186"/>
      <c r="T374" s="187"/>
      <c r="AT374" s="182" t="s">
        <v>189</v>
      </c>
      <c r="AU374" s="182" t="s">
        <v>88</v>
      </c>
      <c r="AV374" s="15" t="s">
        <v>199</v>
      </c>
      <c r="AW374" s="15" t="s">
        <v>41</v>
      </c>
      <c r="AX374" s="15" t="s">
        <v>79</v>
      </c>
      <c r="AY374" s="182" t="s">
        <v>178</v>
      </c>
    </row>
    <row r="375" spans="2:65" s="14" customFormat="1" ht="10.199999999999999">
      <c r="B375" s="164"/>
      <c r="D375" s="151" t="s">
        <v>189</v>
      </c>
      <c r="E375" s="165" t="s">
        <v>32</v>
      </c>
      <c r="F375" s="166" t="s">
        <v>192</v>
      </c>
      <c r="H375" s="167">
        <v>77.516999999999996</v>
      </c>
      <c r="I375" s="168"/>
      <c r="L375" s="164"/>
      <c r="M375" s="169"/>
      <c r="T375" s="170"/>
      <c r="AT375" s="165" t="s">
        <v>189</v>
      </c>
      <c r="AU375" s="165" t="s">
        <v>88</v>
      </c>
      <c r="AV375" s="14" t="s">
        <v>185</v>
      </c>
      <c r="AW375" s="14" t="s">
        <v>41</v>
      </c>
      <c r="AX375" s="14" t="s">
        <v>86</v>
      </c>
      <c r="AY375" s="165" t="s">
        <v>178</v>
      </c>
    </row>
    <row r="376" spans="2:65" s="1" customFormat="1" ht="37.799999999999997" customHeight="1">
      <c r="B376" s="34"/>
      <c r="C376" s="133" t="s">
        <v>7</v>
      </c>
      <c r="D376" s="133" t="s">
        <v>180</v>
      </c>
      <c r="E376" s="134" t="s">
        <v>301</v>
      </c>
      <c r="F376" s="135" t="s">
        <v>302</v>
      </c>
      <c r="G376" s="136" t="s">
        <v>277</v>
      </c>
      <c r="H376" s="137">
        <v>45.14</v>
      </c>
      <c r="I376" s="138"/>
      <c r="J376" s="139">
        <f>ROUND(I376*H376,2)</f>
        <v>0</v>
      </c>
      <c r="K376" s="135" t="s">
        <v>184</v>
      </c>
      <c r="L376" s="34"/>
      <c r="M376" s="140" t="s">
        <v>32</v>
      </c>
      <c r="N376" s="141" t="s">
        <v>50</v>
      </c>
      <c r="P376" s="142">
        <f>O376*H376</f>
        <v>0</v>
      </c>
      <c r="Q376" s="142">
        <v>0</v>
      </c>
      <c r="R376" s="142">
        <f>Q376*H376</f>
        <v>0</v>
      </c>
      <c r="S376" s="142">
        <v>0</v>
      </c>
      <c r="T376" s="143">
        <f>S376*H376</f>
        <v>0</v>
      </c>
      <c r="AR376" s="144" t="s">
        <v>185</v>
      </c>
      <c r="AT376" s="144" t="s">
        <v>180</v>
      </c>
      <c r="AU376" s="144" t="s">
        <v>88</v>
      </c>
      <c r="AY376" s="18" t="s">
        <v>178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86</v>
      </c>
      <c r="BK376" s="145">
        <f>ROUND(I376*H376,2)</f>
        <v>0</v>
      </c>
      <c r="BL376" s="18" t="s">
        <v>185</v>
      </c>
      <c r="BM376" s="144" t="s">
        <v>1385</v>
      </c>
    </row>
    <row r="377" spans="2:65" s="1" customFormat="1" ht="10.199999999999999">
      <c r="B377" s="34"/>
      <c r="D377" s="146" t="s">
        <v>187</v>
      </c>
      <c r="F377" s="147" t="s">
        <v>304</v>
      </c>
      <c r="I377" s="148"/>
      <c r="L377" s="34"/>
      <c r="M377" s="149"/>
      <c r="T377" s="55"/>
      <c r="AT377" s="18" t="s">
        <v>187</v>
      </c>
      <c r="AU377" s="18" t="s">
        <v>88</v>
      </c>
    </row>
    <row r="378" spans="2:65" s="12" customFormat="1" ht="10.199999999999999">
      <c r="B378" s="150"/>
      <c r="D378" s="151" t="s">
        <v>189</v>
      </c>
      <c r="E378" s="152" t="s">
        <v>32</v>
      </c>
      <c r="F378" s="153" t="s">
        <v>1222</v>
      </c>
      <c r="H378" s="152" t="s">
        <v>32</v>
      </c>
      <c r="I378" s="154"/>
      <c r="L378" s="150"/>
      <c r="M378" s="155"/>
      <c r="T378" s="156"/>
      <c r="AT378" s="152" t="s">
        <v>189</v>
      </c>
      <c r="AU378" s="152" t="s">
        <v>88</v>
      </c>
      <c r="AV378" s="12" t="s">
        <v>86</v>
      </c>
      <c r="AW378" s="12" t="s">
        <v>41</v>
      </c>
      <c r="AX378" s="12" t="s">
        <v>79</v>
      </c>
      <c r="AY378" s="152" t="s">
        <v>178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1242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1301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2" customFormat="1" ht="10.199999999999999">
      <c r="B381" s="150"/>
      <c r="D381" s="151" t="s">
        <v>189</v>
      </c>
      <c r="E381" s="152" t="s">
        <v>32</v>
      </c>
      <c r="F381" s="153" t="s">
        <v>206</v>
      </c>
      <c r="H381" s="152" t="s">
        <v>32</v>
      </c>
      <c r="I381" s="154"/>
      <c r="L381" s="150"/>
      <c r="M381" s="155"/>
      <c r="T381" s="156"/>
      <c r="AT381" s="152" t="s">
        <v>189</v>
      </c>
      <c r="AU381" s="152" t="s">
        <v>88</v>
      </c>
      <c r="AV381" s="12" t="s">
        <v>86</v>
      </c>
      <c r="AW381" s="12" t="s">
        <v>41</v>
      </c>
      <c r="AX381" s="12" t="s">
        <v>79</v>
      </c>
      <c r="AY381" s="152" t="s">
        <v>178</v>
      </c>
    </row>
    <row r="382" spans="2:65" s="12" customFormat="1" ht="10.199999999999999">
      <c r="B382" s="150"/>
      <c r="D382" s="151" t="s">
        <v>189</v>
      </c>
      <c r="E382" s="152" t="s">
        <v>32</v>
      </c>
      <c r="F382" s="153" t="s">
        <v>1302</v>
      </c>
      <c r="H382" s="152" t="s">
        <v>32</v>
      </c>
      <c r="I382" s="154"/>
      <c r="L382" s="150"/>
      <c r="M382" s="155"/>
      <c r="T382" s="156"/>
      <c r="AT382" s="152" t="s">
        <v>189</v>
      </c>
      <c r="AU382" s="152" t="s">
        <v>88</v>
      </c>
      <c r="AV382" s="12" t="s">
        <v>86</v>
      </c>
      <c r="AW382" s="12" t="s">
        <v>41</v>
      </c>
      <c r="AX382" s="12" t="s">
        <v>79</v>
      </c>
      <c r="AY382" s="152" t="s">
        <v>178</v>
      </c>
    </row>
    <row r="383" spans="2:65" s="13" customFormat="1" ht="10.199999999999999">
      <c r="B383" s="157"/>
      <c r="D383" s="151" t="s">
        <v>189</v>
      </c>
      <c r="E383" s="158" t="s">
        <v>32</v>
      </c>
      <c r="F383" s="159" t="s">
        <v>1386</v>
      </c>
      <c r="H383" s="160">
        <v>13.728</v>
      </c>
      <c r="I383" s="161"/>
      <c r="L383" s="157"/>
      <c r="M383" s="162"/>
      <c r="T383" s="163"/>
      <c r="AT383" s="158" t="s">
        <v>189</v>
      </c>
      <c r="AU383" s="158" t="s">
        <v>88</v>
      </c>
      <c r="AV383" s="13" t="s">
        <v>88</v>
      </c>
      <c r="AW383" s="13" t="s">
        <v>41</v>
      </c>
      <c r="AX383" s="13" t="s">
        <v>79</v>
      </c>
      <c r="AY383" s="158" t="s">
        <v>178</v>
      </c>
    </row>
    <row r="384" spans="2:65" s="12" customFormat="1" ht="10.199999999999999">
      <c r="B384" s="150"/>
      <c r="D384" s="151" t="s">
        <v>189</v>
      </c>
      <c r="E384" s="152" t="s">
        <v>32</v>
      </c>
      <c r="F384" s="153" t="s">
        <v>1304</v>
      </c>
      <c r="H384" s="152" t="s">
        <v>32</v>
      </c>
      <c r="I384" s="154"/>
      <c r="L384" s="150"/>
      <c r="M384" s="155"/>
      <c r="T384" s="156"/>
      <c r="AT384" s="152" t="s">
        <v>189</v>
      </c>
      <c r="AU384" s="152" t="s">
        <v>88</v>
      </c>
      <c r="AV384" s="12" t="s">
        <v>86</v>
      </c>
      <c r="AW384" s="12" t="s">
        <v>41</v>
      </c>
      <c r="AX384" s="12" t="s">
        <v>79</v>
      </c>
      <c r="AY384" s="152" t="s">
        <v>178</v>
      </c>
    </row>
    <row r="385" spans="2:65" s="13" customFormat="1" ht="10.199999999999999">
      <c r="B385" s="157"/>
      <c r="D385" s="151" t="s">
        <v>189</v>
      </c>
      <c r="E385" s="158" t="s">
        <v>32</v>
      </c>
      <c r="F385" s="159" t="s">
        <v>1387</v>
      </c>
      <c r="H385" s="160">
        <v>9.1519999999999992</v>
      </c>
      <c r="I385" s="161"/>
      <c r="L385" s="157"/>
      <c r="M385" s="162"/>
      <c r="T385" s="163"/>
      <c r="AT385" s="158" t="s">
        <v>189</v>
      </c>
      <c r="AU385" s="158" t="s">
        <v>88</v>
      </c>
      <c r="AV385" s="13" t="s">
        <v>88</v>
      </c>
      <c r="AW385" s="13" t="s">
        <v>41</v>
      </c>
      <c r="AX385" s="13" t="s">
        <v>79</v>
      </c>
      <c r="AY385" s="158" t="s">
        <v>178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1310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3" customFormat="1" ht="10.199999999999999">
      <c r="B387" s="157"/>
      <c r="D387" s="151" t="s">
        <v>189</v>
      </c>
      <c r="E387" s="158" t="s">
        <v>32</v>
      </c>
      <c r="F387" s="159" t="s">
        <v>1388</v>
      </c>
      <c r="H387" s="160">
        <v>15.912000000000001</v>
      </c>
      <c r="I387" s="161"/>
      <c r="L387" s="157"/>
      <c r="M387" s="162"/>
      <c r="T387" s="163"/>
      <c r="AT387" s="158" t="s">
        <v>189</v>
      </c>
      <c r="AU387" s="158" t="s">
        <v>88</v>
      </c>
      <c r="AV387" s="13" t="s">
        <v>88</v>
      </c>
      <c r="AW387" s="13" t="s">
        <v>41</v>
      </c>
      <c r="AX387" s="13" t="s">
        <v>79</v>
      </c>
      <c r="AY387" s="158" t="s">
        <v>178</v>
      </c>
    </row>
    <row r="388" spans="2:65" s="12" customFormat="1" ht="10.199999999999999">
      <c r="B388" s="150"/>
      <c r="D388" s="151" t="s">
        <v>189</v>
      </c>
      <c r="E388" s="152" t="s">
        <v>32</v>
      </c>
      <c r="F388" s="153" t="s">
        <v>1312</v>
      </c>
      <c r="H388" s="152" t="s">
        <v>32</v>
      </c>
      <c r="I388" s="154"/>
      <c r="L388" s="150"/>
      <c r="M388" s="155"/>
      <c r="T388" s="156"/>
      <c r="AT388" s="152" t="s">
        <v>189</v>
      </c>
      <c r="AU388" s="152" t="s">
        <v>88</v>
      </c>
      <c r="AV388" s="12" t="s">
        <v>86</v>
      </c>
      <c r="AW388" s="12" t="s">
        <v>41</v>
      </c>
      <c r="AX388" s="12" t="s">
        <v>79</v>
      </c>
      <c r="AY388" s="152" t="s">
        <v>178</v>
      </c>
    </row>
    <row r="389" spans="2:65" s="13" customFormat="1" ht="10.199999999999999">
      <c r="B389" s="157"/>
      <c r="D389" s="151" t="s">
        <v>189</v>
      </c>
      <c r="E389" s="158" t="s">
        <v>32</v>
      </c>
      <c r="F389" s="159" t="s">
        <v>1389</v>
      </c>
      <c r="H389" s="160">
        <v>2.1160000000000001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41</v>
      </c>
      <c r="AX389" s="13" t="s">
        <v>79</v>
      </c>
      <c r="AY389" s="158" t="s">
        <v>178</v>
      </c>
    </row>
    <row r="390" spans="2:65" s="12" customFormat="1" ht="10.199999999999999">
      <c r="B390" s="150"/>
      <c r="D390" s="151" t="s">
        <v>189</v>
      </c>
      <c r="E390" s="152" t="s">
        <v>32</v>
      </c>
      <c r="F390" s="153" t="s">
        <v>1314</v>
      </c>
      <c r="H390" s="152" t="s">
        <v>32</v>
      </c>
      <c r="I390" s="154"/>
      <c r="L390" s="150"/>
      <c r="M390" s="155"/>
      <c r="T390" s="156"/>
      <c r="AT390" s="152" t="s">
        <v>189</v>
      </c>
      <c r="AU390" s="152" t="s">
        <v>88</v>
      </c>
      <c r="AV390" s="12" t="s">
        <v>86</v>
      </c>
      <c r="AW390" s="12" t="s">
        <v>41</v>
      </c>
      <c r="AX390" s="12" t="s">
        <v>79</v>
      </c>
      <c r="AY390" s="152" t="s">
        <v>178</v>
      </c>
    </row>
    <row r="391" spans="2:65" s="13" customFormat="1" ht="10.199999999999999">
      <c r="B391" s="157"/>
      <c r="D391" s="151" t="s">
        <v>189</v>
      </c>
      <c r="E391" s="158" t="s">
        <v>32</v>
      </c>
      <c r="F391" s="159" t="s">
        <v>1390</v>
      </c>
      <c r="H391" s="160">
        <v>4.2320000000000002</v>
      </c>
      <c r="I391" s="161"/>
      <c r="L391" s="157"/>
      <c r="M391" s="162"/>
      <c r="T391" s="163"/>
      <c r="AT391" s="158" t="s">
        <v>189</v>
      </c>
      <c r="AU391" s="158" t="s">
        <v>88</v>
      </c>
      <c r="AV391" s="13" t="s">
        <v>88</v>
      </c>
      <c r="AW391" s="13" t="s">
        <v>41</v>
      </c>
      <c r="AX391" s="13" t="s">
        <v>79</v>
      </c>
      <c r="AY391" s="158" t="s">
        <v>178</v>
      </c>
    </row>
    <row r="392" spans="2:65" s="14" customFormat="1" ht="10.199999999999999">
      <c r="B392" s="164"/>
      <c r="D392" s="151" t="s">
        <v>189</v>
      </c>
      <c r="E392" s="165" t="s">
        <v>32</v>
      </c>
      <c r="F392" s="166" t="s">
        <v>192</v>
      </c>
      <c r="H392" s="167">
        <v>45.14</v>
      </c>
      <c r="I392" s="168"/>
      <c r="L392" s="164"/>
      <c r="M392" s="169"/>
      <c r="T392" s="170"/>
      <c r="AT392" s="165" t="s">
        <v>189</v>
      </c>
      <c r="AU392" s="165" t="s">
        <v>88</v>
      </c>
      <c r="AV392" s="14" t="s">
        <v>185</v>
      </c>
      <c r="AW392" s="14" t="s">
        <v>41</v>
      </c>
      <c r="AX392" s="14" t="s">
        <v>86</v>
      </c>
      <c r="AY392" s="165" t="s">
        <v>178</v>
      </c>
    </row>
    <row r="393" spans="2:65" s="1" customFormat="1" ht="37.799999999999997" customHeight="1">
      <c r="B393" s="34"/>
      <c r="C393" s="133" t="s">
        <v>352</v>
      </c>
      <c r="D393" s="133" t="s">
        <v>180</v>
      </c>
      <c r="E393" s="134" t="s">
        <v>318</v>
      </c>
      <c r="F393" s="135" t="s">
        <v>319</v>
      </c>
      <c r="G393" s="136" t="s">
        <v>234</v>
      </c>
      <c r="H393" s="137">
        <v>653.02200000000005</v>
      </c>
      <c r="I393" s="138"/>
      <c r="J393" s="139">
        <f>ROUND(I393*H393,2)</f>
        <v>0</v>
      </c>
      <c r="K393" s="135" t="s">
        <v>184</v>
      </c>
      <c r="L393" s="34"/>
      <c r="M393" s="140" t="s">
        <v>32</v>
      </c>
      <c r="N393" s="141" t="s">
        <v>50</v>
      </c>
      <c r="P393" s="142">
        <f>O393*H393</f>
        <v>0</v>
      </c>
      <c r="Q393" s="142">
        <v>5.9000000000000003E-4</v>
      </c>
      <c r="R393" s="142">
        <f>Q393*H393</f>
        <v>0.38528298000000005</v>
      </c>
      <c r="S393" s="142">
        <v>0</v>
      </c>
      <c r="T393" s="143">
        <f>S393*H393</f>
        <v>0</v>
      </c>
      <c r="AR393" s="144" t="s">
        <v>185</v>
      </c>
      <c r="AT393" s="144" t="s">
        <v>180</v>
      </c>
      <c r="AU393" s="144" t="s">
        <v>88</v>
      </c>
      <c r="AY393" s="18" t="s">
        <v>178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86</v>
      </c>
      <c r="BK393" s="145">
        <f>ROUND(I393*H393,2)</f>
        <v>0</v>
      </c>
      <c r="BL393" s="18" t="s">
        <v>185</v>
      </c>
      <c r="BM393" s="144" t="s">
        <v>1391</v>
      </c>
    </row>
    <row r="394" spans="2:65" s="1" customFormat="1" ht="10.199999999999999">
      <c r="B394" s="34"/>
      <c r="D394" s="146" t="s">
        <v>187</v>
      </c>
      <c r="F394" s="147" t="s">
        <v>321</v>
      </c>
      <c r="I394" s="148"/>
      <c r="L394" s="34"/>
      <c r="M394" s="149"/>
      <c r="T394" s="55"/>
      <c r="AT394" s="18" t="s">
        <v>187</v>
      </c>
      <c r="AU394" s="18" t="s">
        <v>88</v>
      </c>
    </row>
    <row r="395" spans="2:65" s="12" customFormat="1" ht="10.199999999999999">
      <c r="B395" s="150"/>
      <c r="D395" s="151" t="s">
        <v>189</v>
      </c>
      <c r="E395" s="152" t="s">
        <v>32</v>
      </c>
      <c r="F395" s="153" t="s">
        <v>1222</v>
      </c>
      <c r="H395" s="152" t="s">
        <v>32</v>
      </c>
      <c r="I395" s="154"/>
      <c r="L395" s="150"/>
      <c r="M395" s="155"/>
      <c r="T395" s="156"/>
      <c r="AT395" s="152" t="s">
        <v>189</v>
      </c>
      <c r="AU395" s="152" t="s">
        <v>88</v>
      </c>
      <c r="AV395" s="12" t="s">
        <v>86</v>
      </c>
      <c r="AW395" s="12" t="s">
        <v>41</v>
      </c>
      <c r="AX395" s="12" t="s">
        <v>79</v>
      </c>
      <c r="AY395" s="152" t="s">
        <v>178</v>
      </c>
    </row>
    <row r="396" spans="2:65" s="12" customFormat="1" ht="10.199999999999999">
      <c r="B396" s="150"/>
      <c r="D396" s="151" t="s">
        <v>189</v>
      </c>
      <c r="E396" s="152" t="s">
        <v>32</v>
      </c>
      <c r="F396" s="153" t="s">
        <v>1242</v>
      </c>
      <c r="H396" s="152" t="s">
        <v>32</v>
      </c>
      <c r="I396" s="154"/>
      <c r="L396" s="150"/>
      <c r="M396" s="155"/>
      <c r="T396" s="156"/>
      <c r="AT396" s="152" t="s">
        <v>189</v>
      </c>
      <c r="AU396" s="152" t="s">
        <v>88</v>
      </c>
      <c r="AV396" s="12" t="s">
        <v>86</v>
      </c>
      <c r="AW396" s="12" t="s">
        <v>41</v>
      </c>
      <c r="AX396" s="12" t="s">
        <v>79</v>
      </c>
      <c r="AY396" s="152" t="s">
        <v>178</v>
      </c>
    </row>
    <row r="397" spans="2:65" s="12" customFormat="1" ht="10.199999999999999">
      <c r="B397" s="150"/>
      <c r="D397" s="151" t="s">
        <v>189</v>
      </c>
      <c r="E397" s="152" t="s">
        <v>32</v>
      </c>
      <c r="F397" s="153" t="s">
        <v>1335</v>
      </c>
      <c r="H397" s="152" t="s">
        <v>32</v>
      </c>
      <c r="I397" s="154"/>
      <c r="L397" s="150"/>
      <c r="M397" s="155"/>
      <c r="T397" s="156"/>
      <c r="AT397" s="152" t="s">
        <v>189</v>
      </c>
      <c r="AU397" s="152" t="s">
        <v>88</v>
      </c>
      <c r="AV397" s="12" t="s">
        <v>86</v>
      </c>
      <c r="AW397" s="12" t="s">
        <v>41</v>
      </c>
      <c r="AX397" s="12" t="s">
        <v>79</v>
      </c>
      <c r="AY397" s="152" t="s">
        <v>178</v>
      </c>
    </row>
    <row r="398" spans="2:65" s="12" customFormat="1" ht="10.199999999999999">
      <c r="B398" s="150"/>
      <c r="D398" s="151" t="s">
        <v>189</v>
      </c>
      <c r="E398" s="152" t="s">
        <v>32</v>
      </c>
      <c r="F398" s="153" t="s">
        <v>1320</v>
      </c>
      <c r="H398" s="152" t="s">
        <v>32</v>
      </c>
      <c r="I398" s="154"/>
      <c r="L398" s="150"/>
      <c r="M398" s="155"/>
      <c r="T398" s="156"/>
      <c r="AT398" s="152" t="s">
        <v>189</v>
      </c>
      <c r="AU398" s="152" t="s">
        <v>88</v>
      </c>
      <c r="AV398" s="12" t="s">
        <v>86</v>
      </c>
      <c r="AW398" s="12" t="s">
        <v>41</v>
      </c>
      <c r="AX398" s="12" t="s">
        <v>79</v>
      </c>
      <c r="AY398" s="152" t="s">
        <v>178</v>
      </c>
    </row>
    <row r="399" spans="2:65" s="12" customFormat="1" ht="10.199999999999999">
      <c r="B399" s="150"/>
      <c r="D399" s="151" t="s">
        <v>189</v>
      </c>
      <c r="E399" s="152" t="s">
        <v>32</v>
      </c>
      <c r="F399" s="153" t="s">
        <v>1338</v>
      </c>
      <c r="H399" s="152" t="s">
        <v>32</v>
      </c>
      <c r="I399" s="154"/>
      <c r="L399" s="150"/>
      <c r="M399" s="155"/>
      <c r="T399" s="156"/>
      <c r="AT399" s="152" t="s">
        <v>189</v>
      </c>
      <c r="AU399" s="152" t="s">
        <v>88</v>
      </c>
      <c r="AV399" s="12" t="s">
        <v>86</v>
      </c>
      <c r="AW399" s="12" t="s">
        <v>41</v>
      </c>
      <c r="AX399" s="12" t="s">
        <v>79</v>
      </c>
      <c r="AY399" s="152" t="s">
        <v>178</v>
      </c>
    </row>
    <row r="400" spans="2:65" s="13" customFormat="1" ht="10.199999999999999">
      <c r="B400" s="157"/>
      <c r="D400" s="151" t="s">
        <v>189</v>
      </c>
      <c r="E400" s="158" t="s">
        <v>32</v>
      </c>
      <c r="F400" s="159" t="s">
        <v>1392</v>
      </c>
      <c r="H400" s="160">
        <v>333.96</v>
      </c>
      <c r="I400" s="161"/>
      <c r="L400" s="157"/>
      <c r="M400" s="162"/>
      <c r="T400" s="163"/>
      <c r="AT400" s="158" t="s">
        <v>189</v>
      </c>
      <c r="AU400" s="158" t="s">
        <v>88</v>
      </c>
      <c r="AV400" s="13" t="s">
        <v>88</v>
      </c>
      <c r="AW400" s="13" t="s">
        <v>41</v>
      </c>
      <c r="AX400" s="13" t="s">
        <v>79</v>
      </c>
      <c r="AY400" s="158" t="s">
        <v>178</v>
      </c>
    </row>
    <row r="401" spans="2:65" s="12" customFormat="1" ht="10.199999999999999">
      <c r="B401" s="150"/>
      <c r="D401" s="151" t="s">
        <v>189</v>
      </c>
      <c r="E401" s="152" t="s">
        <v>32</v>
      </c>
      <c r="F401" s="153" t="s">
        <v>1322</v>
      </c>
      <c r="H401" s="152" t="s">
        <v>32</v>
      </c>
      <c r="I401" s="154"/>
      <c r="L401" s="150"/>
      <c r="M401" s="155"/>
      <c r="T401" s="156"/>
      <c r="AT401" s="152" t="s">
        <v>189</v>
      </c>
      <c r="AU401" s="152" t="s">
        <v>88</v>
      </c>
      <c r="AV401" s="12" t="s">
        <v>86</v>
      </c>
      <c r="AW401" s="12" t="s">
        <v>41</v>
      </c>
      <c r="AX401" s="12" t="s">
        <v>79</v>
      </c>
      <c r="AY401" s="152" t="s">
        <v>178</v>
      </c>
    </row>
    <row r="402" spans="2:65" s="12" customFormat="1" ht="10.199999999999999">
      <c r="B402" s="150"/>
      <c r="D402" s="151" t="s">
        <v>189</v>
      </c>
      <c r="E402" s="152" t="s">
        <v>32</v>
      </c>
      <c r="F402" s="153" t="s">
        <v>1348</v>
      </c>
      <c r="H402" s="152" t="s">
        <v>32</v>
      </c>
      <c r="I402" s="154"/>
      <c r="L402" s="150"/>
      <c r="M402" s="155"/>
      <c r="T402" s="156"/>
      <c r="AT402" s="152" t="s">
        <v>189</v>
      </c>
      <c r="AU402" s="152" t="s">
        <v>88</v>
      </c>
      <c r="AV402" s="12" t="s">
        <v>86</v>
      </c>
      <c r="AW402" s="12" t="s">
        <v>41</v>
      </c>
      <c r="AX402" s="12" t="s">
        <v>79</v>
      </c>
      <c r="AY402" s="152" t="s">
        <v>178</v>
      </c>
    </row>
    <row r="403" spans="2:65" s="13" customFormat="1" ht="10.199999999999999">
      <c r="B403" s="157"/>
      <c r="D403" s="151" t="s">
        <v>189</v>
      </c>
      <c r="E403" s="158" t="s">
        <v>32</v>
      </c>
      <c r="F403" s="159" t="s">
        <v>1393</v>
      </c>
      <c r="H403" s="160">
        <v>298.06200000000001</v>
      </c>
      <c r="I403" s="161"/>
      <c r="L403" s="157"/>
      <c r="M403" s="162"/>
      <c r="T403" s="163"/>
      <c r="AT403" s="158" t="s">
        <v>189</v>
      </c>
      <c r="AU403" s="158" t="s">
        <v>88</v>
      </c>
      <c r="AV403" s="13" t="s">
        <v>88</v>
      </c>
      <c r="AW403" s="13" t="s">
        <v>41</v>
      </c>
      <c r="AX403" s="13" t="s">
        <v>79</v>
      </c>
      <c r="AY403" s="158" t="s">
        <v>178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1394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3" customFormat="1" ht="10.199999999999999">
      <c r="B405" s="157"/>
      <c r="D405" s="151" t="s">
        <v>189</v>
      </c>
      <c r="E405" s="158" t="s">
        <v>32</v>
      </c>
      <c r="F405" s="159" t="s">
        <v>1395</v>
      </c>
      <c r="H405" s="160">
        <v>21</v>
      </c>
      <c r="I405" s="161"/>
      <c r="L405" s="157"/>
      <c r="M405" s="162"/>
      <c r="T405" s="163"/>
      <c r="AT405" s="158" t="s">
        <v>189</v>
      </c>
      <c r="AU405" s="158" t="s">
        <v>88</v>
      </c>
      <c r="AV405" s="13" t="s">
        <v>88</v>
      </c>
      <c r="AW405" s="13" t="s">
        <v>41</v>
      </c>
      <c r="AX405" s="13" t="s">
        <v>79</v>
      </c>
      <c r="AY405" s="158" t="s">
        <v>178</v>
      </c>
    </row>
    <row r="406" spans="2:65" s="14" customFormat="1" ht="10.199999999999999">
      <c r="B406" s="164"/>
      <c r="D406" s="151" t="s">
        <v>189</v>
      </c>
      <c r="E406" s="165" t="s">
        <v>32</v>
      </c>
      <c r="F406" s="166" t="s">
        <v>192</v>
      </c>
      <c r="H406" s="167">
        <v>653.02200000000005</v>
      </c>
      <c r="I406" s="168"/>
      <c r="L406" s="164"/>
      <c r="M406" s="169"/>
      <c r="T406" s="170"/>
      <c r="AT406" s="165" t="s">
        <v>189</v>
      </c>
      <c r="AU406" s="165" t="s">
        <v>88</v>
      </c>
      <c r="AV406" s="14" t="s">
        <v>185</v>
      </c>
      <c r="AW406" s="14" t="s">
        <v>41</v>
      </c>
      <c r="AX406" s="14" t="s">
        <v>86</v>
      </c>
      <c r="AY406" s="165" t="s">
        <v>178</v>
      </c>
    </row>
    <row r="407" spans="2:65" s="1" customFormat="1" ht="37.799999999999997" customHeight="1">
      <c r="B407" s="34"/>
      <c r="C407" s="133" t="s">
        <v>359</v>
      </c>
      <c r="D407" s="133" t="s">
        <v>180</v>
      </c>
      <c r="E407" s="134" t="s">
        <v>331</v>
      </c>
      <c r="F407" s="135" t="s">
        <v>332</v>
      </c>
      <c r="G407" s="136" t="s">
        <v>234</v>
      </c>
      <c r="H407" s="137">
        <v>653.02200000000005</v>
      </c>
      <c r="I407" s="138"/>
      <c r="J407" s="139">
        <f>ROUND(I407*H407,2)</f>
        <v>0</v>
      </c>
      <c r="K407" s="135" t="s">
        <v>184</v>
      </c>
      <c r="L407" s="34"/>
      <c r="M407" s="140" t="s">
        <v>32</v>
      </c>
      <c r="N407" s="141" t="s">
        <v>50</v>
      </c>
      <c r="P407" s="142">
        <f>O407*H407</f>
        <v>0</v>
      </c>
      <c r="Q407" s="142">
        <v>0</v>
      </c>
      <c r="R407" s="142">
        <f>Q407*H407</f>
        <v>0</v>
      </c>
      <c r="S407" s="142">
        <v>0</v>
      </c>
      <c r="T407" s="143">
        <f>S407*H407</f>
        <v>0</v>
      </c>
      <c r="AR407" s="144" t="s">
        <v>185</v>
      </c>
      <c r="AT407" s="144" t="s">
        <v>180</v>
      </c>
      <c r="AU407" s="144" t="s">
        <v>88</v>
      </c>
      <c r="AY407" s="18" t="s">
        <v>178</v>
      </c>
      <c r="BE407" s="145">
        <f>IF(N407="základní",J407,0)</f>
        <v>0</v>
      </c>
      <c r="BF407" s="145">
        <f>IF(N407="snížená",J407,0)</f>
        <v>0</v>
      </c>
      <c r="BG407" s="145">
        <f>IF(N407="zákl. přenesená",J407,0)</f>
        <v>0</v>
      </c>
      <c r="BH407" s="145">
        <f>IF(N407="sníž. přenesená",J407,0)</f>
        <v>0</v>
      </c>
      <c r="BI407" s="145">
        <f>IF(N407="nulová",J407,0)</f>
        <v>0</v>
      </c>
      <c r="BJ407" s="18" t="s">
        <v>86</v>
      </c>
      <c r="BK407" s="145">
        <f>ROUND(I407*H407,2)</f>
        <v>0</v>
      </c>
      <c r="BL407" s="18" t="s">
        <v>185</v>
      </c>
      <c r="BM407" s="144" t="s">
        <v>1396</v>
      </c>
    </row>
    <row r="408" spans="2:65" s="1" customFormat="1" ht="10.199999999999999">
      <c r="B408" s="34"/>
      <c r="D408" s="146" t="s">
        <v>187</v>
      </c>
      <c r="F408" s="147" t="s">
        <v>334</v>
      </c>
      <c r="I408" s="148"/>
      <c r="L408" s="34"/>
      <c r="M408" s="149"/>
      <c r="T408" s="55"/>
      <c r="AT408" s="18" t="s">
        <v>187</v>
      </c>
      <c r="AU408" s="18" t="s">
        <v>88</v>
      </c>
    </row>
    <row r="409" spans="2:65" s="13" customFormat="1" ht="10.199999999999999">
      <c r="B409" s="157"/>
      <c r="D409" s="151" t="s">
        <v>189</v>
      </c>
      <c r="E409" s="158" t="s">
        <v>32</v>
      </c>
      <c r="F409" s="159" t="s">
        <v>1397</v>
      </c>
      <c r="H409" s="160">
        <v>653.02200000000005</v>
      </c>
      <c r="I409" s="161"/>
      <c r="L409" s="157"/>
      <c r="M409" s="162"/>
      <c r="T409" s="163"/>
      <c r="AT409" s="158" t="s">
        <v>189</v>
      </c>
      <c r="AU409" s="158" t="s">
        <v>88</v>
      </c>
      <c r="AV409" s="13" t="s">
        <v>88</v>
      </c>
      <c r="AW409" s="13" t="s">
        <v>41</v>
      </c>
      <c r="AX409" s="13" t="s">
        <v>86</v>
      </c>
      <c r="AY409" s="158" t="s">
        <v>178</v>
      </c>
    </row>
    <row r="410" spans="2:65" s="1" customFormat="1" ht="62.7" customHeight="1">
      <c r="B410" s="34"/>
      <c r="C410" s="133" t="s">
        <v>366</v>
      </c>
      <c r="D410" s="133" t="s">
        <v>180</v>
      </c>
      <c r="E410" s="134" t="s">
        <v>345</v>
      </c>
      <c r="F410" s="135" t="s">
        <v>346</v>
      </c>
      <c r="G410" s="136" t="s">
        <v>277</v>
      </c>
      <c r="H410" s="137">
        <v>310.06599999999997</v>
      </c>
      <c r="I410" s="138"/>
      <c r="J410" s="139">
        <f>ROUND(I410*H410,2)</f>
        <v>0</v>
      </c>
      <c r="K410" s="135" t="s">
        <v>184</v>
      </c>
      <c r="L410" s="34"/>
      <c r="M410" s="140" t="s">
        <v>32</v>
      </c>
      <c r="N410" s="141" t="s">
        <v>50</v>
      </c>
      <c r="P410" s="142">
        <f>O410*H410</f>
        <v>0</v>
      </c>
      <c r="Q410" s="142">
        <v>0</v>
      </c>
      <c r="R410" s="142">
        <f>Q410*H410</f>
        <v>0</v>
      </c>
      <c r="S410" s="142">
        <v>0</v>
      </c>
      <c r="T410" s="143">
        <f>S410*H410</f>
        <v>0</v>
      </c>
      <c r="AR410" s="144" t="s">
        <v>185</v>
      </c>
      <c r="AT410" s="144" t="s">
        <v>180</v>
      </c>
      <c r="AU410" s="144" t="s">
        <v>88</v>
      </c>
      <c r="AY410" s="18" t="s">
        <v>178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86</v>
      </c>
      <c r="BK410" s="145">
        <f>ROUND(I410*H410,2)</f>
        <v>0</v>
      </c>
      <c r="BL410" s="18" t="s">
        <v>185</v>
      </c>
      <c r="BM410" s="144" t="s">
        <v>1398</v>
      </c>
    </row>
    <row r="411" spans="2:65" s="1" customFormat="1" ht="10.199999999999999">
      <c r="B411" s="34"/>
      <c r="D411" s="146" t="s">
        <v>187</v>
      </c>
      <c r="F411" s="147" t="s">
        <v>348</v>
      </c>
      <c r="I411" s="148"/>
      <c r="L411" s="34"/>
      <c r="M411" s="149"/>
      <c r="T411" s="55"/>
      <c r="AT411" s="18" t="s">
        <v>187</v>
      </c>
      <c r="AU411" s="18" t="s">
        <v>88</v>
      </c>
    </row>
    <row r="412" spans="2:65" s="12" customFormat="1" ht="10.199999999999999">
      <c r="B412" s="150"/>
      <c r="D412" s="151" t="s">
        <v>189</v>
      </c>
      <c r="E412" s="152" t="s">
        <v>32</v>
      </c>
      <c r="F412" s="153" t="s">
        <v>1399</v>
      </c>
      <c r="H412" s="152" t="s">
        <v>32</v>
      </c>
      <c r="I412" s="154"/>
      <c r="L412" s="150"/>
      <c r="M412" s="155"/>
      <c r="T412" s="156"/>
      <c r="AT412" s="152" t="s">
        <v>189</v>
      </c>
      <c r="AU412" s="152" t="s">
        <v>88</v>
      </c>
      <c r="AV412" s="12" t="s">
        <v>86</v>
      </c>
      <c r="AW412" s="12" t="s">
        <v>41</v>
      </c>
      <c r="AX412" s="12" t="s">
        <v>79</v>
      </c>
      <c r="AY412" s="152" t="s">
        <v>178</v>
      </c>
    </row>
    <row r="413" spans="2:65" s="13" customFormat="1" ht="10.199999999999999">
      <c r="B413" s="157"/>
      <c r="D413" s="151" t="s">
        <v>189</v>
      </c>
      <c r="E413" s="158" t="s">
        <v>32</v>
      </c>
      <c r="F413" s="159" t="s">
        <v>1400</v>
      </c>
      <c r="H413" s="160">
        <v>310.06599999999997</v>
      </c>
      <c r="I413" s="161"/>
      <c r="L413" s="157"/>
      <c r="M413" s="162"/>
      <c r="T413" s="163"/>
      <c r="AT413" s="158" t="s">
        <v>189</v>
      </c>
      <c r="AU413" s="158" t="s">
        <v>88</v>
      </c>
      <c r="AV413" s="13" t="s">
        <v>88</v>
      </c>
      <c r="AW413" s="13" t="s">
        <v>41</v>
      </c>
      <c r="AX413" s="13" t="s">
        <v>86</v>
      </c>
      <c r="AY413" s="158" t="s">
        <v>178</v>
      </c>
    </row>
    <row r="414" spans="2:65" s="1" customFormat="1" ht="66.75" customHeight="1">
      <c r="B414" s="34"/>
      <c r="C414" s="133" t="s">
        <v>373</v>
      </c>
      <c r="D414" s="133" t="s">
        <v>180</v>
      </c>
      <c r="E414" s="134" t="s">
        <v>353</v>
      </c>
      <c r="F414" s="135" t="s">
        <v>354</v>
      </c>
      <c r="G414" s="136" t="s">
        <v>277</v>
      </c>
      <c r="H414" s="137">
        <v>1550.33</v>
      </c>
      <c r="I414" s="138"/>
      <c r="J414" s="139">
        <f>ROUND(I414*H414,2)</f>
        <v>0</v>
      </c>
      <c r="K414" s="135" t="s">
        <v>184</v>
      </c>
      <c r="L414" s="34"/>
      <c r="M414" s="140" t="s">
        <v>32</v>
      </c>
      <c r="N414" s="141" t="s">
        <v>50</v>
      </c>
      <c r="P414" s="142">
        <f>O414*H414</f>
        <v>0</v>
      </c>
      <c r="Q414" s="142">
        <v>0</v>
      </c>
      <c r="R414" s="142">
        <f>Q414*H414</f>
        <v>0</v>
      </c>
      <c r="S414" s="142">
        <v>0</v>
      </c>
      <c r="T414" s="143">
        <f>S414*H414</f>
        <v>0</v>
      </c>
      <c r="AR414" s="144" t="s">
        <v>185</v>
      </c>
      <c r="AT414" s="144" t="s">
        <v>180</v>
      </c>
      <c r="AU414" s="144" t="s">
        <v>88</v>
      </c>
      <c r="AY414" s="18" t="s">
        <v>178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86</v>
      </c>
      <c r="BK414" s="145">
        <f>ROUND(I414*H414,2)</f>
        <v>0</v>
      </c>
      <c r="BL414" s="18" t="s">
        <v>185</v>
      </c>
      <c r="BM414" s="144" t="s">
        <v>1401</v>
      </c>
    </row>
    <row r="415" spans="2:65" s="1" customFormat="1" ht="10.199999999999999">
      <c r="B415" s="34"/>
      <c r="D415" s="146" t="s">
        <v>187</v>
      </c>
      <c r="F415" s="147" t="s">
        <v>356</v>
      </c>
      <c r="I415" s="148"/>
      <c r="L415" s="34"/>
      <c r="M415" s="149"/>
      <c r="T415" s="55"/>
      <c r="AT415" s="18" t="s">
        <v>187</v>
      </c>
      <c r="AU415" s="18" t="s">
        <v>88</v>
      </c>
    </row>
    <row r="416" spans="2:65" s="13" customFormat="1" ht="10.199999999999999">
      <c r="B416" s="157"/>
      <c r="D416" s="151" t="s">
        <v>189</v>
      </c>
      <c r="E416" s="158" t="s">
        <v>32</v>
      </c>
      <c r="F416" s="159" t="s">
        <v>1400</v>
      </c>
      <c r="H416" s="160">
        <v>310.06599999999997</v>
      </c>
      <c r="I416" s="161"/>
      <c r="L416" s="157"/>
      <c r="M416" s="162"/>
      <c r="T416" s="163"/>
      <c r="AT416" s="158" t="s">
        <v>189</v>
      </c>
      <c r="AU416" s="158" t="s">
        <v>88</v>
      </c>
      <c r="AV416" s="13" t="s">
        <v>88</v>
      </c>
      <c r="AW416" s="13" t="s">
        <v>41</v>
      </c>
      <c r="AX416" s="13" t="s">
        <v>86</v>
      </c>
      <c r="AY416" s="158" t="s">
        <v>178</v>
      </c>
    </row>
    <row r="417" spans="2:65" s="13" customFormat="1" ht="10.199999999999999">
      <c r="B417" s="157"/>
      <c r="D417" s="151" t="s">
        <v>189</v>
      </c>
      <c r="F417" s="159" t="s">
        <v>1402</v>
      </c>
      <c r="H417" s="160">
        <v>1550.33</v>
      </c>
      <c r="I417" s="161"/>
      <c r="L417" s="157"/>
      <c r="M417" s="162"/>
      <c r="T417" s="163"/>
      <c r="AT417" s="158" t="s">
        <v>189</v>
      </c>
      <c r="AU417" s="158" t="s">
        <v>88</v>
      </c>
      <c r="AV417" s="13" t="s">
        <v>88</v>
      </c>
      <c r="AW417" s="13" t="s">
        <v>4</v>
      </c>
      <c r="AX417" s="13" t="s">
        <v>86</v>
      </c>
      <c r="AY417" s="158" t="s">
        <v>178</v>
      </c>
    </row>
    <row r="418" spans="2:65" s="1" customFormat="1" ht="62.7" customHeight="1">
      <c r="B418" s="34"/>
      <c r="C418" s="133" t="s">
        <v>381</v>
      </c>
      <c r="D418" s="133" t="s">
        <v>180</v>
      </c>
      <c r="E418" s="134" t="s">
        <v>360</v>
      </c>
      <c r="F418" s="135" t="s">
        <v>361</v>
      </c>
      <c r="G418" s="136" t="s">
        <v>277</v>
      </c>
      <c r="H418" s="137">
        <v>77.516999999999996</v>
      </c>
      <c r="I418" s="138"/>
      <c r="J418" s="139">
        <f>ROUND(I418*H418,2)</f>
        <v>0</v>
      </c>
      <c r="K418" s="135" t="s">
        <v>184</v>
      </c>
      <c r="L418" s="34"/>
      <c r="M418" s="140" t="s">
        <v>32</v>
      </c>
      <c r="N418" s="141" t="s">
        <v>50</v>
      </c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4" t="s">
        <v>185</v>
      </c>
      <c r="AT418" s="144" t="s">
        <v>180</v>
      </c>
      <c r="AU418" s="144" t="s">
        <v>88</v>
      </c>
      <c r="AY418" s="18" t="s">
        <v>178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8" t="s">
        <v>86</v>
      </c>
      <c r="BK418" s="145">
        <f>ROUND(I418*H418,2)</f>
        <v>0</v>
      </c>
      <c r="BL418" s="18" t="s">
        <v>185</v>
      </c>
      <c r="BM418" s="144" t="s">
        <v>1403</v>
      </c>
    </row>
    <row r="419" spans="2:65" s="1" customFormat="1" ht="10.199999999999999">
      <c r="B419" s="34"/>
      <c r="D419" s="146" t="s">
        <v>187</v>
      </c>
      <c r="F419" s="147" t="s">
        <v>363</v>
      </c>
      <c r="I419" s="148"/>
      <c r="L419" s="34"/>
      <c r="M419" s="149"/>
      <c r="T419" s="55"/>
      <c r="AT419" s="18" t="s">
        <v>187</v>
      </c>
      <c r="AU419" s="18" t="s">
        <v>88</v>
      </c>
    </row>
    <row r="420" spans="2:65" s="12" customFormat="1" ht="10.199999999999999">
      <c r="B420" s="150"/>
      <c r="D420" s="151" t="s">
        <v>189</v>
      </c>
      <c r="E420" s="152" t="s">
        <v>32</v>
      </c>
      <c r="F420" s="153" t="s">
        <v>1399</v>
      </c>
      <c r="H420" s="152" t="s">
        <v>32</v>
      </c>
      <c r="I420" s="154"/>
      <c r="L420" s="150"/>
      <c r="M420" s="155"/>
      <c r="T420" s="156"/>
      <c r="AT420" s="152" t="s">
        <v>189</v>
      </c>
      <c r="AU420" s="152" t="s">
        <v>88</v>
      </c>
      <c r="AV420" s="12" t="s">
        <v>86</v>
      </c>
      <c r="AW420" s="12" t="s">
        <v>41</v>
      </c>
      <c r="AX420" s="12" t="s">
        <v>79</v>
      </c>
      <c r="AY420" s="152" t="s">
        <v>178</v>
      </c>
    </row>
    <row r="421" spans="2:65" s="13" customFormat="1" ht="10.199999999999999">
      <c r="B421" s="157"/>
      <c r="D421" s="151" t="s">
        <v>189</v>
      </c>
      <c r="E421" s="158" t="s">
        <v>32</v>
      </c>
      <c r="F421" s="159" t="s">
        <v>1404</v>
      </c>
      <c r="H421" s="160">
        <v>77.516999999999996</v>
      </c>
      <c r="I421" s="161"/>
      <c r="L421" s="157"/>
      <c r="M421" s="162"/>
      <c r="T421" s="163"/>
      <c r="AT421" s="158" t="s">
        <v>189</v>
      </c>
      <c r="AU421" s="158" t="s">
        <v>88</v>
      </c>
      <c r="AV421" s="13" t="s">
        <v>88</v>
      </c>
      <c r="AW421" s="13" t="s">
        <v>41</v>
      </c>
      <c r="AX421" s="13" t="s">
        <v>86</v>
      </c>
      <c r="AY421" s="158" t="s">
        <v>178</v>
      </c>
    </row>
    <row r="422" spans="2:65" s="1" customFormat="1" ht="66.75" customHeight="1">
      <c r="B422" s="34"/>
      <c r="C422" s="133" t="s">
        <v>388</v>
      </c>
      <c r="D422" s="133" t="s">
        <v>180</v>
      </c>
      <c r="E422" s="134" t="s">
        <v>367</v>
      </c>
      <c r="F422" s="135" t="s">
        <v>368</v>
      </c>
      <c r="G422" s="136" t="s">
        <v>277</v>
      </c>
      <c r="H422" s="137">
        <v>387.58499999999998</v>
      </c>
      <c r="I422" s="138"/>
      <c r="J422" s="139">
        <f>ROUND(I422*H422,2)</f>
        <v>0</v>
      </c>
      <c r="K422" s="135" t="s">
        <v>184</v>
      </c>
      <c r="L422" s="34"/>
      <c r="M422" s="140" t="s">
        <v>32</v>
      </c>
      <c r="N422" s="141" t="s">
        <v>50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185</v>
      </c>
      <c r="AT422" s="144" t="s">
        <v>180</v>
      </c>
      <c r="AU422" s="144" t="s">
        <v>88</v>
      </c>
      <c r="AY422" s="18" t="s">
        <v>178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86</v>
      </c>
      <c r="BK422" s="145">
        <f>ROUND(I422*H422,2)</f>
        <v>0</v>
      </c>
      <c r="BL422" s="18" t="s">
        <v>185</v>
      </c>
      <c r="BM422" s="144" t="s">
        <v>1405</v>
      </c>
    </row>
    <row r="423" spans="2:65" s="1" customFormat="1" ht="10.199999999999999">
      <c r="B423" s="34"/>
      <c r="D423" s="146" t="s">
        <v>187</v>
      </c>
      <c r="F423" s="147" t="s">
        <v>370</v>
      </c>
      <c r="I423" s="148"/>
      <c r="L423" s="34"/>
      <c r="M423" s="149"/>
      <c r="T423" s="55"/>
      <c r="AT423" s="18" t="s">
        <v>187</v>
      </c>
      <c r="AU423" s="18" t="s">
        <v>88</v>
      </c>
    </row>
    <row r="424" spans="2:65" s="13" customFormat="1" ht="10.199999999999999">
      <c r="B424" s="157"/>
      <c r="D424" s="151" t="s">
        <v>189</v>
      </c>
      <c r="E424" s="158" t="s">
        <v>32</v>
      </c>
      <c r="F424" s="159" t="s">
        <v>1404</v>
      </c>
      <c r="H424" s="160">
        <v>77.516999999999996</v>
      </c>
      <c r="I424" s="161"/>
      <c r="L424" s="157"/>
      <c r="M424" s="162"/>
      <c r="T424" s="163"/>
      <c r="AT424" s="158" t="s">
        <v>189</v>
      </c>
      <c r="AU424" s="158" t="s">
        <v>88</v>
      </c>
      <c r="AV424" s="13" t="s">
        <v>88</v>
      </c>
      <c r="AW424" s="13" t="s">
        <v>41</v>
      </c>
      <c r="AX424" s="13" t="s">
        <v>86</v>
      </c>
      <c r="AY424" s="158" t="s">
        <v>178</v>
      </c>
    </row>
    <row r="425" spans="2:65" s="13" customFormat="1" ht="10.199999999999999">
      <c r="B425" s="157"/>
      <c r="D425" s="151" t="s">
        <v>189</v>
      </c>
      <c r="F425" s="159" t="s">
        <v>1406</v>
      </c>
      <c r="H425" s="160">
        <v>387.58499999999998</v>
      </c>
      <c r="I425" s="161"/>
      <c r="L425" s="157"/>
      <c r="M425" s="162"/>
      <c r="T425" s="163"/>
      <c r="AT425" s="158" t="s">
        <v>189</v>
      </c>
      <c r="AU425" s="158" t="s">
        <v>88</v>
      </c>
      <c r="AV425" s="13" t="s">
        <v>88</v>
      </c>
      <c r="AW425" s="13" t="s">
        <v>4</v>
      </c>
      <c r="AX425" s="13" t="s">
        <v>86</v>
      </c>
      <c r="AY425" s="158" t="s">
        <v>178</v>
      </c>
    </row>
    <row r="426" spans="2:65" s="1" customFormat="1" ht="37.799999999999997" customHeight="1">
      <c r="B426" s="34"/>
      <c r="C426" s="133" t="s">
        <v>397</v>
      </c>
      <c r="D426" s="133" t="s">
        <v>180</v>
      </c>
      <c r="E426" s="134" t="s">
        <v>413</v>
      </c>
      <c r="F426" s="135" t="s">
        <v>414</v>
      </c>
      <c r="G426" s="136" t="s">
        <v>277</v>
      </c>
      <c r="H426" s="137">
        <v>387.58300000000003</v>
      </c>
      <c r="I426" s="138"/>
      <c r="J426" s="139">
        <f>ROUND(I426*H426,2)</f>
        <v>0</v>
      </c>
      <c r="K426" s="135" t="s">
        <v>184</v>
      </c>
      <c r="L426" s="34"/>
      <c r="M426" s="140" t="s">
        <v>32</v>
      </c>
      <c r="N426" s="141" t="s">
        <v>50</v>
      </c>
      <c r="P426" s="142">
        <f>O426*H426</f>
        <v>0</v>
      </c>
      <c r="Q426" s="142">
        <v>0</v>
      </c>
      <c r="R426" s="142">
        <f>Q426*H426</f>
        <v>0</v>
      </c>
      <c r="S426" s="142">
        <v>0</v>
      </c>
      <c r="T426" s="143">
        <f>S426*H426</f>
        <v>0</v>
      </c>
      <c r="AR426" s="144" t="s">
        <v>185</v>
      </c>
      <c r="AT426" s="144" t="s">
        <v>180</v>
      </c>
      <c r="AU426" s="144" t="s">
        <v>88</v>
      </c>
      <c r="AY426" s="18" t="s">
        <v>178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8" t="s">
        <v>86</v>
      </c>
      <c r="BK426" s="145">
        <f>ROUND(I426*H426,2)</f>
        <v>0</v>
      </c>
      <c r="BL426" s="18" t="s">
        <v>185</v>
      </c>
      <c r="BM426" s="144" t="s">
        <v>1407</v>
      </c>
    </row>
    <row r="427" spans="2:65" s="1" customFormat="1" ht="10.199999999999999">
      <c r="B427" s="34"/>
      <c r="D427" s="146" t="s">
        <v>187</v>
      </c>
      <c r="F427" s="147" t="s">
        <v>416</v>
      </c>
      <c r="I427" s="148"/>
      <c r="L427" s="34"/>
      <c r="M427" s="149"/>
      <c r="T427" s="55"/>
      <c r="AT427" s="18" t="s">
        <v>187</v>
      </c>
      <c r="AU427" s="18" t="s">
        <v>88</v>
      </c>
    </row>
    <row r="428" spans="2:65" s="12" customFormat="1" ht="10.199999999999999">
      <c r="B428" s="150"/>
      <c r="D428" s="151" t="s">
        <v>189</v>
      </c>
      <c r="E428" s="152" t="s">
        <v>32</v>
      </c>
      <c r="F428" s="153" t="s">
        <v>1399</v>
      </c>
      <c r="H428" s="152" t="s">
        <v>32</v>
      </c>
      <c r="I428" s="154"/>
      <c r="L428" s="150"/>
      <c r="M428" s="155"/>
      <c r="T428" s="156"/>
      <c r="AT428" s="152" t="s">
        <v>189</v>
      </c>
      <c r="AU428" s="152" t="s">
        <v>88</v>
      </c>
      <c r="AV428" s="12" t="s">
        <v>86</v>
      </c>
      <c r="AW428" s="12" t="s">
        <v>41</v>
      </c>
      <c r="AX428" s="12" t="s">
        <v>79</v>
      </c>
      <c r="AY428" s="152" t="s">
        <v>178</v>
      </c>
    </row>
    <row r="429" spans="2:65" s="13" customFormat="1" ht="10.199999999999999">
      <c r="B429" s="157"/>
      <c r="D429" s="151" t="s">
        <v>189</v>
      </c>
      <c r="E429" s="158" t="s">
        <v>32</v>
      </c>
      <c r="F429" s="159" t="s">
        <v>1400</v>
      </c>
      <c r="H429" s="160">
        <v>310.06599999999997</v>
      </c>
      <c r="I429" s="161"/>
      <c r="L429" s="157"/>
      <c r="M429" s="162"/>
      <c r="T429" s="163"/>
      <c r="AT429" s="158" t="s">
        <v>189</v>
      </c>
      <c r="AU429" s="158" t="s">
        <v>88</v>
      </c>
      <c r="AV429" s="13" t="s">
        <v>88</v>
      </c>
      <c r="AW429" s="13" t="s">
        <v>41</v>
      </c>
      <c r="AX429" s="13" t="s">
        <v>79</v>
      </c>
      <c r="AY429" s="158" t="s">
        <v>178</v>
      </c>
    </row>
    <row r="430" spans="2:65" s="13" customFormat="1" ht="10.199999999999999">
      <c r="B430" s="157"/>
      <c r="D430" s="151" t="s">
        <v>189</v>
      </c>
      <c r="E430" s="158" t="s">
        <v>32</v>
      </c>
      <c r="F430" s="159" t="s">
        <v>1404</v>
      </c>
      <c r="H430" s="160">
        <v>77.516999999999996</v>
      </c>
      <c r="I430" s="161"/>
      <c r="L430" s="157"/>
      <c r="M430" s="162"/>
      <c r="T430" s="163"/>
      <c r="AT430" s="158" t="s">
        <v>189</v>
      </c>
      <c r="AU430" s="158" t="s">
        <v>88</v>
      </c>
      <c r="AV430" s="13" t="s">
        <v>88</v>
      </c>
      <c r="AW430" s="13" t="s">
        <v>41</v>
      </c>
      <c r="AX430" s="13" t="s">
        <v>79</v>
      </c>
      <c r="AY430" s="158" t="s">
        <v>178</v>
      </c>
    </row>
    <row r="431" spans="2:65" s="14" customFormat="1" ht="10.199999999999999">
      <c r="B431" s="164"/>
      <c r="D431" s="151" t="s">
        <v>189</v>
      </c>
      <c r="E431" s="165" t="s">
        <v>32</v>
      </c>
      <c r="F431" s="166" t="s">
        <v>192</v>
      </c>
      <c r="H431" s="167">
        <v>387.58300000000003</v>
      </c>
      <c r="I431" s="168"/>
      <c r="L431" s="164"/>
      <c r="M431" s="169"/>
      <c r="T431" s="170"/>
      <c r="AT431" s="165" t="s">
        <v>189</v>
      </c>
      <c r="AU431" s="165" t="s">
        <v>88</v>
      </c>
      <c r="AV431" s="14" t="s">
        <v>185</v>
      </c>
      <c r="AW431" s="14" t="s">
        <v>41</v>
      </c>
      <c r="AX431" s="14" t="s">
        <v>86</v>
      </c>
      <c r="AY431" s="165" t="s">
        <v>178</v>
      </c>
    </row>
    <row r="432" spans="2:65" s="1" customFormat="1" ht="44.25" customHeight="1">
      <c r="B432" s="34"/>
      <c r="C432" s="133" t="s">
        <v>404</v>
      </c>
      <c r="D432" s="133" t="s">
        <v>180</v>
      </c>
      <c r="E432" s="134" t="s">
        <v>405</v>
      </c>
      <c r="F432" s="135" t="s">
        <v>406</v>
      </c>
      <c r="G432" s="136" t="s">
        <v>401</v>
      </c>
      <c r="H432" s="137">
        <v>678.27</v>
      </c>
      <c r="I432" s="138"/>
      <c r="J432" s="139">
        <f>ROUND(I432*H432,2)</f>
        <v>0</v>
      </c>
      <c r="K432" s="135" t="s">
        <v>184</v>
      </c>
      <c r="L432" s="34"/>
      <c r="M432" s="140" t="s">
        <v>32</v>
      </c>
      <c r="N432" s="141" t="s">
        <v>50</v>
      </c>
      <c r="P432" s="142">
        <f>O432*H432</f>
        <v>0</v>
      </c>
      <c r="Q432" s="142">
        <v>0</v>
      </c>
      <c r="R432" s="142">
        <f>Q432*H432</f>
        <v>0</v>
      </c>
      <c r="S432" s="142">
        <v>0</v>
      </c>
      <c r="T432" s="143">
        <f>S432*H432</f>
        <v>0</v>
      </c>
      <c r="AR432" s="144" t="s">
        <v>185</v>
      </c>
      <c r="AT432" s="144" t="s">
        <v>180</v>
      </c>
      <c r="AU432" s="144" t="s">
        <v>88</v>
      </c>
      <c r="AY432" s="18" t="s">
        <v>178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86</v>
      </c>
      <c r="BK432" s="145">
        <f>ROUND(I432*H432,2)</f>
        <v>0</v>
      </c>
      <c r="BL432" s="18" t="s">
        <v>185</v>
      </c>
      <c r="BM432" s="144" t="s">
        <v>1408</v>
      </c>
    </row>
    <row r="433" spans="2:65" s="1" customFormat="1" ht="10.199999999999999">
      <c r="B433" s="34"/>
      <c r="D433" s="146" t="s">
        <v>187</v>
      </c>
      <c r="F433" s="147" t="s">
        <v>408</v>
      </c>
      <c r="I433" s="148"/>
      <c r="L433" s="34"/>
      <c r="M433" s="149"/>
      <c r="T433" s="55"/>
      <c r="AT433" s="18" t="s">
        <v>187</v>
      </c>
      <c r="AU433" s="18" t="s">
        <v>88</v>
      </c>
    </row>
    <row r="434" spans="2:65" s="12" customFormat="1" ht="10.199999999999999">
      <c r="B434" s="150"/>
      <c r="D434" s="151" t="s">
        <v>189</v>
      </c>
      <c r="E434" s="152" t="s">
        <v>32</v>
      </c>
      <c r="F434" s="153" t="s">
        <v>1399</v>
      </c>
      <c r="H434" s="152" t="s">
        <v>32</v>
      </c>
      <c r="I434" s="154"/>
      <c r="L434" s="150"/>
      <c r="M434" s="155"/>
      <c r="T434" s="156"/>
      <c r="AT434" s="152" t="s">
        <v>189</v>
      </c>
      <c r="AU434" s="152" t="s">
        <v>88</v>
      </c>
      <c r="AV434" s="12" t="s">
        <v>86</v>
      </c>
      <c r="AW434" s="12" t="s">
        <v>41</v>
      </c>
      <c r="AX434" s="12" t="s">
        <v>79</v>
      </c>
      <c r="AY434" s="152" t="s">
        <v>178</v>
      </c>
    </row>
    <row r="435" spans="2:65" s="12" customFormat="1" ht="20.399999999999999">
      <c r="B435" s="150"/>
      <c r="D435" s="151" t="s">
        <v>189</v>
      </c>
      <c r="E435" s="152" t="s">
        <v>32</v>
      </c>
      <c r="F435" s="153" t="s">
        <v>1409</v>
      </c>
      <c r="H435" s="152" t="s">
        <v>32</v>
      </c>
      <c r="I435" s="154"/>
      <c r="L435" s="150"/>
      <c r="M435" s="155"/>
      <c r="T435" s="156"/>
      <c r="AT435" s="152" t="s">
        <v>189</v>
      </c>
      <c r="AU435" s="152" t="s">
        <v>88</v>
      </c>
      <c r="AV435" s="12" t="s">
        <v>86</v>
      </c>
      <c r="AW435" s="12" t="s">
        <v>41</v>
      </c>
      <c r="AX435" s="12" t="s">
        <v>79</v>
      </c>
      <c r="AY435" s="152" t="s">
        <v>178</v>
      </c>
    </row>
    <row r="436" spans="2:65" s="13" customFormat="1" ht="10.199999999999999">
      <c r="B436" s="157"/>
      <c r="D436" s="151" t="s">
        <v>189</v>
      </c>
      <c r="E436" s="158" t="s">
        <v>32</v>
      </c>
      <c r="F436" s="159" t="s">
        <v>1400</v>
      </c>
      <c r="H436" s="160">
        <v>310.06599999999997</v>
      </c>
      <c r="I436" s="161"/>
      <c r="L436" s="157"/>
      <c r="M436" s="162"/>
      <c r="T436" s="163"/>
      <c r="AT436" s="158" t="s">
        <v>189</v>
      </c>
      <c r="AU436" s="158" t="s">
        <v>88</v>
      </c>
      <c r="AV436" s="13" t="s">
        <v>88</v>
      </c>
      <c r="AW436" s="13" t="s">
        <v>41</v>
      </c>
      <c r="AX436" s="13" t="s">
        <v>79</v>
      </c>
      <c r="AY436" s="158" t="s">
        <v>178</v>
      </c>
    </row>
    <row r="437" spans="2:65" s="13" customFormat="1" ht="10.199999999999999">
      <c r="B437" s="157"/>
      <c r="D437" s="151" t="s">
        <v>189</v>
      </c>
      <c r="E437" s="158" t="s">
        <v>32</v>
      </c>
      <c r="F437" s="159" t="s">
        <v>1404</v>
      </c>
      <c r="H437" s="160">
        <v>77.516999999999996</v>
      </c>
      <c r="I437" s="161"/>
      <c r="L437" s="157"/>
      <c r="M437" s="162"/>
      <c r="T437" s="163"/>
      <c r="AT437" s="158" t="s">
        <v>189</v>
      </c>
      <c r="AU437" s="158" t="s">
        <v>88</v>
      </c>
      <c r="AV437" s="13" t="s">
        <v>88</v>
      </c>
      <c r="AW437" s="13" t="s">
        <v>41</v>
      </c>
      <c r="AX437" s="13" t="s">
        <v>79</v>
      </c>
      <c r="AY437" s="158" t="s">
        <v>178</v>
      </c>
    </row>
    <row r="438" spans="2:65" s="14" customFormat="1" ht="10.199999999999999">
      <c r="B438" s="164"/>
      <c r="D438" s="151" t="s">
        <v>189</v>
      </c>
      <c r="E438" s="165" t="s">
        <v>32</v>
      </c>
      <c r="F438" s="166" t="s">
        <v>192</v>
      </c>
      <c r="H438" s="167">
        <v>387.58300000000003</v>
      </c>
      <c r="I438" s="168"/>
      <c r="L438" s="164"/>
      <c r="M438" s="169"/>
      <c r="T438" s="170"/>
      <c r="AT438" s="165" t="s">
        <v>189</v>
      </c>
      <c r="AU438" s="165" t="s">
        <v>88</v>
      </c>
      <c r="AV438" s="14" t="s">
        <v>185</v>
      </c>
      <c r="AW438" s="14" t="s">
        <v>41</v>
      </c>
      <c r="AX438" s="14" t="s">
        <v>86</v>
      </c>
      <c r="AY438" s="165" t="s">
        <v>178</v>
      </c>
    </row>
    <row r="439" spans="2:65" s="13" customFormat="1" ht="10.199999999999999">
      <c r="B439" s="157"/>
      <c r="D439" s="151" t="s">
        <v>189</v>
      </c>
      <c r="F439" s="159" t="s">
        <v>1410</v>
      </c>
      <c r="H439" s="160">
        <v>678.27</v>
      </c>
      <c r="I439" s="161"/>
      <c r="L439" s="157"/>
      <c r="M439" s="162"/>
      <c r="T439" s="163"/>
      <c r="AT439" s="158" t="s">
        <v>189</v>
      </c>
      <c r="AU439" s="158" t="s">
        <v>88</v>
      </c>
      <c r="AV439" s="13" t="s">
        <v>88</v>
      </c>
      <c r="AW439" s="13" t="s">
        <v>4</v>
      </c>
      <c r="AX439" s="13" t="s">
        <v>86</v>
      </c>
      <c r="AY439" s="158" t="s">
        <v>178</v>
      </c>
    </row>
    <row r="440" spans="2:65" s="1" customFormat="1" ht="44.25" customHeight="1">
      <c r="B440" s="34"/>
      <c r="C440" s="133" t="s">
        <v>412</v>
      </c>
      <c r="D440" s="133" t="s">
        <v>180</v>
      </c>
      <c r="E440" s="134" t="s">
        <v>419</v>
      </c>
      <c r="F440" s="135" t="s">
        <v>420</v>
      </c>
      <c r="G440" s="136" t="s">
        <v>277</v>
      </c>
      <c r="H440" s="137">
        <v>160.935</v>
      </c>
      <c r="I440" s="138"/>
      <c r="J440" s="139">
        <f>ROUND(I440*H440,2)</f>
        <v>0</v>
      </c>
      <c r="K440" s="135" t="s">
        <v>184</v>
      </c>
      <c r="L440" s="34"/>
      <c r="M440" s="140" t="s">
        <v>32</v>
      </c>
      <c r="N440" s="141" t="s">
        <v>50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185</v>
      </c>
      <c r="AT440" s="144" t="s">
        <v>180</v>
      </c>
      <c r="AU440" s="144" t="s">
        <v>88</v>
      </c>
      <c r="AY440" s="18" t="s">
        <v>178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86</v>
      </c>
      <c r="BK440" s="145">
        <f>ROUND(I440*H440,2)</f>
        <v>0</v>
      </c>
      <c r="BL440" s="18" t="s">
        <v>185</v>
      </c>
      <c r="BM440" s="144" t="s">
        <v>1411</v>
      </c>
    </row>
    <row r="441" spans="2:65" s="1" customFormat="1" ht="10.199999999999999">
      <c r="B441" s="34"/>
      <c r="D441" s="146" t="s">
        <v>187</v>
      </c>
      <c r="F441" s="147" t="s">
        <v>422</v>
      </c>
      <c r="I441" s="148"/>
      <c r="L441" s="34"/>
      <c r="M441" s="149"/>
      <c r="T441" s="55"/>
      <c r="AT441" s="18" t="s">
        <v>187</v>
      </c>
      <c r="AU441" s="18" t="s">
        <v>88</v>
      </c>
    </row>
    <row r="442" spans="2:65" s="12" customFormat="1" ht="10.199999999999999">
      <c r="B442" s="150"/>
      <c r="D442" s="151" t="s">
        <v>189</v>
      </c>
      <c r="E442" s="152" t="s">
        <v>32</v>
      </c>
      <c r="F442" s="153" t="s">
        <v>190</v>
      </c>
      <c r="H442" s="152" t="s">
        <v>32</v>
      </c>
      <c r="I442" s="154"/>
      <c r="L442" s="150"/>
      <c r="M442" s="155"/>
      <c r="T442" s="156"/>
      <c r="AT442" s="152" t="s">
        <v>189</v>
      </c>
      <c r="AU442" s="152" t="s">
        <v>88</v>
      </c>
      <c r="AV442" s="12" t="s">
        <v>86</v>
      </c>
      <c r="AW442" s="12" t="s">
        <v>41</v>
      </c>
      <c r="AX442" s="12" t="s">
        <v>79</v>
      </c>
      <c r="AY442" s="152" t="s">
        <v>178</v>
      </c>
    </row>
    <row r="443" spans="2:65" s="12" customFormat="1" ht="10.199999999999999">
      <c r="B443" s="150"/>
      <c r="D443" s="151" t="s">
        <v>189</v>
      </c>
      <c r="E443" s="152" t="s">
        <v>32</v>
      </c>
      <c r="F443" s="153" t="s">
        <v>1222</v>
      </c>
      <c r="H443" s="152" t="s">
        <v>32</v>
      </c>
      <c r="I443" s="154"/>
      <c r="L443" s="150"/>
      <c r="M443" s="155"/>
      <c r="T443" s="156"/>
      <c r="AT443" s="152" t="s">
        <v>189</v>
      </c>
      <c r="AU443" s="152" t="s">
        <v>88</v>
      </c>
      <c r="AV443" s="12" t="s">
        <v>86</v>
      </c>
      <c r="AW443" s="12" t="s">
        <v>41</v>
      </c>
      <c r="AX443" s="12" t="s">
        <v>79</v>
      </c>
      <c r="AY443" s="152" t="s">
        <v>178</v>
      </c>
    </row>
    <row r="444" spans="2:65" s="12" customFormat="1" ht="10.199999999999999">
      <c r="B444" s="150"/>
      <c r="D444" s="151" t="s">
        <v>189</v>
      </c>
      <c r="E444" s="152" t="s">
        <v>32</v>
      </c>
      <c r="F444" s="153" t="s">
        <v>1242</v>
      </c>
      <c r="H444" s="152" t="s">
        <v>32</v>
      </c>
      <c r="I444" s="154"/>
      <c r="L444" s="150"/>
      <c r="M444" s="155"/>
      <c r="T444" s="156"/>
      <c r="AT444" s="152" t="s">
        <v>189</v>
      </c>
      <c r="AU444" s="152" t="s">
        <v>88</v>
      </c>
      <c r="AV444" s="12" t="s">
        <v>86</v>
      </c>
      <c r="AW444" s="12" t="s">
        <v>41</v>
      </c>
      <c r="AX444" s="12" t="s">
        <v>79</v>
      </c>
      <c r="AY444" s="152" t="s">
        <v>178</v>
      </c>
    </row>
    <row r="445" spans="2:65" s="12" customFormat="1" ht="10.199999999999999">
      <c r="B445" s="150"/>
      <c r="D445" s="151" t="s">
        <v>189</v>
      </c>
      <c r="E445" s="152" t="s">
        <v>32</v>
      </c>
      <c r="F445" s="153" t="s">
        <v>1335</v>
      </c>
      <c r="H445" s="152" t="s">
        <v>32</v>
      </c>
      <c r="I445" s="154"/>
      <c r="L445" s="150"/>
      <c r="M445" s="155"/>
      <c r="T445" s="156"/>
      <c r="AT445" s="152" t="s">
        <v>189</v>
      </c>
      <c r="AU445" s="152" t="s">
        <v>88</v>
      </c>
      <c r="AV445" s="12" t="s">
        <v>86</v>
      </c>
      <c r="AW445" s="12" t="s">
        <v>41</v>
      </c>
      <c r="AX445" s="12" t="s">
        <v>79</v>
      </c>
      <c r="AY445" s="152" t="s">
        <v>178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1412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88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1320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88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3" customFormat="1" ht="10.199999999999999">
      <c r="B448" s="157"/>
      <c r="D448" s="151" t="s">
        <v>189</v>
      </c>
      <c r="E448" s="158" t="s">
        <v>32</v>
      </c>
      <c r="F448" s="159" t="s">
        <v>1413</v>
      </c>
      <c r="H448" s="160">
        <v>169.88399999999999</v>
      </c>
      <c r="I448" s="161"/>
      <c r="L448" s="157"/>
      <c r="M448" s="162"/>
      <c r="T448" s="163"/>
      <c r="AT448" s="158" t="s">
        <v>189</v>
      </c>
      <c r="AU448" s="158" t="s">
        <v>88</v>
      </c>
      <c r="AV448" s="13" t="s">
        <v>88</v>
      </c>
      <c r="AW448" s="13" t="s">
        <v>41</v>
      </c>
      <c r="AX448" s="13" t="s">
        <v>79</v>
      </c>
      <c r="AY448" s="158" t="s">
        <v>178</v>
      </c>
    </row>
    <row r="449" spans="2:51" s="13" customFormat="1" ht="10.199999999999999">
      <c r="B449" s="157"/>
      <c r="D449" s="151" t="s">
        <v>189</v>
      </c>
      <c r="E449" s="158" t="s">
        <v>32</v>
      </c>
      <c r="F449" s="159" t="s">
        <v>1414</v>
      </c>
      <c r="H449" s="160">
        <v>90.75</v>
      </c>
      <c r="I449" s="161"/>
      <c r="L449" s="157"/>
      <c r="M449" s="162"/>
      <c r="T449" s="163"/>
      <c r="AT449" s="158" t="s">
        <v>189</v>
      </c>
      <c r="AU449" s="158" t="s">
        <v>88</v>
      </c>
      <c r="AV449" s="13" t="s">
        <v>88</v>
      </c>
      <c r="AW449" s="13" t="s">
        <v>41</v>
      </c>
      <c r="AX449" s="13" t="s">
        <v>79</v>
      </c>
      <c r="AY449" s="158" t="s">
        <v>178</v>
      </c>
    </row>
    <row r="450" spans="2:51" s="13" customFormat="1" ht="10.199999999999999">
      <c r="B450" s="157"/>
      <c r="D450" s="151" t="s">
        <v>189</v>
      </c>
      <c r="E450" s="158" t="s">
        <v>32</v>
      </c>
      <c r="F450" s="159" t="s">
        <v>1415</v>
      </c>
      <c r="H450" s="160">
        <v>-10.608000000000001</v>
      </c>
      <c r="I450" s="161"/>
      <c r="L450" s="157"/>
      <c r="M450" s="162"/>
      <c r="T450" s="163"/>
      <c r="AT450" s="158" t="s">
        <v>189</v>
      </c>
      <c r="AU450" s="158" t="s">
        <v>88</v>
      </c>
      <c r="AV450" s="13" t="s">
        <v>88</v>
      </c>
      <c r="AW450" s="13" t="s">
        <v>41</v>
      </c>
      <c r="AX450" s="13" t="s">
        <v>79</v>
      </c>
      <c r="AY450" s="158" t="s">
        <v>178</v>
      </c>
    </row>
    <row r="451" spans="2:51" s="13" customFormat="1" ht="10.199999999999999">
      <c r="B451" s="157"/>
      <c r="D451" s="151" t="s">
        <v>189</v>
      </c>
      <c r="E451" s="158" t="s">
        <v>32</v>
      </c>
      <c r="F451" s="159" t="s">
        <v>1416</v>
      </c>
      <c r="H451" s="160">
        <v>-7.5</v>
      </c>
      <c r="I451" s="161"/>
      <c r="L451" s="157"/>
      <c r="M451" s="162"/>
      <c r="T451" s="163"/>
      <c r="AT451" s="158" t="s">
        <v>189</v>
      </c>
      <c r="AU451" s="158" t="s">
        <v>88</v>
      </c>
      <c r="AV451" s="13" t="s">
        <v>88</v>
      </c>
      <c r="AW451" s="13" t="s">
        <v>41</v>
      </c>
      <c r="AX451" s="13" t="s">
        <v>79</v>
      </c>
      <c r="AY451" s="158" t="s">
        <v>178</v>
      </c>
    </row>
    <row r="452" spans="2:51" s="13" customFormat="1" ht="10.199999999999999">
      <c r="B452" s="157"/>
      <c r="D452" s="151" t="s">
        <v>189</v>
      </c>
      <c r="E452" s="158" t="s">
        <v>32</v>
      </c>
      <c r="F452" s="159" t="s">
        <v>1417</v>
      </c>
      <c r="H452" s="160">
        <v>-63.648000000000003</v>
      </c>
      <c r="I452" s="161"/>
      <c r="L452" s="157"/>
      <c r="M452" s="162"/>
      <c r="T452" s="163"/>
      <c r="AT452" s="158" t="s">
        <v>189</v>
      </c>
      <c r="AU452" s="158" t="s">
        <v>88</v>
      </c>
      <c r="AV452" s="13" t="s">
        <v>88</v>
      </c>
      <c r="AW452" s="13" t="s">
        <v>41</v>
      </c>
      <c r="AX452" s="13" t="s">
        <v>79</v>
      </c>
      <c r="AY452" s="158" t="s">
        <v>178</v>
      </c>
    </row>
    <row r="453" spans="2:51" s="13" customFormat="1" ht="20.399999999999999">
      <c r="B453" s="157"/>
      <c r="D453" s="151" t="s">
        <v>189</v>
      </c>
      <c r="E453" s="158" t="s">
        <v>32</v>
      </c>
      <c r="F453" s="159" t="s">
        <v>1418</v>
      </c>
      <c r="H453" s="160">
        <v>-45.460999999999999</v>
      </c>
      <c r="I453" s="161"/>
      <c r="L453" s="157"/>
      <c r="M453" s="162"/>
      <c r="T453" s="163"/>
      <c r="AT453" s="158" t="s">
        <v>189</v>
      </c>
      <c r="AU453" s="158" t="s">
        <v>88</v>
      </c>
      <c r="AV453" s="13" t="s">
        <v>88</v>
      </c>
      <c r="AW453" s="13" t="s">
        <v>41</v>
      </c>
      <c r="AX453" s="13" t="s">
        <v>79</v>
      </c>
      <c r="AY453" s="158" t="s">
        <v>178</v>
      </c>
    </row>
    <row r="454" spans="2:51" s="13" customFormat="1" ht="20.399999999999999">
      <c r="B454" s="157"/>
      <c r="D454" s="151" t="s">
        <v>189</v>
      </c>
      <c r="E454" s="158" t="s">
        <v>32</v>
      </c>
      <c r="F454" s="159" t="s">
        <v>1419</v>
      </c>
      <c r="H454" s="160">
        <v>-3.0880000000000001</v>
      </c>
      <c r="I454" s="161"/>
      <c r="L454" s="157"/>
      <c r="M454" s="162"/>
      <c r="T454" s="163"/>
      <c r="AT454" s="158" t="s">
        <v>189</v>
      </c>
      <c r="AU454" s="158" t="s">
        <v>88</v>
      </c>
      <c r="AV454" s="13" t="s">
        <v>88</v>
      </c>
      <c r="AW454" s="13" t="s">
        <v>41</v>
      </c>
      <c r="AX454" s="13" t="s">
        <v>79</v>
      </c>
      <c r="AY454" s="158" t="s">
        <v>178</v>
      </c>
    </row>
    <row r="455" spans="2:51" s="13" customFormat="1" ht="20.399999999999999">
      <c r="B455" s="157"/>
      <c r="D455" s="151" t="s">
        <v>189</v>
      </c>
      <c r="E455" s="158" t="s">
        <v>32</v>
      </c>
      <c r="F455" s="159" t="s">
        <v>1420</v>
      </c>
      <c r="H455" s="160">
        <v>-16.25</v>
      </c>
      <c r="I455" s="161"/>
      <c r="L455" s="157"/>
      <c r="M455" s="162"/>
      <c r="T455" s="163"/>
      <c r="AT455" s="158" t="s">
        <v>189</v>
      </c>
      <c r="AU455" s="158" t="s">
        <v>88</v>
      </c>
      <c r="AV455" s="13" t="s">
        <v>88</v>
      </c>
      <c r="AW455" s="13" t="s">
        <v>41</v>
      </c>
      <c r="AX455" s="13" t="s">
        <v>79</v>
      </c>
      <c r="AY455" s="158" t="s">
        <v>178</v>
      </c>
    </row>
    <row r="456" spans="2:51" s="13" customFormat="1" ht="20.399999999999999">
      <c r="B456" s="157"/>
      <c r="D456" s="151" t="s">
        <v>189</v>
      </c>
      <c r="E456" s="158" t="s">
        <v>32</v>
      </c>
      <c r="F456" s="159" t="s">
        <v>1421</v>
      </c>
      <c r="H456" s="160">
        <v>-9.375</v>
      </c>
      <c r="I456" s="161"/>
      <c r="L456" s="157"/>
      <c r="M456" s="162"/>
      <c r="T456" s="163"/>
      <c r="AT456" s="158" t="s">
        <v>189</v>
      </c>
      <c r="AU456" s="158" t="s">
        <v>88</v>
      </c>
      <c r="AV456" s="13" t="s">
        <v>88</v>
      </c>
      <c r="AW456" s="13" t="s">
        <v>41</v>
      </c>
      <c r="AX456" s="13" t="s">
        <v>79</v>
      </c>
      <c r="AY456" s="158" t="s">
        <v>178</v>
      </c>
    </row>
    <row r="457" spans="2:51" s="13" customFormat="1" ht="20.399999999999999">
      <c r="B457" s="157"/>
      <c r="D457" s="151" t="s">
        <v>189</v>
      </c>
      <c r="E457" s="158" t="s">
        <v>32</v>
      </c>
      <c r="F457" s="159" t="s">
        <v>1422</v>
      </c>
      <c r="H457" s="160">
        <v>-6.9139999999999997</v>
      </c>
      <c r="I457" s="161"/>
      <c r="L457" s="157"/>
      <c r="M457" s="162"/>
      <c r="T457" s="163"/>
      <c r="AT457" s="158" t="s">
        <v>189</v>
      </c>
      <c r="AU457" s="158" t="s">
        <v>88</v>
      </c>
      <c r="AV457" s="13" t="s">
        <v>88</v>
      </c>
      <c r="AW457" s="13" t="s">
        <v>41</v>
      </c>
      <c r="AX457" s="13" t="s">
        <v>79</v>
      </c>
      <c r="AY457" s="158" t="s">
        <v>178</v>
      </c>
    </row>
    <row r="458" spans="2:51" s="13" customFormat="1" ht="20.399999999999999">
      <c r="B458" s="157"/>
      <c r="D458" s="151" t="s">
        <v>189</v>
      </c>
      <c r="E458" s="158" t="s">
        <v>32</v>
      </c>
      <c r="F458" s="159" t="s">
        <v>1423</v>
      </c>
      <c r="H458" s="160">
        <v>-4.2210000000000001</v>
      </c>
      <c r="I458" s="161"/>
      <c r="L458" s="157"/>
      <c r="M458" s="162"/>
      <c r="T458" s="163"/>
      <c r="AT458" s="158" t="s">
        <v>189</v>
      </c>
      <c r="AU458" s="158" t="s">
        <v>88</v>
      </c>
      <c r="AV458" s="13" t="s">
        <v>88</v>
      </c>
      <c r="AW458" s="13" t="s">
        <v>41</v>
      </c>
      <c r="AX458" s="13" t="s">
        <v>79</v>
      </c>
      <c r="AY458" s="158" t="s">
        <v>178</v>
      </c>
    </row>
    <row r="459" spans="2:51" s="15" customFormat="1" ht="10.199999999999999">
      <c r="B459" s="181"/>
      <c r="D459" s="151" t="s">
        <v>189</v>
      </c>
      <c r="E459" s="182" t="s">
        <v>32</v>
      </c>
      <c r="F459" s="183" t="s">
        <v>1424</v>
      </c>
      <c r="H459" s="184">
        <v>93.569000000000003</v>
      </c>
      <c r="I459" s="185"/>
      <c r="L459" s="181"/>
      <c r="M459" s="186"/>
      <c r="T459" s="187"/>
      <c r="AT459" s="182" t="s">
        <v>189</v>
      </c>
      <c r="AU459" s="182" t="s">
        <v>88</v>
      </c>
      <c r="AV459" s="15" t="s">
        <v>199</v>
      </c>
      <c r="AW459" s="15" t="s">
        <v>41</v>
      </c>
      <c r="AX459" s="15" t="s">
        <v>79</v>
      </c>
      <c r="AY459" s="182" t="s">
        <v>178</v>
      </c>
    </row>
    <row r="460" spans="2:51" s="13" customFormat="1" ht="10.199999999999999">
      <c r="B460" s="157"/>
      <c r="D460" s="151" t="s">
        <v>189</v>
      </c>
      <c r="E460" s="158" t="s">
        <v>32</v>
      </c>
      <c r="F460" s="159" t="s">
        <v>1425</v>
      </c>
      <c r="H460" s="160">
        <v>177.03899999999999</v>
      </c>
      <c r="I460" s="161"/>
      <c r="L460" s="157"/>
      <c r="M460" s="162"/>
      <c r="T460" s="163"/>
      <c r="AT460" s="158" t="s">
        <v>189</v>
      </c>
      <c r="AU460" s="158" t="s">
        <v>88</v>
      </c>
      <c r="AV460" s="13" t="s">
        <v>88</v>
      </c>
      <c r="AW460" s="13" t="s">
        <v>41</v>
      </c>
      <c r="AX460" s="13" t="s">
        <v>79</v>
      </c>
      <c r="AY460" s="158" t="s">
        <v>178</v>
      </c>
    </row>
    <row r="461" spans="2:51" s="13" customFormat="1" ht="10.199999999999999">
      <c r="B461" s="157"/>
      <c r="D461" s="151" t="s">
        <v>189</v>
      </c>
      <c r="E461" s="158" t="s">
        <v>32</v>
      </c>
      <c r="F461" s="159" t="s">
        <v>1426</v>
      </c>
      <c r="H461" s="160">
        <v>32.119</v>
      </c>
      <c r="I461" s="161"/>
      <c r="L461" s="157"/>
      <c r="M461" s="162"/>
      <c r="T461" s="163"/>
      <c r="AT461" s="158" t="s">
        <v>189</v>
      </c>
      <c r="AU461" s="158" t="s">
        <v>88</v>
      </c>
      <c r="AV461" s="13" t="s">
        <v>88</v>
      </c>
      <c r="AW461" s="13" t="s">
        <v>41</v>
      </c>
      <c r="AX461" s="13" t="s">
        <v>79</v>
      </c>
      <c r="AY461" s="158" t="s">
        <v>178</v>
      </c>
    </row>
    <row r="462" spans="2:51" s="13" customFormat="1" ht="10.199999999999999">
      <c r="B462" s="157"/>
      <c r="D462" s="151" t="s">
        <v>189</v>
      </c>
      <c r="E462" s="158" t="s">
        <v>32</v>
      </c>
      <c r="F462" s="159" t="s">
        <v>1427</v>
      </c>
      <c r="H462" s="160">
        <v>-10.803000000000001</v>
      </c>
      <c r="I462" s="161"/>
      <c r="L462" s="157"/>
      <c r="M462" s="162"/>
      <c r="T462" s="163"/>
      <c r="AT462" s="158" t="s">
        <v>189</v>
      </c>
      <c r="AU462" s="158" t="s">
        <v>88</v>
      </c>
      <c r="AV462" s="13" t="s">
        <v>88</v>
      </c>
      <c r="AW462" s="13" t="s">
        <v>41</v>
      </c>
      <c r="AX462" s="13" t="s">
        <v>79</v>
      </c>
      <c r="AY462" s="158" t="s">
        <v>178</v>
      </c>
    </row>
    <row r="463" spans="2:51" s="13" customFormat="1" ht="10.199999999999999">
      <c r="B463" s="157"/>
      <c r="D463" s="151" t="s">
        <v>189</v>
      </c>
      <c r="E463" s="158" t="s">
        <v>32</v>
      </c>
      <c r="F463" s="159" t="s">
        <v>1428</v>
      </c>
      <c r="H463" s="160">
        <v>-2.8130000000000002</v>
      </c>
      <c r="I463" s="161"/>
      <c r="L463" s="157"/>
      <c r="M463" s="162"/>
      <c r="T463" s="163"/>
      <c r="AT463" s="158" t="s">
        <v>189</v>
      </c>
      <c r="AU463" s="158" t="s">
        <v>88</v>
      </c>
      <c r="AV463" s="13" t="s">
        <v>88</v>
      </c>
      <c r="AW463" s="13" t="s">
        <v>41</v>
      </c>
      <c r="AX463" s="13" t="s">
        <v>79</v>
      </c>
      <c r="AY463" s="158" t="s">
        <v>178</v>
      </c>
    </row>
    <row r="464" spans="2:51" s="13" customFormat="1" ht="10.199999999999999">
      <c r="B464" s="157"/>
      <c r="D464" s="151" t="s">
        <v>189</v>
      </c>
      <c r="E464" s="158" t="s">
        <v>32</v>
      </c>
      <c r="F464" s="159" t="s">
        <v>1429</v>
      </c>
      <c r="H464" s="160">
        <v>-64.817999999999998</v>
      </c>
      <c r="I464" s="161"/>
      <c r="L464" s="157"/>
      <c r="M464" s="162"/>
      <c r="T464" s="163"/>
      <c r="AT464" s="158" t="s">
        <v>189</v>
      </c>
      <c r="AU464" s="158" t="s">
        <v>88</v>
      </c>
      <c r="AV464" s="13" t="s">
        <v>88</v>
      </c>
      <c r="AW464" s="13" t="s">
        <v>41</v>
      </c>
      <c r="AX464" s="13" t="s">
        <v>79</v>
      </c>
      <c r="AY464" s="158" t="s">
        <v>178</v>
      </c>
    </row>
    <row r="465" spans="2:65" s="13" customFormat="1" ht="20.399999999999999">
      <c r="B465" s="157"/>
      <c r="D465" s="151" t="s">
        <v>189</v>
      </c>
      <c r="E465" s="158" t="s">
        <v>32</v>
      </c>
      <c r="F465" s="159" t="s">
        <v>1430</v>
      </c>
      <c r="H465" s="160">
        <v>-53.741999999999997</v>
      </c>
      <c r="I465" s="161"/>
      <c r="L465" s="157"/>
      <c r="M465" s="162"/>
      <c r="T465" s="163"/>
      <c r="AT465" s="158" t="s">
        <v>189</v>
      </c>
      <c r="AU465" s="158" t="s">
        <v>88</v>
      </c>
      <c r="AV465" s="13" t="s">
        <v>88</v>
      </c>
      <c r="AW465" s="13" t="s">
        <v>41</v>
      </c>
      <c r="AX465" s="13" t="s">
        <v>79</v>
      </c>
      <c r="AY465" s="158" t="s">
        <v>178</v>
      </c>
    </row>
    <row r="466" spans="2:65" s="13" customFormat="1" ht="20.399999999999999">
      <c r="B466" s="157"/>
      <c r="D466" s="151" t="s">
        <v>189</v>
      </c>
      <c r="E466" s="158" t="s">
        <v>32</v>
      </c>
      <c r="F466" s="159" t="s">
        <v>1431</v>
      </c>
      <c r="H466" s="160">
        <v>-9.75</v>
      </c>
      <c r="I466" s="161"/>
      <c r="L466" s="157"/>
      <c r="M466" s="162"/>
      <c r="T466" s="163"/>
      <c r="AT466" s="158" t="s">
        <v>189</v>
      </c>
      <c r="AU466" s="158" t="s">
        <v>88</v>
      </c>
      <c r="AV466" s="13" t="s">
        <v>88</v>
      </c>
      <c r="AW466" s="13" t="s">
        <v>41</v>
      </c>
      <c r="AX466" s="13" t="s">
        <v>79</v>
      </c>
      <c r="AY466" s="158" t="s">
        <v>178</v>
      </c>
    </row>
    <row r="467" spans="2:65" s="13" customFormat="1" ht="20.399999999999999">
      <c r="B467" s="157"/>
      <c r="D467" s="151" t="s">
        <v>189</v>
      </c>
      <c r="E467" s="158" t="s">
        <v>32</v>
      </c>
      <c r="F467" s="159" t="s">
        <v>1432</v>
      </c>
      <c r="H467" s="160">
        <v>-3.7789999999999999</v>
      </c>
      <c r="I467" s="161"/>
      <c r="L467" s="157"/>
      <c r="M467" s="162"/>
      <c r="T467" s="163"/>
      <c r="AT467" s="158" t="s">
        <v>189</v>
      </c>
      <c r="AU467" s="158" t="s">
        <v>88</v>
      </c>
      <c r="AV467" s="13" t="s">
        <v>88</v>
      </c>
      <c r="AW467" s="13" t="s">
        <v>41</v>
      </c>
      <c r="AX467" s="13" t="s">
        <v>79</v>
      </c>
      <c r="AY467" s="158" t="s">
        <v>178</v>
      </c>
    </row>
    <row r="468" spans="2:65" s="15" customFormat="1" ht="10.199999999999999">
      <c r="B468" s="181"/>
      <c r="D468" s="151" t="s">
        <v>189</v>
      </c>
      <c r="E468" s="182" t="s">
        <v>32</v>
      </c>
      <c r="F468" s="183" t="s">
        <v>1354</v>
      </c>
      <c r="H468" s="184">
        <v>63.453000000000003</v>
      </c>
      <c r="I468" s="185"/>
      <c r="L468" s="181"/>
      <c r="M468" s="186"/>
      <c r="T468" s="187"/>
      <c r="AT468" s="182" t="s">
        <v>189</v>
      </c>
      <c r="AU468" s="182" t="s">
        <v>88</v>
      </c>
      <c r="AV468" s="15" t="s">
        <v>199</v>
      </c>
      <c r="AW468" s="15" t="s">
        <v>41</v>
      </c>
      <c r="AX468" s="15" t="s">
        <v>79</v>
      </c>
      <c r="AY468" s="182" t="s">
        <v>178</v>
      </c>
    </row>
    <row r="469" spans="2:65" s="12" customFormat="1" ht="10.199999999999999">
      <c r="B469" s="150"/>
      <c r="D469" s="151" t="s">
        <v>189</v>
      </c>
      <c r="E469" s="152" t="s">
        <v>32</v>
      </c>
      <c r="F469" s="153" t="s">
        <v>1433</v>
      </c>
      <c r="H469" s="152" t="s">
        <v>32</v>
      </c>
      <c r="I469" s="154"/>
      <c r="L469" s="150"/>
      <c r="M469" s="155"/>
      <c r="T469" s="156"/>
      <c r="AT469" s="152" t="s">
        <v>189</v>
      </c>
      <c r="AU469" s="152" t="s">
        <v>88</v>
      </c>
      <c r="AV469" s="12" t="s">
        <v>86</v>
      </c>
      <c r="AW469" s="12" t="s">
        <v>41</v>
      </c>
      <c r="AX469" s="12" t="s">
        <v>79</v>
      </c>
      <c r="AY469" s="152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1434</v>
      </c>
      <c r="H470" s="160">
        <v>13.65</v>
      </c>
      <c r="I470" s="161"/>
      <c r="L470" s="157"/>
      <c r="M470" s="162"/>
      <c r="T470" s="163"/>
      <c r="AT470" s="158" t="s">
        <v>189</v>
      </c>
      <c r="AU470" s="158" t="s">
        <v>88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3" customFormat="1" ht="10.199999999999999">
      <c r="B471" s="157"/>
      <c r="D471" s="151" t="s">
        <v>189</v>
      </c>
      <c r="E471" s="158" t="s">
        <v>32</v>
      </c>
      <c r="F471" s="159" t="s">
        <v>1435</v>
      </c>
      <c r="H471" s="160">
        <v>-0.91</v>
      </c>
      <c r="I471" s="161"/>
      <c r="L471" s="157"/>
      <c r="M471" s="162"/>
      <c r="T471" s="163"/>
      <c r="AT471" s="158" t="s">
        <v>189</v>
      </c>
      <c r="AU471" s="158" t="s">
        <v>88</v>
      </c>
      <c r="AV471" s="13" t="s">
        <v>88</v>
      </c>
      <c r="AW471" s="13" t="s">
        <v>41</v>
      </c>
      <c r="AX471" s="13" t="s">
        <v>79</v>
      </c>
      <c r="AY471" s="158" t="s">
        <v>178</v>
      </c>
    </row>
    <row r="472" spans="2:65" s="13" customFormat="1" ht="10.199999999999999">
      <c r="B472" s="157"/>
      <c r="D472" s="151" t="s">
        <v>189</v>
      </c>
      <c r="E472" s="158" t="s">
        <v>32</v>
      </c>
      <c r="F472" s="159" t="s">
        <v>1436</v>
      </c>
      <c r="H472" s="160">
        <v>-4.0949999999999998</v>
      </c>
      <c r="I472" s="161"/>
      <c r="L472" s="157"/>
      <c r="M472" s="162"/>
      <c r="T472" s="163"/>
      <c r="AT472" s="158" t="s">
        <v>189</v>
      </c>
      <c r="AU472" s="158" t="s">
        <v>88</v>
      </c>
      <c r="AV472" s="13" t="s">
        <v>88</v>
      </c>
      <c r="AW472" s="13" t="s">
        <v>41</v>
      </c>
      <c r="AX472" s="13" t="s">
        <v>79</v>
      </c>
      <c r="AY472" s="158" t="s">
        <v>178</v>
      </c>
    </row>
    <row r="473" spans="2:65" s="13" customFormat="1" ht="20.399999999999999">
      <c r="B473" s="157"/>
      <c r="D473" s="151" t="s">
        <v>189</v>
      </c>
      <c r="E473" s="158" t="s">
        <v>32</v>
      </c>
      <c r="F473" s="159" t="s">
        <v>1437</v>
      </c>
      <c r="H473" s="160">
        <v>-4.7320000000000002</v>
      </c>
      <c r="I473" s="161"/>
      <c r="L473" s="157"/>
      <c r="M473" s="162"/>
      <c r="T473" s="163"/>
      <c r="AT473" s="158" t="s">
        <v>189</v>
      </c>
      <c r="AU473" s="158" t="s">
        <v>88</v>
      </c>
      <c r="AV473" s="13" t="s">
        <v>88</v>
      </c>
      <c r="AW473" s="13" t="s">
        <v>41</v>
      </c>
      <c r="AX473" s="13" t="s">
        <v>79</v>
      </c>
      <c r="AY473" s="158" t="s">
        <v>178</v>
      </c>
    </row>
    <row r="474" spans="2:65" s="15" customFormat="1" ht="10.199999999999999">
      <c r="B474" s="181"/>
      <c r="D474" s="151" t="s">
        <v>189</v>
      </c>
      <c r="E474" s="182" t="s">
        <v>32</v>
      </c>
      <c r="F474" s="183" t="s">
        <v>1364</v>
      </c>
      <c r="H474" s="184">
        <v>3.9129999999999998</v>
      </c>
      <c r="I474" s="185"/>
      <c r="L474" s="181"/>
      <c r="M474" s="186"/>
      <c r="T474" s="187"/>
      <c r="AT474" s="182" t="s">
        <v>189</v>
      </c>
      <c r="AU474" s="182" t="s">
        <v>88</v>
      </c>
      <c r="AV474" s="15" t="s">
        <v>199</v>
      </c>
      <c r="AW474" s="15" t="s">
        <v>41</v>
      </c>
      <c r="AX474" s="15" t="s">
        <v>79</v>
      </c>
      <c r="AY474" s="182" t="s">
        <v>178</v>
      </c>
    </row>
    <row r="475" spans="2:65" s="14" customFormat="1" ht="10.199999999999999">
      <c r="B475" s="164"/>
      <c r="D475" s="151" t="s">
        <v>189</v>
      </c>
      <c r="E475" s="165" t="s">
        <v>32</v>
      </c>
      <c r="F475" s="166" t="s">
        <v>192</v>
      </c>
      <c r="H475" s="167">
        <v>160.935</v>
      </c>
      <c r="I475" s="168"/>
      <c r="L475" s="164"/>
      <c r="M475" s="169"/>
      <c r="T475" s="170"/>
      <c r="AT475" s="165" t="s">
        <v>189</v>
      </c>
      <c r="AU475" s="165" t="s">
        <v>88</v>
      </c>
      <c r="AV475" s="14" t="s">
        <v>185</v>
      </c>
      <c r="AW475" s="14" t="s">
        <v>41</v>
      </c>
      <c r="AX475" s="14" t="s">
        <v>86</v>
      </c>
      <c r="AY475" s="165" t="s">
        <v>178</v>
      </c>
    </row>
    <row r="476" spans="2:65" s="1" customFormat="1" ht="16.5" customHeight="1">
      <c r="B476" s="34"/>
      <c r="C476" s="171" t="s">
        <v>418</v>
      </c>
      <c r="D476" s="171" t="s">
        <v>398</v>
      </c>
      <c r="E476" s="172" t="s">
        <v>1438</v>
      </c>
      <c r="F476" s="173" t="s">
        <v>1439</v>
      </c>
      <c r="G476" s="174" t="s">
        <v>401</v>
      </c>
      <c r="H476" s="175">
        <v>321.87</v>
      </c>
      <c r="I476" s="176"/>
      <c r="J476" s="177">
        <f>ROUND(I476*H476,2)</f>
        <v>0</v>
      </c>
      <c r="K476" s="173" t="s">
        <v>184</v>
      </c>
      <c r="L476" s="178"/>
      <c r="M476" s="179" t="s">
        <v>32</v>
      </c>
      <c r="N476" s="180" t="s">
        <v>50</v>
      </c>
      <c r="P476" s="142">
        <f>O476*H476</f>
        <v>0</v>
      </c>
      <c r="Q476" s="142">
        <v>0</v>
      </c>
      <c r="R476" s="142">
        <f>Q476*H476</f>
        <v>0</v>
      </c>
      <c r="S476" s="142">
        <v>0</v>
      </c>
      <c r="T476" s="143">
        <f>S476*H476</f>
        <v>0</v>
      </c>
      <c r="AR476" s="144" t="s">
        <v>241</v>
      </c>
      <c r="AT476" s="144" t="s">
        <v>398</v>
      </c>
      <c r="AU476" s="144" t="s">
        <v>88</v>
      </c>
      <c r="AY476" s="18" t="s">
        <v>178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8" t="s">
        <v>86</v>
      </c>
      <c r="BK476" s="145">
        <f>ROUND(I476*H476,2)</f>
        <v>0</v>
      </c>
      <c r="BL476" s="18" t="s">
        <v>185</v>
      </c>
      <c r="BM476" s="144" t="s">
        <v>1440</v>
      </c>
    </row>
    <row r="477" spans="2:65" s="13" customFormat="1" ht="10.199999999999999">
      <c r="B477" s="157"/>
      <c r="D477" s="151" t="s">
        <v>189</v>
      </c>
      <c r="F477" s="159" t="s">
        <v>1441</v>
      </c>
      <c r="H477" s="160">
        <v>321.87</v>
      </c>
      <c r="I477" s="161"/>
      <c r="L477" s="157"/>
      <c r="M477" s="162"/>
      <c r="T477" s="163"/>
      <c r="AT477" s="158" t="s">
        <v>189</v>
      </c>
      <c r="AU477" s="158" t="s">
        <v>88</v>
      </c>
      <c r="AV477" s="13" t="s">
        <v>88</v>
      </c>
      <c r="AW477" s="13" t="s">
        <v>4</v>
      </c>
      <c r="AX477" s="13" t="s">
        <v>86</v>
      </c>
      <c r="AY477" s="158" t="s">
        <v>178</v>
      </c>
    </row>
    <row r="478" spans="2:65" s="1" customFormat="1" ht="66.75" customHeight="1">
      <c r="B478" s="34"/>
      <c r="C478" s="133" t="s">
        <v>434</v>
      </c>
      <c r="D478" s="133" t="s">
        <v>180</v>
      </c>
      <c r="E478" s="134" t="s">
        <v>440</v>
      </c>
      <c r="F478" s="135" t="s">
        <v>441</v>
      </c>
      <c r="G478" s="136" t="s">
        <v>277</v>
      </c>
      <c r="H478" s="137">
        <v>120.919</v>
      </c>
      <c r="I478" s="138"/>
      <c r="J478" s="139">
        <f>ROUND(I478*H478,2)</f>
        <v>0</v>
      </c>
      <c r="K478" s="135" t="s">
        <v>184</v>
      </c>
      <c r="L478" s="34"/>
      <c r="M478" s="140" t="s">
        <v>32</v>
      </c>
      <c r="N478" s="141" t="s">
        <v>50</v>
      </c>
      <c r="P478" s="142">
        <f>O478*H478</f>
        <v>0</v>
      </c>
      <c r="Q478" s="142">
        <v>0</v>
      </c>
      <c r="R478" s="142">
        <f>Q478*H478</f>
        <v>0</v>
      </c>
      <c r="S478" s="142">
        <v>0</v>
      </c>
      <c r="T478" s="143">
        <f>S478*H478</f>
        <v>0</v>
      </c>
      <c r="AR478" s="144" t="s">
        <v>185</v>
      </c>
      <c r="AT478" s="144" t="s">
        <v>180</v>
      </c>
      <c r="AU478" s="144" t="s">
        <v>88</v>
      </c>
      <c r="AY478" s="18" t="s">
        <v>178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8" t="s">
        <v>86</v>
      </c>
      <c r="BK478" s="145">
        <f>ROUND(I478*H478,2)</f>
        <v>0</v>
      </c>
      <c r="BL478" s="18" t="s">
        <v>185</v>
      </c>
      <c r="BM478" s="144" t="s">
        <v>1442</v>
      </c>
    </row>
    <row r="479" spans="2:65" s="1" customFormat="1" ht="10.199999999999999">
      <c r="B479" s="34"/>
      <c r="D479" s="146" t="s">
        <v>187</v>
      </c>
      <c r="F479" s="147" t="s">
        <v>443</v>
      </c>
      <c r="I479" s="148"/>
      <c r="L479" s="34"/>
      <c r="M479" s="149"/>
      <c r="T479" s="55"/>
      <c r="AT479" s="18" t="s">
        <v>187</v>
      </c>
      <c r="AU479" s="18" t="s">
        <v>88</v>
      </c>
    </row>
    <row r="480" spans="2:65" s="12" customFormat="1" ht="10.199999999999999">
      <c r="B480" s="150"/>
      <c r="D480" s="151" t="s">
        <v>189</v>
      </c>
      <c r="E480" s="152" t="s">
        <v>32</v>
      </c>
      <c r="F480" s="153" t="s">
        <v>190</v>
      </c>
      <c r="H480" s="152" t="s">
        <v>32</v>
      </c>
      <c r="I480" s="154"/>
      <c r="L480" s="150"/>
      <c r="M480" s="155"/>
      <c r="T480" s="156"/>
      <c r="AT480" s="152" t="s">
        <v>189</v>
      </c>
      <c r="AU480" s="152" t="s">
        <v>88</v>
      </c>
      <c r="AV480" s="12" t="s">
        <v>86</v>
      </c>
      <c r="AW480" s="12" t="s">
        <v>41</v>
      </c>
      <c r="AX480" s="12" t="s">
        <v>79</v>
      </c>
      <c r="AY480" s="152" t="s">
        <v>178</v>
      </c>
    </row>
    <row r="481" spans="2:65" s="12" customFormat="1" ht="10.199999999999999">
      <c r="B481" s="150"/>
      <c r="D481" s="151" t="s">
        <v>189</v>
      </c>
      <c r="E481" s="152" t="s">
        <v>32</v>
      </c>
      <c r="F481" s="153" t="s">
        <v>1222</v>
      </c>
      <c r="H481" s="152" t="s">
        <v>32</v>
      </c>
      <c r="I481" s="154"/>
      <c r="L481" s="150"/>
      <c r="M481" s="155"/>
      <c r="T481" s="156"/>
      <c r="AT481" s="152" t="s">
        <v>189</v>
      </c>
      <c r="AU481" s="152" t="s">
        <v>88</v>
      </c>
      <c r="AV481" s="12" t="s">
        <v>86</v>
      </c>
      <c r="AW481" s="12" t="s">
        <v>41</v>
      </c>
      <c r="AX481" s="12" t="s">
        <v>79</v>
      </c>
      <c r="AY481" s="152" t="s">
        <v>178</v>
      </c>
    </row>
    <row r="482" spans="2:65" s="12" customFormat="1" ht="10.199999999999999">
      <c r="B482" s="150"/>
      <c r="D482" s="151" t="s">
        <v>189</v>
      </c>
      <c r="E482" s="152" t="s">
        <v>32</v>
      </c>
      <c r="F482" s="153" t="s">
        <v>1242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88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65" s="12" customFormat="1" ht="10.199999999999999">
      <c r="B483" s="150"/>
      <c r="D483" s="151" t="s">
        <v>189</v>
      </c>
      <c r="E483" s="152" t="s">
        <v>32</v>
      </c>
      <c r="F483" s="153" t="s">
        <v>1301</v>
      </c>
      <c r="H483" s="152" t="s">
        <v>32</v>
      </c>
      <c r="I483" s="154"/>
      <c r="L483" s="150"/>
      <c r="M483" s="155"/>
      <c r="T483" s="156"/>
      <c r="AT483" s="152" t="s">
        <v>189</v>
      </c>
      <c r="AU483" s="152" t="s">
        <v>88</v>
      </c>
      <c r="AV483" s="12" t="s">
        <v>86</v>
      </c>
      <c r="AW483" s="12" t="s">
        <v>41</v>
      </c>
      <c r="AX483" s="12" t="s">
        <v>79</v>
      </c>
      <c r="AY483" s="152" t="s">
        <v>178</v>
      </c>
    </row>
    <row r="484" spans="2:65" s="12" customFormat="1" ht="10.199999999999999">
      <c r="B484" s="150"/>
      <c r="D484" s="151" t="s">
        <v>189</v>
      </c>
      <c r="E484" s="152" t="s">
        <v>32</v>
      </c>
      <c r="F484" s="153" t="s">
        <v>1335</v>
      </c>
      <c r="H484" s="152" t="s">
        <v>32</v>
      </c>
      <c r="I484" s="154"/>
      <c r="L484" s="150"/>
      <c r="M484" s="155"/>
      <c r="T484" s="156"/>
      <c r="AT484" s="152" t="s">
        <v>189</v>
      </c>
      <c r="AU484" s="152" t="s">
        <v>88</v>
      </c>
      <c r="AV484" s="12" t="s">
        <v>86</v>
      </c>
      <c r="AW484" s="12" t="s">
        <v>41</v>
      </c>
      <c r="AX484" s="12" t="s">
        <v>79</v>
      </c>
      <c r="AY484" s="152" t="s">
        <v>178</v>
      </c>
    </row>
    <row r="485" spans="2:65" s="12" customFormat="1" ht="10.199999999999999">
      <c r="B485" s="150"/>
      <c r="D485" s="151" t="s">
        <v>189</v>
      </c>
      <c r="E485" s="152" t="s">
        <v>32</v>
      </c>
      <c r="F485" s="153" t="s">
        <v>444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88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65" s="12" customFormat="1" ht="10.199999999999999">
      <c r="B486" s="150"/>
      <c r="D486" s="151" t="s">
        <v>189</v>
      </c>
      <c r="E486" s="152" t="s">
        <v>32</v>
      </c>
      <c r="F486" s="153" t="s">
        <v>1320</v>
      </c>
      <c r="H486" s="152" t="s">
        <v>32</v>
      </c>
      <c r="I486" s="154"/>
      <c r="L486" s="150"/>
      <c r="M486" s="155"/>
      <c r="T486" s="156"/>
      <c r="AT486" s="152" t="s">
        <v>189</v>
      </c>
      <c r="AU486" s="152" t="s">
        <v>88</v>
      </c>
      <c r="AV486" s="12" t="s">
        <v>86</v>
      </c>
      <c r="AW486" s="12" t="s">
        <v>41</v>
      </c>
      <c r="AX486" s="12" t="s">
        <v>79</v>
      </c>
      <c r="AY486" s="152" t="s">
        <v>178</v>
      </c>
    </row>
    <row r="487" spans="2:65" s="13" customFormat="1" ht="10.199999999999999">
      <c r="B487" s="157"/>
      <c r="D487" s="151" t="s">
        <v>189</v>
      </c>
      <c r="E487" s="158" t="s">
        <v>32</v>
      </c>
      <c r="F487" s="159" t="s">
        <v>1443</v>
      </c>
      <c r="H487" s="160">
        <v>63.648000000000003</v>
      </c>
      <c r="I487" s="161"/>
      <c r="L487" s="157"/>
      <c r="M487" s="162"/>
      <c r="T487" s="163"/>
      <c r="AT487" s="158" t="s">
        <v>189</v>
      </c>
      <c r="AU487" s="158" t="s">
        <v>88</v>
      </c>
      <c r="AV487" s="13" t="s">
        <v>88</v>
      </c>
      <c r="AW487" s="13" t="s">
        <v>41</v>
      </c>
      <c r="AX487" s="13" t="s">
        <v>79</v>
      </c>
      <c r="AY487" s="158" t="s">
        <v>178</v>
      </c>
    </row>
    <row r="488" spans="2:65" s="13" customFormat="1" ht="10.199999999999999">
      <c r="B488" s="157"/>
      <c r="D488" s="151" t="s">
        <v>189</v>
      </c>
      <c r="E488" s="158" t="s">
        <v>32</v>
      </c>
      <c r="F488" s="159" t="s">
        <v>1444</v>
      </c>
      <c r="H488" s="160">
        <v>-5.7679999999999998</v>
      </c>
      <c r="I488" s="161"/>
      <c r="L488" s="157"/>
      <c r="M488" s="162"/>
      <c r="T488" s="163"/>
      <c r="AT488" s="158" t="s">
        <v>189</v>
      </c>
      <c r="AU488" s="158" t="s">
        <v>88</v>
      </c>
      <c r="AV488" s="13" t="s">
        <v>88</v>
      </c>
      <c r="AW488" s="13" t="s">
        <v>41</v>
      </c>
      <c r="AX488" s="13" t="s">
        <v>79</v>
      </c>
      <c r="AY488" s="158" t="s">
        <v>178</v>
      </c>
    </row>
    <row r="489" spans="2:65" s="12" customFormat="1" ht="10.199999999999999">
      <c r="B489" s="150"/>
      <c r="D489" s="151" t="s">
        <v>189</v>
      </c>
      <c r="E489" s="152" t="s">
        <v>32</v>
      </c>
      <c r="F489" s="153" t="s">
        <v>1322</v>
      </c>
      <c r="H489" s="152" t="s">
        <v>32</v>
      </c>
      <c r="I489" s="154"/>
      <c r="L489" s="150"/>
      <c r="M489" s="155"/>
      <c r="T489" s="156"/>
      <c r="AT489" s="152" t="s">
        <v>189</v>
      </c>
      <c r="AU489" s="152" t="s">
        <v>88</v>
      </c>
      <c r="AV489" s="12" t="s">
        <v>86</v>
      </c>
      <c r="AW489" s="12" t="s">
        <v>41</v>
      </c>
      <c r="AX489" s="12" t="s">
        <v>79</v>
      </c>
      <c r="AY489" s="152" t="s">
        <v>178</v>
      </c>
    </row>
    <row r="490" spans="2:65" s="13" customFormat="1" ht="10.199999999999999">
      <c r="B490" s="157"/>
      <c r="D490" s="151" t="s">
        <v>189</v>
      </c>
      <c r="E490" s="158" t="s">
        <v>32</v>
      </c>
      <c r="F490" s="159" t="s">
        <v>1445</v>
      </c>
      <c r="H490" s="160">
        <v>64.817999999999998</v>
      </c>
      <c r="I490" s="161"/>
      <c r="L490" s="157"/>
      <c r="M490" s="162"/>
      <c r="T490" s="163"/>
      <c r="AT490" s="158" t="s">
        <v>189</v>
      </c>
      <c r="AU490" s="158" t="s">
        <v>88</v>
      </c>
      <c r="AV490" s="13" t="s">
        <v>88</v>
      </c>
      <c r="AW490" s="13" t="s">
        <v>41</v>
      </c>
      <c r="AX490" s="13" t="s">
        <v>79</v>
      </c>
      <c r="AY490" s="158" t="s">
        <v>178</v>
      </c>
    </row>
    <row r="491" spans="2:65" s="13" customFormat="1" ht="10.199999999999999">
      <c r="B491" s="157"/>
      <c r="D491" s="151" t="s">
        <v>189</v>
      </c>
      <c r="E491" s="158" t="s">
        <v>32</v>
      </c>
      <c r="F491" s="159" t="s">
        <v>1446</v>
      </c>
      <c r="H491" s="160">
        <v>-5.8739999999999997</v>
      </c>
      <c r="I491" s="161"/>
      <c r="L491" s="157"/>
      <c r="M491" s="162"/>
      <c r="T491" s="163"/>
      <c r="AT491" s="158" t="s">
        <v>189</v>
      </c>
      <c r="AU491" s="158" t="s">
        <v>88</v>
      </c>
      <c r="AV491" s="13" t="s">
        <v>88</v>
      </c>
      <c r="AW491" s="13" t="s">
        <v>41</v>
      </c>
      <c r="AX491" s="13" t="s">
        <v>79</v>
      </c>
      <c r="AY491" s="158" t="s">
        <v>178</v>
      </c>
    </row>
    <row r="492" spans="2:65" s="12" customFormat="1" ht="10.199999999999999">
      <c r="B492" s="150"/>
      <c r="D492" s="151" t="s">
        <v>189</v>
      </c>
      <c r="E492" s="152" t="s">
        <v>32</v>
      </c>
      <c r="F492" s="153" t="s">
        <v>1433</v>
      </c>
      <c r="H492" s="152" t="s">
        <v>32</v>
      </c>
      <c r="I492" s="154"/>
      <c r="L492" s="150"/>
      <c r="M492" s="155"/>
      <c r="T492" s="156"/>
      <c r="AT492" s="152" t="s">
        <v>189</v>
      </c>
      <c r="AU492" s="152" t="s">
        <v>88</v>
      </c>
      <c r="AV492" s="12" t="s">
        <v>86</v>
      </c>
      <c r="AW492" s="12" t="s">
        <v>41</v>
      </c>
      <c r="AX492" s="12" t="s">
        <v>79</v>
      </c>
      <c r="AY492" s="152" t="s">
        <v>178</v>
      </c>
    </row>
    <row r="493" spans="2:65" s="13" customFormat="1" ht="10.199999999999999">
      <c r="B493" s="157"/>
      <c r="D493" s="151" t="s">
        <v>189</v>
      </c>
      <c r="E493" s="158" t="s">
        <v>32</v>
      </c>
      <c r="F493" s="159" t="s">
        <v>1447</v>
      </c>
      <c r="H493" s="160">
        <v>4.0949999999999998</v>
      </c>
      <c r="I493" s="161"/>
      <c r="L493" s="157"/>
      <c r="M493" s="162"/>
      <c r="T493" s="163"/>
      <c r="AT493" s="158" t="s">
        <v>189</v>
      </c>
      <c r="AU493" s="158" t="s">
        <v>88</v>
      </c>
      <c r="AV493" s="13" t="s">
        <v>88</v>
      </c>
      <c r="AW493" s="13" t="s">
        <v>41</v>
      </c>
      <c r="AX493" s="13" t="s">
        <v>79</v>
      </c>
      <c r="AY493" s="158" t="s">
        <v>178</v>
      </c>
    </row>
    <row r="494" spans="2:65" s="14" customFormat="1" ht="10.199999999999999">
      <c r="B494" s="164"/>
      <c r="D494" s="151" t="s">
        <v>189</v>
      </c>
      <c r="E494" s="165" t="s">
        <v>32</v>
      </c>
      <c r="F494" s="166" t="s">
        <v>192</v>
      </c>
      <c r="H494" s="167">
        <v>120.919</v>
      </c>
      <c r="I494" s="168"/>
      <c r="L494" s="164"/>
      <c r="M494" s="169"/>
      <c r="T494" s="170"/>
      <c r="AT494" s="165" t="s">
        <v>189</v>
      </c>
      <c r="AU494" s="165" t="s">
        <v>88</v>
      </c>
      <c r="AV494" s="14" t="s">
        <v>185</v>
      </c>
      <c r="AW494" s="14" t="s">
        <v>41</v>
      </c>
      <c r="AX494" s="14" t="s">
        <v>86</v>
      </c>
      <c r="AY494" s="165" t="s">
        <v>178</v>
      </c>
    </row>
    <row r="495" spans="2:65" s="1" customFormat="1" ht="16.5" customHeight="1">
      <c r="B495" s="34"/>
      <c r="C495" s="171" t="s">
        <v>439</v>
      </c>
      <c r="D495" s="171" t="s">
        <v>398</v>
      </c>
      <c r="E495" s="172" t="s">
        <v>448</v>
      </c>
      <c r="F495" s="173" t="s">
        <v>449</v>
      </c>
      <c r="G495" s="174" t="s">
        <v>401</v>
      </c>
      <c r="H495" s="175">
        <v>241.83799999999999</v>
      </c>
      <c r="I495" s="176"/>
      <c r="J495" s="177">
        <f>ROUND(I495*H495,2)</f>
        <v>0</v>
      </c>
      <c r="K495" s="173" t="s">
        <v>184</v>
      </c>
      <c r="L495" s="178"/>
      <c r="M495" s="179" t="s">
        <v>32</v>
      </c>
      <c r="N495" s="180" t="s">
        <v>50</v>
      </c>
      <c r="P495" s="142">
        <f>O495*H495</f>
        <v>0</v>
      </c>
      <c r="Q495" s="142">
        <v>0</v>
      </c>
      <c r="R495" s="142">
        <f>Q495*H495</f>
        <v>0</v>
      </c>
      <c r="S495" s="142">
        <v>0</v>
      </c>
      <c r="T495" s="143">
        <f>S495*H495</f>
        <v>0</v>
      </c>
      <c r="AR495" s="144" t="s">
        <v>241</v>
      </c>
      <c r="AT495" s="144" t="s">
        <v>398</v>
      </c>
      <c r="AU495" s="144" t="s">
        <v>88</v>
      </c>
      <c r="AY495" s="18" t="s">
        <v>178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86</v>
      </c>
      <c r="BK495" s="145">
        <f>ROUND(I495*H495,2)</f>
        <v>0</v>
      </c>
      <c r="BL495" s="18" t="s">
        <v>185</v>
      </c>
      <c r="BM495" s="144" t="s">
        <v>1448</v>
      </c>
    </row>
    <row r="496" spans="2:65" s="13" customFormat="1" ht="10.199999999999999">
      <c r="B496" s="157"/>
      <c r="D496" s="151" t="s">
        <v>189</v>
      </c>
      <c r="F496" s="159" t="s">
        <v>1449</v>
      </c>
      <c r="H496" s="160">
        <v>241.83799999999999</v>
      </c>
      <c r="I496" s="161"/>
      <c r="L496" s="157"/>
      <c r="M496" s="162"/>
      <c r="T496" s="163"/>
      <c r="AT496" s="158" t="s">
        <v>189</v>
      </c>
      <c r="AU496" s="158" t="s">
        <v>88</v>
      </c>
      <c r="AV496" s="13" t="s">
        <v>88</v>
      </c>
      <c r="AW496" s="13" t="s">
        <v>4</v>
      </c>
      <c r="AX496" s="13" t="s">
        <v>86</v>
      </c>
      <c r="AY496" s="158" t="s">
        <v>178</v>
      </c>
    </row>
    <row r="497" spans="2:65" s="11" customFormat="1" ht="22.8" customHeight="1">
      <c r="B497" s="121"/>
      <c r="D497" s="122" t="s">
        <v>78</v>
      </c>
      <c r="E497" s="131" t="s">
        <v>88</v>
      </c>
      <c r="F497" s="131" t="s">
        <v>1450</v>
      </c>
      <c r="I497" s="124"/>
      <c r="J497" s="132">
        <f>BK497</f>
        <v>0</v>
      </c>
      <c r="L497" s="121"/>
      <c r="M497" s="126"/>
      <c r="P497" s="127">
        <f>SUM(P498:P507)</f>
        <v>0</v>
      </c>
      <c r="R497" s="127">
        <f>SUM(R498:R507)</f>
        <v>0</v>
      </c>
      <c r="T497" s="128">
        <f>SUM(T498:T507)</f>
        <v>0</v>
      </c>
      <c r="AR497" s="122" t="s">
        <v>86</v>
      </c>
      <c r="AT497" s="129" t="s">
        <v>78</v>
      </c>
      <c r="AU497" s="129" t="s">
        <v>86</v>
      </c>
      <c r="AY497" s="122" t="s">
        <v>178</v>
      </c>
      <c r="BK497" s="130">
        <f>SUM(BK498:BK507)</f>
        <v>0</v>
      </c>
    </row>
    <row r="498" spans="2:65" s="1" customFormat="1" ht="44.25" customHeight="1">
      <c r="B498" s="34"/>
      <c r="C498" s="133" t="s">
        <v>447</v>
      </c>
      <c r="D498" s="133" t="s">
        <v>180</v>
      </c>
      <c r="E498" s="134" t="s">
        <v>1451</v>
      </c>
      <c r="F498" s="135" t="s">
        <v>1452</v>
      </c>
      <c r="G498" s="136" t="s">
        <v>277</v>
      </c>
      <c r="H498" s="137">
        <v>46.54</v>
      </c>
      <c r="I498" s="138"/>
      <c r="J498" s="139">
        <f>ROUND(I498*H498,2)</f>
        <v>0</v>
      </c>
      <c r="K498" s="135" t="s">
        <v>184</v>
      </c>
      <c r="L498" s="34"/>
      <c r="M498" s="140" t="s">
        <v>32</v>
      </c>
      <c r="N498" s="141" t="s">
        <v>50</v>
      </c>
      <c r="P498" s="142">
        <f>O498*H498</f>
        <v>0</v>
      </c>
      <c r="Q498" s="142">
        <v>0</v>
      </c>
      <c r="R498" s="142">
        <f>Q498*H498</f>
        <v>0</v>
      </c>
      <c r="S498" s="142">
        <v>0</v>
      </c>
      <c r="T498" s="143">
        <f>S498*H498</f>
        <v>0</v>
      </c>
      <c r="AR498" s="144" t="s">
        <v>185</v>
      </c>
      <c r="AT498" s="144" t="s">
        <v>180</v>
      </c>
      <c r="AU498" s="144" t="s">
        <v>88</v>
      </c>
      <c r="AY498" s="18" t="s">
        <v>178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8" t="s">
        <v>86</v>
      </c>
      <c r="BK498" s="145">
        <f>ROUND(I498*H498,2)</f>
        <v>0</v>
      </c>
      <c r="BL498" s="18" t="s">
        <v>185</v>
      </c>
      <c r="BM498" s="144" t="s">
        <v>1453</v>
      </c>
    </row>
    <row r="499" spans="2:65" s="1" customFormat="1" ht="10.199999999999999">
      <c r="B499" s="34"/>
      <c r="D499" s="146" t="s">
        <v>187</v>
      </c>
      <c r="F499" s="147" t="s">
        <v>1454</v>
      </c>
      <c r="I499" s="148"/>
      <c r="L499" s="34"/>
      <c r="M499" s="149"/>
      <c r="T499" s="55"/>
      <c r="AT499" s="18" t="s">
        <v>187</v>
      </c>
      <c r="AU499" s="18" t="s">
        <v>88</v>
      </c>
    </row>
    <row r="500" spans="2:65" s="12" customFormat="1" ht="10.199999999999999">
      <c r="B500" s="150"/>
      <c r="D500" s="151" t="s">
        <v>189</v>
      </c>
      <c r="E500" s="152" t="s">
        <v>32</v>
      </c>
      <c r="F500" s="153" t="s">
        <v>1222</v>
      </c>
      <c r="H500" s="152" t="s">
        <v>32</v>
      </c>
      <c r="I500" s="154"/>
      <c r="L500" s="150"/>
      <c r="M500" s="155"/>
      <c r="T500" s="156"/>
      <c r="AT500" s="152" t="s">
        <v>189</v>
      </c>
      <c r="AU500" s="152" t="s">
        <v>88</v>
      </c>
      <c r="AV500" s="12" t="s">
        <v>86</v>
      </c>
      <c r="AW500" s="12" t="s">
        <v>41</v>
      </c>
      <c r="AX500" s="12" t="s">
        <v>79</v>
      </c>
      <c r="AY500" s="152" t="s">
        <v>178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1335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88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20.399999999999999">
      <c r="B502" s="150"/>
      <c r="D502" s="151" t="s">
        <v>189</v>
      </c>
      <c r="E502" s="152" t="s">
        <v>32</v>
      </c>
      <c r="F502" s="153" t="s">
        <v>1455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88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1320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3" customFormat="1" ht="10.199999999999999">
      <c r="B504" s="157"/>
      <c r="D504" s="151" t="s">
        <v>189</v>
      </c>
      <c r="E504" s="158" t="s">
        <v>32</v>
      </c>
      <c r="F504" s="159" t="s">
        <v>1456</v>
      </c>
      <c r="H504" s="160">
        <v>23.92</v>
      </c>
      <c r="I504" s="161"/>
      <c r="L504" s="157"/>
      <c r="M504" s="162"/>
      <c r="T504" s="163"/>
      <c r="AT504" s="158" t="s">
        <v>189</v>
      </c>
      <c r="AU504" s="158" t="s">
        <v>88</v>
      </c>
      <c r="AV504" s="13" t="s">
        <v>88</v>
      </c>
      <c r="AW504" s="13" t="s">
        <v>41</v>
      </c>
      <c r="AX504" s="13" t="s">
        <v>79</v>
      </c>
      <c r="AY504" s="158" t="s">
        <v>178</v>
      </c>
    </row>
    <row r="505" spans="2:65" s="12" customFormat="1" ht="10.199999999999999">
      <c r="B505" s="150"/>
      <c r="D505" s="151" t="s">
        <v>189</v>
      </c>
      <c r="E505" s="152" t="s">
        <v>32</v>
      </c>
      <c r="F505" s="153" t="s">
        <v>1322</v>
      </c>
      <c r="H505" s="152" t="s">
        <v>32</v>
      </c>
      <c r="I505" s="154"/>
      <c r="L505" s="150"/>
      <c r="M505" s="155"/>
      <c r="T505" s="156"/>
      <c r="AT505" s="152" t="s">
        <v>189</v>
      </c>
      <c r="AU505" s="152" t="s">
        <v>88</v>
      </c>
      <c r="AV505" s="12" t="s">
        <v>86</v>
      </c>
      <c r="AW505" s="12" t="s">
        <v>41</v>
      </c>
      <c r="AX505" s="12" t="s">
        <v>79</v>
      </c>
      <c r="AY505" s="152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1457</v>
      </c>
      <c r="H506" s="160">
        <v>22.62</v>
      </c>
      <c r="I506" s="161"/>
      <c r="L506" s="157"/>
      <c r="M506" s="162"/>
      <c r="T506" s="163"/>
      <c r="AT506" s="158" t="s">
        <v>189</v>
      </c>
      <c r="AU506" s="158" t="s">
        <v>88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4" customFormat="1" ht="10.199999999999999">
      <c r="B507" s="164"/>
      <c r="D507" s="151" t="s">
        <v>189</v>
      </c>
      <c r="E507" s="165" t="s">
        <v>32</v>
      </c>
      <c r="F507" s="166" t="s">
        <v>192</v>
      </c>
      <c r="H507" s="167">
        <v>46.54</v>
      </c>
      <c r="I507" s="168"/>
      <c r="L507" s="164"/>
      <c r="M507" s="169"/>
      <c r="T507" s="170"/>
      <c r="AT507" s="165" t="s">
        <v>189</v>
      </c>
      <c r="AU507" s="165" t="s">
        <v>88</v>
      </c>
      <c r="AV507" s="14" t="s">
        <v>185</v>
      </c>
      <c r="AW507" s="14" t="s">
        <v>41</v>
      </c>
      <c r="AX507" s="14" t="s">
        <v>86</v>
      </c>
      <c r="AY507" s="165" t="s">
        <v>178</v>
      </c>
    </row>
    <row r="508" spans="2:65" s="11" customFormat="1" ht="22.8" customHeight="1">
      <c r="B508" s="121"/>
      <c r="D508" s="122" t="s">
        <v>78</v>
      </c>
      <c r="E508" s="131" t="s">
        <v>199</v>
      </c>
      <c r="F508" s="131" t="s">
        <v>452</v>
      </c>
      <c r="I508" s="124"/>
      <c r="J508" s="132">
        <f>BK508</f>
        <v>0</v>
      </c>
      <c r="L508" s="121"/>
      <c r="M508" s="126"/>
      <c r="P508" s="127">
        <f>SUM(P509:P540)</f>
        <v>0</v>
      </c>
      <c r="R508" s="127">
        <f>SUM(R509:R540)</f>
        <v>0.25917864000000002</v>
      </c>
      <c r="T508" s="128">
        <f>SUM(T509:T540)</f>
        <v>0</v>
      </c>
      <c r="AR508" s="122" t="s">
        <v>86</v>
      </c>
      <c r="AT508" s="129" t="s">
        <v>78</v>
      </c>
      <c r="AU508" s="129" t="s">
        <v>86</v>
      </c>
      <c r="AY508" s="122" t="s">
        <v>178</v>
      </c>
      <c r="BK508" s="130">
        <f>SUM(BK509:BK540)</f>
        <v>0</v>
      </c>
    </row>
    <row r="509" spans="2:65" s="1" customFormat="1" ht="16.5" customHeight="1">
      <c r="B509" s="34"/>
      <c r="C509" s="133" t="s">
        <v>453</v>
      </c>
      <c r="D509" s="133" t="s">
        <v>180</v>
      </c>
      <c r="E509" s="134" t="s">
        <v>454</v>
      </c>
      <c r="F509" s="135" t="s">
        <v>455</v>
      </c>
      <c r="G509" s="136" t="s">
        <v>202</v>
      </c>
      <c r="H509" s="137">
        <v>179</v>
      </c>
      <c r="I509" s="138"/>
      <c r="J509" s="139">
        <f>ROUND(I509*H509,2)</f>
        <v>0</v>
      </c>
      <c r="K509" s="135" t="s">
        <v>184</v>
      </c>
      <c r="L509" s="34"/>
      <c r="M509" s="140" t="s">
        <v>32</v>
      </c>
      <c r="N509" s="141" t="s">
        <v>50</v>
      </c>
      <c r="P509" s="142">
        <f>O509*H509</f>
        <v>0</v>
      </c>
      <c r="Q509" s="142">
        <v>0</v>
      </c>
      <c r="R509" s="142">
        <f>Q509*H509</f>
        <v>0</v>
      </c>
      <c r="S509" s="142">
        <v>0</v>
      </c>
      <c r="T509" s="143">
        <f>S509*H509</f>
        <v>0</v>
      </c>
      <c r="AR509" s="144" t="s">
        <v>185</v>
      </c>
      <c r="AT509" s="144" t="s">
        <v>180</v>
      </c>
      <c r="AU509" s="144" t="s">
        <v>88</v>
      </c>
      <c r="AY509" s="18" t="s">
        <v>178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8" t="s">
        <v>86</v>
      </c>
      <c r="BK509" s="145">
        <f>ROUND(I509*H509,2)</f>
        <v>0</v>
      </c>
      <c r="BL509" s="18" t="s">
        <v>185</v>
      </c>
      <c r="BM509" s="144" t="s">
        <v>1458</v>
      </c>
    </row>
    <row r="510" spans="2:65" s="1" customFormat="1" ht="10.199999999999999">
      <c r="B510" s="34"/>
      <c r="D510" s="146" t="s">
        <v>187</v>
      </c>
      <c r="F510" s="147" t="s">
        <v>457</v>
      </c>
      <c r="I510" s="148"/>
      <c r="L510" s="34"/>
      <c r="M510" s="149"/>
      <c r="T510" s="55"/>
      <c r="AT510" s="18" t="s">
        <v>187</v>
      </c>
      <c r="AU510" s="18" t="s">
        <v>88</v>
      </c>
    </row>
    <row r="511" spans="2:65" s="12" customFormat="1" ht="10.199999999999999">
      <c r="B511" s="150"/>
      <c r="D511" s="151" t="s">
        <v>189</v>
      </c>
      <c r="E511" s="152" t="s">
        <v>32</v>
      </c>
      <c r="F511" s="153" t="s">
        <v>190</v>
      </c>
      <c r="H511" s="152" t="s">
        <v>32</v>
      </c>
      <c r="I511" s="154"/>
      <c r="L511" s="150"/>
      <c r="M511" s="155"/>
      <c r="T511" s="156"/>
      <c r="AT511" s="152" t="s">
        <v>189</v>
      </c>
      <c r="AU511" s="152" t="s">
        <v>88</v>
      </c>
      <c r="AV511" s="12" t="s">
        <v>86</v>
      </c>
      <c r="AW511" s="12" t="s">
        <v>41</v>
      </c>
      <c r="AX511" s="12" t="s">
        <v>79</v>
      </c>
      <c r="AY511" s="152" t="s">
        <v>178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1222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88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2" customFormat="1" ht="10.199999999999999">
      <c r="B513" s="150"/>
      <c r="D513" s="151" t="s">
        <v>189</v>
      </c>
      <c r="E513" s="152" t="s">
        <v>32</v>
      </c>
      <c r="F513" s="153" t="s">
        <v>1242</v>
      </c>
      <c r="H513" s="152" t="s">
        <v>32</v>
      </c>
      <c r="I513" s="154"/>
      <c r="L513" s="150"/>
      <c r="M513" s="155"/>
      <c r="T513" s="156"/>
      <c r="AT513" s="152" t="s">
        <v>189</v>
      </c>
      <c r="AU513" s="152" t="s">
        <v>88</v>
      </c>
      <c r="AV513" s="12" t="s">
        <v>86</v>
      </c>
      <c r="AW513" s="12" t="s">
        <v>41</v>
      </c>
      <c r="AX513" s="12" t="s">
        <v>79</v>
      </c>
      <c r="AY513" s="152" t="s">
        <v>178</v>
      </c>
    </row>
    <row r="514" spans="2:65" s="12" customFormat="1" ht="10.199999999999999">
      <c r="B514" s="150"/>
      <c r="D514" s="151" t="s">
        <v>189</v>
      </c>
      <c r="E514" s="152" t="s">
        <v>32</v>
      </c>
      <c r="F514" s="153" t="s">
        <v>1301</v>
      </c>
      <c r="H514" s="152" t="s">
        <v>32</v>
      </c>
      <c r="I514" s="154"/>
      <c r="L514" s="150"/>
      <c r="M514" s="155"/>
      <c r="T514" s="156"/>
      <c r="AT514" s="152" t="s">
        <v>189</v>
      </c>
      <c r="AU514" s="152" t="s">
        <v>88</v>
      </c>
      <c r="AV514" s="12" t="s">
        <v>86</v>
      </c>
      <c r="AW514" s="12" t="s">
        <v>41</v>
      </c>
      <c r="AX514" s="12" t="s">
        <v>79</v>
      </c>
      <c r="AY514" s="152" t="s">
        <v>178</v>
      </c>
    </row>
    <row r="515" spans="2:65" s="12" customFormat="1" ht="10.199999999999999">
      <c r="B515" s="150"/>
      <c r="D515" s="151" t="s">
        <v>189</v>
      </c>
      <c r="E515" s="152" t="s">
        <v>32</v>
      </c>
      <c r="F515" s="153" t="s">
        <v>1320</v>
      </c>
      <c r="H515" s="152" t="s">
        <v>32</v>
      </c>
      <c r="I515" s="154"/>
      <c r="L515" s="150"/>
      <c r="M515" s="155"/>
      <c r="T515" s="156"/>
      <c r="AT515" s="152" t="s">
        <v>189</v>
      </c>
      <c r="AU515" s="152" t="s">
        <v>88</v>
      </c>
      <c r="AV515" s="12" t="s">
        <v>86</v>
      </c>
      <c r="AW515" s="12" t="s">
        <v>41</v>
      </c>
      <c r="AX515" s="12" t="s">
        <v>79</v>
      </c>
      <c r="AY515" s="152" t="s">
        <v>178</v>
      </c>
    </row>
    <row r="516" spans="2:65" s="13" customFormat="1" ht="10.199999999999999">
      <c r="B516" s="157"/>
      <c r="D516" s="151" t="s">
        <v>189</v>
      </c>
      <c r="E516" s="158" t="s">
        <v>32</v>
      </c>
      <c r="F516" s="159" t="s">
        <v>1459</v>
      </c>
      <c r="H516" s="160">
        <v>92</v>
      </c>
      <c r="I516" s="161"/>
      <c r="L516" s="157"/>
      <c r="M516" s="162"/>
      <c r="T516" s="163"/>
      <c r="AT516" s="158" t="s">
        <v>189</v>
      </c>
      <c r="AU516" s="158" t="s">
        <v>88</v>
      </c>
      <c r="AV516" s="13" t="s">
        <v>88</v>
      </c>
      <c r="AW516" s="13" t="s">
        <v>41</v>
      </c>
      <c r="AX516" s="13" t="s">
        <v>79</v>
      </c>
      <c r="AY516" s="158" t="s">
        <v>178</v>
      </c>
    </row>
    <row r="517" spans="2:65" s="12" customFormat="1" ht="10.199999999999999">
      <c r="B517" s="150"/>
      <c r="D517" s="151" t="s">
        <v>189</v>
      </c>
      <c r="E517" s="152" t="s">
        <v>32</v>
      </c>
      <c r="F517" s="153" t="s">
        <v>1322</v>
      </c>
      <c r="H517" s="152" t="s">
        <v>32</v>
      </c>
      <c r="I517" s="154"/>
      <c r="L517" s="150"/>
      <c r="M517" s="155"/>
      <c r="T517" s="156"/>
      <c r="AT517" s="152" t="s">
        <v>189</v>
      </c>
      <c r="AU517" s="152" t="s">
        <v>88</v>
      </c>
      <c r="AV517" s="12" t="s">
        <v>86</v>
      </c>
      <c r="AW517" s="12" t="s">
        <v>41</v>
      </c>
      <c r="AX517" s="12" t="s">
        <v>79</v>
      </c>
      <c r="AY517" s="152" t="s">
        <v>178</v>
      </c>
    </row>
    <row r="518" spans="2:65" s="13" customFormat="1" ht="10.199999999999999">
      <c r="B518" s="157"/>
      <c r="D518" s="151" t="s">
        <v>189</v>
      </c>
      <c r="E518" s="158" t="s">
        <v>32</v>
      </c>
      <c r="F518" s="159" t="s">
        <v>1460</v>
      </c>
      <c r="H518" s="160">
        <v>87</v>
      </c>
      <c r="I518" s="161"/>
      <c r="L518" s="157"/>
      <c r="M518" s="162"/>
      <c r="T518" s="163"/>
      <c r="AT518" s="158" t="s">
        <v>189</v>
      </c>
      <c r="AU518" s="158" t="s">
        <v>88</v>
      </c>
      <c r="AV518" s="13" t="s">
        <v>88</v>
      </c>
      <c r="AW518" s="13" t="s">
        <v>41</v>
      </c>
      <c r="AX518" s="13" t="s">
        <v>79</v>
      </c>
      <c r="AY518" s="158" t="s">
        <v>178</v>
      </c>
    </row>
    <row r="519" spans="2:65" s="14" customFormat="1" ht="10.199999999999999">
      <c r="B519" s="164"/>
      <c r="D519" s="151" t="s">
        <v>189</v>
      </c>
      <c r="E519" s="165" t="s">
        <v>32</v>
      </c>
      <c r="F519" s="166" t="s">
        <v>192</v>
      </c>
      <c r="H519" s="167">
        <v>179</v>
      </c>
      <c r="I519" s="168"/>
      <c r="L519" s="164"/>
      <c r="M519" s="169"/>
      <c r="T519" s="170"/>
      <c r="AT519" s="165" t="s">
        <v>189</v>
      </c>
      <c r="AU519" s="165" t="s">
        <v>88</v>
      </c>
      <c r="AV519" s="14" t="s">
        <v>185</v>
      </c>
      <c r="AW519" s="14" t="s">
        <v>41</v>
      </c>
      <c r="AX519" s="14" t="s">
        <v>86</v>
      </c>
      <c r="AY519" s="165" t="s">
        <v>178</v>
      </c>
    </row>
    <row r="520" spans="2:65" s="1" customFormat="1" ht="24.15" customHeight="1">
      <c r="B520" s="34"/>
      <c r="C520" s="133" t="s">
        <v>461</v>
      </c>
      <c r="D520" s="133" t="s">
        <v>180</v>
      </c>
      <c r="E520" s="134" t="s">
        <v>462</v>
      </c>
      <c r="F520" s="135" t="s">
        <v>463</v>
      </c>
      <c r="G520" s="136" t="s">
        <v>202</v>
      </c>
      <c r="H520" s="137">
        <v>179</v>
      </c>
      <c r="I520" s="138"/>
      <c r="J520" s="139">
        <f>ROUND(I520*H520,2)</f>
        <v>0</v>
      </c>
      <c r="K520" s="135" t="s">
        <v>184</v>
      </c>
      <c r="L520" s="34"/>
      <c r="M520" s="140" t="s">
        <v>32</v>
      </c>
      <c r="N520" s="141" t="s">
        <v>50</v>
      </c>
      <c r="P520" s="142">
        <f>O520*H520</f>
        <v>0</v>
      </c>
      <c r="Q520" s="142">
        <v>0</v>
      </c>
      <c r="R520" s="142">
        <f>Q520*H520</f>
        <v>0</v>
      </c>
      <c r="S520" s="142">
        <v>0</v>
      </c>
      <c r="T520" s="143">
        <f>S520*H520</f>
        <v>0</v>
      </c>
      <c r="AR520" s="144" t="s">
        <v>185</v>
      </c>
      <c r="AT520" s="144" t="s">
        <v>180</v>
      </c>
      <c r="AU520" s="144" t="s">
        <v>88</v>
      </c>
      <c r="AY520" s="18" t="s">
        <v>178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86</v>
      </c>
      <c r="BK520" s="145">
        <f>ROUND(I520*H520,2)</f>
        <v>0</v>
      </c>
      <c r="BL520" s="18" t="s">
        <v>185</v>
      </c>
      <c r="BM520" s="144" t="s">
        <v>1461</v>
      </c>
    </row>
    <row r="521" spans="2:65" s="1" customFormat="1" ht="10.199999999999999">
      <c r="B521" s="34"/>
      <c r="D521" s="146" t="s">
        <v>187</v>
      </c>
      <c r="F521" s="147" t="s">
        <v>465</v>
      </c>
      <c r="I521" s="148"/>
      <c r="L521" s="34"/>
      <c r="M521" s="149"/>
      <c r="T521" s="55"/>
      <c r="AT521" s="18" t="s">
        <v>187</v>
      </c>
      <c r="AU521" s="18" t="s">
        <v>88</v>
      </c>
    </row>
    <row r="522" spans="2:65" s="12" customFormat="1" ht="10.199999999999999">
      <c r="B522" s="150"/>
      <c r="D522" s="151" t="s">
        <v>189</v>
      </c>
      <c r="E522" s="152" t="s">
        <v>32</v>
      </c>
      <c r="F522" s="153" t="s">
        <v>190</v>
      </c>
      <c r="H522" s="152" t="s">
        <v>32</v>
      </c>
      <c r="I522" s="154"/>
      <c r="L522" s="150"/>
      <c r="M522" s="155"/>
      <c r="T522" s="156"/>
      <c r="AT522" s="152" t="s">
        <v>189</v>
      </c>
      <c r="AU522" s="152" t="s">
        <v>88</v>
      </c>
      <c r="AV522" s="12" t="s">
        <v>86</v>
      </c>
      <c r="AW522" s="12" t="s">
        <v>41</v>
      </c>
      <c r="AX522" s="12" t="s">
        <v>79</v>
      </c>
      <c r="AY522" s="152" t="s">
        <v>178</v>
      </c>
    </row>
    <row r="523" spans="2:65" s="12" customFormat="1" ht="10.199999999999999">
      <c r="B523" s="150"/>
      <c r="D523" s="151" t="s">
        <v>189</v>
      </c>
      <c r="E523" s="152" t="s">
        <v>32</v>
      </c>
      <c r="F523" s="153" t="s">
        <v>1222</v>
      </c>
      <c r="H523" s="152" t="s">
        <v>32</v>
      </c>
      <c r="I523" s="154"/>
      <c r="L523" s="150"/>
      <c r="M523" s="155"/>
      <c r="T523" s="156"/>
      <c r="AT523" s="152" t="s">
        <v>189</v>
      </c>
      <c r="AU523" s="152" t="s">
        <v>88</v>
      </c>
      <c r="AV523" s="12" t="s">
        <v>86</v>
      </c>
      <c r="AW523" s="12" t="s">
        <v>41</v>
      </c>
      <c r="AX523" s="12" t="s">
        <v>79</v>
      </c>
      <c r="AY523" s="152" t="s">
        <v>178</v>
      </c>
    </row>
    <row r="524" spans="2:65" s="12" customFormat="1" ht="10.199999999999999">
      <c r="B524" s="150"/>
      <c r="D524" s="151" t="s">
        <v>189</v>
      </c>
      <c r="E524" s="152" t="s">
        <v>32</v>
      </c>
      <c r="F524" s="153" t="s">
        <v>1242</v>
      </c>
      <c r="H524" s="152" t="s">
        <v>32</v>
      </c>
      <c r="I524" s="154"/>
      <c r="L524" s="150"/>
      <c r="M524" s="155"/>
      <c r="T524" s="156"/>
      <c r="AT524" s="152" t="s">
        <v>189</v>
      </c>
      <c r="AU524" s="152" t="s">
        <v>88</v>
      </c>
      <c r="AV524" s="12" t="s">
        <v>86</v>
      </c>
      <c r="AW524" s="12" t="s">
        <v>41</v>
      </c>
      <c r="AX524" s="12" t="s">
        <v>79</v>
      </c>
      <c r="AY524" s="152" t="s">
        <v>178</v>
      </c>
    </row>
    <row r="525" spans="2:65" s="12" customFormat="1" ht="10.199999999999999">
      <c r="B525" s="150"/>
      <c r="D525" s="151" t="s">
        <v>189</v>
      </c>
      <c r="E525" s="152" t="s">
        <v>32</v>
      </c>
      <c r="F525" s="153" t="s">
        <v>1301</v>
      </c>
      <c r="H525" s="152" t="s">
        <v>32</v>
      </c>
      <c r="I525" s="154"/>
      <c r="L525" s="150"/>
      <c r="M525" s="155"/>
      <c r="T525" s="156"/>
      <c r="AT525" s="152" t="s">
        <v>189</v>
      </c>
      <c r="AU525" s="152" t="s">
        <v>88</v>
      </c>
      <c r="AV525" s="12" t="s">
        <v>86</v>
      </c>
      <c r="AW525" s="12" t="s">
        <v>41</v>
      </c>
      <c r="AX525" s="12" t="s">
        <v>79</v>
      </c>
      <c r="AY525" s="152" t="s">
        <v>178</v>
      </c>
    </row>
    <row r="526" spans="2:65" s="12" customFormat="1" ht="10.199999999999999">
      <c r="B526" s="150"/>
      <c r="D526" s="151" t="s">
        <v>189</v>
      </c>
      <c r="E526" s="152" t="s">
        <v>32</v>
      </c>
      <c r="F526" s="153" t="s">
        <v>1320</v>
      </c>
      <c r="H526" s="152" t="s">
        <v>32</v>
      </c>
      <c r="I526" s="154"/>
      <c r="L526" s="150"/>
      <c r="M526" s="155"/>
      <c r="T526" s="156"/>
      <c r="AT526" s="152" t="s">
        <v>189</v>
      </c>
      <c r="AU526" s="152" t="s">
        <v>88</v>
      </c>
      <c r="AV526" s="12" t="s">
        <v>86</v>
      </c>
      <c r="AW526" s="12" t="s">
        <v>41</v>
      </c>
      <c r="AX526" s="12" t="s">
        <v>79</v>
      </c>
      <c r="AY526" s="152" t="s">
        <v>178</v>
      </c>
    </row>
    <row r="527" spans="2:65" s="13" customFormat="1" ht="10.199999999999999">
      <c r="B527" s="157"/>
      <c r="D527" s="151" t="s">
        <v>189</v>
      </c>
      <c r="E527" s="158" t="s">
        <v>32</v>
      </c>
      <c r="F527" s="159" t="s">
        <v>1459</v>
      </c>
      <c r="H527" s="160">
        <v>92</v>
      </c>
      <c r="I527" s="161"/>
      <c r="L527" s="157"/>
      <c r="M527" s="162"/>
      <c r="T527" s="163"/>
      <c r="AT527" s="158" t="s">
        <v>189</v>
      </c>
      <c r="AU527" s="158" t="s">
        <v>88</v>
      </c>
      <c r="AV527" s="13" t="s">
        <v>88</v>
      </c>
      <c r="AW527" s="13" t="s">
        <v>41</v>
      </c>
      <c r="AX527" s="13" t="s">
        <v>79</v>
      </c>
      <c r="AY527" s="158" t="s">
        <v>178</v>
      </c>
    </row>
    <row r="528" spans="2:65" s="12" customFormat="1" ht="10.199999999999999">
      <c r="B528" s="150"/>
      <c r="D528" s="151" t="s">
        <v>189</v>
      </c>
      <c r="E528" s="152" t="s">
        <v>32</v>
      </c>
      <c r="F528" s="153" t="s">
        <v>1322</v>
      </c>
      <c r="H528" s="152" t="s">
        <v>32</v>
      </c>
      <c r="I528" s="154"/>
      <c r="L528" s="150"/>
      <c r="M528" s="155"/>
      <c r="T528" s="156"/>
      <c r="AT528" s="152" t="s">
        <v>189</v>
      </c>
      <c r="AU528" s="152" t="s">
        <v>88</v>
      </c>
      <c r="AV528" s="12" t="s">
        <v>86</v>
      </c>
      <c r="AW528" s="12" t="s">
        <v>41</v>
      </c>
      <c r="AX528" s="12" t="s">
        <v>79</v>
      </c>
      <c r="AY528" s="152" t="s">
        <v>178</v>
      </c>
    </row>
    <row r="529" spans="2:65" s="13" customFormat="1" ht="10.199999999999999">
      <c r="B529" s="157"/>
      <c r="D529" s="151" t="s">
        <v>189</v>
      </c>
      <c r="E529" s="158" t="s">
        <v>32</v>
      </c>
      <c r="F529" s="159" t="s">
        <v>1460</v>
      </c>
      <c r="H529" s="160">
        <v>87</v>
      </c>
      <c r="I529" s="161"/>
      <c r="L529" s="157"/>
      <c r="M529" s="162"/>
      <c r="T529" s="163"/>
      <c r="AT529" s="158" t="s">
        <v>189</v>
      </c>
      <c r="AU529" s="158" t="s">
        <v>88</v>
      </c>
      <c r="AV529" s="13" t="s">
        <v>88</v>
      </c>
      <c r="AW529" s="13" t="s">
        <v>41</v>
      </c>
      <c r="AX529" s="13" t="s">
        <v>79</v>
      </c>
      <c r="AY529" s="158" t="s">
        <v>178</v>
      </c>
    </row>
    <row r="530" spans="2:65" s="14" customFormat="1" ht="10.199999999999999">
      <c r="B530" s="164"/>
      <c r="D530" s="151" t="s">
        <v>189</v>
      </c>
      <c r="E530" s="165" t="s">
        <v>32</v>
      </c>
      <c r="F530" s="166" t="s">
        <v>192</v>
      </c>
      <c r="H530" s="167">
        <v>179</v>
      </c>
      <c r="I530" s="168"/>
      <c r="L530" s="164"/>
      <c r="M530" s="169"/>
      <c r="T530" s="170"/>
      <c r="AT530" s="165" t="s">
        <v>189</v>
      </c>
      <c r="AU530" s="165" t="s">
        <v>88</v>
      </c>
      <c r="AV530" s="14" t="s">
        <v>185</v>
      </c>
      <c r="AW530" s="14" t="s">
        <v>41</v>
      </c>
      <c r="AX530" s="14" t="s">
        <v>86</v>
      </c>
      <c r="AY530" s="165" t="s">
        <v>178</v>
      </c>
    </row>
    <row r="531" spans="2:65" s="1" customFormat="1" ht="16.5" customHeight="1">
      <c r="B531" s="34"/>
      <c r="C531" s="133" t="s">
        <v>467</v>
      </c>
      <c r="D531" s="133" t="s">
        <v>180</v>
      </c>
      <c r="E531" s="134" t="s">
        <v>1462</v>
      </c>
      <c r="F531" s="135" t="s">
        <v>1463</v>
      </c>
      <c r="G531" s="136" t="s">
        <v>277</v>
      </c>
      <c r="H531" s="137">
        <v>9.8000000000000004E-2</v>
      </c>
      <c r="I531" s="138"/>
      <c r="J531" s="139">
        <f>ROUND(I531*H531,2)</f>
        <v>0</v>
      </c>
      <c r="K531" s="135" t="s">
        <v>184</v>
      </c>
      <c r="L531" s="34"/>
      <c r="M531" s="140" t="s">
        <v>32</v>
      </c>
      <c r="N531" s="141" t="s">
        <v>50</v>
      </c>
      <c r="P531" s="142">
        <f>O531*H531</f>
        <v>0</v>
      </c>
      <c r="Q531" s="142">
        <v>2.6446800000000001</v>
      </c>
      <c r="R531" s="142">
        <f>Q531*H531</f>
        <v>0.25917864000000002</v>
      </c>
      <c r="S531" s="142">
        <v>0</v>
      </c>
      <c r="T531" s="143">
        <f>S531*H531</f>
        <v>0</v>
      </c>
      <c r="AR531" s="144" t="s">
        <v>185</v>
      </c>
      <c r="AT531" s="144" t="s">
        <v>180</v>
      </c>
      <c r="AU531" s="144" t="s">
        <v>88</v>
      </c>
      <c r="AY531" s="18" t="s">
        <v>178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86</v>
      </c>
      <c r="BK531" s="145">
        <f>ROUND(I531*H531,2)</f>
        <v>0</v>
      </c>
      <c r="BL531" s="18" t="s">
        <v>185</v>
      </c>
      <c r="BM531" s="144" t="s">
        <v>1464</v>
      </c>
    </row>
    <row r="532" spans="2:65" s="1" customFormat="1" ht="10.199999999999999">
      <c r="B532" s="34"/>
      <c r="D532" s="146" t="s">
        <v>187</v>
      </c>
      <c r="F532" s="147" t="s">
        <v>1465</v>
      </c>
      <c r="I532" s="148"/>
      <c r="L532" s="34"/>
      <c r="M532" s="149"/>
      <c r="T532" s="55"/>
      <c r="AT532" s="18" t="s">
        <v>187</v>
      </c>
      <c r="AU532" s="18" t="s">
        <v>88</v>
      </c>
    </row>
    <row r="533" spans="2:65" s="12" customFormat="1" ht="10.199999999999999">
      <c r="B533" s="150"/>
      <c r="D533" s="151" t="s">
        <v>189</v>
      </c>
      <c r="E533" s="152" t="s">
        <v>32</v>
      </c>
      <c r="F533" s="153" t="s">
        <v>190</v>
      </c>
      <c r="H533" s="152" t="s">
        <v>32</v>
      </c>
      <c r="I533" s="154"/>
      <c r="L533" s="150"/>
      <c r="M533" s="155"/>
      <c r="T533" s="156"/>
      <c r="AT533" s="152" t="s">
        <v>189</v>
      </c>
      <c r="AU533" s="152" t="s">
        <v>88</v>
      </c>
      <c r="AV533" s="12" t="s">
        <v>86</v>
      </c>
      <c r="AW533" s="12" t="s">
        <v>41</v>
      </c>
      <c r="AX533" s="12" t="s">
        <v>79</v>
      </c>
      <c r="AY533" s="152" t="s">
        <v>178</v>
      </c>
    </row>
    <row r="534" spans="2:65" s="12" customFormat="1" ht="10.199999999999999">
      <c r="B534" s="150"/>
      <c r="D534" s="151" t="s">
        <v>189</v>
      </c>
      <c r="E534" s="152" t="s">
        <v>32</v>
      </c>
      <c r="F534" s="153" t="s">
        <v>1222</v>
      </c>
      <c r="H534" s="152" t="s">
        <v>32</v>
      </c>
      <c r="I534" s="154"/>
      <c r="L534" s="150"/>
      <c r="M534" s="155"/>
      <c r="T534" s="156"/>
      <c r="AT534" s="152" t="s">
        <v>189</v>
      </c>
      <c r="AU534" s="152" t="s">
        <v>88</v>
      </c>
      <c r="AV534" s="12" t="s">
        <v>86</v>
      </c>
      <c r="AW534" s="12" t="s">
        <v>41</v>
      </c>
      <c r="AX534" s="12" t="s">
        <v>79</v>
      </c>
      <c r="AY534" s="152" t="s">
        <v>178</v>
      </c>
    </row>
    <row r="535" spans="2:65" s="12" customFormat="1" ht="10.199999999999999">
      <c r="B535" s="150"/>
      <c r="D535" s="151" t="s">
        <v>189</v>
      </c>
      <c r="E535" s="152" t="s">
        <v>32</v>
      </c>
      <c r="F535" s="153" t="s">
        <v>1466</v>
      </c>
      <c r="H535" s="152" t="s">
        <v>32</v>
      </c>
      <c r="I535" s="154"/>
      <c r="L535" s="150"/>
      <c r="M535" s="155"/>
      <c r="T535" s="156"/>
      <c r="AT535" s="152" t="s">
        <v>189</v>
      </c>
      <c r="AU535" s="152" t="s">
        <v>88</v>
      </c>
      <c r="AV535" s="12" t="s">
        <v>86</v>
      </c>
      <c r="AW535" s="12" t="s">
        <v>41</v>
      </c>
      <c r="AX535" s="12" t="s">
        <v>79</v>
      </c>
      <c r="AY535" s="152" t="s">
        <v>178</v>
      </c>
    </row>
    <row r="536" spans="2:65" s="12" customFormat="1" ht="10.199999999999999">
      <c r="B536" s="150"/>
      <c r="D536" s="151" t="s">
        <v>189</v>
      </c>
      <c r="E536" s="152" t="s">
        <v>32</v>
      </c>
      <c r="F536" s="153" t="s">
        <v>1467</v>
      </c>
      <c r="H536" s="152" t="s">
        <v>32</v>
      </c>
      <c r="I536" s="154"/>
      <c r="L536" s="150"/>
      <c r="M536" s="155"/>
      <c r="T536" s="156"/>
      <c r="AT536" s="152" t="s">
        <v>189</v>
      </c>
      <c r="AU536" s="152" t="s">
        <v>88</v>
      </c>
      <c r="AV536" s="12" t="s">
        <v>86</v>
      </c>
      <c r="AW536" s="12" t="s">
        <v>41</v>
      </c>
      <c r="AX536" s="12" t="s">
        <v>79</v>
      </c>
      <c r="AY536" s="152" t="s">
        <v>178</v>
      </c>
    </row>
    <row r="537" spans="2:65" s="13" customFormat="1" ht="10.199999999999999">
      <c r="B537" s="157"/>
      <c r="D537" s="151" t="s">
        <v>189</v>
      </c>
      <c r="E537" s="158" t="s">
        <v>32</v>
      </c>
      <c r="F537" s="159" t="s">
        <v>1468</v>
      </c>
      <c r="H537" s="160">
        <v>3.5000000000000003E-2</v>
      </c>
      <c r="I537" s="161"/>
      <c r="L537" s="157"/>
      <c r="M537" s="162"/>
      <c r="T537" s="163"/>
      <c r="AT537" s="158" t="s">
        <v>189</v>
      </c>
      <c r="AU537" s="158" t="s">
        <v>88</v>
      </c>
      <c r="AV537" s="13" t="s">
        <v>88</v>
      </c>
      <c r="AW537" s="13" t="s">
        <v>41</v>
      </c>
      <c r="AX537" s="13" t="s">
        <v>79</v>
      </c>
      <c r="AY537" s="158" t="s">
        <v>178</v>
      </c>
    </row>
    <row r="538" spans="2:65" s="12" customFormat="1" ht="10.199999999999999">
      <c r="B538" s="150"/>
      <c r="D538" s="151" t="s">
        <v>189</v>
      </c>
      <c r="E538" s="152" t="s">
        <v>32</v>
      </c>
      <c r="F538" s="153" t="s">
        <v>1469</v>
      </c>
      <c r="H538" s="152" t="s">
        <v>32</v>
      </c>
      <c r="I538" s="154"/>
      <c r="L538" s="150"/>
      <c r="M538" s="155"/>
      <c r="T538" s="156"/>
      <c r="AT538" s="152" t="s">
        <v>189</v>
      </c>
      <c r="AU538" s="152" t="s">
        <v>88</v>
      </c>
      <c r="AV538" s="12" t="s">
        <v>86</v>
      </c>
      <c r="AW538" s="12" t="s">
        <v>41</v>
      </c>
      <c r="AX538" s="12" t="s">
        <v>79</v>
      </c>
      <c r="AY538" s="152" t="s">
        <v>178</v>
      </c>
    </row>
    <row r="539" spans="2:65" s="13" customFormat="1" ht="10.199999999999999">
      <c r="B539" s="157"/>
      <c r="D539" s="151" t="s">
        <v>189</v>
      </c>
      <c r="E539" s="158" t="s">
        <v>32</v>
      </c>
      <c r="F539" s="159" t="s">
        <v>1470</v>
      </c>
      <c r="H539" s="160">
        <v>6.3E-2</v>
      </c>
      <c r="I539" s="161"/>
      <c r="L539" s="157"/>
      <c r="M539" s="162"/>
      <c r="T539" s="163"/>
      <c r="AT539" s="158" t="s">
        <v>189</v>
      </c>
      <c r="AU539" s="158" t="s">
        <v>88</v>
      </c>
      <c r="AV539" s="13" t="s">
        <v>88</v>
      </c>
      <c r="AW539" s="13" t="s">
        <v>41</v>
      </c>
      <c r="AX539" s="13" t="s">
        <v>79</v>
      </c>
      <c r="AY539" s="158" t="s">
        <v>178</v>
      </c>
    </row>
    <row r="540" spans="2:65" s="14" customFormat="1" ht="10.199999999999999">
      <c r="B540" s="164"/>
      <c r="D540" s="151" t="s">
        <v>189</v>
      </c>
      <c r="E540" s="165" t="s">
        <v>32</v>
      </c>
      <c r="F540" s="166" t="s">
        <v>192</v>
      </c>
      <c r="H540" s="167">
        <v>9.8000000000000004E-2</v>
      </c>
      <c r="I540" s="168"/>
      <c r="L540" s="164"/>
      <c r="M540" s="169"/>
      <c r="T540" s="170"/>
      <c r="AT540" s="165" t="s">
        <v>189</v>
      </c>
      <c r="AU540" s="165" t="s">
        <v>88</v>
      </c>
      <c r="AV540" s="14" t="s">
        <v>185</v>
      </c>
      <c r="AW540" s="14" t="s">
        <v>41</v>
      </c>
      <c r="AX540" s="14" t="s">
        <v>86</v>
      </c>
      <c r="AY540" s="165" t="s">
        <v>178</v>
      </c>
    </row>
    <row r="541" spans="2:65" s="11" customFormat="1" ht="22.8" customHeight="1">
      <c r="B541" s="121"/>
      <c r="D541" s="122" t="s">
        <v>78</v>
      </c>
      <c r="E541" s="131" t="s">
        <v>185</v>
      </c>
      <c r="F541" s="131" t="s">
        <v>466</v>
      </c>
      <c r="I541" s="124"/>
      <c r="J541" s="132">
        <f>BK541</f>
        <v>0</v>
      </c>
      <c r="L541" s="121"/>
      <c r="M541" s="126"/>
      <c r="P541" s="127">
        <f>SUM(P542:P622)</f>
        <v>0</v>
      </c>
      <c r="R541" s="127">
        <f>SUM(R542:R622)</f>
        <v>6.0388199999999994</v>
      </c>
      <c r="T541" s="128">
        <f>SUM(T542:T622)</f>
        <v>0</v>
      </c>
      <c r="AR541" s="122" t="s">
        <v>86</v>
      </c>
      <c r="AT541" s="129" t="s">
        <v>78</v>
      </c>
      <c r="AU541" s="129" t="s">
        <v>86</v>
      </c>
      <c r="AY541" s="122" t="s">
        <v>178</v>
      </c>
      <c r="BK541" s="130">
        <f>SUM(BK542:BK622)</f>
        <v>0</v>
      </c>
    </row>
    <row r="542" spans="2:65" s="1" customFormat="1" ht="33" customHeight="1">
      <c r="B542" s="34"/>
      <c r="C542" s="133" t="s">
        <v>480</v>
      </c>
      <c r="D542" s="133" t="s">
        <v>180</v>
      </c>
      <c r="E542" s="134" t="s">
        <v>468</v>
      </c>
      <c r="F542" s="135" t="s">
        <v>469</v>
      </c>
      <c r="G542" s="136" t="s">
        <v>277</v>
      </c>
      <c r="H542" s="137">
        <v>35.792999999999999</v>
      </c>
      <c r="I542" s="138"/>
      <c r="J542" s="139">
        <f>ROUND(I542*H542,2)</f>
        <v>0</v>
      </c>
      <c r="K542" s="135" t="s">
        <v>184</v>
      </c>
      <c r="L542" s="34"/>
      <c r="M542" s="140" t="s">
        <v>32</v>
      </c>
      <c r="N542" s="141" t="s">
        <v>50</v>
      </c>
      <c r="P542" s="142">
        <f>O542*H542</f>
        <v>0</v>
      </c>
      <c r="Q542" s="142">
        <v>0</v>
      </c>
      <c r="R542" s="142">
        <f>Q542*H542</f>
        <v>0</v>
      </c>
      <c r="S542" s="142">
        <v>0</v>
      </c>
      <c r="T542" s="143">
        <f>S542*H542</f>
        <v>0</v>
      </c>
      <c r="AR542" s="144" t="s">
        <v>185</v>
      </c>
      <c r="AT542" s="144" t="s">
        <v>180</v>
      </c>
      <c r="AU542" s="144" t="s">
        <v>88</v>
      </c>
      <c r="AY542" s="18" t="s">
        <v>178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18" t="s">
        <v>86</v>
      </c>
      <c r="BK542" s="145">
        <f>ROUND(I542*H542,2)</f>
        <v>0</v>
      </c>
      <c r="BL542" s="18" t="s">
        <v>185</v>
      </c>
      <c r="BM542" s="144" t="s">
        <v>1471</v>
      </c>
    </row>
    <row r="543" spans="2:65" s="1" customFormat="1" ht="10.199999999999999">
      <c r="B543" s="34"/>
      <c r="D543" s="146" t="s">
        <v>187</v>
      </c>
      <c r="F543" s="147" t="s">
        <v>471</v>
      </c>
      <c r="I543" s="148"/>
      <c r="L543" s="34"/>
      <c r="M543" s="149"/>
      <c r="T543" s="55"/>
      <c r="AT543" s="18" t="s">
        <v>187</v>
      </c>
      <c r="AU543" s="18" t="s">
        <v>88</v>
      </c>
    </row>
    <row r="544" spans="2:65" s="12" customFormat="1" ht="10.199999999999999">
      <c r="B544" s="150"/>
      <c r="D544" s="151" t="s">
        <v>189</v>
      </c>
      <c r="E544" s="152" t="s">
        <v>32</v>
      </c>
      <c r="F544" s="153" t="s">
        <v>190</v>
      </c>
      <c r="H544" s="152" t="s">
        <v>32</v>
      </c>
      <c r="I544" s="154"/>
      <c r="L544" s="150"/>
      <c r="M544" s="155"/>
      <c r="T544" s="156"/>
      <c r="AT544" s="152" t="s">
        <v>189</v>
      </c>
      <c r="AU544" s="152" t="s">
        <v>88</v>
      </c>
      <c r="AV544" s="12" t="s">
        <v>86</v>
      </c>
      <c r="AW544" s="12" t="s">
        <v>41</v>
      </c>
      <c r="AX544" s="12" t="s">
        <v>79</v>
      </c>
      <c r="AY544" s="152" t="s">
        <v>178</v>
      </c>
    </row>
    <row r="545" spans="2:51" s="12" customFormat="1" ht="10.199999999999999">
      <c r="B545" s="150"/>
      <c r="D545" s="151" t="s">
        <v>189</v>
      </c>
      <c r="E545" s="152" t="s">
        <v>32</v>
      </c>
      <c r="F545" s="153" t="s">
        <v>1222</v>
      </c>
      <c r="H545" s="152" t="s">
        <v>32</v>
      </c>
      <c r="I545" s="154"/>
      <c r="L545" s="150"/>
      <c r="M545" s="155"/>
      <c r="T545" s="156"/>
      <c r="AT545" s="152" t="s">
        <v>189</v>
      </c>
      <c r="AU545" s="152" t="s">
        <v>88</v>
      </c>
      <c r="AV545" s="12" t="s">
        <v>86</v>
      </c>
      <c r="AW545" s="12" t="s">
        <v>41</v>
      </c>
      <c r="AX545" s="12" t="s">
        <v>79</v>
      </c>
      <c r="AY545" s="152" t="s">
        <v>178</v>
      </c>
    </row>
    <row r="546" spans="2:51" s="12" customFormat="1" ht="10.199999999999999">
      <c r="B546" s="150"/>
      <c r="D546" s="151" t="s">
        <v>189</v>
      </c>
      <c r="E546" s="152" t="s">
        <v>32</v>
      </c>
      <c r="F546" s="153" t="s">
        <v>1242</v>
      </c>
      <c r="H546" s="152" t="s">
        <v>32</v>
      </c>
      <c r="I546" s="154"/>
      <c r="L546" s="150"/>
      <c r="M546" s="155"/>
      <c r="T546" s="156"/>
      <c r="AT546" s="152" t="s">
        <v>189</v>
      </c>
      <c r="AU546" s="152" t="s">
        <v>88</v>
      </c>
      <c r="AV546" s="12" t="s">
        <v>86</v>
      </c>
      <c r="AW546" s="12" t="s">
        <v>41</v>
      </c>
      <c r="AX546" s="12" t="s">
        <v>79</v>
      </c>
      <c r="AY546" s="152" t="s">
        <v>178</v>
      </c>
    </row>
    <row r="547" spans="2:51" s="12" customFormat="1" ht="10.199999999999999">
      <c r="B547" s="150"/>
      <c r="D547" s="151" t="s">
        <v>189</v>
      </c>
      <c r="E547" s="152" t="s">
        <v>32</v>
      </c>
      <c r="F547" s="153" t="s">
        <v>1301</v>
      </c>
      <c r="H547" s="152" t="s">
        <v>32</v>
      </c>
      <c r="I547" s="154"/>
      <c r="L547" s="150"/>
      <c r="M547" s="155"/>
      <c r="T547" s="156"/>
      <c r="AT547" s="152" t="s">
        <v>189</v>
      </c>
      <c r="AU547" s="152" t="s">
        <v>88</v>
      </c>
      <c r="AV547" s="12" t="s">
        <v>86</v>
      </c>
      <c r="AW547" s="12" t="s">
        <v>41</v>
      </c>
      <c r="AX547" s="12" t="s">
        <v>79</v>
      </c>
      <c r="AY547" s="152" t="s">
        <v>178</v>
      </c>
    </row>
    <row r="548" spans="2:51" s="12" customFormat="1" ht="10.199999999999999">
      <c r="B548" s="150"/>
      <c r="D548" s="151" t="s">
        <v>189</v>
      </c>
      <c r="E548" s="152" t="s">
        <v>32</v>
      </c>
      <c r="F548" s="153" t="s">
        <v>1335</v>
      </c>
      <c r="H548" s="152" t="s">
        <v>32</v>
      </c>
      <c r="I548" s="154"/>
      <c r="L548" s="150"/>
      <c r="M548" s="155"/>
      <c r="T548" s="156"/>
      <c r="AT548" s="152" t="s">
        <v>189</v>
      </c>
      <c r="AU548" s="152" t="s">
        <v>88</v>
      </c>
      <c r="AV548" s="12" t="s">
        <v>86</v>
      </c>
      <c r="AW548" s="12" t="s">
        <v>41</v>
      </c>
      <c r="AX548" s="12" t="s">
        <v>79</v>
      </c>
      <c r="AY548" s="152" t="s">
        <v>178</v>
      </c>
    </row>
    <row r="549" spans="2:51" s="12" customFormat="1" ht="10.199999999999999">
      <c r="B549" s="150"/>
      <c r="D549" s="151" t="s">
        <v>189</v>
      </c>
      <c r="E549" s="152" t="s">
        <v>32</v>
      </c>
      <c r="F549" s="153" t="s">
        <v>1320</v>
      </c>
      <c r="H549" s="152" t="s">
        <v>32</v>
      </c>
      <c r="I549" s="154"/>
      <c r="L549" s="150"/>
      <c r="M549" s="155"/>
      <c r="T549" s="156"/>
      <c r="AT549" s="152" t="s">
        <v>189</v>
      </c>
      <c r="AU549" s="152" t="s">
        <v>88</v>
      </c>
      <c r="AV549" s="12" t="s">
        <v>86</v>
      </c>
      <c r="AW549" s="12" t="s">
        <v>41</v>
      </c>
      <c r="AX549" s="12" t="s">
        <v>79</v>
      </c>
      <c r="AY549" s="152" t="s">
        <v>178</v>
      </c>
    </row>
    <row r="550" spans="2:51" s="13" customFormat="1" ht="10.199999999999999">
      <c r="B550" s="157"/>
      <c r="D550" s="151" t="s">
        <v>189</v>
      </c>
      <c r="E550" s="158" t="s">
        <v>32</v>
      </c>
      <c r="F550" s="159" t="s">
        <v>1472</v>
      </c>
      <c r="H550" s="160">
        <v>11.96</v>
      </c>
      <c r="I550" s="161"/>
      <c r="L550" s="157"/>
      <c r="M550" s="162"/>
      <c r="T550" s="163"/>
      <c r="AT550" s="158" t="s">
        <v>189</v>
      </c>
      <c r="AU550" s="158" t="s">
        <v>88</v>
      </c>
      <c r="AV550" s="13" t="s">
        <v>88</v>
      </c>
      <c r="AW550" s="13" t="s">
        <v>41</v>
      </c>
      <c r="AX550" s="13" t="s">
        <v>79</v>
      </c>
      <c r="AY550" s="158" t="s">
        <v>178</v>
      </c>
    </row>
    <row r="551" spans="2:51" s="12" customFormat="1" ht="10.199999999999999">
      <c r="B551" s="150"/>
      <c r="D551" s="151" t="s">
        <v>189</v>
      </c>
      <c r="E551" s="152" t="s">
        <v>32</v>
      </c>
      <c r="F551" s="153" t="s">
        <v>1322</v>
      </c>
      <c r="H551" s="152" t="s">
        <v>32</v>
      </c>
      <c r="I551" s="154"/>
      <c r="L551" s="150"/>
      <c r="M551" s="155"/>
      <c r="T551" s="156"/>
      <c r="AT551" s="152" t="s">
        <v>189</v>
      </c>
      <c r="AU551" s="152" t="s">
        <v>88</v>
      </c>
      <c r="AV551" s="12" t="s">
        <v>86</v>
      </c>
      <c r="AW551" s="12" t="s">
        <v>41</v>
      </c>
      <c r="AX551" s="12" t="s">
        <v>79</v>
      </c>
      <c r="AY551" s="152" t="s">
        <v>178</v>
      </c>
    </row>
    <row r="552" spans="2:51" s="13" customFormat="1" ht="10.199999999999999">
      <c r="B552" s="157"/>
      <c r="D552" s="151" t="s">
        <v>189</v>
      </c>
      <c r="E552" s="158" t="s">
        <v>32</v>
      </c>
      <c r="F552" s="159" t="s">
        <v>1473</v>
      </c>
      <c r="H552" s="160">
        <v>12.61</v>
      </c>
      <c r="I552" s="161"/>
      <c r="L552" s="157"/>
      <c r="M552" s="162"/>
      <c r="T552" s="163"/>
      <c r="AT552" s="158" t="s">
        <v>189</v>
      </c>
      <c r="AU552" s="158" t="s">
        <v>88</v>
      </c>
      <c r="AV552" s="13" t="s">
        <v>88</v>
      </c>
      <c r="AW552" s="13" t="s">
        <v>41</v>
      </c>
      <c r="AX552" s="13" t="s">
        <v>79</v>
      </c>
      <c r="AY552" s="158" t="s">
        <v>178</v>
      </c>
    </row>
    <row r="553" spans="2:51" s="12" customFormat="1" ht="10.199999999999999">
      <c r="B553" s="150"/>
      <c r="D553" s="151" t="s">
        <v>189</v>
      </c>
      <c r="E553" s="152" t="s">
        <v>32</v>
      </c>
      <c r="F553" s="153" t="s">
        <v>1433</v>
      </c>
      <c r="H553" s="152" t="s">
        <v>32</v>
      </c>
      <c r="I553" s="154"/>
      <c r="L553" s="150"/>
      <c r="M553" s="155"/>
      <c r="T553" s="156"/>
      <c r="AT553" s="152" t="s">
        <v>189</v>
      </c>
      <c r="AU553" s="152" t="s">
        <v>88</v>
      </c>
      <c r="AV553" s="12" t="s">
        <v>86</v>
      </c>
      <c r="AW553" s="12" t="s">
        <v>41</v>
      </c>
      <c r="AX553" s="12" t="s">
        <v>79</v>
      </c>
      <c r="AY553" s="152" t="s">
        <v>178</v>
      </c>
    </row>
    <row r="554" spans="2:51" s="13" customFormat="1" ht="10.199999999999999">
      <c r="B554" s="157"/>
      <c r="D554" s="151" t="s">
        <v>189</v>
      </c>
      <c r="E554" s="158" t="s">
        <v>32</v>
      </c>
      <c r="F554" s="159" t="s">
        <v>1474</v>
      </c>
      <c r="H554" s="160">
        <v>0.91</v>
      </c>
      <c r="I554" s="161"/>
      <c r="L554" s="157"/>
      <c r="M554" s="162"/>
      <c r="T554" s="163"/>
      <c r="AT554" s="158" t="s">
        <v>189</v>
      </c>
      <c r="AU554" s="158" t="s">
        <v>88</v>
      </c>
      <c r="AV554" s="13" t="s">
        <v>88</v>
      </c>
      <c r="AW554" s="13" t="s">
        <v>41</v>
      </c>
      <c r="AX554" s="13" t="s">
        <v>79</v>
      </c>
      <c r="AY554" s="158" t="s">
        <v>178</v>
      </c>
    </row>
    <row r="555" spans="2:51" s="12" customFormat="1" ht="10.199999999999999">
      <c r="B555" s="150"/>
      <c r="D555" s="151" t="s">
        <v>189</v>
      </c>
      <c r="E555" s="152" t="s">
        <v>32</v>
      </c>
      <c r="F555" s="153" t="s">
        <v>1475</v>
      </c>
      <c r="H555" s="152" t="s">
        <v>32</v>
      </c>
      <c r="I555" s="154"/>
      <c r="L555" s="150"/>
      <c r="M555" s="155"/>
      <c r="T555" s="156"/>
      <c r="AT555" s="152" t="s">
        <v>189</v>
      </c>
      <c r="AU555" s="152" t="s">
        <v>88</v>
      </c>
      <c r="AV555" s="12" t="s">
        <v>86</v>
      </c>
      <c r="AW555" s="12" t="s">
        <v>41</v>
      </c>
      <c r="AX555" s="12" t="s">
        <v>79</v>
      </c>
      <c r="AY555" s="152" t="s">
        <v>178</v>
      </c>
    </row>
    <row r="556" spans="2:51" s="12" customFormat="1" ht="10.199999999999999">
      <c r="B556" s="150"/>
      <c r="D556" s="151" t="s">
        <v>189</v>
      </c>
      <c r="E556" s="152" t="s">
        <v>32</v>
      </c>
      <c r="F556" s="153" t="s">
        <v>1320</v>
      </c>
      <c r="H556" s="152" t="s">
        <v>32</v>
      </c>
      <c r="I556" s="154"/>
      <c r="L556" s="150"/>
      <c r="M556" s="155"/>
      <c r="T556" s="156"/>
      <c r="AT556" s="152" t="s">
        <v>189</v>
      </c>
      <c r="AU556" s="152" t="s">
        <v>88</v>
      </c>
      <c r="AV556" s="12" t="s">
        <v>86</v>
      </c>
      <c r="AW556" s="12" t="s">
        <v>41</v>
      </c>
      <c r="AX556" s="12" t="s">
        <v>79</v>
      </c>
      <c r="AY556" s="152" t="s">
        <v>178</v>
      </c>
    </row>
    <row r="557" spans="2:51" s="12" customFormat="1" ht="10.199999999999999">
      <c r="B557" s="150"/>
      <c r="D557" s="151" t="s">
        <v>189</v>
      </c>
      <c r="E557" s="152" t="s">
        <v>32</v>
      </c>
      <c r="F557" s="153" t="s">
        <v>1476</v>
      </c>
      <c r="H557" s="152" t="s">
        <v>32</v>
      </c>
      <c r="I557" s="154"/>
      <c r="L557" s="150"/>
      <c r="M557" s="155"/>
      <c r="T557" s="156"/>
      <c r="AT557" s="152" t="s">
        <v>189</v>
      </c>
      <c r="AU557" s="152" t="s">
        <v>88</v>
      </c>
      <c r="AV557" s="12" t="s">
        <v>86</v>
      </c>
      <c r="AW557" s="12" t="s">
        <v>41</v>
      </c>
      <c r="AX557" s="12" t="s">
        <v>79</v>
      </c>
      <c r="AY557" s="152" t="s">
        <v>178</v>
      </c>
    </row>
    <row r="558" spans="2:51" s="13" customFormat="1" ht="10.199999999999999">
      <c r="B558" s="157"/>
      <c r="D558" s="151" t="s">
        <v>189</v>
      </c>
      <c r="E558" s="158" t="s">
        <v>32</v>
      </c>
      <c r="F558" s="159" t="s">
        <v>1477</v>
      </c>
      <c r="H558" s="160">
        <v>7.5</v>
      </c>
      <c r="I558" s="161"/>
      <c r="L558" s="157"/>
      <c r="M558" s="162"/>
      <c r="T558" s="163"/>
      <c r="AT558" s="158" t="s">
        <v>189</v>
      </c>
      <c r="AU558" s="158" t="s">
        <v>88</v>
      </c>
      <c r="AV558" s="13" t="s">
        <v>88</v>
      </c>
      <c r="AW558" s="13" t="s">
        <v>41</v>
      </c>
      <c r="AX558" s="13" t="s">
        <v>79</v>
      </c>
      <c r="AY558" s="158" t="s">
        <v>178</v>
      </c>
    </row>
    <row r="559" spans="2:51" s="12" customFormat="1" ht="10.199999999999999">
      <c r="B559" s="150"/>
      <c r="D559" s="151" t="s">
        <v>189</v>
      </c>
      <c r="E559" s="152" t="s">
        <v>32</v>
      </c>
      <c r="F559" s="153" t="s">
        <v>1322</v>
      </c>
      <c r="H559" s="152" t="s">
        <v>32</v>
      </c>
      <c r="I559" s="154"/>
      <c r="L559" s="150"/>
      <c r="M559" s="155"/>
      <c r="T559" s="156"/>
      <c r="AT559" s="152" t="s">
        <v>189</v>
      </c>
      <c r="AU559" s="152" t="s">
        <v>88</v>
      </c>
      <c r="AV559" s="12" t="s">
        <v>86</v>
      </c>
      <c r="AW559" s="12" t="s">
        <v>41</v>
      </c>
      <c r="AX559" s="12" t="s">
        <v>79</v>
      </c>
      <c r="AY559" s="152" t="s">
        <v>178</v>
      </c>
    </row>
    <row r="560" spans="2:51" s="12" customFormat="1" ht="10.199999999999999">
      <c r="B560" s="150"/>
      <c r="D560" s="151" t="s">
        <v>189</v>
      </c>
      <c r="E560" s="152" t="s">
        <v>32</v>
      </c>
      <c r="F560" s="153" t="s">
        <v>1478</v>
      </c>
      <c r="H560" s="152" t="s">
        <v>32</v>
      </c>
      <c r="I560" s="154"/>
      <c r="L560" s="150"/>
      <c r="M560" s="155"/>
      <c r="T560" s="156"/>
      <c r="AT560" s="152" t="s">
        <v>189</v>
      </c>
      <c r="AU560" s="152" t="s">
        <v>88</v>
      </c>
      <c r="AV560" s="12" t="s">
        <v>86</v>
      </c>
      <c r="AW560" s="12" t="s">
        <v>41</v>
      </c>
      <c r="AX560" s="12" t="s">
        <v>79</v>
      </c>
      <c r="AY560" s="152" t="s">
        <v>178</v>
      </c>
    </row>
    <row r="561" spans="2:65" s="13" customFormat="1" ht="10.199999999999999">
      <c r="B561" s="157"/>
      <c r="D561" s="151" t="s">
        <v>189</v>
      </c>
      <c r="E561" s="158" t="s">
        <v>32</v>
      </c>
      <c r="F561" s="159" t="s">
        <v>1479</v>
      </c>
      <c r="H561" s="160">
        <v>2.8130000000000002</v>
      </c>
      <c r="I561" s="161"/>
      <c r="L561" s="157"/>
      <c r="M561" s="162"/>
      <c r="T561" s="163"/>
      <c r="AT561" s="158" t="s">
        <v>189</v>
      </c>
      <c r="AU561" s="158" t="s">
        <v>88</v>
      </c>
      <c r="AV561" s="13" t="s">
        <v>88</v>
      </c>
      <c r="AW561" s="13" t="s">
        <v>41</v>
      </c>
      <c r="AX561" s="13" t="s">
        <v>79</v>
      </c>
      <c r="AY561" s="158" t="s">
        <v>178</v>
      </c>
    </row>
    <row r="562" spans="2:65" s="14" customFormat="1" ht="10.199999999999999">
      <c r="B562" s="164"/>
      <c r="D562" s="151" t="s">
        <v>189</v>
      </c>
      <c r="E562" s="165" t="s">
        <v>32</v>
      </c>
      <c r="F562" s="166" t="s">
        <v>192</v>
      </c>
      <c r="H562" s="167">
        <v>35.792999999999999</v>
      </c>
      <c r="I562" s="168"/>
      <c r="L562" s="164"/>
      <c r="M562" s="169"/>
      <c r="T562" s="170"/>
      <c r="AT562" s="165" t="s">
        <v>189</v>
      </c>
      <c r="AU562" s="165" t="s">
        <v>88</v>
      </c>
      <c r="AV562" s="14" t="s">
        <v>185</v>
      </c>
      <c r="AW562" s="14" t="s">
        <v>41</v>
      </c>
      <c r="AX562" s="14" t="s">
        <v>86</v>
      </c>
      <c r="AY562" s="165" t="s">
        <v>178</v>
      </c>
    </row>
    <row r="563" spans="2:65" s="1" customFormat="1" ht="24.15" customHeight="1">
      <c r="B563" s="34"/>
      <c r="C563" s="133" t="s">
        <v>487</v>
      </c>
      <c r="D563" s="133" t="s">
        <v>180</v>
      </c>
      <c r="E563" s="134" t="s">
        <v>1480</v>
      </c>
      <c r="F563" s="135" t="s">
        <v>1481</v>
      </c>
      <c r="G563" s="136" t="s">
        <v>219</v>
      </c>
      <c r="H563" s="137">
        <v>12</v>
      </c>
      <c r="I563" s="138"/>
      <c r="J563" s="139">
        <f>ROUND(I563*H563,2)</f>
        <v>0</v>
      </c>
      <c r="K563" s="135" t="s">
        <v>184</v>
      </c>
      <c r="L563" s="34"/>
      <c r="M563" s="140" t="s">
        <v>32</v>
      </c>
      <c r="N563" s="141" t="s">
        <v>50</v>
      </c>
      <c r="P563" s="142">
        <f>O563*H563</f>
        <v>0</v>
      </c>
      <c r="Q563" s="142">
        <v>0.22394</v>
      </c>
      <c r="R563" s="142">
        <f>Q563*H563</f>
        <v>2.6872799999999999</v>
      </c>
      <c r="S563" s="142">
        <v>0</v>
      </c>
      <c r="T563" s="143">
        <f>S563*H563</f>
        <v>0</v>
      </c>
      <c r="AR563" s="144" t="s">
        <v>185</v>
      </c>
      <c r="AT563" s="144" t="s">
        <v>180</v>
      </c>
      <c r="AU563" s="144" t="s">
        <v>88</v>
      </c>
      <c r="AY563" s="18" t="s">
        <v>178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86</v>
      </c>
      <c r="BK563" s="145">
        <f>ROUND(I563*H563,2)</f>
        <v>0</v>
      </c>
      <c r="BL563" s="18" t="s">
        <v>185</v>
      </c>
      <c r="BM563" s="144" t="s">
        <v>1482</v>
      </c>
    </row>
    <row r="564" spans="2:65" s="1" customFormat="1" ht="10.199999999999999">
      <c r="B564" s="34"/>
      <c r="D564" s="146" t="s">
        <v>187</v>
      </c>
      <c r="F564" s="147" t="s">
        <v>1483</v>
      </c>
      <c r="I564" s="148"/>
      <c r="L564" s="34"/>
      <c r="M564" s="149"/>
      <c r="T564" s="55"/>
      <c r="AT564" s="18" t="s">
        <v>187</v>
      </c>
      <c r="AU564" s="18" t="s">
        <v>88</v>
      </c>
    </row>
    <row r="565" spans="2:65" s="12" customFormat="1" ht="10.199999999999999">
      <c r="B565" s="150"/>
      <c r="D565" s="151" t="s">
        <v>189</v>
      </c>
      <c r="E565" s="152" t="s">
        <v>32</v>
      </c>
      <c r="F565" s="153" t="s">
        <v>190</v>
      </c>
      <c r="H565" s="152" t="s">
        <v>32</v>
      </c>
      <c r="I565" s="154"/>
      <c r="L565" s="150"/>
      <c r="M565" s="155"/>
      <c r="T565" s="156"/>
      <c r="AT565" s="152" t="s">
        <v>189</v>
      </c>
      <c r="AU565" s="152" t="s">
        <v>88</v>
      </c>
      <c r="AV565" s="12" t="s">
        <v>86</v>
      </c>
      <c r="AW565" s="12" t="s">
        <v>41</v>
      </c>
      <c r="AX565" s="12" t="s">
        <v>79</v>
      </c>
      <c r="AY565" s="152" t="s">
        <v>178</v>
      </c>
    </row>
    <row r="566" spans="2:65" s="12" customFormat="1" ht="10.199999999999999">
      <c r="B566" s="150"/>
      <c r="D566" s="151" t="s">
        <v>189</v>
      </c>
      <c r="E566" s="152" t="s">
        <v>32</v>
      </c>
      <c r="F566" s="153" t="s">
        <v>1222</v>
      </c>
      <c r="H566" s="152" t="s">
        <v>32</v>
      </c>
      <c r="I566" s="154"/>
      <c r="L566" s="150"/>
      <c r="M566" s="155"/>
      <c r="T566" s="156"/>
      <c r="AT566" s="152" t="s">
        <v>189</v>
      </c>
      <c r="AU566" s="152" t="s">
        <v>88</v>
      </c>
      <c r="AV566" s="12" t="s">
        <v>86</v>
      </c>
      <c r="AW566" s="12" t="s">
        <v>41</v>
      </c>
      <c r="AX566" s="12" t="s">
        <v>79</v>
      </c>
      <c r="AY566" s="152" t="s">
        <v>178</v>
      </c>
    </row>
    <row r="567" spans="2:65" s="12" customFormat="1" ht="10.199999999999999">
      <c r="B567" s="150"/>
      <c r="D567" s="151" t="s">
        <v>189</v>
      </c>
      <c r="E567" s="152" t="s">
        <v>32</v>
      </c>
      <c r="F567" s="153" t="s">
        <v>1242</v>
      </c>
      <c r="H567" s="152" t="s">
        <v>32</v>
      </c>
      <c r="I567" s="154"/>
      <c r="L567" s="150"/>
      <c r="M567" s="155"/>
      <c r="T567" s="156"/>
      <c r="AT567" s="152" t="s">
        <v>189</v>
      </c>
      <c r="AU567" s="152" t="s">
        <v>88</v>
      </c>
      <c r="AV567" s="12" t="s">
        <v>86</v>
      </c>
      <c r="AW567" s="12" t="s">
        <v>41</v>
      </c>
      <c r="AX567" s="12" t="s">
        <v>79</v>
      </c>
      <c r="AY567" s="152" t="s">
        <v>178</v>
      </c>
    </row>
    <row r="568" spans="2:65" s="12" customFormat="1" ht="10.199999999999999">
      <c r="B568" s="150"/>
      <c r="D568" s="151" t="s">
        <v>189</v>
      </c>
      <c r="E568" s="152" t="s">
        <v>32</v>
      </c>
      <c r="F568" s="153" t="s">
        <v>1301</v>
      </c>
      <c r="H568" s="152" t="s">
        <v>32</v>
      </c>
      <c r="I568" s="154"/>
      <c r="L568" s="150"/>
      <c r="M568" s="155"/>
      <c r="T568" s="156"/>
      <c r="AT568" s="152" t="s">
        <v>189</v>
      </c>
      <c r="AU568" s="152" t="s">
        <v>88</v>
      </c>
      <c r="AV568" s="12" t="s">
        <v>86</v>
      </c>
      <c r="AW568" s="12" t="s">
        <v>41</v>
      </c>
      <c r="AX568" s="12" t="s">
        <v>79</v>
      </c>
      <c r="AY568" s="152" t="s">
        <v>178</v>
      </c>
    </row>
    <row r="569" spans="2:65" s="12" customFormat="1" ht="10.199999999999999">
      <c r="B569" s="150"/>
      <c r="D569" s="151" t="s">
        <v>189</v>
      </c>
      <c r="E569" s="152" t="s">
        <v>32</v>
      </c>
      <c r="F569" s="153" t="s">
        <v>1475</v>
      </c>
      <c r="H569" s="152" t="s">
        <v>32</v>
      </c>
      <c r="I569" s="154"/>
      <c r="L569" s="150"/>
      <c r="M569" s="155"/>
      <c r="T569" s="156"/>
      <c r="AT569" s="152" t="s">
        <v>189</v>
      </c>
      <c r="AU569" s="152" t="s">
        <v>88</v>
      </c>
      <c r="AV569" s="12" t="s">
        <v>86</v>
      </c>
      <c r="AW569" s="12" t="s">
        <v>41</v>
      </c>
      <c r="AX569" s="12" t="s">
        <v>79</v>
      </c>
      <c r="AY569" s="152" t="s">
        <v>178</v>
      </c>
    </row>
    <row r="570" spans="2:65" s="12" customFormat="1" ht="10.199999999999999">
      <c r="B570" s="150"/>
      <c r="D570" s="151" t="s">
        <v>189</v>
      </c>
      <c r="E570" s="152" t="s">
        <v>32</v>
      </c>
      <c r="F570" s="153" t="s">
        <v>1320</v>
      </c>
      <c r="H570" s="152" t="s">
        <v>32</v>
      </c>
      <c r="I570" s="154"/>
      <c r="L570" s="150"/>
      <c r="M570" s="155"/>
      <c r="T570" s="156"/>
      <c r="AT570" s="152" t="s">
        <v>189</v>
      </c>
      <c r="AU570" s="152" t="s">
        <v>88</v>
      </c>
      <c r="AV570" s="12" t="s">
        <v>86</v>
      </c>
      <c r="AW570" s="12" t="s">
        <v>41</v>
      </c>
      <c r="AX570" s="12" t="s">
        <v>79</v>
      </c>
      <c r="AY570" s="152" t="s">
        <v>178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1484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88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3" customFormat="1" ht="10.199999999999999">
      <c r="B572" s="157"/>
      <c r="D572" s="151" t="s">
        <v>189</v>
      </c>
      <c r="E572" s="158" t="s">
        <v>32</v>
      </c>
      <c r="F572" s="159" t="s">
        <v>1485</v>
      </c>
      <c r="H572" s="160">
        <v>1</v>
      </c>
      <c r="I572" s="161"/>
      <c r="L572" s="157"/>
      <c r="M572" s="162"/>
      <c r="T572" s="163"/>
      <c r="AT572" s="158" t="s">
        <v>189</v>
      </c>
      <c r="AU572" s="158" t="s">
        <v>88</v>
      </c>
      <c r="AV572" s="13" t="s">
        <v>88</v>
      </c>
      <c r="AW572" s="13" t="s">
        <v>41</v>
      </c>
      <c r="AX572" s="13" t="s">
        <v>79</v>
      </c>
      <c r="AY572" s="158" t="s">
        <v>178</v>
      </c>
    </row>
    <row r="573" spans="2:65" s="12" customFormat="1" ht="10.199999999999999">
      <c r="B573" s="150"/>
      <c r="D573" s="151" t="s">
        <v>189</v>
      </c>
      <c r="E573" s="152" t="s">
        <v>32</v>
      </c>
      <c r="F573" s="153" t="s">
        <v>1486</v>
      </c>
      <c r="H573" s="152" t="s">
        <v>32</v>
      </c>
      <c r="I573" s="154"/>
      <c r="L573" s="150"/>
      <c r="M573" s="155"/>
      <c r="T573" s="156"/>
      <c r="AT573" s="152" t="s">
        <v>189</v>
      </c>
      <c r="AU573" s="152" t="s">
        <v>88</v>
      </c>
      <c r="AV573" s="12" t="s">
        <v>86</v>
      </c>
      <c r="AW573" s="12" t="s">
        <v>41</v>
      </c>
      <c r="AX573" s="12" t="s">
        <v>79</v>
      </c>
      <c r="AY573" s="152" t="s">
        <v>178</v>
      </c>
    </row>
    <row r="574" spans="2:65" s="13" customFormat="1" ht="10.199999999999999">
      <c r="B574" s="157"/>
      <c r="D574" s="151" t="s">
        <v>189</v>
      </c>
      <c r="E574" s="158" t="s">
        <v>32</v>
      </c>
      <c r="F574" s="159" t="s">
        <v>1485</v>
      </c>
      <c r="H574" s="160">
        <v>1</v>
      </c>
      <c r="I574" s="161"/>
      <c r="L574" s="157"/>
      <c r="M574" s="162"/>
      <c r="T574" s="163"/>
      <c r="AT574" s="158" t="s">
        <v>189</v>
      </c>
      <c r="AU574" s="158" t="s">
        <v>88</v>
      </c>
      <c r="AV574" s="13" t="s">
        <v>88</v>
      </c>
      <c r="AW574" s="13" t="s">
        <v>41</v>
      </c>
      <c r="AX574" s="13" t="s">
        <v>79</v>
      </c>
      <c r="AY574" s="158" t="s">
        <v>178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1487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88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3" customFormat="1" ht="10.199999999999999">
      <c r="B576" s="157"/>
      <c r="D576" s="151" t="s">
        <v>189</v>
      </c>
      <c r="E576" s="158" t="s">
        <v>32</v>
      </c>
      <c r="F576" s="159" t="s">
        <v>1485</v>
      </c>
      <c r="H576" s="160">
        <v>1</v>
      </c>
      <c r="I576" s="161"/>
      <c r="L576" s="157"/>
      <c r="M576" s="162"/>
      <c r="T576" s="163"/>
      <c r="AT576" s="158" t="s">
        <v>189</v>
      </c>
      <c r="AU576" s="158" t="s">
        <v>88</v>
      </c>
      <c r="AV576" s="13" t="s">
        <v>88</v>
      </c>
      <c r="AW576" s="13" t="s">
        <v>41</v>
      </c>
      <c r="AX576" s="13" t="s">
        <v>79</v>
      </c>
      <c r="AY576" s="158" t="s">
        <v>178</v>
      </c>
    </row>
    <row r="577" spans="2:65" s="12" customFormat="1" ht="10.199999999999999">
      <c r="B577" s="150"/>
      <c r="D577" s="151" t="s">
        <v>189</v>
      </c>
      <c r="E577" s="152" t="s">
        <v>32</v>
      </c>
      <c r="F577" s="153" t="s">
        <v>1488</v>
      </c>
      <c r="H577" s="152" t="s">
        <v>32</v>
      </c>
      <c r="I577" s="154"/>
      <c r="L577" s="150"/>
      <c r="M577" s="155"/>
      <c r="T577" s="156"/>
      <c r="AT577" s="152" t="s">
        <v>189</v>
      </c>
      <c r="AU577" s="152" t="s">
        <v>88</v>
      </c>
      <c r="AV577" s="12" t="s">
        <v>86</v>
      </c>
      <c r="AW577" s="12" t="s">
        <v>41</v>
      </c>
      <c r="AX577" s="12" t="s">
        <v>79</v>
      </c>
      <c r="AY577" s="152" t="s">
        <v>178</v>
      </c>
    </row>
    <row r="578" spans="2:65" s="13" customFormat="1" ht="10.199999999999999">
      <c r="B578" s="157"/>
      <c r="D578" s="151" t="s">
        <v>189</v>
      </c>
      <c r="E578" s="158" t="s">
        <v>32</v>
      </c>
      <c r="F578" s="159" t="s">
        <v>1485</v>
      </c>
      <c r="H578" s="160">
        <v>1</v>
      </c>
      <c r="I578" s="161"/>
      <c r="L578" s="157"/>
      <c r="M578" s="162"/>
      <c r="T578" s="163"/>
      <c r="AT578" s="158" t="s">
        <v>189</v>
      </c>
      <c r="AU578" s="158" t="s">
        <v>88</v>
      </c>
      <c r="AV578" s="13" t="s">
        <v>88</v>
      </c>
      <c r="AW578" s="13" t="s">
        <v>41</v>
      </c>
      <c r="AX578" s="13" t="s">
        <v>79</v>
      </c>
      <c r="AY578" s="158" t="s">
        <v>178</v>
      </c>
    </row>
    <row r="579" spans="2:65" s="12" customFormat="1" ht="10.199999999999999">
      <c r="B579" s="150"/>
      <c r="D579" s="151" t="s">
        <v>189</v>
      </c>
      <c r="E579" s="152" t="s">
        <v>32</v>
      </c>
      <c r="F579" s="153" t="s">
        <v>1489</v>
      </c>
      <c r="H579" s="152" t="s">
        <v>32</v>
      </c>
      <c r="I579" s="154"/>
      <c r="L579" s="150"/>
      <c r="M579" s="155"/>
      <c r="T579" s="156"/>
      <c r="AT579" s="152" t="s">
        <v>189</v>
      </c>
      <c r="AU579" s="152" t="s">
        <v>88</v>
      </c>
      <c r="AV579" s="12" t="s">
        <v>86</v>
      </c>
      <c r="AW579" s="12" t="s">
        <v>41</v>
      </c>
      <c r="AX579" s="12" t="s">
        <v>79</v>
      </c>
      <c r="AY579" s="152" t="s">
        <v>178</v>
      </c>
    </row>
    <row r="580" spans="2:65" s="13" customFormat="1" ht="10.199999999999999">
      <c r="B580" s="157"/>
      <c r="D580" s="151" t="s">
        <v>189</v>
      </c>
      <c r="E580" s="158" t="s">
        <v>32</v>
      </c>
      <c r="F580" s="159" t="s">
        <v>1485</v>
      </c>
      <c r="H580" s="160">
        <v>1</v>
      </c>
      <c r="I580" s="161"/>
      <c r="L580" s="157"/>
      <c r="M580" s="162"/>
      <c r="T580" s="163"/>
      <c r="AT580" s="158" t="s">
        <v>189</v>
      </c>
      <c r="AU580" s="158" t="s">
        <v>88</v>
      </c>
      <c r="AV580" s="13" t="s">
        <v>88</v>
      </c>
      <c r="AW580" s="13" t="s">
        <v>41</v>
      </c>
      <c r="AX580" s="13" t="s">
        <v>79</v>
      </c>
      <c r="AY580" s="158" t="s">
        <v>178</v>
      </c>
    </row>
    <row r="581" spans="2:65" s="12" customFormat="1" ht="10.199999999999999">
      <c r="B581" s="150"/>
      <c r="D581" s="151" t="s">
        <v>189</v>
      </c>
      <c r="E581" s="152" t="s">
        <v>32</v>
      </c>
      <c r="F581" s="153" t="s">
        <v>1322</v>
      </c>
      <c r="H581" s="152" t="s">
        <v>32</v>
      </c>
      <c r="I581" s="154"/>
      <c r="L581" s="150"/>
      <c r="M581" s="155"/>
      <c r="T581" s="156"/>
      <c r="AT581" s="152" t="s">
        <v>189</v>
      </c>
      <c r="AU581" s="152" t="s">
        <v>88</v>
      </c>
      <c r="AV581" s="12" t="s">
        <v>86</v>
      </c>
      <c r="AW581" s="12" t="s">
        <v>41</v>
      </c>
      <c r="AX581" s="12" t="s">
        <v>79</v>
      </c>
      <c r="AY581" s="152" t="s">
        <v>178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1490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88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3" customFormat="1" ht="10.199999999999999">
      <c r="B583" s="157"/>
      <c r="D583" s="151" t="s">
        <v>189</v>
      </c>
      <c r="E583" s="158" t="s">
        <v>32</v>
      </c>
      <c r="F583" s="159" t="s">
        <v>1491</v>
      </c>
      <c r="H583" s="160">
        <v>2</v>
      </c>
      <c r="I583" s="161"/>
      <c r="L583" s="157"/>
      <c r="M583" s="162"/>
      <c r="T583" s="163"/>
      <c r="AT583" s="158" t="s">
        <v>189</v>
      </c>
      <c r="AU583" s="158" t="s">
        <v>88</v>
      </c>
      <c r="AV583" s="13" t="s">
        <v>88</v>
      </c>
      <c r="AW583" s="13" t="s">
        <v>41</v>
      </c>
      <c r="AX583" s="13" t="s">
        <v>79</v>
      </c>
      <c r="AY583" s="158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1492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88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3" customFormat="1" ht="10.199999999999999">
      <c r="B585" s="157"/>
      <c r="D585" s="151" t="s">
        <v>189</v>
      </c>
      <c r="E585" s="158" t="s">
        <v>32</v>
      </c>
      <c r="F585" s="159" t="s">
        <v>1485</v>
      </c>
      <c r="H585" s="160">
        <v>1</v>
      </c>
      <c r="I585" s="161"/>
      <c r="L585" s="157"/>
      <c r="M585" s="162"/>
      <c r="T585" s="163"/>
      <c r="AT585" s="158" t="s">
        <v>189</v>
      </c>
      <c r="AU585" s="158" t="s">
        <v>88</v>
      </c>
      <c r="AV585" s="13" t="s">
        <v>88</v>
      </c>
      <c r="AW585" s="13" t="s">
        <v>41</v>
      </c>
      <c r="AX585" s="13" t="s">
        <v>79</v>
      </c>
      <c r="AY585" s="158" t="s">
        <v>178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1493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88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1485</v>
      </c>
      <c r="H587" s="160">
        <v>1</v>
      </c>
      <c r="I587" s="161"/>
      <c r="L587" s="157"/>
      <c r="M587" s="162"/>
      <c r="T587" s="163"/>
      <c r="AT587" s="158" t="s">
        <v>189</v>
      </c>
      <c r="AU587" s="158" t="s">
        <v>88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2" customFormat="1" ht="10.199999999999999">
      <c r="B588" s="150"/>
      <c r="D588" s="151" t="s">
        <v>189</v>
      </c>
      <c r="E588" s="152" t="s">
        <v>32</v>
      </c>
      <c r="F588" s="153" t="s">
        <v>1494</v>
      </c>
      <c r="H588" s="152" t="s">
        <v>32</v>
      </c>
      <c r="I588" s="154"/>
      <c r="L588" s="150"/>
      <c r="M588" s="155"/>
      <c r="T588" s="156"/>
      <c r="AT588" s="152" t="s">
        <v>189</v>
      </c>
      <c r="AU588" s="152" t="s">
        <v>88</v>
      </c>
      <c r="AV588" s="12" t="s">
        <v>86</v>
      </c>
      <c r="AW588" s="12" t="s">
        <v>41</v>
      </c>
      <c r="AX588" s="12" t="s">
        <v>79</v>
      </c>
      <c r="AY588" s="152" t="s">
        <v>178</v>
      </c>
    </row>
    <row r="589" spans="2:65" s="13" customFormat="1" ht="10.199999999999999">
      <c r="B589" s="157"/>
      <c r="D589" s="151" t="s">
        <v>189</v>
      </c>
      <c r="E589" s="158" t="s">
        <v>32</v>
      </c>
      <c r="F589" s="159" t="s">
        <v>1495</v>
      </c>
      <c r="H589" s="160">
        <v>3</v>
      </c>
      <c r="I589" s="161"/>
      <c r="L589" s="157"/>
      <c r="M589" s="162"/>
      <c r="T589" s="163"/>
      <c r="AT589" s="158" t="s">
        <v>189</v>
      </c>
      <c r="AU589" s="158" t="s">
        <v>88</v>
      </c>
      <c r="AV589" s="13" t="s">
        <v>88</v>
      </c>
      <c r="AW589" s="13" t="s">
        <v>41</v>
      </c>
      <c r="AX589" s="13" t="s">
        <v>79</v>
      </c>
      <c r="AY589" s="158" t="s">
        <v>178</v>
      </c>
    </row>
    <row r="590" spans="2:65" s="14" customFormat="1" ht="10.199999999999999">
      <c r="B590" s="164"/>
      <c r="D590" s="151" t="s">
        <v>189</v>
      </c>
      <c r="E590" s="165" t="s">
        <v>32</v>
      </c>
      <c r="F590" s="166" t="s">
        <v>192</v>
      </c>
      <c r="H590" s="167">
        <v>12</v>
      </c>
      <c r="I590" s="168"/>
      <c r="L590" s="164"/>
      <c r="M590" s="169"/>
      <c r="T590" s="170"/>
      <c r="AT590" s="165" t="s">
        <v>189</v>
      </c>
      <c r="AU590" s="165" t="s">
        <v>88</v>
      </c>
      <c r="AV590" s="14" t="s">
        <v>185</v>
      </c>
      <c r="AW590" s="14" t="s">
        <v>41</v>
      </c>
      <c r="AX590" s="14" t="s">
        <v>86</v>
      </c>
      <c r="AY590" s="165" t="s">
        <v>178</v>
      </c>
    </row>
    <row r="591" spans="2:65" s="1" customFormat="1" ht="24.15" customHeight="1">
      <c r="B591" s="34"/>
      <c r="C591" s="171" t="s">
        <v>493</v>
      </c>
      <c r="D591" s="171" t="s">
        <v>398</v>
      </c>
      <c r="E591" s="172" t="s">
        <v>1496</v>
      </c>
      <c r="F591" s="173" t="s">
        <v>1497</v>
      </c>
      <c r="G591" s="174" t="s">
        <v>219</v>
      </c>
      <c r="H591" s="175">
        <v>1.02</v>
      </c>
      <c r="I591" s="176"/>
      <c r="J591" s="177">
        <f>ROUND(I591*H591,2)</f>
        <v>0</v>
      </c>
      <c r="K591" s="173" t="s">
        <v>184</v>
      </c>
      <c r="L591" s="178"/>
      <c r="M591" s="179" t="s">
        <v>32</v>
      </c>
      <c r="N591" s="180" t="s">
        <v>50</v>
      </c>
      <c r="P591" s="142">
        <f>O591*H591</f>
        <v>0</v>
      </c>
      <c r="Q591" s="142">
        <v>2.8000000000000001E-2</v>
      </c>
      <c r="R591" s="142">
        <f>Q591*H591</f>
        <v>2.8560000000000002E-2</v>
      </c>
      <c r="S591" s="142">
        <v>0</v>
      </c>
      <c r="T591" s="143">
        <f>S591*H591</f>
        <v>0</v>
      </c>
      <c r="AR591" s="144" t="s">
        <v>241</v>
      </c>
      <c r="AT591" s="144" t="s">
        <v>398</v>
      </c>
      <c r="AU591" s="144" t="s">
        <v>88</v>
      </c>
      <c r="AY591" s="18" t="s">
        <v>178</v>
      </c>
      <c r="BE591" s="145">
        <f>IF(N591="základní",J591,0)</f>
        <v>0</v>
      </c>
      <c r="BF591" s="145">
        <f>IF(N591="snížená",J591,0)</f>
        <v>0</v>
      </c>
      <c r="BG591" s="145">
        <f>IF(N591="zákl. přenesená",J591,0)</f>
        <v>0</v>
      </c>
      <c r="BH591" s="145">
        <f>IF(N591="sníž. přenesená",J591,0)</f>
        <v>0</v>
      </c>
      <c r="BI591" s="145">
        <f>IF(N591="nulová",J591,0)</f>
        <v>0</v>
      </c>
      <c r="BJ591" s="18" t="s">
        <v>86</v>
      </c>
      <c r="BK591" s="145">
        <f>ROUND(I591*H591,2)</f>
        <v>0</v>
      </c>
      <c r="BL591" s="18" t="s">
        <v>185</v>
      </c>
      <c r="BM591" s="144" t="s">
        <v>1498</v>
      </c>
    </row>
    <row r="592" spans="2:65" s="13" customFormat="1" ht="10.199999999999999">
      <c r="B592" s="157"/>
      <c r="D592" s="151" t="s">
        <v>189</v>
      </c>
      <c r="F592" s="159" t="s">
        <v>784</v>
      </c>
      <c r="H592" s="160">
        <v>1.02</v>
      </c>
      <c r="I592" s="161"/>
      <c r="L592" s="157"/>
      <c r="M592" s="162"/>
      <c r="T592" s="163"/>
      <c r="AT592" s="158" t="s">
        <v>189</v>
      </c>
      <c r="AU592" s="158" t="s">
        <v>88</v>
      </c>
      <c r="AV592" s="13" t="s">
        <v>88</v>
      </c>
      <c r="AW592" s="13" t="s">
        <v>4</v>
      </c>
      <c r="AX592" s="13" t="s">
        <v>86</v>
      </c>
      <c r="AY592" s="158" t="s">
        <v>178</v>
      </c>
    </row>
    <row r="593" spans="2:65" s="1" customFormat="1" ht="24.15" customHeight="1">
      <c r="B593" s="34"/>
      <c r="C593" s="171" t="s">
        <v>502</v>
      </c>
      <c r="D593" s="171" t="s">
        <v>398</v>
      </c>
      <c r="E593" s="172" t="s">
        <v>1499</v>
      </c>
      <c r="F593" s="173" t="s">
        <v>1500</v>
      </c>
      <c r="G593" s="174" t="s">
        <v>219</v>
      </c>
      <c r="H593" s="175">
        <v>2.04</v>
      </c>
      <c r="I593" s="176"/>
      <c r="J593" s="177">
        <f>ROUND(I593*H593,2)</f>
        <v>0</v>
      </c>
      <c r="K593" s="173" t="s">
        <v>184</v>
      </c>
      <c r="L593" s="178"/>
      <c r="M593" s="179" t="s">
        <v>32</v>
      </c>
      <c r="N593" s="180" t="s">
        <v>50</v>
      </c>
      <c r="P593" s="142">
        <f>O593*H593</f>
        <v>0</v>
      </c>
      <c r="Q593" s="142">
        <v>0.04</v>
      </c>
      <c r="R593" s="142">
        <f>Q593*H593</f>
        <v>8.1600000000000006E-2</v>
      </c>
      <c r="S593" s="142">
        <v>0</v>
      </c>
      <c r="T593" s="143">
        <f>S593*H593</f>
        <v>0</v>
      </c>
      <c r="AR593" s="144" t="s">
        <v>241</v>
      </c>
      <c r="AT593" s="144" t="s">
        <v>398</v>
      </c>
      <c r="AU593" s="144" t="s">
        <v>88</v>
      </c>
      <c r="AY593" s="18" t="s">
        <v>178</v>
      </c>
      <c r="BE593" s="145">
        <f>IF(N593="základní",J593,0)</f>
        <v>0</v>
      </c>
      <c r="BF593" s="145">
        <f>IF(N593="snížená",J593,0)</f>
        <v>0</v>
      </c>
      <c r="BG593" s="145">
        <f>IF(N593="zákl. přenesená",J593,0)</f>
        <v>0</v>
      </c>
      <c r="BH593" s="145">
        <f>IF(N593="sníž. přenesená",J593,0)</f>
        <v>0</v>
      </c>
      <c r="BI593" s="145">
        <f>IF(N593="nulová",J593,0)</f>
        <v>0</v>
      </c>
      <c r="BJ593" s="18" t="s">
        <v>86</v>
      </c>
      <c r="BK593" s="145">
        <f>ROUND(I593*H593,2)</f>
        <v>0</v>
      </c>
      <c r="BL593" s="18" t="s">
        <v>185</v>
      </c>
      <c r="BM593" s="144" t="s">
        <v>1501</v>
      </c>
    </row>
    <row r="594" spans="2:65" s="13" customFormat="1" ht="10.199999999999999">
      <c r="B594" s="157"/>
      <c r="D594" s="151" t="s">
        <v>189</v>
      </c>
      <c r="F594" s="159" t="s">
        <v>812</v>
      </c>
      <c r="H594" s="160">
        <v>2.04</v>
      </c>
      <c r="I594" s="161"/>
      <c r="L594" s="157"/>
      <c r="M594" s="162"/>
      <c r="T594" s="163"/>
      <c r="AT594" s="158" t="s">
        <v>189</v>
      </c>
      <c r="AU594" s="158" t="s">
        <v>88</v>
      </c>
      <c r="AV594" s="13" t="s">
        <v>88</v>
      </c>
      <c r="AW594" s="13" t="s">
        <v>4</v>
      </c>
      <c r="AX594" s="13" t="s">
        <v>86</v>
      </c>
      <c r="AY594" s="158" t="s">
        <v>178</v>
      </c>
    </row>
    <row r="595" spans="2:65" s="1" customFormat="1" ht="24.15" customHeight="1">
      <c r="B595" s="34"/>
      <c r="C595" s="171" t="s">
        <v>511</v>
      </c>
      <c r="D595" s="171" t="s">
        <v>398</v>
      </c>
      <c r="E595" s="172" t="s">
        <v>1502</v>
      </c>
      <c r="F595" s="173" t="s">
        <v>1503</v>
      </c>
      <c r="G595" s="174" t="s">
        <v>219</v>
      </c>
      <c r="H595" s="175">
        <v>5.0999999999999996</v>
      </c>
      <c r="I595" s="176"/>
      <c r="J595" s="177">
        <f>ROUND(I595*H595,2)</f>
        <v>0</v>
      </c>
      <c r="K595" s="173" t="s">
        <v>184</v>
      </c>
      <c r="L595" s="178"/>
      <c r="M595" s="179" t="s">
        <v>32</v>
      </c>
      <c r="N595" s="180" t="s">
        <v>50</v>
      </c>
      <c r="P595" s="142">
        <f>O595*H595</f>
        <v>0</v>
      </c>
      <c r="Q595" s="142">
        <v>6.8000000000000005E-2</v>
      </c>
      <c r="R595" s="142">
        <f>Q595*H595</f>
        <v>0.3468</v>
      </c>
      <c r="S595" s="142">
        <v>0</v>
      </c>
      <c r="T595" s="143">
        <f>S595*H595</f>
        <v>0</v>
      </c>
      <c r="AR595" s="144" t="s">
        <v>241</v>
      </c>
      <c r="AT595" s="144" t="s">
        <v>398</v>
      </c>
      <c r="AU595" s="144" t="s">
        <v>88</v>
      </c>
      <c r="AY595" s="18" t="s">
        <v>178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8" t="s">
        <v>86</v>
      </c>
      <c r="BK595" s="145">
        <f>ROUND(I595*H595,2)</f>
        <v>0</v>
      </c>
      <c r="BL595" s="18" t="s">
        <v>185</v>
      </c>
      <c r="BM595" s="144" t="s">
        <v>1504</v>
      </c>
    </row>
    <row r="596" spans="2:65" s="13" customFormat="1" ht="10.199999999999999">
      <c r="B596" s="157"/>
      <c r="D596" s="151" t="s">
        <v>189</v>
      </c>
      <c r="F596" s="159" t="s">
        <v>799</v>
      </c>
      <c r="H596" s="160">
        <v>5.0999999999999996</v>
      </c>
      <c r="I596" s="161"/>
      <c r="L596" s="157"/>
      <c r="M596" s="162"/>
      <c r="T596" s="163"/>
      <c r="AT596" s="158" t="s">
        <v>189</v>
      </c>
      <c r="AU596" s="158" t="s">
        <v>88</v>
      </c>
      <c r="AV596" s="13" t="s">
        <v>88</v>
      </c>
      <c r="AW596" s="13" t="s">
        <v>4</v>
      </c>
      <c r="AX596" s="13" t="s">
        <v>86</v>
      </c>
      <c r="AY596" s="158" t="s">
        <v>178</v>
      </c>
    </row>
    <row r="597" spans="2:65" s="1" customFormat="1" ht="24.15" customHeight="1">
      <c r="B597" s="34"/>
      <c r="C597" s="171" t="s">
        <v>518</v>
      </c>
      <c r="D597" s="171" t="s">
        <v>398</v>
      </c>
      <c r="E597" s="172" t="s">
        <v>1505</v>
      </c>
      <c r="F597" s="173" t="s">
        <v>1506</v>
      </c>
      <c r="G597" s="174" t="s">
        <v>219</v>
      </c>
      <c r="H597" s="175">
        <v>4.08</v>
      </c>
      <c r="I597" s="176"/>
      <c r="J597" s="177">
        <f>ROUND(I597*H597,2)</f>
        <v>0</v>
      </c>
      <c r="K597" s="173" t="s">
        <v>184</v>
      </c>
      <c r="L597" s="178"/>
      <c r="M597" s="179" t="s">
        <v>32</v>
      </c>
      <c r="N597" s="180" t="s">
        <v>50</v>
      </c>
      <c r="P597" s="142">
        <f>O597*H597</f>
        <v>0</v>
      </c>
      <c r="Q597" s="142">
        <v>2.7E-2</v>
      </c>
      <c r="R597" s="142">
        <f>Q597*H597</f>
        <v>0.11015999999999999</v>
      </c>
      <c r="S597" s="142">
        <v>0</v>
      </c>
      <c r="T597" s="143">
        <f>S597*H597</f>
        <v>0</v>
      </c>
      <c r="AR597" s="144" t="s">
        <v>241</v>
      </c>
      <c r="AT597" s="144" t="s">
        <v>398</v>
      </c>
      <c r="AU597" s="144" t="s">
        <v>88</v>
      </c>
      <c r="AY597" s="18" t="s">
        <v>178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8" t="s">
        <v>86</v>
      </c>
      <c r="BK597" s="145">
        <f>ROUND(I597*H597,2)</f>
        <v>0</v>
      </c>
      <c r="BL597" s="18" t="s">
        <v>185</v>
      </c>
      <c r="BM597" s="144" t="s">
        <v>1507</v>
      </c>
    </row>
    <row r="598" spans="2:65" s="13" customFormat="1" ht="10.199999999999999">
      <c r="B598" s="157"/>
      <c r="D598" s="151" t="s">
        <v>189</v>
      </c>
      <c r="F598" s="159" t="s">
        <v>770</v>
      </c>
      <c r="H598" s="160">
        <v>4.08</v>
      </c>
      <c r="I598" s="161"/>
      <c r="L598" s="157"/>
      <c r="M598" s="162"/>
      <c r="T598" s="163"/>
      <c r="AT598" s="158" t="s">
        <v>189</v>
      </c>
      <c r="AU598" s="158" t="s">
        <v>88</v>
      </c>
      <c r="AV598" s="13" t="s">
        <v>88</v>
      </c>
      <c r="AW598" s="13" t="s">
        <v>4</v>
      </c>
      <c r="AX598" s="13" t="s">
        <v>86</v>
      </c>
      <c r="AY598" s="158" t="s">
        <v>178</v>
      </c>
    </row>
    <row r="599" spans="2:65" s="1" customFormat="1" ht="33" customHeight="1">
      <c r="B599" s="34"/>
      <c r="C599" s="133" t="s">
        <v>526</v>
      </c>
      <c r="D599" s="133" t="s">
        <v>180</v>
      </c>
      <c r="E599" s="134" t="s">
        <v>1075</v>
      </c>
      <c r="F599" s="135" t="s">
        <v>1076</v>
      </c>
      <c r="G599" s="136" t="s">
        <v>219</v>
      </c>
      <c r="H599" s="137">
        <v>1</v>
      </c>
      <c r="I599" s="138"/>
      <c r="J599" s="139">
        <f>ROUND(I599*H599,2)</f>
        <v>0</v>
      </c>
      <c r="K599" s="135" t="s">
        <v>184</v>
      </c>
      <c r="L599" s="34"/>
      <c r="M599" s="140" t="s">
        <v>32</v>
      </c>
      <c r="N599" s="141" t="s">
        <v>50</v>
      </c>
      <c r="P599" s="142">
        <f>O599*H599</f>
        <v>0</v>
      </c>
      <c r="Q599" s="142">
        <v>0.22394</v>
      </c>
      <c r="R599" s="142">
        <f>Q599*H599</f>
        <v>0.22394</v>
      </c>
      <c r="S599" s="142">
        <v>0</v>
      </c>
      <c r="T599" s="143">
        <f>S599*H599</f>
        <v>0</v>
      </c>
      <c r="AR599" s="144" t="s">
        <v>185</v>
      </c>
      <c r="AT599" s="144" t="s">
        <v>180</v>
      </c>
      <c r="AU599" s="144" t="s">
        <v>88</v>
      </c>
      <c r="AY599" s="18" t="s">
        <v>178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86</v>
      </c>
      <c r="BK599" s="145">
        <f>ROUND(I599*H599,2)</f>
        <v>0</v>
      </c>
      <c r="BL599" s="18" t="s">
        <v>185</v>
      </c>
      <c r="BM599" s="144" t="s">
        <v>1508</v>
      </c>
    </row>
    <row r="600" spans="2:65" s="1" customFormat="1" ht="10.199999999999999">
      <c r="B600" s="34"/>
      <c r="D600" s="146" t="s">
        <v>187</v>
      </c>
      <c r="F600" s="147" t="s">
        <v>1078</v>
      </c>
      <c r="I600" s="148"/>
      <c r="L600" s="34"/>
      <c r="M600" s="149"/>
      <c r="T600" s="55"/>
      <c r="AT600" s="18" t="s">
        <v>187</v>
      </c>
      <c r="AU600" s="18" t="s">
        <v>88</v>
      </c>
    </row>
    <row r="601" spans="2:65" s="12" customFormat="1" ht="10.199999999999999">
      <c r="B601" s="150"/>
      <c r="D601" s="151" t="s">
        <v>189</v>
      </c>
      <c r="E601" s="152" t="s">
        <v>32</v>
      </c>
      <c r="F601" s="153" t="s">
        <v>190</v>
      </c>
      <c r="H601" s="152" t="s">
        <v>32</v>
      </c>
      <c r="I601" s="154"/>
      <c r="L601" s="150"/>
      <c r="M601" s="155"/>
      <c r="T601" s="156"/>
      <c r="AT601" s="152" t="s">
        <v>189</v>
      </c>
      <c r="AU601" s="152" t="s">
        <v>88</v>
      </c>
      <c r="AV601" s="12" t="s">
        <v>86</v>
      </c>
      <c r="AW601" s="12" t="s">
        <v>41</v>
      </c>
      <c r="AX601" s="12" t="s">
        <v>79</v>
      </c>
      <c r="AY601" s="152" t="s">
        <v>178</v>
      </c>
    </row>
    <row r="602" spans="2:65" s="12" customFormat="1" ht="10.199999999999999">
      <c r="B602" s="150"/>
      <c r="D602" s="151" t="s">
        <v>189</v>
      </c>
      <c r="E602" s="152" t="s">
        <v>32</v>
      </c>
      <c r="F602" s="153" t="s">
        <v>1222</v>
      </c>
      <c r="H602" s="152" t="s">
        <v>32</v>
      </c>
      <c r="I602" s="154"/>
      <c r="L602" s="150"/>
      <c r="M602" s="155"/>
      <c r="T602" s="156"/>
      <c r="AT602" s="152" t="s">
        <v>189</v>
      </c>
      <c r="AU602" s="152" t="s">
        <v>88</v>
      </c>
      <c r="AV602" s="12" t="s">
        <v>86</v>
      </c>
      <c r="AW602" s="12" t="s">
        <v>41</v>
      </c>
      <c r="AX602" s="12" t="s">
        <v>79</v>
      </c>
      <c r="AY602" s="152" t="s">
        <v>178</v>
      </c>
    </row>
    <row r="603" spans="2:65" s="12" customFormat="1" ht="10.199999999999999">
      <c r="B603" s="150"/>
      <c r="D603" s="151" t="s">
        <v>189</v>
      </c>
      <c r="E603" s="152" t="s">
        <v>32</v>
      </c>
      <c r="F603" s="153" t="s">
        <v>1242</v>
      </c>
      <c r="H603" s="152" t="s">
        <v>32</v>
      </c>
      <c r="I603" s="154"/>
      <c r="L603" s="150"/>
      <c r="M603" s="155"/>
      <c r="T603" s="156"/>
      <c r="AT603" s="152" t="s">
        <v>189</v>
      </c>
      <c r="AU603" s="152" t="s">
        <v>88</v>
      </c>
      <c r="AV603" s="12" t="s">
        <v>86</v>
      </c>
      <c r="AW603" s="12" t="s">
        <v>41</v>
      </c>
      <c r="AX603" s="12" t="s">
        <v>79</v>
      </c>
      <c r="AY603" s="152" t="s">
        <v>178</v>
      </c>
    </row>
    <row r="604" spans="2:65" s="12" customFormat="1" ht="10.199999999999999">
      <c r="B604" s="150"/>
      <c r="D604" s="151" t="s">
        <v>189</v>
      </c>
      <c r="E604" s="152" t="s">
        <v>32</v>
      </c>
      <c r="F604" s="153" t="s">
        <v>1475</v>
      </c>
      <c r="H604" s="152" t="s">
        <v>32</v>
      </c>
      <c r="I604" s="154"/>
      <c r="L604" s="150"/>
      <c r="M604" s="155"/>
      <c r="T604" s="156"/>
      <c r="AT604" s="152" t="s">
        <v>189</v>
      </c>
      <c r="AU604" s="152" t="s">
        <v>88</v>
      </c>
      <c r="AV604" s="12" t="s">
        <v>86</v>
      </c>
      <c r="AW604" s="12" t="s">
        <v>41</v>
      </c>
      <c r="AX604" s="12" t="s">
        <v>79</v>
      </c>
      <c r="AY604" s="152" t="s">
        <v>178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1487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88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3" customFormat="1" ht="10.199999999999999">
      <c r="B606" s="157"/>
      <c r="D606" s="151" t="s">
        <v>189</v>
      </c>
      <c r="E606" s="158" t="s">
        <v>32</v>
      </c>
      <c r="F606" s="159" t="s">
        <v>1485</v>
      </c>
      <c r="H606" s="160">
        <v>1</v>
      </c>
      <c r="I606" s="161"/>
      <c r="L606" s="157"/>
      <c r="M606" s="162"/>
      <c r="T606" s="163"/>
      <c r="AT606" s="158" t="s">
        <v>189</v>
      </c>
      <c r="AU606" s="158" t="s">
        <v>88</v>
      </c>
      <c r="AV606" s="13" t="s">
        <v>88</v>
      </c>
      <c r="AW606" s="13" t="s">
        <v>41</v>
      </c>
      <c r="AX606" s="13" t="s">
        <v>86</v>
      </c>
      <c r="AY606" s="158" t="s">
        <v>178</v>
      </c>
    </row>
    <row r="607" spans="2:65" s="1" customFormat="1" ht="24.15" customHeight="1">
      <c r="B607" s="34"/>
      <c r="C607" s="171" t="s">
        <v>532</v>
      </c>
      <c r="D607" s="171" t="s">
        <v>398</v>
      </c>
      <c r="E607" s="172" t="s">
        <v>1083</v>
      </c>
      <c r="F607" s="173" t="s">
        <v>1084</v>
      </c>
      <c r="G607" s="174" t="s">
        <v>219</v>
      </c>
      <c r="H607" s="175">
        <v>1.02</v>
      </c>
      <c r="I607" s="176"/>
      <c r="J607" s="177">
        <f>ROUND(I607*H607,2)</f>
        <v>0</v>
      </c>
      <c r="K607" s="173" t="s">
        <v>184</v>
      </c>
      <c r="L607" s="178"/>
      <c r="M607" s="179" t="s">
        <v>32</v>
      </c>
      <c r="N607" s="180" t="s">
        <v>50</v>
      </c>
      <c r="P607" s="142">
        <f>O607*H607</f>
        <v>0</v>
      </c>
      <c r="Q607" s="142">
        <v>8.1000000000000003E-2</v>
      </c>
      <c r="R607" s="142">
        <f>Q607*H607</f>
        <v>8.2619999999999999E-2</v>
      </c>
      <c r="S607" s="142">
        <v>0</v>
      </c>
      <c r="T607" s="143">
        <f>S607*H607</f>
        <v>0</v>
      </c>
      <c r="AR607" s="144" t="s">
        <v>241</v>
      </c>
      <c r="AT607" s="144" t="s">
        <v>398</v>
      </c>
      <c r="AU607" s="144" t="s">
        <v>88</v>
      </c>
      <c r="AY607" s="18" t="s">
        <v>178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8" t="s">
        <v>86</v>
      </c>
      <c r="BK607" s="145">
        <f>ROUND(I607*H607,2)</f>
        <v>0</v>
      </c>
      <c r="BL607" s="18" t="s">
        <v>185</v>
      </c>
      <c r="BM607" s="144" t="s">
        <v>1509</v>
      </c>
    </row>
    <row r="608" spans="2:65" s="13" customFormat="1" ht="10.199999999999999">
      <c r="B608" s="157"/>
      <c r="D608" s="151" t="s">
        <v>189</v>
      </c>
      <c r="F608" s="159" t="s">
        <v>784</v>
      </c>
      <c r="H608" s="160">
        <v>1.02</v>
      </c>
      <c r="I608" s="161"/>
      <c r="L608" s="157"/>
      <c r="M608" s="162"/>
      <c r="T608" s="163"/>
      <c r="AT608" s="158" t="s">
        <v>189</v>
      </c>
      <c r="AU608" s="158" t="s">
        <v>88</v>
      </c>
      <c r="AV608" s="13" t="s">
        <v>88</v>
      </c>
      <c r="AW608" s="13" t="s">
        <v>4</v>
      </c>
      <c r="AX608" s="13" t="s">
        <v>86</v>
      </c>
      <c r="AY608" s="158" t="s">
        <v>178</v>
      </c>
    </row>
    <row r="609" spans="2:65" s="1" customFormat="1" ht="44.25" customHeight="1">
      <c r="B609" s="34"/>
      <c r="C609" s="133" t="s">
        <v>540</v>
      </c>
      <c r="D609" s="133" t="s">
        <v>180</v>
      </c>
      <c r="E609" s="134" t="s">
        <v>1510</v>
      </c>
      <c r="F609" s="135" t="s">
        <v>1511</v>
      </c>
      <c r="G609" s="136" t="s">
        <v>219</v>
      </c>
      <c r="H609" s="137">
        <v>11</v>
      </c>
      <c r="I609" s="138"/>
      <c r="J609" s="139">
        <f>ROUND(I609*H609,2)</f>
        <v>0</v>
      </c>
      <c r="K609" s="135" t="s">
        <v>184</v>
      </c>
      <c r="L609" s="34"/>
      <c r="M609" s="140" t="s">
        <v>32</v>
      </c>
      <c r="N609" s="141" t="s">
        <v>50</v>
      </c>
      <c r="P609" s="142">
        <f>O609*H609</f>
        <v>0</v>
      </c>
      <c r="Q609" s="142">
        <v>0.22525999999999999</v>
      </c>
      <c r="R609" s="142">
        <f>Q609*H609</f>
        <v>2.4778599999999997</v>
      </c>
      <c r="S609" s="142">
        <v>0</v>
      </c>
      <c r="T609" s="143">
        <f>S609*H609</f>
        <v>0</v>
      </c>
      <c r="AR609" s="144" t="s">
        <v>185</v>
      </c>
      <c r="AT609" s="144" t="s">
        <v>180</v>
      </c>
      <c r="AU609" s="144" t="s">
        <v>88</v>
      </c>
      <c r="AY609" s="18" t="s">
        <v>178</v>
      </c>
      <c r="BE609" s="145">
        <f>IF(N609="základní",J609,0)</f>
        <v>0</v>
      </c>
      <c r="BF609" s="145">
        <f>IF(N609="snížená",J609,0)</f>
        <v>0</v>
      </c>
      <c r="BG609" s="145">
        <f>IF(N609="zákl. přenesená",J609,0)</f>
        <v>0</v>
      </c>
      <c r="BH609" s="145">
        <f>IF(N609="sníž. přenesená",J609,0)</f>
        <v>0</v>
      </c>
      <c r="BI609" s="145">
        <f>IF(N609="nulová",J609,0)</f>
        <v>0</v>
      </c>
      <c r="BJ609" s="18" t="s">
        <v>86</v>
      </c>
      <c r="BK609" s="145">
        <f>ROUND(I609*H609,2)</f>
        <v>0</v>
      </c>
      <c r="BL609" s="18" t="s">
        <v>185</v>
      </c>
      <c r="BM609" s="144" t="s">
        <v>1512</v>
      </c>
    </row>
    <row r="610" spans="2:65" s="1" customFormat="1" ht="10.199999999999999">
      <c r="B610" s="34"/>
      <c r="D610" s="146" t="s">
        <v>187</v>
      </c>
      <c r="F610" s="147" t="s">
        <v>1513</v>
      </c>
      <c r="I610" s="148"/>
      <c r="L610" s="34"/>
      <c r="M610" s="149"/>
      <c r="T610" s="55"/>
      <c r="AT610" s="18" t="s">
        <v>187</v>
      </c>
      <c r="AU610" s="18" t="s">
        <v>88</v>
      </c>
    </row>
    <row r="611" spans="2:65" s="12" customFormat="1" ht="10.199999999999999">
      <c r="B611" s="150"/>
      <c r="D611" s="151" t="s">
        <v>189</v>
      </c>
      <c r="E611" s="152" t="s">
        <v>32</v>
      </c>
      <c r="F611" s="153" t="s">
        <v>1222</v>
      </c>
      <c r="H611" s="152" t="s">
        <v>32</v>
      </c>
      <c r="I611" s="154"/>
      <c r="L611" s="150"/>
      <c r="M611" s="155"/>
      <c r="T611" s="156"/>
      <c r="AT611" s="152" t="s">
        <v>189</v>
      </c>
      <c r="AU611" s="152" t="s">
        <v>88</v>
      </c>
      <c r="AV611" s="12" t="s">
        <v>86</v>
      </c>
      <c r="AW611" s="12" t="s">
        <v>41</v>
      </c>
      <c r="AX611" s="12" t="s">
        <v>79</v>
      </c>
      <c r="AY611" s="152" t="s">
        <v>178</v>
      </c>
    </row>
    <row r="612" spans="2:65" s="12" customFormat="1" ht="10.199999999999999">
      <c r="B612" s="150"/>
      <c r="D612" s="151" t="s">
        <v>189</v>
      </c>
      <c r="E612" s="152" t="s">
        <v>32</v>
      </c>
      <c r="F612" s="153" t="s">
        <v>1242</v>
      </c>
      <c r="H612" s="152" t="s">
        <v>32</v>
      </c>
      <c r="I612" s="154"/>
      <c r="L612" s="150"/>
      <c r="M612" s="155"/>
      <c r="T612" s="156"/>
      <c r="AT612" s="152" t="s">
        <v>189</v>
      </c>
      <c r="AU612" s="152" t="s">
        <v>88</v>
      </c>
      <c r="AV612" s="12" t="s">
        <v>86</v>
      </c>
      <c r="AW612" s="12" t="s">
        <v>41</v>
      </c>
      <c r="AX612" s="12" t="s">
        <v>79</v>
      </c>
      <c r="AY612" s="152" t="s">
        <v>178</v>
      </c>
    </row>
    <row r="613" spans="2:65" s="12" customFormat="1" ht="10.199999999999999">
      <c r="B613" s="150"/>
      <c r="D613" s="151" t="s">
        <v>189</v>
      </c>
      <c r="E613" s="152" t="s">
        <v>32</v>
      </c>
      <c r="F613" s="153" t="s">
        <v>1301</v>
      </c>
      <c r="H613" s="152" t="s">
        <v>32</v>
      </c>
      <c r="I613" s="154"/>
      <c r="L613" s="150"/>
      <c r="M613" s="155"/>
      <c r="T613" s="156"/>
      <c r="AT613" s="152" t="s">
        <v>189</v>
      </c>
      <c r="AU613" s="152" t="s">
        <v>88</v>
      </c>
      <c r="AV613" s="12" t="s">
        <v>86</v>
      </c>
      <c r="AW613" s="12" t="s">
        <v>41</v>
      </c>
      <c r="AX613" s="12" t="s">
        <v>79</v>
      </c>
      <c r="AY613" s="152" t="s">
        <v>178</v>
      </c>
    </row>
    <row r="614" spans="2:65" s="12" customFormat="1" ht="10.199999999999999">
      <c r="B614" s="150"/>
      <c r="D614" s="151" t="s">
        <v>189</v>
      </c>
      <c r="E614" s="152" t="s">
        <v>32</v>
      </c>
      <c r="F614" s="153" t="s">
        <v>1475</v>
      </c>
      <c r="H614" s="152" t="s">
        <v>32</v>
      </c>
      <c r="I614" s="154"/>
      <c r="L614" s="150"/>
      <c r="M614" s="155"/>
      <c r="T614" s="156"/>
      <c r="AT614" s="152" t="s">
        <v>189</v>
      </c>
      <c r="AU614" s="152" t="s">
        <v>88</v>
      </c>
      <c r="AV614" s="12" t="s">
        <v>86</v>
      </c>
      <c r="AW614" s="12" t="s">
        <v>41</v>
      </c>
      <c r="AX614" s="12" t="s">
        <v>79</v>
      </c>
      <c r="AY614" s="152" t="s">
        <v>178</v>
      </c>
    </row>
    <row r="615" spans="2:65" s="12" customFormat="1" ht="10.199999999999999">
      <c r="B615" s="150"/>
      <c r="D615" s="151" t="s">
        <v>189</v>
      </c>
      <c r="E615" s="152" t="s">
        <v>32</v>
      </c>
      <c r="F615" s="153" t="s">
        <v>1514</v>
      </c>
      <c r="H615" s="152" t="s">
        <v>32</v>
      </c>
      <c r="I615" s="154"/>
      <c r="L615" s="150"/>
      <c r="M615" s="155"/>
      <c r="T615" s="156"/>
      <c r="AT615" s="152" t="s">
        <v>189</v>
      </c>
      <c r="AU615" s="152" t="s">
        <v>88</v>
      </c>
      <c r="AV615" s="12" t="s">
        <v>86</v>
      </c>
      <c r="AW615" s="12" t="s">
        <v>41</v>
      </c>
      <c r="AX615" s="12" t="s">
        <v>79</v>
      </c>
      <c r="AY615" s="152" t="s">
        <v>178</v>
      </c>
    </row>
    <row r="616" spans="2:65" s="12" customFormat="1" ht="10.199999999999999">
      <c r="B616" s="150"/>
      <c r="D616" s="151" t="s">
        <v>189</v>
      </c>
      <c r="E616" s="152" t="s">
        <v>32</v>
      </c>
      <c r="F616" s="153" t="s">
        <v>1320</v>
      </c>
      <c r="H616" s="152" t="s">
        <v>32</v>
      </c>
      <c r="I616" s="154"/>
      <c r="L616" s="150"/>
      <c r="M616" s="155"/>
      <c r="T616" s="156"/>
      <c r="AT616" s="152" t="s">
        <v>189</v>
      </c>
      <c r="AU616" s="152" t="s">
        <v>88</v>
      </c>
      <c r="AV616" s="12" t="s">
        <v>86</v>
      </c>
      <c r="AW616" s="12" t="s">
        <v>41</v>
      </c>
      <c r="AX616" s="12" t="s">
        <v>79</v>
      </c>
      <c r="AY616" s="152" t="s">
        <v>178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1515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88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3" customFormat="1" ht="10.199999999999999">
      <c r="B618" s="157"/>
      <c r="D618" s="151" t="s">
        <v>189</v>
      </c>
      <c r="E618" s="158" t="s">
        <v>32</v>
      </c>
      <c r="F618" s="159" t="s">
        <v>1516</v>
      </c>
      <c r="H618" s="160">
        <v>8</v>
      </c>
      <c r="I618" s="161"/>
      <c r="L618" s="157"/>
      <c r="M618" s="162"/>
      <c r="T618" s="163"/>
      <c r="AT618" s="158" t="s">
        <v>189</v>
      </c>
      <c r="AU618" s="158" t="s">
        <v>88</v>
      </c>
      <c r="AV618" s="13" t="s">
        <v>88</v>
      </c>
      <c r="AW618" s="13" t="s">
        <v>41</v>
      </c>
      <c r="AX618" s="13" t="s">
        <v>79</v>
      </c>
      <c r="AY618" s="158" t="s">
        <v>178</v>
      </c>
    </row>
    <row r="619" spans="2:65" s="12" customFormat="1" ht="10.199999999999999">
      <c r="B619" s="150"/>
      <c r="D619" s="151" t="s">
        <v>189</v>
      </c>
      <c r="E619" s="152" t="s">
        <v>32</v>
      </c>
      <c r="F619" s="153" t="s">
        <v>1322</v>
      </c>
      <c r="H619" s="152" t="s">
        <v>32</v>
      </c>
      <c r="I619" s="154"/>
      <c r="L619" s="150"/>
      <c r="M619" s="155"/>
      <c r="T619" s="156"/>
      <c r="AT619" s="152" t="s">
        <v>189</v>
      </c>
      <c r="AU619" s="152" t="s">
        <v>88</v>
      </c>
      <c r="AV619" s="12" t="s">
        <v>86</v>
      </c>
      <c r="AW619" s="12" t="s">
        <v>41</v>
      </c>
      <c r="AX619" s="12" t="s">
        <v>79</v>
      </c>
      <c r="AY619" s="152" t="s">
        <v>178</v>
      </c>
    </row>
    <row r="620" spans="2:65" s="12" customFormat="1" ht="10.199999999999999">
      <c r="B620" s="150"/>
      <c r="D620" s="151" t="s">
        <v>189</v>
      </c>
      <c r="E620" s="152" t="s">
        <v>32</v>
      </c>
      <c r="F620" s="153" t="s">
        <v>1517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88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3" customFormat="1" ht="10.199999999999999">
      <c r="B621" s="157"/>
      <c r="D621" s="151" t="s">
        <v>189</v>
      </c>
      <c r="E621" s="158" t="s">
        <v>32</v>
      </c>
      <c r="F621" s="159" t="s">
        <v>1495</v>
      </c>
      <c r="H621" s="160">
        <v>3</v>
      </c>
      <c r="I621" s="161"/>
      <c r="L621" s="157"/>
      <c r="M621" s="162"/>
      <c r="T621" s="163"/>
      <c r="AT621" s="158" t="s">
        <v>189</v>
      </c>
      <c r="AU621" s="158" t="s">
        <v>88</v>
      </c>
      <c r="AV621" s="13" t="s">
        <v>88</v>
      </c>
      <c r="AW621" s="13" t="s">
        <v>41</v>
      </c>
      <c r="AX621" s="13" t="s">
        <v>79</v>
      </c>
      <c r="AY621" s="158" t="s">
        <v>178</v>
      </c>
    </row>
    <row r="622" spans="2:65" s="14" customFormat="1" ht="10.199999999999999">
      <c r="B622" s="164"/>
      <c r="D622" s="151" t="s">
        <v>189</v>
      </c>
      <c r="E622" s="165" t="s">
        <v>32</v>
      </c>
      <c r="F622" s="166" t="s">
        <v>192</v>
      </c>
      <c r="H622" s="167">
        <v>11</v>
      </c>
      <c r="I622" s="168"/>
      <c r="L622" s="164"/>
      <c r="M622" s="169"/>
      <c r="T622" s="170"/>
      <c r="AT622" s="165" t="s">
        <v>189</v>
      </c>
      <c r="AU622" s="165" t="s">
        <v>88</v>
      </c>
      <c r="AV622" s="14" t="s">
        <v>185</v>
      </c>
      <c r="AW622" s="14" t="s">
        <v>41</v>
      </c>
      <c r="AX622" s="14" t="s">
        <v>86</v>
      </c>
      <c r="AY622" s="165" t="s">
        <v>178</v>
      </c>
    </row>
    <row r="623" spans="2:65" s="11" customFormat="1" ht="22.8" customHeight="1">
      <c r="B623" s="121"/>
      <c r="D623" s="122" t="s">
        <v>78</v>
      </c>
      <c r="E623" s="131" t="s">
        <v>216</v>
      </c>
      <c r="F623" s="131" t="s">
        <v>508</v>
      </c>
      <c r="I623" s="124"/>
      <c r="J623" s="132">
        <f>BK623</f>
        <v>0</v>
      </c>
      <c r="L623" s="121"/>
      <c r="M623" s="126"/>
      <c r="P623" s="127">
        <f>P624+P686</f>
        <v>0</v>
      </c>
      <c r="R623" s="127">
        <f>R624+R686</f>
        <v>0</v>
      </c>
      <c r="T623" s="128">
        <f>T624+T686</f>
        <v>0</v>
      </c>
      <c r="AR623" s="122" t="s">
        <v>86</v>
      </c>
      <c r="AT623" s="129" t="s">
        <v>78</v>
      </c>
      <c r="AU623" s="129" t="s">
        <v>86</v>
      </c>
      <c r="AY623" s="122" t="s">
        <v>178</v>
      </c>
      <c r="BK623" s="130">
        <f>BK624+BK686</f>
        <v>0</v>
      </c>
    </row>
    <row r="624" spans="2:65" s="11" customFormat="1" ht="20.85" customHeight="1">
      <c r="B624" s="121"/>
      <c r="D624" s="122" t="s">
        <v>78</v>
      </c>
      <c r="E624" s="131" t="s">
        <v>509</v>
      </c>
      <c r="F624" s="131" t="s">
        <v>1518</v>
      </c>
      <c r="I624" s="124"/>
      <c r="J624" s="132">
        <f>BK624</f>
        <v>0</v>
      </c>
      <c r="L624" s="121"/>
      <c r="M624" s="126"/>
      <c r="P624" s="127">
        <f>SUM(P625:P685)</f>
        <v>0</v>
      </c>
      <c r="R624" s="127">
        <f>SUM(R625:R685)</f>
        <v>0</v>
      </c>
      <c r="T624" s="128">
        <f>SUM(T625:T685)</f>
        <v>0</v>
      </c>
      <c r="AR624" s="122" t="s">
        <v>86</v>
      </c>
      <c r="AT624" s="129" t="s">
        <v>78</v>
      </c>
      <c r="AU624" s="129" t="s">
        <v>88</v>
      </c>
      <c r="AY624" s="122" t="s">
        <v>178</v>
      </c>
      <c r="BK624" s="130">
        <f>SUM(BK625:BK685)</f>
        <v>0</v>
      </c>
    </row>
    <row r="625" spans="2:65" s="1" customFormat="1" ht="33" customHeight="1">
      <c r="B625" s="34"/>
      <c r="C625" s="133" t="s">
        <v>549</v>
      </c>
      <c r="D625" s="133" t="s">
        <v>180</v>
      </c>
      <c r="E625" s="134" t="s">
        <v>1519</v>
      </c>
      <c r="F625" s="135" t="s">
        <v>1520</v>
      </c>
      <c r="G625" s="136" t="s">
        <v>234</v>
      </c>
      <c r="H625" s="137">
        <v>24.925000000000001</v>
      </c>
      <c r="I625" s="138"/>
      <c r="J625" s="139">
        <f>ROUND(I625*H625,2)</f>
        <v>0</v>
      </c>
      <c r="K625" s="135" t="s">
        <v>184</v>
      </c>
      <c r="L625" s="34"/>
      <c r="M625" s="140" t="s">
        <v>32</v>
      </c>
      <c r="N625" s="141" t="s">
        <v>50</v>
      </c>
      <c r="P625" s="142">
        <f>O625*H625</f>
        <v>0</v>
      </c>
      <c r="Q625" s="142">
        <v>0</v>
      </c>
      <c r="R625" s="142">
        <f>Q625*H625</f>
        <v>0</v>
      </c>
      <c r="S625" s="142">
        <v>0</v>
      </c>
      <c r="T625" s="143">
        <f>S625*H625</f>
        <v>0</v>
      </c>
      <c r="AR625" s="144" t="s">
        <v>185</v>
      </c>
      <c r="AT625" s="144" t="s">
        <v>180</v>
      </c>
      <c r="AU625" s="144" t="s">
        <v>199</v>
      </c>
      <c r="AY625" s="18" t="s">
        <v>178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86</v>
      </c>
      <c r="BK625" s="145">
        <f>ROUND(I625*H625,2)</f>
        <v>0</v>
      </c>
      <c r="BL625" s="18" t="s">
        <v>185</v>
      </c>
      <c r="BM625" s="144" t="s">
        <v>1521</v>
      </c>
    </row>
    <row r="626" spans="2:65" s="1" customFormat="1" ht="10.199999999999999">
      <c r="B626" s="34"/>
      <c r="D626" s="146" t="s">
        <v>187</v>
      </c>
      <c r="F626" s="147" t="s">
        <v>1522</v>
      </c>
      <c r="I626" s="148"/>
      <c r="L626" s="34"/>
      <c r="M626" s="149"/>
      <c r="T626" s="55"/>
      <c r="AT626" s="18" t="s">
        <v>187</v>
      </c>
      <c r="AU626" s="18" t="s">
        <v>199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190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199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2" customFormat="1" ht="10.199999999999999">
      <c r="B628" s="150"/>
      <c r="D628" s="151" t="s">
        <v>189</v>
      </c>
      <c r="E628" s="152" t="s">
        <v>32</v>
      </c>
      <c r="F628" s="153" t="s">
        <v>1222</v>
      </c>
      <c r="H628" s="152" t="s">
        <v>32</v>
      </c>
      <c r="I628" s="154"/>
      <c r="L628" s="150"/>
      <c r="M628" s="155"/>
      <c r="T628" s="156"/>
      <c r="AT628" s="152" t="s">
        <v>189</v>
      </c>
      <c r="AU628" s="152" t="s">
        <v>199</v>
      </c>
      <c r="AV628" s="12" t="s">
        <v>86</v>
      </c>
      <c r="AW628" s="12" t="s">
        <v>41</v>
      </c>
      <c r="AX628" s="12" t="s">
        <v>79</v>
      </c>
      <c r="AY628" s="152" t="s">
        <v>178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1242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199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3" customFormat="1" ht="10.199999999999999">
      <c r="B630" s="157"/>
      <c r="D630" s="151" t="s">
        <v>189</v>
      </c>
      <c r="E630" s="158" t="s">
        <v>32</v>
      </c>
      <c r="F630" s="159" t="s">
        <v>1276</v>
      </c>
      <c r="H630" s="160">
        <v>6.1749999999999998</v>
      </c>
      <c r="I630" s="161"/>
      <c r="L630" s="157"/>
      <c r="M630" s="162"/>
      <c r="T630" s="163"/>
      <c r="AT630" s="158" t="s">
        <v>189</v>
      </c>
      <c r="AU630" s="158" t="s">
        <v>199</v>
      </c>
      <c r="AV630" s="13" t="s">
        <v>88</v>
      </c>
      <c r="AW630" s="13" t="s">
        <v>41</v>
      </c>
      <c r="AX630" s="13" t="s">
        <v>79</v>
      </c>
      <c r="AY630" s="158" t="s">
        <v>178</v>
      </c>
    </row>
    <row r="631" spans="2:65" s="13" customFormat="1" ht="10.199999999999999">
      <c r="B631" s="157"/>
      <c r="D631" s="151" t="s">
        <v>189</v>
      </c>
      <c r="E631" s="158" t="s">
        <v>32</v>
      </c>
      <c r="F631" s="159" t="s">
        <v>1251</v>
      </c>
      <c r="H631" s="160">
        <v>18.75</v>
      </c>
      <c r="I631" s="161"/>
      <c r="L631" s="157"/>
      <c r="M631" s="162"/>
      <c r="T631" s="163"/>
      <c r="AT631" s="158" t="s">
        <v>189</v>
      </c>
      <c r="AU631" s="158" t="s">
        <v>199</v>
      </c>
      <c r="AV631" s="13" t="s">
        <v>88</v>
      </c>
      <c r="AW631" s="13" t="s">
        <v>41</v>
      </c>
      <c r="AX631" s="13" t="s">
        <v>79</v>
      </c>
      <c r="AY631" s="158" t="s">
        <v>178</v>
      </c>
    </row>
    <row r="632" spans="2:65" s="14" customFormat="1" ht="10.199999999999999">
      <c r="B632" s="164"/>
      <c r="D632" s="151" t="s">
        <v>189</v>
      </c>
      <c r="E632" s="165" t="s">
        <v>32</v>
      </c>
      <c r="F632" s="166" t="s">
        <v>192</v>
      </c>
      <c r="H632" s="167">
        <v>24.925000000000001</v>
      </c>
      <c r="I632" s="168"/>
      <c r="L632" s="164"/>
      <c r="M632" s="169"/>
      <c r="T632" s="170"/>
      <c r="AT632" s="165" t="s">
        <v>189</v>
      </c>
      <c r="AU632" s="165" t="s">
        <v>199</v>
      </c>
      <c r="AV632" s="14" t="s">
        <v>185</v>
      </c>
      <c r="AW632" s="14" t="s">
        <v>41</v>
      </c>
      <c r="AX632" s="14" t="s">
        <v>86</v>
      </c>
      <c r="AY632" s="165" t="s">
        <v>178</v>
      </c>
    </row>
    <row r="633" spans="2:65" s="1" customFormat="1" ht="49.05" customHeight="1">
      <c r="B633" s="34"/>
      <c r="C633" s="133" t="s">
        <v>555</v>
      </c>
      <c r="D633" s="133" t="s">
        <v>180</v>
      </c>
      <c r="E633" s="134" t="s">
        <v>1523</v>
      </c>
      <c r="F633" s="135" t="s">
        <v>1524</v>
      </c>
      <c r="G633" s="136" t="s">
        <v>234</v>
      </c>
      <c r="H633" s="137">
        <v>24.925000000000001</v>
      </c>
      <c r="I633" s="138"/>
      <c r="J633" s="139">
        <f>ROUND(I633*H633,2)</f>
        <v>0</v>
      </c>
      <c r="K633" s="135" t="s">
        <v>184</v>
      </c>
      <c r="L633" s="34"/>
      <c r="M633" s="140" t="s">
        <v>32</v>
      </c>
      <c r="N633" s="141" t="s">
        <v>50</v>
      </c>
      <c r="P633" s="142">
        <f>O633*H633</f>
        <v>0</v>
      </c>
      <c r="Q633" s="142">
        <v>0</v>
      </c>
      <c r="R633" s="142">
        <f>Q633*H633</f>
        <v>0</v>
      </c>
      <c r="S633" s="142">
        <v>0</v>
      </c>
      <c r="T633" s="143">
        <f>S633*H633</f>
        <v>0</v>
      </c>
      <c r="AR633" s="144" t="s">
        <v>185</v>
      </c>
      <c r="AT633" s="144" t="s">
        <v>180</v>
      </c>
      <c r="AU633" s="144" t="s">
        <v>199</v>
      </c>
      <c r="AY633" s="18" t="s">
        <v>178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18" t="s">
        <v>86</v>
      </c>
      <c r="BK633" s="145">
        <f>ROUND(I633*H633,2)</f>
        <v>0</v>
      </c>
      <c r="BL633" s="18" t="s">
        <v>185</v>
      </c>
      <c r="BM633" s="144" t="s">
        <v>1525</v>
      </c>
    </row>
    <row r="634" spans="2:65" s="1" customFormat="1" ht="10.199999999999999">
      <c r="B634" s="34"/>
      <c r="D634" s="146" t="s">
        <v>187</v>
      </c>
      <c r="F634" s="147" t="s">
        <v>1526</v>
      </c>
      <c r="I634" s="148"/>
      <c r="L634" s="34"/>
      <c r="M634" s="149"/>
      <c r="T634" s="55"/>
      <c r="AT634" s="18" t="s">
        <v>187</v>
      </c>
      <c r="AU634" s="18" t="s">
        <v>199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190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199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2" customFormat="1" ht="10.199999999999999">
      <c r="B636" s="150"/>
      <c r="D636" s="151" t="s">
        <v>189</v>
      </c>
      <c r="E636" s="152" t="s">
        <v>32</v>
      </c>
      <c r="F636" s="153" t="s">
        <v>1222</v>
      </c>
      <c r="H636" s="152" t="s">
        <v>32</v>
      </c>
      <c r="I636" s="154"/>
      <c r="L636" s="150"/>
      <c r="M636" s="155"/>
      <c r="T636" s="156"/>
      <c r="AT636" s="152" t="s">
        <v>189</v>
      </c>
      <c r="AU636" s="152" t="s">
        <v>199</v>
      </c>
      <c r="AV636" s="12" t="s">
        <v>86</v>
      </c>
      <c r="AW636" s="12" t="s">
        <v>41</v>
      </c>
      <c r="AX636" s="12" t="s">
        <v>79</v>
      </c>
      <c r="AY636" s="152" t="s">
        <v>178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1242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199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3" customFormat="1" ht="10.199999999999999">
      <c r="B638" s="157"/>
      <c r="D638" s="151" t="s">
        <v>189</v>
      </c>
      <c r="E638" s="158" t="s">
        <v>32</v>
      </c>
      <c r="F638" s="159" t="s">
        <v>1276</v>
      </c>
      <c r="H638" s="160">
        <v>6.1749999999999998</v>
      </c>
      <c r="I638" s="161"/>
      <c r="L638" s="157"/>
      <c r="M638" s="162"/>
      <c r="T638" s="163"/>
      <c r="AT638" s="158" t="s">
        <v>189</v>
      </c>
      <c r="AU638" s="158" t="s">
        <v>199</v>
      </c>
      <c r="AV638" s="13" t="s">
        <v>88</v>
      </c>
      <c r="AW638" s="13" t="s">
        <v>41</v>
      </c>
      <c r="AX638" s="13" t="s">
        <v>79</v>
      </c>
      <c r="AY638" s="158" t="s">
        <v>178</v>
      </c>
    </row>
    <row r="639" spans="2:65" s="13" customFormat="1" ht="10.199999999999999">
      <c r="B639" s="157"/>
      <c r="D639" s="151" t="s">
        <v>189</v>
      </c>
      <c r="E639" s="158" t="s">
        <v>32</v>
      </c>
      <c r="F639" s="159" t="s">
        <v>1251</v>
      </c>
      <c r="H639" s="160">
        <v>18.75</v>
      </c>
      <c r="I639" s="161"/>
      <c r="L639" s="157"/>
      <c r="M639" s="162"/>
      <c r="T639" s="163"/>
      <c r="AT639" s="158" t="s">
        <v>189</v>
      </c>
      <c r="AU639" s="158" t="s">
        <v>199</v>
      </c>
      <c r="AV639" s="13" t="s">
        <v>88</v>
      </c>
      <c r="AW639" s="13" t="s">
        <v>41</v>
      </c>
      <c r="AX639" s="13" t="s">
        <v>79</v>
      </c>
      <c r="AY639" s="158" t="s">
        <v>178</v>
      </c>
    </row>
    <row r="640" spans="2:65" s="14" customFormat="1" ht="10.199999999999999">
      <c r="B640" s="164"/>
      <c r="D640" s="151" t="s">
        <v>189</v>
      </c>
      <c r="E640" s="165" t="s">
        <v>32</v>
      </c>
      <c r="F640" s="166" t="s">
        <v>192</v>
      </c>
      <c r="H640" s="167">
        <v>24.925000000000001</v>
      </c>
      <c r="I640" s="168"/>
      <c r="L640" s="164"/>
      <c r="M640" s="169"/>
      <c r="T640" s="170"/>
      <c r="AT640" s="165" t="s">
        <v>189</v>
      </c>
      <c r="AU640" s="165" t="s">
        <v>199</v>
      </c>
      <c r="AV640" s="14" t="s">
        <v>185</v>
      </c>
      <c r="AW640" s="14" t="s">
        <v>41</v>
      </c>
      <c r="AX640" s="14" t="s">
        <v>86</v>
      </c>
      <c r="AY640" s="165" t="s">
        <v>178</v>
      </c>
    </row>
    <row r="641" spans="2:65" s="1" customFormat="1" ht="24.15" customHeight="1">
      <c r="B641" s="34"/>
      <c r="C641" s="133" t="s">
        <v>563</v>
      </c>
      <c r="D641" s="133" t="s">
        <v>180</v>
      </c>
      <c r="E641" s="134" t="s">
        <v>613</v>
      </c>
      <c r="F641" s="135" t="s">
        <v>614</v>
      </c>
      <c r="G641" s="136" t="s">
        <v>234</v>
      </c>
      <c r="H641" s="137">
        <v>24.925000000000001</v>
      </c>
      <c r="I641" s="138"/>
      <c r="J641" s="139">
        <f>ROUND(I641*H641,2)</f>
        <v>0</v>
      </c>
      <c r="K641" s="135" t="s">
        <v>184</v>
      </c>
      <c r="L641" s="34"/>
      <c r="M641" s="140" t="s">
        <v>32</v>
      </c>
      <c r="N641" s="141" t="s">
        <v>50</v>
      </c>
      <c r="P641" s="142">
        <f>O641*H641</f>
        <v>0</v>
      </c>
      <c r="Q641" s="142">
        <v>0</v>
      </c>
      <c r="R641" s="142">
        <f>Q641*H641</f>
        <v>0</v>
      </c>
      <c r="S641" s="142">
        <v>0</v>
      </c>
      <c r="T641" s="143">
        <f>S641*H641</f>
        <v>0</v>
      </c>
      <c r="AR641" s="144" t="s">
        <v>185</v>
      </c>
      <c r="AT641" s="144" t="s">
        <v>180</v>
      </c>
      <c r="AU641" s="144" t="s">
        <v>199</v>
      </c>
      <c r="AY641" s="18" t="s">
        <v>178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8" t="s">
        <v>86</v>
      </c>
      <c r="BK641" s="145">
        <f>ROUND(I641*H641,2)</f>
        <v>0</v>
      </c>
      <c r="BL641" s="18" t="s">
        <v>185</v>
      </c>
      <c r="BM641" s="144" t="s">
        <v>1527</v>
      </c>
    </row>
    <row r="642" spans="2:65" s="1" customFormat="1" ht="10.199999999999999">
      <c r="B642" s="34"/>
      <c r="D642" s="146" t="s">
        <v>187</v>
      </c>
      <c r="F642" s="147" t="s">
        <v>616</v>
      </c>
      <c r="I642" s="148"/>
      <c r="L642" s="34"/>
      <c r="M642" s="149"/>
      <c r="T642" s="55"/>
      <c r="AT642" s="18" t="s">
        <v>187</v>
      </c>
      <c r="AU642" s="18" t="s">
        <v>199</v>
      </c>
    </row>
    <row r="643" spans="2:65" s="12" customFormat="1" ht="10.199999999999999">
      <c r="B643" s="150"/>
      <c r="D643" s="151" t="s">
        <v>189</v>
      </c>
      <c r="E643" s="152" t="s">
        <v>32</v>
      </c>
      <c r="F643" s="153" t="s">
        <v>190</v>
      </c>
      <c r="H643" s="152" t="s">
        <v>32</v>
      </c>
      <c r="I643" s="154"/>
      <c r="L643" s="150"/>
      <c r="M643" s="155"/>
      <c r="T643" s="156"/>
      <c r="AT643" s="152" t="s">
        <v>189</v>
      </c>
      <c r="AU643" s="152" t="s">
        <v>199</v>
      </c>
      <c r="AV643" s="12" t="s">
        <v>86</v>
      </c>
      <c r="AW643" s="12" t="s">
        <v>41</v>
      </c>
      <c r="AX643" s="12" t="s">
        <v>79</v>
      </c>
      <c r="AY643" s="152" t="s">
        <v>178</v>
      </c>
    </row>
    <row r="644" spans="2:65" s="12" customFormat="1" ht="10.199999999999999">
      <c r="B644" s="150"/>
      <c r="D644" s="151" t="s">
        <v>189</v>
      </c>
      <c r="E644" s="152" t="s">
        <v>32</v>
      </c>
      <c r="F644" s="153" t="s">
        <v>1222</v>
      </c>
      <c r="H644" s="152" t="s">
        <v>32</v>
      </c>
      <c r="I644" s="154"/>
      <c r="L644" s="150"/>
      <c r="M644" s="155"/>
      <c r="T644" s="156"/>
      <c r="AT644" s="152" t="s">
        <v>189</v>
      </c>
      <c r="AU644" s="152" t="s">
        <v>199</v>
      </c>
      <c r="AV644" s="12" t="s">
        <v>86</v>
      </c>
      <c r="AW644" s="12" t="s">
        <v>41</v>
      </c>
      <c r="AX644" s="12" t="s">
        <v>79</v>
      </c>
      <c r="AY644" s="152" t="s">
        <v>178</v>
      </c>
    </row>
    <row r="645" spans="2:65" s="12" customFormat="1" ht="10.199999999999999">
      <c r="B645" s="150"/>
      <c r="D645" s="151" t="s">
        <v>189</v>
      </c>
      <c r="E645" s="152" t="s">
        <v>32</v>
      </c>
      <c r="F645" s="153" t="s">
        <v>1242</v>
      </c>
      <c r="H645" s="152" t="s">
        <v>32</v>
      </c>
      <c r="I645" s="154"/>
      <c r="L645" s="150"/>
      <c r="M645" s="155"/>
      <c r="T645" s="156"/>
      <c r="AT645" s="152" t="s">
        <v>189</v>
      </c>
      <c r="AU645" s="152" t="s">
        <v>199</v>
      </c>
      <c r="AV645" s="12" t="s">
        <v>86</v>
      </c>
      <c r="AW645" s="12" t="s">
        <v>41</v>
      </c>
      <c r="AX645" s="12" t="s">
        <v>79</v>
      </c>
      <c r="AY645" s="152" t="s">
        <v>178</v>
      </c>
    </row>
    <row r="646" spans="2:65" s="13" customFormat="1" ht="10.199999999999999">
      <c r="B646" s="157"/>
      <c r="D646" s="151" t="s">
        <v>189</v>
      </c>
      <c r="E646" s="158" t="s">
        <v>32</v>
      </c>
      <c r="F646" s="159" t="s">
        <v>1276</v>
      </c>
      <c r="H646" s="160">
        <v>6.1749999999999998</v>
      </c>
      <c r="I646" s="161"/>
      <c r="L646" s="157"/>
      <c r="M646" s="162"/>
      <c r="T646" s="163"/>
      <c r="AT646" s="158" t="s">
        <v>189</v>
      </c>
      <c r="AU646" s="158" t="s">
        <v>199</v>
      </c>
      <c r="AV646" s="13" t="s">
        <v>88</v>
      </c>
      <c r="AW646" s="13" t="s">
        <v>41</v>
      </c>
      <c r="AX646" s="13" t="s">
        <v>79</v>
      </c>
      <c r="AY646" s="158" t="s">
        <v>178</v>
      </c>
    </row>
    <row r="647" spans="2:65" s="13" customFormat="1" ht="10.199999999999999">
      <c r="B647" s="157"/>
      <c r="D647" s="151" t="s">
        <v>189</v>
      </c>
      <c r="E647" s="158" t="s">
        <v>32</v>
      </c>
      <c r="F647" s="159" t="s">
        <v>1251</v>
      </c>
      <c r="H647" s="160">
        <v>18.75</v>
      </c>
      <c r="I647" s="161"/>
      <c r="L647" s="157"/>
      <c r="M647" s="162"/>
      <c r="T647" s="163"/>
      <c r="AT647" s="158" t="s">
        <v>189</v>
      </c>
      <c r="AU647" s="158" t="s">
        <v>199</v>
      </c>
      <c r="AV647" s="13" t="s">
        <v>88</v>
      </c>
      <c r="AW647" s="13" t="s">
        <v>41</v>
      </c>
      <c r="AX647" s="13" t="s">
        <v>79</v>
      </c>
      <c r="AY647" s="158" t="s">
        <v>178</v>
      </c>
    </row>
    <row r="648" spans="2:65" s="14" customFormat="1" ht="10.199999999999999">
      <c r="B648" s="164"/>
      <c r="D648" s="151" t="s">
        <v>189</v>
      </c>
      <c r="E648" s="165" t="s">
        <v>32</v>
      </c>
      <c r="F648" s="166" t="s">
        <v>192</v>
      </c>
      <c r="H648" s="167">
        <v>24.925000000000001</v>
      </c>
      <c r="I648" s="168"/>
      <c r="L648" s="164"/>
      <c r="M648" s="169"/>
      <c r="T648" s="170"/>
      <c r="AT648" s="165" t="s">
        <v>189</v>
      </c>
      <c r="AU648" s="165" t="s">
        <v>199</v>
      </c>
      <c r="AV648" s="14" t="s">
        <v>185</v>
      </c>
      <c r="AW648" s="14" t="s">
        <v>41</v>
      </c>
      <c r="AX648" s="14" t="s">
        <v>86</v>
      </c>
      <c r="AY648" s="165" t="s">
        <v>178</v>
      </c>
    </row>
    <row r="649" spans="2:65" s="1" customFormat="1" ht="24.15" customHeight="1">
      <c r="B649" s="34"/>
      <c r="C649" s="133" t="s">
        <v>570</v>
      </c>
      <c r="D649" s="133" t="s">
        <v>180</v>
      </c>
      <c r="E649" s="134" t="s">
        <v>618</v>
      </c>
      <c r="F649" s="135" t="s">
        <v>619</v>
      </c>
      <c r="G649" s="136" t="s">
        <v>234</v>
      </c>
      <c r="H649" s="137">
        <v>97.771000000000001</v>
      </c>
      <c r="I649" s="138"/>
      <c r="J649" s="139">
        <f>ROUND(I649*H649,2)</f>
        <v>0</v>
      </c>
      <c r="K649" s="135" t="s">
        <v>184</v>
      </c>
      <c r="L649" s="34"/>
      <c r="M649" s="140" t="s">
        <v>32</v>
      </c>
      <c r="N649" s="141" t="s">
        <v>50</v>
      </c>
      <c r="P649" s="142">
        <f>O649*H649</f>
        <v>0</v>
      </c>
      <c r="Q649" s="142">
        <v>0</v>
      </c>
      <c r="R649" s="142">
        <f>Q649*H649</f>
        <v>0</v>
      </c>
      <c r="S649" s="142">
        <v>0</v>
      </c>
      <c r="T649" s="143">
        <f>S649*H649</f>
        <v>0</v>
      </c>
      <c r="AR649" s="144" t="s">
        <v>185</v>
      </c>
      <c r="AT649" s="144" t="s">
        <v>180</v>
      </c>
      <c r="AU649" s="144" t="s">
        <v>199</v>
      </c>
      <c r="AY649" s="18" t="s">
        <v>178</v>
      </c>
      <c r="BE649" s="145">
        <f>IF(N649="základní",J649,0)</f>
        <v>0</v>
      </c>
      <c r="BF649" s="145">
        <f>IF(N649="snížená",J649,0)</f>
        <v>0</v>
      </c>
      <c r="BG649" s="145">
        <f>IF(N649="zákl. přenesená",J649,0)</f>
        <v>0</v>
      </c>
      <c r="BH649" s="145">
        <f>IF(N649="sníž. přenesená",J649,0)</f>
        <v>0</v>
      </c>
      <c r="BI649" s="145">
        <f>IF(N649="nulová",J649,0)</f>
        <v>0</v>
      </c>
      <c r="BJ649" s="18" t="s">
        <v>86</v>
      </c>
      <c r="BK649" s="145">
        <f>ROUND(I649*H649,2)</f>
        <v>0</v>
      </c>
      <c r="BL649" s="18" t="s">
        <v>185</v>
      </c>
      <c r="BM649" s="144" t="s">
        <v>1528</v>
      </c>
    </row>
    <row r="650" spans="2:65" s="1" customFormat="1" ht="10.199999999999999">
      <c r="B650" s="34"/>
      <c r="D650" s="146" t="s">
        <v>187</v>
      </c>
      <c r="F650" s="147" t="s">
        <v>621</v>
      </c>
      <c r="I650" s="148"/>
      <c r="L650" s="34"/>
      <c r="M650" s="149"/>
      <c r="T650" s="55"/>
      <c r="AT650" s="18" t="s">
        <v>187</v>
      </c>
      <c r="AU650" s="18" t="s">
        <v>199</v>
      </c>
    </row>
    <row r="651" spans="2:65" s="12" customFormat="1" ht="10.199999999999999">
      <c r="B651" s="150"/>
      <c r="D651" s="151" t="s">
        <v>189</v>
      </c>
      <c r="E651" s="152" t="s">
        <v>32</v>
      </c>
      <c r="F651" s="153" t="s">
        <v>1222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199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2" customFormat="1" ht="10.199999999999999">
      <c r="B652" s="150"/>
      <c r="D652" s="151" t="s">
        <v>189</v>
      </c>
      <c r="E652" s="152" t="s">
        <v>32</v>
      </c>
      <c r="F652" s="153" t="s">
        <v>1529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199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3" customFormat="1" ht="10.199999999999999">
      <c r="B653" s="157"/>
      <c r="D653" s="151" t="s">
        <v>189</v>
      </c>
      <c r="E653" s="158" t="s">
        <v>32</v>
      </c>
      <c r="F653" s="159" t="s">
        <v>1530</v>
      </c>
      <c r="H653" s="160">
        <v>28.667999999999999</v>
      </c>
      <c r="I653" s="161"/>
      <c r="L653" s="157"/>
      <c r="M653" s="162"/>
      <c r="T653" s="163"/>
      <c r="AT653" s="158" t="s">
        <v>189</v>
      </c>
      <c r="AU653" s="158" t="s">
        <v>199</v>
      </c>
      <c r="AV653" s="13" t="s">
        <v>88</v>
      </c>
      <c r="AW653" s="13" t="s">
        <v>41</v>
      </c>
      <c r="AX653" s="13" t="s">
        <v>79</v>
      </c>
      <c r="AY653" s="158" t="s">
        <v>178</v>
      </c>
    </row>
    <row r="654" spans="2:65" s="12" customFormat="1" ht="10.199999999999999">
      <c r="B654" s="150"/>
      <c r="D654" s="151" t="s">
        <v>189</v>
      </c>
      <c r="E654" s="152" t="s">
        <v>32</v>
      </c>
      <c r="F654" s="153" t="s">
        <v>1531</v>
      </c>
      <c r="H654" s="152" t="s">
        <v>32</v>
      </c>
      <c r="I654" s="154"/>
      <c r="L654" s="150"/>
      <c r="M654" s="155"/>
      <c r="T654" s="156"/>
      <c r="AT654" s="152" t="s">
        <v>189</v>
      </c>
      <c r="AU654" s="152" t="s">
        <v>199</v>
      </c>
      <c r="AV654" s="12" t="s">
        <v>86</v>
      </c>
      <c r="AW654" s="12" t="s">
        <v>41</v>
      </c>
      <c r="AX654" s="12" t="s">
        <v>79</v>
      </c>
      <c r="AY654" s="152" t="s">
        <v>178</v>
      </c>
    </row>
    <row r="655" spans="2:65" s="13" customFormat="1" ht="10.199999999999999">
      <c r="B655" s="157"/>
      <c r="D655" s="151" t="s">
        <v>189</v>
      </c>
      <c r="E655" s="158" t="s">
        <v>32</v>
      </c>
      <c r="F655" s="159" t="s">
        <v>1532</v>
      </c>
      <c r="H655" s="160">
        <v>32.545000000000002</v>
      </c>
      <c r="I655" s="161"/>
      <c r="L655" s="157"/>
      <c r="M655" s="162"/>
      <c r="T655" s="163"/>
      <c r="AT655" s="158" t="s">
        <v>189</v>
      </c>
      <c r="AU655" s="158" t="s">
        <v>199</v>
      </c>
      <c r="AV655" s="13" t="s">
        <v>88</v>
      </c>
      <c r="AW655" s="13" t="s">
        <v>41</v>
      </c>
      <c r="AX655" s="13" t="s">
        <v>79</v>
      </c>
      <c r="AY655" s="158" t="s">
        <v>178</v>
      </c>
    </row>
    <row r="656" spans="2:65" s="12" customFormat="1" ht="10.199999999999999">
      <c r="B656" s="150"/>
      <c r="D656" s="151" t="s">
        <v>189</v>
      </c>
      <c r="E656" s="152" t="s">
        <v>32</v>
      </c>
      <c r="F656" s="153" t="s">
        <v>1533</v>
      </c>
      <c r="H656" s="152" t="s">
        <v>32</v>
      </c>
      <c r="I656" s="154"/>
      <c r="L656" s="150"/>
      <c r="M656" s="155"/>
      <c r="T656" s="156"/>
      <c r="AT656" s="152" t="s">
        <v>189</v>
      </c>
      <c r="AU656" s="152" t="s">
        <v>199</v>
      </c>
      <c r="AV656" s="12" t="s">
        <v>86</v>
      </c>
      <c r="AW656" s="12" t="s">
        <v>41</v>
      </c>
      <c r="AX656" s="12" t="s">
        <v>79</v>
      </c>
      <c r="AY656" s="152" t="s">
        <v>178</v>
      </c>
    </row>
    <row r="657" spans="2:65" s="13" customFormat="1" ht="10.199999999999999">
      <c r="B657" s="157"/>
      <c r="D657" s="151" t="s">
        <v>189</v>
      </c>
      <c r="E657" s="158" t="s">
        <v>32</v>
      </c>
      <c r="F657" s="159" t="s">
        <v>1534</v>
      </c>
      <c r="H657" s="160">
        <v>36.558</v>
      </c>
      <c r="I657" s="161"/>
      <c r="L657" s="157"/>
      <c r="M657" s="162"/>
      <c r="T657" s="163"/>
      <c r="AT657" s="158" t="s">
        <v>189</v>
      </c>
      <c r="AU657" s="158" t="s">
        <v>199</v>
      </c>
      <c r="AV657" s="13" t="s">
        <v>88</v>
      </c>
      <c r="AW657" s="13" t="s">
        <v>41</v>
      </c>
      <c r="AX657" s="13" t="s">
        <v>79</v>
      </c>
      <c r="AY657" s="158" t="s">
        <v>178</v>
      </c>
    </row>
    <row r="658" spans="2:65" s="14" customFormat="1" ht="10.199999999999999">
      <c r="B658" s="164"/>
      <c r="D658" s="151" t="s">
        <v>189</v>
      </c>
      <c r="E658" s="165" t="s">
        <v>32</v>
      </c>
      <c r="F658" s="166" t="s">
        <v>192</v>
      </c>
      <c r="H658" s="167">
        <v>97.771000000000001</v>
      </c>
      <c r="I658" s="168"/>
      <c r="L658" s="164"/>
      <c r="M658" s="169"/>
      <c r="T658" s="170"/>
      <c r="AT658" s="165" t="s">
        <v>189</v>
      </c>
      <c r="AU658" s="165" t="s">
        <v>199</v>
      </c>
      <c r="AV658" s="14" t="s">
        <v>185</v>
      </c>
      <c r="AW658" s="14" t="s">
        <v>41</v>
      </c>
      <c r="AX658" s="14" t="s">
        <v>86</v>
      </c>
      <c r="AY658" s="165" t="s">
        <v>178</v>
      </c>
    </row>
    <row r="659" spans="2:65" s="1" customFormat="1" ht="44.25" customHeight="1">
      <c r="B659" s="34"/>
      <c r="C659" s="133" t="s">
        <v>576</v>
      </c>
      <c r="D659" s="133" t="s">
        <v>180</v>
      </c>
      <c r="E659" s="134" t="s">
        <v>626</v>
      </c>
      <c r="F659" s="135" t="s">
        <v>627</v>
      </c>
      <c r="G659" s="136" t="s">
        <v>234</v>
      </c>
      <c r="H659" s="137">
        <v>36.558</v>
      </c>
      <c r="I659" s="138"/>
      <c r="J659" s="139">
        <f>ROUND(I659*H659,2)</f>
        <v>0</v>
      </c>
      <c r="K659" s="135" t="s">
        <v>184</v>
      </c>
      <c r="L659" s="34"/>
      <c r="M659" s="140" t="s">
        <v>32</v>
      </c>
      <c r="N659" s="141" t="s">
        <v>50</v>
      </c>
      <c r="P659" s="142">
        <f>O659*H659</f>
        <v>0</v>
      </c>
      <c r="Q659" s="142">
        <v>0</v>
      </c>
      <c r="R659" s="142">
        <f>Q659*H659</f>
        <v>0</v>
      </c>
      <c r="S659" s="142">
        <v>0</v>
      </c>
      <c r="T659" s="143">
        <f>S659*H659</f>
        <v>0</v>
      </c>
      <c r="AR659" s="144" t="s">
        <v>185</v>
      </c>
      <c r="AT659" s="144" t="s">
        <v>180</v>
      </c>
      <c r="AU659" s="144" t="s">
        <v>199</v>
      </c>
      <c r="AY659" s="18" t="s">
        <v>178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8" t="s">
        <v>86</v>
      </c>
      <c r="BK659" s="145">
        <f>ROUND(I659*H659,2)</f>
        <v>0</v>
      </c>
      <c r="BL659" s="18" t="s">
        <v>185</v>
      </c>
      <c r="BM659" s="144" t="s">
        <v>1535</v>
      </c>
    </row>
    <row r="660" spans="2:65" s="1" customFormat="1" ht="10.199999999999999">
      <c r="B660" s="34"/>
      <c r="D660" s="146" t="s">
        <v>187</v>
      </c>
      <c r="F660" s="147" t="s">
        <v>629</v>
      </c>
      <c r="I660" s="148"/>
      <c r="L660" s="34"/>
      <c r="M660" s="149"/>
      <c r="T660" s="55"/>
      <c r="AT660" s="18" t="s">
        <v>187</v>
      </c>
      <c r="AU660" s="18" t="s">
        <v>199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190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199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2" customFormat="1" ht="10.199999999999999">
      <c r="B662" s="150"/>
      <c r="D662" s="151" t="s">
        <v>189</v>
      </c>
      <c r="E662" s="152" t="s">
        <v>32</v>
      </c>
      <c r="F662" s="153" t="s">
        <v>1222</v>
      </c>
      <c r="H662" s="152" t="s">
        <v>32</v>
      </c>
      <c r="I662" s="154"/>
      <c r="L662" s="150"/>
      <c r="M662" s="155"/>
      <c r="T662" s="156"/>
      <c r="AT662" s="152" t="s">
        <v>189</v>
      </c>
      <c r="AU662" s="152" t="s">
        <v>199</v>
      </c>
      <c r="AV662" s="12" t="s">
        <v>86</v>
      </c>
      <c r="AW662" s="12" t="s">
        <v>41</v>
      </c>
      <c r="AX662" s="12" t="s">
        <v>79</v>
      </c>
      <c r="AY662" s="152" t="s">
        <v>178</v>
      </c>
    </row>
    <row r="663" spans="2:65" s="12" customFormat="1" ht="10.199999999999999">
      <c r="B663" s="150"/>
      <c r="D663" s="151" t="s">
        <v>189</v>
      </c>
      <c r="E663" s="152" t="s">
        <v>32</v>
      </c>
      <c r="F663" s="153" t="s">
        <v>1242</v>
      </c>
      <c r="H663" s="152" t="s">
        <v>32</v>
      </c>
      <c r="I663" s="154"/>
      <c r="L663" s="150"/>
      <c r="M663" s="155"/>
      <c r="T663" s="156"/>
      <c r="AT663" s="152" t="s">
        <v>189</v>
      </c>
      <c r="AU663" s="152" t="s">
        <v>199</v>
      </c>
      <c r="AV663" s="12" t="s">
        <v>86</v>
      </c>
      <c r="AW663" s="12" t="s">
        <v>41</v>
      </c>
      <c r="AX663" s="12" t="s">
        <v>79</v>
      </c>
      <c r="AY663" s="152" t="s">
        <v>178</v>
      </c>
    </row>
    <row r="664" spans="2:65" s="12" customFormat="1" ht="10.199999999999999">
      <c r="B664" s="150"/>
      <c r="D664" s="151" t="s">
        <v>189</v>
      </c>
      <c r="E664" s="152" t="s">
        <v>32</v>
      </c>
      <c r="F664" s="153" t="s">
        <v>1290</v>
      </c>
      <c r="H664" s="152" t="s">
        <v>32</v>
      </c>
      <c r="I664" s="154"/>
      <c r="L664" s="150"/>
      <c r="M664" s="155"/>
      <c r="T664" s="156"/>
      <c r="AT664" s="152" t="s">
        <v>189</v>
      </c>
      <c r="AU664" s="152" t="s">
        <v>199</v>
      </c>
      <c r="AV664" s="12" t="s">
        <v>86</v>
      </c>
      <c r="AW664" s="12" t="s">
        <v>41</v>
      </c>
      <c r="AX664" s="12" t="s">
        <v>79</v>
      </c>
      <c r="AY664" s="152" t="s">
        <v>178</v>
      </c>
    </row>
    <row r="665" spans="2:65" s="13" customFormat="1" ht="10.199999999999999">
      <c r="B665" s="157"/>
      <c r="D665" s="151" t="s">
        <v>189</v>
      </c>
      <c r="E665" s="158" t="s">
        <v>32</v>
      </c>
      <c r="F665" s="159" t="s">
        <v>1291</v>
      </c>
      <c r="H665" s="160">
        <v>10.45</v>
      </c>
      <c r="I665" s="161"/>
      <c r="L665" s="157"/>
      <c r="M665" s="162"/>
      <c r="T665" s="163"/>
      <c r="AT665" s="158" t="s">
        <v>189</v>
      </c>
      <c r="AU665" s="158" t="s">
        <v>199</v>
      </c>
      <c r="AV665" s="13" t="s">
        <v>88</v>
      </c>
      <c r="AW665" s="13" t="s">
        <v>41</v>
      </c>
      <c r="AX665" s="13" t="s">
        <v>79</v>
      </c>
      <c r="AY665" s="158" t="s">
        <v>178</v>
      </c>
    </row>
    <row r="666" spans="2:65" s="13" customFormat="1" ht="10.199999999999999">
      <c r="B666" s="157"/>
      <c r="D666" s="151" t="s">
        <v>189</v>
      </c>
      <c r="E666" s="158" t="s">
        <v>32</v>
      </c>
      <c r="F666" s="159" t="s">
        <v>1292</v>
      </c>
      <c r="H666" s="160">
        <v>26.108000000000001</v>
      </c>
      <c r="I666" s="161"/>
      <c r="L666" s="157"/>
      <c r="M666" s="162"/>
      <c r="T666" s="163"/>
      <c r="AT666" s="158" t="s">
        <v>189</v>
      </c>
      <c r="AU666" s="158" t="s">
        <v>199</v>
      </c>
      <c r="AV666" s="13" t="s">
        <v>88</v>
      </c>
      <c r="AW666" s="13" t="s">
        <v>41</v>
      </c>
      <c r="AX666" s="13" t="s">
        <v>79</v>
      </c>
      <c r="AY666" s="158" t="s">
        <v>178</v>
      </c>
    </row>
    <row r="667" spans="2:65" s="14" customFormat="1" ht="10.199999999999999">
      <c r="B667" s="164"/>
      <c r="D667" s="151" t="s">
        <v>189</v>
      </c>
      <c r="E667" s="165" t="s">
        <v>32</v>
      </c>
      <c r="F667" s="166" t="s">
        <v>192</v>
      </c>
      <c r="H667" s="167">
        <v>36.558</v>
      </c>
      <c r="I667" s="168"/>
      <c r="L667" s="164"/>
      <c r="M667" s="169"/>
      <c r="T667" s="170"/>
      <c r="AT667" s="165" t="s">
        <v>189</v>
      </c>
      <c r="AU667" s="165" t="s">
        <v>199</v>
      </c>
      <c r="AV667" s="14" t="s">
        <v>185</v>
      </c>
      <c r="AW667" s="14" t="s">
        <v>41</v>
      </c>
      <c r="AX667" s="14" t="s">
        <v>86</v>
      </c>
      <c r="AY667" s="165" t="s">
        <v>178</v>
      </c>
    </row>
    <row r="668" spans="2:65" s="1" customFormat="1" ht="44.25" customHeight="1">
      <c r="B668" s="34"/>
      <c r="C668" s="133" t="s">
        <v>582</v>
      </c>
      <c r="D668" s="133" t="s">
        <v>180</v>
      </c>
      <c r="E668" s="134" t="s">
        <v>1536</v>
      </c>
      <c r="F668" s="135" t="s">
        <v>1537</v>
      </c>
      <c r="G668" s="136" t="s">
        <v>234</v>
      </c>
      <c r="H668" s="137">
        <v>28.667999999999999</v>
      </c>
      <c r="I668" s="138"/>
      <c r="J668" s="139">
        <f>ROUND(I668*H668,2)</f>
        <v>0</v>
      </c>
      <c r="K668" s="135" t="s">
        <v>184</v>
      </c>
      <c r="L668" s="34"/>
      <c r="M668" s="140" t="s">
        <v>32</v>
      </c>
      <c r="N668" s="141" t="s">
        <v>50</v>
      </c>
      <c r="P668" s="142">
        <f>O668*H668</f>
        <v>0</v>
      </c>
      <c r="Q668" s="142">
        <v>0</v>
      </c>
      <c r="R668" s="142">
        <f>Q668*H668</f>
        <v>0</v>
      </c>
      <c r="S668" s="142">
        <v>0</v>
      </c>
      <c r="T668" s="143">
        <f>S668*H668</f>
        <v>0</v>
      </c>
      <c r="AR668" s="144" t="s">
        <v>185</v>
      </c>
      <c r="AT668" s="144" t="s">
        <v>180</v>
      </c>
      <c r="AU668" s="144" t="s">
        <v>199</v>
      </c>
      <c r="AY668" s="18" t="s">
        <v>178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8" t="s">
        <v>86</v>
      </c>
      <c r="BK668" s="145">
        <f>ROUND(I668*H668,2)</f>
        <v>0</v>
      </c>
      <c r="BL668" s="18" t="s">
        <v>185</v>
      </c>
      <c r="BM668" s="144" t="s">
        <v>1538</v>
      </c>
    </row>
    <row r="669" spans="2:65" s="1" customFormat="1" ht="10.199999999999999">
      <c r="B669" s="34"/>
      <c r="D669" s="146" t="s">
        <v>187</v>
      </c>
      <c r="F669" s="147" t="s">
        <v>1539</v>
      </c>
      <c r="I669" s="148"/>
      <c r="L669" s="34"/>
      <c r="M669" s="149"/>
      <c r="T669" s="55"/>
      <c r="AT669" s="18" t="s">
        <v>187</v>
      </c>
      <c r="AU669" s="18" t="s">
        <v>199</v>
      </c>
    </row>
    <row r="670" spans="2:65" s="12" customFormat="1" ht="10.199999999999999">
      <c r="B670" s="150"/>
      <c r="D670" s="151" t="s">
        <v>189</v>
      </c>
      <c r="E670" s="152" t="s">
        <v>32</v>
      </c>
      <c r="F670" s="153" t="s">
        <v>190</v>
      </c>
      <c r="H670" s="152" t="s">
        <v>32</v>
      </c>
      <c r="I670" s="154"/>
      <c r="L670" s="150"/>
      <c r="M670" s="155"/>
      <c r="T670" s="156"/>
      <c r="AT670" s="152" t="s">
        <v>189</v>
      </c>
      <c r="AU670" s="152" t="s">
        <v>199</v>
      </c>
      <c r="AV670" s="12" t="s">
        <v>86</v>
      </c>
      <c r="AW670" s="12" t="s">
        <v>41</v>
      </c>
      <c r="AX670" s="12" t="s">
        <v>79</v>
      </c>
      <c r="AY670" s="152" t="s">
        <v>178</v>
      </c>
    </row>
    <row r="671" spans="2:65" s="12" customFormat="1" ht="10.199999999999999">
      <c r="B671" s="150"/>
      <c r="D671" s="151" t="s">
        <v>189</v>
      </c>
      <c r="E671" s="152" t="s">
        <v>32</v>
      </c>
      <c r="F671" s="153" t="s">
        <v>1222</v>
      </c>
      <c r="H671" s="152" t="s">
        <v>32</v>
      </c>
      <c r="I671" s="154"/>
      <c r="L671" s="150"/>
      <c r="M671" s="155"/>
      <c r="T671" s="156"/>
      <c r="AT671" s="152" t="s">
        <v>189</v>
      </c>
      <c r="AU671" s="152" t="s">
        <v>199</v>
      </c>
      <c r="AV671" s="12" t="s">
        <v>86</v>
      </c>
      <c r="AW671" s="12" t="s">
        <v>41</v>
      </c>
      <c r="AX671" s="12" t="s">
        <v>79</v>
      </c>
      <c r="AY671" s="152" t="s">
        <v>178</v>
      </c>
    </row>
    <row r="672" spans="2:65" s="12" customFormat="1" ht="10.199999999999999">
      <c r="B672" s="150"/>
      <c r="D672" s="151" t="s">
        <v>189</v>
      </c>
      <c r="E672" s="152" t="s">
        <v>32</v>
      </c>
      <c r="F672" s="153" t="s">
        <v>1242</v>
      </c>
      <c r="H672" s="152" t="s">
        <v>32</v>
      </c>
      <c r="I672" s="154"/>
      <c r="L672" s="150"/>
      <c r="M672" s="155"/>
      <c r="T672" s="156"/>
      <c r="AT672" s="152" t="s">
        <v>189</v>
      </c>
      <c r="AU672" s="152" t="s">
        <v>199</v>
      </c>
      <c r="AV672" s="12" t="s">
        <v>86</v>
      </c>
      <c r="AW672" s="12" t="s">
        <v>41</v>
      </c>
      <c r="AX672" s="12" t="s">
        <v>79</v>
      </c>
      <c r="AY672" s="152" t="s">
        <v>178</v>
      </c>
    </row>
    <row r="673" spans="2:65" s="12" customFormat="1" ht="10.199999999999999">
      <c r="B673" s="150"/>
      <c r="D673" s="151" t="s">
        <v>189</v>
      </c>
      <c r="E673" s="152" t="s">
        <v>32</v>
      </c>
      <c r="F673" s="153" t="s">
        <v>1540</v>
      </c>
      <c r="H673" s="152" t="s">
        <v>32</v>
      </c>
      <c r="I673" s="154"/>
      <c r="L673" s="150"/>
      <c r="M673" s="155"/>
      <c r="T673" s="156"/>
      <c r="AT673" s="152" t="s">
        <v>189</v>
      </c>
      <c r="AU673" s="152" t="s">
        <v>199</v>
      </c>
      <c r="AV673" s="12" t="s">
        <v>86</v>
      </c>
      <c r="AW673" s="12" t="s">
        <v>41</v>
      </c>
      <c r="AX673" s="12" t="s">
        <v>79</v>
      </c>
      <c r="AY673" s="152" t="s">
        <v>178</v>
      </c>
    </row>
    <row r="674" spans="2:65" s="13" customFormat="1" ht="10.199999999999999">
      <c r="B674" s="157"/>
      <c r="D674" s="151" t="s">
        <v>189</v>
      </c>
      <c r="E674" s="158" t="s">
        <v>32</v>
      </c>
      <c r="F674" s="159" t="s">
        <v>1541</v>
      </c>
      <c r="H674" s="160">
        <v>7.6</v>
      </c>
      <c r="I674" s="161"/>
      <c r="L674" s="157"/>
      <c r="M674" s="162"/>
      <c r="T674" s="163"/>
      <c r="AT674" s="158" t="s">
        <v>189</v>
      </c>
      <c r="AU674" s="158" t="s">
        <v>199</v>
      </c>
      <c r="AV674" s="13" t="s">
        <v>88</v>
      </c>
      <c r="AW674" s="13" t="s">
        <v>41</v>
      </c>
      <c r="AX674" s="13" t="s">
        <v>79</v>
      </c>
      <c r="AY674" s="158" t="s">
        <v>178</v>
      </c>
    </row>
    <row r="675" spans="2:65" s="13" customFormat="1" ht="10.199999999999999">
      <c r="B675" s="157"/>
      <c r="D675" s="151" t="s">
        <v>189</v>
      </c>
      <c r="E675" s="158" t="s">
        <v>32</v>
      </c>
      <c r="F675" s="159" t="s">
        <v>1260</v>
      </c>
      <c r="H675" s="160">
        <v>21.068000000000001</v>
      </c>
      <c r="I675" s="161"/>
      <c r="L675" s="157"/>
      <c r="M675" s="162"/>
      <c r="T675" s="163"/>
      <c r="AT675" s="158" t="s">
        <v>189</v>
      </c>
      <c r="AU675" s="158" t="s">
        <v>199</v>
      </c>
      <c r="AV675" s="13" t="s">
        <v>88</v>
      </c>
      <c r="AW675" s="13" t="s">
        <v>41</v>
      </c>
      <c r="AX675" s="13" t="s">
        <v>79</v>
      </c>
      <c r="AY675" s="158" t="s">
        <v>178</v>
      </c>
    </row>
    <row r="676" spans="2:65" s="14" customFormat="1" ht="10.199999999999999">
      <c r="B676" s="164"/>
      <c r="D676" s="151" t="s">
        <v>189</v>
      </c>
      <c r="E676" s="165" t="s">
        <v>32</v>
      </c>
      <c r="F676" s="166" t="s">
        <v>192</v>
      </c>
      <c r="H676" s="167">
        <v>28.667999999999999</v>
      </c>
      <c r="I676" s="168"/>
      <c r="L676" s="164"/>
      <c r="M676" s="169"/>
      <c r="T676" s="170"/>
      <c r="AT676" s="165" t="s">
        <v>189</v>
      </c>
      <c r="AU676" s="165" t="s">
        <v>199</v>
      </c>
      <c r="AV676" s="14" t="s">
        <v>185</v>
      </c>
      <c r="AW676" s="14" t="s">
        <v>41</v>
      </c>
      <c r="AX676" s="14" t="s">
        <v>86</v>
      </c>
      <c r="AY676" s="165" t="s">
        <v>178</v>
      </c>
    </row>
    <row r="677" spans="2:65" s="1" customFormat="1" ht="44.25" customHeight="1">
      <c r="B677" s="34"/>
      <c r="C677" s="133" t="s">
        <v>587</v>
      </c>
      <c r="D677" s="133" t="s">
        <v>180</v>
      </c>
      <c r="E677" s="134" t="s">
        <v>1542</v>
      </c>
      <c r="F677" s="135" t="s">
        <v>1543</v>
      </c>
      <c r="G677" s="136" t="s">
        <v>234</v>
      </c>
      <c r="H677" s="137">
        <v>32.545000000000002</v>
      </c>
      <c r="I677" s="138"/>
      <c r="J677" s="139">
        <f>ROUND(I677*H677,2)</f>
        <v>0</v>
      </c>
      <c r="K677" s="135" t="s">
        <v>184</v>
      </c>
      <c r="L677" s="34"/>
      <c r="M677" s="140" t="s">
        <v>32</v>
      </c>
      <c r="N677" s="141" t="s">
        <v>50</v>
      </c>
      <c r="P677" s="142">
        <f>O677*H677</f>
        <v>0</v>
      </c>
      <c r="Q677" s="142">
        <v>0</v>
      </c>
      <c r="R677" s="142">
        <f>Q677*H677</f>
        <v>0</v>
      </c>
      <c r="S677" s="142">
        <v>0</v>
      </c>
      <c r="T677" s="143">
        <f>S677*H677</f>
        <v>0</v>
      </c>
      <c r="AR677" s="144" t="s">
        <v>185</v>
      </c>
      <c r="AT677" s="144" t="s">
        <v>180</v>
      </c>
      <c r="AU677" s="144" t="s">
        <v>199</v>
      </c>
      <c r="AY677" s="18" t="s">
        <v>178</v>
      </c>
      <c r="BE677" s="145">
        <f>IF(N677="základní",J677,0)</f>
        <v>0</v>
      </c>
      <c r="BF677" s="145">
        <f>IF(N677="snížená",J677,0)</f>
        <v>0</v>
      </c>
      <c r="BG677" s="145">
        <f>IF(N677="zákl. přenesená",J677,0)</f>
        <v>0</v>
      </c>
      <c r="BH677" s="145">
        <f>IF(N677="sníž. přenesená",J677,0)</f>
        <v>0</v>
      </c>
      <c r="BI677" s="145">
        <f>IF(N677="nulová",J677,0)</f>
        <v>0</v>
      </c>
      <c r="BJ677" s="18" t="s">
        <v>86</v>
      </c>
      <c r="BK677" s="145">
        <f>ROUND(I677*H677,2)</f>
        <v>0</v>
      </c>
      <c r="BL677" s="18" t="s">
        <v>185</v>
      </c>
      <c r="BM677" s="144" t="s">
        <v>1544</v>
      </c>
    </row>
    <row r="678" spans="2:65" s="1" customFormat="1" ht="10.199999999999999">
      <c r="B678" s="34"/>
      <c r="D678" s="146" t="s">
        <v>187</v>
      </c>
      <c r="F678" s="147" t="s">
        <v>1545</v>
      </c>
      <c r="I678" s="148"/>
      <c r="L678" s="34"/>
      <c r="M678" s="149"/>
      <c r="T678" s="55"/>
      <c r="AT678" s="18" t="s">
        <v>187</v>
      </c>
      <c r="AU678" s="18" t="s">
        <v>199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190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199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2" customFormat="1" ht="10.199999999999999">
      <c r="B680" s="150"/>
      <c r="D680" s="151" t="s">
        <v>189</v>
      </c>
      <c r="E680" s="152" t="s">
        <v>32</v>
      </c>
      <c r="F680" s="153" t="s">
        <v>1222</v>
      </c>
      <c r="H680" s="152" t="s">
        <v>32</v>
      </c>
      <c r="I680" s="154"/>
      <c r="L680" s="150"/>
      <c r="M680" s="155"/>
      <c r="T680" s="156"/>
      <c r="AT680" s="152" t="s">
        <v>189</v>
      </c>
      <c r="AU680" s="152" t="s">
        <v>199</v>
      </c>
      <c r="AV680" s="12" t="s">
        <v>86</v>
      </c>
      <c r="AW680" s="12" t="s">
        <v>41</v>
      </c>
      <c r="AX680" s="12" t="s">
        <v>79</v>
      </c>
      <c r="AY680" s="152" t="s">
        <v>178</v>
      </c>
    </row>
    <row r="681" spans="2:65" s="12" customFormat="1" ht="10.199999999999999">
      <c r="B681" s="150"/>
      <c r="D681" s="151" t="s">
        <v>189</v>
      </c>
      <c r="E681" s="152" t="s">
        <v>32</v>
      </c>
      <c r="F681" s="153" t="s">
        <v>1242</v>
      </c>
      <c r="H681" s="152" t="s">
        <v>32</v>
      </c>
      <c r="I681" s="154"/>
      <c r="L681" s="150"/>
      <c r="M681" s="155"/>
      <c r="T681" s="156"/>
      <c r="AT681" s="152" t="s">
        <v>189</v>
      </c>
      <c r="AU681" s="152" t="s">
        <v>199</v>
      </c>
      <c r="AV681" s="12" t="s">
        <v>86</v>
      </c>
      <c r="AW681" s="12" t="s">
        <v>41</v>
      </c>
      <c r="AX681" s="12" t="s">
        <v>79</v>
      </c>
      <c r="AY681" s="152" t="s">
        <v>178</v>
      </c>
    </row>
    <row r="682" spans="2:65" s="12" customFormat="1" ht="10.199999999999999">
      <c r="B682" s="150"/>
      <c r="D682" s="151" t="s">
        <v>189</v>
      </c>
      <c r="E682" s="152" t="s">
        <v>32</v>
      </c>
      <c r="F682" s="153" t="s">
        <v>1546</v>
      </c>
      <c r="H682" s="152" t="s">
        <v>32</v>
      </c>
      <c r="I682" s="154"/>
      <c r="L682" s="150"/>
      <c r="M682" s="155"/>
      <c r="T682" s="156"/>
      <c r="AT682" s="152" t="s">
        <v>189</v>
      </c>
      <c r="AU682" s="152" t="s">
        <v>199</v>
      </c>
      <c r="AV682" s="12" t="s">
        <v>86</v>
      </c>
      <c r="AW682" s="12" t="s">
        <v>41</v>
      </c>
      <c r="AX682" s="12" t="s">
        <v>79</v>
      </c>
      <c r="AY682" s="152" t="s">
        <v>178</v>
      </c>
    </row>
    <row r="683" spans="2:65" s="13" customFormat="1" ht="10.199999999999999">
      <c r="B683" s="157"/>
      <c r="D683" s="151" t="s">
        <v>189</v>
      </c>
      <c r="E683" s="158" t="s">
        <v>32</v>
      </c>
      <c r="F683" s="159" t="s">
        <v>1547</v>
      </c>
      <c r="H683" s="160">
        <v>9.0250000000000004</v>
      </c>
      <c r="I683" s="161"/>
      <c r="L683" s="157"/>
      <c r="M683" s="162"/>
      <c r="T683" s="163"/>
      <c r="AT683" s="158" t="s">
        <v>189</v>
      </c>
      <c r="AU683" s="158" t="s">
        <v>199</v>
      </c>
      <c r="AV683" s="13" t="s">
        <v>88</v>
      </c>
      <c r="AW683" s="13" t="s">
        <v>41</v>
      </c>
      <c r="AX683" s="13" t="s">
        <v>79</v>
      </c>
      <c r="AY683" s="158" t="s">
        <v>178</v>
      </c>
    </row>
    <row r="684" spans="2:65" s="13" customFormat="1" ht="10.199999999999999">
      <c r="B684" s="157"/>
      <c r="D684" s="151" t="s">
        <v>189</v>
      </c>
      <c r="E684" s="158" t="s">
        <v>32</v>
      </c>
      <c r="F684" s="159" t="s">
        <v>1269</v>
      </c>
      <c r="H684" s="160">
        <v>23.52</v>
      </c>
      <c r="I684" s="161"/>
      <c r="L684" s="157"/>
      <c r="M684" s="162"/>
      <c r="T684" s="163"/>
      <c r="AT684" s="158" t="s">
        <v>189</v>
      </c>
      <c r="AU684" s="158" t="s">
        <v>199</v>
      </c>
      <c r="AV684" s="13" t="s">
        <v>88</v>
      </c>
      <c r="AW684" s="13" t="s">
        <v>41</v>
      </c>
      <c r="AX684" s="13" t="s">
        <v>79</v>
      </c>
      <c r="AY684" s="158" t="s">
        <v>178</v>
      </c>
    </row>
    <row r="685" spans="2:65" s="14" customFormat="1" ht="10.199999999999999">
      <c r="B685" s="164"/>
      <c r="D685" s="151" t="s">
        <v>189</v>
      </c>
      <c r="E685" s="165" t="s">
        <v>32</v>
      </c>
      <c r="F685" s="166" t="s">
        <v>192</v>
      </c>
      <c r="H685" s="167">
        <v>32.545000000000002</v>
      </c>
      <c r="I685" s="168"/>
      <c r="L685" s="164"/>
      <c r="M685" s="169"/>
      <c r="T685" s="170"/>
      <c r="AT685" s="165" t="s">
        <v>189</v>
      </c>
      <c r="AU685" s="165" t="s">
        <v>199</v>
      </c>
      <c r="AV685" s="14" t="s">
        <v>185</v>
      </c>
      <c r="AW685" s="14" t="s">
        <v>41</v>
      </c>
      <c r="AX685" s="14" t="s">
        <v>86</v>
      </c>
      <c r="AY685" s="165" t="s">
        <v>178</v>
      </c>
    </row>
    <row r="686" spans="2:65" s="11" customFormat="1" ht="20.85" customHeight="1">
      <c r="B686" s="121"/>
      <c r="D686" s="122" t="s">
        <v>78</v>
      </c>
      <c r="E686" s="131" t="s">
        <v>1548</v>
      </c>
      <c r="F686" s="131" t="s">
        <v>1549</v>
      </c>
      <c r="I686" s="124"/>
      <c r="J686" s="132">
        <f>BK686</f>
        <v>0</v>
      </c>
      <c r="L686" s="121"/>
      <c r="M686" s="126"/>
      <c r="P686" s="127">
        <f>SUM(P687:P761)</f>
        <v>0</v>
      </c>
      <c r="R686" s="127">
        <f>SUM(R687:R761)</f>
        <v>0</v>
      </c>
      <c r="T686" s="128">
        <f>SUM(T687:T761)</f>
        <v>0</v>
      </c>
      <c r="AR686" s="122" t="s">
        <v>86</v>
      </c>
      <c r="AT686" s="129" t="s">
        <v>78</v>
      </c>
      <c r="AU686" s="129" t="s">
        <v>88</v>
      </c>
      <c r="AY686" s="122" t="s">
        <v>178</v>
      </c>
      <c r="BK686" s="130">
        <f>SUM(BK687:BK761)</f>
        <v>0</v>
      </c>
    </row>
    <row r="687" spans="2:65" s="1" customFormat="1" ht="33" customHeight="1">
      <c r="B687" s="34"/>
      <c r="C687" s="133" t="s">
        <v>592</v>
      </c>
      <c r="D687" s="133" t="s">
        <v>180</v>
      </c>
      <c r="E687" s="134" t="s">
        <v>1550</v>
      </c>
      <c r="F687" s="135" t="s">
        <v>1551</v>
      </c>
      <c r="G687" s="136" t="s">
        <v>234</v>
      </c>
      <c r="H687" s="137">
        <v>127.675</v>
      </c>
      <c r="I687" s="138"/>
      <c r="J687" s="139">
        <f>ROUND(I687*H687,2)</f>
        <v>0</v>
      </c>
      <c r="K687" s="135" t="s">
        <v>184</v>
      </c>
      <c r="L687" s="34"/>
      <c r="M687" s="140" t="s">
        <v>32</v>
      </c>
      <c r="N687" s="141" t="s">
        <v>50</v>
      </c>
      <c r="P687" s="142">
        <f>O687*H687</f>
        <v>0</v>
      </c>
      <c r="Q687" s="142">
        <v>0</v>
      </c>
      <c r="R687" s="142">
        <f>Q687*H687</f>
        <v>0</v>
      </c>
      <c r="S687" s="142">
        <v>0</v>
      </c>
      <c r="T687" s="143">
        <f>S687*H687</f>
        <v>0</v>
      </c>
      <c r="AR687" s="144" t="s">
        <v>185</v>
      </c>
      <c r="AT687" s="144" t="s">
        <v>180</v>
      </c>
      <c r="AU687" s="144" t="s">
        <v>199</v>
      </c>
      <c r="AY687" s="18" t="s">
        <v>178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8" t="s">
        <v>86</v>
      </c>
      <c r="BK687" s="145">
        <f>ROUND(I687*H687,2)</f>
        <v>0</v>
      </c>
      <c r="BL687" s="18" t="s">
        <v>185</v>
      </c>
      <c r="BM687" s="144" t="s">
        <v>1552</v>
      </c>
    </row>
    <row r="688" spans="2:65" s="1" customFormat="1" ht="10.199999999999999">
      <c r="B688" s="34"/>
      <c r="D688" s="146" t="s">
        <v>187</v>
      </c>
      <c r="F688" s="147" t="s">
        <v>1553</v>
      </c>
      <c r="I688" s="148"/>
      <c r="L688" s="34"/>
      <c r="M688" s="149"/>
      <c r="T688" s="55"/>
      <c r="AT688" s="18" t="s">
        <v>187</v>
      </c>
      <c r="AU688" s="18" t="s">
        <v>199</v>
      </c>
    </row>
    <row r="689" spans="2:65" s="12" customFormat="1" ht="10.199999999999999">
      <c r="B689" s="150"/>
      <c r="D689" s="151" t="s">
        <v>189</v>
      </c>
      <c r="E689" s="152" t="s">
        <v>32</v>
      </c>
      <c r="F689" s="153" t="s">
        <v>190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199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1222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199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2" customFormat="1" ht="10.199999999999999">
      <c r="B691" s="150"/>
      <c r="D691" s="151" t="s">
        <v>189</v>
      </c>
      <c r="E691" s="152" t="s">
        <v>32</v>
      </c>
      <c r="F691" s="153" t="s">
        <v>1242</v>
      </c>
      <c r="H691" s="152" t="s">
        <v>32</v>
      </c>
      <c r="I691" s="154"/>
      <c r="L691" s="150"/>
      <c r="M691" s="155"/>
      <c r="T691" s="156"/>
      <c r="AT691" s="152" t="s">
        <v>189</v>
      </c>
      <c r="AU691" s="152" t="s">
        <v>199</v>
      </c>
      <c r="AV691" s="12" t="s">
        <v>86</v>
      </c>
      <c r="AW691" s="12" t="s">
        <v>41</v>
      </c>
      <c r="AX691" s="12" t="s">
        <v>79</v>
      </c>
      <c r="AY691" s="152" t="s">
        <v>178</v>
      </c>
    </row>
    <row r="692" spans="2:65" s="12" customFormat="1" ht="10.199999999999999">
      <c r="B692" s="150"/>
      <c r="D692" s="151" t="s">
        <v>189</v>
      </c>
      <c r="E692" s="152" t="s">
        <v>32</v>
      </c>
      <c r="F692" s="153" t="s">
        <v>1243</v>
      </c>
      <c r="H692" s="152" t="s">
        <v>32</v>
      </c>
      <c r="I692" s="154"/>
      <c r="L692" s="150"/>
      <c r="M692" s="155"/>
      <c r="T692" s="156"/>
      <c r="AT692" s="152" t="s">
        <v>189</v>
      </c>
      <c r="AU692" s="152" t="s">
        <v>199</v>
      </c>
      <c r="AV692" s="12" t="s">
        <v>86</v>
      </c>
      <c r="AW692" s="12" t="s">
        <v>41</v>
      </c>
      <c r="AX692" s="12" t="s">
        <v>79</v>
      </c>
      <c r="AY692" s="152" t="s">
        <v>178</v>
      </c>
    </row>
    <row r="693" spans="2:65" s="12" customFormat="1" ht="10.199999999999999">
      <c r="B693" s="150"/>
      <c r="D693" s="151" t="s">
        <v>189</v>
      </c>
      <c r="E693" s="152" t="s">
        <v>32</v>
      </c>
      <c r="F693" s="153" t="s">
        <v>1554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199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3" customFormat="1" ht="10.199999999999999">
      <c r="B694" s="157"/>
      <c r="D694" s="151" t="s">
        <v>189</v>
      </c>
      <c r="E694" s="158" t="s">
        <v>32</v>
      </c>
      <c r="F694" s="159" t="s">
        <v>1555</v>
      </c>
      <c r="H694" s="160">
        <v>77.674999999999997</v>
      </c>
      <c r="I694" s="161"/>
      <c r="L694" s="157"/>
      <c r="M694" s="162"/>
      <c r="T694" s="163"/>
      <c r="AT694" s="158" t="s">
        <v>189</v>
      </c>
      <c r="AU694" s="158" t="s">
        <v>199</v>
      </c>
      <c r="AV694" s="13" t="s">
        <v>88</v>
      </c>
      <c r="AW694" s="13" t="s">
        <v>41</v>
      </c>
      <c r="AX694" s="13" t="s">
        <v>79</v>
      </c>
      <c r="AY694" s="158" t="s">
        <v>178</v>
      </c>
    </row>
    <row r="695" spans="2:65" s="13" customFormat="1" ht="10.199999999999999">
      <c r="B695" s="157"/>
      <c r="D695" s="151" t="s">
        <v>189</v>
      </c>
      <c r="E695" s="158" t="s">
        <v>32</v>
      </c>
      <c r="F695" s="159" t="s">
        <v>1556</v>
      </c>
      <c r="H695" s="160">
        <v>50</v>
      </c>
      <c r="I695" s="161"/>
      <c r="L695" s="157"/>
      <c r="M695" s="162"/>
      <c r="T695" s="163"/>
      <c r="AT695" s="158" t="s">
        <v>189</v>
      </c>
      <c r="AU695" s="158" t="s">
        <v>199</v>
      </c>
      <c r="AV695" s="13" t="s">
        <v>88</v>
      </c>
      <c r="AW695" s="13" t="s">
        <v>41</v>
      </c>
      <c r="AX695" s="13" t="s">
        <v>79</v>
      </c>
      <c r="AY695" s="158" t="s">
        <v>178</v>
      </c>
    </row>
    <row r="696" spans="2:65" s="14" customFormat="1" ht="10.199999999999999">
      <c r="B696" s="164"/>
      <c r="D696" s="151" t="s">
        <v>189</v>
      </c>
      <c r="E696" s="165" t="s">
        <v>32</v>
      </c>
      <c r="F696" s="166" t="s">
        <v>192</v>
      </c>
      <c r="H696" s="167">
        <v>127.675</v>
      </c>
      <c r="I696" s="168"/>
      <c r="L696" s="164"/>
      <c r="M696" s="169"/>
      <c r="T696" s="170"/>
      <c r="AT696" s="165" t="s">
        <v>189</v>
      </c>
      <c r="AU696" s="165" t="s">
        <v>199</v>
      </c>
      <c r="AV696" s="14" t="s">
        <v>185</v>
      </c>
      <c r="AW696" s="14" t="s">
        <v>41</v>
      </c>
      <c r="AX696" s="14" t="s">
        <v>86</v>
      </c>
      <c r="AY696" s="165" t="s">
        <v>178</v>
      </c>
    </row>
    <row r="697" spans="2:65" s="1" customFormat="1" ht="49.05" customHeight="1">
      <c r="B697" s="34"/>
      <c r="C697" s="133" t="s">
        <v>596</v>
      </c>
      <c r="D697" s="133" t="s">
        <v>180</v>
      </c>
      <c r="E697" s="134" t="s">
        <v>1557</v>
      </c>
      <c r="F697" s="135" t="s">
        <v>1558</v>
      </c>
      <c r="G697" s="136" t="s">
        <v>234</v>
      </c>
      <c r="H697" s="137">
        <v>151.78</v>
      </c>
      <c r="I697" s="138"/>
      <c r="J697" s="139">
        <f>ROUND(I697*H697,2)</f>
        <v>0</v>
      </c>
      <c r="K697" s="135" t="s">
        <v>184</v>
      </c>
      <c r="L697" s="34"/>
      <c r="M697" s="140" t="s">
        <v>32</v>
      </c>
      <c r="N697" s="141" t="s">
        <v>50</v>
      </c>
      <c r="P697" s="142">
        <f>O697*H697</f>
        <v>0</v>
      </c>
      <c r="Q697" s="142">
        <v>0</v>
      </c>
      <c r="R697" s="142">
        <f>Q697*H697</f>
        <v>0</v>
      </c>
      <c r="S697" s="142">
        <v>0</v>
      </c>
      <c r="T697" s="143">
        <f>S697*H697</f>
        <v>0</v>
      </c>
      <c r="AR697" s="144" t="s">
        <v>185</v>
      </c>
      <c r="AT697" s="144" t="s">
        <v>180</v>
      </c>
      <c r="AU697" s="144" t="s">
        <v>199</v>
      </c>
      <c r="AY697" s="18" t="s">
        <v>178</v>
      </c>
      <c r="BE697" s="145">
        <f>IF(N697="základní",J697,0)</f>
        <v>0</v>
      </c>
      <c r="BF697" s="145">
        <f>IF(N697="snížená",J697,0)</f>
        <v>0</v>
      </c>
      <c r="BG697" s="145">
        <f>IF(N697="zákl. přenesená",J697,0)</f>
        <v>0</v>
      </c>
      <c r="BH697" s="145">
        <f>IF(N697="sníž. přenesená",J697,0)</f>
        <v>0</v>
      </c>
      <c r="BI697" s="145">
        <f>IF(N697="nulová",J697,0)</f>
        <v>0</v>
      </c>
      <c r="BJ697" s="18" t="s">
        <v>86</v>
      </c>
      <c r="BK697" s="145">
        <f>ROUND(I697*H697,2)</f>
        <v>0</v>
      </c>
      <c r="BL697" s="18" t="s">
        <v>185</v>
      </c>
      <c r="BM697" s="144" t="s">
        <v>1559</v>
      </c>
    </row>
    <row r="698" spans="2:65" s="1" customFormat="1" ht="10.199999999999999">
      <c r="B698" s="34"/>
      <c r="D698" s="146" t="s">
        <v>187</v>
      </c>
      <c r="F698" s="147" t="s">
        <v>1560</v>
      </c>
      <c r="I698" s="148"/>
      <c r="L698" s="34"/>
      <c r="M698" s="149"/>
      <c r="T698" s="55"/>
      <c r="AT698" s="18" t="s">
        <v>187</v>
      </c>
      <c r="AU698" s="18" t="s">
        <v>199</v>
      </c>
    </row>
    <row r="699" spans="2:65" s="12" customFormat="1" ht="10.199999999999999">
      <c r="B699" s="150"/>
      <c r="D699" s="151" t="s">
        <v>189</v>
      </c>
      <c r="E699" s="152" t="s">
        <v>32</v>
      </c>
      <c r="F699" s="153" t="s">
        <v>190</v>
      </c>
      <c r="H699" s="152" t="s">
        <v>32</v>
      </c>
      <c r="I699" s="154"/>
      <c r="L699" s="150"/>
      <c r="M699" s="155"/>
      <c r="T699" s="156"/>
      <c r="AT699" s="152" t="s">
        <v>189</v>
      </c>
      <c r="AU699" s="152" t="s">
        <v>199</v>
      </c>
      <c r="AV699" s="12" t="s">
        <v>86</v>
      </c>
      <c r="AW699" s="12" t="s">
        <v>41</v>
      </c>
      <c r="AX699" s="12" t="s">
        <v>79</v>
      </c>
      <c r="AY699" s="152" t="s">
        <v>178</v>
      </c>
    </row>
    <row r="700" spans="2:65" s="12" customFormat="1" ht="10.199999999999999">
      <c r="B700" s="150"/>
      <c r="D700" s="151" t="s">
        <v>189</v>
      </c>
      <c r="E700" s="152" t="s">
        <v>32</v>
      </c>
      <c r="F700" s="153" t="s">
        <v>1222</v>
      </c>
      <c r="H700" s="152" t="s">
        <v>32</v>
      </c>
      <c r="I700" s="154"/>
      <c r="L700" s="150"/>
      <c r="M700" s="155"/>
      <c r="T700" s="156"/>
      <c r="AT700" s="152" t="s">
        <v>189</v>
      </c>
      <c r="AU700" s="152" t="s">
        <v>199</v>
      </c>
      <c r="AV700" s="12" t="s">
        <v>86</v>
      </c>
      <c r="AW700" s="12" t="s">
        <v>41</v>
      </c>
      <c r="AX700" s="12" t="s">
        <v>79</v>
      </c>
      <c r="AY700" s="152" t="s">
        <v>178</v>
      </c>
    </row>
    <row r="701" spans="2:65" s="12" customFormat="1" ht="10.199999999999999">
      <c r="B701" s="150"/>
      <c r="D701" s="151" t="s">
        <v>189</v>
      </c>
      <c r="E701" s="152" t="s">
        <v>32</v>
      </c>
      <c r="F701" s="153" t="s">
        <v>1242</v>
      </c>
      <c r="H701" s="152" t="s">
        <v>32</v>
      </c>
      <c r="I701" s="154"/>
      <c r="L701" s="150"/>
      <c r="M701" s="155"/>
      <c r="T701" s="156"/>
      <c r="AT701" s="152" t="s">
        <v>189</v>
      </c>
      <c r="AU701" s="152" t="s">
        <v>199</v>
      </c>
      <c r="AV701" s="12" t="s">
        <v>86</v>
      </c>
      <c r="AW701" s="12" t="s">
        <v>41</v>
      </c>
      <c r="AX701" s="12" t="s">
        <v>79</v>
      </c>
      <c r="AY701" s="152" t="s">
        <v>178</v>
      </c>
    </row>
    <row r="702" spans="2:65" s="12" customFormat="1" ht="10.199999999999999">
      <c r="B702" s="150"/>
      <c r="D702" s="151" t="s">
        <v>189</v>
      </c>
      <c r="E702" s="152" t="s">
        <v>32</v>
      </c>
      <c r="F702" s="153" t="s">
        <v>1243</v>
      </c>
      <c r="H702" s="152" t="s">
        <v>32</v>
      </c>
      <c r="I702" s="154"/>
      <c r="L702" s="150"/>
      <c r="M702" s="155"/>
      <c r="T702" s="156"/>
      <c r="AT702" s="152" t="s">
        <v>189</v>
      </c>
      <c r="AU702" s="152" t="s">
        <v>199</v>
      </c>
      <c r="AV702" s="12" t="s">
        <v>86</v>
      </c>
      <c r="AW702" s="12" t="s">
        <v>41</v>
      </c>
      <c r="AX702" s="12" t="s">
        <v>79</v>
      </c>
      <c r="AY702" s="152" t="s">
        <v>178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1561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199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3" customFormat="1" ht="10.199999999999999">
      <c r="B704" s="157"/>
      <c r="D704" s="151" t="s">
        <v>189</v>
      </c>
      <c r="E704" s="158" t="s">
        <v>32</v>
      </c>
      <c r="F704" s="159" t="s">
        <v>1562</v>
      </c>
      <c r="H704" s="160">
        <v>95.6</v>
      </c>
      <c r="I704" s="161"/>
      <c r="L704" s="157"/>
      <c r="M704" s="162"/>
      <c r="T704" s="163"/>
      <c r="AT704" s="158" t="s">
        <v>189</v>
      </c>
      <c r="AU704" s="158" t="s">
        <v>199</v>
      </c>
      <c r="AV704" s="13" t="s">
        <v>88</v>
      </c>
      <c r="AW704" s="13" t="s">
        <v>41</v>
      </c>
      <c r="AX704" s="13" t="s">
        <v>79</v>
      </c>
      <c r="AY704" s="158" t="s">
        <v>178</v>
      </c>
    </row>
    <row r="705" spans="2:65" s="13" customFormat="1" ht="10.199999999999999">
      <c r="B705" s="157"/>
      <c r="D705" s="151" t="s">
        <v>189</v>
      </c>
      <c r="E705" s="158" t="s">
        <v>32</v>
      </c>
      <c r="F705" s="159" t="s">
        <v>1563</v>
      </c>
      <c r="H705" s="160">
        <v>56.18</v>
      </c>
      <c r="I705" s="161"/>
      <c r="L705" s="157"/>
      <c r="M705" s="162"/>
      <c r="T705" s="163"/>
      <c r="AT705" s="158" t="s">
        <v>189</v>
      </c>
      <c r="AU705" s="158" t="s">
        <v>199</v>
      </c>
      <c r="AV705" s="13" t="s">
        <v>88</v>
      </c>
      <c r="AW705" s="13" t="s">
        <v>41</v>
      </c>
      <c r="AX705" s="13" t="s">
        <v>79</v>
      </c>
      <c r="AY705" s="158" t="s">
        <v>178</v>
      </c>
    </row>
    <row r="706" spans="2:65" s="14" customFormat="1" ht="10.199999999999999">
      <c r="B706" s="164"/>
      <c r="D706" s="151" t="s">
        <v>189</v>
      </c>
      <c r="E706" s="165" t="s">
        <v>32</v>
      </c>
      <c r="F706" s="166" t="s">
        <v>192</v>
      </c>
      <c r="H706" s="167">
        <v>151.78</v>
      </c>
      <c r="I706" s="168"/>
      <c r="L706" s="164"/>
      <c r="M706" s="169"/>
      <c r="T706" s="170"/>
      <c r="AT706" s="165" t="s">
        <v>189</v>
      </c>
      <c r="AU706" s="165" t="s">
        <v>199</v>
      </c>
      <c r="AV706" s="14" t="s">
        <v>185</v>
      </c>
      <c r="AW706" s="14" t="s">
        <v>41</v>
      </c>
      <c r="AX706" s="14" t="s">
        <v>86</v>
      </c>
      <c r="AY706" s="165" t="s">
        <v>178</v>
      </c>
    </row>
    <row r="707" spans="2:65" s="1" customFormat="1" ht="37.799999999999997" customHeight="1">
      <c r="B707" s="34"/>
      <c r="C707" s="133" t="s">
        <v>602</v>
      </c>
      <c r="D707" s="133" t="s">
        <v>180</v>
      </c>
      <c r="E707" s="134" t="s">
        <v>1564</v>
      </c>
      <c r="F707" s="135" t="s">
        <v>1565</v>
      </c>
      <c r="G707" s="136" t="s">
        <v>234</v>
      </c>
      <c r="H707" s="137">
        <v>127.675</v>
      </c>
      <c r="I707" s="138"/>
      <c r="J707" s="139">
        <f>ROUND(I707*H707,2)</f>
        <v>0</v>
      </c>
      <c r="K707" s="135" t="s">
        <v>184</v>
      </c>
      <c r="L707" s="34"/>
      <c r="M707" s="140" t="s">
        <v>32</v>
      </c>
      <c r="N707" s="141" t="s">
        <v>50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185</v>
      </c>
      <c r="AT707" s="144" t="s">
        <v>180</v>
      </c>
      <c r="AU707" s="144" t="s">
        <v>199</v>
      </c>
      <c r="AY707" s="18" t="s">
        <v>178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8" t="s">
        <v>86</v>
      </c>
      <c r="BK707" s="145">
        <f>ROUND(I707*H707,2)</f>
        <v>0</v>
      </c>
      <c r="BL707" s="18" t="s">
        <v>185</v>
      </c>
      <c r="BM707" s="144" t="s">
        <v>1566</v>
      </c>
    </row>
    <row r="708" spans="2:65" s="1" customFormat="1" ht="10.199999999999999">
      <c r="B708" s="34"/>
      <c r="D708" s="146" t="s">
        <v>187</v>
      </c>
      <c r="F708" s="147" t="s">
        <v>1567</v>
      </c>
      <c r="I708" s="148"/>
      <c r="L708" s="34"/>
      <c r="M708" s="149"/>
      <c r="T708" s="55"/>
      <c r="AT708" s="18" t="s">
        <v>187</v>
      </c>
      <c r="AU708" s="18" t="s">
        <v>199</v>
      </c>
    </row>
    <row r="709" spans="2:65" s="12" customFormat="1" ht="10.199999999999999">
      <c r="B709" s="150"/>
      <c r="D709" s="151" t="s">
        <v>189</v>
      </c>
      <c r="E709" s="152" t="s">
        <v>32</v>
      </c>
      <c r="F709" s="153" t="s">
        <v>190</v>
      </c>
      <c r="H709" s="152" t="s">
        <v>32</v>
      </c>
      <c r="I709" s="154"/>
      <c r="L709" s="150"/>
      <c r="M709" s="155"/>
      <c r="T709" s="156"/>
      <c r="AT709" s="152" t="s">
        <v>189</v>
      </c>
      <c r="AU709" s="152" t="s">
        <v>199</v>
      </c>
      <c r="AV709" s="12" t="s">
        <v>86</v>
      </c>
      <c r="AW709" s="12" t="s">
        <v>41</v>
      </c>
      <c r="AX709" s="12" t="s">
        <v>79</v>
      </c>
      <c r="AY709" s="152" t="s">
        <v>178</v>
      </c>
    </row>
    <row r="710" spans="2:65" s="12" customFormat="1" ht="10.199999999999999">
      <c r="B710" s="150"/>
      <c r="D710" s="151" t="s">
        <v>189</v>
      </c>
      <c r="E710" s="152" t="s">
        <v>32</v>
      </c>
      <c r="F710" s="153" t="s">
        <v>1222</v>
      </c>
      <c r="H710" s="152" t="s">
        <v>32</v>
      </c>
      <c r="I710" s="154"/>
      <c r="L710" s="150"/>
      <c r="M710" s="155"/>
      <c r="T710" s="156"/>
      <c r="AT710" s="152" t="s">
        <v>189</v>
      </c>
      <c r="AU710" s="152" t="s">
        <v>199</v>
      </c>
      <c r="AV710" s="12" t="s">
        <v>86</v>
      </c>
      <c r="AW710" s="12" t="s">
        <v>41</v>
      </c>
      <c r="AX710" s="12" t="s">
        <v>79</v>
      </c>
      <c r="AY710" s="152" t="s">
        <v>178</v>
      </c>
    </row>
    <row r="711" spans="2:65" s="12" customFormat="1" ht="10.199999999999999">
      <c r="B711" s="150"/>
      <c r="D711" s="151" t="s">
        <v>189</v>
      </c>
      <c r="E711" s="152" t="s">
        <v>32</v>
      </c>
      <c r="F711" s="153" t="s">
        <v>1242</v>
      </c>
      <c r="H711" s="152" t="s">
        <v>32</v>
      </c>
      <c r="I711" s="154"/>
      <c r="L711" s="150"/>
      <c r="M711" s="155"/>
      <c r="T711" s="156"/>
      <c r="AT711" s="152" t="s">
        <v>189</v>
      </c>
      <c r="AU711" s="152" t="s">
        <v>199</v>
      </c>
      <c r="AV711" s="12" t="s">
        <v>86</v>
      </c>
      <c r="AW711" s="12" t="s">
        <v>41</v>
      </c>
      <c r="AX711" s="12" t="s">
        <v>79</v>
      </c>
      <c r="AY711" s="152" t="s">
        <v>178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1243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199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2" customFormat="1" ht="10.199999999999999">
      <c r="B713" s="150"/>
      <c r="D713" s="151" t="s">
        <v>189</v>
      </c>
      <c r="E713" s="152" t="s">
        <v>32</v>
      </c>
      <c r="F713" s="153" t="s">
        <v>1554</v>
      </c>
      <c r="H713" s="152" t="s">
        <v>32</v>
      </c>
      <c r="I713" s="154"/>
      <c r="L713" s="150"/>
      <c r="M713" s="155"/>
      <c r="T713" s="156"/>
      <c r="AT713" s="152" t="s">
        <v>189</v>
      </c>
      <c r="AU713" s="152" t="s">
        <v>199</v>
      </c>
      <c r="AV713" s="12" t="s">
        <v>86</v>
      </c>
      <c r="AW713" s="12" t="s">
        <v>41</v>
      </c>
      <c r="AX713" s="12" t="s">
        <v>79</v>
      </c>
      <c r="AY713" s="152" t="s">
        <v>178</v>
      </c>
    </row>
    <row r="714" spans="2:65" s="13" customFormat="1" ht="10.199999999999999">
      <c r="B714" s="157"/>
      <c r="D714" s="151" t="s">
        <v>189</v>
      </c>
      <c r="E714" s="158" t="s">
        <v>32</v>
      </c>
      <c r="F714" s="159" t="s">
        <v>1555</v>
      </c>
      <c r="H714" s="160">
        <v>77.674999999999997</v>
      </c>
      <c r="I714" s="161"/>
      <c r="L714" s="157"/>
      <c r="M714" s="162"/>
      <c r="T714" s="163"/>
      <c r="AT714" s="158" t="s">
        <v>189</v>
      </c>
      <c r="AU714" s="158" t="s">
        <v>199</v>
      </c>
      <c r="AV714" s="13" t="s">
        <v>88</v>
      </c>
      <c r="AW714" s="13" t="s">
        <v>41</v>
      </c>
      <c r="AX714" s="13" t="s">
        <v>79</v>
      </c>
      <c r="AY714" s="158" t="s">
        <v>178</v>
      </c>
    </row>
    <row r="715" spans="2:65" s="13" customFormat="1" ht="10.199999999999999">
      <c r="B715" s="157"/>
      <c r="D715" s="151" t="s">
        <v>189</v>
      </c>
      <c r="E715" s="158" t="s">
        <v>32</v>
      </c>
      <c r="F715" s="159" t="s">
        <v>1556</v>
      </c>
      <c r="H715" s="160">
        <v>50</v>
      </c>
      <c r="I715" s="161"/>
      <c r="L715" s="157"/>
      <c r="M715" s="162"/>
      <c r="T715" s="163"/>
      <c r="AT715" s="158" t="s">
        <v>189</v>
      </c>
      <c r="AU715" s="158" t="s">
        <v>199</v>
      </c>
      <c r="AV715" s="13" t="s">
        <v>88</v>
      </c>
      <c r="AW715" s="13" t="s">
        <v>41</v>
      </c>
      <c r="AX715" s="13" t="s">
        <v>79</v>
      </c>
      <c r="AY715" s="158" t="s">
        <v>178</v>
      </c>
    </row>
    <row r="716" spans="2:65" s="14" customFormat="1" ht="10.199999999999999">
      <c r="B716" s="164"/>
      <c r="D716" s="151" t="s">
        <v>189</v>
      </c>
      <c r="E716" s="165" t="s">
        <v>32</v>
      </c>
      <c r="F716" s="166" t="s">
        <v>192</v>
      </c>
      <c r="H716" s="167">
        <v>127.675</v>
      </c>
      <c r="I716" s="168"/>
      <c r="L716" s="164"/>
      <c r="M716" s="169"/>
      <c r="T716" s="170"/>
      <c r="AT716" s="165" t="s">
        <v>189</v>
      </c>
      <c r="AU716" s="165" t="s">
        <v>199</v>
      </c>
      <c r="AV716" s="14" t="s">
        <v>185</v>
      </c>
      <c r="AW716" s="14" t="s">
        <v>41</v>
      </c>
      <c r="AX716" s="14" t="s">
        <v>86</v>
      </c>
      <c r="AY716" s="165" t="s">
        <v>178</v>
      </c>
    </row>
    <row r="717" spans="2:65" s="1" customFormat="1" ht="24.15" customHeight="1">
      <c r="B717" s="34"/>
      <c r="C717" s="133" t="s">
        <v>607</v>
      </c>
      <c r="D717" s="133" t="s">
        <v>180</v>
      </c>
      <c r="E717" s="134" t="s">
        <v>1568</v>
      </c>
      <c r="F717" s="135" t="s">
        <v>1569</v>
      </c>
      <c r="G717" s="136" t="s">
        <v>234</v>
      </c>
      <c r="H717" s="137">
        <v>127.675</v>
      </c>
      <c r="I717" s="138"/>
      <c r="J717" s="139">
        <f>ROUND(I717*H717,2)</f>
        <v>0</v>
      </c>
      <c r="K717" s="135" t="s">
        <v>184</v>
      </c>
      <c r="L717" s="34"/>
      <c r="M717" s="140" t="s">
        <v>32</v>
      </c>
      <c r="N717" s="141" t="s">
        <v>50</v>
      </c>
      <c r="P717" s="142">
        <f>O717*H717</f>
        <v>0</v>
      </c>
      <c r="Q717" s="142">
        <v>0</v>
      </c>
      <c r="R717" s="142">
        <f>Q717*H717</f>
        <v>0</v>
      </c>
      <c r="S717" s="142">
        <v>0</v>
      </c>
      <c r="T717" s="143">
        <f>S717*H717</f>
        <v>0</v>
      </c>
      <c r="AR717" s="144" t="s">
        <v>185</v>
      </c>
      <c r="AT717" s="144" t="s">
        <v>180</v>
      </c>
      <c r="AU717" s="144" t="s">
        <v>199</v>
      </c>
      <c r="AY717" s="18" t="s">
        <v>178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86</v>
      </c>
      <c r="BK717" s="145">
        <f>ROUND(I717*H717,2)</f>
        <v>0</v>
      </c>
      <c r="BL717" s="18" t="s">
        <v>185</v>
      </c>
      <c r="BM717" s="144" t="s">
        <v>1570</v>
      </c>
    </row>
    <row r="718" spans="2:65" s="1" customFormat="1" ht="10.199999999999999">
      <c r="B718" s="34"/>
      <c r="D718" s="146" t="s">
        <v>187</v>
      </c>
      <c r="F718" s="147" t="s">
        <v>1571</v>
      </c>
      <c r="I718" s="148"/>
      <c r="L718" s="34"/>
      <c r="M718" s="149"/>
      <c r="T718" s="55"/>
      <c r="AT718" s="18" t="s">
        <v>187</v>
      </c>
      <c r="AU718" s="18" t="s">
        <v>199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190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199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2" customFormat="1" ht="10.199999999999999">
      <c r="B720" s="150"/>
      <c r="D720" s="151" t="s">
        <v>189</v>
      </c>
      <c r="E720" s="152" t="s">
        <v>32</v>
      </c>
      <c r="F720" s="153" t="s">
        <v>1222</v>
      </c>
      <c r="H720" s="152" t="s">
        <v>32</v>
      </c>
      <c r="I720" s="154"/>
      <c r="L720" s="150"/>
      <c r="M720" s="155"/>
      <c r="T720" s="156"/>
      <c r="AT720" s="152" t="s">
        <v>189</v>
      </c>
      <c r="AU720" s="152" t="s">
        <v>199</v>
      </c>
      <c r="AV720" s="12" t="s">
        <v>86</v>
      </c>
      <c r="AW720" s="12" t="s">
        <v>41</v>
      </c>
      <c r="AX720" s="12" t="s">
        <v>79</v>
      </c>
      <c r="AY720" s="152" t="s">
        <v>178</v>
      </c>
    </row>
    <row r="721" spans="2:65" s="12" customFormat="1" ht="10.199999999999999">
      <c r="B721" s="150"/>
      <c r="D721" s="151" t="s">
        <v>189</v>
      </c>
      <c r="E721" s="152" t="s">
        <v>32</v>
      </c>
      <c r="F721" s="153" t="s">
        <v>1242</v>
      </c>
      <c r="H721" s="152" t="s">
        <v>32</v>
      </c>
      <c r="I721" s="154"/>
      <c r="L721" s="150"/>
      <c r="M721" s="155"/>
      <c r="T721" s="156"/>
      <c r="AT721" s="152" t="s">
        <v>189</v>
      </c>
      <c r="AU721" s="152" t="s">
        <v>199</v>
      </c>
      <c r="AV721" s="12" t="s">
        <v>86</v>
      </c>
      <c r="AW721" s="12" t="s">
        <v>41</v>
      </c>
      <c r="AX721" s="12" t="s">
        <v>79</v>
      </c>
      <c r="AY721" s="152" t="s">
        <v>178</v>
      </c>
    </row>
    <row r="722" spans="2:65" s="12" customFormat="1" ht="10.199999999999999">
      <c r="B722" s="150"/>
      <c r="D722" s="151" t="s">
        <v>189</v>
      </c>
      <c r="E722" s="152" t="s">
        <v>32</v>
      </c>
      <c r="F722" s="153" t="s">
        <v>1243</v>
      </c>
      <c r="H722" s="152" t="s">
        <v>32</v>
      </c>
      <c r="I722" s="154"/>
      <c r="L722" s="150"/>
      <c r="M722" s="155"/>
      <c r="T722" s="156"/>
      <c r="AT722" s="152" t="s">
        <v>189</v>
      </c>
      <c r="AU722" s="152" t="s">
        <v>199</v>
      </c>
      <c r="AV722" s="12" t="s">
        <v>86</v>
      </c>
      <c r="AW722" s="12" t="s">
        <v>41</v>
      </c>
      <c r="AX722" s="12" t="s">
        <v>79</v>
      </c>
      <c r="AY722" s="152" t="s">
        <v>178</v>
      </c>
    </row>
    <row r="723" spans="2:65" s="12" customFormat="1" ht="10.199999999999999">
      <c r="B723" s="150"/>
      <c r="D723" s="151" t="s">
        <v>189</v>
      </c>
      <c r="E723" s="152" t="s">
        <v>32</v>
      </c>
      <c r="F723" s="153" t="s">
        <v>1554</v>
      </c>
      <c r="H723" s="152" t="s">
        <v>32</v>
      </c>
      <c r="I723" s="154"/>
      <c r="L723" s="150"/>
      <c r="M723" s="155"/>
      <c r="T723" s="156"/>
      <c r="AT723" s="152" t="s">
        <v>189</v>
      </c>
      <c r="AU723" s="152" t="s">
        <v>199</v>
      </c>
      <c r="AV723" s="12" t="s">
        <v>86</v>
      </c>
      <c r="AW723" s="12" t="s">
        <v>41</v>
      </c>
      <c r="AX723" s="12" t="s">
        <v>79</v>
      </c>
      <c r="AY723" s="152" t="s">
        <v>178</v>
      </c>
    </row>
    <row r="724" spans="2:65" s="13" customFormat="1" ht="10.199999999999999">
      <c r="B724" s="157"/>
      <c r="D724" s="151" t="s">
        <v>189</v>
      </c>
      <c r="E724" s="158" t="s">
        <v>32</v>
      </c>
      <c r="F724" s="159" t="s">
        <v>1555</v>
      </c>
      <c r="H724" s="160">
        <v>77.674999999999997</v>
      </c>
      <c r="I724" s="161"/>
      <c r="L724" s="157"/>
      <c r="M724" s="162"/>
      <c r="T724" s="163"/>
      <c r="AT724" s="158" t="s">
        <v>189</v>
      </c>
      <c r="AU724" s="158" t="s">
        <v>199</v>
      </c>
      <c r="AV724" s="13" t="s">
        <v>88</v>
      </c>
      <c r="AW724" s="13" t="s">
        <v>41</v>
      </c>
      <c r="AX724" s="13" t="s">
        <v>79</v>
      </c>
      <c r="AY724" s="158" t="s">
        <v>178</v>
      </c>
    </row>
    <row r="725" spans="2:65" s="13" customFormat="1" ht="10.199999999999999">
      <c r="B725" s="157"/>
      <c r="D725" s="151" t="s">
        <v>189</v>
      </c>
      <c r="E725" s="158" t="s">
        <v>32</v>
      </c>
      <c r="F725" s="159" t="s">
        <v>1556</v>
      </c>
      <c r="H725" s="160">
        <v>50</v>
      </c>
      <c r="I725" s="161"/>
      <c r="L725" s="157"/>
      <c r="M725" s="162"/>
      <c r="T725" s="163"/>
      <c r="AT725" s="158" t="s">
        <v>189</v>
      </c>
      <c r="AU725" s="158" t="s">
        <v>199</v>
      </c>
      <c r="AV725" s="13" t="s">
        <v>88</v>
      </c>
      <c r="AW725" s="13" t="s">
        <v>41</v>
      </c>
      <c r="AX725" s="13" t="s">
        <v>79</v>
      </c>
      <c r="AY725" s="158" t="s">
        <v>178</v>
      </c>
    </row>
    <row r="726" spans="2:65" s="14" customFormat="1" ht="10.199999999999999">
      <c r="B726" s="164"/>
      <c r="D726" s="151" t="s">
        <v>189</v>
      </c>
      <c r="E726" s="165" t="s">
        <v>32</v>
      </c>
      <c r="F726" s="166" t="s">
        <v>192</v>
      </c>
      <c r="H726" s="167">
        <v>127.675</v>
      </c>
      <c r="I726" s="168"/>
      <c r="L726" s="164"/>
      <c r="M726" s="169"/>
      <c r="T726" s="170"/>
      <c r="AT726" s="165" t="s">
        <v>189</v>
      </c>
      <c r="AU726" s="165" t="s">
        <v>199</v>
      </c>
      <c r="AV726" s="14" t="s">
        <v>185</v>
      </c>
      <c r="AW726" s="14" t="s">
        <v>41</v>
      </c>
      <c r="AX726" s="14" t="s">
        <v>86</v>
      </c>
      <c r="AY726" s="165" t="s">
        <v>178</v>
      </c>
    </row>
    <row r="727" spans="2:65" s="1" customFormat="1" ht="24.15" customHeight="1">
      <c r="B727" s="34"/>
      <c r="C727" s="133" t="s">
        <v>612</v>
      </c>
      <c r="D727" s="133" t="s">
        <v>180</v>
      </c>
      <c r="E727" s="134" t="s">
        <v>1572</v>
      </c>
      <c r="F727" s="135" t="s">
        <v>1573</v>
      </c>
      <c r="G727" s="136" t="s">
        <v>234</v>
      </c>
      <c r="H727" s="137">
        <v>992.02499999999998</v>
      </c>
      <c r="I727" s="138"/>
      <c r="J727" s="139">
        <f>ROUND(I727*H727,2)</f>
        <v>0</v>
      </c>
      <c r="K727" s="135" t="s">
        <v>184</v>
      </c>
      <c r="L727" s="34"/>
      <c r="M727" s="140" t="s">
        <v>32</v>
      </c>
      <c r="N727" s="141" t="s">
        <v>50</v>
      </c>
      <c r="P727" s="142">
        <f>O727*H727</f>
        <v>0</v>
      </c>
      <c r="Q727" s="142">
        <v>0</v>
      </c>
      <c r="R727" s="142">
        <f>Q727*H727</f>
        <v>0</v>
      </c>
      <c r="S727" s="142">
        <v>0</v>
      </c>
      <c r="T727" s="143">
        <f>S727*H727</f>
        <v>0</v>
      </c>
      <c r="AR727" s="144" t="s">
        <v>185</v>
      </c>
      <c r="AT727" s="144" t="s">
        <v>180</v>
      </c>
      <c r="AU727" s="144" t="s">
        <v>199</v>
      </c>
      <c r="AY727" s="18" t="s">
        <v>178</v>
      </c>
      <c r="BE727" s="145">
        <f>IF(N727="základní",J727,0)</f>
        <v>0</v>
      </c>
      <c r="BF727" s="145">
        <f>IF(N727="snížená",J727,0)</f>
        <v>0</v>
      </c>
      <c r="BG727" s="145">
        <f>IF(N727="zákl. přenesená",J727,0)</f>
        <v>0</v>
      </c>
      <c r="BH727" s="145">
        <f>IF(N727="sníž. přenesená",J727,0)</f>
        <v>0</v>
      </c>
      <c r="BI727" s="145">
        <f>IF(N727="nulová",J727,0)</f>
        <v>0</v>
      </c>
      <c r="BJ727" s="18" t="s">
        <v>86</v>
      </c>
      <c r="BK727" s="145">
        <f>ROUND(I727*H727,2)</f>
        <v>0</v>
      </c>
      <c r="BL727" s="18" t="s">
        <v>185</v>
      </c>
      <c r="BM727" s="144" t="s">
        <v>1574</v>
      </c>
    </row>
    <row r="728" spans="2:65" s="1" customFormat="1" ht="10.199999999999999">
      <c r="B728" s="34"/>
      <c r="D728" s="146" t="s">
        <v>187</v>
      </c>
      <c r="F728" s="147" t="s">
        <v>1575</v>
      </c>
      <c r="I728" s="148"/>
      <c r="L728" s="34"/>
      <c r="M728" s="149"/>
      <c r="T728" s="55"/>
      <c r="AT728" s="18" t="s">
        <v>187</v>
      </c>
      <c r="AU728" s="18" t="s">
        <v>199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190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199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2" customFormat="1" ht="10.199999999999999">
      <c r="B730" s="150"/>
      <c r="D730" s="151" t="s">
        <v>189</v>
      </c>
      <c r="E730" s="152" t="s">
        <v>32</v>
      </c>
      <c r="F730" s="153" t="s">
        <v>1222</v>
      </c>
      <c r="H730" s="152" t="s">
        <v>32</v>
      </c>
      <c r="I730" s="154"/>
      <c r="L730" s="150"/>
      <c r="M730" s="155"/>
      <c r="T730" s="156"/>
      <c r="AT730" s="152" t="s">
        <v>189</v>
      </c>
      <c r="AU730" s="152" t="s">
        <v>199</v>
      </c>
      <c r="AV730" s="12" t="s">
        <v>86</v>
      </c>
      <c r="AW730" s="12" t="s">
        <v>41</v>
      </c>
      <c r="AX730" s="12" t="s">
        <v>79</v>
      </c>
      <c r="AY730" s="152" t="s">
        <v>178</v>
      </c>
    </row>
    <row r="731" spans="2:65" s="12" customFormat="1" ht="10.199999999999999">
      <c r="B731" s="150"/>
      <c r="D731" s="151" t="s">
        <v>189</v>
      </c>
      <c r="E731" s="152" t="s">
        <v>32</v>
      </c>
      <c r="F731" s="153" t="s">
        <v>1242</v>
      </c>
      <c r="H731" s="152" t="s">
        <v>32</v>
      </c>
      <c r="I731" s="154"/>
      <c r="L731" s="150"/>
      <c r="M731" s="155"/>
      <c r="T731" s="156"/>
      <c r="AT731" s="152" t="s">
        <v>189</v>
      </c>
      <c r="AU731" s="152" t="s">
        <v>199</v>
      </c>
      <c r="AV731" s="12" t="s">
        <v>86</v>
      </c>
      <c r="AW731" s="12" t="s">
        <v>41</v>
      </c>
      <c r="AX731" s="12" t="s">
        <v>79</v>
      </c>
      <c r="AY731" s="152" t="s">
        <v>178</v>
      </c>
    </row>
    <row r="732" spans="2:65" s="12" customFormat="1" ht="10.199999999999999">
      <c r="B732" s="150"/>
      <c r="D732" s="151" t="s">
        <v>189</v>
      </c>
      <c r="E732" s="152" t="s">
        <v>32</v>
      </c>
      <c r="F732" s="153" t="s">
        <v>1243</v>
      </c>
      <c r="H732" s="152" t="s">
        <v>32</v>
      </c>
      <c r="I732" s="154"/>
      <c r="L732" s="150"/>
      <c r="M732" s="155"/>
      <c r="T732" s="156"/>
      <c r="AT732" s="152" t="s">
        <v>189</v>
      </c>
      <c r="AU732" s="152" t="s">
        <v>199</v>
      </c>
      <c r="AV732" s="12" t="s">
        <v>86</v>
      </c>
      <c r="AW732" s="12" t="s">
        <v>41</v>
      </c>
      <c r="AX732" s="12" t="s">
        <v>79</v>
      </c>
      <c r="AY732" s="152" t="s">
        <v>178</v>
      </c>
    </row>
    <row r="733" spans="2:65" s="12" customFormat="1" ht="10.199999999999999">
      <c r="B733" s="150"/>
      <c r="D733" s="151" t="s">
        <v>189</v>
      </c>
      <c r="E733" s="152" t="s">
        <v>32</v>
      </c>
      <c r="F733" s="153" t="s">
        <v>1576</v>
      </c>
      <c r="H733" s="152" t="s">
        <v>32</v>
      </c>
      <c r="I733" s="154"/>
      <c r="L733" s="150"/>
      <c r="M733" s="155"/>
      <c r="T733" s="156"/>
      <c r="AT733" s="152" t="s">
        <v>189</v>
      </c>
      <c r="AU733" s="152" t="s">
        <v>199</v>
      </c>
      <c r="AV733" s="12" t="s">
        <v>86</v>
      </c>
      <c r="AW733" s="12" t="s">
        <v>41</v>
      </c>
      <c r="AX733" s="12" t="s">
        <v>79</v>
      </c>
      <c r="AY733" s="152" t="s">
        <v>178</v>
      </c>
    </row>
    <row r="734" spans="2:65" s="13" customFormat="1" ht="10.199999999999999">
      <c r="B734" s="157"/>
      <c r="D734" s="151" t="s">
        <v>189</v>
      </c>
      <c r="E734" s="158" t="s">
        <v>32</v>
      </c>
      <c r="F734" s="159" t="s">
        <v>1577</v>
      </c>
      <c r="H734" s="160">
        <v>151.78</v>
      </c>
      <c r="I734" s="161"/>
      <c r="L734" s="157"/>
      <c r="M734" s="162"/>
      <c r="T734" s="163"/>
      <c r="AT734" s="158" t="s">
        <v>189</v>
      </c>
      <c r="AU734" s="158" t="s">
        <v>199</v>
      </c>
      <c r="AV734" s="13" t="s">
        <v>88</v>
      </c>
      <c r="AW734" s="13" t="s">
        <v>41</v>
      </c>
      <c r="AX734" s="13" t="s">
        <v>79</v>
      </c>
      <c r="AY734" s="158" t="s">
        <v>178</v>
      </c>
    </row>
    <row r="735" spans="2:65" s="12" customFormat="1" ht="10.199999999999999">
      <c r="B735" s="150"/>
      <c r="D735" s="151" t="s">
        <v>189</v>
      </c>
      <c r="E735" s="152" t="s">
        <v>32</v>
      </c>
      <c r="F735" s="153" t="s">
        <v>1529</v>
      </c>
      <c r="H735" s="152" t="s">
        <v>32</v>
      </c>
      <c r="I735" s="154"/>
      <c r="L735" s="150"/>
      <c r="M735" s="155"/>
      <c r="T735" s="156"/>
      <c r="AT735" s="152" t="s">
        <v>189</v>
      </c>
      <c r="AU735" s="152" t="s">
        <v>199</v>
      </c>
      <c r="AV735" s="12" t="s">
        <v>86</v>
      </c>
      <c r="AW735" s="12" t="s">
        <v>41</v>
      </c>
      <c r="AX735" s="12" t="s">
        <v>79</v>
      </c>
      <c r="AY735" s="152" t="s">
        <v>178</v>
      </c>
    </row>
    <row r="736" spans="2:65" s="13" customFormat="1" ht="10.199999999999999">
      <c r="B736" s="157"/>
      <c r="D736" s="151" t="s">
        <v>189</v>
      </c>
      <c r="E736" s="158" t="s">
        <v>32</v>
      </c>
      <c r="F736" s="159" t="s">
        <v>1578</v>
      </c>
      <c r="H736" s="160">
        <v>176.245</v>
      </c>
      <c r="I736" s="161"/>
      <c r="L736" s="157"/>
      <c r="M736" s="162"/>
      <c r="T736" s="163"/>
      <c r="AT736" s="158" t="s">
        <v>189</v>
      </c>
      <c r="AU736" s="158" t="s">
        <v>199</v>
      </c>
      <c r="AV736" s="13" t="s">
        <v>88</v>
      </c>
      <c r="AW736" s="13" t="s">
        <v>41</v>
      </c>
      <c r="AX736" s="13" t="s">
        <v>79</v>
      </c>
      <c r="AY736" s="158" t="s">
        <v>178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1533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199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3" customFormat="1" ht="10.199999999999999">
      <c r="B738" s="157"/>
      <c r="D738" s="151" t="s">
        <v>189</v>
      </c>
      <c r="E738" s="158" t="s">
        <v>32</v>
      </c>
      <c r="F738" s="159" t="s">
        <v>1579</v>
      </c>
      <c r="H738" s="160">
        <v>664</v>
      </c>
      <c r="I738" s="161"/>
      <c r="L738" s="157"/>
      <c r="M738" s="162"/>
      <c r="T738" s="163"/>
      <c r="AT738" s="158" t="s">
        <v>189</v>
      </c>
      <c r="AU738" s="158" t="s">
        <v>199</v>
      </c>
      <c r="AV738" s="13" t="s">
        <v>88</v>
      </c>
      <c r="AW738" s="13" t="s">
        <v>41</v>
      </c>
      <c r="AX738" s="13" t="s">
        <v>79</v>
      </c>
      <c r="AY738" s="158" t="s">
        <v>178</v>
      </c>
    </row>
    <row r="739" spans="2:65" s="14" customFormat="1" ht="10.199999999999999">
      <c r="B739" s="164"/>
      <c r="D739" s="151" t="s">
        <v>189</v>
      </c>
      <c r="E739" s="165" t="s">
        <v>32</v>
      </c>
      <c r="F739" s="166" t="s">
        <v>192</v>
      </c>
      <c r="H739" s="167">
        <v>992.02499999999998</v>
      </c>
      <c r="I739" s="168"/>
      <c r="L739" s="164"/>
      <c r="M739" s="169"/>
      <c r="T739" s="170"/>
      <c r="AT739" s="165" t="s">
        <v>189</v>
      </c>
      <c r="AU739" s="165" t="s">
        <v>199</v>
      </c>
      <c r="AV739" s="14" t="s">
        <v>185</v>
      </c>
      <c r="AW739" s="14" t="s">
        <v>41</v>
      </c>
      <c r="AX739" s="14" t="s">
        <v>86</v>
      </c>
      <c r="AY739" s="165" t="s">
        <v>178</v>
      </c>
    </row>
    <row r="740" spans="2:65" s="1" customFormat="1" ht="44.25" customHeight="1">
      <c r="B740" s="34"/>
      <c r="C740" s="133" t="s">
        <v>617</v>
      </c>
      <c r="D740" s="133" t="s">
        <v>180</v>
      </c>
      <c r="E740" s="134" t="s">
        <v>1580</v>
      </c>
      <c r="F740" s="135" t="s">
        <v>1581</v>
      </c>
      <c r="G740" s="136" t="s">
        <v>234</v>
      </c>
      <c r="H740" s="137">
        <v>664</v>
      </c>
      <c r="I740" s="138"/>
      <c r="J740" s="139">
        <f>ROUND(I740*H740,2)</f>
        <v>0</v>
      </c>
      <c r="K740" s="135" t="s">
        <v>184</v>
      </c>
      <c r="L740" s="34"/>
      <c r="M740" s="140" t="s">
        <v>32</v>
      </c>
      <c r="N740" s="141" t="s">
        <v>50</v>
      </c>
      <c r="P740" s="142">
        <f>O740*H740</f>
        <v>0</v>
      </c>
      <c r="Q740" s="142">
        <v>0</v>
      </c>
      <c r="R740" s="142">
        <f>Q740*H740</f>
        <v>0</v>
      </c>
      <c r="S740" s="142">
        <v>0</v>
      </c>
      <c r="T740" s="143">
        <f>S740*H740</f>
        <v>0</v>
      </c>
      <c r="AR740" s="144" t="s">
        <v>185</v>
      </c>
      <c r="AT740" s="144" t="s">
        <v>180</v>
      </c>
      <c r="AU740" s="144" t="s">
        <v>199</v>
      </c>
      <c r="AY740" s="18" t="s">
        <v>178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8" t="s">
        <v>86</v>
      </c>
      <c r="BK740" s="145">
        <f>ROUND(I740*H740,2)</f>
        <v>0</v>
      </c>
      <c r="BL740" s="18" t="s">
        <v>185</v>
      </c>
      <c r="BM740" s="144" t="s">
        <v>1582</v>
      </c>
    </row>
    <row r="741" spans="2:65" s="1" customFormat="1" ht="10.199999999999999">
      <c r="B741" s="34"/>
      <c r="D741" s="146" t="s">
        <v>187</v>
      </c>
      <c r="F741" s="147" t="s">
        <v>1583</v>
      </c>
      <c r="I741" s="148"/>
      <c r="L741" s="34"/>
      <c r="M741" s="149"/>
      <c r="T741" s="55"/>
      <c r="AT741" s="18" t="s">
        <v>187</v>
      </c>
      <c r="AU741" s="18" t="s">
        <v>199</v>
      </c>
    </row>
    <row r="742" spans="2:65" s="12" customFormat="1" ht="10.199999999999999">
      <c r="B742" s="150"/>
      <c r="D742" s="151" t="s">
        <v>189</v>
      </c>
      <c r="E742" s="152" t="s">
        <v>32</v>
      </c>
      <c r="F742" s="153" t="s">
        <v>190</v>
      </c>
      <c r="H742" s="152" t="s">
        <v>32</v>
      </c>
      <c r="I742" s="154"/>
      <c r="L742" s="150"/>
      <c r="M742" s="155"/>
      <c r="T742" s="156"/>
      <c r="AT742" s="152" t="s">
        <v>189</v>
      </c>
      <c r="AU742" s="152" t="s">
        <v>199</v>
      </c>
      <c r="AV742" s="12" t="s">
        <v>86</v>
      </c>
      <c r="AW742" s="12" t="s">
        <v>41</v>
      </c>
      <c r="AX742" s="12" t="s">
        <v>79</v>
      </c>
      <c r="AY742" s="152" t="s">
        <v>178</v>
      </c>
    </row>
    <row r="743" spans="2:65" s="12" customFormat="1" ht="10.199999999999999">
      <c r="B743" s="150"/>
      <c r="D743" s="151" t="s">
        <v>189</v>
      </c>
      <c r="E743" s="152" t="s">
        <v>32</v>
      </c>
      <c r="F743" s="153" t="s">
        <v>1222</v>
      </c>
      <c r="H743" s="152" t="s">
        <v>32</v>
      </c>
      <c r="I743" s="154"/>
      <c r="L743" s="150"/>
      <c r="M743" s="155"/>
      <c r="T743" s="156"/>
      <c r="AT743" s="152" t="s">
        <v>189</v>
      </c>
      <c r="AU743" s="152" t="s">
        <v>199</v>
      </c>
      <c r="AV743" s="12" t="s">
        <v>86</v>
      </c>
      <c r="AW743" s="12" t="s">
        <v>41</v>
      </c>
      <c r="AX743" s="12" t="s">
        <v>79</v>
      </c>
      <c r="AY743" s="152" t="s">
        <v>178</v>
      </c>
    </row>
    <row r="744" spans="2:65" s="12" customFormat="1" ht="10.199999999999999">
      <c r="B744" s="150"/>
      <c r="D744" s="151" t="s">
        <v>189</v>
      </c>
      <c r="E744" s="152" t="s">
        <v>32</v>
      </c>
      <c r="F744" s="153" t="s">
        <v>1242</v>
      </c>
      <c r="H744" s="152" t="s">
        <v>32</v>
      </c>
      <c r="I744" s="154"/>
      <c r="L744" s="150"/>
      <c r="M744" s="155"/>
      <c r="T744" s="156"/>
      <c r="AT744" s="152" t="s">
        <v>189</v>
      </c>
      <c r="AU744" s="152" t="s">
        <v>199</v>
      </c>
      <c r="AV744" s="12" t="s">
        <v>86</v>
      </c>
      <c r="AW744" s="12" t="s">
        <v>41</v>
      </c>
      <c r="AX744" s="12" t="s">
        <v>79</v>
      </c>
      <c r="AY744" s="152" t="s">
        <v>178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1243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199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2" customFormat="1" ht="20.399999999999999">
      <c r="B746" s="150"/>
      <c r="D746" s="151" t="s">
        <v>189</v>
      </c>
      <c r="E746" s="152" t="s">
        <v>32</v>
      </c>
      <c r="F746" s="153" t="s">
        <v>1297</v>
      </c>
      <c r="H746" s="152" t="s">
        <v>32</v>
      </c>
      <c r="I746" s="154"/>
      <c r="L746" s="150"/>
      <c r="M746" s="155"/>
      <c r="T746" s="156"/>
      <c r="AT746" s="152" t="s">
        <v>189</v>
      </c>
      <c r="AU746" s="152" t="s">
        <v>199</v>
      </c>
      <c r="AV746" s="12" t="s">
        <v>86</v>
      </c>
      <c r="AW746" s="12" t="s">
        <v>41</v>
      </c>
      <c r="AX746" s="12" t="s">
        <v>79</v>
      </c>
      <c r="AY746" s="152" t="s">
        <v>178</v>
      </c>
    </row>
    <row r="747" spans="2:65" s="12" customFormat="1" ht="10.199999999999999">
      <c r="B747" s="150"/>
      <c r="D747" s="151" t="s">
        <v>189</v>
      </c>
      <c r="E747" s="152" t="s">
        <v>32</v>
      </c>
      <c r="F747" s="153" t="s">
        <v>1246</v>
      </c>
      <c r="H747" s="152" t="s">
        <v>32</v>
      </c>
      <c r="I747" s="154"/>
      <c r="L747" s="150"/>
      <c r="M747" s="155"/>
      <c r="T747" s="156"/>
      <c r="AT747" s="152" t="s">
        <v>189</v>
      </c>
      <c r="AU747" s="152" t="s">
        <v>199</v>
      </c>
      <c r="AV747" s="12" t="s">
        <v>86</v>
      </c>
      <c r="AW747" s="12" t="s">
        <v>41</v>
      </c>
      <c r="AX747" s="12" t="s">
        <v>79</v>
      </c>
      <c r="AY747" s="152" t="s">
        <v>178</v>
      </c>
    </row>
    <row r="748" spans="2:65" s="13" customFormat="1" ht="10.199999999999999">
      <c r="B748" s="157"/>
      <c r="D748" s="151" t="s">
        <v>189</v>
      </c>
      <c r="E748" s="158" t="s">
        <v>32</v>
      </c>
      <c r="F748" s="159" t="s">
        <v>1298</v>
      </c>
      <c r="H748" s="160">
        <v>286</v>
      </c>
      <c r="I748" s="161"/>
      <c r="L748" s="157"/>
      <c r="M748" s="162"/>
      <c r="T748" s="163"/>
      <c r="AT748" s="158" t="s">
        <v>189</v>
      </c>
      <c r="AU748" s="158" t="s">
        <v>199</v>
      </c>
      <c r="AV748" s="13" t="s">
        <v>88</v>
      </c>
      <c r="AW748" s="13" t="s">
        <v>41</v>
      </c>
      <c r="AX748" s="13" t="s">
        <v>79</v>
      </c>
      <c r="AY748" s="158" t="s">
        <v>178</v>
      </c>
    </row>
    <row r="749" spans="2:65" s="12" customFormat="1" ht="10.199999999999999">
      <c r="B749" s="150"/>
      <c r="D749" s="151" t="s">
        <v>189</v>
      </c>
      <c r="E749" s="152" t="s">
        <v>32</v>
      </c>
      <c r="F749" s="153" t="s">
        <v>1249</v>
      </c>
      <c r="H749" s="152" t="s">
        <v>32</v>
      </c>
      <c r="I749" s="154"/>
      <c r="L749" s="150"/>
      <c r="M749" s="155"/>
      <c r="T749" s="156"/>
      <c r="AT749" s="152" t="s">
        <v>189</v>
      </c>
      <c r="AU749" s="152" t="s">
        <v>199</v>
      </c>
      <c r="AV749" s="12" t="s">
        <v>86</v>
      </c>
      <c r="AW749" s="12" t="s">
        <v>41</v>
      </c>
      <c r="AX749" s="12" t="s">
        <v>79</v>
      </c>
      <c r="AY749" s="152" t="s">
        <v>178</v>
      </c>
    </row>
    <row r="750" spans="2:65" s="13" customFormat="1" ht="10.199999999999999">
      <c r="B750" s="157"/>
      <c r="D750" s="151" t="s">
        <v>189</v>
      </c>
      <c r="E750" s="158" t="s">
        <v>32</v>
      </c>
      <c r="F750" s="159" t="s">
        <v>1299</v>
      </c>
      <c r="H750" s="160">
        <v>378</v>
      </c>
      <c r="I750" s="161"/>
      <c r="L750" s="157"/>
      <c r="M750" s="162"/>
      <c r="T750" s="163"/>
      <c r="AT750" s="158" t="s">
        <v>189</v>
      </c>
      <c r="AU750" s="158" t="s">
        <v>199</v>
      </c>
      <c r="AV750" s="13" t="s">
        <v>88</v>
      </c>
      <c r="AW750" s="13" t="s">
        <v>41</v>
      </c>
      <c r="AX750" s="13" t="s">
        <v>79</v>
      </c>
      <c r="AY750" s="158" t="s">
        <v>178</v>
      </c>
    </row>
    <row r="751" spans="2:65" s="14" customFormat="1" ht="10.199999999999999">
      <c r="B751" s="164"/>
      <c r="D751" s="151" t="s">
        <v>189</v>
      </c>
      <c r="E751" s="165" t="s">
        <v>32</v>
      </c>
      <c r="F751" s="166" t="s">
        <v>192</v>
      </c>
      <c r="H751" s="167">
        <v>664</v>
      </c>
      <c r="I751" s="168"/>
      <c r="L751" s="164"/>
      <c r="M751" s="169"/>
      <c r="T751" s="170"/>
      <c r="AT751" s="165" t="s">
        <v>189</v>
      </c>
      <c r="AU751" s="165" t="s">
        <v>199</v>
      </c>
      <c r="AV751" s="14" t="s">
        <v>185</v>
      </c>
      <c r="AW751" s="14" t="s">
        <v>41</v>
      </c>
      <c r="AX751" s="14" t="s">
        <v>86</v>
      </c>
      <c r="AY751" s="165" t="s">
        <v>178</v>
      </c>
    </row>
    <row r="752" spans="2:65" s="1" customFormat="1" ht="44.25" customHeight="1">
      <c r="B752" s="34"/>
      <c r="C752" s="133" t="s">
        <v>625</v>
      </c>
      <c r="D752" s="133" t="s">
        <v>180</v>
      </c>
      <c r="E752" s="134" t="s">
        <v>1584</v>
      </c>
      <c r="F752" s="135" t="s">
        <v>1585</v>
      </c>
      <c r="G752" s="136" t="s">
        <v>234</v>
      </c>
      <c r="H752" s="137">
        <v>176.245</v>
      </c>
      <c r="I752" s="138"/>
      <c r="J752" s="139">
        <f>ROUND(I752*H752,2)</f>
        <v>0</v>
      </c>
      <c r="K752" s="135" t="s">
        <v>184</v>
      </c>
      <c r="L752" s="34"/>
      <c r="M752" s="140" t="s">
        <v>32</v>
      </c>
      <c r="N752" s="141" t="s">
        <v>50</v>
      </c>
      <c r="P752" s="142">
        <f>O752*H752</f>
        <v>0</v>
      </c>
      <c r="Q752" s="142">
        <v>0</v>
      </c>
      <c r="R752" s="142">
        <f>Q752*H752</f>
        <v>0</v>
      </c>
      <c r="S752" s="142">
        <v>0</v>
      </c>
      <c r="T752" s="143">
        <f>S752*H752</f>
        <v>0</v>
      </c>
      <c r="AR752" s="144" t="s">
        <v>185</v>
      </c>
      <c r="AT752" s="144" t="s">
        <v>180</v>
      </c>
      <c r="AU752" s="144" t="s">
        <v>199</v>
      </c>
      <c r="AY752" s="18" t="s">
        <v>178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8" t="s">
        <v>86</v>
      </c>
      <c r="BK752" s="145">
        <f>ROUND(I752*H752,2)</f>
        <v>0</v>
      </c>
      <c r="BL752" s="18" t="s">
        <v>185</v>
      </c>
      <c r="BM752" s="144" t="s">
        <v>1586</v>
      </c>
    </row>
    <row r="753" spans="2:65" s="1" customFormat="1" ht="10.199999999999999">
      <c r="B753" s="34"/>
      <c r="D753" s="146" t="s">
        <v>187</v>
      </c>
      <c r="F753" s="147" t="s">
        <v>1587</v>
      </c>
      <c r="I753" s="148"/>
      <c r="L753" s="34"/>
      <c r="M753" s="149"/>
      <c r="T753" s="55"/>
      <c r="AT753" s="18" t="s">
        <v>187</v>
      </c>
      <c r="AU753" s="18" t="s">
        <v>199</v>
      </c>
    </row>
    <row r="754" spans="2:65" s="12" customFormat="1" ht="10.199999999999999">
      <c r="B754" s="150"/>
      <c r="D754" s="151" t="s">
        <v>189</v>
      </c>
      <c r="E754" s="152" t="s">
        <v>32</v>
      </c>
      <c r="F754" s="153" t="s">
        <v>190</v>
      </c>
      <c r="H754" s="152" t="s">
        <v>32</v>
      </c>
      <c r="I754" s="154"/>
      <c r="L754" s="150"/>
      <c r="M754" s="155"/>
      <c r="T754" s="156"/>
      <c r="AT754" s="152" t="s">
        <v>189</v>
      </c>
      <c r="AU754" s="152" t="s">
        <v>199</v>
      </c>
      <c r="AV754" s="12" t="s">
        <v>86</v>
      </c>
      <c r="AW754" s="12" t="s">
        <v>41</v>
      </c>
      <c r="AX754" s="12" t="s">
        <v>79</v>
      </c>
      <c r="AY754" s="152" t="s">
        <v>178</v>
      </c>
    </row>
    <row r="755" spans="2:65" s="12" customFormat="1" ht="10.199999999999999">
      <c r="B755" s="150"/>
      <c r="D755" s="151" t="s">
        <v>189</v>
      </c>
      <c r="E755" s="152" t="s">
        <v>32</v>
      </c>
      <c r="F755" s="153" t="s">
        <v>1222</v>
      </c>
      <c r="H755" s="152" t="s">
        <v>32</v>
      </c>
      <c r="I755" s="154"/>
      <c r="L755" s="150"/>
      <c r="M755" s="155"/>
      <c r="T755" s="156"/>
      <c r="AT755" s="152" t="s">
        <v>189</v>
      </c>
      <c r="AU755" s="152" t="s">
        <v>199</v>
      </c>
      <c r="AV755" s="12" t="s">
        <v>86</v>
      </c>
      <c r="AW755" s="12" t="s">
        <v>41</v>
      </c>
      <c r="AX755" s="12" t="s">
        <v>79</v>
      </c>
      <c r="AY755" s="152" t="s">
        <v>178</v>
      </c>
    </row>
    <row r="756" spans="2:65" s="12" customFormat="1" ht="10.199999999999999">
      <c r="B756" s="150"/>
      <c r="D756" s="151" t="s">
        <v>189</v>
      </c>
      <c r="E756" s="152" t="s">
        <v>32</v>
      </c>
      <c r="F756" s="153" t="s">
        <v>1242</v>
      </c>
      <c r="H756" s="152" t="s">
        <v>32</v>
      </c>
      <c r="I756" s="154"/>
      <c r="L756" s="150"/>
      <c r="M756" s="155"/>
      <c r="T756" s="156"/>
      <c r="AT756" s="152" t="s">
        <v>189</v>
      </c>
      <c r="AU756" s="152" t="s">
        <v>199</v>
      </c>
      <c r="AV756" s="12" t="s">
        <v>86</v>
      </c>
      <c r="AW756" s="12" t="s">
        <v>41</v>
      </c>
      <c r="AX756" s="12" t="s">
        <v>79</v>
      </c>
      <c r="AY756" s="152" t="s">
        <v>178</v>
      </c>
    </row>
    <row r="757" spans="2:65" s="12" customFormat="1" ht="10.199999999999999">
      <c r="B757" s="150"/>
      <c r="D757" s="151" t="s">
        <v>189</v>
      </c>
      <c r="E757" s="152" t="s">
        <v>32</v>
      </c>
      <c r="F757" s="153" t="s">
        <v>1243</v>
      </c>
      <c r="H757" s="152" t="s">
        <v>32</v>
      </c>
      <c r="I757" s="154"/>
      <c r="L757" s="150"/>
      <c r="M757" s="155"/>
      <c r="T757" s="156"/>
      <c r="AT757" s="152" t="s">
        <v>189</v>
      </c>
      <c r="AU757" s="152" t="s">
        <v>199</v>
      </c>
      <c r="AV757" s="12" t="s">
        <v>86</v>
      </c>
      <c r="AW757" s="12" t="s">
        <v>41</v>
      </c>
      <c r="AX757" s="12" t="s">
        <v>79</v>
      </c>
      <c r="AY757" s="152" t="s">
        <v>178</v>
      </c>
    </row>
    <row r="758" spans="2:65" s="12" customFormat="1" ht="10.199999999999999">
      <c r="B758" s="150"/>
      <c r="D758" s="151" t="s">
        <v>189</v>
      </c>
      <c r="E758" s="152" t="s">
        <v>32</v>
      </c>
      <c r="F758" s="153" t="s">
        <v>1588</v>
      </c>
      <c r="H758" s="152" t="s">
        <v>32</v>
      </c>
      <c r="I758" s="154"/>
      <c r="L758" s="150"/>
      <c r="M758" s="155"/>
      <c r="T758" s="156"/>
      <c r="AT758" s="152" t="s">
        <v>189</v>
      </c>
      <c r="AU758" s="152" t="s">
        <v>199</v>
      </c>
      <c r="AV758" s="12" t="s">
        <v>86</v>
      </c>
      <c r="AW758" s="12" t="s">
        <v>41</v>
      </c>
      <c r="AX758" s="12" t="s">
        <v>79</v>
      </c>
      <c r="AY758" s="152" t="s">
        <v>178</v>
      </c>
    </row>
    <row r="759" spans="2:65" s="13" customFormat="1" ht="10.199999999999999">
      <c r="B759" s="157"/>
      <c r="D759" s="151" t="s">
        <v>189</v>
      </c>
      <c r="E759" s="158" t="s">
        <v>32</v>
      </c>
      <c r="F759" s="159" t="s">
        <v>1589</v>
      </c>
      <c r="H759" s="160">
        <v>113.52500000000001</v>
      </c>
      <c r="I759" s="161"/>
      <c r="L759" s="157"/>
      <c r="M759" s="162"/>
      <c r="T759" s="163"/>
      <c r="AT759" s="158" t="s">
        <v>189</v>
      </c>
      <c r="AU759" s="158" t="s">
        <v>199</v>
      </c>
      <c r="AV759" s="13" t="s">
        <v>88</v>
      </c>
      <c r="AW759" s="13" t="s">
        <v>41</v>
      </c>
      <c r="AX759" s="13" t="s">
        <v>79</v>
      </c>
      <c r="AY759" s="158" t="s">
        <v>178</v>
      </c>
    </row>
    <row r="760" spans="2:65" s="13" customFormat="1" ht="10.199999999999999">
      <c r="B760" s="157"/>
      <c r="D760" s="151" t="s">
        <v>189</v>
      </c>
      <c r="E760" s="158" t="s">
        <v>32</v>
      </c>
      <c r="F760" s="159" t="s">
        <v>1590</v>
      </c>
      <c r="H760" s="160">
        <v>62.72</v>
      </c>
      <c r="I760" s="161"/>
      <c r="L760" s="157"/>
      <c r="M760" s="162"/>
      <c r="T760" s="163"/>
      <c r="AT760" s="158" t="s">
        <v>189</v>
      </c>
      <c r="AU760" s="158" t="s">
        <v>199</v>
      </c>
      <c r="AV760" s="13" t="s">
        <v>88</v>
      </c>
      <c r="AW760" s="13" t="s">
        <v>41</v>
      </c>
      <c r="AX760" s="13" t="s">
        <v>79</v>
      </c>
      <c r="AY760" s="158" t="s">
        <v>178</v>
      </c>
    </row>
    <row r="761" spans="2:65" s="14" customFormat="1" ht="10.199999999999999">
      <c r="B761" s="164"/>
      <c r="D761" s="151" t="s">
        <v>189</v>
      </c>
      <c r="E761" s="165" t="s">
        <v>32</v>
      </c>
      <c r="F761" s="166" t="s">
        <v>192</v>
      </c>
      <c r="H761" s="167">
        <v>176.245</v>
      </c>
      <c r="I761" s="168"/>
      <c r="L761" s="164"/>
      <c r="M761" s="169"/>
      <c r="T761" s="170"/>
      <c r="AT761" s="165" t="s">
        <v>189</v>
      </c>
      <c r="AU761" s="165" t="s">
        <v>199</v>
      </c>
      <c r="AV761" s="14" t="s">
        <v>185</v>
      </c>
      <c r="AW761" s="14" t="s">
        <v>41</v>
      </c>
      <c r="AX761" s="14" t="s">
        <v>86</v>
      </c>
      <c r="AY761" s="165" t="s">
        <v>178</v>
      </c>
    </row>
    <row r="762" spans="2:65" s="11" customFormat="1" ht="22.8" customHeight="1">
      <c r="B762" s="121"/>
      <c r="D762" s="122" t="s">
        <v>78</v>
      </c>
      <c r="E762" s="131" t="s">
        <v>241</v>
      </c>
      <c r="F762" s="131" t="s">
        <v>668</v>
      </c>
      <c r="I762" s="124"/>
      <c r="J762" s="132">
        <f>BK762</f>
        <v>0</v>
      </c>
      <c r="L762" s="121"/>
      <c r="M762" s="126"/>
      <c r="P762" s="127">
        <f>SUM(P763:P1122)</f>
        <v>0</v>
      </c>
      <c r="R762" s="127">
        <f>SUM(R763:R1122)</f>
        <v>61.143129600000009</v>
      </c>
      <c r="T762" s="128">
        <f>SUM(T763:T1122)</f>
        <v>5.2129599999999989</v>
      </c>
      <c r="AR762" s="122" t="s">
        <v>86</v>
      </c>
      <c r="AT762" s="129" t="s">
        <v>78</v>
      </c>
      <c r="AU762" s="129" t="s">
        <v>86</v>
      </c>
      <c r="AY762" s="122" t="s">
        <v>178</v>
      </c>
      <c r="BK762" s="130">
        <f>SUM(BK763:BK1122)</f>
        <v>0</v>
      </c>
    </row>
    <row r="763" spans="2:65" s="1" customFormat="1" ht="24.15" customHeight="1">
      <c r="B763" s="34"/>
      <c r="C763" s="133" t="s">
        <v>630</v>
      </c>
      <c r="D763" s="133" t="s">
        <v>180</v>
      </c>
      <c r="E763" s="134" t="s">
        <v>1591</v>
      </c>
      <c r="F763" s="135" t="s">
        <v>1592</v>
      </c>
      <c r="G763" s="136" t="s">
        <v>202</v>
      </c>
      <c r="H763" s="137">
        <v>1.5</v>
      </c>
      <c r="I763" s="138"/>
      <c r="J763" s="139">
        <f>ROUND(I763*H763,2)</f>
        <v>0</v>
      </c>
      <c r="K763" s="135" t="s">
        <v>184</v>
      </c>
      <c r="L763" s="34"/>
      <c r="M763" s="140" t="s">
        <v>32</v>
      </c>
      <c r="N763" s="141" t="s">
        <v>50</v>
      </c>
      <c r="P763" s="142">
        <f>O763*H763</f>
        <v>0</v>
      </c>
      <c r="Q763" s="142">
        <v>0</v>
      </c>
      <c r="R763" s="142">
        <f>Q763*H763</f>
        <v>0</v>
      </c>
      <c r="S763" s="142">
        <v>0.32</v>
      </c>
      <c r="T763" s="143">
        <f>S763*H763</f>
        <v>0.48</v>
      </c>
      <c r="AR763" s="144" t="s">
        <v>185</v>
      </c>
      <c r="AT763" s="144" t="s">
        <v>180</v>
      </c>
      <c r="AU763" s="144" t="s">
        <v>88</v>
      </c>
      <c r="AY763" s="18" t="s">
        <v>178</v>
      </c>
      <c r="BE763" s="145">
        <f>IF(N763="základní",J763,0)</f>
        <v>0</v>
      </c>
      <c r="BF763" s="145">
        <f>IF(N763="snížená",J763,0)</f>
        <v>0</v>
      </c>
      <c r="BG763" s="145">
        <f>IF(N763="zákl. přenesená",J763,0)</f>
        <v>0</v>
      </c>
      <c r="BH763" s="145">
        <f>IF(N763="sníž. přenesená",J763,0)</f>
        <v>0</v>
      </c>
      <c r="BI763" s="145">
        <f>IF(N763="nulová",J763,0)</f>
        <v>0</v>
      </c>
      <c r="BJ763" s="18" t="s">
        <v>86</v>
      </c>
      <c r="BK763" s="145">
        <f>ROUND(I763*H763,2)</f>
        <v>0</v>
      </c>
      <c r="BL763" s="18" t="s">
        <v>185</v>
      </c>
      <c r="BM763" s="144" t="s">
        <v>1593</v>
      </c>
    </row>
    <row r="764" spans="2:65" s="1" customFormat="1" ht="10.199999999999999">
      <c r="B764" s="34"/>
      <c r="D764" s="146" t="s">
        <v>187</v>
      </c>
      <c r="F764" s="147" t="s">
        <v>1594</v>
      </c>
      <c r="I764" s="148"/>
      <c r="L764" s="34"/>
      <c r="M764" s="149"/>
      <c r="T764" s="55"/>
      <c r="AT764" s="18" t="s">
        <v>187</v>
      </c>
      <c r="AU764" s="18" t="s">
        <v>88</v>
      </c>
    </row>
    <row r="765" spans="2:65" s="12" customFormat="1" ht="10.199999999999999">
      <c r="B765" s="150"/>
      <c r="D765" s="151" t="s">
        <v>189</v>
      </c>
      <c r="E765" s="152" t="s">
        <v>32</v>
      </c>
      <c r="F765" s="153" t="s">
        <v>190</v>
      </c>
      <c r="H765" s="152" t="s">
        <v>32</v>
      </c>
      <c r="I765" s="154"/>
      <c r="L765" s="150"/>
      <c r="M765" s="155"/>
      <c r="T765" s="156"/>
      <c r="AT765" s="152" t="s">
        <v>189</v>
      </c>
      <c r="AU765" s="152" t="s">
        <v>88</v>
      </c>
      <c r="AV765" s="12" t="s">
        <v>86</v>
      </c>
      <c r="AW765" s="12" t="s">
        <v>41</v>
      </c>
      <c r="AX765" s="12" t="s">
        <v>79</v>
      </c>
      <c r="AY765" s="152" t="s">
        <v>178</v>
      </c>
    </row>
    <row r="766" spans="2:65" s="12" customFormat="1" ht="10.199999999999999">
      <c r="B766" s="150"/>
      <c r="D766" s="151" t="s">
        <v>189</v>
      </c>
      <c r="E766" s="152" t="s">
        <v>32</v>
      </c>
      <c r="F766" s="153" t="s">
        <v>1222</v>
      </c>
      <c r="H766" s="152" t="s">
        <v>32</v>
      </c>
      <c r="I766" s="154"/>
      <c r="L766" s="150"/>
      <c r="M766" s="155"/>
      <c r="T766" s="156"/>
      <c r="AT766" s="152" t="s">
        <v>189</v>
      </c>
      <c r="AU766" s="152" t="s">
        <v>88</v>
      </c>
      <c r="AV766" s="12" t="s">
        <v>86</v>
      </c>
      <c r="AW766" s="12" t="s">
        <v>41</v>
      </c>
      <c r="AX766" s="12" t="s">
        <v>79</v>
      </c>
      <c r="AY766" s="152" t="s">
        <v>178</v>
      </c>
    </row>
    <row r="767" spans="2:65" s="12" customFormat="1" ht="10.199999999999999">
      <c r="B767" s="150"/>
      <c r="D767" s="151" t="s">
        <v>189</v>
      </c>
      <c r="E767" s="152" t="s">
        <v>32</v>
      </c>
      <c r="F767" s="153" t="s">
        <v>1242</v>
      </c>
      <c r="H767" s="152" t="s">
        <v>32</v>
      </c>
      <c r="I767" s="154"/>
      <c r="L767" s="150"/>
      <c r="M767" s="155"/>
      <c r="T767" s="156"/>
      <c r="AT767" s="152" t="s">
        <v>189</v>
      </c>
      <c r="AU767" s="152" t="s">
        <v>88</v>
      </c>
      <c r="AV767" s="12" t="s">
        <v>86</v>
      </c>
      <c r="AW767" s="12" t="s">
        <v>41</v>
      </c>
      <c r="AX767" s="12" t="s">
        <v>79</v>
      </c>
      <c r="AY767" s="152" t="s">
        <v>178</v>
      </c>
    </row>
    <row r="768" spans="2:65" s="12" customFormat="1" ht="10.199999999999999">
      <c r="B768" s="150"/>
      <c r="D768" s="151" t="s">
        <v>189</v>
      </c>
      <c r="E768" s="152" t="s">
        <v>32</v>
      </c>
      <c r="F768" s="153" t="s">
        <v>1595</v>
      </c>
      <c r="H768" s="152" t="s">
        <v>32</v>
      </c>
      <c r="I768" s="154"/>
      <c r="L768" s="150"/>
      <c r="M768" s="155"/>
      <c r="T768" s="156"/>
      <c r="AT768" s="152" t="s">
        <v>189</v>
      </c>
      <c r="AU768" s="152" t="s">
        <v>88</v>
      </c>
      <c r="AV768" s="12" t="s">
        <v>86</v>
      </c>
      <c r="AW768" s="12" t="s">
        <v>41</v>
      </c>
      <c r="AX768" s="12" t="s">
        <v>79</v>
      </c>
      <c r="AY768" s="152" t="s">
        <v>178</v>
      </c>
    </row>
    <row r="769" spans="2:65" s="12" customFormat="1" ht="10.199999999999999">
      <c r="B769" s="150"/>
      <c r="D769" s="151" t="s">
        <v>189</v>
      </c>
      <c r="E769" s="152" t="s">
        <v>32</v>
      </c>
      <c r="F769" s="153" t="s">
        <v>1467</v>
      </c>
      <c r="H769" s="152" t="s">
        <v>32</v>
      </c>
      <c r="I769" s="154"/>
      <c r="L769" s="150"/>
      <c r="M769" s="155"/>
      <c r="T769" s="156"/>
      <c r="AT769" s="152" t="s">
        <v>189</v>
      </c>
      <c r="AU769" s="152" t="s">
        <v>88</v>
      </c>
      <c r="AV769" s="12" t="s">
        <v>86</v>
      </c>
      <c r="AW769" s="12" t="s">
        <v>41</v>
      </c>
      <c r="AX769" s="12" t="s">
        <v>79</v>
      </c>
      <c r="AY769" s="152" t="s">
        <v>178</v>
      </c>
    </row>
    <row r="770" spans="2:65" s="13" customFormat="1" ht="10.199999999999999">
      <c r="B770" s="157"/>
      <c r="D770" s="151" t="s">
        <v>189</v>
      </c>
      <c r="E770" s="158" t="s">
        <v>32</v>
      </c>
      <c r="F770" s="159" t="s">
        <v>1596</v>
      </c>
      <c r="H770" s="160">
        <v>0.5</v>
      </c>
      <c r="I770" s="161"/>
      <c r="L770" s="157"/>
      <c r="M770" s="162"/>
      <c r="T770" s="163"/>
      <c r="AT770" s="158" t="s">
        <v>189</v>
      </c>
      <c r="AU770" s="158" t="s">
        <v>88</v>
      </c>
      <c r="AV770" s="13" t="s">
        <v>88</v>
      </c>
      <c r="AW770" s="13" t="s">
        <v>41</v>
      </c>
      <c r="AX770" s="13" t="s">
        <v>79</v>
      </c>
      <c r="AY770" s="158" t="s">
        <v>178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1469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3" customFormat="1" ht="10.199999999999999">
      <c r="B772" s="157"/>
      <c r="D772" s="151" t="s">
        <v>189</v>
      </c>
      <c r="E772" s="158" t="s">
        <v>32</v>
      </c>
      <c r="F772" s="159" t="s">
        <v>1597</v>
      </c>
      <c r="H772" s="160">
        <v>1</v>
      </c>
      <c r="I772" s="161"/>
      <c r="L772" s="157"/>
      <c r="M772" s="162"/>
      <c r="T772" s="163"/>
      <c r="AT772" s="158" t="s">
        <v>189</v>
      </c>
      <c r="AU772" s="158" t="s">
        <v>88</v>
      </c>
      <c r="AV772" s="13" t="s">
        <v>88</v>
      </c>
      <c r="AW772" s="13" t="s">
        <v>41</v>
      </c>
      <c r="AX772" s="13" t="s">
        <v>79</v>
      </c>
      <c r="AY772" s="158" t="s">
        <v>178</v>
      </c>
    </row>
    <row r="773" spans="2:65" s="14" customFormat="1" ht="10.199999999999999">
      <c r="B773" s="164"/>
      <c r="D773" s="151" t="s">
        <v>189</v>
      </c>
      <c r="E773" s="165" t="s">
        <v>32</v>
      </c>
      <c r="F773" s="166" t="s">
        <v>192</v>
      </c>
      <c r="H773" s="167">
        <v>1.5</v>
      </c>
      <c r="I773" s="168"/>
      <c r="L773" s="164"/>
      <c r="M773" s="169"/>
      <c r="T773" s="170"/>
      <c r="AT773" s="165" t="s">
        <v>189</v>
      </c>
      <c r="AU773" s="165" t="s">
        <v>88</v>
      </c>
      <c r="AV773" s="14" t="s">
        <v>185</v>
      </c>
      <c r="AW773" s="14" t="s">
        <v>41</v>
      </c>
      <c r="AX773" s="14" t="s">
        <v>86</v>
      </c>
      <c r="AY773" s="165" t="s">
        <v>178</v>
      </c>
    </row>
    <row r="774" spans="2:65" s="1" customFormat="1" ht="33" customHeight="1">
      <c r="B774" s="34"/>
      <c r="C774" s="133" t="s">
        <v>635</v>
      </c>
      <c r="D774" s="133" t="s">
        <v>180</v>
      </c>
      <c r="E774" s="134" t="s">
        <v>1598</v>
      </c>
      <c r="F774" s="135" t="s">
        <v>1599</v>
      </c>
      <c r="G774" s="136" t="s">
        <v>202</v>
      </c>
      <c r="H774" s="137">
        <v>7.5</v>
      </c>
      <c r="I774" s="138"/>
      <c r="J774" s="139">
        <f>ROUND(I774*H774,2)</f>
        <v>0</v>
      </c>
      <c r="K774" s="135" t="s">
        <v>184</v>
      </c>
      <c r="L774" s="34"/>
      <c r="M774" s="140" t="s">
        <v>32</v>
      </c>
      <c r="N774" s="141" t="s">
        <v>50</v>
      </c>
      <c r="P774" s="142">
        <f>O774*H774</f>
        <v>0</v>
      </c>
      <c r="Q774" s="142">
        <v>1.0000000000000001E-5</v>
      </c>
      <c r="R774" s="142">
        <f>Q774*H774</f>
        <v>7.5000000000000007E-5</v>
      </c>
      <c r="S774" s="142">
        <v>0</v>
      </c>
      <c r="T774" s="143">
        <f>S774*H774</f>
        <v>0</v>
      </c>
      <c r="AR774" s="144" t="s">
        <v>185</v>
      </c>
      <c r="AT774" s="144" t="s">
        <v>180</v>
      </c>
      <c r="AU774" s="144" t="s">
        <v>88</v>
      </c>
      <c r="AY774" s="18" t="s">
        <v>178</v>
      </c>
      <c r="BE774" s="145">
        <f>IF(N774="základní",J774,0)</f>
        <v>0</v>
      </c>
      <c r="BF774" s="145">
        <f>IF(N774="snížená",J774,0)</f>
        <v>0</v>
      </c>
      <c r="BG774" s="145">
        <f>IF(N774="zákl. přenesená",J774,0)</f>
        <v>0</v>
      </c>
      <c r="BH774" s="145">
        <f>IF(N774="sníž. přenesená",J774,0)</f>
        <v>0</v>
      </c>
      <c r="BI774" s="145">
        <f>IF(N774="nulová",J774,0)</f>
        <v>0</v>
      </c>
      <c r="BJ774" s="18" t="s">
        <v>86</v>
      </c>
      <c r="BK774" s="145">
        <f>ROUND(I774*H774,2)</f>
        <v>0</v>
      </c>
      <c r="BL774" s="18" t="s">
        <v>185</v>
      </c>
      <c r="BM774" s="144" t="s">
        <v>1600</v>
      </c>
    </row>
    <row r="775" spans="2:65" s="1" customFormat="1" ht="10.199999999999999">
      <c r="B775" s="34"/>
      <c r="D775" s="146" t="s">
        <v>187</v>
      </c>
      <c r="F775" s="147" t="s">
        <v>1601</v>
      </c>
      <c r="I775" s="148"/>
      <c r="L775" s="34"/>
      <c r="M775" s="149"/>
      <c r="T775" s="55"/>
      <c r="AT775" s="18" t="s">
        <v>187</v>
      </c>
      <c r="AU775" s="18" t="s">
        <v>88</v>
      </c>
    </row>
    <row r="776" spans="2:65" s="12" customFormat="1" ht="10.199999999999999">
      <c r="B776" s="150"/>
      <c r="D776" s="151" t="s">
        <v>189</v>
      </c>
      <c r="E776" s="152" t="s">
        <v>32</v>
      </c>
      <c r="F776" s="153" t="s">
        <v>190</v>
      </c>
      <c r="H776" s="152" t="s">
        <v>32</v>
      </c>
      <c r="I776" s="154"/>
      <c r="L776" s="150"/>
      <c r="M776" s="155"/>
      <c r="T776" s="156"/>
      <c r="AT776" s="152" t="s">
        <v>189</v>
      </c>
      <c r="AU776" s="152" t="s">
        <v>88</v>
      </c>
      <c r="AV776" s="12" t="s">
        <v>86</v>
      </c>
      <c r="AW776" s="12" t="s">
        <v>41</v>
      </c>
      <c r="AX776" s="12" t="s">
        <v>79</v>
      </c>
      <c r="AY776" s="152" t="s">
        <v>178</v>
      </c>
    </row>
    <row r="777" spans="2:65" s="12" customFormat="1" ht="10.199999999999999">
      <c r="B777" s="150"/>
      <c r="D777" s="151" t="s">
        <v>189</v>
      </c>
      <c r="E777" s="152" t="s">
        <v>32</v>
      </c>
      <c r="F777" s="153" t="s">
        <v>1222</v>
      </c>
      <c r="H777" s="152" t="s">
        <v>32</v>
      </c>
      <c r="I777" s="154"/>
      <c r="L777" s="150"/>
      <c r="M777" s="155"/>
      <c r="T777" s="156"/>
      <c r="AT777" s="152" t="s">
        <v>189</v>
      </c>
      <c r="AU777" s="152" t="s">
        <v>88</v>
      </c>
      <c r="AV777" s="12" t="s">
        <v>86</v>
      </c>
      <c r="AW777" s="12" t="s">
        <v>41</v>
      </c>
      <c r="AX777" s="12" t="s">
        <v>79</v>
      </c>
      <c r="AY777" s="152" t="s">
        <v>178</v>
      </c>
    </row>
    <row r="778" spans="2:65" s="12" customFormat="1" ht="10.199999999999999">
      <c r="B778" s="150"/>
      <c r="D778" s="151" t="s">
        <v>189</v>
      </c>
      <c r="E778" s="152" t="s">
        <v>32</v>
      </c>
      <c r="F778" s="153" t="s">
        <v>1355</v>
      </c>
      <c r="H778" s="152" t="s">
        <v>32</v>
      </c>
      <c r="I778" s="154"/>
      <c r="L778" s="150"/>
      <c r="M778" s="155"/>
      <c r="T778" s="156"/>
      <c r="AT778" s="152" t="s">
        <v>189</v>
      </c>
      <c r="AU778" s="152" t="s">
        <v>88</v>
      </c>
      <c r="AV778" s="12" t="s">
        <v>86</v>
      </c>
      <c r="AW778" s="12" t="s">
        <v>41</v>
      </c>
      <c r="AX778" s="12" t="s">
        <v>79</v>
      </c>
      <c r="AY778" s="152" t="s">
        <v>178</v>
      </c>
    </row>
    <row r="779" spans="2:65" s="13" customFormat="1" ht="10.199999999999999">
      <c r="B779" s="157"/>
      <c r="D779" s="151" t="s">
        <v>189</v>
      </c>
      <c r="E779" s="158" t="s">
        <v>32</v>
      </c>
      <c r="F779" s="159" t="s">
        <v>1602</v>
      </c>
      <c r="H779" s="160">
        <v>7.5</v>
      </c>
      <c r="I779" s="161"/>
      <c r="L779" s="157"/>
      <c r="M779" s="162"/>
      <c r="T779" s="163"/>
      <c r="AT779" s="158" t="s">
        <v>189</v>
      </c>
      <c r="AU779" s="158" t="s">
        <v>88</v>
      </c>
      <c r="AV779" s="13" t="s">
        <v>88</v>
      </c>
      <c r="AW779" s="13" t="s">
        <v>41</v>
      </c>
      <c r="AX779" s="13" t="s">
        <v>79</v>
      </c>
      <c r="AY779" s="158" t="s">
        <v>178</v>
      </c>
    </row>
    <row r="780" spans="2:65" s="14" customFormat="1" ht="10.199999999999999">
      <c r="B780" s="164"/>
      <c r="D780" s="151" t="s">
        <v>189</v>
      </c>
      <c r="E780" s="165" t="s">
        <v>32</v>
      </c>
      <c r="F780" s="166" t="s">
        <v>192</v>
      </c>
      <c r="H780" s="167">
        <v>7.5</v>
      </c>
      <c r="I780" s="168"/>
      <c r="L780" s="164"/>
      <c r="M780" s="169"/>
      <c r="T780" s="170"/>
      <c r="AT780" s="165" t="s">
        <v>189</v>
      </c>
      <c r="AU780" s="165" t="s">
        <v>88</v>
      </c>
      <c r="AV780" s="14" t="s">
        <v>185</v>
      </c>
      <c r="AW780" s="14" t="s">
        <v>41</v>
      </c>
      <c r="AX780" s="14" t="s">
        <v>86</v>
      </c>
      <c r="AY780" s="165" t="s">
        <v>178</v>
      </c>
    </row>
    <row r="781" spans="2:65" s="1" customFormat="1" ht="24.15" customHeight="1">
      <c r="B781" s="34"/>
      <c r="C781" s="171" t="s">
        <v>641</v>
      </c>
      <c r="D781" s="171" t="s">
        <v>398</v>
      </c>
      <c r="E781" s="172" t="s">
        <v>1603</v>
      </c>
      <c r="F781" s="173" t="s">
        <v>1604</v>
      </c>
      <c r="G781" s="174" t="s">
        <v>202</v>
      </c>
      <c r="H781" s="175">
        <v>7.6130000000000004</v>
      </c>
      <c r="I781" s="176"/>
      <c r="J781" s="177">
        <f>ROUND(I781*H781,2)</f>
        <v>0</v>
      </c>
      <c r="K781" s="173" t="s">
        <v>184</v>
      </c>
      <c r="L781" s="178"/>
      <c r="M781" s="179" t="s">
        <v>32</v>
      </c>
      <c r="N781" s="180" t="s">
        <v>50</v>
      </c>
      <c r="P781" s="142">
        <f>O781*H781</f>
        <v>0</v>
      </c>
      <c r="Q781" s="142">
        <v>3.5999999999999999E-3</v>
      </c>
      <c r="R781" s="142">
        <f>Q781*H781</f>
        <v>2.7406800000000002E-2</v>
      </c>
      <c r="S781" s="142">
        <v>0</v>
      </c>
      <c r="T781" s="143">
        <f>S781*H781</f>
        <v>0</v>
      </c>
      <c r="AR781" s="144" t="s">
        <v>241</v>
      </c>
      <c r="AT781" s="144" t="s">
        <v>398</v>
      </c>
      <c r="AU781" s="144" t="s">
        <v>88</v>
      </c>
      <c r="AY781" s="18" t="s">
        <v>178</v>
      </c>
      <c r="BE781" s="145">
        <f>IF(N781="základní",J781,0)</f>
        <v>0</v>
      </c>
      <c r="BF781" s="145">
        <f>IF(N781="snížená",J781,0)</f>
        <v>0</v>
      </c>
      <c r="BG781" s="145">
        <f>IF(N781="zákl. přenesená",J781,0)</f>
        <v>0</v>
      </c>
      <c r="BH781" s="145">
        <f>IF(N781="sníž. přenesená",J781,0)</f>
        <v>0</v>
      </c>
      <c r="BI781" s="145">
        <f>IF(N781="nulová",J781,0)</f>
        <v>0</v>
      </c>
      <c r="BJ781" s="18" t="s">
        <v>86</v>
      </c>
      <c r="BK781" s="145">
        <f>ROUND(I781*H781,2)</f>
        <v>0</v>
      </c>
      <c r="BL781" s="18" t="s">
        <v>185</v>
      </c>
      <c r="BM781" s="144" t="s">
        <v>1605</v>
      </c>
    </row>
    <row r="782" spans="2:65" s="13" customFormat="1" ht="10.199999999999999">
      <c r="B782" s="157"/>
      <c r="D782" s="151" t="s">
        <v>189</v>
      </c>
      <c r="F782" s="159" t="s">
        <v>1606</v>
      </c>
      <c r="H782" s="160">
        <v>7.6130000000000004</v>
      </c>
      <c r="I782" s="161"/>
      <c r="L782" s="157"/>
      <c r="M782" s="162"/>
      <c r="T782" s="163"/>
      <c r="AT782" s="158" t="s">
        <v>189</v>
      </c>
      <c r="AU782" s="158" t="s">
        <v>88</v>
      </c>
      <c r="AV782" s="13" t="s">
        <v>88</v>
      </c>
      <c r="AW782" s="13" t="s">
        <v>4</v>
      </c>
      <c r="AX782" s="13" t="s">
        <v>86</v>
      </c>
      <c r="AY782" s="158" t="s">
        <v>178</v>
      </c>
    </row>
    <row r="783" spans="2:65" s="1" customFormat="1" ht="33" customHeight="1">
      <c r="B783" s="34"/>
      <c r="C783" s="133" t="s">
        <v>648</v>
      </c>
      <c r="D783" s="133" t="s">
        <v>180</v>
      </c>
      <c r="E783" s="134" t="s">
        <v>670</v>
      </c>
      <c r="F783" s="135" t="s">
        <v>671</v>
      </c>
      <c r="G783" s="136" t="s">
        <v>202</v>
      </c>
      <c r="H783" s="137">
        <v>179</v>
      </c>
      <c r="I783" s="138"/>
      <c r="J783" s="139">
        <f>ROUND(I783*H783,2)</f>
        <v>0</v>
      </c>
      <c r="K783" s="135" t="s">
        <v>184</v>
      </c>
      <c r="L783" s="34"/>
      <c r="M783" s="140" t="s">
        <v>32</v>
      </c>
      <c r="N783" s="141" t="s">
        <v>50</v>
      </c>
      <c r="P783" s="142">
        <f>O783*H783</f>
        <v>0</v>
      </c>
      <c r="Q783" s="142">
        <v>2.0000000000000002E-5</v>
      </c>
      <c r="R783" s="142">
        <f>Q783*H783</f>
        <v>3.5800000000000003E-3</v>
      </c>
      <c r="S783" s="142">
        <v>0</v>
      </c>
      <c r="T783" s="143">
        <f>S783*H783</f>
        <v>0</v>
      </c>
      <c r="AR783" s="144" t="s">
        <v>185</v>
      </c>
      <c r="AT783" s="144" t="s">
        <v>180</v>
      </c>
      <c r="AU783" s="144" t="s">
        <v>88</v>
      </c>
      <c r="AY783" s="18" t="s">
        <v>178</v>
      </c>
      <c r="BE783" s="145">
        <f>IF(N783="základní",J783,0)</f>
        <v>0</v>
      </c>
      <c r="BF783" s="145">
        <f>IF(N783="snížená",J783,0)</f>
        <v>0</v>
      </c>
      <c r="BG783" s="145">
        <f>IF(N783="zákl. přenesená",J783,0)</f>
        <v>0</v>
      </c>
      <c r="BH783" s="145">
        <f>IF(N783="sníž. přenesená",J783,0)</f>
        <v>0</v>
      </c>
      <c r="BI783" s="145">
        <f>IF(N783="nulová",J783,0)</f>
        <v>0</v>
      </c>
      <c r="BJ783" s="18" t="s">
        <v>86</v>
      </c>
      <c r="BK783" s="145">
        <f>ROUND(I783*H783,2)</f>
        <v>0</v>
      </c>
      <c r="BL783" s="18" t="s">
        <v>185</v>
      </c>
      <c r="BM783" s="144" t="s">
        <v>1607</v>
      </c>
    </row>
    <row r="784" spans="2:65" s="1" customFormat="1" ht="10.199999999999999">
      <c r="B784" s="34"/>
      <c r="D784" s="146" t="s">
        <v>187</v>
      </c>
      <c r="F784" s="147" t="s">
        <v>673</v>
      </c>
      <c r="I784" s="148"/>
      <c r="L784" s="34"/>
      <c r="M784" s="149"/>
      <c r="T784" s="55"/>
      <c r="AT784" s="18" t="s">
        <v>187</v>
      </c>
      <c r="AU784" s="18" t="s">
        <v>88</v>
      </c>
    </row>
    <row r="785" spans="2:65" s="12" customFormat="1" ht="10.199999999999999">
      <c r="B785" s="150"/>
      <c r="D785" s="151" t="s">
        <v>189</v>
      </c>
      <c r="E785" s="152" t="s">
        <v>32</v>
      </c>
      <c r="F785" s="153" t="s">
        <v>190</v>
      </c>
      <c r="H785" s="152" t="s">
        <v>32</v>
      </c>
      <c r="I785" s="154"/>
      <c r="L785" s="150"/>
      <c r="M785" s="155"/>
      <c r="T785" s="156"/>
      <c r="AT785" s="152" t="s">
        <v>189</v>
      </c>
      <c r="AU785" s="152" t="s">
        <v>88</v>
      </c>
      <c r="AV785" s="12" t="s">
        <v>86</v>
      </c>
      <c r="AW785" s="12" t="s">
        <v>41</v>
      </c>
      <c r="AX785" s="12" t="s">
        <v>79</v>
      </c>
      <c r="AY785" s="152" t="s">
        <v>178</v>
      </c>
    </row>
    <row r="786" spans="2:65" s="12" customFormat="1" ht="10.199999999999999">
      <c r="B786" s="150"/>
      <c r="D786" s="151" t="s">
        <v>189</v>
      </c>
      <c r="E786" s="152" t="s">
        <v>32</v>
      </c>
      <c r="F786" s="153" t="s">
        <v>1222</v>
      </c>
      <c r="H786" s="152" t="s">
        <v>32</v>
      </c>
      <c r="I786" s="154"/>
      <c r="L786" s="150"/>
      <c r="M786" s="155"/>
      <c r="T786" s="156"/>
      <c r="AT786" s="152" t="s">
        <v>189</v>
      </c>
      <c r="AU786" s="152" t="s">
        <v>88</v>
      </c>
      <c r="AV786" s="12" t="s">
        <v>86</v>
      </c>
      <c r="AW786" s="12" t="s">
        <v>41</v>
      </c>
      <c r="AX786" s="12" t="s">
        <v>79</v>
      </c>
      <c r="AY786" s="152" t="s">
        <v>178</v>
      </c>
    </row>
    <row r="787" spans="2:65" s="12" customFormat="1" ht="10.199999999999999">
      <c r="B787" s="150"/>
      <c r="D787" s="151" t="s">
        <v>189</v>
      </c>
      <c r="E787" s="152" t="s">
        <v>32</v>
      </c>
      <c r="F787" s="153" t="s">
        <v>1608</v>
      </c>
      <c r="H787" s="152" t="s">
        <v>32</v>
      </c>
      <c r="I787" s="154"/>
      <c r="L787" s="150"/>
      <c r="M787" s="155"/>
      <c r="T787" s="156"/>
      <c r="AT787" s="152" t="s">
        <v>189</v>
      </c>
      <c r="AU787" s="152" t="s">
        <v>88</v>
      </c>
      <c r="AV787" s="12" t="s">
        <v>86</v>
      </c>
      <c r="AW787" s="12" t="s">
        <v>41</v>
      </c>
      <c r="AX787" s="12" t="s">
        <v>79</v>
      </c>
      <c r="AY787" s="152" t="s">
        <v>178</v>
      </c>
    </row>
    <row r="788" spans="2:65" s="12" customFormat="1" ht="10.199999999999999">
      <c r="B788" s="150"/>
      <c r="D788" s="151" t="s">
        <v>189</v>
      </c>
      <c r="E788" s="152" t="s">
        <v>32</v>
      </c>
      <c r="F788" s="153" t="s">
        <v>1609</v>
      </c>
      <c r="H788" s="152" t="s">
        <v>32</v>
      </c>
      <c r="I788" s="154"/>
      <c r="L788" s="150"/>
      <c r="M788" s="155"/>
      <c r="T788" s="156"/>
      <c r="AT788" s="152" t="s">
        <v>189</v>
      </c>
      <c r="AU788" s="152" t="s">
        <v>88</v>
      </c>
      <c r="AV788" s="12" t="s">
        <v>86</v>
      </c>
      <c r="AW788" s="12" t="s">
        <v>41</v>
      </c>
      <c r="AX788" s="12" t="s">
        <v>79</v>
      </c>
      <c r="AY788" s="152" t="s">
        <v>178</v>
      </c>
    </row>
    <row r="789" spans="2:65" s="12" customFormat="1" ht="10.199999999999999">
      <c r="B789" s="150"/>
      <c r="D789" s="151" t="s">
        <v>189</v>
      </c>
      <c r="E789" s="152" t="s">
        <v>32</v>
      </c>
      <c r="F789" s="153" t="s">
        <v>1320</v>
      </c>
      <c r="H789" s="152" t="s">
        <v>32</v>
      </c>
      <c r="I789" s="154"/>
      <c r="L789" s="150"/>
      <c r="M789" s="155"/>
      <c r="T789" s="156"/>
      <c r="AT789" s="152" t="s">
        <v>189</v>
      </c>
      <c r="AU789" s="152" t="s">
        <v>88</v>
      </c>
      <c r="AV789" s="12" t="s">
        <v>86</v>
      </c>
      <c r="AW789" s="12" t="s">
        <v>41</v>
      </c>
      <c r="AX789" s="12" t="s">
        <v>79</v>
      </c>
      <c r="AY789" s="152" t="s">
        <v>178</v>
      </c>
    </row>
    <row r="790" spans="2:65" s="13" customFormat="1" ht="10.199999999999999">
      <c r="B790" s="157"/>
      <c r="D790" s="151" t="s">
        <v>189</v>
      </c>
      <c r="E790" s="158" t="s">
        <v>32</v>
      </c>
      <c r="F790" s="159" t="s">
        <v>1459</v>
      </c>
      <c r="H790" s="160">
        <v>92</v>
      </c>
      <c r="I790" s="161"/>
      <c r="L790" s="157"/>
      <c r="M790" s="162"/>
      <c r="T790" s="163"/>
      <c r="AT790" s="158" t="s">
        <v>189</v>
      </c>
      <c r="AU790" s="158" t="s">
        <v>88</v>
      </c>
      <c r="AV790" s="13" t="s">
        <v>88</v>
      </c>
      <c r="AW790" s="13" t="s">
        <v>41</v>
      </c>
      <c r="AX790" s="13" t="s">
        <v>79</v>
      </c>
      <c r="AY790" s="158" t="s">
        <v>178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1322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88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3" customFormat="1" ht="10.199999999999999">
      <c r="B792" s="157"/>
      <c r="D792" s="151" t="s">
        <v>189</v>
      </c>
      <c r="E792" s="158" t="s">
        <v>32</v>
      </c>
      <c r="F792" s="159" t="s">
        <v>1460</v>
      </c>
      <c r="H792" s="160">
        <v>87</v>
      </c>
      <c r="I792" s="161"/>
      <c r="L792" s="157"/>
      <c r="M792" s="162"/>
      <c r="T792" s="163"/>
      <c r="AT792" s="158" t="s">
        <v>189</v>
      </c>
      <c r="AU792" s="158" t="s">
        <v>88</v>
      </c>
      <c r="AV792" s="13" t="s">
        <v>88</v>
      </c>
      <c r="AW792" s="13" t="s">
        <v>41</v>
      </c>
      <c r="AX792" s="13" t="s">
        <v>79</v>
      </c>
      <c r="AY792" s="158" t="s">
        <v>178</v>
      </c>
    </row>
    <row r="793" spans="2:65" s="14" customFormat="1" ht="10.199999999999999">
      <c r="B793" s="164"/>
      <c r="D793" s="151" t="s">
        <v>189</v>
      </c>
      <c r="E793" s="165" t="s">
        <v>32</v>
      </c>
      <c r="F793" s="166" t="s">
        <v>192</v>
      </c>
      <c r="H793" s="167">
        <v>179</v>
      </c>
      <c r="I793" s="168"/>
      <c r="L793" s="164"/>
      <c r="M793" s="169"/>
      <c r="T793" s="170"/>
      <c r="AT793" s="165" t="s">
        <v>189</v>
      </c>
      <c r="AU793" s="165" t="s">
        <v>88</v>
      </c>
      <c r="AV793" s="14" t="s">
        <v>185</v>
      </c>
      <c r="AW793" s="14" t="s">
        <v>41</v>
      </c>
      <c r="AX793" s="14" t="s">
        <v>86</v>
      </c>
      <c r="AY793" s="165" t="s">
        <v>178</v>
      </c>
    </row>
    <row r="794" spans="2:65" s="1" customFormat="1" ht="24.15" customHeight="1">
      <c r="B794" s="34"/>
      <c r="C794" s="171" t="s">
        <v>653</v>
      </c>
      <c r="D794" s="171" t="s">
        <v>398</v>
      </c>
      <c r="E794" s="172" t="s">
        <v>1610</v>
      </c>
      <c r="F794" s="173" t="s">
        <v>1611</v>
      </c>
      <c r="G794" s="174" t="s">
        <v>202</v>
      </c>
      <c r="H794" s="175">
        <v>181.685</v>
      </c>
      <c r="I794" s="176"/>
      <c r="J794" s="177">
        <f>ROUND(I794*H794,2)</f>
        <v>0</v>
      </c>
      <c r="K794" s="173" t="s">
        <v>184</v>
      </c>
      <c r="L794" s="178"/>
      <c r="M794" s="179" t="s">
        <v>32</v>
      </c>
      <c r="N794" s="180" t="s">
        <v>50</v>
      </c>
      <c r="P794" s="142">
        <f>O794*H794</f>
        <v>0</v>
      </c>
      <c r="Q794" s="142">
        <v>1.269E-2</v>
      </c>
      <c r="R794" s="142">
        <f>Q794*H794</f>
        <v>2.3055826499999998</v>
      </c>
      <c r="S794" s="142">
        <v>0</v>
      </c>
      <c r="T794" s="143">
        <f>S794*H794</f>
        <v>0</v>
      </c>
      <c r="AR794" s="144" t="s">
        <v>241</v>
      </c>
      <c r="AT794" s="144" t="s">
        <v>398</v>
      </c>
      <c r="AU794" s="144" t="s">
        <v>88</v>
      </c>
      <c r="AY794" s="18" t="s">
        <v>178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8" t="s">
        <v>86</v>
      </c>
      <c r="BK794" s="145">
        <f>ROUND(I794*H794,2)</f>
        <v>0</v>
      </c>
      <c r="BL794" s="18" t="s">
        <v>185</v>
      </c>
      <c r="BM794" s="144" t="s">
        <v>1612</v>
      </c>
    </row>
    <row r="795" spans="2:65" s="13" customFormat="1" ht="10.199999999999999">
      <c r="B795" s="157"/>
      <c r="D795" s="151" t="s">
        <v>189</v>
      </c>
      <c r="F795" s="159" t="s">
        <v>1613</v>
      </c>
      <c r="H795" s="160">
        <v>181.685</v>
      </c>
      <c r="I795" s="161"/>
      <c r="L795" s="157"/>
      <c r="M795" s="162"/>
      <c r="T795" s="163"/>
      <c r="AT795" s="158" t="s">
        <v>189</v>
      </c>
      <c r="AU795" s="158" t="s">
        <v>88</v>
      </c>
      <c r="AV795" s="13" t="s">
        <v>88</v>
      </c>
      <c r="AW795" s="13" t="s">
        <v>4</v>
      </c>
      <c r="AX795" s="13" t="s">
        <v>86</v>
      </c>
      <c r="AY795" s="158" t="s">
        <v>178</v>
      </c>
    </row>
    <row r="796" spans="2:65" s="1" customFormat="1" ht="33" customHeight="1">
      <c r="B796" s="34"/>
      <c r="C796" s="133" t="s">
        <v>658</v>
      </c>
      <c r="D796" s="133" t="s">
        <v>180</v>
      </c>
      <c r="E796" s="134" t="s">
        <v>670</v>
      </c>
      <c r="F796" s="135" t="s">
        <v>671</v>
      </c>
      <c r="G796" s="136" t="s">
        <v>202</v>
      </c>
      <c r="H796" s="137">
        <v>1</v>
      </c>
      <c r="I796" s="138"/>
      <c r="J796" s="139">
        <f>ROUND(I796*H796,2)</f>
        <v>0</v>
      </c>
      <c r="K796" s="135" t="s">
        <v>184</v>
      </c>
      <c r="L796" s="34"/>
      <c r="M796" s="140" t="s">
        <v>32</v>
      </c>
      <c r="N796" s="141" t="s">
        <v>50</v>
      </c>
      <c r="P796" s="142">
        <f>O796*H796</f>
        <v>0</v>
      </c>
      <c r="Q796" s="142">
        <v>2.0000000000000002E-5</v>
      </c>
      <c r="R796" s="142">
        <f>Q796*H796</f>
        <v>2.0000000000000002E-5</v>
      </c>
      <c r="S796" s="142">
        <v>0</v>
      </c>
      <c r="T796" s="143">
        <f>S796*H796</f>
        <v>0</v>
      </c>
      <c r="AR796" s="144" t="s">
        <v>185</v>
      </c>
      <c r="AT796" s="144" t="s">
        <v>180</v>
      </c>
      <c r="AU796" s="144" t="s">
        <v>88</v>
      </c>
      <c r="AY796" s="18" t="s">
        <v>178</v>
      </c>
      <c r="BE796" s="145">
        <f>IF(N796="základní",J796,0)</f>
        <v>0</v>
      </c>
      <c r="BF796" s="145">
        <f>IF(N796="snížená",J796,0)</f>
        <v>0</v>
      </c>
      <c r="BG796" s="145">
        <f>IF(N796="zákl. přenesená",J796,0)</f>
        <v>0</v>
      </c>
      <c r="BH796" s="145">
        <f>IF(N796="sníž. přenesená",J796,0)</f>
        <v>0</v>
      </c>
      <c r="BI796" s="145">
        <f>IF(N796="nulová",J796,0)</f>
        <v>0</v>
      </c>
      <c r="BJ796" s="18" t="s">
        <v>86</v>
      </c>
      <c r="BK796" s="145">
        <f>ROUND(I796*H796,2)</f>
        <v>0</v>
      </c>
      <c r="BL796" s="18" t="s">
        <v>185</v>
      </c>
      <c r="BM796" s="144" t="s">
        <v>1614</v>
      </c>
    </row>
    <row r="797" spans="2:65" s="1" customFormat="1" ht="10.199999999999999">
      <c r="B797" s="34"/>
      <c r="D797" s="146" t="s">
        <v>187</v>
      </c>
      <c r="F797" s="147" t="s">
        <v>673</v>
      </c>
      <c r="I797" s="148"/>
      <c r="L797" s="34"/>
      <c r="M797" s="149"/>
      <c r="T797" s="55"/>
      <c r="AT797" s="18" t="s">
        <v>187</v>
      </c>
      <c r="AU797" s="18" t="s">
        <v>88</v>
      </c>
    </row>
    <row r="798" spans="2:65" s="12" customFormat="1" ht="10.199999999999999">
      <c r="B798" s="150"/>
      <c r="D798" s="151" t="s">
        <v>189</v>
      </c>
      <c r="E798" s="152" t="s">
        <v>32</v>
      </c>
      <c r="F798" s="153" t="s">
        <v>190</v>
      </c>
      <c r="H798" s="152" t="s">
        <v>32</v>
      </c>
      <c r="I798" s="154"/>
      <c r="L798" s="150"/>
      <c r="M798" s="155"/>
      <c r="T798" s="156"/>
      <c r="AT798" s="152" t="s">
        <v>189</v>
      </c>
      <c r="AU798" s="152" t="s">
        <v>88</v>
      </c>
      <c r="AV798" s="12" t="s">
        <v>86</v>
      </c>
      <c r="AW798" s="12" t="s">
        <v>41</v>
      </c>
      <c r="AX798" s="12" t="s">
        <v>79</v>
      </c>
      <c r="AY798" s="152" t="s">
        <v>178</v>
      </c>
    </row>
    <row r="799" spans="2:65" s="12" customFormat="1" ht="10.199999999999999">
      <c r="B799" s="150"/>
      <c r="D799" s="151" t="s">
        <v>189</v>
      </c>
      <c r="E799" s="152" t="s">
        <v>32</v>
      </c>
      <c r="F799" s="153" t="s">
        <v>1222</v>
      </c>
      <c r="H799" s="152" t="s">
        <v>32</v>
      </c>
      <c r="I799" s="154"/>
      <c r="L799" s="150"/>
      <c r="M799" s="155"/>
      <c r="T799" s="156"/>
      <c r="AT799" s="152" t="s">
        <v>189</v>
      </c>
      <c r="AU799" s="152" t="s">
        <v>88</v>
      </c>
      <c r="AV799" s="12" t="s">
        <v>86</v>
      </c>
      <c r="AW799" s="12" t="s">
        <v>41</v>
      </c>
      <c r="AX799" s="12" t="s">
        <v>79</v>
      </c>
      <c r="AY799" s="152" t="s">
        <v>178</v>
      </c>
    </row>
    <row r="800" spans="2:65" s="12" customFormat="1" ht="10.199999999999999">
      <c r="B800" s="150"/>
      <c r="D800" s="151" t="s">
        <v>189</v>
      </c>
      <c r="E800" s="152" t="s">
        <v>32</v>
      </c>
      <c r="F800" s="153" t="s">
        <v>1242</v>
      </c>
      <c r="H800" s="152" t="s">
        <v>32</v>
      </c>
      <c r="I800" s="154"/>
      <c r="L800" s="150"/>
      <c r="M800" s="155"/>
      <c r="T800" s="156"/>
      <c r="AT800" s="152" t="s">
        <v>189</v>
      </c>
      <c r="AU800" s="152" t="s">
        <v>88</v>
      </c>
      <c r="AV800" s="12" t="s">
        <v>86</v>
      </c>
      <c r="AW800" s="12" t="s">
        <v>41</v>
      </c>
      <c r="AX800" s="12" t="s">
        <v>79</v>
      </c>
      <c r="AY800" s="152" t="s">
        <v>178</v>
      </c>
    </row>
    <row r="801" spans="2:65" s="12" customFormat="1" ht="10.199999999999999">
      <c r="B801" s="150"/>
      <c r="D801" s="151" t="s">
        <v>189</v>
      </c>
      <c r="E801" s="152" t="s">
        <v>32</v>
      </c>
      <c r="F801" s="153" t="s">
        <v>1615</v>
      </c>
      <c r="H801" s="152" t="s">
        <v>32</v>
      </c>
      <c r="I801" s="154"/>
      <c r="L801" s="150"/>
      <c r="M801" s="155"/>
      <c r="T801" s="156"/>
      <c r="AT801" s="152" t="s">
        <v>189</v>
      </c>
      <c r="AU801" s="152" t="s">
        <v>88</v>
      </c>
      <c r="AV801" s="12" t="s">
        <v>86</v>
      </c>
      <c r="AW801" s="12" t="s">
        <v>41</v>
      </c>
      <c r="AX801" s="12" t="s">
        <v>79</v>
      </c>
      <c r="AY801" s="152" t="s">
        <v>178</v>
      </c>
    </row>
    <row r="802" spans="2:65" s="13" customFormat="1" ht="10.199999999999999">
      <c r="B802" s="157"/>
      <c r="D802" s="151" t="s">
        <v>189</v>
      </c>
      <c r="E802" s="158" t="s">
        <v>32</v>
      </c>
      <c r="F802" s="159" t="s">
        <v>1485</v>
      </c>
      <c r="H802" s="160">
        <v>1</v>
      </c>
      <c r="I802" s="161"/>
      <c r="L802" s="157"/>
      <c r="M802" s="162"/>
      <c r="T802" s="163"/>
      <c r="AT802" s="158" t="s">
        <v>189</v>
      </c>
      <c r="AU802" s="158" t="s">
        <v>88</v>
      </c>
      <c r="AV802" s="13" t="s">
        <v>88</v>
      </c>
      <c r="AW802" s="13" t="s">
        <v>41</v>
      </c>
      <c r="AX802" s="13" t="s">
        <v>86</v>
      </c>
      <c r="AY802" s="158" t="s">
        <v>178</v>
      </c>
    </row>
    <row r="803" spans="2:65" s="1" customFormat="1" ht="24.15" customHeight="1">
      <c r="B803" s="34"/>
      <c r="C803" s="171" t="s">
        <v>663</v>
      </c>
      <c r="D803" s="171" t="s">
        <v>398</v>
      </c>
      <c r="E803" s="172" t="s">
        <v>677</v>
      </c>
      <c r="F803" s="173" t="s">
        <v>678</v>
      </c>
      <c r="G803" s="174" t="s">
        <v>202</v>
      </c>
      <c r="H803" s="175">
        <v>1.0149999999999999</v>
      </c>
      <c r="I803" s="176"/>
      <c r="J803" s="177">
        <f>ROUND(I803*H803,2)</f>
        <v>0</v>
      </c>
      <c r="K803" s="173" t="s">
        <v>184</v>
      </c>
      <c r="L803" s="178"/>
      <c r="M803" s="179" t="s">
        <v>32</v>
      </c>
      <c r="N803" s="180" t="s">
        <v>50</v>
      </c>
      <c r="P803" s="142">
        <f>O803*H803</f>
        <v>0</v>
      </c>
      <c r="Q803" s="142">
        <v>1.2699999999999999E-2</v>
      </c>
      <c r="R803" s="142">
        <f>Q803*H803</f>
        <v>1.2890499999999997E-2</v>
      </c>
      <c r="S803" s="142">
        <v>0</v>
      </c>
      <c r="T803" s="143">
        <f>S803*H803</f>
        <v>0</v>
      </c>
      <c r="AR803" s="144" t="s">
        <v>241</v>
      </c>
      <c r="AT803" s="144" t="s">
        <v>398</v>
      </c>
      <c r="AU803" s="144" t="s">
        <v>88</v>
      </c>
      <c r="AY803" s="18" t="s">
        <v>178</v>
      </c>
      <c r="BE803" s="145">
        <f>IF(N803="základní",J803,0)</f>
        <v>0</v>
      </c>
      <c r="BF803" s="145">
        <f>IF(N803="snížená",J803,0)</f>
        <v>0</v>
      </c>
      <c r="BG803" s="145">
        <f>IF(N803="zákl. přenesená",J803,0)</f>
        <v>0</v>
      </c>
      <c r="BH803" s="145">
        <f>IF(N803="sníž. přenesená",J803,0)</f>
        <v>0</v>
      </c>
      <c r="BI803" s="145">
        <f>IF(N803="nulová",J803,0)</f>
        <v>0</v>
      </c>
      <c r="BJ803" s="18" t="s">
        <v>86</v>
      </c>
      <c r="BK803" s="145">
        <f>ROUND(I803*H803,2)</f>
        <v>0</v>
      </c>
      <c r="BL803" s="18" t="s">
        <v>185</v>
      </c>
      <c r="BM803" s="144" t="s">
        <v>1616</v>
      </c>
    </row>
    <row r="804" spans="2:65" s="13" customFormat="1" ht="10.199999999999999">
      <c r="B804" s="157"/>
      <c r="D804" s="151" t="s">
        <v>189</v>
      </c>
      <c r="F804" s="159" t="s">
        <v>1617</v>
      </c>
      <c r="H804" s="160">
        <v>1.0149999999999999</v>
      </c>
      <c r="I804" s="161"/>
      <c r="L804" s="157"/>
      <c r="M804" s="162"/>
      <c r="T804" s="163"/>
      <c r="AT804" s="158" t="s">
        <v>189</v>
      </c>
      <c r="AU804" s="158" t="s">
        <v>88</v>
      </c>
      <c r="AV804" s="13" t="s">
        <v>88</v>
      </c>
      <c r="AW804" s="13" t="s">
        <v>4</v>
      </c>
      <c r="AX804" s="13" t="s">
        <v>86</v>
      </c>
      <c r="AY804" s="158" t="s">
        <v>178</v>
      </c>
    </row>
    <row r="805" spans="2:65" s="1" customFormat="1" ht="37.799999999999997" customHeight="1">
      <c r="B805" s="34"/>
      <c r="C805" s="133" t="s">
        <v>669</v>
      </c>
      <c r="D805" s="133" t="s">
        <v>180</v>
      </c>
      <c r="E805" s="134" t="s">
        <v>682</v>
      </c>
      <c r="F805" s="135" t="s">
        <v>683</v>
      </c>
      <c r="G805" s="136" t="s">
        <v>219</v>
      </c>
      <c r="H805" s="137">
        <v>8</v>
      </c>
      <c r="I805" s="138"/>
      <c r="J805" s="139">
        <f>ROUND(I805*H805,2)</f>
        <v>0</v>
      </c>
      <c r="K805" s="135" t="s">
        <v>184</v>
      </c>
      <c r="L805" s="34"/>
      <c r="M805" s="140" t="s">
        <v>32</v>
      </c>
      <c r="N805" s="141" t="s">
        <v>50</v>
      </c>
      <c r="P805" s="142">
        <f>O805*H805</f>
        <v>0</v>
      </c>
      <c r="Q805" s="142">
        <v>0</v>
      </c>
      <c r="R805" s="142">
        <f>Q805*H805</f>
        <v>0</v>
      </c>
      <c r="S805" s="142">
        <v>0</v>
      </c>
      <c r="T805" s="143">
        <f>S805*H805</f>
        <v>0</v>
      </c>
      <c r="AR805" s="144" t="s">
        <v>185</v>
      </c>
      <c r="AT805" s="144" t="s">
        <v>180</v>
      </c>
      <c r="AU805" s="144" t="s">
        <v>88</v>
      </c>
      <c r="AY805" s="18" t="s">
        <v>178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86</v>
      </c>
      <c r="BK805" s="145">
        <f>ROUND(I805*H805,2)</f>
        <v>0</v>
      </c>
      <c r="BL805" s="18" t="s">
        <v>185</v>
      </c>
      <c r="BM805" s="144" t="s">
        <v>1618</v>
      </c>
    </row>
    <row r="806" spans="2:65" s="1" customFormat="1" ht="10.199999999999999">
      <c r="B806" s="34"/>
      <c r="D806" s="146" t="s">
        <v>187</v>
      </c>
      <c r="F806" s="147" t="s">
        <v>685</v>
      </c>
      <c r="I806" s="148"/>
      <c r="L806" s="34"/>
      <c r="M806" s="149"/>
      <c r="T806" s="55"/>
      <c r="AT806" s="18" t="s">
        <v>187</v>
      </c>
      <c r="AU806" s="18" t="s">
        <v>88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190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2" customFormat="1" ht="10.199999999999999">
      <c r="B808" s="150"/>
      <c r="D808" s="151" t="s">
        <v>189</v>
      </c>
      <c r="E808" s="152" t="s">
        <v>32</v>
      </c>
      <c r="F808" s="153" t="s">
        <v>1222</v>
      </c>
      <c r="H808" s="152" t="s">
        <v>32</v>
      </c>
      <c r="I808" s="154"/>
      <c r="L808" s="150"/>
      <c r="M808" s="155"/>
      <c r="T808" s="156"/>
      <c r="AT808" s="152" t="s">
        <v>189</v>
      </c>
      <c r="AU808" s="152" t="s">
        <v>88</v>
      </c>
      <c r="AV808" s="12" t="s">
        <v>86</v>
      </c>
      <c r="AW808" s="12" t="s">
        <v>41</v>
      </c>
      <c r="AX808" s="12" t="s">
        <v>79</v>
      </c>
      <c r="AY808" s="152" t="s">
        <v>178</v>
      </c>
    </row>
    <row r="809" spans="2:65" s="12" customFormat="1" ht="10.199999999999999">
      <c r="B809" s="150"/>
      <c r="D809" s="151" t="s">
        <v>189</v>
      </c>
      <c r="E809" s="152" t="s">
        <v>32</v>
      </c>
      <c r="F809" s="153" t="s">
        <v>1355</v>
      </c>
      <c r="H809" s="152" t="s">
        <v>32</v>
      </c>
      <c r="I809" s="154"/>
      <c r="L809" s="150"/>
      <c r="M809" s="155"/>
      <c r="T809" s="156"/>
      <c r="AT809" s="152" t="s">
        <v>189</v>
      </c>
      <c r="AU809" s="152" t="s">
        <v>88</v>
      </c>
      <c r="AV809" s="12" t="s">
        <v>86</v>
      </c>
      <c r="AW809" s="12" t="s">
        <v>41</v>
      </c>
      <c r="AX809" s="12" t="s">
        <v>79</v>
      </c>
      <c r="AY809" s="152" t="s">
        <v>178</v>
      </c>
    </row>
    <row r="810" spans="2:65" s="12" customFormat="1" ht="10.199999999999999">
      <c r="B810" s="150"/>
      <c r="D810" s="151" t="s">
        <v>189</v>
      </c>
      <c r="E810" s="152" t="s">
        <v>32</v>
      </c>
      <c r="F810" s="153" t="s">
        <v>1619</v>
      </c>
      <c r="H810" s="152" t="s">
        <v>32</v>
      </c>
      <c r="I810" s="154"/>
      <c r="L810" s="150"/>
      <c r="M810" s="155"/>
      <c r="T810" s="156"/>
      <c r="AT810" s="152" t="s">
        <v>189</v>
      </c>
      <c r="AU810" s="152" t="s">
        <v>88</v>
      </c>
      <c r="AV810" s="12" t="s">
        <v>86</v>
      </c>
      <c r="AW810" s="12" t="s">
        <v>41</v>
      </c>
      <c r="AX810" s="12" t="s">
        <v>79</v>
      </c>
      <c r="AY810" s="152" t="s">
        <v>178</v>
      </c>
    </row>
    <row r="811" spans="2:65" s="13" customFormat="1" ht="10.199999999999999">
      <c r="B811" s="157"/>
      <c r="D811" s="151" t="s">
        <v>189</v>
      </c>
      <c r="E811" s="158" t="s">
        <v>32</v>
      </c>
      <c r="F811" s="159" t="s">
        <v>1620</v>
      </c>
      <c r="H811" s="160">
        <v>4</v>
      </c>
      <c r="I811" s="161"/>
      <c r="L811" s="157"/>
      <c r="M811" s="162"/>
      <c r="T811" s="163"/>
      <c r="AT811" s="158" t="s">
        <v>189</v>
      </c>
      <c r="AU811" s="158" t="s">
        <v>88</v>
      </c>
      <c r="AV811" s="13" t="s">
        <v>88</v>
      </c>
      <c r="AW811" s="13" t="s">
        <v>41</v>
      </c>
      <c r="AX811" s="13" t="s">
        <v>79</v>
      </c>
      <c r="AY811" s="158" t="s">
        <v>178</v>
      </c>
    </row>
    <row r="812" spans="2:65" s="12" customFormat="1" ht="10.199999999999999">
      <c r="B812" s="150"/>
      <c r="D812" s="151" t="s">
        <v>189</v>
      </c>
      <c r="E812" s="152" t="s">
        <v>32</v>
      </c>
      <c r="F812" s="153" t="s">
        <v>1621</v>
      </c>
      <c r="H812" s="152" t="s">
        <v>32</v>
      </c>
      <c r="I812" s="154"/>
      <c r="L812" s="150"/>
      <c r="M812" s="155"/>
      <c r="T812" s="156"/>
      <c r="AT812" s="152" t="s">
        <v>189</v>
      </c>
      <c r="AU812" s="152" t="s">
        <v>88</v>
      </c>
      <c r="AV812" s="12" t="s">
        <v>86</v>
      </c>
      <c r="AW812" s="12" t="s">
        <v>41</v>
      </c>
      <c r="AX812" s="12" t="s">
        <v>79</v>
      </c>
      <c r="AY812" s="152" t="s">
        <v>178</v>
      </c>
    </row>
    <row r="813" spans="2:65" s="13" customFormat="1" ht="10.199999999999999">
      <c r="B813" s="157"/>
      <c r="D813" s="151" t="s">
        <v>189</v>
      </c>
      <c r="E813" s="158" t="s">
        <v>32</v>
      </c>
      <c r="F813" s="159" t="s">
        <v>1620</v>
      </c>
      <c r="H813" s="160">
        <v>4</v>
      </c>
      <c r="I813" s="161"/>
      <c r="L813" s="157"/>
      <c r="M813" s="162"/>
      <c r="T813" s="163"/>
      <c r="AT813" s="158" t="s">
        <v>189</v>
      </c>
      <c r="AU813" s="158" t="s">
        <v>88</v>
      </c>
      <c r="AV813" s="13" t="s">
        <v>88</v>
      </c>
      <c r="AW813" s="13" t="s">
        <v>41</v>
      </c>
      <c r="AX813" s="13" t="s">
        <v>79</v>
      </c>
      <c r="AY813" s="158" t="s">
        <v>178</v>
      </c>
    </row>
    <row r="814" spans="2:65" s="14" customFormat="1" ht="10.199999999999999">
      <c r="B814" s="164"/>
      <c r="D814" s="151" t="s">
        <v>189</v>
      </c>
      <c r="E814" s="165" t="s">
        <v>32</v>
      </c>
      <c r="F814" s="166" t="s">
        <v>192</v>
      </c>
      <c r="H814" s="167">
        <v>8</v>
      </c>
      <c r="I814" s="168"/>
      <c r="L814" s="164"/>
      <c r="M814" s="169"/>
      <c r="T814" s="170"/>
      <c r="AT814" s="165" t="s">
        <v>189</v>
      </c>
      <c r="AU814" s="165" t="s">
        <v>88</v>
      </c>
      <c r="AV814" s="14" t="s">
        <v>185</v>
      </c>
      <c r="AW814" s="14" t="s">
        <v>41</v>
      </c>
      <c r="AX814" s="14" t="s">
        <v>86</v>
      </c>
      <c r="AY814" s="165" t="s">
        <v>178</v>
      </c>
    </row>
    <row r="815" spans="2:65" s="1" customFormat="1" ht="16.5" customHeight="1">
      <c r="B815" s="34"/>
      <c r="C815" s="171" t="s">
        <v>676</v>
      </c>
      <c r="D815" s="171" t="s">
        <v>398</v>
      </c>
      <c r="E815" s="172" t="s">
        <v>1622</v>
      </c>
      <c r="F815" s="173" t="s">
        <v>1623</v>
      </c>
      <c r="G815" s="174" t="s">
        <v>219</v>
      </c>
      <c r="H815" s="175">
        <v>4.0599999999999996</v>
      </c>
      <c r="I815" s="176"/>
      <c r="J815" s="177">
        <f>ROUND(I815*H815,2)</f>
        <v>0</v>
      </c>
      <c r="K815" s="173" t="s">
        <v>184</v>
      </c>
      <c r="L815" s="178"/>
      <c r="M815" s="179" t="s">
        <v>32</v>
      </c>
      <c r="N815" s="180" t="s">
        <v>50</v>
      </c>
      <c r="P815" s="142">
        <f>O815*H815</f>
        <v>0</v>
      </c>
      <c r="Q815" s="142">
        <v>6.9999999999999999E-4</v>
      </c>
      <c r="R815" s="142">
        <f>Q815*H815</f>
        <v>2.8419999999999999E-3</v>
      </c>
      <c r="S815" s="142">
        <v>0</v>
      </c>
      <c r="T815" s="143">
        <f>S815*H815</f>
        <v>0</v>
      </c>
      <c r="AR815" s="144" t="s">
        <v>241</v>
      </c>
      <c r="AT815" s="144" t="s">
        <v>398</v>
      </c>
      <c r="AU815" s="144" t="s">
        <v>88</v>
      </c>
      <c r="AY815" s="18" t="s">
        <v>178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86</v>
      </c>
      <c r="BK815" s="145">
        <f>ROUND(I815*H815,2)</f>
        <v>0</v>
      </c>
      <c r="BL815" s="18" t="s">
        <v>185</v>
      </c>
      <c r="BM815" s="144" t="s">
        <v>1624</v>
      </c>
    </row>
    <row r="816" spans="2:65" s="13" customFormat="1" ht="10.199999999999999">
      <c r="B816" s="157"/>
      <c r="D816" s="151" t="s">
        <v>189</v>
      </c>
      <c r="F816" s="159" t="s">
        <v>1625</v>
      </c>
      <c r="H816" s="160">
        <v>4.0599999999999996</v>
      </c>
      <c r="I816" s="161"/>
      <c r="L816" s="157"/>
      <c r="M816" s="162"/>
      <c r="T816" s="163"/>
      <c r="AT816" s="158" t="s">
        <v>189</v>
      </c>
      <c r="AU816" s="158" t="s">
        <v>88</v>
      </c>
      <c r="AV816" s="13" t="s">
        <v>88</v>
      </c>
      <c r="AW816" s="13" t="s">
        <v>4</v>
      </c>
      <c r="AX816" s="13" t="s">
        <v>86</v>
      </c>
      <c r="AY816" s="158" t="s">
        <v>178</v>
      </c>
    </row>
    <row r="817" spans="2:65" s="1" customFormat="1" ht="16.5" customHeight="1">
      <c r="B817" s="34"/>
      <c r="C817" s="171" t="s">
        <v>681</v>
      </c>
      <c r="D817" s="171" t="s">
        <v>398</v>
      </c>
      <c r="E817" s="172" t="s">
        <v>689</v>
      </c>
      <c r="F817" s="173" t="s">
        <v>690</v>
      </c>
      <c r="G817" s="174" t="s">
        <v>219</v>
      </c>
      <c r="H817" s="175">
        <v>4.0599999999999996</v>
      </c>
      <c r="I817" s="176"/>
      <c r="J817" s="177">
        <f>ROUND(I817*H817,2)</f>
        <v>0</v>
      </c>
      <c r="K817" s="173" t="s">
        <v>184</v>
      </c>
      <c r="L817" s="178"/>
      <c r="M817" s="179" t="s">
        <v>32</v>
      </c>
      <c r="N817" s="180" t="s">
        <v>50</v>
      </c>
      <c r="P817" s="142">
        <f>O817*H817</f>
        <v>0</v>
      </c>
      <c r="Q817" s="142">
        <v>8.0000000000000004E-4</v>
      </c>
      <c r="R817" s="142">
        <f>Q817*H817</f>
        <v>3.248E-3</v>
      </c>
      <c r="S817" s="142">
        <v>0</v>
      </c>
      <c r="T817" s="143">
        <f>S817*H817</f>
        <v>0</v>
      </c>
      <c r="AR817" s="144" t="s">
        <v>241</v>
      </c>
      <c r="AT817" s="144" t="s">
        <v>398</v>
      </c>
      <c r="AU817" s="144" t="s">
        <v>88</v>
      </c>
      <c r="AY817" s="18" t="s">
        <v>178</v>
      </c>
      <c r="BE817" s="145">
        <f>IF(N817="základní",J817,0)</f>
        <v>0</v>
      </c>
      <c r="BF817" s="145">
        <f>IF(N817="snížená",J817,0)</f>
        <v>0</v>
      </c>
      <c r="BG817" s="145">
        <f>IF(N817="zákl. přenesená",J817,0)</f>
        <v>0</v>
      </c>
      <c r="BH817" s="145">
        <f>IF(N817="sníž. přenesená",J817,0)</f>
        <v>0</v>
      </c>
      <c r="BI817" s="145">
        <f>IF(N817="nulová",J817,0)</f>
        <v>0</v>
      </c>
      <c r="BJ817" s="18" t="s">
        <v>86</v>
      </c>
      <c r="BK817" s="145">
        <f>ROUND(I817*H817,2)</f>
        <v>0</v>
      </c>
      <c r="BL817" s="18" t="s">
        <v>185</v>
      </c>
      <c r="BM817" s="144" t="s">
        <v>1626</v>
      </c>
    </row>
    <row r="818" spans="2:65" s="13" customFormat="1" ht="10.199999999999999">
      <c r="B818" s="157"/>
      <c r="D818" s="151" t="s">
        <v>189</v>
      </c>
      <c r="F818" s="159" t="s">
        <v>1625</v>
      </c>
      <c r="H818" s="160">
        <v>4.0599999999999996</v>
      </c>
      <c r="I818" s="161"/>
      <c r="L818" s="157"/>
      <c r="M818" s="162"/>
      <c r="T818" s="163"/>
      <c r="AT818" s="158" t="s">
        <v>189</v>
      </c>
      <c r="AU818" s="158" t="s">
        <v>88</v>
      </c>
      <c r="AV818" s="13" t="s">
        <v>88</v>
      </c>
      <c r="AW818" s="13" t="s">
        <v>4</v>
      </c>
      <c r="AX818" s="13" t="s">
        <v>86</v>
      </c>
      <c r="AY818" s="158" t="s">
        <v>178</v>
      </c>
    </row>
    <row r="819" spans="2:65" s="1" customFormat="1" ht="37.799999999999997" customHeight="1">
      <c r="B819" s="34"/>
      <c r="C819" s="133" t="s">
        <v>688</v>
      </c>
      <c r="D819" s="133" t="s">
        <v>180</v>
      </c>
      <c r="E819" s="134" t="s">
        <v>693</v>
      </c>
      <c r="F819" s="135" t="s">
        <v>694</v>
      </c>
      <c r="G819" s="136" t="s">
        <v>219</v>
      </c>
      <c r="H819" s="137">
        <v>2</v>
      </c>
      <c r="I819" s="138"/>
      <c r="J819" s="139">
        <f>ROUND(I819*H819,2)</f>
        <v>0</v>
      </c>
      <c r="K819" s="135" t="s">
        <v>184</v>
      </c>
      <c r="L819" s="34"/>
      <c r="M819" s="140" t="s">
        <v>32</v>
      </c>
      <c r="N819" s="141" t="s">
        <v>50</v>
      </c>
      <c r="P819" s="142">
        <f>O819*H819</f>
        <v>0</v>
      </c>
      <c r="Q819" s="142">
        <v>8.0000000000000007E-5</v>
      </c>
      <c r="R819" s="142">
        <f>Q819*H819</f>
        <v>1.6000000000000001E-4</v>
      </c>
      <c r="S819" s="142">
        <v>0</v>
      </c>
      <c r="T819" s="143">
        <f>S819*H819</f>
        <v>0</v>
      </c>
      <c r="AR819" s="144" t="s">
        <v>185</v>
      </c>
      <c r="AT819" s="144" t="s">
        <v>180</v>
      </c>
      <c r="AU819" s="144" t="s">
        <v>88</v>
      </c>
      <c r="AY819" s="18" t="s">
        <v>178</v>
      </c>
      <c r="BE819" s="145">
        <f>IF(N819="základní",J819,0)</f>
        <v>0</v>
      </c>
      <c r="BF819" s="145">
        <f>IF(N819="snížená",J819,0)</f>
        <v>0</v>
      </c>
      <c r="BG819" s="145">
        <f>IF(N819="zákl. přenesená",J819,0)</f>
        <v>0</v>
      </c>
      <c r="BH819" s="145">
        <f>IF(N819="sníž. přenesená",J819,0)</f>
        <v>0</v>
      </c>
      <c r="BI819" s="145">
        <f>IF(N819="nulová",J819,0)</f>
        <v>0</v>
      </c>
      <c r="BJ819" s="18" t="s">
        <v>86</v>
      </c>
      <c r="BK819" s="145">
        <f>ROUND(I819*H819,2)</f>
        <v>0</v>
      </c>
      <c r="BL819" s="18" t="s">
        <v>185</v>
      </c>
      <c r="BM819" s="144" t="s">
        <v>1627</v>
      </c>
    </row>
    <row r="820" spans="2:65" s="1" customFormat="1" ht="10.199999999999999">
      <c r="B820" s="34"/>
      <c r="D820" s="146" t="s">
        <v>187</v>
      </c>
      <c r="F820" s="147" t="s">
        <v>696</v>
      </c>
      <c r="I820" s="148"/>
      <c r="L820" s="34"/>
      <c r="M820" s="149"/>
      <c r="T820" s="55"/>
      <c r="AT820" s="18" t="s">
        <v>187</v>
      </c>
      <c r="AU820" s="18" t="s">
        <v>88</v>
      </c>
    </row>
    <row r="821" spans="2:65" s="12" customFormat="1" ht="10.199999999999999">
      <c r="B821" s="150"/>
      <c r="D821" s="151" t="s">
        <v>189</v>
      </c>
      <c r="E821" s="152" t="s">
        <v>32</v>
      </c>
      <c r="F821" s="153" t="s">
        <v>190</v>
      </c>
      <c r="H821" s="152" t="s">
        <v>32</v>
      </c>
      <c r="I821" s="154"/>
      <c r="L821" s="150"/>
      <c r="M821" s="155"/>
      <c r="T821" s="156"/>
      <c r="AT821" s="152" t="s">
        <v>189</v>
      </c>
      <c r="AU821" s="152" t="s">
        <v>88</v>
      </c>
      <c r="AV821" s="12" t="s">
        <v>86</v>
      </c>
      <c r="AW821" s="12" t="s">
        <v>41</v>
      </c>
      <c r="AX821" s="12" t="s">
        <v>79</v>
      </c>
      <c r="AY821" s="152" t="s">
        <v>178</v>
      </c>
    </row>
    <row r="822" spans="2:65" s="12" customFormat="1" ht="10.199999999999999">
      <c r="B822" s="150"/>
      <c r="D822" s="151" t="s">
        <v>189</v>
      </c>
      <c r="E822" s="152" t="s">
        <v>32</v>
      </c>
      <c r="F822" s="153" t="s">
        <v>1222</v>
      </c>
      <c r="H822" s="152" t="s">
        <v>32</v>
      </c>
      <c r="I822" s="154"/>
      <c r="L822" s="150"/>
      <c r="M822" s="155"/>
      <c r="T822" s="156"/>
      <c r="AT822" s="152" t="s">
        <v>189</v>
      </c>
      <c r="AU822" s="152" t="s">
        <v>88</v>
      </c>
      <c r="AV822" s="12" t="s">
        <v>86</v>
      </c>
      <c r="AW822" s="12" t="s">
        <v>41</v>
      </c>
      <c r="AX822" s="12" t="s">
        <v>79</v>
      </c>
      <c r="AY822" s="152" t="s">
        <v>178</v>
      </c>
    </row>
    <row r="823" spans="2:65" s="12" customFormat="1" ht="10.199999999999999">
      <c r="B823" s="150"/>
      <c r="D823" s="151" t="s">
        <v>189</v>
      </c>
      <c r="E823" s="152" t="s">
        <v>32</v>
      </c>
      <c r="F823" s="153" t="s">
        <v>1608</v>
      </c>
      <c r="H823" s="152" t="s">
        <v>32</v>
      </c>
      <c r="I823" s="154"/>
      <c r="L823" s="150"/>
      <c r="M823" s="155"/>
      <c r="T823" s="156"/>
      <c r="AT823" s="152" t="s">
        <v>189</v>
      </c>
      <c r="AU823" s="152" t="s">
        <v>88</v>
      </c>
      <c r="AV823" s="12" t="s">
        <v>86</v>
      </c>
      <c r="AW823" s="12" t="s">
        <v>41</v>
      </c>
      <c r="AX823" s="12" t="s">
        <v>79</v>
      </c>
      <c r="AY823" s="152" t="s">
        <v>178</v>
      </c>
    </row>
    <row r="824" spans="2:65" s="12" customFormat="1" ht="10.199999999999999">
      <c r="B824" s="150"/>
      <c r="D824" s="151" t="s">
        <v>189</v>
      </c>
      <c r="E824" s="152" t="s">
        <v>32</v>
      </c>
      <c r="F824" s="153" t="s">
        <v>1609</v>
      </c>
      <c r="H824" s="152" t="s">
        <v>32</v>
      </c>
      <c r="I824" s="154"/>
      <c r="L824" s="150"/>
      <c r="M824" s="155"/>
      <c r="T824" s="156"/>
      <c r="AT824" s="152" t="s">
        <v>189</v>
      </c>
      <c r="AU824" s="152" t="s">
        <v>88</v>
      </c>
      <c r="AV824" s="12" t="s">
        <v>86</v>
      </c>
      <c r="AW824" s="12" t="s">
        <v>41</v>
      </c>
      <c r="AX824" s="12" t="s">
        <v>79</v>
      </c>
      <c r="AY824" s="152" t="s">
        <v>178</v>
      </c>
    </row>
    <row r="825" spans="2:65" s="12" customFormat="1" ht="10.199999999999999">
      <c r="B825" s="150"/>
      <c r="D825" s="151" t="s">
        <v>189</v>
      </c>
      <c r="E825" s="152" t="s">
        <v>32</v>
      </c>
      <c r="F825" s="153" t="s">
        <v>1628</v>
      </c>
      <c r="H825" s="152" t="s">
        <v>32</v>
      </c>
      <c r="I825" s="154"/>
      <c r="L825" s="150"/>
      <c r="M825" s="155"/>
      <c r="T825" s="156"/>
      <c r="AT825" s="152" t="s">
        <v>189</v>
      </c>
      <c r="AU825" s="152" t="s">
        <v>88</v>
      </c>
      <c r="AV825" s="12" t="s">
        <v>86</v>
      </c>
      <c r="AW825" s="12" t="s">
        <v>41</v>
      </c>
      <c r="AX825" s="12" t="s">
        <v>79</v>
      </c>
      <c r="AY825" s="152" t="s">
        <v>178</v>
      </c>
    </row>
    <row r="826" spans="2:65" s="13" customFormat="1" ht="10.199999999999999">
      <c r="B826" s="157"/>
      <c r="D826" s="151" t="s">
        <v>189</v>
      </c>
      <c r="E826" s="158" t="s">
        <v>32</v>
      </c>
      <c r="F826" s="159" t="s">
        <v>1485</v>
      </c>
      <c r="H826" s="160">
        <v>1</v>
      </c>
      <c r="I826" s="161"/>
      <c r="L826" s="157"/>
      <c r="M826" s="162"/>
      <c r="T826" s="163"/>
      <c r="AT826" s="158" t="s">
        <v>189</v>
      </c>
      <c r="AU826" s="158" t="s">
        <v>88</v>
      </c>
      <c r="AV826" s="13" t="s">
        <v>88</v>
      </c>
      <c r="AW826" s="13" t="s">
        <v>41</v>
      </c>
      <c r="AX826" s="13" t="s">
        <v>79</v>
      </c>
      <c r="AY826" s="158" t="s">
        <v>178</v>
      </c>
    </row>
    <row r="827" spans="2:65" s="12" customFormat="1" ht="10.199999999999999">
      <c r="B827" s="150"/>
      <c r="D827" s="151" t="s">
        <v>189</v>
      </c>
      <c r="E827" s="152" t="s">
        <v>32</v>
      </c>
      <c r="F827" s="153" t="s">
        <v>1629</v>
      </c>
      <c r="H827" s="152" t="s">
        <v>32</v>
      </c>
      <c r="I827" s="154"/>
      <c r="L827" s="150"/>
      <c r="M827" s="155"/>
      <c r="T827" s="156"/>
      <c r="AT827" s="152" t="s">
        <v>189</v>
      </c>
      <c r="AU827" s="152" t="s">
        <v>88</v>
      </c>
      <c r="AV827" s="12" t="s">
        <v>86</v>
      </c>
      <c r="AW827" s="12" t="s">
        <v>41</v>
      </c>
      <c r="AX827" s="12" t="s">
        <v>79</v>
      </c>
      <c r="AY827" s="152" t="s">
        <v>178</v>
      </c>
    </row>
    <row r="828" spans="2:65" s="13" customFormat="1" ht="10.199999999999999">
      <c r="B828" s="157"/>
      <c r="D828" s="151" t="s">
        <v>189</v>
      </c>
      <c r="E828" s="158" t="s">
        <v>32</v>
      </c>
      <c r="F828" s="159" t="s">
        <v>1485</v>
      </c>
      <c r="H828" s="160">
        <v>1</v>
      </c>
      <c r="I828" s="161"/>
      <c r="L828" s="157"/>
      <c r="M828" s="162"/>
      <c r="T828" s="163"/>
      <c r="AT828" s="158" t="s">
        <v>189</v>
      </c>
      <c r="AU828" s="158" t="s">
        <v>88</v>
      </c>
      <c r="AV828" s="13" t="s">
        <v>88</v>
      </c>
      <c r="AW828" s="13" t="s">
        <v>41</v>
      </c>
      <c r="AX828" s="13" t="s">
        <v>79</v>
      </c>
      <c r="AY828" s="158" t="s">
        <v>178</v>
      </c>
    </row>
    <row r="829" spans="2:65" s="14" customFormat="1" ht="10.199999999999999">
      <c r="B829" s="164"/>
      <c r="D829" s="151" t="s">
        <v>189</v>
      </c>
      <c r="E829" s="165" t="s">
        <v>32</v>
      </c>
      <c r="F829" s="166" t="s">
        <v>192</v>
      </c>
      <c r="H829" s="167">
        <v>2</v>
      </c>
      <c r="I829" s="168"/>
      <c r="L829" s="164"/>
      <c r="M829" s="169"/>
      <c r="T829" s="170"/>
      <c r="AT829" s="165" t="s">
        <v>189</v>
      </c>
      <c r="AU829" s="165" t="s">
        <v>88</v>
      </c>
      <c r="AV829" s="14" t="s">
        <v>185</v>
      </c>
      <c r="AW829" s="14" t="s">
        <v>41</v>
      </c>
      <c r="AX829" s="14" t="s">
        <v>86</v>
      </c>
      <c r="AY829" s="165" t="s">
        <v>178</v>
      </c>
    </row>
    <row r="830" spans="2:65" s="1" customFormat="1" ht="21.75" customHeight="1">
      <c r="B830" s="34"/>
      <c r="C830" s="171" t="s">
        <v>692</v>
      </c>
      <c r="D830" s="171" t="s">
        <v>398</v>
      </c>
      <c r="E830" s="172" t="s">
        <v>701</v>
      </c>
      <c r="F830" s="173" t="s">
        <v>702</v>
      </c>
      <c r="G830" s="174" t="s">
        <v>219</v>
      </c>
      <c r="H830" s="175">
        <v>2.0299999999999998</v>
      </c>
      <c r="I830" s="176"/>
      <c r="J830" s="177">
        <f>ROUND(I830*H830,2)</f>
        <v>0</v>
      </c>
      <c r="K830" s="173" t="s">
        <v>184</v>
      </c>
      <c r="L830" s="178"/>
      <c r="M830" s="179" t="s">
        <v>32</v>
      </c>
      <c r="N830" s="180" t="s">
        <v>50</v>
      </c>
      <c r="P830" s="142">
        <f>O830*H830</f>
        <v>0</v>
      </c>
      <c r="Q830" s="142">
        <v>8.9999999999999998E-4</v>
      </c>
      <c r="R830" s="142">
        <f>Q830*H830</f>
        <v>1.8269999999999998E-3</v>
      </c>
      <c r="S830" s="142">
        <v>0</v>
      </c>
      <c r="T830" s="143">
        <f>S830*H830</f>
        <v>0</v>
      </c>
      <c r="AR830" s="144" t="s">
        <v>241</v>
      </c>
      <c r="AT830" s="144" t="s">
        <v>398</v>
      </c>
      <c r="AU830" s="144" t="s">
        <v>88</v>
      </c>
      <c r="AY830" s="18" t="s">
        <v>178</v>
      </c>
      <c r="BE830" s="145">
        <f>IF(N830="základní",J830,0)</f>
        <v>0</v>
      </c>
      <c r="BF830" s="145">
        <f>IF(N830="snížená",J830,0)</f>
        <v>0</v>
      </c>
      <c r="BG830" s="145">
        <f>IF(N830="zákl. přenesená",J830,0)</f>
        <v>0</v>
      </c>
      <c r="BH830" s="145">
        <f>IF(N830="sníž. přenesená",J830,0)</f>
        <v>0</v>
      </c>
      <c r="BI830" s="145">
        <f>IF(N830="nulová",J830,0)</f>
        <v>0</v>
      </c>
      <c r="BJ830" s="18" t="s">
        <v>86</v>
      </c>
      <c r="BK830" s="145">
        <f>ROUND(I830*H830,2)</f>
        <v>0</v>
      </c>
      <c r="BL830" s="18" t="s">
        <v>185</v>
      </c>
      <c r="BM830" s="144" t="s">
        <v>1630</v>
      </c>
    </row>
    <row r="831" spans="2:65" s="13" customFormat="1" ht="10.199999999999999">
      <c r="B831" s="157"/>
      <c r="D831" s="151" t="s">
        <v>189</v>
      </c>
      <c r="F831" s="159" t="s">
        <v>1631</v>
      </c>
      <c r="H831" s="160">
        <v>2.0299999999999998</v>
      </c>
      <c r="I831" s="161"/>
      <c r="L831" s="157"/>
      <c r="M831" s="162"/>
      <c r="T831" s="163"/>
      <c r="AT831" s="158" t="s">
        <v>189</v>
      </c>
      <c r="AU831" s="158" t="s">
        <v>88</v>
      </c>
      <c r="AV831" s="13" t="s">
        <v>88</v>
      </c>
      <c r="AW831" s="13" t="s">
        <v>4</v>
      </c>
      <c r="AX831" s="13" t="s">
        <v>86</v>
      </c>
      <c r="AY831" s="158" t="s">
        <v>178</v>
      </c>
    </row>
    <row r="832" spans="2:65" s="1" customFormat="1" ht="37.799999999999997" customHeight="1">
      <c r="B832" s="34"/>
      <c r="C832" s="133" t="s">
        <v>700</v>
      </c>
      <c r="D832" s="133" t="s">
        <v>180</v>
      </c>
      <c r="E832" s="134" t="s">
        <v>705</v>
      </c>
      <c r="F832" s="135" t="s">
        <v>706</v>
      </c>
      <c r="G832" s="136" t="s">
        <v>219</v>
      </c>
      <c r="H832" s="137">
        <v>13</v>
      </c>
      <c r="I832" s="138"/>
      <c r="J832" s="139">
        <f>ROUND(I832*H832,2)</f>
        <v>0</v>
      </c>
      <c r="K832" s="135" t="s">
        <v>184</v>
      </c>
      <c r="L832" s="34"/>
      <c r="M832" s="140" t="s">
        <v>32</v>
      </c>
      <c r="N832" s="141" t="s">
        <v>50</v>
      </c>
      <c r="P832" s="142">
        <f>O832*H832</f>
        <v>0</v>
      </c>
      <c r="Q832" s="142">
        <v>0</v>
      </c>
      <c r="R832" s="142">
        <f>Q832*H832</f>
        <v>0</v>
      </c>
      <c r="S832" s="142">
        <v>0</v>
      </c>
      <c r="T832" s="143">
        <f>S832*H832</f>
        <v>0</v>
      </c>
      <c r="AR832" s="144" t="s">
        <v>185</v>
      </c>
      <c r="AT832" s="144" t="s">
        <v>180</v>
      </c>
      <c r="AU832" s="144" t="s">
        <v>88</v>
      </c>
      <c r="AY832" s="18" t="s">
        <v>178</v>
      </c>
      <c r="BE832" s="145">
        <f>IF(N832="základní",J832,0)</f>
        <v>0</v>
      </c>
      <c r="BF832" s="145">
        <f>IF(N832="snížená",J832,0)</f>
        <v>0</v>
      </c>
      <c r="BG832" s="145">
        <f>IF(N832="zákl. přenesená",J832,0)</f>
        <v>0</v>
      </c>
      <c r="BH832" s="145">
        <f>IF(N832="sníž. přenesená",J832,0)</f>
        <v>0</v>
      </c>
      <c r="BI832" s="145">
        <f>IF(N832="nulová",J832,0)</f>
        <v>0</v>
      </c>
      <c r="BJ832" s="18" t="s">
        <v>86</v>
      </c>
      <c r="BK832" s="145">
        <f>ROUND(I832*H832,2)</f>
        <v>0</v>
      </c>
      <c r="BL832" s="18" t="s">
        <v>185</v>
      </c>
      <c r="BM832" s="144" t="s">
        <v>1632</v>
      </c>
    </row>
    <row r="833" spans="2:65" s="1" customFormat="1" ht="10.199999999999999">
      <c r="B833" s="34"/>
      <c r="D833" s="146" t="s">
        <v>187</v>
      </c>
      <c r="F833" s="147" t="s">
        <v>708</v>
      </c>
      <c r="I833" s="148"/>
      <c r="L833" s="34"/>
      <c r="M833" s="149"/>
      <c r="T833" s="55"/>
      <c r="AT833" s="18" t="s">
        <v>187</v>
      </c>
      <c r="AU833" s="18" t="s">
        <v>88</v>
      </c>
    </row>
    <row r="834" spans="2:65" s="12" customFormat="1" ht="10.199999999999999">
      <c r="B834" s="150"/>
      <c r="D834" s="151" t="s">
        <v>189</v>
      </c>
      <c r="E834" s="152" t="s">
        <v>32</v>
      </c>
      <c r="F834" s="153" t="s">
        <v>190</v>
      </c>
      <c r="H834" s="152" t="s">
        <v>32</v>
      </c>
      <c r="I834" s="154"/>
      <c r="L834" s="150"/>
      <c r="M834" s="155"/>
      <c r="T834" s="156"/>
      <c r="AT834" s="152" t="s">
        <v>189</v>
      </c>
      <c r="AU834" s="152" t="s">
        <v>88</v>
      </c>
      <c r="AV834" s="12" t="s">
        <v>86</v>
      </c>
      <c r="AW834" s="12" t="s">
        <v>41</v>
      </c>
      <c r="AX834" s="12" t="s">
        <v>79</v>
      </c>
      <c r="AY834" s="152" t="s">
        <v>178</v>
      </c>
    </row>
    <row r="835" spans="2:65" s="12" customFormat="1" ht="10.199999999999999">
      <c r="B835" s="150"/>
      <c r="D835" s="151" t="s">
        <v>189</v>
      </c>
      <c r="E835" s="152" t="s">
        <v>32</v>
      </c>
      <c r="F835" s="153" t="s">
        <v>1222</v>
      </c>
      <c r="H835" s="152" t="s">
        <v>32</v>
      </c>
      <c r="I835" s="154"/>
      <c r="L835" s="150"/>
      <c r="M835" s="155"/>
      <c r="T835" s="156"/>
      <c r="AT835" s="152" t="s">
        <v>189</v>
      </c>
      <c r="AU835" s="152" t="s">
        <v>88</v>
      </c>
      <c r="AV835" s="12" t="s">
        <v>86</v>
      </c>
      <c r="AW835" s="12" t="s">
        <v>41</v>
      </c>
      <c r="AX835" s="12" t="s">
        <v>79</v>
      </c>
      <c r="AY835" s="152" t="s">
        <v>178</v>
      </c>
    </row>
    <row r="836" spans="2:65" s="12" customFormat="1" ht="10.199999999999999">
      <c r="B836" s="150"/>
      <c r="D836" s="151" t="s">
        <v>189</v>
      </c>
      <c r="E836" s="152" t="s">
        <v>32</v>
      </c>
      <c r="F836" s="153" t="s">
        <v>1608</v>
      </c>
      <c r="H836" s="152" t="s">
        <v>32</v>
      </c>
      <c r="I836" s="154"/>
      <c r="L836" s="150"/>
      <c r="M836" s="155"/>
      <c r="T836" s="156"/>
      <c r="AT836" s="152" t="s">
        <v>189</v>
      </c>
      <c r="AU836" s="152" t="s">
        <v>88</v>
      </c>
      <c r="AV836" s="12" t="s">
        <v>86</v>
      </c>
      <c r="AW836" s="12" t="s">
        <v>41</v>
      </c>
      <c r="AX836" s="12" t="s">
        <v>79</v>
      </c>
      <c r="AY836" s="152" t="s">
        <v>178</v>
      </c>
    </row>
    <row r="837" spans="2:65" s="12" customFormat="1" ht="10.199999999999999">
      <c r="B837" s="150"/>
      <c r="D837" s="151" t="s">
        <v>189</v>
      </c>
      <c r="E837" s="152" t="s">
        <v>32</v>
      </c>
      <c r="F837" s="153" t="s">
        <v>1609</v>
      </c>
      <c r="H837" s="152" t="s">
        <v>32</v>
      </c>
      <c r="I837" s="154"/>
      <c r="L837" s="150"/>
      <c r="M837" s="155"/>
      <c r="T837" s="156"/>
      <c r="AT837" s="152" t="s">
        <v>189</v>
      </c>
      <c r="AU837" s="152" t="s">
        <v>88</v>
      </c>
      <c r="AV837" s="12" t="s">
        <v>86</v>
      </c>
      <c r="AW837" s="12" t="s">
        <v>41</v>
      </c>
      <c r="AX837" s="12" t="s">
        <v>79</v>
      </c>
      <c r="AY837" s="152" t="s">
        <v>178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1633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88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2" customFormat="1" ht="10.199999999999999">
      <c r="B839" s="150"/>
      <c r="D839" s="151" t="s">
        <v>189</v>
      </c>
      <c r="E839" s="152" t="s">
        <v>32</v>
      </c>
      <c r="F839" s="153" t="s">
        <v>1320</v>
      </c>
      <c r="H839" s="152" t="s">
        <v>32</v>
      </c>
      <c r="I839" s="154"/>
      <c r="L839" s="150"/>
      <c r="M839" s="155"/>
      <c r="T839" s="156"/>
      <c r="AT839" s="152" t="s">
        <v>189</v>
      </c>
      <c r="AU839" s="152" t="s">
        <v>88</v>
      </c>
      <c r="AV839" s="12" t="s">
        <v>86</v>
      </c>
      <c r="AW839" s="12" t="s">
        <v>41</v>
      </c>
      <c r="AX839" s="12" t="s">
        <v>79</v>
      </c>
      <c r="AY839" s="152" t="s">
        <v>178</v>
      </c>
    </row>
    <row r="840" spans="2:65" s="12" customFormat="1" ht="10.199999999999999">
      <c r="B840" s="150"/>
      <c r="D840" s="151" t="s">
        <v>189</v>
      </c>
      <c r="E840" s="152" t="s">
        <v>32</v>
      </c>
      <c r="F840" s="153" t="s">
        <v>1634</v>
      </c>
      <c r="H840" s="152" t="s">
        <v>32</v>
      </c>
      <c r="I840" s="154"/>
      <c r="L840" s="150"/>
      <c r="M840" s="155"/>
      <c r="T840" s="156"/>
      <c r="AT840" s="152" t="s">
        <v>189</v>
      </c>
      <c r="AU840" s="152" t="s">
        <v>88</v>
      </c>
      <c r="AV840" s="12" t="s">
        <v>86</v>
      </c>
      <c r="AW840" s="12" t="s">
        <v>41</v>
      </c>
      <c r="AX840" s="12" t="s">
        <v>79</v>
      </c>
      <c r="AY840" s="152" t="s">
        <v>178</v>
      </c>
    </row>
    <row r="841" spans="2:65" s="12" customFormat="1" ht="10.199999999999999">
      <c r="B841" s="150"/>
      <c r="D841" s="151" t="s">
        <v>189</v>
      </c>
      <c r="E841" s="152" t="s">
        <v>32</v>
      </c>
      <c r="F841" s="153" t="s">
        <v>1635</v>
      </c>
      <c r="H841" s="152" t="s">
        <v>32</v>
      </c>
      <c r="I841" s="154"/>
      <c r="L841" s="150"/>
      <c r="M841" s="155"/>
      <c r="T841" s="156"/>
      <c r="AT841" s="152" t="s">
        <v>189</v>
      </c>
      <c r="AU841" s="152" t="s">
        <v>88</v>
      </c>
      <c r="AV841" s="12" t="s">
        <v>86</v>
      </c>
      <c r="AW841" s="12" t="s">
        <v>41</v>
      </c>
      <c r="AX841" s="12" t="s">
        <v>79</v>
      </c>
      <c r="AY841" s="152" t="s">
        <v>178</v>
      </c>
    </row>
    <row r="842" spans="2:65" s="13" customFormat="1" ht="10.199999999999999">
      <c r="B842" s="157"/>
      <c r="D842" s="151" t="s">
        <v>189</v>
      </c>
      <c r="E842" s="158" t="s">
        <v>32</v>
      </c>
      <c r="F842" s="159" t="s">
        <v>1636</v>
      </c>
      <c r="H842" s="160">
        <v>6</v>
      </c>
      <c r="I842" s="161"/>
      <c r="L842" s="157"/>
      <c r="M842" s="162"/>
      <c r="T842" s="163"/>
      <c r="AT842" s="158" t="s">
        <v>189</v>
      </c>
      <c r="AU842" s="158" t="s">
        <v>88</v>
      </c>
      <c r="AV842" s="13" t="s">
        <v>88</v>
      </c>
      <c r="AW842" s="13" t="s">
        <v>41</v>
      </c>
      <c r="AX842" s="13" t="s">
        <v>79</v>
      </c>
      <c r="AY842" s="158" t="s">
        <v>178</v>
      </c>
    </row>
    <row r="843" spans="2:65" s="12" customFormat="1" ht="10.199999999999999">
      <c r="B843" s="150"/>
      <c r="D843" s="151" t="s">
        <v>189</v>
      </c>
      <c r="E843" s="152" t="s">
        <v>32</v>
      </c>
      <c r="F843" s="153" t="s">
        <v>1322</v>
      </c>
      <c r="H843" s="152" t="s">
        <v>32</v>
      </c>
      <c r="I843" s="154"/>
      <c r="L843" s="150"/>
      <c r="M843" s="155"/>
      <c r="T843" s="156"/>
      <c r="AT843" s="152" t="s">
        <v>189</v>
      </c>
      <c r="AU843" s="152" t="s">
        <v>88</v>
      </c>
      <c r="AV843" s="12" t="s">
        <v>86</v>
      </c>
      <c r="AW843" s="12" t="s">
        <v>41</v>
      </c>
      <c r="AX843" s="12" t="s">
        <v>79</v>
      </c>
      <c r="AY843" s="152" t="s">
        <v>178</v>
      </c>
    </row>
    <row r="844" spans="2:65" s="12" customFormat="1" ht="10.199999999999999">
      <c r="B844" s="150"/>
      <c r="D844" s="151" t="s">
        <v>189</v>
      </c>
      <c r="E844" s="152" t="s">
        <v>32</v>
      </c>
      <c r="F844" s="153" t="s">
        <v>1637</v>
      </c>
      <c r="H844" s="152" t="s">
        <v>32</v>
      </c>
      <c r="I844" s="154"/>
      <c r="L844" s="150"/>
      <c r="M844" s="155"/>
      <c r="T844" s="156"/>
      <c r="AT844" s="152" t="s">
        <v>189</v>
      </c>
      <c r="AU844" s="152" t="s">
        <v>88</v>
      </c>
      <c r="AV844" s="12" t="s">
        <v>86</v>
      </c>
      <c r="AW844" s="12" t="s">
        <v>41</v>
      </c>
      <c r="AX844" s="12" t="s">
        <v>79</v>
      </c>
      <c r="AY844" s="152" t="s">
        <v>178</v>
      </c>
    </row>
    <row r="845" spans="2:65" s="12" customFormat="1" ht="10.199999999999999">
      <c r="B845" s="150"/>
      <c r="D845" s="151" t="s">
        <v>189</v>
      </c>
      <c r="E845" s="152" t="s">
        <v>32</v>
      </c>
      <c r="F845" s="153" t="s">
        <v>1638</v>
      </c>
      <c r="H845" s="152" t="s">
        <v>32</v>
      </c>
      <c r="I845" s="154"/>
      <c r="L845" s="150"/>
      <c r="M845" s="155"/>
      <c r="T845" s="156"/>
      <c r="AT845" s="152" t="s">
        <v>189</v>
      </c>
      <c r="AU845" s="152" t="s">
        <v>88</v>
      </c>
      <c r="AV845" s="12" t="s">
        <v>86</v>
      </c>
      <c r="AW845" s="12" t="s">
        <v>41</v>
      </c>
      <c r="AX845" s="12" t="s">
        <v>79</v>
      </c>
      <c r="AY845" s="152" t="s">
        <v>178</v>
      </c>
    </row>
    <row r="846" spans="2:65" s="13" customFormat="1" ht="10.199999999999999">
      <c r="B846" s="157"/>
      <c r="D846" s="151" t="s">
        <v>189</v>
      </c>
      <c r="E846" s="158" t="s">
        <v>32</v>
      </c>
      <c r="F846" s="159" t="s">
        <v>1639</v>
      </c>
      <c r="H846" s="160">
        <v>7</v>
      </c>
      <c r="I846" s="161"/>
      <c r="L846" s="157"/>
      <c r="M846" s="162"/>
      <c r="T846" s="163"/>
      <c r="AT846" s="158" t="s">
        <v>189</v>
      </c>
      <c r="AU846" s="158" t="s">
        <v>88</v>
      </c>
      <c r="AV846" s="13" t="s">
        <v>88</v>
      </c>
      <c r="AW846" s="13" t="s">
        <v>41</v>
      </c>
      <c r="AX846" s="13" t="s">
        <v>79</v>
      </c>
      <c r="AY846" s="158" t="s">
        <v>178</v>
      </c>
    </row>
    <row r="847" spans="2:65" s="14" customFormat="1" ht="10.199999999999999">
      <c r="B847" s="164"/>
      <c r="D847" s="151" t="s">
        <v>189</v>
      </c>
      <c r="E847" s="165" t="s">
        <v>32</v>
      </c>
      <c r="F847" s="166" t="s">
        <v>192</v>
      </c>
      <c r="H847" s="167">
        <v>13</v>
      </c>
      <c r="I847" s="168"/>
      <c r="L847" s="164"/>
      <c r="M847" s="169"/>
      <c r="T847" s="170"/>
      <c r="AT847" s="165" t="s">
        <v>189</v>
      </c>
      <c r="AU847" s="165" t="s">
        <v>88</v>
      </c>
      <c r="AV847" s="14" t="s">
        <v>185</v>
      </c>
      <c r="AW847" s="14" t="s">
        <v>41</v>
      </c>
      <c r="AX847" s="14" t="s">
        <v>86</v>
      </c>
      <c r="AY847" s="165" t="s">
        <v>178</v>
      </c>
    </row>
    <row r="848" spans="2:65" s="1" customFormat="1" ht="16.5" customHeight="1">
      <c r="B848" s="34"/>
      <c r="C848" s="171" t="s">
        <v>704</v>
      </c>
      <c r="D848" s="171" t="s">
        <v>398</v>
      </c>
      <c r="E848" s="172" t="s">
        <v>710</v>
      </c>
      <c r="F848" s="173" t="s">
        <v>711</v>
      </c>
      <c r="G848" s="174" t="s">
        <v>219</v>
      </c>
      <c r="H848" s="175">
        <v>9.1349999999999998</v>
      </c>
      <c r="I848" s="176"/>
      <c r="J848" s="177">
        <f>ROUND(I848*H848,2)</f>
        <v>0</v>
      </c>
      <c r="K848" s="173" t="s">
        <v>184</v>
      </c>
      <c r="L848" s="178"/>
      <c r="M848" s="179" t="s">
        <v>32</v>
      </c>
      <c r="N848" s="180" t="s">
        <v>50</v>
      </c>
      <c r="P848" s="142">
        <f>O848*H848</f>
        <v>0</v>
      </c>
      <c r="Q848" s="142">
        <v>8.8000000000000005E-3</v>
      </c>
      <c r="R848" s="142">
        <f>Q848*H848</f>
        <v>8.0388000000000001E-2</v>
      </c>
      <c r="S848" s="142">
        <v>0</v>
      </c>
      <c r="T848" s="143">
        <f>S848*H848</f>
        <v>0</v>
      </c>
      <c r="AR848" s="144" t="s">
        <v>241</v>
      </c>
      <c r="AT848" s="144" t="s">
        <v>398</v>
      </c>
      <c r="AU848" s="144" t="s">
        <v>88</v>
      </c>
      <c r="AY848" s="18" t="s">
        <v>178</v>
      </c>
      <c r="BE848" s="145">
        <f>IF(N848="základní",J848,0)</f>
        <v>0</v>
      </c>
      <c r="BF848" s="145">
        <f>IF(N848="snížená",J848,0)</f>
        <v>0</v>
      </c>
      <c r="BG848" s="145">
        <f>IF(N848="zákl. přenesená",J848,0)</f>
        <v>0</v>
      </c>
      <c r="BH848" s="145">
        <f>IF(N848="sníž. přenesená",J848,0)</f>
        <v>0</v>
      </c>
      <c r="BI848" s="145">
        <f>IF(N848="nulová",J848,0)</f>
        <v>0</v>
      </c>
      <c r="BJ848" s="18" t="s">
        <v>86</v>
      </c>
      <c r="BK848" s="145">
        <f>ROUND(I848*H848,2)</f>
        <v>0</v>
      </c>
      <c r="BL848" s="18" t="s">
        <v>185</v>
      </c>
      <c r="BM848" s="144" t="s">
        <v>1640</v>
      </c>
    </row>
    <row r="849" spans="2:65" s="13" customFormat="1" ht="10.199999999999999">
      <c r="B849" s="157"/>
      <c r="D849" s="151" t="s">
        <v>189</v>
      </c>
      <c r="F849" s="159" t="s">
        <v>1641</v>
      </c>
      <c r="H849" s="160">
        <v>9.1349999999999998</v>
      </c>
      <c r="I849" s="161"/>
      <c r="L849" s="157"/>
      <c r="M849" s="162"/>
      <c r="T849" s="163"/>
      <c r="AT849" s="158" t="s">
        <v>189</v>
      </c>
      <c r="AU849" s="158" t="s">
        <v>88</v>
      </c>
      <c r="AV849" s="13" t="s">
        <v>88</v>
      </c>
      <c r="AW849" s="13" t="s">
        <v>4</v>
      </c>
      <c r="AX849" s="13" t="s">
        <v>86</v>
      </c>
      <c r="AY849" s="158" t="s">
        <v>178</v>
      </c>
    </row>
    <row r="850" spans="2:65" s="1" customFormat="1" ht="16.5" customHeight="1">
      <c r="B850" s="34"/>
      <c r="C850" s="171" t="s">
        <v>709</v>
      </c>
      <c r="D850" s="171" t="s">
        <v>398</v>
      </c>
      <c r="E850" s="172" t="s">
        <v>1642</v>
      </c>
      <c r="F850" s="173" t="s">
        <v>1643</v>
      </c>
      <c r="G850" s="174" t="s">
        <v>219</v>
      </c>
      <c r="H850" s="175">
        <v>4.0599999999999996</v>
      </c>
      <c r="I850" s="176"/>
      <c r="J850" s="177">
        <f>ROUND(I850*H850,2)</f>
        <v>0</v>
      </c>
      <c r="K850" s="173" t="s">
        <v>184</v>
      </c>
      <c r="L850" s="178"/>
      <c r="M850" s="179" t="s">
        <v>32</v>
      </c>
      <c r="N850" s="180" t="s">
        <v>50</v>
      </c>
      <c r="P850" s="142">
        <f>O850*H850</f>
        <v>0</v>
      </c>
      <c r="Q850" s="142">
        <v>9.1999999999999998E-3</v>
      </c>
      <c r="R850" s="142">
        <f>Q850*H850</f>
        <v>3.7351999999999996E-2</v>
      </c>
      <c r="S850" s="142">
        <v>0</v>
      </c>
      <c r="T850" s="143">
        <f>S850*H850</f>
        <v>0</v>
      </c>
      <c r="AR850" s="144" t="s">
        <v>241</v>
      </c>
      <c r="AT850" s="144" t="s">
        <v>398</v>
      </c>
      <c r="AU850" s="144" t="s">
        <v>88</v>
      </c>
      <c r="AY850" s="18" t="s">
        <v>178</v>
      </c>
      <c r="BE850" s="145">
        <f>IF(N850="základní",J850,0)</f>
        <v>0</v>
      </c>
      <c r="BF850" s="145">
        <f>IF(N850="snížená",J850,0)</f>
        <v>0</v>
      </c>
      <c r="BG850" s="145">
        <f>IF(N850="zákl. přenesená",J850,0)</f>
        <v>0</v>
      </c>
      <c r="BH850" s="145">
        <f>IF(N850="sníž. přenesená",J850,0)</f>
        <v>0</v>
      </c>
      <c r="BI850" s="145">
        <f>IF(N850="nulová",J850,0)</f>
        <v>0</v>
      </c>
      <c r="BJ850" s="18" t="s">
        <v>86</v>
      </c>
      <c r="BK850" s="145">
        <f>ROUND(I850*H850,2)</f>
        <v>0</v>
      </c>
      <c r="BL850" s="18" t="s">
        <v>185</v>
      </c>
      <c r="BM850" s="144" t="s">
        <v>1644</v>
      </c>
    </row>
    <row r="851" spans="2:65" s="13" customFormat="1" ht="10.199999999999999">
      <c r="B851" s="157"/>
      <c r="D851" s="151" t="s">
        <v>189</v>
      </c>
      <c r="F851" s="159" t="s">
        <v>1625</v>
      </c>
      <c r="H851" s="160">
        <v>4.0599999999999996</v>
      </c>
      <c r="I851" s="161"/>
      <c r="L851" s="157"/>
      <c r="M851" s="162"/>
      <c r="T851" s="163"/>
      <c r="AT851" s="158" t="s">
        <v>189</v>
      </c>
      <c r="AU851" s="158" t="s">
        <v>88</v>
      </c>
      <c r="AV851" s="13" t="s">
        <v>88</v>
      </c>
      <c r="AW851" s="13" t="s">
        <v>4</v>
      </c>
      <c r="AX851" s="13" t="s">
        <v>86</v>
      </c>
      <c r="AY851" s="158" t="s">
        <v>178</v>
      </c>
    </row>
    <row r="852" spans="2:65" s="1" customFormat="1" ht="37.799999999999997" customHeight="1">
      <c r="B852" s="34"/>
      <c r="C852" s="133" t="s">
        <v>713</v>
      </c>
      <c r="D852" s="133" t="s">
        <v>180</v>
      </c>
      <c r="E852" s="134" t="s">
        <v>1645</v>
      </c>
      <c r="F852" s="135" t="s">
        <v>1646</v>
      </c>
      <c r="G852" s="136" t="s">
        <v>219</v>
      </c>
      <c r="H852" s="137">
        <v>1</v>
      </c>
      <c r="I852" s="138"/>
      <c r="J852" s="139">
        <f>ROUND(I852*H852,2)</f>
        <v>0</v>
      </c>
      <c r="K852" s="135" t="s">
        <v>184</v>
      </c>
      <c r="L852" s="34"/>
      <c r="M852" s="140" t="s">
        <v>32</v>
      </c>
      <c r="N852" s="141" t="s">
        <v>50</v>
      </c>
      <c r="P852" s="142">
        <f>O852*H852</f>
        <v>0</v>
      </c>
      <c r="Q852" s="142">
        <v>0</v>
      </c>
      <c r="R852" s="142">
        <f>Q852*H852</f>
        <v>0</v>
      </c>
      <c r="S852" s="142">
        <v>0</v>
      </c>
      <c r="T852" s="143">
        <f>S852*H852</f>
        <v>0</v>
      </c>
      <c r="AR852" s="144" t="s">
        <v>185</v>
      </c>
      <c r="AT852" s="144" t="s">
        <v>180</v>
      </c>
      <c r="AU852" s="144" t="s">
        <v>88</v>
      </c>
      <c r="AY852" s="18" t="s">
        <v>178</v>
      </c>
      <c r="BE852" s="145">
        <f>IF(N852="základní",J852,0)</f>
        <v>0</v>
      </c>
      <c r="BF852" s="145">
        <f>IF(N852="snížená",J852,0)</f>
        <v>0</v>
      </c>
      <c r="BG852" s="145">
        <f>IF(N852="zákl. přenesená",J852,0)</f>
        <v>0</v>
      </c>
      <c r="BH852" s="145">
        <f>IF(N852="sníž. přenesená",J852,0)</f>
        <v>0</v>
      </c>
      <c r="BI852" s="145">
        <f>IF(N852="nulová",J852,0)</f>
        <v>0</v>
      </c>
      <c r="BJ852" s="18" t="s">
        <v>86</v>
      </c>
      <c r="BK852" s="145">
        <f>ROUND(I852*H852,2)</f>
        <v>0</v>
      </c>
      <c r="BL852" s="18" t="s">
        <v>185</v>
      </c>
      <c r="BM852" s="144" t="s">
        <v>1647</v>
      </c>
    </row>
    <row r="853" spans="2:65" s="1" customFormat="1" ht="10.199999999999999">
      <c r="B853" s="34"/>
      <c r="D853" s="146" t="s">
        <v>187</v>
      </c>
      <c r="F853" s="147" t="s">
        <v>1648</v>
      </c>
      <c r="I853" s="148"/>
      <c r="L853" s="34"/>
      <c r="M853" s="149"/>
      <c r="T853" s="55"/>
      <c r="AT853" s="18" t="s">
        <v>187</v>
      </c>
      <c r="AU853" s="18" t="s">
        <v>88</v>
      </c>
    </row>
    <row r="854" spans="2:65" s="12" customFormat="1" ht="10.199999999999999">
      <c r="B854" s="150"/>
      <c r="D854" s="151" t="s">
        <v>189</v>
      </c>
      <c r="E854" s="152" t="s">
        <v>32</v>
      </c>
      <c r="F854" s="153" t="s">
        <v>190</v>
      </c>
      <c r="H854" s="152" t="s">
        <v>32</v>
      </c>
      <c r="I854" s="154"/>
      <c r="L854" s="150"/>
      <c r="M854" s="155"/>
      <c r="T854" s="156"/>
      <c r="AT854" s="152" t="s">
        <v>189</v>
      </c>
      <c r="AU854" s="152" t="s">
        <v>88</v>
      </c>
      <c r="AV854" s="12" t="s">
        <v>86</v>
      </c>
      <c r="AW854" s="12" t="s">
        <v>41</v>
      </c>
      <c r="AX854" s="12" t="s">
        <v>79</v>
      </c>
      <c r="AY854" s="152" t="s">
        <v>178</v>
      </c>
    </row>
    <row r="855" spans="2:65" s="12" customFormat="1" ht="10.199999999999999">
      <c r="B855" s="150"/>
      <c r="D855" s="151" t="s">
        <v>189</v>
      </c>
      <c r="E855" s="152" t="s">
        <v>32</v>
      </c>
      <c r="F855" s="153" t="s">
        <v>1222</v>
      </c>
      <c r="H855" s="152" t="s">
        <v>32</v>
      </c>
      <c r="I855" s="154"/>
      <c r="L855" s="150"/>
      <c r="M855" s="155"/>
      <c r="T855" s="156"/>
      <c r="AT855" s="152" t="s">
        <v>189</v>
      </c>
      <c r="AU855" s="152" t="s">
        <v>88</v>
      </c>
      <c r="AV855" s="12" t="s">
        <v>86</v>
      </c>
      <c r="AW855" s="12" t="s">
        <v>41</v>
      </c>
      <c r="AX855" s="12" t="s">
        <v>79</v>
      </c>
      <c r="AY855" s="152" t="s">
        <v>178</v>
      </c>
    </row>
    <row r="856" spans="2:65" s="12" customFormat="1" ht="10.199999999999999">
      <c r="B856" s="150"/>
      <c r="D856" s="151" t="s">
        <v>189</v>
      </c>
      <c r="E856" s="152" t="s">
        <v>32</v>
      </c>
      <c r="F856" s="153" t="s">
        <v>1242</v>
      </c>
      <c r="H856" s="152" t="s">
        <v>32</v>
      </c>
      <c r="I856" s="154"/>
      <c r="L856" s="150"/>
      <c r="M856" s="155"/>
      <c r="T856" s="156"/>
      <c r="AT856" s="152" t="s">
        <v>189</v>
      </c>
      <c r="AU856" s="152" t="s">
        <v>88</v>
      </c>
      <c r="AV856" s="12" t="s">
        <v>86</v>
      </c>
      <c r="AW856" s="12" t="s">
        <v>41</v>
      </c>
      <c r="AX856" s="12" t="s">
        <v>79</v>
      </c>
      <c r="AY856" s="152" t="s">
        <v>178</v>
      </c>
    </row>
    <row r="857" spans="2:65" s="12" customFormat="1" ht="10.199999999999999">
      <c r="B857" s="150"/>
      <c r="D857" s="151" t="s">
        <v>189</v>
      </c>
      <c r="E857" s="152" t="s">
        <v>32</v>
      </c>
      <c r="F857" s="153" t="s">
        <v>1615</v>
      </c>
      <c r="H857" s="152" t="s">
        <v>32</v>
      </c>
      <c r="I857" s="154"/>
      <c r="L857" s="150"/>
      <c r="M857" s="155"/>
      <c r="T857" s="156"/>
      <c r="AT857" s="152" t="s">
        <v>189</v>
      </c>
      <c r="AU857" s="152" t="s">
        <v>88</v>
      </c>
      <c r="AV857" s="12" t="s">
        <v>86</v>
      </c>
      <c r="AW857" s="12" t="s">
        <v>41</v>
      </c>
      <c r="AX857" s="12" t="s">
        <v>79</v>
      </c>
      <c r="AY857" s="152" t="s">
        <v>178</v>
      </c>
    </row>
    <row r="858" spans="2:65" s="13" customFormat="1" ht="10.199999999999999">
      <c r="B858" s="157"/>
      <c r="D858" s="151" t="s">
        <v>189</v>
      </c>
      <c r="E858" s="158" t="s">
        <v>32</v>
      </c>
      <c r="F858" s="159" t="s">
        <v>1485</v>
      </c>
      <c r="H858" s="160">
        <v>1</v>
      </c>
      <c r="I858" s="161"/>
      <c r="L858" s="157"/>
      <c r="M858" s="162"/>
      <c r="T858" s="163"/>
      <c r="AT858" s="158" t="s">
        <v>189</v>
      </c>
      <c r="AU858" s="158" t="s">
        <v>88</v>
      </c>
      <c r="AV858" s="13" t="s">
        <v>88</v>
      </c>
      <c r="AW858" s="13" t="s">
        <v>41</v>
      </c>
      <c r="AX858" s="13" t="s">
        <v>86</v>
      </c>
      <c r="AY858" s="158" t="s">
        <v>178</v>
      </c>
    </row>
    <row r="859" spans="2:65" s="1" customFormat="1" ht="16.5" customHeight="1">
      <c r="B859" s="34"/>
      <c r="C859" s="171" t="s">
        <v>723</v>
      </c>
      <c r="D859" s="171" t="s">
        <v>398</v>
      </c>
      <c r="E859" s="172" t="s">
        <v>1649</v>
      </c>
      <c r="F859" s="173" t="s">
        <v>1650</v>
      </c>
      <c r="G859" s="174" t="s">
        <v>219</v>
      </c>
      <c r="H859" s="175">
        <v>1.0149999999999999</v>
      </c>
      <c r="I859" s="176"/>
      <c r="J859" s="177">
        <f>ROUND(I859*H859,2)</f>
        <v>0</v>
      </c>
      <c r="K859" s="173" t="s">
        <v>184</v>
      </c>
      <c r="L859" s="178"/>
      <c r="M859" s="179" t="s">
        <v>32</v>
      </c>
      <c r="N859" s="180" t="s">
        <v>50</v>
      </c>
      <c r="P859" s="142">
        <f>O859*H859</f>
        <v>0</v>
      </c>
      <c r="Q859" s="142">
        <v>1.8E-3</v>
      </c>
      <c r="R859" s="142">
        <f>Q859*H859</f>
        <v>1.8269999999999998E-3</v>
      </c>
      <c r="S859" s="142">
        <v>0</v>
      </c>
      <c r="T859" s="143">
        <f>S859*H859</f>
        <v>0</v>
      </c>
      <c r="AR859" s="144" t="s">
        <v>241</v>
      </c>
      <c r="AT859" s="144" t="s">
        <v>398</v>
      </c>
      <c r="AU859" s="144" t="s">
        <v>88</v>
      </c>
      <c r="AY859" s="18" t="s">
        <v>178</v>
      </c>
      <c r="BE859" s="145">
        <f>IF(N859="základní",J859,0)</f>
        <v>0</v>
      </c>
      <c r="BF859" s="145">
        <f>IF(N859="snížená",J859,0)</f>
        <v>0</v>
      </c>
      <c r="BG859" s="145">
        <f>IF(N859="zákl. přenesená",J859,0)</f>
        <v>0</v>
      </c>
      <c r="BH859" s="145">
        <f>IF(N859="sníž. přenesená",J859,0)</f>
        <v>0</v>
      </c>
      <c r="BI859" s="145">
        <f>IF(N859="nulová",J859,0)</f>
        <v>0</v>
      </c>
      <c r="BJ859" s="18" t="s">
        <v>86</v>
      </c>
      <c r="BK859" s="145">
        <f>ROUND(I859*H859,2)</f>
        <v>0</v>
      </c>
      <c r="BL859" s="18" t="s">
        <v>185</v>
      </c>
      <c r="BM859" s="144" t="s">
        <v>1651</v>
      </c>
    </row>
    <row r="860" spans="2:65" s="13" customFormat="1" ht="10.199999999999999">
      <c r="B860" s="157"/>
      <c r="D860" s="151" t="s">
        <v>189</v>
      </c>
      <c r="F860" s="159" t="s">
        <v>1617</v>
      </c>
      <c r="H860" s="160">
        <v>1.0149999999999999</v>
      </c>
      <c r="I860" s="161"/>
      <c r="L860" s="157"/>
      <c r="M860" s="162"/>
      <c r="T860" s="163"/>
      <c r="AT860" s="158" t="s">
        <v>189</v>
      </c>
      <c r="AU860" s="158" t="s">
        <v>88</v>
      </c>
      <c r="AV860" s="13" t="s">
        <v>88</v>
      </c>
      <c r="AW860" s="13" t="s">
        <v>4</v>
      </c>
      <c r="AX860" s="13" t="s">
        <v>86</v>
      </c>
      <c r="AY860" s="158" t="s">
        <v>178</v>
      </c>
    </row>
    <row r="861" spans="2:65" s="1" customFormat="1" ht="37.799999999999997" customHeight="1">
      <c r="B861" s="34"/>
      <c r="C861" s="133" t="s">
        <v>727</v>
      </c>
      <c r="D861" s="133" t="s">
        <v>180</v>
      </c>
      <c r="E861" s="134" t="s">
        <v>714</v>
      </c>
      <c r="F861" s="135" t="s">
        <v>715</v>
      </c>
      <c r="G861" s="136" t="s">
        <v>219</v>
      </c>
      <c r="H861" s="137">
        <v>21</v>
      </c>
      <c r="I861" s="138"/>
      <c r="J861" s="139">
        <f>ROUND(I861*H861,2)</f>
        <v>0</v>
      </c>
      <c r="K861" s="135" t="s">
        <v>184</v>
      </c>
      <c r="L861" s="34"/>
      <c r="M861" s="140" t="s">
        <v>32</v>
      </c>
      <c r="N861" s="141" t="s">
        <v>50</v>
      </c>
      <c r="P861" s="142">
        <f>O861*H861</f>
        <v>0</v>
      </c>
      <c r="Q861" s="142">
        <v>1E-4</v>
      </c>
      <c r="R861" s="142">
        <f>Q861*H861</f>
        <v>2.1000000000000003E-3</v>
      </c>
      <c r="S861" s="142">
        <v>0</v>
      </c>
      <c r="T861" s="143">
        <f>S861*H861</f>
        <v>0</v>
      </c>
      <c r="AR861" s="144" t="s">
        <v>185</v>
      </c>
      <c r="AT861" s="144" t="s">
        <v>180</v>
      </c>
      <c r="AU861" s="144" t="s">
        <v>88</v>
      </c>
      <c r="AY861" s="18" t="s">
        <v>178</v>
      </c>
      <c r="BE861" s="145">
        <f>IF(N861="základní",J861,0)</f>
        <v>0</v>
      </c>
      <c r="BF861" s="145">
        <f>IF(N861="snížená",J861,0)</f>
        <v>0</v>
      </c>
      <c r="BG861" s="145">
        <f>IF(N861="zákl. přenesená",J861,0)</f>
        <v>0</v>
      </c>
      <c r="BH861" s="145">
        <f>IF(N861="sníž. přenesená",J861,0)</f>
        <v>0</v>
      </c>
      <c r="BI861" s="145">
        <f>IF(N861="nulová",J861,0)</f>
        <v>0</v>
      </c>
      <c r="BJ861" s="18" t="s">
        <v>86</v>
      </c>
      <c r="BK861" s="145">
        <f>ROUND(I861*H861,2)</f>
        <v>0</v>
      </c>
      <c r="BL861" s="18" t="s">
        <v>185</v>
      </c>
      <c r="BM861" s="144" t="s">
        <v>1652</v>
      </c>
    </row>
    <row r="862" spans="2:65" s="1" customFormat="1" ht="10.199999999999999">
      <c r="B862" s="34"/>
      <c r="D862" s="146" t="s">
        <v>187</v>
      </c>
      <c r="F862" s="147" t="s">
        <v>717</v>
      </c>
      <c r="I862" s="148"/>
      <c r="L862" s="34"/>
      <c r="M862" s="149"/>
      <c r="T862" s="55"/>
      <c r="AT862" s="18" t="s">
        <v>187</v>
      </c>
      <c r="AU862" s="18" t="s">
        <v>88</v>
      </c>
    </row>
    <row r="863" spans="2:65" s="12" customFormat="1" ht="10.199999999999999">
      <c r="B863" s="150"/>
      <c r="D863" s="151" t="s">
        <v>189</v>
      </c>
      <c r="E863" s="152" t="s">
        <v>32</v>
      </c>
      <c r="F863" s="153" t="s">
        <v>190</v>
      </c>
      <c r="H863" s="152" t="s">
        <v>32</v>
      </c>
      <c r="I863" s="154"/>
      <c r="L863" s="150"/>
      <c r="M863" s="155"/>
      <c r="T863" s="156"/>
      <c r="AT863" s="152" t="s">
        <v>189</v>
      </c>
      <c r="AU863" s="152" t="s">
        <v>88</v>
      </c>
      <c r="AV863" s="12" t="s">
        <v>86</v>
      </c>
      <c r="AW863" s="12" t="s">
        <v>41</v>
      </c>
      <c r="AX863" s="12" t="s">
        <v>79</v>
      </c>
      <c r="AY863" s="152" t="s">
        <v>178</v>
      </c>
    </row>
    <row r="864" spans="2:65" s="12" customFormat="1" ht="10.199999999999999">
      <c r="B864" s="150"/>
      <c r="D864" s="151" t="s">
        <v>189</v>
      </c>
      <c r="E864" s="152" t="s">
        <v>32</v>
      </c>
      <c r="F864" s="153" t="s">
        <v>1222</v>
      </c>
      <c r="H864" s="152" t="s">
        <v>32</v>
      </c>
      <c r="I864" s="154"/>
      <c r="L864" s="150"/>
      <c r="M864" s="155"/>
      <c r="T864" s="156"/>
      <c r="AT864" s="152" t="s">
        <v>189</v>
      </c>
      <c r="AU864" s="152" t="s">
        <v>88</v>
      </c>
      <c r="AV864" s="12" t="s">
        <v>86</v>
      </c>
      <c r="AW864" s="12" t="s">
        <v>41</v>
      </c>
      <c r="AX864" s="12" t="s">
        <v>79</v>
      </c>
      <c r="AY864" s="152" t="s">
        <v>178</v>
      </c>
    </row>
    <row r="865" spans="2:51" s="12" customFormat="1" ht="10.199999999999999">
      <c r="B865" s="150"/>
      <c r="D865" s="151" t="s">
        <v>189</v>
      </c>
      <c r="E865" s="152" t="s">
        <v>32</v>
      </c>
      <c r="F865" s="153" t="s">
        <v>1608</v>
      </c>
      <c r="H865" s="152" t="s">
        <v>32</v>
      </c>
      <c r="I865" s="154"/>
      <c r="L865" s="150"/>
      <c r="M865" s="155"/>
      <c r="T865" s="156"/>
      <c r="AT865" s="152" t="s">
        <v>189</v>
      </c>
      <c r="AU865" s="152" t="s">
        <v>88</v>
      </c>
      <c r="AV865" s="12" t="s">
        <v>86</v>
      </c>
      <c r="AW865" s="12" t="s">
        <v>41</v>
      </c>
      <c r="AX865" s="12" t="s">
        <v>79</v>
      </c>
      <c r="AY865" s="152" t="s">
        <v>178</v>
      </c>
    </row>
    <row r="866" spans="2:51" s="12" customFormat="1" ht="10.199999999999999">
      <c r="B866" s="150"/>
      <c r="D866" s="151" t="s">
        <v>189</v>
      </c>
      <c r="E866" s="152" t="s">
        <v>32</v>
      </c>
      <c r="F866" s="153" t="s">
        <v>1609</v>
      </c>
      <c r="H866" s="152" t="s">
        <v>32</v>
      </c>
      <c r="I866" s="154"/>
      <c r="L866" s="150"/>
      <c r="M866" s="155"/>
      <c r="T866" s="156"/>
      <c r="AT866" s="152" t="s">
        <v>189</v>
      </c>
      <c r="AU866" s="152" t="s">
        <v>88</v>
      </c>
      <c r="AV866" s="12" t="s">
        <v>86</v>
      </c>
      <c r="AW866" s="12" t="s">
        <v>41</v>
      </c>
      <c r="AX866" s="12" t="s">
        <v>79</v>
      </c>
      <c r="AY866" s="152" t="s">
        <v>178</v>
      </c>
    </row>
    <row r="867" spans="2:51" s="12" customFormat="1" ht="10.199999999999999">
      <c r="B867" s="150"/>
      <c r="D867" s="151" t="s">
        <v>189</v>
      </c>
      <c r="E867" s="152" t="s">
        <v>32</v>
      </c>
      <c r="F867" s="153" t="s">
        <v>1653</v>
      </c>
      <c r="H867" s="152" t="s">
        <v>32</v>
      </c>
      <c r="I867" s="154"/>
      <c r="L867" s="150"/>
      <c r="M867" s="155"/>
      <c r="T867" s="156"/>
      <c r="AT867" s="152" t="s">
        <v>189</v>
      </c>
      <c r="AU867" s="152" t="s">
        <v>88</v>
      </c>
      <c r="AV867" s="12" t="s">
        <v>86</v>
      </c>
      <c r="AW867" s="12" t="s">
        <v>41</v>
      </c>
      <c r="AX867" s="12" t="s">
        <v>79</v>
      </c>
      <c r="AY867" s="152" t="s">
        <v>178</v>
      </c>
    </row>
    <row r="868" spans="2:51" s="13" customFormat="1" ht="10.199999999999999">
      <c r="B868" s="157"/>
      <c r="D868" s="151" t="s">
        <v>189</v>
      </c>
      <c r="E868" s="158" t="s">
        <v>32</v>
      </c>
      <c r="F868" s="159" t="s">
        <v>1491</v>
      </c>
      <c r="H868" s="160">
        <v>2</v>
      </c>
      <c r="I868" s="161"/>
      <c r="L868" s="157"/>
      <c r="M868" s="162"/>
      <c r="T868" s="163"/>
      <c r="AT868" s="158" t="s">
        <v>189</v>
      </c>
      <c r="AU868" s="158" t="s">
        <v>88</v>
      </c>
      <c r="AV868" s="13" t="s">
        <v>88</v>
      </c>
      <c r="AW868" s="13" t="s">
        <v>41</v>
      </c>
      <c r="AX868" s="13" t="s">
        <v>79</v>
      </c>
      <c r="AY868" s="158" t="s">
        <v>178</v>
      </c>
    </row>
    <row r="869" spans="2:51" s="12" customFormat="1" ht="10.199999999999999">
      <c r="B869" s="150"/>
      <c r="D869" s="151" t="s">
        <v>189</v>
      </c>
      <c r="E869" s="152" t="s">
        <v>32</v>
      </c>
      <c r="F869" s="153" t="s">
        <v>1654</v>
      </c>
      <c r="H869" s="152" t="s">
        <v>32</v>
      </c>
      <c r="I869" s="154"/>
      <c r="L869" s="150"/>
      <c r="M869" s="155"/>
      <c r="T869" s="156"/>
      <c r="AT869" s="152" t="s">
        <v>189</v>
      </c>
      <c r="AU869" s="152" t="s">
        <v>88</v>
      </c>
      <c r="AV869" s="12" t="s">
        <v>86</v>
      </c>
      <c r="AW869" s="12" t="s">
        <v>41</v>
      </c>
      <c r="AX869" s="12" t="s">
        <v>79</v>
      </c>
      <c r="AY869" s="152" t="s">
        <v>178</v>
      </c>
    </row>
    <row r="870" spans="2:51" s="13" customFormat="1" ht="10.199999999999999">
      <c r="B870" s="157"/>
      <c r="D870" s="151" t="s">
        <v>189</v>
      </c>
      <c r="E870" s="158" t="s">
        <v>32</v>
      </c>
      <c r="F870" s="159" t="s">
        <v>1495</v>
      </c>
      <c r="H870" s="160">
        <v>3</v>
      </c>
      <c r="I870" s="161"/>
      <c r="L870" s="157"/>
      <c r="M870" s="162"/>
      <c r="T870" s="163"/>
      <c r="AT870" s="158" t="s">
        <v>189</v>
      </c>
      <c r="AU870" s="158" t="s">
        <v>88</v>
      </c>
      <c r="AV870" s="13" t="s">
        <v>88</v>
      </c>
      <c r="AW870" s="13" t="s">
        <v>41</v>
      </c>
      <c r="AX870" s="13" t="s">
        <v>79</v>
      </c>
      <c r="AY870" s="158" t="s">
        <v>178</v>
      </c>
    </row>
    <row r="871" spans="2:51" s="12" customFormat="1" ht="10.199999999999999">
      <c r="B871" s="150"/>
      <c r="D871" s="151" t="s">
        <v>189</v>
      </c>
      <c r="E871" s="152" t="s">
        <v>32</v>
      </c>
      <c r="F871" s="153" t="s">
        <v>1655</v>
      </c>
      <c r="H871" s="152" t="s">
        <v>32</v>
      </c>
      <c r="I871" s="154"/>
      <c r="L871" s="150"/>
      <c r="M871" s="155"/>
      <c r="T871" s="156"/>
      <c r="AT871" s="152" t="s">
        <v>189</v>
      </c>
      <c r="AU871" s="152" t="s">
        <v>88</v>
      </c>
      <c r="AV871" s="12" t="s">
        <v>86</v>
      </c>
      <c r="AW871" s="12" t="s">
        <v>41</v>
      </c>
      <c r="AX871" s="12" t="s">
        <v>79</v>
      </c>
      <c r="AY871" s="152" t="s">
        <v>178</v>
      </c>
    </row>
    <row r="872" spans="2:51" s="13" customFormat="1" ht="10.199999999999999">
      <c r="B872" s="157"/>
      <c r="D872" s="151" t="s">
        <v>189</v>
      </c>
      <c r="E872" s="158" t="s">
        <v>32</v>
      </c>
      <c r="F872" s="159" t="s">
        <v>1491</v>
      </c>
      <c r="H872" s="160">
        <v>2</v>
      </c>
      <c r="I872" s="161"/>
      <c r="L872" s="157"/>
      <c r="M872" s="162"/>
      <c r="T872" s="163"/>
      <c r="AT872" s="158" t="s">
        <v>189</v>
      </c>
      <c r="AU872" s="158" t="s">
        <v>88</v>
      </c>
      <c r="AV872" s="13" t="s">
        <v>88</v>
      </c>
      <c r="AW872" s="13" t="s">
        <v>41</v>
      </c>
      <c r="AX872" s="13" t="s">
        <v>79</v>
      </c>
      <c r="AY872" s="158" t="s">
        <v>178</v>
      </c>
    </row>
    <row r="873" spans="2:51" s="12" customFormat="1" ht="10.199999999999999">
      <c r="B873" s="150"/>
      <c r="D873" s="151" t="s">
        <v>189</v>
      </c>
      <c r="E873" s="152" t="s">
        <v>32</v>
      </c>
      <c r="F873" s="153" t="s">
        <v>1656</v>
      </c>
      <c r="H873" s="152" t="s">
        <v>32</v>
      </c>
      <c r="I873" s="154"/>
      <c r="L873" s="150"/>
      <c r="M873" s="155"/>
      <c r="T873" s="156"/>
      <c r="AT873" s="152" t="s">
        <v>189</v>
      </c>
      <c r="AU873" s="152" t="s">
        <v>88</v>
      </c>
      <c r="AV873" s="12" t="s">
        <v>86</v>
      </c>
      <c r="AW873" s="12" t="s">
        <v>41</v>
      </c>
      <c r="AX873" s="12" t="s">
        <v>79</v>
      </c>
      <c r="AY873" s="152" t="s">
        <v>178</v>
      </c>
    </row>
    <row r="874" spans="2:51" s="13" customFormat="1" ht="10.199999999999999">
      <c r="B874" s="157"/>
      <c r="D874" s="151" t="s">
        <v>189</v>
      </c>
      <c r="E874" s="158" t="s">
        <v>32</v>
      </c>
      <c r="F874" s="159" t="s">
        <v>1491</v>
      </c>
      <c r="H874" s="160">
        <v>2</v>
      </c>
      <c r="I874" s="161"/>
      <c r="L874" s="157"/>
      <c r="M874" s="162"/>
      <c r="T874" s="163"/>
      <c r="AT874" s="158" t="s">
        <v>189</v>
      </c>
      <c r="AU874" s="158" t="s">
        <v>88</v>
      </c>
      <c r="AV874" s="13" t="s">
        <v>88</v>
      </c>
      <c r="AW874" s="13" t="s">
        <v>41</v>
      </c>
      <c r="AX874" s="13" t="s">
        <v>79</v>
      </c>
      <c r="AY874" s="158" t="s">
        <v>178</v>
      </c>
    </row>
    <row r="875" spans="2:51" s="12" customFormat="1" ht="10.199999999999999">
      <c r="B875" s="150"/>
      <c r="D875" s="151" t="s">
        <v>189</v>
      </c>
      <c r="E875" s="152" t="s">
        <v>32</v>
      </c>
      <c r="F875" s="153" t="s">
        <v>1657</v>
      </c>
      <c r="H875" s="152" t="s">
        <v>32</v>
      </c>
      <c r="I875" s="154"/>
      <c r="L875" s="150"/>
      <c r="M875" s="155"/>
      <c r="T875" s="156"/>
      <c r="AT875" s="152" t="s">
        <v>189</v>
      </c>
      <c r="AU875" s="152" t="s">
        <v>88</v>
      </c>
      <c r="AV875" s="12" t="s">
        <v>86</v>
      </c>
      <c r="AW875" s="12" t="s">
        <v>41</v>
      </c>
      <c r="AX875" s="12" t="s">
        <v>79</v>
      </c>
      <c r="AY875" s="152" t="s">
        <v>178</v>
      </c>
    </row>
    <row r="876" spans="2:51" s="13" customFormat="1" ht="10.199999999999999">
      <c r="B876" s="157"/>
      <c r="D876" s="151" t="s">
        <v>189</v>
      </c>
      <c r="E876" s="158" t="s">
        <v>32</v>
      </c>
      <c r="F876" s="159" t="s">
        <v>1491</v>
      </c>
      <c r="H876" s="160">
        <v>2</v>
      </c>
      <c r="I876" s="161"/>
      <c r="L876" s="157"/>
      <c r="M876" s="162"/>
      <c r="T876" s="163"/>
      <c r="AT876" s="158" t="s">
        <v>189</v>
      </c>
      <c r="AU876" s="158" t="s">
        <v>88</v>
      </c>
      <c r="AV876" s="13" t="s">
        <v>88</v>
      </c>
      <c r="AW876" s="13" t="s">
        <v>41</v>
      </c>
      <c r="AX876" s="13" t="s">
        <v>79</v>
      </c>
      <c r="AY876" s="158" t="s">
        <v>178</v>
      </c>
    </row>
    <row r="877" spans="2:51" s="12" customFormat="1" ht="10.199999999999999">
      <c r="B877" s="150"/>
      <c r="D877" s="151" t="s">
        <v>189</v>
      </c>
      <c r="E877" s="152" t="s">
        <v>32</v>
      </c>
      <c r="F877" s="153" t="s">
        <v>1658</v>
      </c>
      <c r="H877" s="152" t="s">
        <v>32</v>
      </c>
      <c r="I877" s="154"/>
      <c r="L877" s="150"/>
      <c r="M877" s="155"/>
      <c r="T877" s="156"/>
      <c r="AT877" s="152" t="s">
        <v>189</v>
      </c>
      <c r="AU877" s="152" t="s">
        <v>88</v>
      </c>
      <c r="AV877" s="12" t="s">
        <v>86</v>
      </c>
      <c r="AW877" s="12" t="s">
        <v>41</v>
      </c>
      <c r="AX877" s="12" t="s">
        <v>79</v>
      </c>
      <c r="AY877" s="152" t="s">
        <v>178</v>
      </c>
    </row>
    <row r="878" spans="2:51" s="13" customFormat="1" ht="10.199999999999999">
      <c r="B878" s="157"/>
      <c r="D878" s="151" t="s">
        <v>189</v>
      </c>
      <c r="E878" s="158" t="s">
        <v>32</v>
      </c>
      <c r="F878" s="159" t="s">
        <v>1491</v>
      </c>
      <c r="H878" s="160">
        <v>2</v>
      </c>
      <c r="I878" s="161"/>
      <c r="L878" s="157"/>
      <c r="M878" s="162"/>
      <c r="T878" s="163"/>
      <c r="AT878" s="158" t="s">
        <v>189</v>
      </c>
      <c r="AU878" s="158" t="s">
        <v>88</v>
      </c>
      <c r="AV878" s="13" t="s">
        <v>88</v>
      </c>
      <c r="AW878" s="13" t="s">
        <v>41</v>
      </c>
      <c r="AX878" s="13" t="s">
        <v>79</v>
      </c>
      <c r="AY878" s="158" t="s">
        <v>178</v>
      </c>
    </row>
    <row r="879" spans="2:51" s="12" customFormat="1" ht="10.199999999999999">
      <c r="B879" s="150"/>
      <c r="D879" s="151" t="s">
        <v>189</v>
      </c>
      <c r="E879" s="152" t="s">
        <v>32</v>
      </c>
      <c r="F879" s="153" t="s">
        <v>1659</v>
      </c>
      <c r="H879" s="152" t="s">
        <v>32</v>
      </c>
      <c r="I879" s="154"/>
      <c r="L879" s="150"/>
      <c r="M879" s="155"/>
      <c r="T879" s="156"/>
      <c r="AT879" s="152" t="s">
        <v>189</v>
      </c>
      <c r="AU879" s="152" t="s">
        <v>88</v>
      </c>
      <c r="AV879" s="12" t="s">
        <v>86</v>
      </c>
      <c r="AW879" s="12" t="s">
        <v>41</v>
      </c>
      <c r="AX879" s="12" t="s">
        <v>79</v>
      </c>
      <c r="AY879" s="152" t="s">
        <v>178</v>
      </c>
    </row>
    <row r="880" spans="2:51" s="13" customFormat="1" ht="10.199999999999999">
      <c r="B880" s="157"/>
      <c r="D880" s="151" t="s">
        <v>189</v>
      </c>
      <c r="E880" s="158" t="s">
        <v>32</v>
      </c>
      <c r="F880" s="159" t="s">
        <v>1491</v>
      </c>
      <c r="H880" s="160">
        <v>2</v>
      </c>
      <c r="I880" s="161"/>
      <c r="L880" s="157"/>
      <c r="M880" s="162"/>
      <c r="T880" s="163"/>
      <c r="AT880" s="158" t="s">
        <v>189</v>
      </c>
      <c r="AU880" s="158" t="s">
        <v>88</v>
      </c>
      <c r="AV880" s="13" t="s">
        <v>88</v>
      </c>
      <c r="AW880" s="13" t="s">
        <v>41</v>
      </c>
      <c r="AX880" s="13" t="s">
        <v>79</v>
      </c>
      <c r="AY880" s="158" t="s">
        <v>178</v>
      </c>
    </row>
    <row r="881" spans="2:65" s="12" customFormat="1" ht="10.199999999999999">
      <c r="B881" s="150"/>
      <c r="D881" s="151" t="s">
        <v>189</v>
      </c>
      <c r="E881" s="152" t="s">
        <v>32</v>
      </c>
      <c r="F881" s="153" t="s">
        <v>1660</v>
      </c>
      <c r="H881" s="152" t="s">
        <v>32</v>
      </c>
      <c r="I881" s="154"/>
      <c r="L881" s="150"/>
      <c r="M881" s="155"/>
      <c r="T881" s="156"/>
      <c r="AT881" s="152" t="s">
        <v>189</v>
      </c>
      <c r="AU881" s="152" t="s">
        <v>88</v>
      </c>
      <c r="AV881" s="12" t="s">
        <v>86</v>
      </c>
      <c r="AW881" s="12" t="s">
        <v>41</v>
      </c>
      <c r="AX881" s="12" t="s">
        <v>79</v>
      </c>
      <c r="AY881" s="152" t="s">
        <v>178</v>
      </c>
    </row>
    <row r="882" spans="2:65" s="13" customFormat="1" ht="10.199999999999999">
      <c r="B882" s="157"/>
      <c r="D882" s="151" t="s">
        <v>189</v>
      </c>
      <c r="E882" s="158" t="s">
        <v>32</v>
      </c>
      <c r="F882" s="159" t="s">
        <v>1485</v>
      </c>
      <c r="H882" s="160">
        <v>1</v>
      </c>
      <c r="I882" s="161"/>
      <c r="L882" s="157"/>
      <c r="M882" s="162"/>
      <c r="T882" s="163"/>
      <c r="AT882" s="158" t="s">
        <v>189</v>
      </c>
      <c r="AU882" s="158" t="s">
        <v>88</v>
      </c>
      <c r="AV882" s="13" t="s">
        <v>88</v>
      </c>
      <c r="AW882" s="13" t="s">
        <v>41</v>
      </c>
      <c r="AX882" s="13" t="s">
        <v>79</v>
      </c>
      <c r="AY882" s="158" t="s">
        <v>178</v>
      </c>
    </row>
    <row r="883" spans="2:65" s="12" customFormat="1" ht="10.199999999999999">
      <c r="B883" s="150"/>
      <c r="D883" s="151" t="s">
        <v>189</v>
      </c>
      <c r="E883" s="152" t="s">
        <v>32</v>
      </c>
      <c r="F883" s="153" t="s">
        <v>1661</v>
      </c>
      <c r="H883" s="152" t="s">
        <v>32</v>
      </c>
      <c r="I883" s="154"/>
      <c r="L883" s="150"/>
      <c r="M883" s="155"/>
      <c r="T883" s="156"/>
      <c r="AT883" s="152" t="s">
        <v>189</v>
      </c>
      <c r="AU883" s="152" t="s">
        <v>88</v>
      </c>
      <c r="AV883" s="12" t="s">
        <v>86</v>
      </c>
      <c r="AW883" s="12" t="s">
        <v>41</v>
      </c>
      <c r="AX883" s="12" t="s">
        <v>79</v>
      </c>
      <c r="AY883" s="152" t="s">
        <v>178</v>
      </c>
    </row>
    <row r="884" spans="2:65" s="13" customFormat="1" ht="10.199999999999999">
      <c r="B884" s="157"/>
      <c r="D884" s="151" t="s">
        <v>189</v>
      </c>
      <c r="E884" s="158" t="s">
        <v>32</v>
      </c>
      <c r="F884" s="159" t="s">
        <v>1491</v>
      </c>
      <c r="H884" s="160">
        <v>2</v>
      </c>
      <c r="I884" s="161"/>
      <c r="L884" s="157"/>
      <c r="M884" s="162"/>
      <c r="T884" s="163"/>
      <c r="AT884" s="158" t="s">
        <v>189</v>
      </c>
      <c r="AU884" s="158" t="s">
        <v>88</v>
      </c>
      <c r="AV884" s="13" t="s">
        <v>88</v>
      </c>
      <c r="AW884" s="13" t="s">
        <v>41</v>
      </c>
      <c r="AX884" s="13" t="s">
        <v>79</v>
      </c>
      <c r="AY884" s="158" t="s">
        <v>178</v>
      </c>
    </row>
    <row r="885" spans="2:65" s="12" customFormat="1" ht="10.199999999999999">
      <c r="B885" s="150"/>
      <c r="D885" s="151" t="s">
        <v>189</v>
      </c>
      <c r="E885" s="152" t="s">
        <v>32</v>
      </c>
      <c r="F885" s="153" t="s">
        <v>1662</v>
      </c>
      <c r="H885" s="152" t="s">
        <v>32</v>
      </c>
      <c r="I885" s="154"/>
      <c r="L885" s="150"/>
      <c r="M885" s="155"/>
      <c r="T885" s="156"/>
      <c r="AT885" s="152" t="s">
        <v>189</v>
      </c>
      <c r="AU885" s="152" t="s">
        <v>88</v>
      </c>
      <c r="AV885" s="12" t="s">
        <v>86</v>
      </c>
      <c r="AW885" s="12" t="s">
        <v>41</v>
      </c>
      <c r="AX885" s="12" t="s">
        <v>79</v>
      </c>
      <c r="AY885" s="152" t="s">
        <v>178</v>
      </c>
    </row>
    <row r="886" spans="2:65" s="13" customFormat="1" ht="10.199999999999999">
      <c r="B886" s="157"/>
      <c r="D886" s="151" t="s">
        <v>189</v>
      </c>
      <c r="E886" s="158" t="s">
        <v>32</v>
      </c>
      <c r="F886" s="159" t="s">
        <v>1491</v>
      </c>
      <c r="H886" s="160">
        <v>2</v>
      </c>
      <c r="I886" s="161"/>
      <c r="L886" s="157"/>
      <c r="M886" s="162"/>
      <c r="T886" s="163"/>
      <c r="AT886" s="158" t="s">
        <v>189</v>
      </c>
      <c r="AU886" s="158" t="s">
        <v>88</v>
      </c>
      <c r="AV886" s="13" t="s">
        <v>88</v>
      </c>
      <c r="AW886" s="13" t="s">
        <v>41</v>
      </c>
      <c r="AX886" s="13" t="s">
        <v>79</v>
      </c>
      <c r="AY886" s="158" t="s">
        <v>178</v>
      </c>
    </row>
    <row r="887" spans="2:65" s="12" customFormat="1" ht="10.199999999999999">
      <c r="B887" s="150"/>
      <c r="D887" s="151" t="s">
        <v>189</v>
      </c>
      <c r="E887" s="152" t="s">
        <v>32</v>
      </c>
      <c r="F887" s="153" t="s">
        <v>1663</v>
      </c>
      <c r="H887" s="152" t="s">
        <v>32</v>
      </c>
      <c r="I887" s="154"/>
      <c r="L887" s="150"/>
      <c r="M887" s="155"/>
      <c r="T887" s="156"/>
      <c r="AT887" s="152" t="s">
        <v>189</v>
      </c>
      <c r="AU887" s="152" t="s">
        <v>88</v>
      </c>
      <c r="AV887" s="12" t="s">
        <v>86</v>
      </c>
      <c r="AW887" s="12" t="s">
        <v>41</v>
      </c>
      <c r="AX887" s="12" t="s">
        <v>79</v>
      </c>
      <c r="AY887" s="152" t="s">
        <v>178</v>
      </c>
    </row>
    <row r="888" spans="2:65" s="13" customFormat="1" ht="10.199999999999999">
      <c r="B888" s="157"/>
      <c r="D888" s="151" t="s">
        <v>189</v>
      </c>
      <c r="E888" s="158" t="s">
        <v>32</v>
      </c>
      <c r="F888" s="159" t="s">
        <v>1485</v>
      </c>
      <c r="H888" s="160">
        <v>1</v>
      </c>
      <c r="I888" s="161"/>
      <c r="L888" s="157"/>
      <c r="M888" s="162"/>
      <c r="T888" s="163"/>
      <c r="AT888" s="158" t="s">
        <v>189</v>
      </c>
      <c r="AU888" s="158" t="s">
        <v>88</v>
      </c>
      <c r="AV888" s="13" t="s">
        <v>88</v>
      </c>
      <c r="AW888" s="13" t="s">
        <v>41</v>
      </c>
      <c r="AX888" s="13" t="s">
        <v>79</v>
      </c>
      <c r="AY888" s="158" t="s">
        <v>178</v>
      </c>
    </row>
    <row r="889" spans="2:65" s="14" customFormat="1" ht="10.199999999999999">
      <c r="B889" s="164"/>
      <c r="D889" s="151" t="s">
        <v>189</v>
      </c>
      <c r="E889" s="165" t="s">
        <v>32</v>
      </c>
      <c r="F889" s="166" t="s">
        <v>192</v>
      </c>
      <c r="H889" s="167">
        <v>21</v>
      </c>
      <c r="I889" s="168"/>
      <c r="L889" s="164"/>
      <c r="M889" s="169"/>
      <c r="T889" s="170"/>
      <c r="AT889" s="165" t="s">
        <v>189</v>
      </c>
      <c r="AU889" s="165" t="s">
        <v>88</v>
      </c>
      <c r="AV889" s="14" t="s">
        <v>185</v>
      </c>
      <c r="AW889" s="14" t="s">
        <v>41</v>
      </c>
      <c r="AX889" s="14" t="s">
        <v>86</v>
      </c>
      <c r="AY889" s="165" t="s">
        <v>178</v>
      </c>
    </row>
    <row r="890" spans="2:65" s="1" customFormat="1" ht="21.75" customHeight="1">
      <c r="B890" s="34"/>
      <c r="C890" s="171" t="s">
        <v>733</v>
      </c>
      <c r="D890" s="171" t="s">
        <v>398</v>
      </c>
      <c r="E890" s="172" t="s">
        <v>724</v>
      </c>
      <c r="F890" s="173" t="s">
        <v>725</v>
      </c>
      <c r="G890" s="174" t="s">
        <v>219</v>
      </c>
      <c r="H890" s="175">
        <v>21.315000000000001</v>
      </c>
      <c r="I890" s="176"/>
      <c r="J890" s="177">
        <f>ROUND(I890*H890,2)</f>
        <v>0</v>
      </c>
      <c r="K890" s="173" t="s">
        <v>184</v>
      </c>
      <c r="L890" s="178"/>
      <c r="M890" s="179" t="s">
        <v>32</v>
      </c>
      <c r="N890" s="180" t="s">
        <v>50</v>
      </c>
      <c r="P890" s="142">
        <f>O890*H890</f>
        <v>0</v>
      </c>
      <c r="Q890" s="142">
        <v>1.8E-3</v>
      </c>
      <c r="R890" s="142">
        <f>Q890*H890</f>
        <v>3.8366999999999998E-2</v>
      </c>
      <c r="S890" s="142">
        <v>0</v>
      </c>
      <c r="T890" s="143">
        <f>S890*H890</f>
        <v>0</v>
      </c>
      <c r="AR890" s="144" t="s">
        <v>241</v>
      </c>
      <c r="AT890" s="144" t="s">
        <v>398</v>
      </c>
      <c r="AU890" s="144" t="s">
        <v>88</v>
      </c>
      <c r="AY890" s="18" t="s">
        <v>178</v>
      </c>
      <c r="BE890" s="145">
        <f>IF(N890="základní",J890,0)</f>
        <v>0</v>
      </c>
      <c r="BF890" s="145">
        <f>IF(N890="snížená",J890,0)</f>
        <v>0</v>
      </c>
      <c r="BG890" s="145">
        <f>IF(N890="zákl. přenesená",J890,0)</f>
        <v>0</v>
      </c>
      <c r="BH890" s="145">
        <f>IF(N890="sníž. přenesená",J890,0)</f>
        <v>0</v>
      </c>
      <c r="BI890" s="145">
        <f>IF(N890="nulová",J890,0)</f>
        <v>0</v>
      </c>
      <c r="BJ890" s="18" t="s">
        <v>86</v>
      </c>
      <c r="BK890" s="145">
        <f>ROUND(I890*H890,2)</f>
        <v>0</v>
      </c>
      <c r="BL890" s="18" t="s">
        <v>185</v>
      </c>
      <c r="BM890" s="144" t="s">
        <v>1664</v>
      </c>
    </row>
    <row r="891" spans="2:65" s="13" customFormat="1" ht="10.199999999999999">
      <c r="B891" s="157"/>
      <c r="D891" s="151" t="s">
        <v>189</v>
      </c>
      <c r="F891" s="159" t="s">
        <v>1665</v>
      </c>
      <c r="H891" s="160">
        <v>21.315000000000001</v>
      </c>
      <c r="I891" s="161"/>
      <c r="L891" s="157"/>
      <c r="M891" s="162"/>
      <c r="T891" s="163"/>
      <c r="AT891" s="158" t="s">
        <v>189</v>
      </c>
      <c r="AU891" s="158" t="s">
        <v>88</v>
      </c>
      <c r="AV891" s="13" t="s">
        <v>88</v>
      </c>
      <c r="AW891" s="13" t="s">
        <v>4</v>
      </c>
      <c r="AX891" s="13" t="s">
        <v>86</v>
      </c>
      <c r="AY891" s="158" t="s">
        <v>178</v>
      </c>
    </row>
    <row r="892" spans="2:65" s="1" customFormat="1" ht="33" customHeight="1">
      <c r="B892" s="34"/>
      <c r="C892" s="133" t="s">
        <v>737</v>
      </c>
      <c r="D892" s="133" t="s">
        <v>180</v>
      </c>
      <c r="E892" s="134" t="s">
        <v>1666</v>
      </c>
      <c r="F892" s="135" t="s">
        <v>1667</v>
      </c>
      <c r="G892" s="136" t="s">
        <v>277</v>
      </c>
      <c r="H892" s="137">
        <v>1.1879999999999999</v>
      </c>
      <c r="I892" s="138"/>
      <c r="J892" s="139">
        <f>ROUND(I892*H892,2)</f>
        <v>0</v>
      </c>
      <c r="K892" s="135" t="s">
        <v>184</v>
      </c>
      <c r="L892" s="34"/>
      <c r="M892" s="140" t="s">
        <v>32</v>
      </c>
      <c r="N892" s="141" t="s">
        <v>50</v>
      </c>
      <c r="P892" s="142">
        <f>O892*H892</f>
        <v>0</v>
      </c>
      <c r="Q892" s="142">
        <v>0</v>
      </c>
      <c r="R892" s="142">
        <f>Q892*H892</f>
        <v>0</v>
      </c>
      <c r="S892" s="142">
        <v>1.92</v>
      </c>
      <c r="T892" s="143">
        <f>S892*H892</f>
        <v>2.2809599999999999</v>
      </c>
      <c r="AR892" s="144" t="s">
        <v>185</v>
      </c>
      <c r="AT892" s="144" t="s">
        <v>180</v>
      </c>
      <c r="AU892" s="144" t="s">
        <v>88</v>
      </c>
      <c r="AY892" s="18" t="s">
        <v>178</v>
      </c>
      <c r="BE892" s="145">
        <f>IF(N892="základní",J892,0)</f>
        <v>0</v>
      </c>
      <c r="BF892" s="145">
        <f>IF(N892="snížená",J892,0)</f>
        <v>0</v>
      </c>
      <c r="BG892" s="145">
        <f>IF(N892="zákl. přenesená",J892,0)</f>
        <v>0</v>
      </c>
      <c r="BH892" s="145">
        <f>IF(N892="sníž. přenesená",J892,0)</f>
        <v>0</v>
      </c>
      <c r="BI892" s="145">
        <f>IF(N892="nulová",J892,0)</f>
        <v>0</v>
      </c>
      <c r="BJ892" s="18" t="s">
        <v>86</v>
      </c>
      <c r="BK892" s="145">
        <f>ROUND(I892*H892,2)</f>
        <v>0</v>
      </c>
      <c r="BL892" s="18" t="s">
        <v>185</v>
      </c>
      <c r="BM892" s="144" t="s">
        <v>1668</v>
      </c>
    </row>
    <row r="893" spans="2:65" s="1" customFormat="1" ht="10.199999999999999">
      <c r="B893" s="34"/>
      <c r="D893" s="146" t="s">
        <v>187</v>
      </c>
      <c r="F893" s="147" t="s">
        <v>1669</v>
      </c>
      <c r="I893" s="148"/>
      <c r="L893" s="34"/>
      <c r="M893" s="149"/>
      <c r="T893" s="55"/>
      <c r="AT893" s="18" t="s">
        <v>187</v>
      </c>
      <c r="AU893" s="18" t="s">
        <v>88</v>
      </c>
    </row>
    <row r="894" spans="2:65" s="12" customFormat="1" ht="10.199999999999999">
      <c r="B894" s="150"/>
      <c r="D894" s="151" t="s">
        <v>189</v>
      </c>
      <c r="E894" s="152" t="s">
        <v>32</v>
      </c>
      <c r="F894" s="153" t="s">
        <v>190</v>
      </c>
      <c r="H894" s="152" t="s">
        <v>32</v>
      </c>
      <c r="I894" s="154"/>
      <c r="L894" s="150"/>
      <c r="M894" s="155"/>
      <c r="T894" s="156"/>
      <c r="AT894" s="152" t="s">
        <v>189</v>
      </c>
      <c r="AU894" s="152" t="s">
        <v>88</v>
      </c>
      <c r="AV894" s="12" t="s">
        <v>86</v>
      </c>
      <c r="AW894" s="12" t="s">
        <v>41</v>
      </c>
      <c r="AX894" s="12" t="s">
        <v>79</v>
      </c>
      <c r="AY894" s="152" t="s">
        <v>178</v>
      </c>
    </row>
    <row r="895" spans="2:65" s="12" customFormat="1" ht="10.199999999999999">
      <c r="B895" s="150"/>
      <c r="D895" s="151" t="s">
        <v>189</v>
      </c>
      <c r="E895" s="152" t="s">
        <v>32</v>
      </c>
      <c r="F895" s="153" t="s">
        <v>1222</v>
      </c>
      <c r="H895" s="152" t="s">
        <v>32</v>
      </c>
      <c r="I895" s="154"/>
      <c r="L895" s="150"/>
      <c r="M895" s="155"/>
      <c r="T895" s="156"/>
      <c r="AT895" s="152" t="s">
        <v>189</v>
      </c>
      <c r="AU895" s="152" t="s">
        <v>88</v>
      </c>
      <c r="AV895" s="12" t="s">
        <v>86</v>
      </c>
      <c r="AW895" s="12" t="s">
        <v>41</v>
      </c>
      <c r="AX895" s="12" t="s">
        <v>79</v>
      </c>
      <c r="AY895" s="152" t="s">
        <v>178</v>
      </c>
    </row>
    <row r="896" spans="2:65" s="12" customFormat="1" ht="10.199999999999999">
      <c r="B896" s="150"/>
      <c r="D896" s="151" t="s">
        <v>189</v>
      </c>
      <c r="E896" s="152" t="s">
        <v>32</v>
      </c>
      <c r="F896" s="153" t="s">
        <v>1670</v>
      </c>
      <c r="H896" s="152" t="s">
        <v>32</v>
      </c>
      <c r="I896" s="154"/>
      <c r="L896" s="150"/>
      <c r="M896" s="155"/>
      <c r="T896" s="156"/>
      <c r="AT896" s="152" t="s">
        <v>189</v>
      </c>
      <c r="AU896" s="152" t="s">
        <v>88</v>
      </c>
      <c r="AV896" s="12" t="s">
        <v>86</v>
      </c>
      <c r="AW896" s="12" t="s">
        <v>41</v>
      </c>
      <c r="AX896" s="12" t="s">
        <v>79</v>
      </c>
      <c r="AY896" s="152" t="s">
        <v>178</v>
      </c>
    </row>
    <row r="897" spans="2:65" s="13" customFormat="1" ht="10.199999999999999">
      <c r="B897" s="157"/>
      <c r="D897" s="151" t="s">
        <v>189</v>
      </c>
      <c r="E897" s="158" t="s">
        <v>32</v>
      </c>
      <c r="F897" s="159" t="s">
        <v>1671</v>
      </c>
      <c r="H897" s="160">
        <v>1.1879999999999999</v>
      </c>
      <c r="I897" s="161"/>
      <c r="L897" s="157"/>
      <c r="M897" s="162"/>
      <c r="T897" s="163"/>
      <c r="AT897" s="158" t="s">
        <v>189</v>
      </c>
      <c r="AU897" s="158" t="s">
        <v>88</v>
      </c>
      <c r="AV897" s="13" t="s">
        <v>88</v>
      </c>
      <c r="AW897" s="13" t="s">
        <v>41</v>
      </c>
      <c r="AX897" s="13" t="s">
        <v>86</v>
      </c>
      <c r="AY897" s="158" t="s">
        <v>178</v>
      </c>
    </row>
    <row r="898" spans="2:65" s="1" customFormat="1" ht="33" customHeight="1">
      <c r="B898" s="34"/>
      <c r="C898" s="133" t="s">
        <v>741</v>
      </c>
      <c r="D898" s="133" t="s">
        <v>180</v>
      </c>
      <c r="E898" s="134" t="s">
        <v>1672</v>
      </c>
      <c r="F898" s="135" t="s">
        <v>1673</v>
      </c>
      <c r="G898" s="136" t="s">
        <v>277</v>
      </c>
      <c r="H898" s="137">
        <v>2.92</v>
      </c>
      <c r="I898" s="138"/>
      <c r="J898" s="139">
        <f>ROUND(I898*H898,2)</f>
        <v>0</v>
      </c>
      <c r="K898" s="135" t="s">
        <v>184</v>
      </c>
      <c r="L898" s="34"/>
      <c r="M898" s="140" t="s">
        <v>32</v>
      </c>
      <c r="N898" s="141" t="s">
        <v>50</v>
      </c>
      <c r="P898" s="142">
        <f>O898*H898</f>
        <v>0</v>
      </c>
      <c r="Q898" s="142">
        <v>0</v>
      </c>
      <c r="R898" s="142">
        <f>Q898*H898</f>
        <v>0</v>
      </c>
      <c r="S898" s="142">
        <v>0.6</v>
      </c>
      <c r="T898" s="143">
        <f>S898*H898</f>
        <v>1.752</v>
      </c>
      <c r="AR898" s="144" t="s">
        <v>185</v>
      </c>
      <c r="AT898" s="144" t="s">
        <v>180</v>
      </c>
      <c r="AU898" s="144" t="s">
        <v>88</v>
      </c>
      <c r="AY898" s="18" t="s">
        <v>178</v>
      </c>
      <c r="BE898" s="145">
        <f>IF(N898="základní",J898,0)</f>
        <v>0</v>
      </c>
      <c r="BF898" s="145">
        <f>IF(N898="snížená",J898,0)</f>
        <v>0</v>
      </c>
      <c r="BG898" s="145">
        <f>IF(N898="zákl. přenesená",J898,0)</f>
        <v>0</v>
      </c>
      <c r="BH898" s="145">
        <f>IF(N898="sníž. přenesená",J898,0)</f>
        <v>0</v>
      </c>
      <c r="BI898" s="145">
        <f>IF(N898="nulová",J898,0)</f>
        <v>0</v>
      </c>
      <c r="BJ898" s="18" t="s">
        <v>86</v>
      </c>
      <c r="BK898" s="145">
        <f>ROUND(I898*H898,2)</f>
        <v>0</v>
      </c>
      <c r="BL898" s="18" t="s">
        <v>185</v>
      </c>
      <c r="BM898" s="144" t="s">
        <v>1674</v>
      </c>
    </row>
    <row r="899" spans="2:65" s="1" customFormat="1" ht="10.199999999999999">
      <c r="B899" s="34"/>
      <c r="D899" s="146" t="s">
        <v>187</v>
      </c>
      <c r="F899" s="147" t="s">
        <v>1675</v>
      </c>
      <c r="I899" s="148"/>
      <c r="L899" s="34"/>
      <c r="M899" s="149"/>
      <c r="T899" s="55"/>
      <c r="AT899" s="18" t="s">
        <v>187</v>
      </c>
      <c r="AU899" s="18" t="s">
        <v>88</v>
      </c>
    </row>
    <row r="900" spans="2:65" s="12" customFormat="1" ht="10.199999999999999">
      <c r="B900" s="150"/>
      <c r="D900" s="151" t="s">
        <v>189</v>
      </c>
      <c r="E900" s="152" t="s">
        <v>32</v>
      </c>
      <c r="F900" s="153" t="s">
        <v>190</v>
      </c>
      <c r="H900" s="152" t="s">
        <v>32</v>
      </c>
      <c r="I900" s="154"/>
      <c r="L900" s="150"/>
      <c r="M900" s="155"/>
      <c r="T900" s="156"/>
      <c r="AT900" s="152" t="s">
        <v>189</v>
      </c>
      <c r="AU900" s="152" t="s">
        <v>88</v>
      </c>
      <c r="AV900" s="12" t="s">
        <v>86</v>
      </c>
      <c r="AW900" s="12" t="s">
        <v>41</v>
      </c>
      <c r="AX900" s="12" t="s">
        <v>79</v>
      </c>
      <c r="AY900" s="152" t="s">
        <v>178</v>
      </c>
    </row>
    <row r="901" spans="2:65" s="12" customFormat="1" ht="10.199999999999999">
      <c r="B901" s="150"/>
      <c r="D901" s="151" t="s">
        <v>189</v>
      </c>
      <c r="E901" s="152" t="s">
        <v>32</v>
      </c>
      <c r="F901" s="153" t="s">
        <v>1222</v>
      </c>
      <c r="H901" s="152" t="s">
        <v>32</v>
      </c>
      <c r="I901" s="154"/>
      <c r="L901" s="150"/>
      <c r="M901" s="155"/>
      <c r="T901" s="156"/>
      <c r="AT901" s="152" t="s">
        <v>189</v>
      </c>
      <c r="AU901" s="152" t="s">
        <v>88</v>
      </c>
      <c r="AV901" s="12" t="s">
        <v>86</v>
      </c>
      <c r="AW901" s="12" t="s">
        <v>41</v>
      </c>
      <c r="AX901" s="12" t="s">
        <v>79</v>
      </c>
      <c r="AY901" s="152" t="s">
        <v>178</v>
      </c>
    </row>
    <row r="902" spans="2:65" s="12" customFormat="1" ht="10.199999999999999">
      <c r="B902" s="150"/>
      <c r="D902" s="151" t="s">
        <v>189</v>
      </c>
      <c r="E902" s="152" t="s">
        <v>32</v>
      </c>
      <c r="F902" s="153" t="s">
        <v>1242</v>
      </c>
      <c r="H902" s="152" t="s">
        <v>32</v>
      </c>
      <c r="I902" s="154"/>
      <c r="L902" s="150"/>
      <c r="M902" s="155"/>
      <c r="T902" s="156"/>
      <c r="AT902" s="152" t="s">
        <v>189</v>
      </c>
      <c r="AU902" s="152" t="s">
        <v>88</v>
      </c>
      <c r="AV902" s="12" t="s">
        <v>86</v>
      </c>
      <c r="AW902" s="12" t="s">
        <v>41</v>
      </c>
      <c r="AX902" s="12" t="s">
        <v>79</v>
      </c>
      <c r="AY902" s="152" t="s">
        <v>178</v>
      </c>
    </row>
    <row r="903" spans="2:65" s="12" customFormat="1" ht="10.199999999999999">
      <c r="B903" s="150"/>
      <c r="D903" s="151" t="s">
        <v>189</v>
      </c>
      <c r="E903" s="152" t="s">
        <v>32</v>
      </c>
      <c r="F903" s="153" t="s">
        <v>1467</v>
      </c>
      <c r="H903" s="152" t="s">
        <v>32</v>
      </c>
      <c r="I903" s="154"/>
      <c r="L903" s="150"/>
      <c r="M903" s="155"/>
      <c r="T903" s="156"/>
      <c r="AT903" s="152" t="s">
        <v>189</v>
      </c>
      <c r="AU903" s="152" t="s">
        <v>88</v>
      </c>
      <c r="AV903" s="12" t="s">
        <v>86</v>
      </c>
      <c r="AW903" s="12" t="s">
        <v>41</v>
      </c>
      <c r="AX903" s="12" t="s">
        <v>79</v>
      </c>
      <c r="AY903" s="152" t="s">
        <v>178</v>
      </c>
    </row>
    <row r="904" spans="2:65" s="12" customFormat="1" ht="10.199999999999999">
      <c r="B904" s="150"/>
      <c r="D904" s="151" t="s">
        <v>189</v>
      </c>
      <c r="E904" s="152" t="s">
        <v>32</v>
      </c>
      <c r="F904" s="153" t="s">
        <v>1653</v>
      </c>
      <c r="H904" s="152" t="s">
        <v>32</v>
      </c>
      <c r="I904" s="154"/>
      <c r="L904" s="150"/>
      <c r="M904" s="155"/>
      <c r="T904" s="156"/>
      <c r="AT904" s="152" t="s">
        <v>189</v>
      </c>
      <c r="AU904" s="152" t="s">
        <v>88</v>
      </c>
      <c r="AV904" s="12" t="s">
        <v>86</v>
      </c>
      <c r="AW904" s="12" t="s">
        <v>41</v>
      </c>
      <c r="AX904" s="12" t="s">
        <v>79</v>
      </c>
      <c r="AY904" s="152" t="s">
        <v>178</v>
      </c>
    </row>
    <row r="905" spans="2:65" s="13" customFormat="1" ht="10.199999999999999">
      <c r="B905" s="157"/>
      <c r="D905" s="151" t="s">
        <v>189</v>
      </c>
      <c r="E905" s="158" t="s">
        <v>32</v>
      </c>
      <c r="F905" s="159" t="s">
        <v>1676</v>
      </c>
      <c r="H905" s="160">
        <v>2.92</v>
      </c>
      <c r="I905" s="161"/>
      <c r="L905" s="157"/>
      <c r="M905" s="162"/>
      <c r="T905" s="163"/>
      <c r="AT905" s="158" t="s">
        <v>189</v>
      </c>
      <c r="AU905" s="158" t="s">
        <v>88</v>
      </c>
      <c r="AV905" s="13" t="s">
        <v>88</v>
      </c>
      <c r="AW905" s="13" t="s">
        <v>41</v>
      </c>
      <c r="AX905" s="13" t="s">
        <v>86</v>
      </c>
      <c r="AY905" s="158" t="s">
        <v>178</v>
      </c>
    </row>
    <row r="906" spans="2:65" s="1" customFormat="1" ht="24.15" customHeight="1">
      <c r="B906" s="34"/>
      <c r="C906" s="133" t="s">
        <v>745</v>
      </c>
      <c r="D906" s="133" t="s">
        <v>180</v>
      </c>
      <c r="E906" s="134" t="s">
        <v>631</v>
      </c>
      <c r="F906" s="135" t="s">
        <v>1677</v>
      </c>
      <c r="G906" s="136" t="s">
        <v>202</v>
      </c>
      <c r="H906" s="137">
        <v>47</v>
      </c>
      <c r="I906" s="138"/>
      <c r="J906" s="139">
        <f>ROUND(I906*H906,2)</f>
        <v>0</v>
      </c>
      <c r="K906" s="135" t="s">
        <v>376</v>
      </c>
      <c r="L906" s="34"/>
      <c r="M906" s="140" t="s">
        <v>32</v>
      </c>
      <c r="N906" s="141" t="s">
        <v>50</v>
      </c>
      <c r="P906" s="142">
        <f>O906*H906</f>
        <v>0</v>
      </c>
      <c r="Q906" s="142">
        <v>0</v>
      </c>
      <c r="R906" s="142">
        <f>Q906*H906</f>
        <v>0</v>
      </c>
      <c r="S906" s="142">
        <v>0</v>
      </c>
      <c r="T906" s="143">
        <f>S906*H906</f>
        <v>0</v>
      </c>
      <c r="AR906" s="144" t="s">
        <v>185</v>
      </c>
      <c r="AT906" s="144" t="s">
        <v>180</v>
      </c>
      <c r="AU906" s="144" t="s">
        <v>88</v>
      </c>
      <c r="AY906" s="18" t="s">
        <v>178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8" t="s">
        <v>86</v>
      </c>
      <c r="BK906" s="145">
        <f>ROUND(I906*H906,2)</f>
        <v>0</v>
      </c>
      <c r="BL906" s="18" t="s">
        <v>185</v>
      </c>
      <c r="BM906" s="144" t="s">
        <v>1678</v>
      </c>
    </row>
    <row r="907" spans="2:65" s="12" customFormat="1" ht="10.199999999999999">
      <c r="B907" s="150"/>
      <c r="D907" s="151" t="s">
        <v>189</v>
      </c>
      <c r="E907" s="152" t="s">
        <v>32</v>
      </c>
      <c r="F907" s="153" t="s">
        <v>190</v>
      </c>
      <c r="H907" s="152" t="s">
        <v>32</v>
      </c>
      <c r="I907" s="154"/>
      <c r="L907" s="150"/>
      <c r="M907" s="155"/>
      <c r="T907" s="156"/>
      <c r="AT907" s="152" t="s">
        <v>189</v>
      </c>
      <c r="AU907" s="152" t="s">
        <v>88</v>
      </c>
      <c r="AV907" s="12" t="s">
        <v>86</v>
      </c>
      <c r="AW907" s="12" t="s">
        <v>41</v>
      </c>
      <c r="AX907" s="12" t="s">
        <v>79</v>
      </c>
      <c r="AY907" s="152" t="s">
        <v>178</v>
      </c>
    </row>
    <row r="908" spans="2:65" s="12" customFormat="1" ht="10.199999999999999">
      <c r="B908" s="150"/>
      <c r="D908" s="151" t="s">
        <v>189</v>
      </c>
      <c r="E908" s="152" t="s">
        <v>32</v>
      </c>
      <c r="F908" s="153" t="s">
        <v>1222</v>
      </c>
      <c r="H908" s="152" t="s">
        <v>32</v>
      </c>
      <c r="I908" s="154"/>
      <c r="L908" s="150"/>
      <c r="M908" s="155"/>
      <c r="T908" s="156"/>
      <c r="AT908" s="152" t="s">
        <v>189</v>
      </c>
      <c r="AU908" s="152" t="s">
        <v>88</v>
      </c>
      <c r="AV908" s="12" t="s">
        <v>86</v>
      </c>
      <c r="AW908" s="12" t="s">
        <v>41</v>
      </c>
      <c r="AX908" s="12" t="s">
        <v>79</v>
      </c>
      <c r="AY908" s="152" t="s">
        <v>178</v>
      </c>
    </row>
    <row r="909" spans="2:65" s="12" customFormat="1" ht="10.199999999999999">
      <c r="B909" s="150"/>
      <c r="D909" s="151" t="s">
        <v>189</v>
      </c>
      <c r="E909" s="152" t="s">
        <v>32</v>
      </c>
      <c r="F909" s="153" t="s">
        <v>1679</v>
      </c>
      <c r="H909" s="152" t="s">
        <v>32</v>
      </c>
      <c r="I909" s="154"/>
      <c r="L909" s="150"/>
      <c r="M909" s="155"/>
      <c r="T909" s="156"/>
      <c r="AT909" s="152" t="s">
        <v>189</v>
      </c>
      <c r="AU909" s="152" t="s">
        <v>88</v>
      </c>
      <c r="AV909" s="12" t="s">
        <v>86</v>
      </c>
      <c r="AW909" s="12" t="s">
        <v>41</v>
      </c>
      <c r="AX909" s="12" t="s">
        <v>79</v>
      </c>
      <c r="AY909" s="152" t="s">
        <v>178</v>
      </c>
    </row>
    <row r="910" spans="2:65" s="13" customFormat="1" ht="10.199999999999999">
      <c r="B910" s="157"/>
      <c r="D910" s="151" t="s">
        <v>189</v>
      </c>
      <c r="E910" s="158" t="s">
        <v>32</v>
      </c>
      <c r="F910" s="159" t="s">
        <v>1680</v>
      </c>
      <c r="H910" s="160">
        <v>47</v>
      </c>
      <c r="I910" s="161"/>
      <c r="L910" s="157"/>
      <c r="M910" s="162"/>
      <c r="T910" s="163"/>
      <c r="AT910" s="158" t="s">
        <v>189</v>
      </c>
      <c r="AU910" s="158" t="s">
        <v>88</v>
      </c>
      <c r="AV910" s="13" t="s">
        <v>88</v>
      </c>
      <c r="AW910" s="13" t="s">
        <v>41</v>
      </c>
      <c r="AX910" s="13" t="s">
        <v>86</v>
      </c>
      <c r="AY910" s="158" t="s">
        <v>178</v>
      </c>
    </row>
    <row r="911" spans="2:65" s="1" customFormat="1" ht="24.15" customHeight="1">
      <c r="B911" s="34"/>
      <c r="C911" s="133" t="s">
        <v>754</v>
      </c>
      <c r="D911" s="133" t="s">
        <v>180</v>
      </c>
      <c r="E911" s="134" t="s">
        <v>746</v>
      </c>
      <c r="F911" s="135" t="s">
        <v>747</v>
      </c>
      <c r="G911" s="136" t="s">
        <v>748</v>
      </c>
      <c r="H911" s="137">
        <v>10</v>
      </c>
      <c r="I911" s="138"/>
      <c r="J911" s="139">
        <f>ROUND(I911*H911,2)</f>
        <v>0</v>
      </c>
      <c r="K911" s="135" t="s">
        <v>184</v>
      </c>
      <c r="L911" s="34"/>
      <c r="M911" s="140" t="s">
        <v>32</v>
      </c>
      <c r="N911" s="141" t="s">
        <v>50</v>
      </c>
      <c r="P911" s="142">
        <f>O911*H911</f>
        <v>0</v>
      </c>
      <c r="Q911" s="142">
        <v>3.1E-4</v>
      </c>
      <c r="R911" s="142">
        <f>Q911*H911</f>
        <v>3.0999999999999999E-3</v>
      </c>
      <c r="S911" s="142">
        <v>0</v>
      </c>
      <c r="T911" s="143">
        <f>S911*H911</f>
        <v>0</v>
      </c>
      <c r="AR911" s="144" t="s">
        <v>185</v>
      </c>
      <c r="AT911" s="144" t="s">
        <v>180</v>
      </c>
      <c r="AU911" s="144" t="s">
        <v>88</v>
      </c>
      <c r="AY911" s="18" t="s">
        <v>178</v>
      </c>
      <c r="BE911" s="145">
        <f>IF(N911="základní",J911,0)</f>
        <v>0</v>
      </c>
      <c r="BF911" s="145">
        <f>IF(N911="snížená",J911,0)</f>
        <v>0</v>
      </c>
      <c r="BG911" s="145">
        <f>IF(N911="zákl. přenesená",J911,0)</f>
        <v>0</v>
      </c>
      <c r="BH911" s="145">
        <f>IF(N911="sníž. přenesená",J911,0)</f>
        <v>0</v>
      </c>
      <c r="BI911" s="145">
        <f>IF(N911="nulová",J911,0)</f>
        <v>0</v>
      </c>
      <c r="BJ911" s="18" t="s">
        <v>86</v>
      </c>
      <c r="BK911" s="145">
        <f>ROUND(I911*H911,2)</f>
        <v>0</v>
      </c>
      <c r="BL911" s="18" t="s">
        <v>185</v>
      </c>
      <c r="BM911" s="144" t="s">
        <v>1681</v>
      </c>
    </row>
    <row r="912" spans="2:65" s="1" customFormat="1" ht="10.199999999999999">
      <c r="B912" s="34"/>
      <c r="D912" s="146" t="s">
        <v>187</v>
      </c>
      <c r="F912" s="147" t="s">
        <v>750</v>
      </c>
      <c r="I912" s="148"/>
      <c r="L912" s="34"/>
      <c r="M912" s="149"/>
      <c r="T912" s="55"/>
      <c r="AT912" s="18" t="s">
        <v>187</v>
      </c>
      <c r="AU912" s="18" t="s">
        <v>88</v>
      </c>
    </row>
    <row r="913" spans="2:51" s="12" customFormat="1" ht="10.199999999999999">
      <c r="B913" s="150"/>
      <c r="D913" s="151" t="s">
        <v>189</v>
      </c>
      <c r="E913" s="152" t="s">
        <v>32</v>
      </c>
      <c r="F913" s="153" t="s">
        <v>1222</v>
      </c>
      <c r="H913" s="152" t="s">
        <v>32</v>
      </c>
      <c r="I913" s="154"/>
      <c r="L913" s="150"/>
      <c r="M913" s="155"/>
      <c r="T913" s="156"/>
      <c r="AT913" s="152" t="s">
        <v>189</v>
      </c>
      <c r="AU913" s="152" t="s">
        <v>88</v>
      </c>
      <c r="AV913" s="12" t="s">
        <v>86</v>
      </c>
      <c r="AW913" s="12" t="s">
        <v>41</v>
      </c>
      <c r="AX913" s="12" t="s">
        <v>79</v>
      </c>
      <c r="AY913" s="152" t="s">
        <v>178</v>
      </c>
    </row>
    <row r="914" spans="2:51" s="12" customFormat="1" ht="10.199999999999999">
      <c r="B914" s="150"/>
      <c r="D914" s="151" t="s">
        <v>189</v>
      </c>
      <c r="E914" s="152" t="s">
        <v>32</v>
      </c>
      <c r="F914" s="153" t="s">
        <v>1682</v>
      </c>
      <c r="H914" s="152" t="s">
        <v>32</v>
      </c>
      <c r="I914" s="154"/>
      <c r="L914" s="150"/>
      <c r="M914" s="155"/>
      <c r="T914" s="156"/>
      <c r="AT914" s="152" t="s">
        <v>189</v>
      </c>
      <c r="AU914" s="152" t="s">
        <v>88</v>
      </c>
      <c r="AV914" s="12" t="s">
        <v>86</v>
      </c>
      <c r="AW914" s="12" t="s">
        <v>41</v>
      </c>
      <c r="AX914" s="12" t="s">
        <v>79</v>
      </c>
      <c r="AY914" s="152" t="s">
        <v>178</v>
      </c>
    </row>
    <row r="915" spans="2:51" s="13" customFormat="1" ht="10.199999999999999">
      <c r="B915" s="157"/>
      <c r="D915" s="151" t="s">
        <v>189</v>
      </c>
      <c r="E915" s="158" t="s">
        <v>32</v>
      </c>
      <c r="F915" s="159" t="s">
        <v>1485</v>
      </c>
      <c r="H915" s="160">
        <v>1</v>
      </c>
      <c r="I915" s="161"/>
      <c r="L915" s="157"/>
      <c r="M915" s="162"/>
      <c r="T915" s="163"/>
      <c r="AT915" s="158" t="s">
        <v>189</v>
      </c>
      <c r="AU915" s="158" t="s">
        <v>88</v>
      </c>
      <c r="AV915" s="13" t="s">
        <v>88</v>
      </c>
      <c r="AW915" s="13" t="s">
        <v>41</v>
      </c>
      <c r="AX915" s="13" t="s">
        <v>79</v>
      </c>
      <c r="AY915" s="158" t="s">
        <v>178</v>
      </c>
    </row>
    <row r="916" spans="2:51" s="12" customFormat="1" ht="10.199999999999999">
      <c r="B916" s="150"/>
      <c r="D916" s="151" t="s">
        <v>189</v>
      </c>
      <c r="E916" s="152" t="s">
        <v>32</v>
      </c>
      <c r="F916" s="153" t="s">
        <v>1683</v>
      </c>
      <c r="H916" s="152" t="s">
        <v>32</v>
      </c>
      <c r="I916" s="154"/>
      <c r="L916" s="150"/>
      <c r="M916" s="155"/>
      <c r="T916" s="156"/>
      <c r="AT916" s="152" t="s">
        <v>189</v>
      </c>
      <c r="AU916" s="152" t="s">
        <v>88</v>
      </c>
      <c r="AV916" s="12" t="s">
        <v>86</v>
      </c>
      <c r="AW916" s="12" t="s">
        <v>41</v>
      </c>
      <c r="AX916" s="12" t="s">
        <v>79</v>
      </c>
      <c r="AY916" s="152" t="s">
        <v>178</v>
      </c>
    </row>
    <row r="917" spans="2:51" s="13" customFormat="1" ht="10.199999999999999">
      <c r="B917" s="157"/>
      <c r="D917" s="151" t="s">
        <v>189</v>
      </c>
      <c r="E917" s="158" t="s">
        <v>32</v>
      </c>
      <c r="F917" s="159" t="s">
        <v>1485</v>
      </c>
      <c r="H917" s="160">
        <v>1</v>
      </c>
      <c r="I917" s="161"/>
      <c r="L917" s="157"/>
      <c r="M917" s="162"/>
      <c r="T917" s="163"/>
      <c r="AT917" s="158" t="s">
        <v>189</v>
      </c>
      <c r="AU917" s="158" t="s">
        <v>88</v>
      </c>
      <c r="AV917" s="13" t="s">
        <v>88</v>
      </c>
      <c r="AW917" s="13" t="s">
        <v>41</v>
      </c>
      <c r="AX917" s="13" t="s">
        <v>79</v>
      </c>
      <c r="AY917" s="158" t="s">
        <v>178</v>
      </c>
    </row>
    <row r="918" spans="2:51" s="12" customFormat="1" ht="10.199999999999999">
      <c r="B918" s="150"/>
      <c r="D918" s="151" t="s">
        <v>189</v>
      </c>
      <c r="E918" s="152" t="s">
        <v>32</v>
      </c>
      <c r="F918" s="153" t="s">
        <v>1684</v>
      </c>
      <c r="H918" s="152" t="s">
        <v>32</v>
      </c>
      <c r="I918" s="154"/>
      <c r="L918" s="150"/>
      <c r="M918" s="155"/>
      <c r="T918" s="156"/>
      <c r="AT918" s="152" t="s">
        <v>189</v>
      </c>
      <c r="AU918" s="152" t="s">
        <v>88</v>
      </c>
      <c r="AV918" s="12" t="s">
        <v>86</v>
      </c>
      <c r="AW918" s="12" t="s">
        <v>41</v>
      </c>
      <c r="AX918" s="12" t="s">
        <v>79</v>
      </c>
      <c r="AY918" s="152" t="s">
        <v>178</v>
      </c>
    </row>
    <row r="919" spans="2:51" s="13" customFormat="1" ht="10.199999999999999">
      <c r="B919" s="157"/>
      <c r="D919" s="151" t="s">
        <v>189</v>
      </c>
      <c r="E919" s="158" t="s">
        <v>32</v>
      </c>
      <c r="F919" s="159" t="s">
        <v>1485</v>
      </c>
      <c r="H919" s="160">
        <v>1</v>
      </c>
      <c r="I919" s="161"/>
      <c r="L919" s="157"/>
      <c r="M919" s="162"/>
      <c r="T919" s="163"/>
      <c r="AT919" s="158" t="s">
        <v>189</v>
      </c>
      <c r="AU919" s="158" t="s">
        <v>88</v>
      </c>
      <c r="AV919" s="13" t="s">
        <v>88</v>
      </c>
      <c r="AW919" s="13" t="s">
        <v>41</v>
      </c>
      <c r="AX919" s="13" t="s">
        <v>79</v>
      </c>
      <c r="AY919" s="158" t="s">
        <v>178</v>
      </c>
    </row>
    <row r="920" spans="2:51" s="12" customFormat="1" ht="10.199999999999999">
      <c r="B920" s="150"/>
      <c r="D920" s="151" t="s">
        <v>189</v>
      </c>
      <c r="E920" s="152" t="s">
        <v>32</v>
      </c>
      <c r="F920" s="153" t="s">
        <v>1685</v>
      </c>
      <c r="H920" s="152" t="s">
        <v>32</v>
      </c>
      <c r="I920" s="154"/>
      <c r="L920" s="150"/>
      <c r="M920" s="155"/>
      <c r="T920" s="156"/>
      <c r="AT920" s="152" t="s">
        <v>189</v>
      </c>
      <c r="AU920" s="152" t="s">
        <v>88</v>
      </c>
      <c r="AV920" s="12" t="s">
        <v>86</v>
      </c>
      <c r="AW920" s="12" t="s">
        <v>41</v>
      </c>
      <c r="AX920" s="12" t="s">
        <v>79</v>
      </c>
      <c r="AY920" s="152" t="s">
        <v>178</v>
      </c>
    </row>
    <row r="921" spans="2:51" s="13" customFormat="1" ht="10.199999999999999">
      <c r="B921" s="157"/>
      <c r="D921" s="151" t="s">
        <v>189</v>
      </c>
      <c r="E921" s="158" t="s">
        <v>32</v>
      </c>
      <c r="F921" s="159" t="s">
        <v>1485</v>
      </c>
      <c r="H921" s="160">
        <v>1</v>
      </c>
      <c r="I921" s="161"/>
      <c r="L921" s="157"/>
      <c r="M921" s="162"/>
      <c r="T921" s="163"/>
      <c r="AT921" s="158" t="s">
        <v>189</v>
      </c>
      <c r="AU921" s="158" t="s">
        <v>88</v>
      </c>
      <c r="AV921" s="13" t="s">
        <v>88</v>
      </c>
      <c r="AW921" s="13" t="s">
        <v>41</v>
      </c>
      <c r="AX921" s="13" t="s">
        <v>79</v>
      </c>
      <c r="AY921" s="158" t="s">
        <v>178</v>
      </c>
    </row>
    <row r="922" spans="2:51" s="12" customFormat="1" ht="10.199999999999999">
      <c r="B922" s="150"/>
      <c r="D922" s="151" t="s">
        <v>189</v>
      </c>
      <c r="E922" s="152" t="s">
        <v>32</v>
      </c>
      <c r="F922" s="153" t="s">
        <v>1686</v>
      </c>
      <c r="H922" s="152" t="s">
        <v>32</v>
      </c>
      <c r="I922" s="154"/>
      <c r="L922" s="150"/>
      <c r="M922" s="155"/>
      <c r="T922" s="156"/>
      <c r="AT922" s="152" t="s">
        <v>189</v>
      </c>
      <c r="AU922" s="152" t="s">
        <v>88</v>
      </c>
      <c r="AV922" s="12" t="s">
        <v>86</v>
      </c>
      <c r="AW922" s="12" t="s">
        <v>41</v>
      </c>
      <c r="AX922" s="12" t="s">
        <v>79</v>
      </c>
      <c r="AY922" s="152" t="s">
        <v>178</v>
      </c>
    </row>
    <row r="923" spans="2:51" s="13" customFormat="1" ht="10.199999999999999">
      <c r="B923" s="157"/>
      <c r="D923" s="151" t="s">
        <v>189</v>
      </c>
      <c r="E923" s="158" t="s">
        <v>32</v>
      </c>
      <c r="F923" s="159" t="s">
        <v>1485</v>
      </c>
      <c r="H923" s="160">
        <v>1</v>
      </c>
      <c r="I923" s="161"/>
      <c r="L923" s="157"/>
      <c r="M923" s="162"/>
      <c r="T923" s="163"/>
      <c r="AT923" s="158" t="s">
        <v>189</v>
      </c>
      <c r="AU923" s="158" t="s">
        <v>88</v>
      </c>
      <c r="AV923" s="13" t="s">
        <v>88</v>
      </c>
      <c r="AW923" s="13" t="s">
        <v>41</v>
      </c>
      <c r="AX923" s="13" t="s">
        <v>79</v>
      </c>
      <c r="AY923" s="158" t="s">
        <v>178</v>
      </c>
    </row>
    <row r="924" spans="2:51" s="12" customFormat="1" ht="10.199999999999999">
      <c r="B924" s="150"/>
      <c r="D924" s="151" t="s">
        <v>189</v>
      </c>
      <c r="E924" s="152" t="s">
        <v>32</v>
      </c>
      <c r="F924" s="153" t="s">
        <v>1687</v>
      </c>
      <c r="H924" s="152" t="s">
        <v>32</v>
      </c>
      <c r="I924" s="154"/>
      <c r="L924" s="150"/>
      <c r="M924" s="155"/>
      <c r="T924" s="156"/>
      <c r="AT924" s="152" t="s">
        <v>189</v>
      </c>
      <c r="AU924" s="152" t="s">
        <v>88</v>
      </c>
      <c r="AV924" s="12" t="s">
        <v>86</v>
      </c>
      <c r="AW924" s="12" t="s">
        <v>41</v>
      </c>
      <c r="AX924" s="12" t="s">
        <v>79</v>
      </c>
      <c r="AY924" s="152" t="s">
        <v>178</v>
      </c>
    </row>
    <row r="925" spans="2:51" s="13" customFormat="1" ht="10.199999999999999">
      <c r="B925" s="157"/>
      <c r="D925" s="151" t="s">
        <v>189</v>
      </c>
      <c r="E925" s="158" t="s">
        <v>32</v>
      </c>
      <c r="F925" s="159" t="s">
        <v>1485</v>
      </c>
      <c r="H925" s="160">
        <v>1</v>
      </c>
      <c r="I925" s="161"/>
      <c r="L925" s="157"/>
      <c r="M925" s="162"/>
      <c r="T925" s="163"/>
      <c r="AT925" s="158" t="s">
        <v>189</v>
      </c>
      <c r="AU925" s="158" t="s">
        <v>88</v>
      </c>
      <c r="AV925" s="13" t="s">
        <v>88</v>
      </c>
      <c r="AW925" s="13" t="s">
        <v>41</v>
      </c>
      <c r="AX925" s="13" t="s">
        <v>79</v>
      </c>
      <c r="AY925" s="158" t="s">
        <v>178</v>
      </c>
    </row>
    <row r="926" spans="2:51" s="12" customFormat="1" ht="10.199999999999999">
      <c r="B926" s="150"/>
      <c r="D926" s="151" t="s">
        <v>189</v>
      </c>
      <c r="E926" s="152" t="s">
        <v>32</v>
      </c>
      <c r="F926" s="153" t="s">
        <v>1688</v>
      </c>
      <c r="H926" s="152" t="s">
        <v>32</v>
      </c>
      <c r="I926" s="154"/>
      <c r="L926" s="150"/>
      <c r="M926" s="155"/>
      <c r="T926" s="156"/>
      <c r="AT926" s="152" t="s">
        <v>189</v>
      </c>
      <c r="AU926" s="152" t="s">
        <v>88</v>
      </c>
      <c r="AV926" s="12" t="s">
        <v>86</v>
      </c>
      <c r="AW926" s="12" t="s">
        <v>41</v>
      </c>
      <c r="AX926" s="12" t="s">
        <v>79</v>
      </c>
      <c r="AY926" s="152" t="s">
        <v>178</v>
      </c>
    </row>
    <row r="927" spans="2:51" s="13" customFormat="1" ht="10.199999999999999">
      <c r="B927" s="157"/>
      <c r="D927" s="151" t="s">
        <v>189</v>
      </c>
      <c r="E927" s="158" t="s">
        <v>32</v>
      </c>
      <c r="F927" s="159" t="s">
        <v>1485</v>
      </c>
      <c r="H927" s="160">
        <v>1</v>
      </c>
      <c r="I927" s="161"/>
      <c r="L927" s="157"/>
      <c r="M927" s="162"/>
      <c r="T927" s="163"/>
      <c r="AT927" s="158" t="s">
        <v>189</v>
      </c>
      <c r="AU927" s="158" t="s">
        <v>88</v>
      </c>
      <c r="AV927" s="13" t="s">
        <v>88</v>
      </c>
      <c r="AW927" s="13" t="s">
        <v>41</v>
      </c>
      <c r="AX927" s="13" t="s">
        <v>79</v>
      </c>
      <c r="AY927" s="158" t="s">
        <v>178</v>
      </c>
    </row>
    <row r="928" spans="2:51" s="12" customFormat="1" ht="10.199999999999999">
      <c r="B928" s="150"/>
      <c r="D928" s="151" t="s">
        <v>189</v>
      </c>
      <c r="E928" s="152" t="s">
        <v>32</v>
      </c>
      <c r="F928" s="153" t="s">
        <v>1689</v>
      </c>
      <c r="H928" s="152" t="s">
        <v>32</v>
      </c>
      <c r="I928" s="154"/>
      <c r="L928" s="150"/>
      <c r="M928" s="155"/>
      <c r="T928" s="156"/>
      <c r="AT928" s="152" t="s">
        <v>189</v>
      </c>
      <c r="AU928" s="152" t="s">
        <v>88</v>
      </c>
      <c r="AV928" s="12" t="s">
        <v>86</v>
      </c>
      <c r="AW928" s="12" t="s">
        <v>41</v>
      </c>
      <c r="AX928" s="12" t="s">
        <v>79</v>
      </c>
      <c r="AY928" s="152" t="s">
        <v>178</v>
      </c>
    </row>
    <row r="929" spans="2:65" s="13" customFormat="1" ht="10.199999999999999">
      <c r="B929" s="157"/>
      <c r="D929" s="151" t="s">
        <v>189</v>
      </c>
      <c r="E929" s="158" t="s">
        <v>32</v>
      </c>
      <c r="F929" s="159" t="s">
        <v>1485</v>
      </c>
      <c r="H929" s="160">
        <v>1</v>
      </c>
      <c r="I929" s="161"/>
      <c r="L929" s="157"/>
      <c r="M929" s="162"/>
      <c r="T929" s="163"/>
      <c r="AT929" s="158" t="s">
        <v>189</v>
      </c>
      <c r="AU929" s="158" t="s">
        <v>88</v>
      </c>
      <c r="AV929" s="13" t="s">
        <v>88</v>
      </c>
      <c r="AW929" s="13" t="s">
        <v>41</v>
      </c>
      <c r="AX929" s="13" t="s">
        <v>79</v>
      </c>
      <c r="AY929" s="158" t="s">
        <v>178</v>
      </c>
    </row>
    <row r="930" spans="2:65" s="12" customFormat="1" ht="10.199999999999999">
      <c r="B930" s="150"/>
      <c r="D930" s="151" t="s">
        <v>189</v>
      </c>
      <c r="E930" s="152" t="s">
        <v>32</v>
      </c>
      <c r="F930" s="153" t="s">
        <v>1690</v>
      </c>
      <c r="H930" s="152" t="s">
        <v>32</v>
      </c>
      <c r="I930" s="154"/>
      <c r="L930" s="150"/>
      <c r="M930" s="155"/>
      <c r="T930" s="156"/>
      <c r="AT930" s="152" t="s">
        <v>189</v>
      </c>
      <c r="AU930" s="152" t="s">
        <v>88</v>
      </c>
      <c r="AV930" s="12" t="s">
        <v>86</v>
      </c>
      <c r="AW930" s="12" t="s">
        <v>41</v>
      </c>
      <c r="AX930" s="12" t="s">
        <v>79</v>
      </c>
      <c r="AY930" s="152" t="s">
        <v>178</v>
      </c>
    </row>
    <row r="931" spans="2:65" s="13" customFormat="1" ht="10.199999999999999">
      <c r="B931" s="157"/>
      <c r="D931" s="151" t="s">
        <v>189</v>
      </c>
      <c r="E931" s="158" t="s">
        <v>32</v>
      </c>
      <c r="F931" s="159" t="s">
        <v>1485</v>
      </c>
      <c r="H931" s="160">
        <v>1</v>
      </c>
      <c r="I931" s="161"/>
      <c r="L931" s="157"/>
      <c r="M931" s="162"/>
      <c r="T931" s="163"/>
      <c r="AT931" s="158" t="s">
        <v>189</v>
      </c>
      <c r="AU931" s="158" t="s">
        <v>88</v>
      </c>
      <c r="AV931" s="13" t="s">
        <v>88</v>
      </c>
      <c r="AW931" s="13" t="s">
        <v>41</v>
      </c>
      <c r="AX931" s="13" t="s">
        <v>79</v>
      </c>
      <c r="AY931" s="158" t="s">
        <v>178</v>
      </c>
    </row>
    <row r="932" spans="2:65" s="12" customFormat="1" ht="10.199999999999999">
      <c r="B932" s="150"/>
      <c r="D932" s="151" t="s">
        <v>189</v>
      </c>
      <c r="E932" s="152" t="s">
        <v>32</v>
      </c>
      <c r="F932" s="153" t="s">
        <v>1691</v>
      </c>
      <c r="H932" s="152" t="s">
        <v>32</v>
      </c>
      <c r="I932" s="154"/>
      <c r="L932" s="150"/>
      <c r="M932" s="155"/>
      <c r="T932" s="156"/>
      <c r="AT932" s="152" t="s">
        <v>189</v>
      </c>
      <c r="AU932" s="152" t="s">
        <v>88</v>
      </c>
      <c r="AV932" s="12" t="s">
        <v>86</v>
      </c>
      <c r="AW932" s="12" t="s">
        <v>41</v>
      </c>
      <c r="AX932" s="12" t="s">
        <v>79</v>
      </c>
      <c r="AY932" s="152" t="s">
        <v>178</v>
      </c>
    </row>
    <row r="933" spans="2:65" s="13" customFormat="1" ht="10.199999999999999">
      <c r="B933" s="157"/>
      <c r="D933" s="151" t="s">
        <v>189</v>
      </c>
      <c r="E933" s="158" t="s">
        <v>32</v>
      </c>
      <c r="F933" s="159" t="s">
        <v>1485</v>
      </c>
      <c r="H933" s="160">
        <v>1</v>
      </c>
      <c r="I933" s="161"/>
      <c r="L933" s="157"/>
      <c r="M933" s="162"/>
      <c r="T933" s="163"/>
      <c r="AT933" s="158" t="s">
        <v>189</v>
      </c>
      <c r="AU933" s="158" t="s">
        <v>88</v>
      </c>
      <c r="AV933" s="13" t="s">
        <v>88</v>
      </c>
      <c r="AW933" s="13" t="s">
        <v>41</v>
      </c>
      <c r="AX933" s="13" t="s">
        <v>79</v>
      </c>
      <c r="AY933" s="158" t="s">
        <v>178</v>
      </c>
    </row>
    <row r="934" spans="2:65" s="14" customFormat="1" ht="10.199999999999999">
      <c r="B934" s="164"/>
      <c r="D934" s="151" t="s">
        <v>189</v>
      </c>
      <c r="E934" s="165" t="s">
        <v>32</v>
      </c>
      <c r="F934" s="166" t="s">
        <v>192</v>
      </c>
      <c r="H934" s="167">
        <v>10</v>
      </c>
      <c r="I934" s="168"/>
      <c r="L934" s="164"/>
      <c r="M934" s="169"/>
      <c r="T934" s="170"/>
      <c r="AT934" s="165" t="s">
        <v>189</v>
      </c>
      <c r="AU934" s="165" t="s">
        <v>88</v>
      </c>
      <c r="AV934" s="14" t="s">
        <v>185</v>
      </c>
      <c r="AW934" s="14" t="s">
        <v>41</v>
      </c>
      <c r="AX934" s="14" t="s">
        <v>86</v>
      </c>
      <c r="AY934" s="165" t="s">
        <v>178</v>
      </c>
    </row>
    <row r="935" spans="2:65" s="1" customFormat="1" ht="24.15" customHeight="1">
      <c r="B935" s="34"/>
      <c r="C935" s="133" t="s">
        <v>760</v>
      </c>
      <c r="D935" s="133" t="s">
        <v>180</v>
      </c>
      <c r="E935" s="134" t="s">
        <v>755</v>
      </c>
      <c r="F935" s="135" t="s">
        <v>1692</v>
      </c>
      <c r="G935" s="136" t="s">
        <v>202</v>
      </c>
      <c r="H935" s="137">
        <v>179</v>
      </c>
      <c r="I935" s="138"/>
      <c r="J935" s="139">
        <f>ROUND(I935*H935,2)</f>
        <v>0</v>
      </c>
      <c r="K935" s="135" t="s">
        <v>184</v>
      </c>
      <c r="L935" s="34"/>
      <c r="M935" s="140" t="s">
        <v>32</v>
      </c>
      <c r="N935" s="141" t="s">
        <v>50</v>
      </c>
      <c r="P935" s="142">
        <f>O935*H935</f>
        <v>0</v>
      </c>
      <c r="Q935" s="142">
        <v>0</v>
      </c>
      <c r="R935" s="142">
        <f>Q935*H935</f>
        <v>0</v>
      </c>
      <c r="S935" s="142">
        <v>0</v>
      </c>
      <c r="T935" s="143">
        <f>S935*H935</f>
        <v>0</v>
      </c>
      <c r="AR935" s="144" t="s">
        <v>185</v>
      </c>
      <c r="AT935" s="144" t="s">
        <v>180</v>
      </c>
      <c r="AU935" s="144" t="s">
        <v>88</v>
      </c>
      <c r="AY935" s="18" t="s">
        <v>178</v>
      </c>
      <c r="BE935" s="145">
        <f>IF(N935="základní",J935,0)</f>
        <v>0</v>
      </c>
      <c r="BF935" s="145">
        <f>IF(N935="snížená",J935,0)</f>
        <v>0</v>
      </c>
      <c r="BG935" s="145">
        <f>IF(N935="zákl. přenesená",J935,0)</f>
        <v>0</v>
      </c>
      <c r="BH935" s="145">
        <f>IF(N935="sníž. přenesená",J935,0)</f>
        <v>0</v>
      </c>
      <c r="BI935" s="145">
        <f>IF(N935="nulová",J935,0)</f>
        <v>0</v>
      </c>
      <c r="BJ935" s="18" t="s">
        <v>86</v>
      </c>
      <c r="BK935" s="145">
        <f>ROUND(I935*H935,2)</f>
        <v>0</v>
      </c>
      <c r="BL935" s="18" t="s">
        <v>185</v>
      </c>
      <c r="BM935" s="144" t="s">
        <v>1693</v>
      </c>
    </row>
    <row r="936" spans="2:65" s="1" customFormat="1" ht="10.199999999999999">
      <c r="B936" s="34"/>
      <c r="D936" s="146" t="s">
        <v>187</v>
      </c>
      <c r="F936" s="147" t="s">
        <v>758</v>
      </c>
      <c r="I936" s="148"/>
      <c r="L936" s="34"/>
      <c r="M936" s="149"/>
      <c r="T936" s="55"/>
      <c r="AT936" s="18" t="s">
        <v>187</v>
      </c>
      <c r="AU936" s="18" t="s">
        <v>88</v>
      </c>
    </row>
    <row r="937" spans="2:65" s="12" customFormat="1" ht="10.199999999999999">
      <c r="B937" s="150"/>
      <c r="D937" s="151" t="s">
        <v>189</v>
      </c>
      <c r="E937" s="152" t="s">
        <v>32</v>
      </c>
      <c r="F937" s="153" t="s">
        <v>190</v>
      </c>
      <c r="H937" s="152" t="s">
        <v>32</v>
      </c>
      <c r="I937" s="154"/>
      <c r="L937" s="150"/>
      <c r="M937" s="155"/>
      <c r="T937" s="156"/>
      <c r="AT937" s="152" t="s">
        <v>189</v>
      </c>
      <c r="AU937" s="152" t="s">
        <v>88</v>
      </c>
      <c r="AV937" s="12" t="s">
        <v>86</v>
      </c>
      <c r="AW937" s="12" t="s">
        <v>41</v>
      </c>
      <c r="AX937" s="12" t="s">
        <v>79</v>
      </c>
      <c r="AY937" s="152" t="s">
        <v>178</v>
      </c>
    </row>
    <row r="938" spans="2:65" s="12" customFormat="1" ht="10.199999999999999">
      <c r="B938" s="150"/>
      <c r="D938" s="151" t="s">
        <v>189</v>
      </c>
      <c r="E938" s="152" t="s">
        <v>32</v>
      </c>
      <c r="F938" s="153" t="s">
        <v>1222</v>
      </c>
      <c r="H938" s="152" t="s">
        <v>32</v>
      </c>
      <c r="I938" s="154"/>
      <c r="L938" s="150"/>
      <c r="M938" s="155"/>
      <c r="T938" s="156"/>
      <c r="AT938" s="152" t="s">
        <v>189</v>
      </c>
      <c r="AU938" s="152" t="s">
        <v>88</v>
      </c>
      <c r="AV938" s="12" t="s">
        <v>86</v>
      </c>
      <c r="AW938" s="12" t="s">
        <v>41</v>
      </c>
      <c r="AX938" s="12" t="s">
        <v>79</v>
      </c>
      <c r="AY938" s="152" t="s">
        <v>178</v>
      </c>
    </row>
    <row r="939" spans="2:65" s="12" customFormat="1" ht="10.199999999999999">
      <c r="B939" s="150"/>
      <c r="D939" s="151" t="s">
        <v>189</v>
      </c>
      <c r="E939" s="152" t="s">
        <v>32</v>
      </c>
      <c r="F939" s="153" t="s">
        <v>1320</v>
      </c>
      <c r="H939" s="152" t="s">
        <v>32</v>
      </c>
      <c r="I939" s="154"/>
      <c r="L939" s="150"/>
      <c r="M939" s="155"/>
      <c r="T939" s="156"/>
      <c r="AT939" s="152" t="s">
        <v>189</v>
      </c>
      <c r="AU939" s="152" t="s">
        <v>88</v>
      </c>
      <c r="AV939" s="12" t="s">
        <v>86</v>
      </c>
      <c r="AW939" s="12" t="s">
        <v>41</v>
      </c>
      <c r="AX939" s="12" t="s">
        <v>79</v>
      </c>
      <c r="AY939" s="152" t="s">
        <v>178</v>
      </c>
    </row>
    <row r="940" spans="2:65" s="13" customFormat="1" ht="10.199999999999999">
      <c r="B940" s="157"/>
      <c r="D940" s="151" t="s">
        <v>189</v>
      </c>
      <c r="E940" s="158" t="s">
        <v>32</v>
      </c>
      <c r="F940" s="159" t="s">
        <v>1459</v>
      </c>
      <c r="H940" s="160">
        <v>92</v>
      </c>
      <c r="I940" s="161"/>
      <c r="L940" s="157"/>
      <c r="M940" s="162"/>
      <c r="T940" s="163"/>
      <c r="AT940" s="158" t="s">
        <v>189</v>
      </c>
      <c r="AU940" s="158" t="s">
        <v>88</v>
      </c>
      <c r="AV940" s="13" t="s">
        <v>88</v>
      </c>
      <c r="AW940" s="13" t="s">
        <v>41</v>
      </c>
      <c r="AX940" s="13" t="s">
        <v>79</v>
      </c>
      <c r="AY940" s="158" t="s">
        <v>178</v>
      </c>
    </row>
    <row r="941" spans="2:65" s="12" customFormat="1" ht="10.199999999999999">
      <c r="B941" s="150"/>
      <c r="D941" s="151" t="s">
        <v>189</v>
      </c>
      <c r="E941" s="152" t="s">
        <v>32</v>
      </c>
      <c r="F941" s="153" t="s">
        <v>1322</v>
      </c>
      <c r="H941" s="152" t="s">
        <v>32</v>
      </c>
      <c r="I941" s="154"/>
      <c r="L941" s="150"/>
      <c r="M941" s="155"/>
      <c r="T941" s="156"/>
      <c r="AT941" s="152" t="s">
        <v>189</v>
      </c>
      <c r="AU941" s="152" t="s">
        <v>88</v>
      </c>
      <c r="AV941" s="12" t="s">
        <v>86</v>
      </c>
      <c r="AW941" s="12" t="s">
        <v>41</v>
      </c>
      <c r="AX941" s="12" t="s">
        <v>79</v>
      </c>
      <c r="AY941" s="152" t="s">
        <v>178</v>
      </c>
    </row>
    <row r="942" spans="2:65" s="13" customFormat="1" ht="10.199999999999999">
      <c r="B942" s="157"/>
      <c r="D942" s="151" t="s">
        <v>189</v>
      </c>
      <c r="E942" s="158" t="s">
        <v>32</v>
      </c>
      <c r="F942" s="159" t="s">
        <v>1460</v>
      </c>
      <c r="H942" s="160">
        <v>87</v>
      </c>
      <c r="I942" s="161"/>
      <c r="L942" s="157"/>
      <c r="M942" s="162"/>
      <c r="T942" s="163"/>
      <c r="AT942" s="158" t="s">
        <v>189</v>
      </c>
      <c r="AU942" s="158" t="s">
        <v>88</v>
      </c>
      <c r="AV942" s="13" t="s">
        <v>88</v>
      </c>
      <c r="AW942" s="13" t="s">
        <v>41</v>
      </c>
      <c r="AX942" s="13" t="s">
        <v>79</v>
      </c>
      <c r="AY942" s="158" t="s">
        <v>178</v>
      </c>
    </row>
    <row r="943" spans="2:65" s="14" customFormat="1" ht="10.199999999999999">
      <c r="B943" s="164"/>
      <c r="D943" s="151" t="s">
        <v>189</v>
      </c>
      <c r="E943" s="165" t="s">
        <v>32</v>
      </c>
      <c r="F943" s="166" t="s">
        <v>192</v>
      </c>
      <c r="H943" s="167">
        <v>179</v>
      </c>
      <c r="I943" s="168"/>
      <c r="L943" s="164"/>
      <c r="M943" s="169"/>
      <c r="T943" s="170"/>
      <c r="AT943" s="165" t="s">
        <v>189</v>
      </c>
      <c r="AU943" s="165" t="s">
        <v>88</v>
      </c>
      <c r="AV943" s="14" t="s">
        <v>185</v>
      </c>
      <c r="AW943" s="14" t="s">
        <v>41</v>
      </c>
      <c r="AX943" s="14" t="s">
        <v>86</v>
      </c>
      <c r="AY943" s="165" t="s">
        <v>178</v>
      </c>
    </row>
    <row r="944" spans="2:65" s="1" customFormat="1" ht="24.15" customHeight="1">
      <c r="B944" s="34"/>
      <c r="C944" s="133" t="s">
        <v>766</v>
      </c>
      <c r="D944" s="133" t="s">
        <v>180</v>
      </c>
      <c r="E944" s="134" t="s">
        <v>1694</v>
      </c>
      <c r="F944" s="135" t="s">
        <v>1695</v>
      </c>
      <c r="G944" s="136" t="s">
        <v>202</v>
      </c>
      <c r="H944" s="137">
        <v>33.5</v>
      </c>
      <c r="I944" s="138"/>
      <c r="J944" s="139">
        <f>ROUND(I944*H944,2)</f>
        <v>0</v>
      </c>
      <c r="K944" s="135" t="s">
        <v>376</v>
      </c>
      <c r="L944" s="34"/>
      <c r="M944" s="140" t="s">
        <v>32</v>
      </c>
      <c r="N944" s="141" t="s">
        <v>50</v>
      </c>
      <c r="P944" s="142">
        <f>O944*H944</f>
        <v>0</v>
      </c>
      <c r="Q944" s="142">
        <v>0</v>
      </c>
      <c r="R944" s="142">
        <f>Q944*H944</f>
        <v>0</v>
      </c>
      <c r="S944" s="142">
        <v>0</v>
      </c>
      <c r="T944" s="143">
        <f>S944*H944</f>
        <v>0</v>
      </c>
      <c r="AR944" s="144" t="s">
        <v>185</v>
      </c>
      <c r="AT944" s="144" t="s">
        <v>180</v>
      </c>
      <c r="AU944" s="144" t="s">
        <v>88</v>
      </c>
      <c r="AY944" s="18" t="s">
        <v>178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8" t="s">
        <v>86</v>
      </c>
      <c r="BK944" s="145">
        <f>ROUND(I944*H944,2)</f>
        <v>0</v>
      </c>
      <c r="BL944" s="18" t="s">
        <v>185</v>
      </c>
      <c r="BM944" s="144" t="s">
        <v>1696</v>
      </c>
    </row>
    <row r="945" spans="2:65" s="12" customFormat="1" ht="10.199999999999999">
      <c r="B945" s="150"/>
      <c r="D945" s="151" t="s">
        <v>189</v>
      </c>
      <c r="E945" s="152" t="s">
        <v>32</v>
      </c>
      <c r="F945" s="153" t="s">
        <v>190</v>
      </c>
      <c r="H945" s="152" t="s">
        <v>32</v>
      </c>
      <c r="I945" s="154"/>
      <c r="L945" s="150"/>
      <c r="M945" s="155"/>
      <c r="T945" s="156"/>
      <c r="AT945" s="152" t="s">
        <v>189</v>
      </c>
      <c r="AU945" s="152" t="s">
        <v>88</v>
      </c>
      <c r="AV945" s="12" t="s">
        <v>86</v>
      </c>
      <c r="AW945" s="12" t="s">
        <v>41</v>
      </c>
      <c r="AX945" s="12" t="s">
        <v>79</v>
      </c>
      <c r="AY945" s="152" t="s">
        <v>178</v>
      </c>
    </row>
    <row r="946" spans="2:65" s="12" customFormat="1" ht="10.199999999999999">
      <c r="B946" s="150"/>
      <c r="D946" s="151" t="s">
        <v>189</v>
      </c>
      <c r="E946" s="152" t="s">
        <v>32</v>
      </c>
      <c r="F946" s="153" t="s">
        <v>1222</v>
      </c>
      <c r="H946" s="152" t="s">
        <v>32</v>
      </c>
      <c r="I946" s="154"/>
      <c r="L946" s="150"/>
      <c r="M946" s="155"/>
      <c r="T946" s="156"/>
      <c r="AT946" s="152" t="s">
        <v>189</v>
      </c>
      <c r="AU946" s="152" t="s">
        <v>88</v>
      </c>
      <c r="AV946" s="12" t="s">
        <v>86</v>
      </c>
      <c r="AW946" s="12" t="s">
        <v>41</v>
      </c>
      <c r="AX946" s="12" t="s">
        <v>79</v>
      </c>
      <c r="AY946" s="152" t="s">
        <v>178</v>
      </c>
    </row>
    <row r="947" spans="2:65" s="12" customFormat="1" ht="10.199999999999999">
      <c r="B947" s="150"/>
      <c r="D947" s="151" t="s">
        <v>189</v>
      </c>
      <c r="E947" s="152" t="s">
        <v>32</v>
      </c>
      <c r="F947" s="153" t="s">
        <v>1467</v>
      </c>
      <c r="H947" s="152" t="s">
        <v>32</v>
      </c>
      <c r="I947" s="154"/>
      <c r="L947" s="150"/>
      <c r="M947" s="155"/>
      <c r="T947" s="156"/>
      <c r="AT947" s="152" t="s">
        <v>189</v>
      </c>
      <c r="AU947" s="152" t="s">
        <v>88</v>
      </c>
      <c r="AV947" s="12" t="s">
        <v>86</v>
      </c>
      <c r="AW947" s="12" t="s">
        <v>41</v>
      </c>
      <c r="AX947" s="12" t="s">
        <v>79</v>
      </c>
      <c r="AY947" s="152" t="s">
        <v>178</v>
      </c>
    </row>
    <row r="948" spans="2:65" s="13" customFormat="1" ht="10.199999999999999">
      <c r="B948" s="157"/>
      <c r="D948" s="151" t="s">
        <v>189</v>
      </c>
      <c r="E948" s="158" t="s">
        <v>32</v>
      </c>
      <c r="F948" s="159" t="s">
        <v>1697</v>
      </c>
      <c r="H948" s="160">
        <v>33.5</v>
      </c>
      <c r="I948" s="161"/>
      <c r="L948" s="157"/>
      <c r="M948" s="162"/>
      <c r="T948" s="163"/>
      <c r="AT948" s="158" t="s">
        <v>189</v>
      </c>
      <c r="AU948" s="158" t="s">
        <v>88</v>
      </c>
      <c r="AV948" s="13" t="s">
        <v>88</v>
      </c>
      <c r="AW948" s="13" t="s">
        <v>41</v>
      </c>
      <c r="AX948" s="13" t="s">
        <v>86</v>
      </c>
      <c r="AY948" s="158" t="s">
        <v>178</v>
      </c>
    </row>
    <row r="949" spans="2:65" s="1" customFormat="1" ht="24.15" customHeight="1">
      <c r="B949" s="34"/>
      <c r="C949" s="133" t="s">
        <v>771</v>
      </c>
      <c r="D949" s="133" t="s">
        <v>180</v>
      </c>
      <c r="E949" s="134" t="s">
        <v>1698</v>
      </c>
      <c r="F949" s="135" t="s">
        <v>1699</v>
      </c>
      <c r="G949" s="136" t="s">
        <v>202</v>
      </c>
      <c r="H949" s="137">
        <v>80.5</v>
      </c>
      <c r="I949" s="138"/>
      <c r="J949" s="139">
        <f>ROUND(I949*H949,2)</f>
        <v>0</v>
      </c>
      <c r="K949" s="135" t="s">
        <v>376</v>
      </c>
      <c r="L949" s="34"/>
      <c r="M949" s="140" t="s">
        <v>32</v>
      </c>
      <c r="N949" s="141" t="s">
        <v>50</v>
      </c>
      <c r="P949" s="142">
        <f>O949*H949</f>
        <v>0</v>
      </c>
      <c r="Q949" s="142">
        <v>0</v>
      </c>
      <c r="R949" s="142">
        <f>Q949*H949</f>
        <v>0</v>
      </c>
      <c r="S949" s="142">
        <v>0</v>
      </c>
      <c r="T949" s="143">
        <f>S949*H949</f>
        <v>0</v>
      </c>
      <c r="AR949" s="144" t="s">
        <v>185</v>
      </c>
      <c r="AT949" s="144" t="s">
        <v>180</v>
      </c>
      <c r="AU949" s="144" t="s">
        <v>88</v>
      </c>
      <c r="AY949" s="18" t="s">
        <v>178</v>
      </c>
      <c r="BE949" s="145">
        <f>IF(N949="základní",J949,0)</f>
        <v>0</v>
      </c>
      <c r="BF949" s="145">
        <f>IF(N949="snížená",J949,0)</f>
        <v>0</v>
      </c>
      <c r="BG949" s="145">
        <f>IF(N949="zákl. přenesená",J949,0)</f>
        <v>0</v>
      </c>
      <c r="BH949" s="145">
        <f>IF(N949="sníž. přenesená",J949,0)</f>
        <v>0</v>
      </c>
      <c r="BI949" s="145">
        <f>IF(N949="nulová",J949,0)</f>
        <v>0</v>
      </c>
      <c r="BJ949" s="18" t="s">
        <v>86</v>
      </c>
      <c r="BK949" s="145">
        <f>ROUND(I949*H949,2)</f>
        <v>0</v>
      </c>
      <c r="BL949" s="18" t="s">
        <v>185</v>
      </c>
      <c r="BM949" s="144" t="s">
        <v>1700</v>
      </c>
    </row>
    <row r="950" spans="2:65" s="12" customFormat="1" ht="10.199999999999999">
      <c r="B950" s="150"/>
      <c r="D950" s="151" t="s">
        <v>189</v>
      </c>
      <c r="E950" s="152" t="s">
        <v>32</v>
      </c>
      <c r="F950" s="153" t="s">
        <v>190</v>
      </c>
      <c r="H950" s="152" t="s">
        <v>32</v>
      </c>
      <c r="I950" s="154"/>
      <c r="L950" s="150"/>
      <c r="M950" s="155"/>
      <c r="T950" s="156"/>
      <c r="AT950" s="152" t="s">
        <v>189</v>
      </c>
      <c r="AU950" s="152" t="s">
        <v>88</v>
      </c>
      <c r="AV950" s="12" t="s">
        <v>86</v>
      </c>
      <c r="AW950" s="12" t="s">
        <v>41</v>
      </c>
      <c r="AX950" s="12" t="s">
        <v>79</v>
      </c>
      <c r="AY950" s="152" t="s">
        <v>178</v>
      </c>
    </row>
    <row r="951" spans="2:65" s="12" customFormat="1" ht="10.199999999999999">
      <c r="B951" s="150"/>
      <c r="D951" s="151" t="s">
        <v>189</v>
      </c>
      <c r="E951" s="152" t="s">
        <v>32</v>
      </c>
      <c r="F951" s="153" t="s">
        <v>1222</v>
      </c>
      <c r="H951" s="152" t="s">
        <v>32</v>
      </c>
      <c r="I951" s="154"/>
      <c r="L951" s="150"/>
      <c r="M951" s="155"/>
      <c r="T951" s="156"/>
      <c r="AT951" s="152" t="s">
        <v>189</v>
      </c>
      <c r="AU951" s="152" t="s">
        <v>88</v>
      </c>
      <c r="AV951" s="12" t="s">
        <v>86</v>
      </c>
      <c r="AW951" s="12" t="s">
        <v>41</v>
      </c>
      <c r="AX951" s="12" t="s">
        <v>79</v>
      </c>
      <c r="AY951" s="152" t="s">
        <v>178</v>
      </c>
    </row>
    <row r="952" spans="2:65" s="12" customFormat="1" ht="10.199999999999999">
      <c r="B952" s="150"/>
      <c r="D952" s="151" t="s">
        <v>189</v>
      </c>
      <c r="E952" s="152" t="s">
        <v>32</v>
      </c>
      <c r="F952" s="153" t="s">
        <v>1679</v>
      </c>
      <c r="H952" s="152" t="s">
        <v>32</v>
      </c>
      <c r="I952" s="154"/>
      <c r="L952" s="150"/>
      <c r="M952" s="155"/>
      <c r="T952" s="156"/>
      <c r="AT952" s="152" t="s">
        <v>189</v>
      </c>
      <c r="AU952" s="152" t="s">
        <v>88</v>
      </c>
      <c r="AV952" s="12" t="s">
        <v>86</v>
      </c>
      <c r="AW952" s="12" t="s">
        <v>41</v>
      </c>
      <c r="AX952" s="12" t="s">
        <v>79</v>
      </c>
      <c r="AY952" s="152" t="s">
        <v>178</v>
      </c>
    </row>
    <row r="953" spans="2:65" s="13" customFormat="1" ht="10.199999999999999">
      <c r="B953" s="157"/>
      <c r="D953" s="151" t="s">
        <v>189</v>
      </c>
      <c r="E953" s="158" t="s">
        <v>32</v>
      </c>
      <c r="F953" s="159" t="s">
        <v>1680</v>
      </c>
      <c r="H953" s="160">
        <v>47</v>
      </c>
      <c r="I953" s="161"/>
      <c r="L953" s="157"/>
      <c r="M953" s="162"/>
      <c r="T953" s="163"/>
      <c r="AT953" s="158" t="s">
        <v>189</v>
      </c>
      <c r="AU953" s="158" t="s">
        <v>88</v>
      </c>
      <c r="AV953" s="13" t="s">
        <v>88</v>
      </c>
      <c r="AW953" s="13" t="s">
        <v>41</v>
      </c>
      <c r="AX953" s="13" t="s">
        <v>79</v>
      </c>
      <c r="AY953" s="158" t="s">
        <v>178</v>
      </c>
    </row>
    <row r="954" spans="2:65" s="12" customFormat="1" ht="10.199999999999999">
      <c r="B954" s="150"/>
      <c r="D954" s="151" t="s">
        <v>189</v>
      </c>
      <c r="E954" s="152" t="s">
        <v>32</v>
      </c>
      <c r="F954" s="153" t="s">
        <v>1467</v>
      </c>
      <c r="H954" s="152" t="s">
        <v>32</v>
      </c>
      <c r="I954" s="154"/>
      <c r="L954" s="150"/>
      <c r="M954" s="155"/>
      <c r="T954" s="156"/>
      <c r="AT954" s="152" t="s">
        <v>189</v>
      </c>
      <c r="AU954" s="152" t="s">
        <v>88</v>
      </c>
      <c r="AV954" s="12" t="s">
        <v>86</v>
      </c>
      <c r="AW954" s="12" t="s">
        <v>41</v>
      </c>
      <c r="AX954" s="12" t="s">
        <v>79</v>
      </c>
      <c r="AY954" s="152" t="s">
        <v>178</v>
      </c>
    </row>
    <row r="955" spans="2:65" s="13" customFormat="1" ht="10.199999999999999">
      <c r="B955" s="157"/>
      <c r="D955" s="151" t="s">
        <v>189</v>
      </c>
      <c r="E955" s="158" t="s">
        <v>32</v>
      </c>
      <c r="F955" s="159" t="s">
        <v>1697</v>
      </c>
      <c r="H955" s="160">
        <v>33.5</v>
      </c>
      <c r="I955" s="161"/>
      <c r="L955" s="157"/>
      <c r="M955" s="162"/>
      <c r="T955" s="163"/>
      <c r="AT955" s="158" t="s">
        <v>189</v>
      </c>
      <c r="AU955" s="158" t="s">
        <v>88</v>
      </c>
      <c r="AV955" s="13" t="s">
        <v>88</v>
      </c>
      <c r="AW955" s="13" t="s">
        <v>41</v>
      </c>
      <c r="AX955" s="13" t="s">
        <v>79</v>
      </c>
      <c r="AY955" s="158" t="s">
        <v>178</v>
      </c>
    </row>
    <row r="956" spans="2:65" s="14" customFormat="1" ht="10.199999999999999">
      <c r="B956" s="164"/>
      <c r="D956" s="151" t="s">
        <v>189</v>
      </c>
      <c r="E956" s="165" t="s">
        <v>32</v>
      </c>
      <c r="F956" s="166" t="s">
        <v>192</v>
      </c>
      <c r="H956" s="167">
        <v>80.5</v>
      </c>
      <c r="I956" s="168"/>
      <c r="L956" s="164"/>
      <c r="M956" s="169"/>
      <c r="T956" s="170"/>
      <c r="AT956" s="165" t="s">
        <v>189</v>
      </c>
      <c r="AU956" s="165" t="s">
        <v>88</v>
      </c>
      <c r="AV956" s="14" t="s">
        <v>185</v>
      </c>
      <c r="AW956" s="14" t="s">
        <v>41</v>
      </c>
      <c r="AX956" s="14" t="s">
        <v>86</v>
      </c>
      <c r="AY956" s="165" t="s">
        <v>178</v>
      </c>
    </row>
    <row r="957" spans="2:65" s="1" customFormat="1" ht="24.15" customHeight="1">
      <c r="B957" s="34"/>
      <c r="C957" s="133" t="s">
        <v>775</v>
      </c>
      <c r="D957" s="133" t="s">
        <v>180</v>
      </c>
      <c r="E957" s="134" t="s">
        <v>1701</v>
      </c>
      <c r="F957" s="135" t="s">
        <v>1702</v>
      </c>
      <c r="G957" s="136" t="s">
        <v>202</v>
      </c>
      <c r="H957" s="137">
        <v>43.25</v>
      </c>
      <c r="I957" s="138"/>
      <c r="J957" s="139">
        <f>ROUND(I957*H957,2)</f>
        <v>0</v>
      </c>
      <c r="K957" s="135" t="s">
        <v>376</v>
      </c>
      <c r="L957" s="34"/>
      <c r="M957" s="140" t="s">
        <v>32</v>
      </c>
      <c r="N957" s="141" t="s">
        <v>50</v>
      </c>
      <c r="P957" s="142">
        <f>O957*H957</f>
        <v>0</v>
      </c>
      <c r="Q957" s="142">
        <v>0</v>
      </c>
      <c r="R957" s="142">
        <f>Q957*H957</f>
        <v>0</v>
      </c>
      <c r="S957" s="142">
        <v>0</v>
      </c>
      <c r="T957" s="143">
        <f>S957*H957</f>
        <v>0</v>
      </c>
      <c r="AR957" s="144" t="s">
        <v>185</v>
      </c>
      <c r="AT957" s="144" t="s">
        <v>180</v>
      </c>
      <c r="AU957" s="144" t="s">
        <v>88</v>
      </c>
      <c r="AY957" s="18" t="s">
        <v>178</v>
      </c>
      <c r="BE957" s="145">
        <f>IF(N957="základní",J957,0)</f>
        <v>0</v>
      </c>
      <c r="BF957" s="145">
        <f>IF(N957="snížená",J957,0)</f>
        <v>0</v>
      </c>
      <c r="BG957" s="145">
        <f>IF(N957="zákl. přenesená",J957,0)</f>
        <v>0</v>
      </c>
      <c r="BH957" s="145">
        <f>IF(N957="sníž. přenesená",J957,0)</f>
        <v>0</v>
      </c>
      <c r="BI957" s="145">
        <f>IF(N957="nulová",J957,0)</f>
        <v>0</v>
      </c>
      <c r="BJ957" s="18" t="s">
        <v>86</v>
      </c>
      <c r="BK957" s="145">
        <f>ROUND(I957*H957,2)</f>
        <v>0</v>
      </c>
      <c r="BL957" s="18" t="s">
        <v>185</v>
      </c>
      <c r="BM957" s="144" t="s">
        <v>1703</v>
      </c>
    </row>
    <row r="958" spans="2:65" s="12" customFormat="1" ht="10.199999999999999">
      <c r="B958" s="150"/>
      <c r="D958" s="151" t="s">
        <v>189</v>
      </c>
      <c r="E958" s="152" t="s">
        <v>32</v>
      </c>
      <c r="F958" s="153" t="s">
        <v>190</v>
      </c>
      <c r="H958" s="152" t="s">
        <v>32</v>
      </c>
      <c r="I958" s="154"/>
      <c r="L958" s="150"/>
      <c r="M958" s="155"/>
      <c r="T958" s="156"/>
      <c r="AT958" s="152" t="s">
        <v>189</v>
      </c>
      <c r="AU958" s="152" t="s">
        <v>88</v>
      </c>
      <c r="AV958" s="12" t="s">
        <v>86</v>
      </c>
      <c r="AW958" s="12" t="s">
        <v>41</v>
      </c>
      <c r="AX958" s="12" t="s">
        <v>79</v>
      </c>
      <c r="AY958" s="152" t="s">
        <v>178</v>
      </c>
    </row>
    <row r="959" spans="2:65" s="12" customFormat="1" ht="10.199999999999999">
      <c r="B959" s="150"/>
      <c r="D959" s="151" t="s">
        <v>189</v>
      </c>
      <c r="E959" s="152" t="s">
        <v>32</v>
      </c>
      <c r="F959" s="153" t="s">
        <v>1222</v>
      </c>
      <c r="H959" s="152" t="s">
        <v>32</v>
      </c>
      <c r="I959" s="154"/>
      <c r="L959" s="150"/>
      <c r="M959" s="155"/>
      <c r="T959" s="156"/>
      <c r="AT959" s="152" t="s">
        <v>189</v>
      </c>
      <c r="AU959" s="152" t="s">
        <v>88</v>
      </c>
      <c r="AV959" s="12" t="s">
        <v>86</v>
      </c>
      <c r="AW959" s="12" t="s">
        <v>41</v>
      </c>
      <c r="AX959" s="12" t="s">
        <v>79</v>
      </c>
      <c r="AY959" s="152" t="s">
        <v>178</v>
      </c>
    </row>
    <row r="960" spans="2:65" s="12" customFormat="1" ht="10.199999999999999">
      <c r="B960" s="150"/>
      <c r="D960" s="151" t="s">
        <v>189</v>
      </c>
      <c r="E960" s="152" t="s">
        <v>32</v>
      </c>
      <c r="F960" s="153" t="s">
        <v>1469</v>
      </c>
      <c r="H960" s="152" t="s">
        <v>32</v>
      </c>
      <c r="I960" s="154"/>
      <c r="L960" s="150"/>
      <c r="M960" s="155"/>
      <c r="T960" s="156"/>
      <c r="AT960" s="152" t="s">
        <v>189</v>
      </c>
      <c r="AU960" s="152" t="s">
        <v>88</v>
      </c>
      <c r="AV960" s="12" t="s">
        <v>86</v>
      </c>
      <c r="AW960" s="12" t="s">
        <v>41</v>
      </c>
      <c r="AX960" s="12" t="s">
        <v>79</v>
      </c>
      <c r="AY960" s="152" t="s">
        <v>178</v>
      </c>
    </row>
    <row r="961" spans="2:65" s="13" customFormat="1" ht="10.199999999999999">
      <c r="B961" s="157"/>
      <c r="D961" s="151" t="s">
        <v>189</v>
      </c>
      <c r="E961" s="158" t="s">
        <v>32</v>
      </c>
      <c r="F961" s="159" t="s">
        <v>1704</v>
      </c>
      <c r="H961" s="160">
        <v>43.25</v>
      </c>
      <c r="I961" s="161"/>
      <c r="L961" s="157"/>
      <c r="M961" s="162"/>
      <c r="T961" s="163"/>
      <c r="AT961" s="158" t="s">
        <v>189</v>
      </c>
      <c r="AU961" s="158" t="s">
        <v>88</v>
      </c>
      <c r="AV961" s="13" t="s">
        <v>88</v>
      </c>
      <c r="AW961" s="13" t="s">
        <v>41</v>
      </c>
      <c r="AX961" s="13" t="s">
        <v>86</v>
      </c>
      <c r="AY961" s="158" t="s">
        <v>178</v>
      </c>
    </row>
    <row r="962" spans="2:65" s="1" customFormat="1" ht="24.15" customHeight="1">
      <c r="B962" s="34"/>
      <c r="C962" s="133" t="s">
        <v>780</v>
      </c>
      <c r="D962" s="133" t="s">
        <v>180</v>
      </c>
      <c r="E962" s="134" t="s">
        <v>1705</v>
      </c>
      <c r="F962" s="135" t="s">
        <v>1706</v>
      </c>
      <c r="G962" s="136" t="s">
        <v>202</v>
      </c>
      <c r="H962" s="137">
        <v>43.25</v>
      </c>
      <c r="I962" s="138"/>
      <c r="J962" s="139">
        <f>ROUND(I962*H962,2)</f>
        <v>0</v>
      </c>
      <c r="K962" s="135" t="s">
        <v>376</v>
      </c>
      <c r="L962" s="34"/>
      <c r="M962" s="140" t="s">
        <v>32</v>
      </c>
      <c r="N962" s="141" t="s">
        <v>50</v>
      </c>
      <c r="P962" s="142">
        <f>O962*H962</f>
        <v>0</v>
      </c>
      <c r="Q962" s="142">
        <v>0</v>
      </c>
      <c r="R962" s="142">
        <f>Q962*H962</f>
        <v>0</v>
      </c>
      <c r="S962" s="142">
        <v>0</v>
      </c>
      <c r="T962" s="143">
        <f>S962*H962</f>
        <v>0</v>
      </c>
      <c r="AR962" s="144" t="s">
        <v>185</v>
      </c>
      <c r="AT962" s="144" t="s">
        <v>180</v>
      </c>
      <c r="AU962" s="144" t="s">
        <v>88</v>
      </c>
      <c r="AY962" s="18" t="s">
        <v>178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8" t="s">
        <v>86</v>
      </c>
      <c r="BK962" s="145">
        <f>ROUND(I962*H962,2)</f>
        <v>0</v>
      </c>
      <c r="BL962" s="18" t="s">
        <v>185</v>
      </c>
      <c r="BM962" s="144" t="s">
        <v>1707</v>
      </c>
    </row>
    <row r="963" spans="2:65" s="12" customFormat="1" ht="10.199999999999999">
      <c r="B963" s="150"/>
      <c r="D963" s="151" t="s">
        <v>189</v>
      </c>
      <c r="E963" s="152" t="s">
        <v>32</v>
      </c>
      <c r="F963" s="153" t="s">
        <v>190</v>
      </c>
      <c r="H963" s="152" t="s">
        <v>32</v>
      </c>
      <c r="I963" s="154"/>
      <c r="L963" s="150"/>
      <c r="M963" s="155"/>
      <c r="T963" s="156"/>
      <c r="AT963" s="152" t="s">
        <v>189</v>
      </c>
      <c r="AU963" s="152" t="s">
        <v>88</v>
      </c>
      <c r="AV963" s="12" t="s">
        <v>86</v>
      </c>
      <c r="AW963" s="12" t="s">
        <v>41</v>
      </c>
      <c r="AX963" s="12" t="s">
        <v>79</v>
      </c>
      <c r="AY963" s="152" t="s">
        <v>178</v>
      </c>
    </row>
    <row r="964" spans="2:65" s="12" customFormat="1" ht="10.199999999999999">
      <c r="B964" s="150"/>
      <c r="D964" s="151" t="s">
        <v>189</v>
      </c>
      <c r="E964" s="152" t="s">
        <v>32</v>
      </c>
      <c r="F964" s="153" t="s">
        <v>1222</v>
      </c>
      <c r="H964" s="152" t="s">
        <v>32</v>
      </c>
      <c r="I964" s="154"/>
      <c r="L964" s="150"/>
      <c r="M964" s="155"/>
      <c r="T964" s="156"/>
      <c r="AT964" s="152" t="s">
        <v>189</v>
      </c>
      <c r="AU964" s="152" t="s">
        <v>88</v>
      </c>
      <c r="AV964" s="12" t="s">
        <v>86</v>
      </c>
      <c r="AW964" s="12" t="s">
        <v>41</v>
      </c>
      <c r="AX964" s="12" t="s">
        <v>79</v>
      </c>
      <c r="AY964" s="152" t="s">
        <v>178</v>
      </c>
    </row>
    <row r="965" spans="2:65" s="12" customFormat="1" ht="10.199999999999999">
      <c r="B965" s="150"/>
      <c r="D965" s="151" t="s">
        <v>189</v>
      </c>
      <c r="E965" s="152" t="s">
        <v>32</v>
      </c>
      <c r="F965" s="153" t="s">
        <v>1469</v>
      </c>
      <c r="H965" s="152" t="s">
        <v>32</v>
      </c>
      <c r="I965" s="154"/>
      <c r="L965" s="150"/>
      <c r="M965" s="155"/>
      <c r="T965" s="156"/>
      <c r="AT965" s="152" t="s">
        <v>189</v>
      </c>
      <c r="AU965" s="152" t="s">
        <v>88</v>
      </c>
      <c r="AV965" s="12" t="s">
        <v>86</v>
      </c>
      <c r="AW965" s="12" t="s">
        <v>41</v>
      </c>
      <c r="AX965" s="12" t="s">
        <v>79</v>
      </c>
      <c r="AY965" s="152" t="s">
        <v>178</v>
      </c>
    </row>
    <row r="966" spans="2:65" s="13" customFormat="1" ht="10.199999999999999">
      <c r="B966" s="157"/>
      <c r="D966" s="151" t="s">
        <v>189</v>
      </c>
      <c r="E966" s="158" t="s">
        <v>32</v>
      </c>
      <c r="F966" s="159" t="s">
        <v>1704</v>
      </c>
      <c r="H966" s="160">
        <v>43.25</v>
      </c>
      <c r="I966" s="161"/>
      <c r="L966" s="157"/>
      <c r="M966" s="162"/>
      <c r="T966" s="163"/>
      <c r="AT966" s="158" t="s">
        <v>189</v>
      </c>
      <c r="AU966" s="158" t="s">
        <v>88</v>
      </c>
      <c r="AV966" s="13" t="s">
        <v>88</v>
      </c>
      <c r="AW966" s="13" t="s">
        <v>41</v>
      </c>
      <c r="AX966" s="13" t="s">
        <v>86</v>
      </c>
      <c r="AY966" s="158" t="s">
        <v>178</v>
      </c>
    </row>
    <row r="967" spans="2:65" s="1" customFormat="1" ht="24.15" customHeight="1">
      <c r="B967" s="34"/>
      <c r="C967" s="133" t="s">
        <v>785</v>
      </c>
      <c r="D967" s="133" t="s">
        <v>180</v>
      </c>
      <c r="E967" s="134" t="s">
        <v>1708</v>
      </c>
      <c r="F967" s="135" t="s">
        <v>1709</v>
      </c>
      <c r="G967" s="136" t="s">
        <v>219</v>
      </c>
      <c r="H967" s="137">
        <v>11</v>
      </c>
      <c r="I967" s="138"/>
      <c r="J967" s="139">
        <f>ROUND(I967*H967,2)</f>
        <v>0</v>
      </c>
      <c r="K967" s="135" t="s">
        <v>184</v>
      </c>
      <c r="L967" s="34"/>
      <c r="M967" s="140" t="s">
        <v>32</v>
      </c>
      <c r="N967" s="141" t="s">
        <v>50</v>
      </c>
      <c r="P967" s="142">
        <f>O967*H967</f>
        <v>0</v>
      </c>
      <c r="Q967" s="142">
        <v>0.41488999999999998</v>
      </c>
      <c r="R967" s="142">
        <f>Q967*H967</f>
        <v>4.56379</v>
      </c>
      <c r="S967" s="142">
        <v>0</v>
      </c>
      <c r="T967" s="143">
        <f>S967*H967</f>
        <v>0</v>
      </c>
      <c r="AR967" s="144" t="s">
        <v>185</v>
      </c>
      <c r="AT967" s="144" t="s">
        <v>180</v>
      </c>
      <c r="AU967" s="144" t="s">
        <v>88</v>
      </c>
      <c r="AY967" s="18" t="s">
        <v>178</v>
      </c>
      <c r="BE967" s="145">
        <f>IF(N967="základní",J967,0)</f>
        <v>0</v>
      </c>
      <c r="BF967" s="145">
        <f>IF(N967="snížená",J967,0)</f>
        <v>0</v>
      </c>
      <c r="BG967" s="145">
        <f>IF(N967="zákl. přenesená",J967,0)</f>
        <v>0</v>
      </c>
      <c r="BH967" s="145">
        <f>IF(N967="sníž. přenesená",J967,0)</f>
        <v>0</v>
      </c>
      <c r="BI967" s="145">
        <f>IF(N967="nulová",J967,0)</f>
        <v>0</v>
      </c>
      <c r="BJ967" s="18" t="s">
        <v>86</v>
      </c>
      <c r="BK967" s="145">
        <f>ROUND(I967*H967,2)</f>
        <v>0</v>
      </c>
      <c r="BL967" s="18" t="s">
        <v>185</v>
      </c>
      <c r="BM967" s="144" t="s">
        <v>1710</v>
      </c>
    </row>
    <row r="968" spans="2:65" s="1" customFormat="1" ht="10.199999999999999">
      <c r="B968" s="34"/>
      <c r="D968" s="146" t="s">
        <v>187</v>
      </c>
      <c r="F968" s="147" t="s">
        <v>1711</v>
      </c>
      <c r="I968" s="148"/>
      <c r="L968" s="34"/>
      <c r="M968" s="149"/>
      <c r="T968" s="55"/>
      <c r="AT968" s="18" t="s">
        <v>187</v>
      </c>
      <c r="AU968" s="18" t="s">
        <v>88</v>
      </c>
    </row>
    <row r="969" spans="2:65" s="12" customFormat="1" ht="10.199999999999999">
      <c r="B969" s="150"/>
      <c r="D969" s="151" t="s">
        <v>189</v>
      </c>
      <c r="E969" s="152" t="s">
        <v>32</v>
      </c>
      <c r="F969" s="153" t="s">
        <v>190</v>
      </c>
      <c r="H969" s="152" t="s">
        <v>32</v>
      </c>
      <c r="I969" s="154"/>
      <c r="L969" s="150"/>
      <c r="M969" s="155"/>
      <c r="T969" s="156"/>
      <c r="AT969" s="152" t="s">
        <v>189</v>
      </c>
      <c r="AU969" s="152" t="s">
        <v>88</v>
      </c>
      <c r="AV969" s="12" t="s">
        <v>86</v>
      </c>
      <c r="AW969" s="12" t="s">
        <v>41</v>
      </c>
      <c r="AX969" s="12" t="s">
        <v>79</v>
      </c>
      <c r="AY969" s="152" t="s">
        <v>178</v>
      </c>
    </row>
    <row r="970" spans="2:65" s="12" customFormat="1" ht="10.199999999999999">
      <c r="B970" s="150"/>
      <c r="D970" s="151" t="s">
        <v>189</v>
      </c>
      <c r="E970" s="152" t="s">
        <v>32</v>
      </c>
      <c r="F970" s="153" t="s">
        <v>1222</v>
      </c>
      <c r="H970" s="152" t="s">
        <v>32</v>
      </c>
      <c r="I970" s="154"/>
      <c r="L970" s="150"/>
      <c r="M970" s="155"/>
      <c r="T970" s="156"/>
      <c r="AT970" s="152" t="s">
        <v>189</v>
      </c>
      <c r="AU970" s="152" t="s">
        <v>88</v>
      </c>
      <c r="AV970" s="12" t="s">
        <v>86</v>
      </c>
      <c r="AW970" s="12" t="s">
        <v>41</v>
      </c>
      <c r="AX970" s="12" t="s">
        <v>79</v>
      </c>
      <c r="AY970" s="152" t="s">
        <v>178</v>
      </c>
    </row>
    <row r="971" spans="2:65" s="12" customFormat="1" ht="10.199999999999999">
      <c r="B971" s="150"/>
      <c r="D971" s="151" t="s">
        <v>189</v>
      </c>
      <c r="E971" s="152" t="s">
        <v>32</v>
      </c>
      <c r="F971" s="153" t="s">
        <v>1242</v>
      </c>
      <c r="H971" s="152" t="s">
        <v>32</v>
      </c>
      <c r="I971" s="154"/>
      <c r="L971" s="150"/>
      <c r="M971" s="155"/>
      <c r="T971" s="156"/>
      <c r="AT971" s="152" t="s">
        <v>189</v>
      </c>
      <c r="AU971" s="152" t="s">
        <v>88</v>
      </c>
      <c r="AV971" s="12" t="s">
        <v>86</v>
      </c>
      <c r="AW971" s="12" t="s">
        <v>41</v>
      </c>
      <c r="AX971" s="12" t="s">
        <v>79</v>
      </c>
      <c r="AY971" s="152" t="s">
        <v>178</v>
      </c>
    </row>
    <row r="972" spans="2:65" s="12" customFormat="1" ht="10.199999999999999">
      <c r="B972" s="150"/>
      <c r="D972" s="151" t="s">
        <v>189</v>
      </c>
      <c r="E972" s="152" t="s">
        <v>32</v>
      </c>
      <c r="F972" s="153" t="s">
        <v>1301</v>
      </c>
      <c r="H972" s="152" t="s">
        <v>32</v>
      </c>
      <c r="I972" s="154"/>
      <c r="L972" s="150"/>
      <c r="M972" s="155"/>
      <c r="T972" s="156"/>
      <c r="AT972" s="152" t="s">
        <v>189</v>
      </c>
      <c r="AU972" s="152" t="s">
        <v>88</v>
      </c>
      <c r="AV972" s="12" t="s">
        <v>86</v>
      </c>
      <c r="AW972" s="12" t="s">
        <v>41</v>
      </c>
      <c r="AX972" s="12" t="s">
        <v>79</v>
      </c>
      <c r="AY972" s="152" t="s">
        <v>178</v>
      </c>
    </row>
    <row r="973" spans="2:65" s="12" customFormat="1" ht="10.199999999999999">
      <c r="B973" s="150"/>
      <c r="D973" s="151" t="s">
        <v>189</v>
      </c>
      <c r="E973" s="152" t="s">
        <v>32</v>
      </c>
      <c r="F973" s="153" t="s">
        <v>1475</v>
      </c>
      <c r="H973" s="152" t="s">
        <v>32</v>
      </c>
      <c r="I973" s="154"/>
      <c r="L973" s="150"/>
      <c r="M973" s="155"/>
      <c r="T973" s="156"/>
      <c r="AT973" s="152" t="s">
        <v>189</v>
      </c>
      <c r="AU973" s="152" t="s">
        <v>88</v>
      </c>
      <c r="AV973" s="12" t="s">
        <v>86</v>
      </c>
      <c r="AW973" s="12" t="s">
        <v>41</v>
      </c>
      <c r="AX973" s="12" t="s">
        <v>79</v>
      </c>
      <c r="AY973" s="152" t="s">
        <v>178</v>
      </c>
    </row>
    <row r="974" spans="2:65" s="12" customFormat="1" ht="10.199999999999999">
      <c r="B974" s="150"/>
      <c r="D974" s="151" t="s">
        <v>189</v>
      </c>
      <c r="E974" s="152" t="s">
        <v>32</v>
      </c>
      <c r="F974" s="153" t="s">
        <v>1320</v>
      </c>
      <c r="H974" s="152" t="s">
        <v>32</v>
      </c>
      <c r="I974" s="154"/>
      <c r="L974" s="150"/>
      <c r="M974" s="155"/>
      <c r="T974" s="156"/>
      <c r="AT974" s="152" t="s">
        <v>189</v>
      </c>
      <c r="AU974" s="152" t="s">
        <v>88</v>
      </c>
      <c r="AV974" s="12" t="s">
        <v>86</v>
      </c>
      <c r="AW974" s="12" t="s">
        <v>41</v>
      </c>
      <c r="AX974" s="12" t="s">
        <v>79</v>
      </c>
      <c r="AY974" s="152" t="s">
        <v>178</v>
      </c>
    </row>
    <row r="975" spans="2:65" s="12" customFormat="1" ht="10.199999999999999">
      <c r="B975" s="150"/>
      <c r="D975" s="151" t="s">
        <v>189</v>
      </c>
      <c r="E975" s="152" t="s">
        <v>32</v>
      </c>
      <c r="F975" s="153" t="s">
        <v>1712</v>
      </c>
      <c r="H975" s="152" t="s">
        <v>32</v>
      </c>
      <c r="I975" s="154"/>
      <c r="L975" s="150"/>
      <c r="M975" s="155"/>
      <c r="T975" s="156"/>
      <c r="AT975" s="152" t="s">
        <v>189</v>
      </c>
      <c r="AU975" s="152" t="s">
        <v>88</v>
      </c>
      <c r="AV975" s="12" t="s">
        <v>86</v>
      </c>
      <c r="AW975" s="12" t="s">
        <v>41</v>
      </c>
      <c r="AX975" s="12" t="s">
        <v>79</v>
      </c>
      <c r="AY975" s="152" t="s">
        <v>178</v>
      </c>
    </row>
    <row r="976" spans="2:65" s="13" customFormat="1" ht="10.199999999999999">
      <c r="B976" s="157"/>
      <c r="D976" s="151" t="s">
        <v>189</v>
      </c>
      <c r="E976" s="158" t="s">
        <v>32</v>
      </c>
      <c r="F976" s="159" t="s">
        <v>1516</v>
      </c>
      <c r="H976" s="160">
        <v>8</v>
      </c>
      <c r="I976" s="161"/>
      <c r="L976" s="157"/>
      <c r="M976" s="162"/>
      <c r="T976" s="163"/>
      <c r="AT976" s="158" t="s">
        <v>189</v>
      </c>
      <c r="AU976" s="158" t="s">
        <v>88</v>
      </c>
      <c r="AV976" s="13" t="s">
        <v>88</v>
      </c>
      <c r="AW976" s="13" t="s">
        <v>41</v>
      </c>
      <c r="AX976" s="13" t="s">
        <v>79</v>
      </c>
      <c r="AY976" s="158" t="s">
        <v>178</v>
      </c>
    </row>
    <row r="977" spans="2:65" s="12" customFormat="1" ht="10.199999999999999">
      <c r="B977" s="150"/>
      <c r="D977" s="151" t="s">
        <v>189</v>
      </c>
      <c r="E977" s="152" t="s">
        <v>32</v>
      </c>
      <c r="F977" s="153" t="s">
        <v>1322</v>
      </c>
      <c r="H977" s="152" t="s">
        <v>32</v>
      </c>
      <c r="I977" s="154"/>
      <c r="L977" s="150"/>
      <c r="M977" s="155"/>
      <c r="T977" s="156"/>
      <c r="AT977" s="152" t="s">
        <v>189</v>
      </c>
      <c r="AU977" s="152" t="s">
        <v>88</v>
      </c>
      <c r="AV977" s="12" t="s">
        <v>86</v>
      </c>
      <c r="AW977" s="12" t="s">
        <v>41</v>
      </c>
      <c r="AX977" s="12" t="s">
        <v>79</v>
      </c>
      <c r="AY977" s="152" t="s">
        <v>178</v>
      </c>
    </row>
    <row r="978" spans="2:65" s="12" customFormat="1" ht="10.199999999999999">
      <c r="B978" s="150"/>
      <c r="D978" s="151" t="s">
        <v>189</v>
      </c>
      <c r="E978" s="152" t="s">
        <v>32</v>
      </c>
      <c r="F978" s="153" t="s">
        <v>1713</v>
      </c>
      <c r="H978" s="152" t="s">
        <v>32</v>
      </c>
      <c r="I978" s="154"/>
      <c r="L978" s="150"/>
      <c r="M978" s="155"/>
      <c r="T978" s="156"/>
      <c r="AT978" s="152" t="s">
        <v>189</v>
      </c>
      <c r="AU978" s="152" t="s">
        <v>88</v>
      </c>
      <c r="AV978" s="12" t="s">
        <v>86</v>
      </c>
      <c r="AW978" s="12" t="s">
        <v>41</v>
      </c>
      <c r="AX978" s="12" t="s">
        <v>79</v>
      </c>
      <c r="AY978" s="152" t="s">
        <v>178</v>
      </c>
    </row>
    <row r="979" spans="2:65" s="13" customFormat="1" ht="10.199999999999999">
      <c r="B979" s="157"/>
      <c r="D979" s="151" t="s">
        <v>189</v>
      </c>
      <c r="E979" s="158" t="s">
        <v>32</v>
      </c>
      <c r="F979" s="159" t="s">
        <v>1495</v>
      </c>
      <c r="H979" s="160">
        <v>3</v>
      </c>
      <c r="I979" s="161"/>
      <c r="L979" s="157"/>
      <c r="M979" s="162"/>
      <c r="T979" s="163"/>
      <c r="AT979" s="158" t="s">
        <v>189</v>
      </c>
      <c r="AU979" s="158" t="s">
        <v>88</v>
      </c>
      <c r="AV979" s="13" t="s">
        <v>88</v>
      </c>
      <c r="AW979" s="13" t="s">
        <v>41</v>
      </c>
      <c r="AX979" s="13" t="s">
        <v>79</v>
      </c>
      <c r="AY979" s="158" t="s">
        <v>178</v>
      </c>
    </row>
    <row r="980" spans="2:65" s="14" customFormat="1" ht="10.199999999999999">
      <c r="B980" s="164"/>
      <c r="D980" s="151" t="s">
        <v>189</v>
      </c>
      <c r="E980" s="165" t="s">
        <v>32</v>
      </c>
      <c r="F980" s="166" t="s">
        <v>192</v>
      </c>
      <c r="H980" s="167">
        <v>11</v>
      </c>
      <c r="I980" s="168"/>
      <c r="L980" s="164"/>
      <c r="M980" s="169"/>
      <c r="T980" s="170"/>
      <c r="AT980" s="165" t="s">
        <v>189</v>
      </c>
      <c r="AU980" s="165" t="s">
        <v>88</v>
      </c>
      <c r="AV980" s="14" t="s">
        <v>185</v>
      </c>
      <c r="AW980" s="14" t="s">
        <v>41</v>
      </c>
      <c r="AX980" s="14" t="s">
        <v>86</v>
      </c>
      <c r="AY980" s="165" t="s">
        <v>178</v>
      </c>
    </row>
    <row r="981" spans="2:65" s="1" customFormat="1" ht="24.15" customHeight="1">
      <c r="B981" s="34"/>
      <c r="C981" s="171" t="s">
        <v>789</v>
      </c>
      <c r="D981" s="171" t="s">
        <v>398</v>
      </c>
      <c r="E981" s="172" t="s">
        <v>1714</v>
      </c>
      <c r="F981" s="173" t="s">
        <v>1715</v>
      </c>
      <c r="G981" s="174" t="s">
        <v>219</v>
      </c>
      <c r="H981" s="175">
        <v>11.22</v>
      </c>
      <c r="I981" s="176"/>
      <c r="J981" s="177">
        <f>ROUND(I981*H981,2)</f>
        <v>0</v>
      </c>
      <c r="K981" s="173" t="s">
        <v>184</v>
      </c>
      <c r="L981" s="178"/>
      <c r="M981" s="179" t="s">
        <v>32</v>
      </c>
      <c r="N981" s="180" t="s">
        <v>50</v>
      </c>
      <c r="P981" s="142">
        <f>O981*H981</f>
        <v>0</v>
      </c>
      <c r="Q981" s="142">
        <v>1.1599999999999999</v>
      </c>
      <c r="R981" s="142">
        <f>Q981*H981</f>
        <v>13.0152</v>
      </c>
      <c r="S981" s="142">
        <v>0</v>
      </c>
      <c r="T981" s="143">
        <f>S981*H981</f>
        <v>0</v>
      </c>
      <c r="AR981" s="144" t="s">
        <v>241</v>
      </c>
      <c r="AT981" s="144" t="s">
        <v>398</v>
      </c>
      <c r="AU981" s="144" t="s">
        <v>88</v>
      </c>
      <c r="AY981" s="18" t="s">
        <v>178</v>
      </c>
      <c r="BE981" s="145">
        <f>IF(N981="základní",J981,0)</f>
        <v>0</v>
      </c>
      <c r="BF981" s="145">
        <f>IF(N981="snížená",J981,0)</f>
        <v>0</v>
      </c>
      <c r="BG981" s="145">
        <f>IF(N981="zákl. přenesená",J981,0)</f>
        <v>0</v>
      </c>
      <c r="BH981" s="145">
        <f>IF(N981="sníž. přenesená",J981,0)</f>
        <v>0</v>
      </c>
      <c r="BI981" s="145">
        <f>IF(N981="nulová",J981,0)</f>
        <v>0</v>
      </c>
      <c r="BJ981" s="18" t="s">
        <v>86</v>
      </c>
      <c r="BK981" s="145">
        <f>ROUND(I981*H981,2)</f>
        <v>0</v>
      </c>
      <c r="BL981" s="18" t="s">
        <v>185</v>
      </c>
      <c r="BM981" s="144" t="s">
        <v>1716</v>
      </c>
    </row>
    <row r="982" spans="2:65" s="13" customFormat="1" ht="10.199999999999999">
      <c r="B982" s="157"/>
      <c r="D982" s="151" t="s">
        <v>189</v>
      </c>
      <c r="F982" s="159" t="s">
        <v>1717</v>
      </c>
      <c r="H982" s="160">
        <v>11.22</v>
      </c>
      <c r="I982" s="161"/>
      <c r="L982" s="157"/>
      <c r="M982" s="162"/>
      <c r="T982" s="163"/>
      <c r="AT982" s="158" t="s">
        <v>189</v>
      </c>
      <c r="AU982" s="158" t="s">
        <v>88</v>
      </c>
      <c r="AV982" s="13" t="s">
        <v>88</v>
      </c>
      <c r="AW982" s="13" t="s">
        <v>4</v>
      </c>
      <c r="AX982" s="13" t="s">
        <v>86</v>
      </c>
      <c r="AY982" s="158" t="s">
        <v>178</v>
      </c>
    </row>
    <row r="983" spans="2:65" s="1" customFormat="1" ht="24.15" customHeight="1">
      <c r="B983" s="34"/>
      <c r="C983" s="171" t="s">
        <v>795</v>
      </c>
      <c r="D983" s="171" t="s">
        <v>398</v>
      </c>
      <c r="E983" s="172" t="s">
        <v>772</v>
      </c>
      <c r="F983" s="173" t="s">
        <v>773</v>
      </c>
      <c r="G983" s="174" t="s">
        <v>219</v>
      </c>
      <c r="H983" s="175">
        <v>11</v>
      </c>
      <c r="I983" s="176"/>
      <c r="J983" s="177">
        <f>ROUND(I983*H983,2)</f>
        <v>0</v>
      </c>
      <c r="K983" s="173" t="s">
        <v>184</v>
      </c>
      <c r="L983" s="178"/>
      <c r="M983" s="179" t="s">
        <v>32</v>
      </c>
      <c r="N983" s="180" t="s">
        <v>50</v>
      </c>
      <c r="P983" s="142">
        <f>O983*H983</f>
        <v>0</v>
      </c>
      <c r="Q983" s="142">
        <v>2E-3</v>
      </c>
      <c r="R983" s="142">
        <f>Q983*H983</f>
        <v>2.1999999999999999E-2</v>
      </c>
      <c r="S983" s="142">
        <v>0</v>
      </c>
      <c r="T983" s="143">
        <f>S983*H983</f>
        <v>0</v>
      </c>
      <c r="AR983" s="144" t="s">
        <v>241</v>
      </c>
      <c r="AT983" s="144" t="s">
        <v>398</v>
      </c>
      <c r="AU983" s="144" t="s">
        <v>88</v>
      </c>
      <c r="AY983" s="18" t="s">
        <v>178</v>
      </c>
      <c r="BE983" s="145">
        <f>IF(N983="základní",J983,0)</f>
        <v>0</v>
      </c>
      <c r="BF983" s="145">
        <f>IF(N983="snížená",J983,0)</f>
        <v>0</v>
      </c>
      <c r="BG983" s="145">
        <f>IF(N983="zákl. přenesená",J983,0)</f>
        <v>0</v>
      </c>
      <c r="BH983" s="145">
        <f>IF(N983="sníž. přenesená",J983,0)</f>
        <v>0</v>
      </c>
      <c r="BI983" s="145">
        <f>IF(N983="nulová",J983,0)</f>
        <v>0</v>
      </c>
      <c r="BJ983" s="18" t="s">
        <v>86</v>
      </c>
      <c r="BK983" s="145">
        <f>ROUND(I983*H983,2)</f>
        <v>0</v>
      </c>
      <c r="BL983" s="18" t="s">
        <v>185</v>
      </c>
      <c r="BM983" s="144" t="s">
        <v>1718</v>
      </c>
    </row>
    <row r="984" spans="2:65" s="1" customFormat="1" ht="24.15" customHeight="1">
      <c r="B984" s="34"/>
      <c r="C984" s="133" t="s">
        <v>800</v>
      </c>
      <c r="D984" s="133" t="s">
        <v>180</v>
      </c>
      <c r="E984" s="134" t="s">
        <v>790</v>
      </c>
      <c r="F984" s="135" t="s">
        <v>791</v>
      </c>
      <c r="G984" s="136" t="s">
        <v>219</v>
      </c>
      <c r="H984" s="137">
        <v>3</v>
      </c>
      <c r="I984" s="138"/>
      <c r="J984" s="139">
        <f>ROUND(I984*H984,2)</f>
        <v>0</v>
      </c>
      <c r="K984" s="135" t="s">
        <v>184</v>
      </c>
      <c r="L984" s="34"/>
      <c r="M984" s="140" t="s">
        <v>32</v>
      </c>
      <c r="N984" s="141" t="s">
        <v>50</v>
      </c>
      <c r="P984" s="142">
        <f>O984*H984</f>
        <v>0</v>
      </c>
      <c r="Q984" s="142">
        <v>9.8899999999999995E-3</v>
      </c>
      <c r="R984" s="142">
        <f>Q984*H984</f>
        <v>2.9669999999999998E-2</v>
      </c>
      <c r="S984" s="142">
        <v>0</v>
      </c>
      <c r="T984" s="143">
        <f>S984*H984</f>
        <v>0</v>
      </c>
      <c r="AR984" s="144" t="s">
        <v>185</v>
      </c>
      <c r="AT984" s="144" t="s">
        <v>180</v>
      </c>
      <c r="AU984" s="144" t="s">
        <v>88</v>
      </c>
      <c r="AY984" s="18" t="s">
        <v>178</v>
      </c>
      <c r="BE984" s="145">
        <f>IF(N984="základní",J984,0)</f>
        <v>0</v>
      </c>
      <c r="BF984" s="145">
        <f>IF(N984="snížená",J984,0)</f>
        <v>0</v>
      </c>
      <c r="BG984" s="145">
        <f>IF(N984="zákl. přenesená",J984,0)</f>
        <v>0</v>
      </c>
      <c r="BH984" s="145">
        <f>IF(N984="sníž. přenesená",J984,0)</f>
        <v>0</v>
      </c>
      <c r="BI984" s="145">
        <f>IF(N984="nulová",J984,0)</f>
        <v>0</v>
      </c>
      <c r="BJ984" s="18" t="s">
        <v>86</v>
      </c>
      <c r="BK984" s="145">
        <f>ROUND(I984*H984,2)</f>
        <v>0</v>
      </c>
      <c r="BL984" s="18" t="s">
        <v>185</v>
      </c>
      <c r="BM984" s="144" t="s">
        <v>1719</v>
      </c>
    </row>
    <row r="985" spans="2:65" s="1" customFormat="1" ht="10.199999999999999">
      <c r="B985" s="34"/>
      <c r="D985" s="146" t="s">
        <v>187</v>
      </c>
      <c r="F985" s="147" t="s">
        <v>793</v>
      </c>
      <c r="I985" s="148"/>
      <c r="L985" s="34"/>
      <c r="M985" s="149"/>
      <c r="T985" s="55"/>
      <c r="AT985" s="18" t="s">
        <v>187</v>
      </c>
      <c r="AU985" s="18" t="s">
        <v>88</v>
      </c>
    </row>
    <row r="986" spans="2:65" s="12" customFormat="1" ht="10.199999999999999">
      <c r="B986" s="150"/>
      <c r="D986" s="151" t="s">
        <v>189</v>
      </c>
      <c r="E986" s="152" t="s">
        <v>32</v>
      </c>
      <c r="F986" s="153" t="s">
        <v>190</v>
      </c>
      <c r="H986" s="152" t="s">
        <v>32</v>
      </c>
      <c r="I986" s="154"/>
      <c r="L986" s="150"/>
      <c r="M986" s="155"/>
      <c r="T986" s="156"/>
      <c r="AT986" s="152" t="s">
        <v>189</v>
      </c>
      <c r="AU986" s="152" t="s">
        <v>88</v>
      </c>
      <c r="AV986" s="12" t="s">
        <v>86</v>
      </c>
      <c r="AW986" s="12" t="s">
        <v>41</v>
      </c>
      <c r="AX986" s="12" t="s">
        <v>79</v>
      </c>
      <c r="AY986" s="152" t="s">
        <v>178</v>
      </c>
    </row>
    <row r="987" spans="2:65" s="12" customFormat="1" ht="10.199999999999999">
      <c r="B987" s="150"/>
      <c r="D987" s="151" t="s">
        <v>189</v>
      </c>
      <c r="E987" s="152" t="s">
        <v>32</v>
      </c>
      <c r="F987" s="153" t="s">
        <v>1222</v>
      </c>
      <c r="H987" s="152" t="s">
        <v>32</v>
      </c>
      <c r="I987" s="154"/>
      <c r="L987" s="150"/>
      <c r="M987" s="155"/>
      <c r="T987" s="156"/>
      <c r="AT987" s="152" t="s">
        <v>189</v>
      </c>
      <c r="AU987" s="152" t="s">
        <v>88</v>
      </c>
      <c r="AV987" s="12" t="s">
        <v>86</v>
      </c>
      <c r="AW987" s="12" t="s">
        <v>41</v>
      </c>
      <c r="AX987" s="12" t="s">
        <v>79</v>
      </c>
      <c r="AY987" s="152" t="s">
        <v>178</v>
      </c>
    </row>
    <row r="988" spans="2:65" s="12" customFormat="1" ht="10.199999999999999">
      <c r="B988" s="150"/>
      <c r="D988" s="151" t="s">
        <v>189</v>
      </c>
      <c r="E988" s="152" t="s">
        <v>32</v>
      </c>
      <c r="F988" s="153" t="s">
        <v>1242</v>
      </c>
      <c r="H988" s="152" t="s">
        <v>32</v>
      </c>
      <c r="I988" s="154"/>
      <c r="L988" s="150"/>
      <c r="M988" s="155"/>
      <c r="T988" s="156"/>
      <c r="AT988" s="152" t="s">
        <v>189</v>
      </c>
      <c r="AU988" s="152" t="s">
        <v>88</v>
      </c>
      <c r="AV988" s="12" t="s">
        <v>86</v>
      </c>
      <c r="AW988" s="12" t="s">
        <v>41</v>
      </c>
      <c r="AX988" s="12" t="s">
        <v>79</v>
      </c>
      <c r="AY988" s="152" t="s">
        <v>178</v>
      </c>
    </row>
    <row r="989" spans="2:65" s="12" customFormat="1" ht="10.199999999999999">
      <c r="B989" s="150"/>
      <c r="D989" s="151" t="s">
        <v>189</v>
      </c>
      <c r="E989" s="152" t="s">
        <v>32</v>
      </c>
      <c r="F989" s="153" t="s">
        <v>1301</v>
      </c>
      <c r="H989" s="152" t="s">
        <v>32</v>
      </c>
      <c r="I989" s="154"/>
      <c r="L989" s="150"/>
      <c r="M989" s="155"/>
      <c r="T989" s="156"/>
      <c r="AT989" s="152" t="s">
        <v>189</v>
      </c>
      <c r="AU989" s="152" t="s">
        <v>88</v>
      </c>
      <c r="AV989" s="12" t="s">
        <v>86</v>
      </c>
      <c r="AW989" s="12" t="s">
        <v>41</v>
      </c>
      <c r="AX989" s="12" t="s">
        <v>79</v>
      </c>
      <c r="AY989" s="152" t="s">
        <v>178</v>
      </c>
    </row>
    <row r="990" spans="2:65" s="12" customFormat="1" ht="10.199999999999999">
      <c r="B990" s="150"/>
      <c r="D990" s="151" t="s">
        <v>189</v>
      </c>
      <c r="E990" s="152" t="s">
        <v>32</v>
      </c>
      <c r="F990" s="153" t="s">
        <v>1475</v>
      </c>
      <c r="H990" s="152" t="s">
        <v>32</v>
      </c>
      <c r="I990" s="154"/>
      <c r="L990" s="150"/>
      <c r="M990" s="155"/>
      <c r="T990" s="156"/>
      <c r="AT990" s="152" t="s">
        <v>189</v>
      </c>
      <c r="AU990" s="152" t="s">
        <v>88</v>
      </c>
      <c r="AV990" s="12" t="s">
        <v>86</v>
      </c>
      <c r="AW990" s="12" t="s">
        <v>41</v>
      </c>
      <c r="AX990" s="12" t="s">
        <v>79</v>
      </c>
      <c r="AY990" s="152" t="s">
        <v>178</v>
      </c>
    </row>
    <row r="991" spans="2:65" s="12" customFormat="1" ht="10.199999999999999">
      <c r="B991" s="150"/>
      <c r="D991" s="151" t="s">
        <v>189</v>
      </c>
      <c r="E991" s="152" t="s">
        <v>32</v>
      </c>
      <c r="F991" s="153" t="s">
        <v>1488</v>
      </c>
      <c r="H991" s="152" t="s">
        <v>32</v>
      </c>
      <c r="I991" s="154"/>
      <c r="L991" s="150"/>
      <c r="M991" s="155"/>
      <c r="T991" s="156"/>
      <c r="AT991" s="152" t="s">
        <v>189</v>
      </c>
      <c r="AU991" s="152" t="s">
        <v>88</v>
      </c>
      <c r="AV991" s="12" t="s">
        <v>86</v>
      </c>
      <c r="AW991" s="12" t="s">
        <v>41</v>
      </c>
      <c r="AX991" s="12" t="s">
        <v>79</v>
      </c>
      <c r="AY991" s="152" t="s">
        <v>178</v>
      </c>
    </row>
    <row r="992" spans="2:65" s="13" customFormat="1" ht="10.199999999999999">
      <c r="B992" s="157"/>
      <c r="D992" s="151" t="s">
        <v>189</v>
      </c>
      <c r="E992" s="158" t="s">
        <v>32</v>
      </c>
      <c r="F992" s="159" t="s">
        <v>1485</v>
      </c>
      <c r="H992" s="160">
        <v>1</v>
      </c>
      <c r="I992" s="161"/>
      <c r="L992" s="157"/>
      <c r="M992" s="162"/>
      <c r="T992" s="163"/>
      <c r="AT992" s="158" t="s">
        <v>189</v>
      </c>
      <c r="AU992" s="158" t="s">
        <v>88</v>
      </c>
      <c r="AV992" s="13" t="s">
        <v>88</v>
      </c>
      <c r="AW992" s="13" t="s">
        <v>41</v>
      </c>
      <c r="AX992" s="13" t="s">
        <v>79</v>
      </c>
      <c r="AY992" s="158" t="s">
        <v>178</v>
      </c>
    </row>
    <row r="993" spans="2:65" s="12" customFormat="1" ht="10.199999999999999">
      <c r="B993" s="150"/>
      <c r="D993" s="151" t="s">
        <v>189</v>
      </c>
      <c r="E993" s="152" t="s">
        <v>32</v>
      </c>
      <c r="F993" s="153" t="s">
        <v>1720</v>
      </c>
      <c r="H993" s="152" t="s">
        <v>32</v>
      </c>
      <c r="I993" s="154"/>
      <c r="L993" s="150"/>
      <c r="M993" s="155"/>
      <c r="T993" s="156"/>
      <c r="AT993" s="152" t="s">
        <v>189</v>
      </c>
      <c r="AU993" s="152" t="s">
        <v>88</v>
      </c>
      <c r="AV993" s="12" t="s">
        <v>86</v>
      </c>
      <c r="AW993" s="12" t="s">
        <v>41</v>
      </c>
      <c r="AX993" s="12" t="s">
        <v>79</v>
      </c>
      <c r="AY993" s="152" t="s">
        <v>178</v>
      </c>
    </row>
    <row r="994" spans="2:65" s="13" customFormat="1" ht="10.199999999999999">
      <c r="B994" s="157"/>
      <c r="D994" s="151" t="s">
        <v>189</v>
      </c>
      <c r="E994" s="158" t="s">
        <v>32</v>
      </c>
      <c r="F994" s="159" t="s">
        <v>1485</v>
      </c>
      <c r="H994" s="160">
        <v>1</v>
      </c>
      <c r="I994" s="161"/>
      <c r="L994" s="157"/>
      <c r="M994" s="162"/>
      <c r="T994" s="163"/>
      <c r="AT994" s="158" t="s">
        <v>189</v>
      </c>
      <c r="AU994" s="158" t="s">
        <v>88</v>
      </c>
      <c r="AV994" s="13" t="s">
        <v>88</v>
      </c>
      <c r="AW994" s="13" t="s">
        <v>41</v>
      </c>
      <c r="AX994" s="13" t="s">
        <v>79</v>
      </c>
      <c r="AY994" s="158" t="s">
        <v>178</v>
      </c>
    </row>
    <row r="995" spans="2:65" s="12" customFormat="1" ht="10.199999999999999">
      <c r="B995" s="150"/>
      <c r="D995" s="151" t="s">
        <v>189</v>
      </c>
      <c r="E995" s="152" t="s">
        <v>32</v>
      </c>
      <c r="F995" s="153" t="s">
        <v>1492</v>
      </c>
      <c r="H995" s="152" t="s">
        <v>32</v>
      </c>
      <c r="I995" s="154"/>
      <c r="L995" s="150"/>
      <c r="M995" s="155"/>
      <c r="T995" s="156"/>
      <c r="AT995" s="152" t="s">
        <v>189</v>
      </c>
      <c r="AU995" s="152" t="s">
        <v>88</v>
      </c>
      <c r="AV995" s="12" t="s">
        <v>86</v>
      </c>
      <c r="AW995" s="12" t="s">
        <v>41</v>
      </c>
      <c r="AX995" s="12" t="s">
        <v>79</v>
      </c>
      <c r="AY995" s="152" t="s">
        <v>178</v>
      </c>
    </row>
    <row r="996" spans="2:65" s="13" customFormat="1" ht="10.199999999999999">
      <c r="B996" s="157"/>
      <c r="D996" s="151" t="s">
        <v>189</v>
      </c>
      <c r="E996" s="158" t="s">
        <v>32</v>
      </c>
      <c r="F996" s="159" t="s">
        <v>1485</v>
      </c>
      <c r="H996" s="160">
        <v>1</v>
      </c>
      <c r="I996" s="161"/>
      <c r="L996" s="157"/>
      <c r="M996" s="162"/>
      <c r="T996" s="163"/>
      <c r="AT996" s="158" t="s">
        <v>189</v>
      </c>
      <c r="AU996" s="158" t="s">
        <v>88</v>
      </c>
      <c r="AV996" s="13" t="s">
        <v>88</v>
      </c>
      <c r="AW996" s="13" t="s">
        <v>41</v>
      </c>
      <c r="AX996" s="13" t="s">
        <v>79</v>
      </c>
      <c r="AY996" s="158" t="s">
        <v>178</v>
      </c>
    </row>
    <row r="997" spans="2:65" s="14" customFormat="1" ht="10.199999999999999">
      <c r="B997" s="164"/>
      <c r="D997" s="151" t="s">
        <v>189</v>
      </c>
      <c r="E997" s="165" t="s">
        <v>32</v>
      </c>
      <c r="F997" s="166" t="s">
        <v>192</v>
      </c>
      <c r="H997" s="167">
        <v>3</v>
      </c>
      <c r="I997" s="168"/>
      <c r="L997" s="164"/>
      <c r="M997" s="169"/>
      <c r="T997" s="170"/>
      <c r="AT997" s="165" t="s">
        <v>189</v>
      </c>
      <c r="AU997" s="165" t="s">
        <v>88</v>
      </c>
      <c r="AV997" s="14" t="s">
        <v>185</v>
      </c>
      <c r="AW997" s="14" t="s">
        <v>41</v>
      </c>
      <c r="AX997" s="14" t="s">
        <v>86</v>
      </c>
      <c r="AY997" s="165" t="s">
        <v>178</v>
      </c>
    </row>
    <row r="998" spans="2:65" s="1" customFormat="1" ht="16.5" customHeight="1">
      <c r="B998" s="34"/>
      <c r="C998" s="171" t="s">
        <v>802</v>
      </c>
      <c r="D998" s="171" t="s">
        <v>398</v>
      </c>
      <c r="E998" s="172" t="s">
        <v>796</v>
      </c>
      <c r="F998" s="173" t="s">
        <v>797</v>
      </c>
      <c r="G998" s="174" t="s">
        <v>219</v>
      </c>
      <c r="H998" s="175">
        <v>3.06</v>
      </c>
      <c r="I998" s="176"/>
      <c r="J998" s="177">
        <f>ROUND(I998*H998,2)</f>
        <v>0</v>
      </c>
      <c r="K998" s="173" t="s">
        <v>184</v>
      </c>
      <c r="L998" s="178"/>
      <c r="M998" s="179" t="s">
        <v>32</v>
      </c>
      <c r="N998" s="180" t="s">
        <v>50</v>
      </c>
      <c r="P998" s="142">
        <f>O998*H998</f>
        <v>0</v>
      </c>
      <c r="Q998" s="142">
        <v>0.26200000000000001</v>
      </c>
      <c r="R998" s="142">
        <f>Q998*H998</f>
        <v>0.8017200000000001</v>
      </c>
      <c r="S998" s="142">
        <v>0</v>
      </c>
      <c r="T998" s="143">
        <f>S998*H998</f>
        <v>0</v>
      </c>
      <c r="AR998" s="144" t="s">
        <v>241</v>
      </c>
      <c r="AT998" s="144" t="s">
        <v>398</v>
      </c>
      <c r="AU998" s="144" t="s">
        <v>88</v>
      </c>
      <c r="AY998" s="18" t="s">
        <v>178</v>
      </c>
      <c r="BE998" s="145">
        <f>IF(N998="základní",J998,0)</f>
        <v>0</v>
      </c>
      <c r="BF998" s="145">
        <f>IF(N998="snížená",J998,0)</f>
        <v>0</v>
      </c>
      <c r="BG998" s="145">
        <f>IF(N998="zákl. přenesená",J998,0)</f>
        <v>0</v>
      </c>
      <c r="BH998" s="145">
        <f>IF(N998="sníž. přenesená",J998,0)</f>
        <v>0</v>
      </c>
      <c r="BI998" s="145">
        <f>IF(N998="nulová",J998,0)</f>
        <v>0</v>
      </c>
      <c r="BJ998" s="18" t="s">
        <v>86</v>
      </c>
      <c r="BK998" s="145">
        <f>ROUND(I998*H998,2)</f>
        <v>0</v>
      </c>
      <c r="BL998" s="18" t="s">
        <v>185</v>
      </c>
      <c r="BM998" s="144" t="s">
        <v>1721</v>
      </c>
    </row>
    <row r="999" spans="2:65" s="13" customFormat="1" ht="10.199999999999999">
      <c r="B999" s="157"/>
      <c r="D999" s="151" t="s">
        <v>189</v>
      </c>
      <c r="F999" s="159" t="s">
        <v>1086</v>
      </c>
      <c r="H999" s="160">
        <v>3.06</v>
      </c>
      <c r="I999" s="161"/>
      <c r="L999" s="157"/>
      <c r="M999" s="162"/>
      <c r="T999" s="163"/>
      <c r="AT999" s="158" t="s">
        <v>189</v>
      </c>
      <c r="AU999" s="158" t="s">
        <v>88</v>
      </c>
      <c r="AV999" s="13" t="s">
        <v>88</v>
      </c>
      <c r="AW999" s="13" t="s">
        <v>4</v>
      </c>
      <c r="AX999" s="13" t="s">
        <v>86</v>
      </c>
      <c r="AY999" s="158" t="s">
        <v>178</v>
      </c>
    </row>
    <row r="1000" spans="2:65" s="1" customFormat="1" ht="24.15" customHeight="1">
      <c r="B1000" s="34"/>
      <c r="C1000" s="171" t="s">
        <v>808</v>
      </c>
      <c r="D1000" s="171" t="s">
        <v>398</v>
      </c>
      <c r="E1000" s="172" t="s">
        <v>772</v>
      </c>
      <c r="F1000" s="173" t="s">
        <v>773</v>
      </c>
      <c r="G1000" s="174" t="s">
        <v>219</v>
      </c>
      <c r="H1000" s="175">
        <v>3</v>
      </c>
      <c r="I1000" s="176"/>
      <c r="J1000" s="177">
        <f>ROUND(I1000*H1000,2)</f>
        <v>0</v>
      </c>
      <c r="K1000" s="173" t="s">
        <v>184</v>
      </c>
      <c r="L1000" s="178"/>
      <c r="M1000" s="179" t="s">
        <v>32</v>
      </c>
      <c r="N1000" s="180" t="s">
        <v>50</v>
      </c>
      <c r="P1000" s="142">
        <f>O1000*H1000</f>
        <v>0</v>
      </c>
      <c r="Q1000" s="142">
        <v>2E-3</v>
      </c>
      <c r="R1000" s="142">
        <f>Q1000*H1000</f>
        <v>6.0000000000000001E-3</v>
      </c>
      <c r="S1000" s="142">
        <v>0</v>
      </c>
      <c r="T1000" s="143">
        <f>S1000*H1000</f>
        <v>0</v>
      </c>
      <c r="AR1000" s="144" t="s">
        <v>241</v>
      </c>
      <c r="AT1000" s="144" t="s">
        <v>398</v>
      </c>
      <c r="AU1000" s="144" t="s">
        <v>88</v>
      </c>
      <c r="AY1000" s="18" t="s">
        <v>178</v>
      </c>
      <c r="BE1000" s="145">
        <f>IF(N1000="základní",J1000,0)</f>
        <v>0</v>
      </c>
      <c r="BF1000" s="145">
        <f>IF(N1000="snížená",J1000,0)</f>
        <v>0</v>
      </c>
      <c r="BG1000" s="145">
        <f>IF(N1000="zákl. přenesená",J1000,0)</f>
        <v>0</v>
      </c>
      <c r="BH1000" s="145">
        <f>IF(N1000="sníž. přenesená",J1000,0)</f>
        <v>0</v>
      </c>
      <c r="BI1000" s="145">
        <f>IF(N1000="nulová",J1000,0)</f>
        <v>0</v>
      </c>
      <c r="BJ1000" s="18" t="s">
        <v>86</v>
      </c>
      <c r="BK1000" s="145">
        <f>ROUND(I1000*H1000,2)</f>
        <v>0</v>
      </c>
      <c r="BL1000" s="18" t="s">
        <v>185</v>
      </c>
      <c r="BM1000" s="144" t="s">
        <v>1722</v>
      </c>
    </row>
    <row r="1001" spans="2:65" s="1" customFormat="1" ht="24.15" customHeight="1">
      <c r="B1001" s="34"/>
      <c r="C1001" s="133" t="s">
        <v>813</v>
      </c>
      <c r="D1001" s="133" t="s">
        <v>180</v>
      </c>
      <c r="E1001" s="134" t="s">
        <v>1723</v>
      </c>
      <c r="F1001" s="135" t="s">
        <v>1724</v>
      </c>
      <c r="G1001" s="136" t="s">
        <v>219</v>
      </c>
      <c r="H1001" s="137">
        <v>9</v>
      </c>
      <c r="I1001" s="138"/>
      <c r="J1001" s="139">
        <f>ROUND(I1001*H1001,2)</f>
        <v>0</v>
      </c>
      <c r="K1001" s="135" t="s">
        <v>184</v>
      </c>
      <c r="L1001" s="34"/>
      <c r="M1001" s="140" t="s">
        <v>32</v>
      </c>
      <c r="N1001" s="141" t="s">
        <v>50</v>
      </c>
      <c r="P1001" s="142">
        <f>O1001*H1001</f>
        <v>0</v>
      </c>
      <c r="Q1001" s="142">
        <v>9.8899999999999995E-3</v>
      </c>
      <c r="R1001" s="142">
        <f>Q1001*H1001</f>
        <v>8.9009999999999992E-2</v>
      </c>
      <c r="S1001" s="142">
        <v>0</v>
      </c>
      <c r="T1001" s="143">
        <f>S1001*H1001</f>
        <v>0</v>
      </c>
      <c r="AR1001" s="144" t="s">
        <v>185</v>
      </c>
      <c r="AT1001" s="144" t="s">
        <v>180</v>
      </c>
      <c r="AU1001" s="144" t="s">
        <v>88</v>
      </c>
      <c r="AY1001" s="18" t="s">
        <v>178</v>
      </c>
      <c r="BE1001" s="145">
        <f>IF(N1001="základní",J1001,0)</f>
        <v>0</v>
      </c>
      <c r="BF1001" s="145">
        <f>IF(N1001="snížená",J1001,0)</f>
        <v>0</v>
      </c>
      <c r="BG1001" s="145">
        <f>IF(N1001="zákl. přenesená",J1001,0)</f>
        <v>0</v>
      </c>
      <c r="BH1001" s="145">
        <f>IF(N1001="sníž. přenesená",J1001,0)</f>
        <v>0</v>
      </c>
      <c r="BI1001" s="145">
        <f>IF(N1001="nulová",J1001,0)</f>
        <v>0</v>
      </c>
      <c r="BJ1001" s="18" t="s">
        <v>86</v>
      </c>
      <c r="BK1001" s="145">
        <f>ROUND(I1001*H1001,2)</f>
        <v>0</v>
      </c>
      <c r="BL1001" s="18" t="s">
        <v>185</v>
      </c>
      <c r="BM1001" s="144" t="s">
        <v>1725</v>
      </c>
    </row>
    <row r="1002" spans="2:65" s="1" customFormat="1" ht="10.199999999999999">
      <c r="B1002" s="34"/>
      <c r="D1002" s="146" t="s">
        <v>187</v>
      </c>
      <c r="F1002" s="147" t="s">
        <v>1726</v>
      </c>
      <c r="I1002" s="148"/>
      <c r="L1002" s="34"/>
      <c r="M1002" s="149"/>
      <c r="T1002" s="55"/>
      <c r="AT1002" s="18" t="s">
        <v>187</v>
      </c>
      <c r="AU1002" s="18" t="s">
        <v>88</v>
      </c>
    </row>
    <row r="1003" spans="2:65" s="12" customFormat="1" ht="10.199999999999999">
      <c r="B1003" s="150"/>
      <c r="D1003" s="151" t="s">
        <v>189</v>
      </c>
      <c r="E1003" s="152" t="s">
        <v>32</v>
      </c>
      <c r="F1003" s="153" t="s">
        <v>190</v>
      </c>
      <c r="H1003" s="152" t="s">
        <v>32</v>
      </c>
      <c r="I1003" s="154"/>
      <c r="L1003" s="150"/>
      <c r="M1003" s="155"/>
      <c r="T1003" s="156"/>
      <c r="AT1003" s="152" t="s">
        <v>189</v>
      </c>
      <c r="AU1003" s="152" t="s">
        <v>88</v>
      </c>
      <c r="AV1003" s="12" t="s">
        <v>86</v>
      </c>
      <c r="AW1003" s="12" t="s">
        <v>41</v>
      </c>
      <c r="AX1003" s="12" t="s">
        <v>79</v>
      </c>
      <c r="AY1003" s="152" t="s">
        <v>178</v>
      </c>
    </row>
    <row r="1004" spans="2:65" s="12" customFormat="1" ht="10.199999999999999">
      <c r="B1004" s="150"/>
      <c r="D1004" s="151" t="s">
        <v>189</v>
      </c>
      <c r="E1004" s="152" t="s">
        <v>32</v>
      </c>
      <c r="F1004" s="153" t="s">
        <v>1222</v>
      </c>
      <c r="H1004" s="152" t="s">
        <v>32</v>
      </c>
      <c r="I1004" s="154"/>
      <c r="L1004" s="150"/>
      <c r="M1004" s="155"/>
      <c r="T1004" s="156"/>
      <c r="AT1004" s="152" t="s">
        <v>189</v>
      </c>
      <c r="AU1004" s="152" t="s">
        <v>88</v>
      </c>
      <c r="AV1004" s="12" t="s">
        <v>86</v>
      </c>
      <c r="AW1004" s="12" t="s">
        <v>41</v>
      </c>
      <c r="AX1004" s="12" t="s">
        <v>79</v>
      </c>
      <c r="AY1004" s="152" t="s">
        <v>178</v>
      </c>
    </row>
    <row r="1005" spans="2:65" s="12" customFormat="1" ht="10.199999999999999">
      <c r="B1005" s="150"/>
      <c r="D1005" s="151" t="s">
        <v>189</v>
      </c>
      <c r="E1005" s="152" t="s">
        <v>32</v>
      </c>
      <c r="F1005" s="153" t="s">
        <v>1242</v>
      </c>
      <c r="H1005" s="152" t="s">
        <v>32</v>
      </c>
      <c r="I1005" s="154"/>
      <c r="L1005" s="150"/>
      <c r="M1005" s="155"/>
      <c r="T1005" s="156"/>
      <c r="AT1005" s="152" t="s">
        <v>189</v>
      </c>
      <c r="AU1005" s="152" t="s">
        <v>88</v>
      </c>
      <c r="AV1005" s="12" t="s">
        <v>86</v>
      </c>
      <c r="AW1005" s="12" t="s">
        <v>41</v>
      </c>
      <c r="AX1005" s="12" t="s">
        <v>79</v>
      </c>
      <c r="AY1005" s="152" t="s">
        <v>178</v>
      </c>
    </row>
    <row r="1006" spans="2:65" s="12" customFormat="1" ht="10.199999999999999">
      <c r="B1006" s="150"/>
      <c r="D1006" s="151" t="s">
        <v>189</v>
      </c>
      <c r="E1006" s="152" t="s">
        <v>32</v>
      </c>
      <c r="F1006" s="153" t="s">
        <v>1301</v>
      </c>
      <c r="H1006" s="152" t="s">
        <v>32</v>
      </c>
      <c r="I1006" s="154"/>
      <c r="L1006" s="150"/>
      <c r="M1006" s="155"/>
      <c r="T1006" s="156"/>
      <c r="AT1006" s="152" t="s">
        <v>189</v>
      </c>
      <c r="AU1006" s="152" t="s">
        <v>88</v>
      </c>
      <c r="AV1006" s="12" t="s">
        <v>86</v>
      </c>
      <c r="AW1006" s="12" t="s">
        <v>41</v>
      </c>
      <c r="AX1006" s="12" t="s">
        <v>79</v>
      </c>
      <c r="AY1006" s="152" t="s">
        <v>178</v>
      </c>
    </row>
    <row r="1007" spans="2:65" s="12" customFormat="1" ht="10.199999999999999">
      <c r="B1007" s="150"/>
      <c r="D1007" s="151" t="s">
        <v>189</v>
      </c>
      <c r="E1007" s="152" t="s">
        <v>32</v>
      </c>
      <c r="F1007" s="153" t="s">
        <v>1475</v>
      </c>
      <c r="H1007" s="152" t="s">
        <v>32</v>
      </c>
      <c r="I1007" s="154"/>
      <c r="L1007" s="150"/>
      <c r="M1007" s="155"/>
      <c r="T1007" s="156"/>
      <c r="AT1007" s="152" t="s">
        <v>189</v>
      </c>
      <c r="AU1007" s="152" t="s">
        <v>88</v>
      </c>
      <c r="AV1007" s="12" t="s">
        <v>86</v>
      </c>
      <c r="AW1007" s="12" t="s">
        <v>41</v>
      </c>
      <c r="AX1007" s="12" t="s">
        <v>79</v>
      </c>
      <c r="AY1007" s="152" t="s">
        <v>178</v>
      </c>
    </row>
    <row r="1008" spans="2:65" s="12" customFormat="1" ht="10.199999999999999">
      <c r="B1008" s="150"/>
      <c r="D1008" s="151" t="s">
        <v>189</v>
      </c>
      <c r="E1008" s="152" t="s">
        <v>32</v>
      </c>
      <c r="F1008" s="153" t="s">
        <v>1727</v>
      </c>
      <c r="H1008" s="152" t="s">
        <v>32</v>
      </c>
      <c r="I1008" s="154"/>
      <c r="L1008" s="150"/>
      <c r="M1008" s="155"/>
      <c r="T1008" s="156"/>
      <c r="AT1008" s="152" t="s">
        <v>189</v>
      </c>
      <c r="AU1008" s="152" t="s">
        <v>88</v>
      </c>
      <c r="AV1008" s="12" t="s">
        <v>86</v>
      </c>
      <c r="AW1008" s="12" t="s">
        <v>41</v>
      </c>
      <c r="AX1008" s="12" t="s">
        <v>79</v>
      </c>
      <c r="AY1008" s="152" t="s">
        <v>178</v>
      </c>
    </row>
    <row r="1009" spans="2:65" s="13" customFormat="1" ht="10.199999999999999">
      <c r="B1009" s="157"/>
      <c r="D1009" s="151" t="s">
        <v>189</v>
      </c>
      <c r="E1009" s="158" t="s">
        <v>32</v>
      </c>
      <c r="F1009" s="159" t="s">
        <v>1491</v>
      </c>
      <c r="H1009" s="160">
        <v>2</v>
      </c>
      <c r="I1009" s="161"/>
      <c r="L1009" s="157"/>
      <c r="M1009" s="162"/>
      <c r="T1009" s="163"/>
      <c r="AT1009" s="158" t="s">
        <v>189</v>
      </c>
      <c r="AU1009" s="158" t="s">
        <v>88</v>
      </c>
      <c r="AV1009" s="13" t="s">
        <v>88</v>
      </c>
      <c r="AW1009" s="13" t="s">
        <v>41</v>
      </c>
      <c r="AX1009" s="13" t="s">
        <v>79</v>
      </c>
      <c r="AY1009" s="158" t="s">
        <v>178</v>
      </c>
    </row>
    <row r="1010" spans="2:65" s="12" customFormat="1" ht="10.199999999999999">
      <c r="B1010" s="150"/>
      <c r="D1010" s="151" t="s">
        <v>189</v>
      </c>
      <c r="E1010" s="152" t="s">
        <v>32</v>
      </c>
      <c r="F1010" s="153" t="s">
        <v>1728</v>
      </c>
      <c r="H1010" s="152" t="s">
        <v>32</v>
      </c>
      <c r="I1010" s="154"/>
      <c r="L1010" s="150"/>
      <c r="M1010" s="155"/>
      <c r="T1010" s="156"/>
      <c r="AT1010" s="152" t="s">
        <v>189</v>
      </c>
      <c r="AU1010" s="152" t="s">
        <v>88</v>
      </c>
      <c r="AV1010" s="12" t="s">
        <v>86</v>
      </c>
      <c r="AW1010" s="12" t="s">
        <v>41</v>
      </c>
      <c r="AX1010" s="12" t="s">
        <v>79</v>
      </c>
      <c r="AY1010" s="152" t="s">
        <v>178</v>
      </c>
    </row>
    <row r="1011" spans="2:65" s="13" customFormat="1" ht="10.199999999999999">
      <c r="B1011" s="157"/>
      <c r="D1011" s="151" t="s">
        <v>189</v>
      </c>
      <c r="E1011" s="158" t="s">
        <v>32</v>
      </c>
      <c r="F1011" s="159" t="s">
        <v>1491</v>
      </c>
      <c r="H1011" s="160">
        <v>2</v>
      </c>
      <c r="I1011" s="161"/>
      <c r="L1011" s="157"/>
      <c r="M1011" s="162"/>
      <c r="T1011" s="163"/>
      <c r="AT1011" s="158" t="s">
        <v>189</v>
      </c>
      <c r="AU1011" s="158" t="s">
        <v>88</v>
      </c>
      <c r="AV1011" s="13" t="s">
        <v>88</v>
      </c>
      <c r="AW1011" s="13" t="s">
        <v>41</v>
      </c>
      <c r="AX1011" s="13" t="s">
        <v>79</v>
      </c>
      <c r="AY1011" s="158" t="s">
        <v>178</v>
      </c>
    </row>
    <row r="1012" spans="2:65" s="12" customFormat="1" ht="10.199999999999999">
      <c r="B1012" s="150"/>
      <c r="D1012" s="151" t="s">
        <v>189</v>
      </c>
      <c r="E1012" s="152" t="s">
        <v>32</v>
      </c>
      <c r="F1012" s="153" t="s">
        <v>1729</v>
      </c>
      <c r="H1012" s="152" t="s">
        <v>32</v>
      </c>
      <c r="I1012" s="154"/>
      <c r="L1012" s="150"/>
      <c r="M1012" s="155"/>
      <c r="T1012" s="156"/>
      <c r="AT1012" s="152" t="s">
        <v>189</v>
      </c>
      <c r="AU1012" s="152" t="s">
        <v>88</v>
      </c>
      <c r="AV1012" s="12" t="s">
        <v>86</v>
      </c>
      <c r="AW1012" s="12" t="s">
        <v>41</v>
      </c>
      <c r="AX1012" s="12" t="s">
        <v>79</v>
      </c>
      <c r="AY1012" s="152" t="s">
        <v>178</v>
      </c>
    </row>
    <row r="1013" spans="2:65" s="13" customFormat="1" ht="10.199999999999999">
      <c r="B1013" s="157"/>
      <c r="D1013" s="151" t="s">
        <v>189</v>
      </c>
      <c r="E1013" s="158" t="s">
        <v>32</v>
      </c>
      <c r="F1013" s="159" t="s">
        <v>1491</v>
      </c>
      <c r="H1013" s="160">
        <v>2</v>
      </c>
      <c r="I1013" s="161"/>
      <c r="L1013" s="157"/>
      <c r="M1013" s="162"/>
      <c r="T1013" s="163"/>
      <c r="AT1013" s="158" t="s">
        <v>189</v>
      </c>
      <c r="AU1013" s="158" t="s">
        <v>88</v>
      </c>
      <c r="AV1013" s="13" t="s">
        <v>88</v>
      </c>
      <c r="AW1013" s="13" t="s">
        <v>41</v>
      </c>
      <c r="AX1013" s="13" t="s">
        <v>79</v>
      </c>
      <c r="AY1013" s="158" t="s">
        <v>178</v>
      </c>
    </row>
    <row r="1014" spans="2:65" s="12" customFormat="1" ht="10.199999999999999">
      <c r="B1014" s="150"/>
      <c r="D1014" s="151" t="s">
        <v>189</v>
      </c>
      <c r="E1014" s="152" t="s">
        <v>32</v>
      </c>
      <c r="F1014" s="153" t="s">
        <v>1487</v>
      </c>
      <c r="H1014" s="152" t="s">
        <v>32</v>
      </c>
      <c r="I1014" s="154"/>
      <c r="L1014" s="150"/>
      <c r="M1014" s="155"/>
      <c r="T1014" s="156"/>
      <c r="AT1014" s="152" t="s">
        <v>189</v>
      </c>
      <c r="AU1014" s="152" t="s">
        <v>88</v>
      </c>
      <c r="AV1014" s="12" t="s">
        <v>86</v>
      </c>
      <c r="AW1014" s="12" t="s">
        <v>41</v>
      </c>
      <c r="AX1014" s="12" t="s">
        <v>79</v>
      </c>
      <c r="AY1014" s="152" t="s">
        <v>178</v>
      </c>
    </row>
    <row r="1015" spans="2:65" s="13" customFormat="1" ht="10.199999999999999">
      <c r="B1015" s="157"/>
      <c r="D1015" s="151" t="s">
        <v>189</v>
      </c>
      <c r="E1015" s="158" t="s">
        <v>32</v>
      </c>
      <c r="F1015" s="159" t="s">
        <v>1485</v>
      </c>
      <c r="H1015" s="160">
        <v>1</v>
      </c>
      <c r="I1015" s="161"/>
      <c r="L1015" s="157"/>
      <c r="M1015" s="162"/>
      <c r="T1015" s="163"/>
      <c r="AT1015" s="158" t="s">
        <v>189</v>
      </c>
      <c r="AU1015" s="158" t="s">
        <v>88</v>
      </c>
      <c r="AV1015" s="13" t="s">
        <v>88</v>
      </c>
      <c r="AW1015" s="13" t="s">
        <v>41</v>
      </c>
      <c r="AX1015" s="13" t="s">
        <v>79</v>
      </c>
      <c r="AY1015" s="158" t="s">
        <v>178</v>
      </c>
    </row>
    <row r="1016" spans="2:65" s="12" customFormat="1" ht="10.199999999999999">
      <c r="B1016" s="150"/>
      <c r="D1016" s="151" t="s">
        <v>189</v>
      </c>
      <c r="E1016" s="152" t="s">
        <v>32</v>
      </c>
      <c r="F1016" s="153" t="s">
        <v>1730</v>
      </c>
      <c r="H1016" s="152" t="s">
        <v>32</v>
      </c>
      <c r="I1016" s="154"/>
      <c r="L1016" s="150"/>
      <c r="M1016" s="155"/>
      <c r="T1016" s="156"/>
      <c r="AT1016" s="152" t="s">
        <v>189</v>
      </c>
      <c r="AU1016" s="152" t="s">
        <v>88</v>
      </c>
      <c r="AV1016" s="12" t="s">
        <v>86</v>
      </c>
      <c r="AW1016" s="12" t="s">
        <v>41</v>
      </c>
      <c r="AX1016" s="12" t="s">
        <v>79</v>
      </c>
      <c r="AY1016" s="152" t="s">
        <v>178</v>
      </c>
    </row>
    <row r="1017" spans="2:65" s="13" customFormat="1" ht="10.199999999999999">
      <c r="B1017" s="157"/>
      <c r="D1017" s="151" t="s">
        <v>189</v>
      </c>
      <c r="E1017" s="158" t="s">
        <v>32</v>
      </c>
      <c r="F1017" s="159" t="s">
        <v>1485</v>
      </c>
      <c r="H1017" s="160">
        <v>1</v>
      </c>
      <c r="I1017" s="161"/>
      <c r="L1017" s="157"/>
      <c r="M1017" s="162"/>
      <c r="T1017" s="163"/>
      <c r="AT1017" s="158" t="s">
        <v>189</v>
      </c>
      <c r="AU1017" s="158" t="s">
        <v>88</v>
      </c>
      <c r="AV1017" s="13" t="s">
        <v>88</v>
      </c>
      <c r="AW1017" s="13" t="s">
        <v>41</v>
      </c>
      <c r="AX1017" s="13" t="s">
        <v>79</v>
      </c>
      <c r="AY1017" s="158" t="s">
        <v>178</v>
      </c>
    </row>
    <row r="1018" spans="2:65" s="12" customFormat="1" ht="10.199999999999999">
      <c r="B1018" s="150"/>
      <c r="D1018" s="151" t="s">
        <v>189</v>
      </c>
      <c r="E1018" s="152" t="s">
        <v>32</v>
      </c>
      <c r="F1018" s="153" t="s">
        <v>1731</v>
      </c>
      <c r="H1018" s="152" t="s">
        <v>32</v>
      </c>
      <c r="I1018" s="154"/>
      <c r="L1018" s="150"/>
      <c r="M1018" s="155"/>
      <c r="T1018" s="156"/>
      <c r="AT1018" s="152" t="s">
        <v>189</v>
      </c>
      <c r="AU1018" s="152" t="s">
        <v>88</v>
      </c>
      <c r="AV1018" s="12" t="s">
        <v>86</v>
      </c>
      <c r="AW1018" s="12" t="s">
        <v>41</v>
      </c>
      <c r="AX1018" s="12" t="s">
        <v>79</v>
      </c>
      <c r="AY1018" s="152" t="s">
        <v>178</v>
      </c>
    </row>
    <row r="1019" spans="2:65" s="13" customFormat="1" ht="10.199999999999999">
      <c r="B1019" s="157"/>
      <c r="D1019" s="151" t="s">
        <v>189</v>
      </c>
      <c r="E1019" s="158" t="s">
        <v>32</v>
      </c>
      <c r="F1019" s="159" t="s">
        <v>1485</v>
      </c>
      <c r="H1019" s="160">
        <v>1</v>
      </c>
      <c r="I1019" s="161"/>
      <c r="L1019" s="157"/>
      <c r="M1019" s="162"/>
      <c r="T1019" s="163"/>
      <c r="AT1019" s="158" t="s">
        <v>189</v>
      </c>
      <c r="AU1019" s="158" t="s">
        <v>88</v>
      </c>
      <c r="AV1019" s="13" t="s">
        <v>88</v>
      </c>
      <c r="AW1019" s="13" t="s">
        <v>41</v>
      </c>
      <c r="AX1019" s="13" t="s">
        <v>79</v>
      </c>
      <c r="AY1019" s="158" t="s">
        <v>178</v>
      </c>
    </row>
    <row r="1020" spans="2:65" s="14" customFormat="1" ht="10.199999999999999">
      <c r="B1020" s="164"/>
      <c r="D1020" s="151" t="s">
        <v>189</v>
      </c>
      <c r="E1020" s="165" t="s">
        <v>32</v>
      </c>
      <c r="F1020" s="166" t="s">
        <v>192</v>
      </c>
      <c r="H1020" s="167">
        <v>9</v>
      </c>
      <c r="I1020" s="168"/>
      <c r="L1020" s="164"/>
      <c r="M1020" s="169"/>
      <c r="T1020" s="170"/>
      <c r="AT1020" s="165" t="s">
        <v>189</v>
      </c>
      <c r="AU1020" s="165" t="s">
        <v>88</v>
      </c>
      <c r="AV1020" s="14" t="s">
        <v>185</v>
      </c>
      <c r="AW1020" s="14" t="s">
        <v>41</v>
      </c>
      <c r="AX1020" s="14" t="s">
        <v>86</v>
      </c>
      <c r="AY1020" s="165" t="s">
        <v>178</v>
      </c>
    </row>
    <row r="1021" spans="2:65" s="1" customFormat="1" ht="16.5" customHeight="1">
      <c r="B1021" s="34"/>
      <c r="C1021" s="171" t="s">
        <v>815</v>
      </c>
      <c r="D1021" s="171" t="s">
        <v>398</v>
      </c>
      <c r="E1021" s="172" t="s">
        <v>1732</v>
      </c>
      <c r="F1021" s="173" t="s">
        <v>1733</v>
      </c>
      <c r="G1021" s="174" t="s">
        <v>219</v>
      </c>
      <c r="H1021" s="175">
        <v>9.18</v>
      </c>
      <c r="I1021" s="176"/>
      <c r="J1021" s="177">
        <f>ROUND(I1021*H1021,2)</f>
        <v>0</v>
      </c>
      <c r="K1021" s="173" t="s">
        <v>184</v>
      </c>
      <c r="L1021" s="178"/>
      <c r="M1021" s="179" t="s">
        <v>32</v>
      </c>
      <c r="N1021" s="180" t="s">
        <v>50</v>
      </c>
      <c r="P1021" s="142">
        <f>O1021*H1021</f>
        <v>0</v>
      </c>
      <c r="Q1021" s="142">
        <v>0.52600000000000002</v>
      </c>
      <c r="R1021" s="142">
        <f>Q1021*H1021</f>
        <v>4.8286800000000003</v>
      </c>
      <c r="S1021" s="142">
        <v>0</v>
      </c>
      <c r="T1021" s="143">
        <f>S1021*H1021</f>
        <v>0</v>
      </c>
      <c r="AR1021" s="144" t="s">
        <v>241</v>
      </c>
      <c r="AT1021" s="144" t="s">
        <v>398</v>
      </c>
      <c r="AU1021" s="144" t="s">
        <v>88</v>
      </c>
      <c r="AY1021" s="18" t="s">
        <v>178</v>
      </c>
      <c r="BE1021" s="145">
        <f>IF(N1021="základní",J1021,0)</f>
        <v>0</v>
      </c>
      <c r="BF1021" s="145">
        <f>IF(N1021="snížená",J1021,0)</f>
        <v>0</v>
      </c>
      <c r="BG1021" s="145">
        <f>IF(N1021="zákl. přenesená",J1021,0)</f>
        <v>0</v>
      </c>
      <c r="BH1021" s="145">
        <f>IF(N1021="sníž. přenesená",J1021,0)</f>
        <v>0</v>
      </c>
      <c r="BI1021" s="145">
        <f>IF(N1021="nulová",J1021,0)</f>
        <v>0</v>
      </c>
      <c r="BJ1021" s="18" t="s">
        <v>86</v>
      </c>
      <c r="BK1021" s="145">
        <f>ROUND(I1021*H1021,2)</f>
        <v>0</v>
      </c>
      <c r="BL1021" s="18" t="s">
        <v>185</v>
      </c>
      <c r="BM1021" s="144" t="s">
        <v>1734</v>
      </c>
    </row>
    <row r="1022" spans="2:65" s="13" customFormat="1" ht="10.199999999999999">
      <c r="B1022" s="157"/>
      <c r="D1022" s="151" t="s">
        <v>189</v>
      </c>
      <c r="F1022" s="159" t="s">
        <v>1735</v>
      </c>
      <c r="H1022" s="160">
        <v>9.18</v>
      </c>
      <c r="I1022" s="161"/>
      <c r="L1022" s="157"/>
      <c r="M1022" s="162"/>
      <c r="T1022" s="163"/>
      <c r="AT1022" s="158" t="s">
        <v>189</v>
      </c>
      <c r="AU1022" s="158" t="s">
        <v>88</v>
      </c>
      <c r="AV1022" s="13" t="s">
        <v>88</v>
      </c>
      <c r="AW1022" s="13" t="s">
        <v>4</v>
      </c>
      <c r="AX1022" s="13" t="s">
        <v>86</v>
      </c>
      <c r="AY1022" s="158" t="s">
        <v>178</v>
      </c>
    </row>
    <row r="1023" spans="2:65" s="1" customFormat="1" ht="24.15" customHeight="1">
      <c r="B1023" s="34"/>
      <c r="C1023" s="171" t="s">
        <v>820</v>
      </c>
      <c r="D1023" s="171" t="s">
        <v>398</v>
      </c>
      <c r="E1023" s="172" t="s">
        <v>772</v>
      </c>
      <c r="F1023" s="173" t="s">
        <v>773</v>
      </c>
      <c r="G1023" s="174" t="s">
        <v>219</v>
      </c>
      <c r="H1023" s="175">
        <v>9</v>
      </c>
      <c r="I1023" s="176"/>
      <c r="J1023" s="177">
        <f>ROUND(I1023*H1023,2)</f>
        <v>0</v>
      </c>
      <c r="K1023" s="173" t="s">
        <v>184</v>
      </c>
      <c r="L1023" s="178"/>
      <c r="M1023" s="179" t="s">
        <v>32</v>
      </c>
      <c r="N1023" s="180" t="s">
        <v>50</v>
      </c>
      <c r="P1023" s="142">
        <f>O1023*H1023</f>
        <v>0</v>
      </c>
      <c r="Q1023" s="142">
        <v>2E-3</v>
      </c>
      <c r="R1023" s="142">
        <f>Q1023*H1023</f>
        <v>1.8000000000000002E-2</v>
      </c>
      <c r="S1023" s="142">
        <v>0</v>
      </c>
      <c r="T1023" s="143">
        <f>S1023*H1023</f>
        <v>0</v>
      </c>
      <c r="AR1023" s="144" t="s">
        <v>241</v>
      </c>
      <c r="AT1023" s="144" t="s">
        <v>398</v>
      </c>
      <c r="AU1023" s="144" t="s">
        <v>88</v>
      </c>
      <c r="AY1023" s="18" t="s">
        <v>178</v>
      </c>
      <c r="BE1023" s="145">
        <f>IF(N1023="základní",J1023,0)</f>
        <v>0</v>
      </c>
      <c r="BF1023" s="145">
        <f>IF(N1023="snížená",J1023,0)</f>
        <v>0</v>
      </c>
      <c r="BG1023" s="145">
        <f>IF(N1023="zákl. přenesená",J1023,0)</f>
        <v>0</v>
      </c>
      <c r="BH1023" s="145">
        <f>IF(N1023="sníž. přenesená",J1023,0)</f>
        <v>0</v>
      </c>
      <c r="BI1023" s="145">
        <f>IF(N1023="nulová",J1023,0)</f>
        <v>0</v>
      </c>
      <c r="BJ1023" s="18" t="s">
        <v>86</v>
      </c>
      <c r="BK1023" s="145">
        <f>ROUND(I1023*H1023,2)</f>
        <v>0</v>
      </c>
      <c r="BL1023" s="18" t="s">
        <v>185</v>
      </c>
      <c r="BM1023" s="144" t="s">
        <v>1736</v>
      </c>
    </row>
    <row r="1024" spans="2:65" s="1" customFormat="1" ht="24.15" customHeight="1">
      <c r="B1024" s="34"/>
      <c r="C1024" s="133" t="s">
        <v>824</v>
      </c>
      <c r="D1024" s="133" t="s">
        <v>180</v>
      </c>
      <c r="E1024" s="134" t="s">
        <v>816</v>
      </c>
      <c r="F1024" s="135" t="s">
        <v>817</v>
      </c>
      <c r="G1024" s="136" t="s">
        <v>219</v>
      </c>
      <c r="H1024" s="137">
        <v>11</v>
      </c>
      <c r="I1024" s="138"/>
      <c r="J1024" s="139">
        <f>ROUND(I1024*H1024,2)</f>
        <v>0</v>
      </c>
      <c r="K1024" s="135" t="s">
        <v>184</v>
      </c>
      <c r="L1024" s="34"/>
      <c r="M1024" s="140" t="s">
        <v>32</v>
      </c>
      <c r="N1024" s="141" t="s">
        <v>50</v>
      </c>
      <c r="P1024" s="142">
        <f>O1024*H1024</f>
        <v>0</v>
      </c>
      <c r="Q1024" s="142">
        <v>1.218E-2</v>
      </c>
      <c r="R1024" s="142">
        <f>Q1024*H1024</f>
        <v>0.13397999999999999</v>
      </c>
      <c r="S1024" s="142">
        <v>0</v>
      </c>
      <c r="T1024" s="143">
        <f>S1024*H1024</f>
        <v>0</v>
      </c>
      <c r="AR1024" s="144" t="s">
        <v>185</v>
      </c>
      <c r="AT1024" s="144" t="s">
        <v>180</v>
      </c>
      <c r="AU1024" s="144" t="s">
        <v>88</v>
      </c>
      <c r="AY1024" s="18" t="s">
        <v>178</v>
      </c>
      <c r="BE1024" s="145">
        <f>IF(N1024="základní",J1024,0)</f>
        <v>0</v>
      </c>
      <c r="BF1024" s="145">
        <f>IF(N1024="snížená",J1024,0)</f>
        <v>0</v>
      </c>
      <c r="BG1024" s="145">
        <f>IF(N1024="zákl. přenesená",J1024,0)</f>
        <v>0</v>
      </c>
      <c r="BH1024" s="145">
        <f>IF(N1024="sníž. přenesená",J1024,0)</f>
        <v>0</v>
      </c>
      <c r="BI1024" s="145">
        <f>IF(N1024="nulová",J1024,0)</f>
        <v>0</v>
      </c>
      <c r="BJ1024" s="18" t="s">
        <v>86</v>
      </c>
      <c r="BK1024" s="145">
        <f>ROUND(I1024*H1024,2)</f>
        <v>0</v>
      </c>
      <c r="BL1024" s="18" t="s">
        <v>185</v>
      </c>
      <c r="BM1024" s="144" t="s">
        <v>1737</v>
      </c>
    </row>
    <row r="1025" spans="2:65" s="1" customFormat="1" ht="10.199999999999999">
      <c r="B1025" s="34"/>
      <c r="D1025" s="146" t="s">
        <v>187</v>
      </c>
      <c r="F1025" s="147" t="s">
        <v>819</v>
      </c>
      <c r="I1025" s="148"/>
      <c r="L1025" s="34"/>
      <c r="M1025" s="149"/>
      <c r="T1025" s="55"/>
      <c r="AT1025" s="18" t="s">
        <v>187</v>
      </c>
      <c r="AU1025" s="18" t="s">
        <v>88</v>
      </c>
    </row>
    <row r="1026" spans="2:65" s="12" customFormat="1" ht="10.199999999999999">
      <c r="B1026" s="150"/>
      <c r="D1026" s="151" t="s">
        <v>189</v>
      </c>
      <c r="E1026" s="152" t="s">
        <v>32</v>
      </c>
      <c r="F1026" s="153" t="s">
        <v>190</v>
      </c>
      <c r="H1026" s="152" t="s">
        <v>32</v>
      </c>
      <c r="I1026" s="154"/>
      <c r="L1026" s="150"/>
      <c r="M1026" s="155"/>
      <c r="T1026" s="156"/>
      <c r="AT1026" s="152" t="s">
        <v>189</v>
      </c>
      <c r="AU1026" s="152" t="s">
        <v>88</v>
      </c>
      <c r="AV1026" s="12" t="s">
        <v>86</v>
      </c>
      <c r="AW1026" s="12" t="s">
        <v>41</v>
      </c>
      <c r="AX1026" s="12" t="s">
        <v>79</v>
      </c>
      <c r="AY1026" s="152" t="s">
        <v>178</v>
      </c>
    </row>
    <row r="1027" spans="2:65" s="12" customFormat="1" ht="10.199999999999999">
      <c r="B1027" s="150"/>
      <c r="D1027" s="151" t="s">
        <v>189</v>
      </c>
      <c r="E1027" s="152" t="s">
        <v>32</v>
      </c>
      <c r="F1027" s="153" t="s">
        <v>1222</v>
      </c>
      <c r="H1027" s="152" t="s">
        <v>32</v>
      </c>
      <c r="I1027" s="154"/>
      <c r="L1027" s="150"/>
      <c r="M1027" s="155"/>
      <c r="T1027" s="156"/>
      <c r="AT1027" s="152" t="s">
        <v>189</v>
      </c>
      <c r="AU1027" s="152" t="s">
        <v>88</v>
      </c>
      <c r="AV1027" s="12" t="s">
        <v>86</v>
      </c>
      <c r="AW1027" s="12" t="s">
        <v>41</v>
      </c>
      <c r="AX1027" s="12" t="s">
        <v>79</v>
      </c>
      <c r="AY1027" s="152" t="s">
        <v>178</v>
      </c>
    </row>
    <row r="1028" spans="2:65" s="12" customFormat="1" ht="10.199999999999999">
      <c r="B1028" s="150"/>
      <c r="D1028" s="151" t="s">
        <v>189</v>
      </c>
      <c r="E1028" s="152" t="s">
        <v>32</v>
      </c>
      <c r="F1028" s="153" t="s">
        <v>1242</v>
      </c>
      <c r="H1028" s="152" t="s">
        <v>32</v>
      </c>
      <c r="I1028" s="154"/>
      <c r="L1028" s="150"/>
      <c r="M1028" s="155"/>
      <c r="T1028" s="156"/>
      <c r="AT1028" s="152" t="s">
        <v>189</v>
      </c>
      <c r="AU1028" s="152" t="s">
        <v>88</v>
      </c>
      <c r="AV1028" s="12" t="s">
        <v>86</v>
      </c>
      <c r="AW1028" s="12" t="s">
        <v>41</v>
      </c>
      <c r="AX1028" s="12" t="s">
        <v>79</v>
      </c>
      <c r="AY1028" s="152" t="s">
        <v>178</v>
      </c>
    </row>
    <row r="1029" spans="2:65" s="12" customFormat="1" ht="10.199999999999999">
      <c r="B1029" s="150"/>
      <c r="D1029" s="151" t="s">
        <v>189</v>
      </c>
      <c r="E1029" s="152" t="s">
        <v>32</v>
      </c>
      <c r="F1029" s="153" t="s">
        <v>1301</v>
      </c>
      <c r="H1029" s="152" t="s">
        <v>32</v>
      </c>
      <c r="I1029" s="154"/>
      <c r="L1029" s="150"/>
      <c r="M1029" s="155"/>
      <c r="T1029" s="156"/>
      <c r="AT1029" s="152" t="s">
        <v>189</v>
      </c>
      <c r="AU1029" s="152" t="s">
        <v>88</v>
      </c>
      <c r="AV1029" s="12" t="s">
        <v>86</v>
      </c>
      <c r="AW1029" s="12" t="s">
        <v>41</v>
      </c>
      <c r="AX1029" s="12" t="s">
        <v>79</v>
      </c>
      <c r="AY1029" s="152" t="s">
        <v>178</v>
      </c>
    </row>
    <row r="1030" spans="2:65" s="12" customFormat="1" ht="10.199999999999999">
      <c r="B1030" s="150"/>
      <c r="D1030" s="151" t="s">
        <v>189</v>
      </c>
      <c r="E1030" s="152" t="s">
        <v>32</v>
      </c>
      <c r="F1030" s="153" t="s">
        <v>1475</v>
      </c>
      <c r="H1030" s="152" t="s">
        <v>32</v>
      </c>
      <c r="I1030" s="154"/>
      <c r="L1030" s="150"/>
      <c r="M1030" s="155"/>
      <c r="T1030" s="156"/>
      <c r="AT1030" s="152" t="s">
        <v>189</v>
      </c>
      <c r="AU1030" s="152" t="s">
        <v>88</v>
      </c>
      <c r="AV1030" s="12" t="s">
        <v>86</v>
      </c>
      <c r="AW1030" s="12" t="s">
        <v>41</v>
      </c>
      <c r="AX1030" s="12" t="s">
        <v>79</v>
      </c>
      <c r="AY1030" s="152" t="s">
        <v>178</v>
      </c>
    </row>
    <row r="1031" spans="2:65" s="12" customFormat="1" ht="10.199999999999999">
      <c r="B1031" s="150"/>
      <c r="D1031" s="151" t="s">
        <v>189</v>
      </c>
      <c r="E1031" s="152" t="s">
        <v>32</v>
      </c>
      <c r="F1031" s="153" t="s">
        <v>1320</v>
      </c>
      <c r="H1031" s="152" t="s">
        <v>32</v>
      </c>
      <c r="I1031" s="154"/>
      <c r="L1031" s="150"/>
      <c r="M1031" s="155"/>
      <c r="T1031" s="156"/>
      <c r="AT1031" s="152" t="s">
        <v>189</v>
      </c>
      <c r="AU1031" s="152" t="s">
        <v>88</v>
      </c>
      <c r="AV1031" s="12" t="s">
        <v>86</v>
      </c>
      <c r="AW1031" s="12" t="s">
        <v>41</v>
      </c>
      <c r="AX1031" s="12" t="s">
        <v>79</v>
      </c>
      <c r="AY1031" s="152" t="s">
        <v>178</v>
      </c>
    </row>
    <row r="1032" spans="2:65" s="12" customFormat="1" ht="10.199999999999999">
      <c r="B1032" s="150"/>
      <c r="D1032" s="151" t="s">
        <v>189</v>
      </c>
      <c r="E1032" s="152" t="s">
        <v>32</v>
      </c>
      <c r="F1032" s="153" t="s">
        <v>1712</v>
      </c>
      <c r="H1032" s="152" t="s">
        <v>32</v>
      </c>
      <c r="I1032" s="154"/>
      <c r="L1032" s="150"/>
      <c r="M1032" s="155"/>
      <c r="T1032" s="156"/>
      <c r="AT1032" s="152" t="s">
        <v>189</v>
      </c>
      <c r="AU1032" s="152" t="s">
        <v>88</v>
      </c>
      <c r="AV1032" s="12" t="s">
        <v>86</v>
      </c>
      <c r="AW1032" s="12" t="s">
        <v>41</v>
      </c>
      <c r="AX1032" s="12" t="s">
        <v>79</v>
      </c>
      <c r="AY1032" s="152" t="s">
        <v>178</v>
      </c>
    </row>
    <row r="1033" spans="2:65" s="13" customFormat="1" ht="10.199999999999999">
      <c r="B1033" s="157"/>
      <c r="D1033" s="151" t="s">
        <v>189</v>
      </c>
      <c r="E1033" s="158" t="s">
        <v>32</v>
      </c>
      <c r="F1033" s="159" t="s">
        <v>1516</v>
      </c>
      <c r="H1033" s="160">
        <v>8</v>
      </c>
      <c r="I1033" s="161"/>
      <c r="L1033" s="157"/>
      <c r="M1033" s="162"/>
      <c r="T1033" s="163"/>
      <c r="AT1033" s="158" t="s">
        <v>189</v>
      </c>
      <c r="AU1033" s="158" t="s">
        <v>88</v>
      </c>
      <c r="AV1033" s="13" t="s">
        <v>88</v>
      </c>
      <c r="AW1033" s="13" t="s">
        <v>41</v>
      </c>
      <c r="AX1033" s="13" t="s">
        <v>79</v>
      </c>
      <c r="AY1033" s="158" t="s">
        <v>178</v>
      </c>
    </row>
    <row r="1034" spans="2:65" s="12" customFormat="1" ht="10.199999999999999">
      <c r="B1034" s="150"/>
      <c r="D1034" s="151" t="s">
        <v>189</v>
      </c>
      <c r="E1034" s="152" t="s">
        <v>32</v>
      </c>
      <c r="F1034" s="153" t="s">
        <v>1322</v>
      </c>
      <c r="H1034" s="152" t="s">
        <v>32</v>
      </c>
      <c r="I1034" s="154"/>
      <c r="L1034" s="150"/>
      <c r="M1034" s="155"/>
      <c r="T1034" s="156"/>
      <c r="AT1034" s="152" t="s">
        <v>189</v>
      </c>
      <c r="AU1034" s="152" t="s">
        <v>88</v>
      </c>
      <c r="AV1034" s="12" t="s">
        <v>86</v>
      </c>
      <c r="AW1034" s="12" t="s">
        <v>41</v>
      </c>
      <c r="AX1034" s="12" t="s">
        <v>79</v>
      </c>
      <c r="AY1034" s="152" t="s">
        <v>178</v>
      </c>
    </row>
    <row r="1035" spans="2:65" s="12" customFormat="1" ht="10.199999999999999">
      <c r="B1035" s="150"/>
      <c r="D1035" s="151" t="s">
        <v>189</v>
      </c>
      <c r="E1035" s="152" t="s">
        <v>32</v>
      </c>
      <c r="F1035" s="153" t="s">
        <v>1713</v>
      </c>
      <c r="H1035" s="152" t="s">
        <v>32</v>
      </c>
      <c r="I1035" s="154"/>
      <c r="L1035" s="150"/>
      <c r="M1035" s="155"/>
      <c r="T1035" s="156"/>
      <c r="AT1035" s="152" t="s">
        <v>189</v>
      </c>
      <c r="AU1035" s="152" t="s">
        <v>88</v>
      </c>
      <c r="AV1035" s="12" t="s">
        <v>86</v>
      </c>
      <c r="AW1035" s="12" t="s">
        <v>41</v>
      </c>
      <c r="AX1035" s="12" t="s">
        <v>79</v>
      </c>
      <c r="AY1035" s="152" t="s">
        <v>178</v>
      </c>
    </row>
    <row r="1036" spans="2:65" s="13" customFormat="1" ht="10.199999999999999">
      <c r="B1036" s="157"/>
      <c r="D1036" s="151" t="s">
        <v>189</v>
      </c>
      <c r="E1036" s="158" t="s">
        <v>32</v>
      </c>
      <c r="F1036" s="159" t="s">
        <v>1495</v>
      </c>
      <c r="H1036" s="160">
        <v>3</v>
      </c>
      <c r="I1036" s="161"/>
      <c r="L1036" s="157"/>
      <c r="M1036" s="162"/>
      <c r="T1036" s="163"/>
      <c r="AT1036" s="158" t="s">
        <v>189</v>
      </c>
      <c r="AU1036" s="158" t="s">
        <v>88</v>
      </c>
      <c r="AV1036" s="13" t="s">
        <v>88</v>
      </c>
      <c r="AW1036" s="13" t="s">
        <v>41</v>
      </c>
      <c r="AX1036" s="13" t="s">
        <v>79</v>
      </c>
      <c r="AY1036" s="158" t="s">
        <v>178</v>
      </c>
    </row>
    <row r="1037" spans="2:65" s="14" customFormat="1" ht="10.199999999999999">
      <c r="B1037" s="164"/>
      <c r="D1037" s="151" t="s">
        <v>189</v>
      </c>
      <c r="E1037" s="165" t="s">
        <v>32</v>
      </c>
      <c r="F1037" s="166" t="s">
        <v>192</v>
      </c>
      <c r="H1037" s="167">
        <v>11</v>
      </c>
      <c r="I1037" s="168"/>
      <c r="L1037" s="164"/>
      <c r="M1037" s="169"/>
      <c r="T1037" s="170"/>
      <c r="AT1037" s="165" t="s">
        <v>189</v>
      </c>
      <c r="AU1037" s="165" t="s">
        <v>88</v>
      </c>
      <c r="AV1037" s="14" t="s">
        <v>185</v>
      </c>
      <c r="AW1037" s="14" t="s">
        <v>41</v>
      </c>
      <c r="AX1037" s="14" t="s">
        <v>86</v>
      </c>
      <c r="AY1037" s="165" t="s">
        <v>178</v>
      </c>
    </row>
    <row r="1038" spans="2:65" s="1" customFormat="1" ht="24.15" customHeight="1">
      <c r="B1038" s="34"/>
      <c r="C1038" s="171" t="s">
        <v>829</v>
      </c>
      <c r="D1038" s="171" t="s">
        <v>398</v>
      </c>
      <c r="E1038" s="172" t="s">
        <v>821</v>
      </c>
      <c r="F1038" s="173" t="s">
        <v>822</v>
      </c>
      <c r="G1038" s="174" t="s">
        <v>219</v>
      </c>
      <c r="H1038" s="175">
        <v>11.22</v>
      </c>
      <c r="I1038" s="176"/>
      <c r="J1038" s="177">
        <f>ROUND(I1038*H1038,2)</f>
        <v>0</v>
      </c>
      <c r="K1038" s="173" t="s">
        <v>184</v>
      </c>
      <c r="L1038" s="178"/>
      <c r="M1038" s="179" t="s">
        <v>32</v>
      </c>
      <c r="N1038" s="180" t="s">
        <v>50</v>
      </c>
      <c r="P1038" s="142">
        <f>O1038*H1038</f>
        <v>0</v>
      </c>
      <c r="Q1038" s="142">
        <v>0.58499999999999996</v>
      </c>
      <c r="R1038" s="142">
        <f>Q1038*H1038</f>
        <v>6.5636999999999999</v>
      </c>
      <c r="S1038" s="142">
        <v>0</v>
      </c>
      <c r="T1038" s="143">
        <f>S1038*H1038</f>
        <v>0</v>
      </c>
      <c r="AR1038" s="144" t="s">
        <v>241</v>
      </c>
      <c r="AT1038" s="144" t="s">
        <v>398</v>
      </c>
      <c r="AU1038" s="144" t="s">
        <v>88</v>
      </c>
      <c r="AY1038" s="18" t="s">
        <v>178</v>
      </c>
      <c r="BE1038" s="145">
        <f>IF(N1038="základní",J1038,0)</f>
        <v>0</v>
      </c>
      <c r="BF1038" s="145">
        <f>IF(N1038="snížená",J1038,0)</f>
        <v>0</v>
      </c>
      <c r="BG1038" s="145">
        <f>IF(N1038="zákl. přenesená",J1038,0)</f>
        <v>0</v>
      </c>
      <c r="BH1038" s="145">
        <f>IF(N1038="sníž. přenesená",J1038,0)</f>
        <v>0</v>
      </c>
      <c r="BI1038" s="145">
        <f>IF(N1038="nulová",J1038,0)</f>
        <v>0</v>
      </c>
      <c r="BJ1038" s="18" t="s">
        <v>86</v>
      </c>
      <c r="BK1038" s="145">
        <f>ROUND(I1038*H1038,2)</f>
        <v>0</v>
      </c>
      <c r="BL1038" s="18" t="s">
        <v>185</v>
      </c>
      <c r="BM1038" s="144" t="s">
        <v>1738</v>
      </c>
    </row>
    <row r="1039" spans="2:65" s="13" customFormat="1" ht="10.199999999999999">
      <c r="B1039" s="157"/>
      <c r="D1039" s="151" t="s">
        <v>189</v>
      </c>
      <c r="F1039" s="159" t="s">
        <v>1717</v>
      </c>
      <c r="H1039" s="160">
        <v>11.22</v>
      </c>
      <c r="I1039" s="161"/>
      <c r="L1039" s="157"/>
      <c r="M1039" s="162"/>
      <c r="T1039" s="163"/>
      <c r="AT1039" s="158" t="s">
        <v>189</v>
      </c>
      <c r="AU1039" s="158" t="s">
        <v>88</v>
      </c>
      <c r="AV1039" s="13" t="s">
        <v>88</v>
      </c>
      <c r="AW1039" s="13" t="s">
        <v>4</v>
      </c>
      <c r="AX1039" s="13" t="s">
        <v>86</v>
      </c>
      <c r="AY1039" s="158" t="s">
        <v>178</v>
      </c>
    </row>
    <row r="1040" spans="2:65" s="1" customFormat="1" ht="24.15" customHeight="1">
      <c r="B1040" s="34"/>
      <c r="C1040" s="133" t="s">
        <v>833</v>
      </c>
      <c r="D1040" s="133" t="s">
        <v>180</v>
      </c>
      <c r="E1040" s="134" t="s">
        <v>1739</v>
      </c>
      <c r="F1040" s="135" t="s">
        <v>1740</v>
      </c>
      <c r="G1040" s="136" t="s">
        <v>219</v>
      </c>
      <c r="H1040" s="137">
        <v>4</v>
      </c>
      <c r="I1040" s="138"/>
      <c r="J1040" s="139">
        <f>ROUND(I1040*H1040,2)</f>
        <v>0</v>
      </c>
      <c r="K1040" s="135" t="s">
        <v>184</v>
      </c>
      <c r="L1040" s="34"/>
      <c r="M1040" s="140" t="s">
        <v>32</v>
      </c>
      <c r="N1040" s="141" t="s">
        <v>50</v>
      </c>
      <c r="P1040" s="142">
        <f>O1040*H1040</f>
        <v>0</v>
      </c>
      <c r="Q1040" s="142">
        <v>0.12422</v>
      </c>
      <c r="R1040" s="142">
        <f>Q1040*H1040</f>
        <v>0.49687999999999999</v>
      </c>
      <c r="S1040" s="142">
        <v>0</v>
      </c>
      <c r="T1040" s="143">
        <f>S1040*H1040</f>
        <v>0</v>
      </c>
      <c r="AR1040" s="144" t="s">
        <v>185</v>
      </c>
      <c r="AT1040" s="144" t="s">
        <v>180</v>
      </c>
      <c r="AU1040" s="144" t="s">
        <v>88</v>
      </c>
      <c r="AY1040" s="18" t="s">
        <v>178</v>
      </c>
      <c r="BE1040" s="145">
        <f>IF(N1040="základní",J1040,0)</f>
        <v>0</v>
      </c>
      <c r="BF1040" s="145">
        <f>IF(N1040="snížená",J1040,0)</f>
        <v>0</v>
      </c>
      <c r="BG1040" s="145">
        <f>IF(N1040="zákl. přenesená",J1040,0)</f>
        <v>0</v>
      </c>
      <c r="BH1040" s="145">
        <f>IF(N1040="sníž. přenesená",J1040,0)</f>
        <v>0</v>
      </c>
      <c r="BI1040" s="145">
        <f>IF(N1040="nulová",J1040,0)</f>
        <v>0</v>
      </c>
      <c r="BJ1040" s="18" t="s">
        <v>86</v>
      </c>
      <c r="BK1040" s="145">
        <f>ROUND(I1040*H1040,2)</f>
        <v>0</v>
      </c>
      <c r="BL1040" s="18" t="s">
        <v>185</v>
      </c>
      <c r="BM1040" s="144" t="s">
        <v>1741</v>
      </c>
    </row>
    <row r="1041" spans="2:65" s="1" customFormat="1" ht="10.199999999999999">
      <c r="B1041" s="34"/>
      <c r="D1041" s="146" t="s">
        <v>187</v>
      </c>
      <c r="F1041" s="147" t="s">
        <v>1742</v>
      </c>
      <c r="I1041" s="148"/>
      <c r="L1041" s="34"/>
      <c r="M1041" s="149"/>
      <c r="T1041" s="55"/>
      <c r="AT1041" s="18" t="s">
        <v>187</v>
      </c>
      <c r="AU1041" s="18" t="s">
        <v>88</v>
      </c>
    </row>
    <row r="1042" spans="2:65" s="12" customFormat="1" ht="10.199999999999999">
      <c r="B1042" s="150"/>
      <c r="D1042" s="151" t="s">
        <v>189</v>
      </c>
      <c r="E1042" s="152" t="s">
        <v>32</v>
      </c>
      <c r="F1042" s="153" t="s">
        <v>190</v>
      </c>
      <c r="H1042" s="152" t="s">
        <v>32</v>
      </c>
      <c r="I1042" s="154"/>
      <c r="L1042" s="150"/>
      <c r="M1042" s="155"/>
      <c r="T1042" s="156"/>
      <c r="AT1042" s="152" t="s">
        <v>189</v>
      </c>
      <c r="AU1042" s="152" t="s">
        <v>88</v>
      </c>
      <c r="AV1042" s="12" t="s">
        <v>86</v>
      </c>
      <c r="AW1042" s="12" t="s">
        <v>41</v>
      </c>
      <c r="AX1042" s="12" t="s">
        <v>79</v>
      </c>
      <c r="AY1042" s="152" t="s">
        <v>178</v>
      </c>
    </row>
    <row r="1043" spans="2:65" s="12" customFormat="1" ht="10.199999999999999">
      <c r="B1043" s="150"/>
      <c r="D1043" s="151" t="s">
        <v>189</v>
      </c>
      <c r="E1043" s="152" t="s">
        <v>32</v>
      </c>
      <c r="F1043" s="153" t="s">
        <v>1222</v>
      </c>
      <c r="H1043" s="152" t="s">
        <v>32</v>
      </c>
      <c r="I1043" s="154"/>
      <c r="L1043" s="150"/>
      <c r="M1043" s="155"/>
      <c r="T1043" s="156"/>
      <c r="AT1043" s="152" t="s">
        <v>189</v>
      </c>
      <c r="AU1043" s="152" t="s">
        <v>88</v>
      </c>
      <c r="AV1043" s="12" t="s">
        <v>86</v>
      </c>
      <c r="AW1043" s="12" t="s">
        <v>41</v>
      </c>
      <c r="AX1043" s="12" t="s">
        <v>79</v>
      </c>
      <c r="AY1043" s="152" t="s">
        <v>178</v>
      </c>
    </row>
    <row r="1044" spans="2:65" s="12" customFormat="1" ht="10.199999999999999">
      <c r="B1044" s="150"/>
      <c r="D1044" s="151" t="s">
        <v>189</v>
      </c>
      <c r="E1044" s="152" t="s">
        <v>32</v>
      </c>
      <c r="F1044" s="153" t="s">
        <v>1242</v>
      </c>
      <c r="H1044" s="152" t="s">
        <v>32</v>
      </c>
      <c r="I1044" s="154"/>
      <c r="L1044" s="150"/>
      <c r="M1044" s="155"/>
      <c r="T1044" s="156"/>
      <c r="AT1044" s="152" t="s">
        <v>189</v>
      </c>
      <c r="AU1044" s="152" t="s">
        <v>88</v>
      </c>
      <c r="AV1044" s="12" t="s">
        <v>86</v>
      </c>
      <c r="AW1044" s="12" t="s">
        <v>41</v>
      </c>
      <c r="AX1044" s="12" t="s">
        <v>79</v>
      </c>
      <c r="AY1044" s="152" t="s">
        <v>178</v>
      </c>
    </row>
    <row r="1045" spans="2:65" s="12" customFormat="1" ht="10.199999999999999">
      <c r="B1045" s="150"/>
      <c r="D1045" s="151" t="s">
        <v>189</v>
      </c>
      <c r="E1045" s="152" t="s">
        <v>32</v>
      </c>
      <c r="F1045" s="153" t="s">
        <v>1301</v>
      </c>
      <c r="H1045" s="152" t="s">
        <v>32</v>
      </c>
      <c r="I1045" s="154"/>
      <c r="L1045" s="150"/>
      <c r="M1045" s="155"/>
      <c r="T1045" s="156"/>
      <c r="AT1045" s="152" t="s">
        <v>189</v>
      </c>
      <c r="AU1045" s="152" t="s">
        <v>88</v>
      </c>
      <c r="AV1045" s="12" t="s">
        <v>86</v>
      </c>
      <c r="AW1045" s="12" t="s">
        <v>41</v>
      </c>
      <c r="AX1045" s="12" t="s">
        <v>79</v>
      </c>
      <c r="AY1045" s="152" t="s">
        <v>178</v>
      </c>
    </row>
    <row r="1046" spans="2:65" s="12" customFormat="1" ht="10.199999999999999">
      <c r="B1046" s="150"/>
      <c r="D1046" s="151" t="s">
        <v>189</v>
      </c>
      <c r="E1046" s="152" t="s">
        <v>32</v>
      </c>
      <c r="F1046" s="153" t="s">
        <v>1743</v>
      </c>
      <c r="H1046" s="152" t="s">
        <v>32</v>
      </c>
      <c r="I1046" s="154"/>
      <c r="L1046" s="150"/>
      <c r="M1046" s="155"/>
      <c r="T1046" s="156"/>
      <c r="AT1046" s="152" t="s">
        <v>189</v>
      </c>
      <c r="AU1046" s="152" t="s">
        <v>88</v>
      </c>
      <c r="AV1046" s="12" t="s">
        <v>86</v>
      </c>
      <c r="AW1046" s="12" t="s">
        <v>41</v>
      </c>
      <c r="AX1046" s="12" t="s">
        <v>79</v>
      </c>
      <c r="AY1046" s="152" t="s">
        <v>178</v>
      </c>
    </row>
    <row r="1047" spans="2:65" s="13" customFormat="1" ht="10.199999999999999">
      <c r="B1047" s="157"/>
      <c r="D1047" s="151" t="s">
        <v>189</v>
      </c>
      <c r="E1047" s="158" t="s">
        <v>32</v>
      </c>
      <c r="F1047" s="159" t="s">
        <v>1620</v>
      </c>
      <c r="H1047" s="160">
        <v>4</v>
      </c>
      <c r="I1047" s="161"/>
      <c r="L1047" s="157"/>
      <c r="M1047" s="162"/>
      <c r="T1047" s="163"/>
      <c r="AT1047" s="158" t="s">
        <v>189</v>
      </c>
      <c r="AU1047" s="158" t="s">
        <v>88</v>
      </c>
      <c r="AV1047" s="13" t="s">
        <v>88</v>
      </c>
      <c r="AW1047" s="13" t="s">
        <v>41</v>
      </c>
      <c r="AX1047" s="13" t="s">
        <v>86</v>
      </c>
      <c r="AY1047" s="158" t="s">
        <v>178</v>
      </c>
    </row>
    <row r="1048" spans="2:65" s="1" customFormat="1" ht="24.15" customHeight="1">
      <c r="B1048" s="34"/>
      <c r="C1048" s="171" t="s">
        <v>838</v>
      </c>
      <c r="D1048" s="171" t="s">
        <v>398</v>
      </c>
      <c r="E1048" s="172" t="s">
        <v>1744</v>
      </c>
      <c r="F1048" s="173" t="s">
        <v>1745</v>
      </c>
      <c r="G1048" s="174" t="s">
        <v>219</v>
      </c>
      <c r="H1048" s="175">
        <v>4.08</v>
      </c>
      <c r="I1048" s="176"/>
      <c r="J1048" s="177">
        <f>ROUND(I1048*H1048,2)</f>
        <v>0</v>
      </c>
      <c r="K1048" s="173" t="s">
        <v>184</v>
      </c>
      <c r="L1048" s="178"/>
      <c r="M1048" s="179" t="s">
        <v>32</v>
      </c>
      <c r="N1048" s="180" t="s">
        <v>50</v>
      </c>
      <c r="P1048" s="142">
        <f>O1048*H1048</f>
        <v>0</v>
      </c>
      <c r="Q1048" s="142">
        <v>9.7000000000000003E-2</v>
      </c>
      <c r="R1048" s="142">
        <f>Q1048*H1048</f>
        <v>0.39576</v>
      </c>
      <c r="S1048" s="142">
        <v>0</v>
      </c>
      <c r="T1048" s="143">
        <f>S1048*H1048</f>
        <v>0</v>
      </c>
      <c r="AR1048" s="144" t="s">
        <v>241</v>
      </c>
      <c r="AT1048" s="144" t="s">
        <v>398</v>
      </c>
      <c r="AU1048" s="144" t="s">
        <v>88</v>
      </c>
      <c r="AY1048" s="18" t="s">
        <v>178</v>
      </c>
      <c r="BE1048" s="145">
        <f>IF(N1048="základní",J1048,0)</f>
        <v>0</v>
      </c>
      <c r="BF1048" s="145">
        <f>IF(N1048="snížená",J1048,0)</f>
        <v>0</v>
      </c>
      <c r="BG1048" s="145">
        <f>IF(N1048="zákl. přenesená",J1048,0)</f>
        <v>0</v>
      </c>
      <c r="BH1048" s="145">
        <f>IF(N1048="sníž. přenesená",J1048,0)</f>
        <v>0</v>
      </c>
      <c r="BI1048" s="145">
        <f>IF(N1048="nulová",J1048,0)</f>
        <v>0</v>
      </c>
      <c r="BJ1048" s="18" t="s">
        <v>86</v>
      </c>
      <c r="BK1048" s="145">
        <f>ROUND(I1048*H1048,2)</f>
        <v>0</v>
      </c>
      <c r="BL1048" s="18" t="s">
        <v>185</v>
      </c>
      <c r="BM1048" s="144" t="s">
        <v>1746</v>
      </c>
    </row>
    <row r="1049" spans="2:65" s="13" customFormat="1" ht="10.199999999999999">
      <c r="B1049" s="157"/>
      <c r="D1049" s="151" t="s">
        <v>189</v>
      </c>
      <c r="F1049" s="159" t="s">
        <v>770</v>
      </c>
      <c r="H1049" s="160">
        <v>4.08</v>
      </c>
      <c r="I1049" s="161"/>
      <c r="L1049" s="157"/>
      <c r="M1049" s="162"/>
      <c r="T1049" s="163"/>
      <c r="AT1049" s="158" t="s">
        <v>189</v>
      </c>
      <c r="AU1049" s="158" t="s">
        <v>88</v>
      </c>
      <c r="AV1049" s="13" t="s">
        <v>88</v>
      </c>
      <c r="AW1049" s="13" t="s">
        <v>4</v>
      </c>
      <c r="AX1049" s="13" t="s">
        <v>86</v>
      </c>
      <c r="AY1049" s="158" t="s">
        <v>178</v>
      </c>
    </row>
    <row r="1050" spans="2:65" s="1" customFormat="1" ht="24.15" customHeight="1">
      <c r="B1050" s="34"/>
      <c r="C1050" s="133" t="s">
        <v>842</v>
      </c>
      <c r="D1050" s="133" t="s">
        <v>180</v>
      </c>
      <c r="E1050" s="134" t="s">
        <v>1747</v>
      </c>
      <c r="F1050" s="135" t="s">
        <v>1748</v>
      </c>
      <c r="G1050" s="136" t="s">
        <v>219</v>
      </c>
      <c r="H1050" s="137">
        <v>4</v>
      </c>
      <c r="I1050" s="138"/>
      <c r="J1050" s="139">
        <f>ROUND(I1050*H1050,2)</f>
        <v>0</v>
      </c>
      <c r="K1050" s="135" t="s">
        <v>184</v>
      </c>
      <c r="L1050" s="34"/>
      <c r="M1050" s="140" t="s">
        <v>32</v>
      </c>
      <c r="N1050" s="141" t="s">
        <v>50</v>
      </c>
      <c r="P1050" s="142">
        <f>O1050*H1050</f>
        <v>0</v>
      </c>
      <c r="Q1050" s="142">
        <v>2.972E-2</v>
      </c>
      <c r="R1050" s="142">
        <f>Q1050*H1050</f>
        <v>0.11888</v>
      </c>
      <c r="S1050" s="142">
        <v>0</v>
      </c>
      <c r="T1050" s="143">
        <f>S1050*H1050</f>
        <v>0</v>
      </c>
      <c r="AR1050" s="144" t="s">
        <v>185</v>
      </c>
      <c r="AT1050" s="144" t="s">
        <v>180</v>
      </c>
      <c r="AU1050" s="144" t="s">
        <v>88</v>
      </c>
      <c r="AY1050" s="18" t="s">
        <v>178</v>
      </c>
      <c r="BE1050" s="145">
        <f>IF(N1050="základní",J1050,0)</f>
        <v>0</v>
      </c>
      <c r="BF1050" s="145">
        <f>IF(N1050="snížená",J1050,0)</f>
        <v>0</v>
      </c>
      <c r="BG1050" s="145">
        <f>IF(N1050="zákl. přenesená",J1050,0)</f>
        <v>0</v>
      </c>
      <c r="BH1050" s="145">
        <f>IF(N1050="sníž. přenesená",J1050,0)</f>
        <v>0</v>
      </c>
      <c r="BI1050" s="145">
        <f>IF(N1050="nulová",J1050,0)</f>
        <v>0</v>
      </c>
      <c r="BJ1050" s="18" t="s">
        <v>86</v>
      </c>
      <c r="BK1050" s="145">
        <f>ROUND(I1050*H1050,2)</f>
        <v>0</v>
      </c>
      <c r="BL1050" s="18" t="s">
        <v>185</v>
      </c>
      <c r="BM1050" s="144" t="s">
        <v>1749</v>
      </c>
    </row>
    <row r="1051" spans="2:65" s="1" customFormat="1" ht="10.199999999999999">
      <c r="B1051" s="34"/>
      <c r="D1051" s="146" t="s">
        <v>187</v>
      </c>
      <c r="F1051" s="147" t="s">
        <v>1750</v>
      </c>
      <c r="I1051" s="148"/>
      <c r="L1051" s="34"/>
      <c r="M1051" s="149"/>
      <c r="T1051" s="55"/>
      <c r="AT1051" s="18" t="s">
        <v>187</v>
      </c>
      <c r="AU1051" s="18" t="s">
        <v>88</v>
      </c>
    </row>
    <row r="1052" spans="2:65" s="12" customFormat="1" ht="10.199999999999999">
      <c r="B1052" s="150"/>
      <c r="D1052" s="151" t="s">
        <v>189</v>
      </c>
      <c r="E1052" s="152" t="s">
        <v>32</v>
      </c>
      <c r="F1052" s="153" t="s">
        <v>190</v>
      </c>
      <c r="H1052" s="152" t="s">
        <v>32</v>
      </c>
      <c r="I1052" s="154"/>
      <c r="L1052" s="150"/>
      <c r="M1052" s="155"/>
      <c r="T1052" s="156"/>
      <c r="AT1052" s="152" t="s">
        <v>189</v>
      </c>
      <c r="AU1052" s="152" t="s">
        <v>88</v>
      </c>
      <c r="AV1052" s="12" t="s">
        <v>86</v>
      </c>
      <c r="AW1052" s="12" t="s">
        <v>41</v>
      </c>
      <c r="AX1052" s="12" t="s">
        <v>79</v>
      </c>
      <c r="AY1052" s="152" t="s">
        <v>178</v>
      </c>
    </row>
    <row r="1053" spans="2:65" s="12" customFormat="1" ht="10.199999999999999">
      <c r="B1053" s="150"/>
      <c r="D1053" s="151" t="s">
        <v>189</v>
      </c>
      <c r="E1053" s="152" t="s">
        <v>32</v>
      </c>
      <c r="F1053" s="153" t="s">
        <v>1222</v>
      </c>
      <c r="H1053" s="152" t="s">
        <v>32</v>
      </c>
      <c r="I1053" s="154"/>
      <c r="L1053" s="150"/>
      <c r="M1053" s="155"/>
      <c r="T1053" s="156"/>
      <c r="AT1053" s="152" t="s">
        <v>189</v>
      </c>
      <c r="AU1053" s="152" t="s">
        <v>88</v>
      </c>
      <c r="AV1053" s="12" t="s">
        <v>86</v>
      </c>
      <c r="AW1053" s="12" t="s">
        <v>41</v>
      </c>
      <c r="AX1053" s="12" t="s">
        <v>79</v>
      </c>
      <c r="AY1053" s="152" t="s">
        <v>178</v>
      </c>
    </row>
    <row r="1054" spans="2:65" s="12" customFormat="1" ht="10.199999999999999">
      <c r="B1054" s="150"/>
      <c r="D1054" s="151" t="s">
        <v>189</v>
      </c>
      <c r="E1054" s="152" t="s">
        <v>32</v>
      </c>
      <c r="F1054" s="153" t="s">
        <v>1242</v>
      </c>
      <c r="H1054" s="152" t="s">
        <v>32</v>
      </c>
      <c r="I1054" s="154"/>
      <c r="L1054" s="150"/>
      <c r="M1054" s="155"/>
      <c r="T1054" s="156"/>
      <c r="AT1054" s="152" t="s">
        <v>189</v>
      </c>
      <c r="AU1054" s="152" t="s">
        <v>88</v>
      </c>
      <c r="AV1054" s="12" t="s">
        <v>86</v>
      </c>
      <c r="AW1054" s="12" t="s">
        <v>41</v>
      </c>
      <c r="AX1054" s="12" t="s">
        <v>79</v>
      </c>
      <c r="AY1054" s="152" t="s">
        <v>178</v>
      </c>
    </row>
    <row r="1055" spans="2:65" s="12" customFormat="1" ht="10.199999999999999">
      <c r="B1055" s="150"/>
      <c r="D1055" s="151" t="s">
        <v>189</v>
      </c>
      <c r="E1055" s="152" t="s">
        <v>32</v>
      </c>
      <c r="F1055" s="153" t="s">
        <v>1301</v>
      </c>
      <c r="H1055" s="152" t="s">
        <v>32</v>
      </c>
      <c r="I1055" s="154"/>
      <c r="L1055" s="150"/>
      <c r="M1055" s="155"/>
      <c r="T1055" s="156"/>
      <c r="AT1055" s="152" t="s">
        <v>189</v>
      </c>
      <c r="AU1055" s="152" t="s">
        <v>88</v>
      </c>
      <c r="AV1055" s="12" t="s">
        <v>86</v>
      </c>
      <c r="AW1055" s="12" t="s">
        <v>41</v>
      </c>
      <c r="AX1055" s="12" t="s">
        <v>79</v>
      </c>
      <c r="AY1055" s="152" t="s">
        <v>178</v>
      </c>
    </row>
    <row r="1056" spans="2:65" s="12" customFormat="1" ht="10.199999999999999">
      <c r="B1056" s="150"/>
      <c r="D1056" s="151" t="s">
        <v>189</v>
      </c>
      <c r="E1056" s="152" t="s">
        <v>32</v>
      </c>
      <c r="F1056" s="153" t="s">
        <v>1743</v>
      </c>
      <c r="H1056" s="152" t="s">
        <v>32</v>
      </c>
      <c r="I1056" s="154"/>
      <c r="L1056" s="150"/>
      <c r="M1056" s="155"/>
      <c r="T1056" s="156"/>
      <c r="AT1056" s="152" t="s">
        <v>189</v>
      </c>
      <c r="AU1056" s="152" t="s">
        <v>88</v>
      </c>
      <c r="AV1056" s="12" t="s">
        <v>86</v>
      </c>
      <c r="AW1056" s="12" t="s">
        <v>41</v>
      </c>
      <c r="AX1056" s="12" t="s">
        <v>79</v>
      </c>
      <c r="AY1056" s="152" t="s">
        <v>178</v>
      </c>
    </row>
    <row r="1057" spans="2:65" s="13" customFormat="1" ht="10.199999999999999">
      <c r="B1057" s="157"/>
      <c r="D1057" s="151" t="s">
        <v>189</v>
      </c>
      <c r="E1057" s="158" t="s">
        <v>32</v>
      </c>
      <c r="F1057" s="159" t="s">
        <v>1620</v>
      </c>
      <c r="H1057" s="160">
        <v>4</v>
      </c>
      <c r="I1057" s="161"/>
      <c r="L1057" s="157"/>
      <c r="M1057" s="162"/>
      <c r="T1057" s="163"/>
      <c r="AT1057" s="158" t="s">
        <v>189</v>
      </c>
      <c r="AU1057" s="158" t="s">
        <v>88</v>
      </c>
      <c r="AV1057" s="13" t="s">
        <v>88</v>
      </c>
      <c r="AW1057" s="13" t="s">
        <v>41</v>
      </c>
      <c r="AX1057" s="13" t="s">
        <v>86</v>
      </c>
      <c r="AY1057" s="158" t="s">
        <v>178</v>
      </c>
    </row>
    <row r="1058" spans="2:65" s="1" customFormat="1" ht="21.75" customHeight="1">
      <c r="B1058" s="34"/>
      <c r="C1058" s="171" t="s">
        <v>849</v>
      </c>
      <c r="D1058" s="171" t="s">
        <v>398</v>
      </c>
      <c r="E1058" s="172" t="s">
        <v>1751</v>
      </c>
      <c r="F1058" s="173" t="s">
        <v>1752</v>
      </c>
      <c r="G1058" s="174" t="s">
        <v>219</v>
      </c>
      <c r="H1058" s="175">
        <v>4.08</v>
      </c>
      <c r="I1058" s="176"/>
      <c r="J1058" s="177">
        <f>ROUND(I1058*H1058,2)</f>
        <v>0</v>
      </c>
      <c r="K1058" s="173" t="s">
        <v>184</v>
      </c>
      <c r="L1058" s="178"/>
      <c r="M1058" s="179" t="s">
        <v>32</v>
      </c>
      <c r="N1058" s="180" t="s">
        <v>50</v>
      </c>
      <c r="P1058" s="142">
        <f>O1058*H1058</f>
        <v>0</v>
      </c>
      <c r="Q1058" s="142">
        <v>0.111</v>
      </c>
      <c r="R1058" s="142">
        <f>Q1058*H1058</f>
        <v>0.45288</v>
      </c>
      <c r="S1058" s="142">
        <v>0</v>
      </c>
      <c r="T1058" s="143">
        <f>S1058*H1058</f>
        <v>0</v>
      </c>
      <c r="AR1058" s="144" t="s">
        <v>241</v>
      </c>
      <c r="AT1058" s="144" t="s">
        <v>398</v>
      </c>
      <c r="AU1058" s="144" t="s">
        <v>88</v>
      </c>
      <c r="AY1058" s="18" t="s">
        <v>178</v>
      </c>
      <c r="BE1058" s="145">
        <f>IF(N1058="základní",J1058,0)</f>
        <v>0</v>
      </c>
      <c r="BF1058" s="145">
        <f>IF(N1058="snížená",J1058,0)</f>
        <v>0</v>
      </c>
      <c r="BG1058" s="145">
        <f>IF(N1058="zákl. přenesená",J1058,0)</f>
        <v>0</v>
      </c>
      <c r="BH1058" s="145">
        <f>IF(N1058="sníž. přenesená",J1058,0)</f>
        <v>0</v>
      </c>
      <c r="BI1058" s="145">
        <f>IF(N1058="nulová",J1058,0)</f>
        <v>0</v>
      </c>
      <c r="BJ1058" s="18" t="s">
        <v>86</v>
      </c>
      <c r="BK1058" s="145">
        <f>ROUND(I1058*H1058,2)</f>
        <v>0</v>
      </c>
      <c r="BL1058" s="18" t="s">
        <v>185</v>
      </c>
      <c r="BM1058" s="144" t="s">
        <v>1753</v>
      </c>
    </row>
    <row r="1059" spans="2:65" s="13" customFormat="1" ht="10.199999999999999">
      <c r="B1059" s="157"/>
      <c r="D1059" s="151" t="s">
        <v>189</v>
      </c>
      <c r="F1059" s="159" t="s">
        <v>770</v>
      </c>
      <c r="H1059" s="160">
        <v>4.08</v>
      </c>
      <c r="I1059" s="161"/>
      <c r="L1059" s="157"/>
      <c r="M1059" s="162"/>
      <c r="T1059" s="163"/>
      <c r="AT1059" s="158" t="s">
        <v>189</v>
      </c>
      <c r="AU1059" s="158" t="s">
        <v>88</v>
      </c>
      <c r="AV1059" s="13" t="s">
        <v>88</v>
      </c>
      <c r="AW1059" s="13" t="s">
        <v>4</v>
      </c>
      <c r="AX1059" s="13" t="s">
        <v>86</v>
      </c>
      <c r="AY1059" s="158" t="s">
        <v>178</v>
      </c>
    </row>
    <row r="1060" spans="2:65" s="1" customFormat="1" ht="24.15" customHeight="1">
      <c r="B1060" s="34"/>
      <c r="C1060" s="133" t="s">
        <v>857</v>
      </c>
      <c r="D1060" s="133" t="s">
        <v>180</v>
      </c>
      <c r="E1060" s="134" t="s">
        <v>1754</v>
      </c>
      <c r="F1060" s="135" t="s">
        <v>1755</v>
      </c>
      <c r="G1060" s="136" t="s">
        <v>219</v>
      </c>
      <c r="H1060" s="137">
        <v>4</v>
      </c>
      <c r="I1060" s="138"/>
      <c r="J1060" s="139">
        <f>ROUND(I1060*H1060,2)</f>
        <v>0</v>
      </c>
      <c r="K1060" s="135" t="s">
        <v>184</v>
      </c>
      <c r="L1060" s="34"/>
      <c r="M1060" s="140" t="s">
        <v>32</v>
      </c>
      <c r="N1060" s="141" t="s">
        <v>50</v>
      </c>
      <c r="P1060" s="142">
        <f>O1060*H1060</f>
        <v>0</v>
      </c>
      <c r="Q1060" s="142">
        <v>2.972E-2</v>
      </c>
      <c r="R1060" s="142">
        <f>Q1060*H1060</f>
        <v>0.11888</v>
      </c>
      <c r="S1060" s="142">
        <v>0</v>
      </c>
      <c r="T1060" s="143">
        <f>S1060*H1060</f>
        <v>0</v>
      </c>
      <c r="AR1060" s="144" t="s">
        <v>185</v>
      </c>
      <c r="AT1060" s="144" t="s">
        <v>180</v>
      </c>
      <c r="AU1060" s="144" t="s">
        <v>88</v>
      </c>
      <c r="AY1060" s="18" t="s">
        <v>178</v>
      </c>
      <c r="BE1060" s="145">
        <f>IF(N1060="základní",J1060,0)</f>
        <v>0</v>
      </c>
      <c r="BF1060" s="145">
        <f>IF(N1060="snížená",J1060,0)</f>
        <v>0</v>
      </c>
      <c r="BG1060" s="145">
        <f>IF(N1060="zákl. přenesená",J1060,0)</f>
        <v>0</v>
      </c>
      <c r="BH1060" s="145">
        <f>IF(N1060="sníž. přenesená",J1060,0)</f>
        <v>0</v>
      </c>
      <c r="BI1060" s="145">
        <f>IF(N1060="nulová",J1060,0)</f>
        <v>0</v>
      </c>
      <c r="BJ1060" s="18" t="s">
        <v>86</v>
      </c>
      <c r="BK1060" s="145">
        <f>ROUND(I1060*H1060,2)</f>
        <v>0</v>
      </c>
      <c r="BL1060" s="18" t="s">
        <v>185</v>
      </c>
      <c r="BM1060" s="144" t="s">
        <v>1756</v>
      </c>
    </row>
    <row r="1061" spans="2:65" s="1" customFormat="1" ht="10.199999999999999">
      <c r="B1061" s="34"/>
      <c r="D1061" s="146" t="s">
        <v>187</v>
      </c>
      <c r="F1061" s="147" t="s">
        <v>1757</v>
      </c>
      <c r="I1061" s="148"/>
      <c r="L1061" s="34"/>
      <c r="M1061" s="149"/>
      <c r="T1061" s="55"/>
      <c r="AT1061" s="18" t="s">
        <v>187</v>
      </c>
      <c r="AU1061" s="18" t="s">
        <v>88</v>
      </c>
    </row>
    <row r="1062" spans="2:65" s="12" customFormat="1" ht="10.199999999999999">
      <c r="B1062" s="150"/>
      <c r="D1062" s="151" t="s">
        <v>189</v>
      </c>
      <c r="E1062" s="152" t="s">
        <v>32</v>
      </c>
      <c r="F1062" s="153" t="s">
        <v>190</v>
      </c>
      <c r="H1062" s="152" t="s">
        <v>32</v>
      </c>
      <c r="I1062" s="154"/>
      <c r="L1062" s="150"/>
      <c r="M1062" s="155"/>
      <c r="T1062" s="156"/>
      <c r="AT1062" s="152" t="s">
        <v>189</v>
      </c>
      <c r="AU1062" s="152" t="s">
        <v>88</v>
      </c>
      <c r="AV1062" s="12" t="s">
        <v>86</v>
      </c>
      <c r="AW1062" s="12" t="s">
        <v>41</v>
      </c>
      <c r="AX1062" s="12" t="s">
        <v>79</v>
      </c>
      <c r="AY1062" s="152" t="s">
        <v>178</v>
      </c>
    </row>
    <row r="1063" spans="2:65" s="12" customFormat="1" ht="10.199999999999999">
      <c r="B1063" s="150"/>
      <c r="D1063" s="151" t="s">
        <v>189</v>
      </c>
      <c r="E1063" s="152" t="s">
        <v>32</v>
      </c>
      <c r="F1063" s="153" t="s">
        <v>1222</v>
      </c>
      <c r="H1063" s="152" t="s">
        <v>32</v>
      </c>
      <c r="I1063" s="154"/>
      <c r="L1063" s="150"/>
      <c r="M1063" s="155"/>
      <c r="T1063" s="156"/>
      <c r="AT1063" s="152" t="s">
        <v>189</v>
      </c>
      <c r="AU1063" s="152" t="s">
        <v>88</v>
      </c>
      <c r="AV1063" s="12" t="s">
        <v>86</v>
      </c>
      <c r="AW1063" s="12" t="s">
        <v>41</v>
      </c>
      <c r="AX1063" s="12" t="s">
        <v>79</v>
      </c>
      <c r="AY1063" s="152" t="s">
        <v>178</v>
      </c>
    </row>
    <row r="1064" spans="2:65" s="12" customFormat="1" ht="10.199999999999999">
      <c r="B1064" s="150"/>
      <c r="D1064" s="151" t="s">
        <v>189</v>
      </c>
      <c r="E1064" s="152" t="s">
        <v>32</v>
      </c>
      <c r="F1064" s="153" t="s">
        <v>1242</v>
      </c>
      <c r="H1064" s="152" t="s">
        <v>32</v>
      </c>
      <c r="I1064" s="154"/>
      <c r="L1064" s="150"/>
      <c r="M1064" s="155"/>
      <c r="T1064" s="156"/>
      <c r="AT1064" s="152" t="s">
        <v>189</v>
      </c>
      <c r="AU1064" s="152" t="s">
        <v>88</v>
      </c>
      <c r="AV1064" s="12" t="s">
        <v>86</v>
      </c>
      <c r="AW1064" s="12" t="s">
        <v>41</v>
      </c>
      <c r="AX1064" s="12" t="s">
        <v>79</v>
      </c>
      <c r="AY1064" s="152" t="s">
        <v>178</v>
      </c>
    </row>
    <row r="1065" spans="2:65" s="12" customFormat="1" ht="10.199999999999999">
      <c r="B1065" s="150"/>
      <c r="D1065" s="151" t="s">
        <v>189</v>
      </c>
      <c r="E1065" s="152" t="s">
        <v>32</v>
      </c>
      <c r="F1065" s="153" t="s">
        <v>1301</v>
      </c>
      <c r="H1065" s="152" t="s">
        <v>32</v>
      </c>
      <c r="I1065" s="154"/>
      <c r="L1065" s="150"/>
      <c r="M1065" s="155"/>
      <c r="T1065" s="156"/>
      <c r="AT1065" s="152" t="s">
        <v>189</v>
      </c>
      <c r="AU1065" s="152" t="s">
        <v>88</v>
      </c>
      <c r="AV1065" s="12" t="s">
        <v>86</v>
      </c>
      <c r="AW1065" s="12" t="s">
        <v>41</v>
      </c>
      <c r="AX1065" s="12" t="s">
        <v>79</v>
      </c>
      <c r="AY1065" s="152" t="s">
        <v>178</v>
      </c>
    </row>
    <row r="1066" spans="2:65" s="12" customFormat="1" ht="10.199999999999999">
      <c r="B1066" s="150"/>
      <c r="D1066" s="151" t="s">
        <v>189</v>
      </c>
      <c r="E1066" s="152" t="s">
        <v>32</v>
      </c>
      <c r="F1066" s="153" t="s">
        <v>1743</v>
      </c>
      <c r="H1066" s="152" t="s">
        <v>32</v>
      </c>
      <c r="I1066" s="154"/>
      <c r="L1066" s="150"/>
      <c r="M1066" s="155"/>
      <c r="T1066" s="156"/>
      <c r="AT1066" s="152" t="s">
        <v>189</v>
      </c>
      <c r="AU1066" s="152" t="s">
        <v>88</v>
      </c>
      <c r="AV1066" s="12" t="s">
        <v>86</v>
      </c>
      <c r="AW1066" s="12" t="s">
        <v>41</v>
      </c>
      <c r="AX1066" s="12" t="s">
        <v>79</v>
      </c>
      <c r="AY1066" s="152" t="s">
        <v>178</v>
      </c>
    </row>
    <row r="1067" spans="2:65" s="13" customFormat="1" ht="10.199999999999999">
      <c r="B1067" s="157"/>
      <c r="D1067" s="151" t="s">
        <v>189</v>
      </c>
      <c r="E1067" s="158" t="s">
        <v>32</v>
      </c>
      <c r="F1067" s="159" t="s">
        <v>1620</v>
      </c>
      <c r="H1067" s="160">
        <v>4</v>
      </c>
      <c r="I1067" s="161"/>
      <c r="L1067" s="157"/>
      <c r="M1067" s="162"/>
      <c r="T1067" s="163"/>
      <c r="AT1067" s="158" t="s">
        <v>189</v>
      </c>
      <c r="AU1067" s="158" t="s">
        <v>88</v>
      </c>
      <c r="AV1067" s="13" t="s">
        <v>88</v>
      </c>
      <c r="AW1067" s="13" t="s">
        <v>41</v>
      </c>
      <c r="AX1067" s="13" t="s">
        <v>86</v>
      </c>
      <c r="AY1067" s="158" t="s">
        <v>178</v>
      </c>
    </row>
    <row r="1068" spans="2:65" s="1" customFormat="1" ht="24.15" customHeight="1">
      <c r="B1068" s="34"/>
      <c r="C1068" s="171" t="s">
        <v>863</v>
      </c>
      <c r="D1068" s="171" t="s">
        <v>398</v>
      </c>
      <c r="E1068" s="172" t="s">
        <v>1758</v>
      </c>
      <c r="F1068" s="173" t="s">
        <v>1759</v>
      </c>
      <c r="G1068" s="174" t="s">
        <v>219</v>
      </c>
      <c r="H1068" s="175">
        <v>4.08</v>
      </c>
      <c r="I1068" s="176"/>
      <c r="J1068" s="177">
        <f>ROUND(I1068*H1068,2)</f>
        <v>0</v>
      </c>
      <c r="K1068" s="173" t="s">
        <v>184</v>
      </c>
      <c r="L1068" s="178"/>
      <c r="M1068" s="179" t="s">
        <v>32</v>
      </c>
      <c r="N1068" s="180" t="s">
        <v>50</v>
      </c>
      <c r="P1068" s="142">
        <f>O1068*H1068</f>
        <v>0</v>
      </c>
      <c r="Q1068" s="142">
        <v>0.04</v>
      </c>
      <c r="R1068" s="142">
        <f>Q1068*H1068</f>
        <v>0.16320000000000001</v>
      </c>
      <c r="S1068" s="142">
        <v>0</v>
      </c>
      <c r="T1068" s="143">
        <f>S1068*H1068</f>
        <v>0</v>
      </c>
      <c r="AR1068" s="144" t="s">
        <v>241</v>
      </c>
      <c r="AT1068" s="144" t="s">
        <v>398</v>
      </c>
      <c r="AU1068" s="144" t="s">
        <v>88</v>
      </c>
      <c r="AY1068" s="18" t="s">
        <v>178</v>
      </c>
      <c r="BE1068" s="145">
        <f>IF(N1068="základní",J1068,0)</f>
        <v>0</v>
      </c>
      <c r="BF1068" s="145">
        <f>IF(N1068="snížená",J1068,0)</f>
        <v>0</v>
      </c>
      <c r="BG1068" s="145">
        <f>IF(N1068="zákl. přenesená",J1068,0)</f>
        <v>0</v>
      </c>
      <c r="BH1068" s="145">
        <f>IF(N1068="sníž. přenesená",J1068,0)</f>
        <v>0</v>
      </c>
      <c r="BI1068" s="145">
        <f>IF(N1068="nulová",J1068,0)</f>
        <v>0</v>
      </c>
      <c r="BJ1068" s="18" t="s">
        <v>86</v>
      </c>
      <c r="BK1068" s="145">
        <f>ROUND(I1068*H1068,2)</f>
        <v>0</v>
      </c>
      <c r="BL1068" s="18" t="s">
        <v>185</v>
      </c>
      <c r="BM1068" s="144" t="s">
        <v>1760</v>
      </c>
    </row>
    <row r="1069" spans="2:65" s="13" customFormat="1" ht="10.199999999999999">
      <c r="B1069" s="157"/>
      <c r="D1069" s="151" t="s">
        <v>189</v>
      </c>
      <c r="F1069" s="159" t="s">
        <v>770</v>
      </c>
      <c r="H1069" s="160">
        <v>4.08</v>
      </c>
      <c r="I1069" s="161"/>
      <c r="L1069" s="157"/>
      <c r="M1069" s="162"/>
      <c r="T1069" s="163"/>
      <c r="AT1069" s="158" t="s">
        <v>189</v>
      </c>
      <c r="AU1069" s="158" t="s">
        <v>88</v>
      </c>
      <c r="AV1069" s="13" t="s">
        <v>88</v>
      </c>
      <c r="AW1069" s="13" t="s">
        <v>4</v>
      </c>
      <c r="AX1069" s="13" t="s">
        <v>86</v>
      </c>
      <c r="AY1069" s="158" t="s">
        <v>178</v>
      </c>
    </row>
    <row r="1070" spans="2:65" s="1" customFormat="1" ht="24.15" customHeight="1">
      <c r="B1070" s="34"/>
      <c r="C1070" s="133" t="s">
        <v>872</v>
      </c>
      <c r="D1070" s="133" t="s">
        <v>180</v>
      </c>
      <c r="E1070" s="134" t="s">
        <v>1761</v>
      </c>
      <c r="F1070" s="135" t="s">
        <v>1762</v>
      </c>
      <c r="G1070" s="136" t="s">
        <v>219</v>
      </c>
      <c r="H1070" s="137">
        <v>1</v>
      </c>
      <c r="I1070" s="138"/>
      <c r="J1070" s="139">
        <f>ROUND(I1070*H1070,2)</f>
        <v>0</v>
      </c>
      <c r="K1070" s="135" t="s">
        <v>184</v>
      </c>
      <c r="L1070" s="34"/>
      <c r="M1070" s="140" t="s">
        <v>32</v>
      </c>
      <c r="N1070" s="141" t="s">
        <v>50</v>
      </c>
      <c r="P1070" s="142">
        <f>O1070*H1070</f>
        <v>0</v>
      </c>
      <c r="Q1070" s="142">
        <v>0</v>
      </c>
      <c r="R1070" s="142">
        <f>Q1070*H1070</f>
        <v>0</v>
      </c>
      <c r="S1070" s="142">
        <v>0.1</v>
      </c>
      <c r="T1070" s="143">
        <f>S1070*H1070</f>
        <v>0.1</v>
      </c>
      <c r="AR1070" s="144" t="s">
        <v>185</v>
      </c>
      <c r="AT1070" s="144" t="s">
        <v>180</v>
      </c>
      <c r="AU1070" s="144" t="s">
        <v>88</v>
      </c>
      <c r="AY1070" s="18" t="s">
        <v>178</v>
      </c>
      <c r="BE1070" s="145">
        <f>IF(N1070="základní",J1070,0)</f>
        <v>0</v>
      </c>
      <c r="BF1070" s="145">
        <f>IF(N1070="snížená",J1070,0)</f>
        <v>0</v>
      </c>
      <c r="BG1070" s="145">
        <f>IF(N1070="zákl. přenesená",J1070,0)</f>
        <v>0</v>
      </c>
      <c r="BH1070" s="145">
        <f>IF(N1070="sníž. přenesená",J1070,0)</f>
        <v>0</v>
      </c>
      <c r="BI1070" s="145">
        <f>IF(N1070="nulová",J1070,0)</f>
        <v>0</v>
      </c>
      <c r="BJ1070" s="18" t="s">
        <v>86</v>
      </c>
      <c r="BK1070" s="145">
        <f>ROUND(I1070*H1070,2)</f>
        <v>0</v>
      </c>
      <c r="BL1070" s="18" t="s">
        <v>185</v>
      </c>
      <c r="BM1070" s="144" t="s">
        <v>1763</v>
      </c>
    </row>
    <row r="1071" spans="2:65" s="1" customFormat="1" ht="10.199999999999999">
      <c r="B1071" s="34"/>
      <c r="D1071" s="146" t="s">
        <v>187</v>
      </c>
      <c r="F1071" s="147" t="s">
        <v>1764</v>
      </c>
      <c r="I1071" s="148"/>
      <c r="L1071" s="34"/>
      <c r="M1071" s="149"/>
      <c r="T1071" s="55"/>
      <c r="AT1071" s="18" t="s">
        <v>187</v>
      </c>
      <c r="AU1071" s="18" t="s">
        <v>88</v>
      </c>
    </row>
    <row r="1072" spans="2:65" s="12" customFormat="1" ht="10.199999999999999">
      <c r="B1072" s="150"/>
      <c r="D1072" s="151" t="s">
        <v>189</v>
      </c>
      <c r="E1072" s="152" t="s">
        <v>32</v>
      </c>
      <c r="F1072" s="153" t="s">
        <v>190</v>
      </c>
      <c r="H1072" s="152" t="s">
        <v>32</v>
      </c>
      <c r="I1072" s="154"/>
      <c r="L1072" s="150"/>
      <c r="M1072" s="155"/>
      <c r="T1072" s="156"/>
      <c r="AT1072" s="152" t="s">
        <v>189</v>
      </c>
      <c r="AU1072" s="152" t="s">
        <v>88</v>
      </c>
      <c r="AV1072" s="12" t="s">
        <v>86</v>
      </c>
      <c r="AW1072" s="12" t="s">
        <v>41</v>
      </c>
      <c r="AX1072" s="12" t="s">
        <v>79</v>
      </c>
      <c r="AY1072" s="152" t="s">
        <v>178</v>
      </c>
    </row>
    <row r="1073" spans="2:65" s="12" customFormat="1" ht="10.199999999999999">
      <c r="B1073" s="150"/>
      <c r="D1073" s="151" t="s">
        <v>189</v>
      </c>
      <c r="E1073" s="152" t="s">
        <v>32</v>
      </c>
      <c r="F1073" s="153" t="s">
        <v>1222</v>
      </c>
      <c r="H1073" s="152" t="s">
        <v>32</v>
      </c>
      <c r="I1073" s="154"/>
      <c r="L1073" s="150"/>
      <c r="M1073" s="155"/>
      <c r="T1073" s="156"/>
      <c r="AT1073" s="152" t="s">
        <v>189</v>
      </c>
      <c r="AU1073" s="152" t="s">
        <v>88</v>
      </c>
      <c r="AV1073" s="12" t="s">
        <v>86</v>
      </c>
      <c r="AW1073" s="12" t="s">
        <v>41</v>
      </c>
      <c r="AX1073" s="12" t="s">
        <v>79</v>
      </c>
      <c r="AY1073" s="152" t="s">
        <v>178</v>
      </c>
    </row>
    <row r="1074" spans="2:65" s="12" customFormat="1" ht="10.199999999999999">
      <c r="B1074" s="150"/>
      <c r="D1074" s="151" t="s">
        <v>189</v>
      </c>
      <c r="E1074" s="152" t="s">
        <v>32</v>
      </c>
      <c r="F1074" s="153" t="s">
        <v>1467</v>
      </c>
      <c r="H1074" s="152" t="s">
        <v>32</v>
      </c>
      <c r="I1074" s="154"/>
      <c r="L1074" s="150"/>
      <c r="M1074" s="155"/>
      <c r="T1074" s="156"/>
      <c r="AT1074" s="152" t="s">
        <v>189</v>
      </c>
      <c r="AU1074" s="152" t="s">
        <v>88</v>
      </c>
      <c r="AV1074" s="12" t="s">
        <v>86</v>
      </c>
      <c r="AW1074" s="12" t="s">
        <v>41</v>
      </c>
      <c r="AX1074" s="12" t="s">
        <v>79</v>
      </c>
      <c r="AY1074" s="152" t="s">
        <v>178</v>
      </c>
    </row>
    <row r="1075" spans="2:65" s="12" customFormat="1" ht="10.199999999999999">
      <c r="B1075" s="150"/>
      <c r="D1075" s="151" t="s">
        <v>189</v>
      </c>
      <c r="E1075" s="152" t="s">
        <v>32</v>
      </c>
      <c r="F1075" s="153" t="s">
        <v>1653</v>
      </c>
      <c r="H1075" s="152" t="s">
        <v>32</v>
      </c>
      <c r="I1075" s="154"/>
      <c r="L1075" s="150"/>
      <c r="M1075" s="155"/>
      <c r="T1075" s="156"/>
      <c r="AT1075" s="152" t="s">
        <v>189</v>
      </c>
      <c r="AU1075" s="152" t="s">
        <v>88</v>
      </c>
      <c r="AV1075" s="12" t="s">
        <v>86</v>
      </c>
      <c r="AW1075" s="12" t="s">
        <v>41</v>
      </c>
      <c r="AX1075" s="12" t="s">
        <v>79</v>
      </c>
      <c r="AY1075" s="152" t="s">
        <v>178</v>
      </c>
    </row>
    <row r="1076" spans="2:65" s="13" customFormat="1" ht="10.199999999999999">
      <c r="B1076" s="157"/>
      <c r="D1076" s="151" t="s">
        <v>189</v>
      </c>
      <c r="E1076" s="158" t="s">
        <v>32</v>
      </c>
      <c r="F1076" s="159" t="s">
        <v>1485</v>
      </c>
      <c r="H1076" s="160">
        <v>1</v>
      </c>
      <c r="I1076" s="161"/>
      <c r="L1076" s="157"/>
      <c r="M1076" s="162"/>
      <c r="T1076" s="163"/>
      <c r="AT1076" s="158" t="s">
        <v>189</v>
      </c>
      <c r="AU1076" s="158" t="s">
        <v>88</v>
      </c>
      <c r="AV1076" s="13" t="s">
        <v>88</v>
      </c>
      <c r="AW1076" s="13" t="s">
        <v>41</v>
      </c>
      <c r="AX1076" s="13" t="s">
        <v>86</v>
      </c>
      <c r="AY1076" s="158" t="s">
        <v>178</v>
      </c>
    </row>
    <row r="1077" spans="2:65" s="1" customFormat="1" ht="24.15" customHeight="1">
      <c r="B1077" s="34"/>
      <c r="C1077" s="133" t="s">
        <v>877</v>
      </c>
      <c r="D1077" s="133" t="s">
        <v>180</v>
      </c>
      <c r="E1077" s="134" t="s">
        <v>834</v>
      </c>
      <c r="F1077" s="135" t="s">
        <v>835</v>
      </c>
      <c r="G1077" s="136" t="s">
        <v>219</v>
      </c>
      <c r="H1077" s="137">
        <v>11</v>
      </c>
      <c r="I1077" s="138"/>
      <c r="J1077" s="139">
        <f>ROUND(I1077*H1077,2)</f>
        <v>0</v>
      </c>
      <c r="K1077" s="135" t="s">
        <v>184</v>
      </c>
      <c r="L1077" s="34"/>
      <c r="M1077" s="140" t="s">
        <v>32</v>
      </c>
      <c r="N1077" s="141" t="s">
        <v>50</v>
      </c>
      <c r="P1077" s="142">
        <f>O1077*H1077</f>
        <v>0</v>
      </c>
      <c r="Q1077" s="142">
        <v>0.21734000000000001</v>
      </c>
      <c r="R1077" s="142">
        <f>Q1077*H1077</f>
        <v>2.3907400000000001</v>
      </c>
      <c r="S1077" s="142">
        <v>0</v>
      </c>
      <c r="T1077" s="143">
        <f>S1077*H1077</f>
        <v>0</v>
      </c>
      <c r="AR1077" s="144" t="s">
        <v>185</v>
      </c>
      <c r="AT1077" s="144" t="s">
        <v>180</v>
      </c>
      <c r="AU1077" s="144" t="s">
        <v>88</v>
      </c>
      <c r="AY1077" s="18" t="s">
        <v>178</v>
      </c>
      <c r="BE1077" s="145">
        <f>IF(N1077="základní",J1077,0)</f>
        <v>0</v>
      </c>
      <c r="BF1077" s="145">
        <f>IF(N1077="snížená",J1077,0)</f>
        <v>0</v>
      </c>
      <c r="BG1077" s="145">
        <f>IF(N1077="zákl. přenesená",J1077,0)</f>
        <v>0</v>
      </c>
      <c r="BH1077" s="145">
        <f>IF(N1077="sníž. přenesená",J1077,0)</f>
        <v>0</v>
      </c>
      <c r="BI1077" s="145">
        <f>IF(N1077="nulová",J1077,0)</f>
        <v>0</v>
      </c>
      <c r="BJ1077" s="18" t="s">
        <v>86</v>
      </c>
      <c r="BK1077" s="145">
        <f>ROUND(I1077*H1077,2)</f>
        <v>0</v>
      </c>
      <c r="BL1077" s="18" t="s">
        <v>185</v>
      </c>
      <c r="BM1077" s="144" t="s">
        <v>1765</v>
      </c>
    </row>
    <row r="1078" spans="2:65" s="1" customFormat="1" ht="10.199999999999999">
      <c r="B1078" s="34"/>
      <c r="D1078" s="146" t="s">
        <v>187</v>
      </c>
      <c r="F1078" s="147" t="s">
        <v>837</v>
      </c>
      <c r="I1078" s="148"/>
      <c r="L1078" s="34"/>
      <c r="M1078" s="149"/>
      <c r="T1078" s="55"/>
      <c r="AT1078" s="18" t="s">
        <v>187</v>
      </c>
      <c r="AU1078" s="18" t="s">
        <v>88</v>
      </c>
    </row>
    <row r="1079" spans="2:65" s="12" customFormat="1" ht="10.199999999999999">
      <c r="B1079" s="150"/>
      <c r="D1079" s="151" t="s">
        <v>189</v>
      </c>
      <c r="E1079" s="152" t="s">
        <v>32</v>
      </c>
      <c r="F1079" s="153" t="s">
        <v>190</v>
      </c>
      <c r="H1079" s="152" t="s">
        <v>32</v>
      </c>
      <c r="I1079" s="154"/>
      <c r="L1079" s="150"/>
      <c r="M1079" s="155"/>
      <c r="T1079" s="156"/>
      <c r="AT1079" s="152" t="s">
        <v>189</v>
      </c>
      <c r="AU1079" s="152" t="s">
        <v>88</v>
      </c>
      <c r="AV1079" s="12" t="s">
        <v>86</v>
      </c>
      <c r="AW1079" s="12" t="s">
        <v>41</v>
      </c>
      <c r="AX1079" s="12" t="s">
        <v>79</v>
      </c>
      <c r="AY1079" s="152" t="s">
        <v>178</v>
      </c>
    </row>
    <row r="1080" spans="2:65" s="12" customFormat="1" ht="10.199999999999999">
      <c r="B1080" s="150"/>
      <c r="D1080" s="151" t="s">
        <v>189</v>
      </c>
      <c r="E1080" s="152" t="s">
        <v>32</v>
      </c>
      <c r="F1080" s="153" t="s">
        <v>1222</v>
      </c>
      <c r="H1080" s="152" t="s">
        <v>32</v>
      </c>
      <c r="I1080" s="154"/>
      <c r="L1080" s="150"/>
      <c r="M1080" s="155"/>
      <c r="T1080" s="156"/>
      <c r="AT1080" s="152" t="s">
        <v>189</v>
      </c>
      <c r="AU1080" s="152" t="s">
        <v>88</v>
      </c>
      <c r="AV1080" s="12" t="s">
        <v>86</v>
      </c>
      <c r="AW1080" s="12" t="s">
        <v>41</v>
      </c>
      <c r="AX1080" s="12" t="s">
        <v>79</v>
      </c>
      <c r="AY1080" s="152" t="s">
        <v>178</v>
      </c>
    </row>
    <row r="1081" spans="2:65" s="12" customFormat="1" ht="10.199999999999999">
      <c r="B1081" s="150"/>
      <c r="D1081" s="151" t="s">
        <v>189</v>
      </c>
      <c r="E1081" s="152" t="s">
        <v>32</v>
      </c>
      <c r="F1081" s="153" t="s">
        <v>1475</v>
      </c>
      <c r="H1081" s="152" t="s">
        <v>32</v>
      </c>
      <c r="I1081" s="154"/>
      <c r="L1081" s="150"/>
      <c r="M1081" s="155"/>
      <c r="T1081" s="156"/>
      <c r="AT1081" s="152" t="s">
        <v>189</v>
      </c>
      <c r="AU1081" s="152" t="s">
        <v>88</v>
      </c>
      <c r="AV1081" s="12" t="s">
        <v>86</v>
      </c>
      <c r="AW1081" s="12" t="s">
        <v>41</v>
      </c>
      <c r="AX1081" s="12" t="s">
        <v>79</v>
      </c>
      <c r="AY1081" s="152" t="s">
        <v>178</v>
      </c>
    </row>
    <row r="1082" spans="2:65" s="12" customFormat="1" ht="10.199999999999999">
      <c r="B1082" s="150"/>
      <c r="D1082" s="151" t="s">
        <v>189</v>
      </c>
      <c r="E1082" s="152" t="s">
        <v>32</v>
      </c>
      <c r="F1082" s="153" t="s">
        <v>1320</v>
      </c>
      <c r="H1082" s="152" t="s">
        <v>32</v>
      </c>
      <c r="I1082" s="154"/>
      <c r="L1082" s="150"/>
      <c r="M1082" s="155"/>
      <c r="T1082" s="156"/>
      <c r="AT1082" s="152" t="s">
        <v>189</v>
      </c>
      <c r="AU1082" s="152" t="s">
        <v>88</v>
      </c>
      <c r="AV1082" s="12" t="s">
        <v>86</v>
      </c>
      <c r="AW1082" s="12" t="s">
        <v>41</v>
      </c>
      <c r="AX1082" s="12" t="s">
        <v>79</v>
      </c>
      <c r="AY1082" s="152" t="s">
        <v>178</v>
      </c>
    </row>
    <row r="1083" spans="2:65" s="12" customFormat="1" ht="10.199999999999999">
      <c r="B1083" s="150"/>
      <c r="D1083" s="151" t="s">
        <v>189</v>
      </c>
      <c r="E1083" s="152" t="s">
        <v>32</v>
      </c>
      <c r="F1083" s="153" t="s">
        <v>1476</v>
      </c>
      <c r="H1083" s="152" t="s">
        <v>32</v>
      </c>
      <c r="I1083" s="154"/>
      <c r="L1083" s="150"/>
      <c r="M1083" s="155"/>
      <c r="T1083" s="156"/>
      <c r="AT1083" s="152" t="s">
        <v>189</v>
      </c>
      <c r="AU1083" s="152" t="s">
        <v>88</v>
      </c>
      <c r="AV1083" s="12" t="s">
        <v>86</v>
      </c>
      <c r="AW1083" s="12" t="s">
        <v>41</v>
      </c>
      <c r="AX1083" s="12" t="s">
        <v>79</v>
      </c>
      <c r="AY1083" s="152" t="s">
        <v>178</v>
      </c>
    </row>
    <row r="1084" spans="2:65" s="13" customFormat="1" ht="10.199999999999999">
      <c r="B1084" s="157"/>
      <c r="D1084" s="151" t="s">
        <v>189</v>
      </c>
      <c r="E1084" s="158" t="s">
        <v>32</v>
      </c>
      <c r="F1084" s="159" t="s">
        <v>1516</v>
      </c>
      <c r="H1084" s="160">
        <v>8</v>
      </c>
      <c r="I1084" s="161"/>
      <c r="L1084" s="157"/>
      <c r="M1084" s="162"/>
      <c r="T1084" s="163"/>
      <c r="AT1084" s="158" t="s">
        <v>189</v>
      </c>
      <c r="AU1084" s="158" t="s">
        <v>88</v>
      </c>
      <c r="AV1084" s="13" t="s">
        <v>88</v>
      </c>
      <c r="AW1084" s="13" t="s">
        <v>41</v>
      </c>
      <c r="AX1084" s="13" t="s">
        <v>79</v>
      </c>
      <c r="AY1084" s="158" t="s">
        <v>178</v>
      </c>
    </row>
    <row r="1085" spans="2:65" s="12" customFormat="1" ht="10.199999999999999">
      <c r="B1085" s="150"/>
      <c r="D1085" s="151" t="s">
        <v>189</v>
      </c>
      <c r="E1085" s="152" t="s">
        <v>32</v>
      </c>
      <c r="F1085" s="153" t="s">
        <v>1322</v>
      </c>
      <c r="H1085" s="152" t="s">
        <v>32</v>
      </c>
      <c r="I1085" s="154"/>
      <c r="L1085" s="150"/>
      <c r="M1085" s="155"/>
      <c r="T1085" s="156"/>
      <c r="AT1085" s="152" t="s">
        <v>189</v>
      </c>
      <c r="AU1085" s="152" t="s">
        <v>88</v>
      </c>
      <c r="AV1085" s="12" t="s">
        <v>86</v>
      </c>
      <c r="AW1085" s="12" t="s">
        <v>41</v>
      </c>
      <c r="AX1085" s="12" t="s">
        <v>79</v>
      </c>
      <c r="AY1085" s="152" t="s">
        <v>178</v>
      </c>
    </row>
    <row r="1086" spans="2:65" s="12" customFormat="1" ht="10.199999999999999">
      <c r="B1086" s="150"/>
      <c r="D1086" s="151" t="s">
        <v>189</v>
      </c>
      <c r="E1086" s="152" t="s">
        <v>32</v>
      </c>
      <c r="F1086" s="153" t="s">
        <v>1766</v>
      </c>
      <c r="H1086" s="152" t="s">
        <v>32</v>
      </c>
      <c r="I1086" s="154"/>
      <c r="L1086" s="150"/>
      <c r="M1086" s="155"/>
      <c r="T1086" s="156"/>
      <c r="AT1086" s="152" t="s">
        <v>189</v>
      </c>
      <c r="AU1086" s="152" t="s">
        <v>88</v>
      </c>
      <c r="AV1086" s="12" t="s">
        <v>86</v>
      </c>
      <c r="AW1086" s="12" t="s">
        <v>41</v>
      </c>
      <c r="AX1086" s="12" t="s">
        <v>79</v>
      </c>
      <c r="AY1086" s="152" t="s">
        <v>178</v>
      </c>
    </row>
    <row r="1087" spans="2:65" s="13" customFormat="1" ht="10.199999999999999">
      <c r="B1087" s="157"/>
      <c r="D1087" s="151" t="s">
        <v>189</v>
      </c>
      <c r="E1087" s="158" t="s">
        <v>32</v>
      </c>
      <c r="F1087" s="159" t="s">
        <v>1495</v>
      </c>
      <c r="H1087" s="160">
        <v>3</v>
      </c>
      <c r="I1087" s="161"/>
      <c r="L1087" s="157"/>
      <c r="M1087" s="162"/>
      <c r="T1087" s="163"/>
      <c r="AT1087" s="158" t="s">
        <v>189</v>
      </c>
      <c r="AU1087" s="158" t="s">
        <v>88</v>
      </c>
      <c r="AV1087" s="13" t="s">
        <v>88</v>
      </c>
      <c r="AW1087" s="13" t="s">
        <v>41</v>
      </c>
      <c r="AX1087" s="13" t="s">
        <v>79</v>
      </c>
      <c r="AY1087" s="158" t="s">
        <v>178</v>
      </c>
    </row>
    <row r="1088" spans="2:65" s="14" customFormat="1" ht="10.199999999999999">
      <c r="B1088" s="164"/>
      <c r="D1088" s="151" t="s">
        <v>189</v>
      </c>
      <c r="E1088" s="165" t="s">
        <v>32</v>
      </c>
      <c r="F1088" s="166" t="s">
        <v>192</v>
      </c>
      <c r="H1088" s="167">
        <v>11</v>
      </c>
      <c r="I1088" s="168"/>
      <c r="L1088" s="164"/>
      <c r="M1088" s="169"/>
      <c r="T1088" s="170"/>
      <c r="AT1088" s="165" t="s">
        <v>189</v>
      </c>
      <c r="AU1088" s="165" t="s">
        <v>88</v>
      </c>
      <c r="AV1088" s="14" t="s">
        <v>185</v>
      </c>
      <c r="AW1088" s="14" t="s">
        <v>41</v>
      </c>
      <c r="AX1088" s="14" t="s">
        <v>86</v>
      </c>
      <c r="AY1088" s="165" t="s">
        <v>178</v>
      </c>
    </row>
    <row r="1089" spans="2:65" s="1" customFormat="1" ht="24.15" customHeight="1">
      <c r="B1089" s="34"/>
      <c r="C1089" s="171" t="s">
        <v>885</v>
      </c>
      <c r="D1089" s="171" t="s">
        <v>398</v>
      </c>
      <c r="E1089" s="172" t="s">
        <v>1767</v>
      </c>
      <c r="F1089" s="173" t="s">
        <v>1768</v>
      </c>
      <c r="G1089" s="174" t="s">
        <v>219</v>
      </c>
      <c r="H1089" s="175">
        <v>11</v>
      </c>
      <c r="I1089" s="176"/>
      <c r="J1089" s="177">
        <f>ROUND(I1089*H1089,2)</f>
        <v>0</v>
      </c>
      <c r="K1089" s="173" t="s">
        <v>184</v>
      </c>
      <c r="L1089" s="178"/>
      <c r="M1089" s="179" t="s">
        <v>32</v>
      </c>
      <c r="N1089" s="180" t="s">
        <v>50</v>
      </c>
      <c r="P1089" s="142">
        <f>O1089*H1089</f>
        <v>0</v>
      </c>
      <c r="Q1089" s="142">
        <v>7.9000000000000001E-2</v>
      </c>
      <c r="R1089" s="142">
        <f>Q1089*H1089</f>
        <v>0.86899999999999999</v>
      </c>
      <c r="S1089" s="142">
        <v>0</v>
      </c>
      <c r="T1089" s="143">
        <f>S1089*H1089</f>
        <v>0</v>
      </c>
      <c r="AR1089" s="144" t="s">
        <v>241</v>
      </c>
      <c r="AT1089" s="144" t="s">
        <v>398</v>
      </c>
      <c r="AU1089" s="144" t="s">
        <v>88</v>
      </c>
      <c r="AY1089" s="18" t="s">
        <v>178</v>
      </c>
      <c r="BE1089" s="145">
        <f>IF(N1089="základní",J1089,0)</f>
        <v>0</v>
      </c>
      <c r="BF1089" s="145">
        <f>IF(N1089="snížená",J1089,0)</f>
        <v>0</v>
      </c>
      <c r="BG1089" s="145">
        <f>IF(N1089="zákl. přenesená",J1089,0)</f>
        <v>0</v>
      </c>
      <c r="BH1089" s="145">
        <f>IF(N1089="sníž. přenesená",J1089,0)</f>
        <v>0</v>
      </c>
      <c r="BI1089" s="145">
        <f>IF(N1089="nulová",J1089,0)</f>
        <v>0</v>
      </c>
      <c r="BJ1089" s="18" t="s">
        <v>86</v>
      </c>
      <c r="BK1089" s="145">
        <f>ROUND(I1089*H1089,2)</f>
        <v>0</v>
      </c>
      <c r="BL1089" s="18" t="s">
        <v>185</v>
      </c>
      <c r="BM1089" s="144" t="s">
        <v>1769</v>
      </c>
    </row>
    <row r="1090" spans="2:65" s="1" customFormat="1" ht="24.15" customHeight="1">
      <c r="B1090" s="34"/>
      <c r="C1090" s="133" t="s">
        <v>892</v>
      </c>
      <c r="D1090" s="133" t="s">
        <v>180</v>
      </c>
      <c r="E1090" s="134" t="s">
        <v>1770</v>
      </c>
      <c r="F1090" s="135" t="s">
        <v>1771</v>
      </c>
      <c r="G1090" s="136" t="s">
        <v>219</v>
      </c>
      <c r="H1090" s="137">
        <v>4</v>
      </c>
      <c r="I1090" s="138"/>
      <c r="J1090" s="139">
        <f>ROUND(I1090*H1090,2)</f>
        <v>0</v>
      </c>
      <c r="K1090" s="135" t="s">
        <v>184</v>
      </c>
      <c r="L1090" s="34"/>
      <c r="M1090" s="140" t="s">
        <v>32</v>
      </c>
      <c r="N1090" s="141" t="s">
        <v>50</v>
      </c>
      <c r="P1090" s="142">
        <f>O1090*H1090</f>
        <v>0</v>
      </c>
      <c r="Q1090" s="142">
        <v>0</v>
      </c>
      <c r="R1090" s="142">
        <f>Q1090*H1090</f>
        <v>0</v>
      </c>
      <c r="S1090" s="142">
        <v>0.15</v>
      </c>
      <c r="T1090" s="143">
        <f>S1090*H1090</f>
        <v>0.6</v>
      </c>
      <c r="AR1090" s="144" t="s">
        <v>185</v>
      </c>
      <c r="AT1090" s="144" t="s">
        <v>180</v>
      </c>
      <c r="AU1090" s="144" t="s">
        <v>88</v>
      </c>
      <c r="AY1090" s="18" t="s">
        <v>178</v>
      </c>
      <c r="BE1090" s="145">
        <f>IF(N1090="základní",J1090,0)</f>
        <v>0</v>
      </c>
      <c r="BF1090" s="145">
        <f>IF(N1090="snížená",J1090,0)</f>
        <v>0</v>
      </c>
      <c r="BG1090" s="145">
        <f>IF(N1090="zákl. přenesená",J1090,0)</f>
        <v>0</v>
      </c>
      <c r="BH1090" s="145">
        <f>IF(N1090="sníž. přenesená",J1090,0)</f>
        <v>0</v>
      </c>
      <c r="BI1090" s="145">
        <f>IF(N1090="nulová",J1090,0)</f>
        <v>0</v>
      </c>
      <c r="BJ1090" s="18" t="s">
        <v>86</v>
      </c>
      <c r="BK1090" s="145">
        <f>ROUND(I1090*H1090,2)</f>
        <v>0</v>
      </c>
      <c r="BL1090" s="18" t="s">
        <v>185</v>
      </c>
      <c r="BM1090" s="144" t="s">
        <v>1772</v>
      </c>
    </row>
    <row r="1091" spans="2:65" s="1" customFormat="1" ht="10.199999999999999">
      <c r="B1091" s="34"/>
      <c r="D1091" s="146" t="s">
        <v>187</v>
      </c>
      <c r="F1091" s="147" t="s">
        <v>1773</v>
      </c>
      <c r="I1091" s="148"/>
      <c r="L1091" s="34"/>
      <c r="M1091" s="149"/>
      <c r="T1091" s="55"/>
      <c r="AT1091" s="18" t="s">
        <v>187</v>
      </c>
      <c r="AU1091" s="18" t="s">
        <v>88</v>
      </c>
    </row>
    <row r="1092" spans="2:65" s="12" customFormat="1" ht="10.199999999999999">
      <c r="B1092" s="150"/>
      <c r="D1092" s="151" t="s">
        <v>189</v>
      </c>
      <c r="E1092" s="152" t="s">
        <v>32</v>
      </c>
      <c r="F1092" s="153" t="s">
        <v>1222</v>
      </c>
      <c r="H1092" s="152" t="s">
        <v>32</v>
      </c>
      <c r="I1092" s="154"/>
      <c r="L1092" s="150"/>
      <c r="M1092" s="155"/>
      <c r="T1092" s="156"/>
      <c r="AT1092" s="152" t="s">
        <v>189</v>
      </c>
      <c r="AU1092" s="152" t="s">
        <v>88</v>
      </c>
      <c r="AV1092" s="12" t="s">
        <v>86</v>
      </c>
      <c r="AW1092" s="12" t="s">
        <v>41</v>
      </c>
      <c r="AX1092" s="12" t="s">
        <v>79</v>
      </c>
      <c r="AY1092" s="152" t="s">
        <v>178</v>
      </c>
    </row>
    <row r="1093" spans="2:65" s="12" customFormat="1" ht="10.199999999999999">
      <c r="B1093" s="150"/>
      <c r="D1093" s="151" t="s">
        <v>189</v>
      </c>
      <c r="E1093" s="152" t="s">
        <v>32</v>
      </c>
      <c r="F1093" s="153" t="s">
        <v>1774</v>
      </c>
      <c r="H1093" s="152" t="s">
        <v>32</v>
      </c>
      <c r="I1093" s="154"/>
      <c r="L1093" s="150"/>
      <c r="M1093" s="155"/>
      <c r="T1093" s="156"/>
      <c r="AT1093" s="152" t="s">
        <v>189</v>
      </c>
      <c r="AU1093" s="152" t="s">
        <v>88</v>
      </c>
      <c r="AV1093" s="12" t="s">
        <v>86</v>
      </c>
      <c r="AW1093" s="12" t="s">
        <v>41</v>
      </c>
      <c r="AX1093" s="12" t="s">
        <v>79</v>
      </c>
      <c r="AY1093" s="152" t="s">
        <v>178</v>
      </c>
    </row>
    <row r="1094" spans="2:65" s="13" customFormat="1" ht="10.199999999999999">
      <c r="B1094" s="157"/>
      <c r="D1094" s="151" t="s">
        <v>189</v>
      </c>
      <c r="E1094" s="158" t="s">
        <v>32</v>
      </c>
      <c r="F1094" s="159" t="s">
        <v>1620</v>
      </c>
      <c r="H1094" s="160">
        <v>4</v>
      </c>
      <c r="I1094" s="161"/>
      <c r="L1094" s="157"/>
      <c r="M1094" s="162"/>
      <c r="T1094" s="163"/>
      <c r="AT1094" s="158" t="s">
        <v>189</v>
      </c>
      <c r="AU1094" s="158" t="s">
        <v>88</v>
      </c>
      <c r="AV1094" s="13" t="s">
        <v>88</v>
      </c>
      <c r="AW1094" s="13" t="s">
        <v>41</v>
      </c>
      <c r="AX1094" s="13" t="s">
        <v>86</v>
      </c>
      <c r="AY1094" s="158" t="s">
        <v>178</v>
      </c>
    </row>
    <row r="1095" spans="2:65" s="1" customFormat="1" ht="24.15" customHeight="1">
      <c r="B1095" s="34"/>
      <c r="C1095" s="133" t="s">
        <v>900</v>
      </c>
      <c r="D1095" s="133" t="s">
        <v>180</v>
      </c>
      <c r="E1095" s="134" t="s">
        <v>1775</v>
      </c>
      <c r="F1095" s="135" t="s">
        <v>1776</v>
      </c>
      <c r="G1095" s="136" t="s">
        <v>219</v>
      </c>
      <c r="H1095" s="137">
        <v>4</v>
      </c>
      <c r="I1095" s="138"/>
      <c r="J1095" s="139">
        <f>ROUND(I1095*H1095,2)</f>
        <v>0</v>
      </c>
      <c r="K1095" s="135" t="s">
        <v>184</v>
      </c>
      <c r="L1095" s="34"/>
      <c r="M1095" s="140" t="s">
        <v>32</v>
      </c>
      <c r="N1095" s="141" t="s">
        <v>50</v>
      </c>
      <c r="P1095" s="142">
        <f>O1095*H1095</f>
        <v>0</v>
      </c>
      <c r="Q1095" s="142">
        <v>0.21734000000000001</v>
      </c>
      <c r="R1095" s="142">
        <f>Q1095*H1095</f>
        <v>0.86936000000000002</v>
      </c>
      <c r="S1095" s="142">
        <v>0</v>
      </c>
      <c r="T1095" s="143">
        <f>S1095*H1095</f>
        <v>0</v>
      </c>
      <c r="AR1095" s="144" t="s">
        <v>185</v>
      </c>
      <c r="AT1095" s="144" t="s">
        <v>180</v>
      </c>
      <c r="AU1095" s="144" t="s">
        <v>88</v>
      </c>
      <c r="AY1095" s="18" t="s">
        <v>178</v>
      </c>
      <c r="BE1095" s="145">
        <f>IF(N1095="základní",J1095,0)</f>
        <v>0</v>
      </c>
      <c r="BF1095" s="145">
        <f>IF(N1095="snížená",J1095,0)</f>
        <v>0</v>
      </c>
      <c r="BG1095" s="145">
        <f>IF(N1095="zákl. přenesená",J1095,0)</f>
        <v>0</v>
      </c>
      <c r="BH1095" s="145">
        <f>IF(N1095="sníž. přenesená",J1095,0)</f>
        <v>0</v>
      </c>
      <c r="BI1095" s="145">
        <f>IF(N1095="nulová",J1095,0)</f>
        <v>0</v>
      </c>
      <c r="BJ1095" s="18" t="s">
        <v>86</v>
      </c>
      <c r="BK1095" s="145">
        <f>ROUND(I1095*H1095,2)</f>
        <v>0</v>
      </c>
      <c r="BL1095" s="18" t="s">
        <v>185</v>
      </c>
      <c r="BM1095" s="144" t="s">
        <v>1777</v>
      </c>
    </row>
    <row r="1096" spans="2:65" s="1" customFormat="1" ht="10.199999999999999">
      <c r="B1096" s="34"/>
      <c r="D1096" s="146" t="s">
        <v>187</v>
      </c>
      <c r="F1096" s="147" t="s">
        <v>1778</v>
      </c>
      <c r="I1096" s="148"/>
      <c r="L1096" s="34"/>
      <c r="M1096" s="149"/>
      <c r="T1096" s="55"/>
      <c r="AT1096" s="18" t="s">
        <v>187</v>
      </c>
      <c r="AU1096" s="18" t="s">
        <v>88</v>
      </c>
    </row>
    <row r="1097" spans="2:65" s="12" customFormat="1" ht="10.199999999999999">
      <c r="B1097" s="150"/>
      <c r="D1097" s="151" t="s">
        <v>189</v>
      </c>
      <c r="E1097" s="152" t="s">
        <v>32</v>
      </c>
      <c r="F1097" s="153" t="s">
        <v>190</v>
      </c>
      <c r="H1097" s="152" t="s">
        <v>32</v>
      </c>
      <c r="I1097" s="154"/>
      <c r="L1097" s="150"/>
      <c r="M1097" s="155"/>
      <c r="T1097" s="156"/>
      <c r="AT1097" s="152" t="s">
        <v>189</v>
      </c>
      <c r="AU1097" s="152" t="s">
        <v>88</v>
      </c>
      <c r="AV1097" s="12" t="s">
        <v>86</v>
      </c>
      <c r="AW1097" s="12" t="s">
        <v>41</v>
      </c>
      <c r="AX1097" s="12" t="s">
        <v>79</v>
      </c>
      <c r="AY1097" s="152" t="s">
        <v>178</v>
      </c>
    </row>
    <row r="1098" spans="2:65" s="12" customFormat="1" ht="10.199999999999999">
      <c r="B1098" s="150"/>
      <c r="D1098" s="151" t="s">
        <v>189</v>
      </c>
      <c r="E1098" s="152" t="s">
        <v>32</v>
      </c>
      <c r="F1098" s="153" t="s">
        <v>1222</v>
      </c>
      <c r="H1098" s="152" t="s">
        <v>32</v>
      </c>
      <c r="I1098" s="154"/>
      <c r="L1098" s="150"/>
      <c r="M1098" s="155"/>
      <c r="T1098" s="156"/>
      <c r="AT1098" s="152" t="s">
        <v>189</v>
      </c>
      <c r="AU1098" s="152" t="s">
        <v>88</v>
      </c>
      <c r="AV1098" s="12" t="s">
        <v>86</v>
      </c>
      <c r="AW1098" s="12" t="s">
        <v>41</v>
      </c>
      <c r="AX1098" s="12" t="s">
        <v>79</v>
      </c>
      <c r="AY1098" s="152" t="s">
        <v>178</v>
      </c>
    </row>
    <row r="1099" spans="2:65" s="12" customFormat="1" ht="10.199999999999999">
      <c r="B1099" s="150"/>
      <c r="D1099" s="151" t="s">
        <v>189</v>
      </c>
      <c r="E1099" s="152" t="s">
        <v>32</v>
      </c>
      <c r="F1099" s="153" t="s">
        <v>1242</v>
      </c>
      <c r="H1099" s="152" t="s">
        <v>32</v>
      </c>
      <c r="I1099" s="154"/>
      <c r="L1099" s="150"/>
      <c r="M1099" s="155"/>
      <c r="T1099" s="156"/>
      <c r="AT1099" s="152" t="s">
        <v>189</v>
      </c>
      <c r="AU1099" s="152" t="s">
        <v>88</v>
      </c>
      <c r="AV1099" s="12" t="s">
        <v>86</v>
      </c>
      <c r="AW1099" s="12" t="s">
        <v>41</v>
      </c>
      <c r="AX1099" s="12" t="s">
        <v>79</v>
      </c>
      <c r="AY1099" s="152" t="s">
        <v>178</v>
      </c>
    </row>
    <row r="1100" spans="2:65" s="12" customFormat="1" ht="10.199999999999999">
      <c r="B1100" s="150"/>
      <c r="D1100" s="151" t="s">
        <v>189</v>
      </c>
      <c r="E1100" s="152" t="s">
        <v>32</v>
      </c>
      <c r="F1100" s="153" t="s">
        <v>1301</v>
      </c>
      <c r="H1100" s="152" t="s">
        <v>32</v>
      </c>
      <c r="I1100" s="154"/>
      <c r="L1100" s="150"/>
      <c r="M1100" s="155"/>
      <c r="T1100" s="156"/>
      <c r="AT1100" s="152" t="s">
        <v>189</v>
      </c>
      <c r="AU1100" s="152" t="s">
        <v>88</v>
      </c>
      <c r="AV1100" s="12" t="s">
        <v>86</v>
      </c>
      <c r="AW1100" s="12" t="s">
        <v>41</v>
      </c>
      <c r="AX1100" s="12" t="s">
        <v>79</v>
      </c>
      <c r="AY1100" s="152" t="s">
        <v>178</v>
      </c>
    </row>
    <row r="1101" spans="2:65" s="12" customFormat="1" ht="10.199999999999999">
      <c r="B1101" s="150"/>
      <c r="D1101" s="151" t="s">
        <v>189</v>
      </c>
      <c r="E1101" s="152" t="s">
        <v>32</v>
      </c>
      <c r="F1101" s="153" t="s">
        <v>1743</v>
      </c>
      <c r="H1101" s="152" t="s">
        <v>32</v>
      </c>
      <c r="I1101" s="154"/>
      <c r="L1101" s="150"/>
      <c r="M1101" s="155"/>
      <c r="T1101" s="156"/>
      <c r="AT1101" s="152" t="s">
        <v>189</v>
      </c>
      <c r="AU1101" s="152" t="s">
        <v>88</v>
      </c>
      <c r="AV1101" s="12" t="s">
        <v>86</v>
      </c>
      <c r="AW1101" s="12" t="s">
        <v>41</v>
      </c>
      <c r="AX1101" s="12" t="s">
        <v>79</v>
      </c>
      <c r="AY1101" s="152" t="s">
        <v>178</v>
      </c>
    </row>
    <row r="1102" spans="2:65" s="13" customFormat="1" ht="10.199999999999999">
      <c r="B1102" s="157"/>
      <c r="D1102" s="151" t="s">
        <v>189</v>
      </c>
      <c r="E1102" s="158" t="s">
        <v>32</v>
      </c>
      <c r="F1102" s="159" t="s">
        <v>1620</v>
      </c>
      <c r="H1102" s="160">
        <v>4</v>
      </c>
      <c r="I1102" s="161"/>
      <c r="L1102" s="157"/>
      <c r="M1102" s="162"/>
      <c r="T1102" s="163"/>
      <c r="AT1102" s="158" t="s">
        <v>189</v>
      </c>
      <c r="AU1102" s="158" t="s">
        <v>88</v>
      </c>
      <c r="AV1102" s="13" t="s">
        <v>88</v>
      </c>
      <c r="AW1102" s="13" t="s">
        <v>41</v>
      </c>
      <c r="AX1102" s="13" t="s">
        <v>86</v>
      </c>
      <c r="AY1102" s="158" t="s">
        <v>178</v>
      </c>
    </row>
    <row r="1103" spans="2:65" s="1" customFormat="1" ht="24.15" customHeight="1">
      <c r="B1103" s="34"/>
      <c r="C1103" s="171" t="s">
        <v>905</v>
      </c>
      <c r="D1103" s="171" t="s">
        <v>398</v>
      </c>
      <c r="E1103" s="172" t="s">
        <v>1779</v>
      </c>
      <c r="F1103" s="173" t="s">
        <v>1780</v>
      </c>
      <c r="G1103" s="174" t="s">
        <v>219</v>
      </c>
      <c r="H1103" s="175">
        <v>4</v>
      </c>
      <c r="I1103" s="176"/>
      <c r="J1103" s="177">
        <f>ROUND(I1103*H1103,2)</f>
        <v>0</v>
      </c>
      <c r="K1103" s="173" t="s">
        <v>184</v>
      </c>
      <c r="L1103" s="178"/>
      <c r="M1103" s="179" t="s">
        <v>32</v>
      </c>
      <c r="N1103" s="180" t="s">
        <v>50</v>
      </c>
      <c r="P1103" s="142">
        <f>O1103*H1103</f>
        <v>0</v>
      </c>
      <c r="Q1103" s="142">
        <v>0.108</v>
      </c>
      <c r="R1103" s="142">
        <f>Q1103*H1103</f>
        <v>0.432</v>
      </c>
      <c r="S1103" s="142">
        <v>0</v>
      </c>
      <c r="T1103" s="143">
        <f>S1103*H1103</f>
        <v>0</v>
      </c>
      <c r="AR1103" s="144" t="s">
        <v>241</v>
      </c>
      <c r="AT1103" s="144" t="s">
        <v>398</v>
      </c>
      <c r="AU1103" s="144" t="s">
        <v>88</v>
      </c>
      <c r="AY1103" s="18" t="s">
        <v>178</v>
      </c>
      <c r="BE1103" s="145">
        <f>IF(N1103="základní",J1103,0)</f>
        <v>0</v>
      </c>
      <c r="BF1103" s="145">
        <f>IF(N1103="snížená",J1103,0)</f>
        <v>0</v>
      </c>
      <c r="BG1103" s="145">
        <f>IF(N1103="zákl. přenesená",J1103,0)</f>
        <v>0</v>
      </c>
      <c r="BH1103" s="145">
        <f>IF(N1103="sníž. přenesená",J1103,0)</f>
        <v>0</v>
      </c>
      <c r="BI1103" s="145">
        <f>IF(N1103="nulová",J1103,0)</f>
        <v>0</v>
      </c>
      <c r="BJ1103" s="18" t="s">
        <v>86</v>
      </c>
      <c r="BK1103" s="145">
        <f>ROUND(I1103*H1103,2)</f>
        <v>0</v>
      </c>
      <c r="BL1103" s="18" t="s">
        <v>185</v>
      </c>
      <c r="BM1103" s="144" t="s">
        <v>1781</v>
      </c>
    </row>
    <row r="1104" spans="2:65" s="1" customFormat="1" ht="16.5" customHeight="1">
      <c r="B1104" s="34"/>
      <c r="C1104" s="171" t="s">
        <v>910</v>
      </c>
      <c r="D1104" s="171" t="s">
        <v>398</v>
      </c>
      <c r="E1104" s="172" t="s">
        <v>1782</v>
      </c>
      <c r="F1104" s="173" t="s">
        <v>1783</v>
      </c>
      <c r="G1104" s="174" t="s">
        <v>219</v>
      </c>
      <c r="H1104" s="175">
        <v>4</v>
      </c>
      <c r="I1104" s="176"/>
      <c r="J1104" s="177">
        <f>ROUND(I1104*H1104,2)</f>
        <v>0</v>
      </c>
      <c r="K1104" s="173" t="s">
        <v>184</v>
      </c>
      <c r="L1104" s="178"/>
      <c r="M1104" s="179" t="s">
        <v>32</v>
      </c>
      <c r="N1104" s="180" t="s">
        <v>50</v>
      </c>
      <c r="P1104" s="142">
        <f>O1104*H1104</f>
        <v>0</v>
      </c>
      <c r="Q1104" s="142">
        <v>6.4999999999999997E-3</v>
      </c>
      <c r="R1104" s="142">
        <f>Q1104*H1104</f>
        <v>2.5999999999999999E-2</v>
      </c>
      <c r="S1104" s="142">
        <v>0</v>
      </c>
      <c r="T1104" s="143">
        <f>S1104*H1104</f>
        <v>0</v>
      </c>
      <c r="AR1104" s="144" t="s">
        <v>241</v>
      </c>
      <c r="AT1104" s="144" t="s">
        <v>398</v>
      </c>
      <c r="AU1104" s="144" t="s">
        <v>88</v>
      </c>
      <c r="AY1104" s="18" t="s">
        <v>178</v>
      </c>
      <c r="BE1104" s="145">
        <f>IF(N1104="základní",J1104,0)</f>
        <v>0</v>
      </c>
      <c r="BF1104" s="145">
        <f>IF(N1104="snížená",J1104,0)</f>
        <v>0</v>
      </c>
      <c r="BG1104" s="145">
        <f>IF(N1104="zákl. přenesená",J1104,0)</f>
        <v>0</v>
      </c>
      <c r="BH1104" s="145">
        <f>IF(N1104="sníž. přenesená",J1104,0)</f>
        <v>0</v>
      </c>
      <c r="BI1104" s="145">
        <f>IF(N1104="nulová",J1104,0)</f>
        <v>0</v>
      </c>
      <c r="BJ1104" s="18" t="s">
        <v>86</v>
      </c>
      <c r="BK1104" s="145">
        <f>ROUND(I1104*H1104,2)</f>
        <v>0</v>
      </c>
      <c r="BL1104" s="18" t="s">
        <v>185</v>
      </c>
      <c r="BM1104" s="144" t="s">
        <v>1784</v>
      </c>
    </row>
    <row r="1105" spans="2:65" s="1" customFormat="1" ht="37.799999999999997" customHeight="1">
      <c r="B1105" s="34"/>
      <c r="C1105" s="133" t="s">
        <v>916</v>
      </c>
      <c r="D1105" s="133" t="s">
        <v>180</v>
      </c>
      <c r="E1105" s="134" t="s">
        <v>1785</v>
      </c>
      <c r="F1105" s="135" t="s">
        <v>1786</v>
      </c>
      <c r="G1105" s="136" t="s">
        <v>219</v>
      </c>
      <c r="H1105" s="137">
        <v>4</v>
      </c>
      <c r="I1105" s="138"/>
      <c r="J1105" s="139">
        <f>ROUND(I1105*H1105,2)</f>
        <v>0</v>
      </c>
      <c r="K1105" s="135" t="s">
        <v>376</v>
      </c>
      <c r="L1105" s="34"/>
      <c r="M1105" s="140" t="s">
        <v>32</v>
      </c>
      <c r="N1105" s="141" t="s">
        <v>50</v>
      </c>
      <c r="P1105" s="142">
        <f>O1105*H1105</f>
        <v>0</v>
      </c>
      <c r="Q1105" s="142">
        <v>0.31108000000000002</v>
      </c>
      <c r="R1105" s="142">
        <f>Q1105*H1105</f>
        <v>1.2443200000000001</v>
      </c>
      <c r="S1105" s="142">
        <v>0</v>
      </c>
      <c r="T1105" s="143">
        <f>S1105*H1105</f>
        <v>0</v>
      </c>
      <c r="AR1105" s="144" t="s">
        <v>185</v>
      </c>
      <c r="AT1105" s="144" t="s">
        <v>180</v>
      </c>
      <c r="AU1105" s="144" t="s">
        <v>88</v>
      </c>
      <c r="AY1105" s="18" t="s">
        <v>178</v>
      </c>
      <c r="BE1105" s="145">
        <f>IF(N1105="základní",J1105,0)</f>
        <v>0</v>
      </c>
      <c r="BF1105" s="145">
        <f>IF(N1105="snížená",J1105,0)</f>
        <v>0</v>
      </c>
      <c r="BG1105" s="145">
        <f>IF(N1105="zákl. přenesená",J1105,0)</f>
        <v>0</v>
      </c>
      <c r="BH1105" s="145">
        <f>IF(N1105="sníž. přenesená",J1105,0)</f>
        <v>0</v>
      </c>
      <c r="BI1105" s="145">
        <f>IF(N1105="nulová",J1105,0)</f>
        <v>0</v>
      </c>
      <c r="BJ1105" s="18" t="s">
        <v>86</v>
      </c>
      <c r="BK1105" s="145">
        <f>ROUND(I1105*H1105,2)</f>
        <v>0</v>
      </c>
      <c r="BL1105" s="18" t="s">
        <v>185</v>
      </c>
      <c r="BM1105" s="144" t="s">
        <v>1787</v>
      </c>
    </row>
    <row r="1106" spans="2:65" s="12" customFormat="1" ht="10.199999999999999">
      <c r="B1106" s="150"/>
      <c r="D1106" s="151" t="s">
        <v>189</v>
      </c>
      <c r="E1106" s="152" t="s">
        <v>32</v>
      </c>
      <c r="F1106" s="153" t="s">
        <v>1222</v>
      </c>
      <c r="H1106" s="152" t="s">
        <v>32</v>
      </c>
      <c r="I1106" s="154"/>
      <c r="L1106" s="150"/>
      <c r="M1106" s="155"/>
      <c r="T1106" s="156"/>
      <c r="AT1106" s="152" t="s">
        <v>189</v>
      </c>
      <c r="AU1106" s="152" t="s">
        <v>88</v>
      </c>
      <c r="AV1106" s="12" t="s">
        <v>86</v>
      </c>
      <c r="AW1106" s="12" t="s">
        <v>41</v>
      </c>
      <c r="AX1106" s="12" t="s">
        <v>79</v>
      </c>
      <c r="AY1106" s="152" t="s">
        <v>178</v>
      </c>
    </row>
    <row r="1107" spans="2:65" s="12" customFormat="1" ht="10.199999999999999">
      <c r="B1107" s="150"/>
      <c r="D1107" s="151" t="s">
        <v>189</v>
      </c>
      <c r="E1107" s="152" t="s">
        <v>32</v>
      </c>
      <c r="F1107" s="153" t="s">
        <v>1227</v>
      </c>
      <c r="H1107" s="152" t="s">
        <v>32</v>
      </c>
      <c r="I1107" s="154"/>
      <c r="L1107" s="150"/>
      <c r="M1107" s="155"/>
      <c r="T1107" s="156"/>
      <c r="AT1107" s="152" t="s">
        <v>189</v>
      </c>
      <c r="AU1107" s="152" t="s">
        <v>88</v>
      </c>
      <c r="AV1107" s="12" t="s">
        <v>86</v>
      </c>
      <c r="AW1107" s="12" t="s">
        <v>41</v>
      </c>
      <c r="AX1107" s="12" t="s">
        <v>79</v>
      </c>
      <c r="AY1107" s="152" t="s">
        <v>178</v>
      </c>
    </row>
    <row r="1108" spans="2:65" s="13" customFormat="1" ht="10.199999999999999">
      <c r="B1108" s="157"/>
      <c r="D1108" s="151" t="s">
        <v>189</v>
      </c>
      <c r="E1108" s="158" t="s">
        <v>32</v>
      </c>
      <c r="F1108" s="159" t="s">
        <v>1491</v>
      </c>
      <c r="H1108" s="160">
        <v>2</v>
      </c>
      <c r="I1108" s="161"/>
      <c r="L1108" s="157"/>
      <c r="M1108" s="162"/>
      <c r="T1108" s="163"/>
      <c r="AT1108" s="158" t="s">
        <v>189</v>
      </c>
      <c r="AU1108" s="158" t="s">
        <v>88</v>
      </c>
      <c r="AV1108" s="13" t="s">
        <v>88</v>
      </c>
      <c r="AW1108" s="13" t="s">
        <v>41</v>
      </c>
      <c r="AX1108" s="13" t="s">
        <v>79</v>
      </c>
      <c r="AY1108" s="158" t="s">
        <v>178</v>
      </c>
    </row>
    <row r="1109" spans="2:65" s="12" customFormat="1" ht="10.199999999999999">
      <c r="B1109" s="150"/>
      <c r="D1109" s="151" t="s">
        <v>189</v>
      </c>
      <c r="E1109" s="152" t="s">
        <v>32</v>
      </c>
      <c r="F1109" s="153" t="s">
        <v>1229</v>
      </c>
      <c r="H1109" s="152" t="s">
        <v>32</v>
      </c>
      <c r="I1109" s="154"/>
      <c r="L1109" s="150"/>
      <c r="M1109" s="155"/>
      <c r="T1109" s="156"/>
      <c r="AT1109" s="152" t="s">
        <v>189</v>
      </c>
      <c r="AU1109" s="152" t="s">
        <v>88</v>
      </c>
      <c r="AV1109" s="12" t="s">
        <v>86</v>
      </c>
      <c r="AW1109" s="12" t="s">
        <v>41</v>
      </c>
      <c r="AX1109" s="12" t="s">
        <v>79</v>
      </c>
      <c r="AY1109" s="152" t="s">
        <v>178</v>
      </c>
    </row>
    <row r="1110" spans="2:65" s="13" customFormat="1" ht="10.199999999999999">
      <c r="B1110" s="157"/>
      <c r="D1110" s="151" t="s">
        <v>189</v>
      </c>
      <c r="E1110" s="158" t="s">
        <v>32</v>
      </c>
      <c r="F1110" s="159" t="s">
        <v>1491</v>
      </c>
      <c r="H1110" s="160">
        <v>2</v>
      </c>
      <c r="I1110" s="161"/>
      <c r="L1110" s="157"/>
      <c r="M1110" s="162"/>
      <c r="T1110" s="163"/>
      <c r="AT1110" s="158" t="s">
        <v>189</v>
      </c>
      <c r="AU1110" s="158" t="s">
        <v>88</v>
      </c>
      <c r="AV1110" s="13" t="s">
        <v>88</v>
      </c>
      <c r="AW1110" s="13" t="s">
        <v>41</v>
      </c>
      <c r="AX1110" s="13" t="s">
        <v>79</v>
      </c>
      <c r="AY1110" s="158" t="s">
        <v>178</v>
      </c>
    </row>
    <row r="1111" spans="2:65" s="14" customFormat="1" ht="10.199999999999999">
      <c r="B1111" s="164"/>
      <c r="D1111" s="151" t="s">
        <v>189</v>
      </c>
      <c r="E1111" s="165" t="s">
        <v>32</v>
      </c>
      <c r="F1111" s="166" t="s">
        <v>192</v>
      </c>
      <c r="H1111" s="167">
        <v>4</v>
      </c>
      <c r="I1111" s="168"/>
      <c r="L1111" s="164"/>
      <c r="M1111" s="169"/>
      <c r="T1111" s="170"/>
      <c r="AT1111" s="165" t="s">
        <v>189</v>
      </c>
      <c r="AU1111" s="165" t="s">
        <v>88</v>
      </c>
      <c r="AV1111" s="14" t="s">
        <v>185</v>
      </c>
      <c r="AW1111" s="14" t="s">
        <v>41</v>
      </c>
      <c r="AX1111" s="14" t="s">
        <v>86</v>
      </c>
      <c r="AY1111" s="165" t="s">
        <v>178</v>
      </c>
    </row>
    <row r="1112" spans="2:65" s="1" customFormat="1" ht="37.799999999999997" customHeight="1">
      <c r="B1112" s="34"/>
      <c r="C1112" s="133" t="s">
        <v>921</v>
      </c>
      <c r="D1112" s="133" t="s">
        <v>180</v>
      </c>
      <c r="E1112" s="134" t="s">
        <v>1788</v>
      </c>
      <c r="F1112" s="135" t="s">
        <v>1789</v>
      </c>
      <c r="G1112" s="136" t="s">
        <v>277</v>
      </c>
      <c r="H1112" s="137">
        <v>13.709</v>
      </c>
      <c r="I1112" s="138"/>
      <c r="J1112" s="139">
        <f>ROUND(I1112*H1112,2)</f>
        <v>0</v>
      </c>
      <c r="K1112" s="135" t="s">
        <v>184</v>
      </c>
      <c r="L1112" s="34"/>
      <c r="M1112" s="140" t="s">
        <v>32</v>
      </c>
      <c r="N1112" s="141" t="s">
        <v>50</v>
      </c>
      <c r="P1112" s="142">
        <f>O1112*H1112</f>
        <v>0</v>
      </c>
      <c r="Q1112" s="142">
        <v>1.5298499999999999</v>
      </c>
      <c r="R1112" s="142">
        <f>Q1112*H1112</f>
        <v>20.972713649999999</v>
      </c>
      <c r="S1112" s="142">
        <v>0</v>
      </c>
      <c r="T1112" s="143">
        <f>S1112*H1112</f>
        <v>0</v>
      </c>
      <c r="AR1112" s="144" t="s">
        <v>185</v>
      </c>
      <c r="AT1112" s="144" t="s">
        <v>180</v>
      </c>
      <c r="AU1112" s="144" t="s">
        <v>88</v>
      </c>
      <c r="AY1112" s="18" t="s">
        <v>178</v>
      </c>
      <c r="BE1112" s="145">
        <f>IF(N1112="základní",J1112,0)</f>
        <v>0</v>
      </c>
      <c r="BF1112" s="145">
        <f>IF(N1112="snížená",J1112,0)</f>
        <v>0</v>
      </c>
      <c r="BG1112" s="145">
        <f>IF(N1112="zákl. přenesená",J1112,0)</f>
        <v>0</v>
      </c>
      <c r="BH1112" s="145">
        <f>IF(N1112="sníž. přenesená",J1112,0)</f>
        <v>0</v>
      </c>
      <c r="BI1112" s="145">
        <f>IF(N1112="nulová",J1112,0)</f>
        <v>0</v>
      </c>
      <c r="BJ1112" s="18" t="s">
        <v>86</v>
      </c>
      <c r="BK1112" s="145">
        <f>ROUND(I1112*H1112,2)</f>
        <v>0</v>
      </c>
      <c r="BL1112" s="18" t="s">
        <v>185</v>
      </c>
      <c r="BM1112" s="144" t="s">
        <v>1790</v>
      </c>
    </row>
    <row r="1113" spans="2:65" s="1" customFormat="1" ht="10.199999999999999">
      <c r="B1113" s="34"/>
      <c r="D1113" s="146" t="s">
        <v>187</v>
      </c>
      <c r="F1113" s="147" t="s">
        <v>1791</v>
      </c>
      <c r="I1113" s="148"/>
      <c r="L1113" s="34"/>
      <c r="M1113" s="149"/>
      <c r="T1113" s="55"/>
      <c r="AT1113" s="18" t="s">
        <v>187</v>
      </c>
      <c r="AU1113" s="18" t="s">
        <v>88</v>
      </c>
    </row>
    <row r="1114" spans="2:65" s="12" customFormat="1" ht="10.199999999999999">
      <c r="B1114" s="150"/>
      <c r="D1114" s="151" t="s">
        <v>189</v>
      </c>
      <c r="E1114" s="152" t="s">
        <v>32</v>
      </c>
      <c r="F1114" s="153" t="s">
        <v>190</v>
      </c>
      <c r="H1114" s="152" t="s">
        <v>32</v>
      </c>
      <c r="I1114" s="154"/>
      <c r="L1114" s="150"/>
      <c r="M1114" s="155"/>
      <c r="T1114" s="156"/>
      <c r="AT1114" s="152" t="s">
        <v>189</v>
      </c>
      <c r="AU1114" s="152" t="s">
        <v>88</v>
      </c>
      <c r="AV1114" s="12" t="s">
        <v>86</v>
      </c>
      <c r="AW1114" s="12" t="s">
        <v>41</v>
      </c>
      <c r="AX1114" s="12" t="s">
        <v>79</v>
      </c>
      <c r="AY1114" s="152" t="s">
        <v>178</v>
      </c>
    </row>
    <row r="1115" spans="2:65" s="12" customFormat="1" ht="10.199999999999999">
      <c r="B1115" s="150"/>
      <c r="D1115" s="151" t="s">
        <v>189</v>
      </c>
      <c r="E1115" s="152" t="s">
        <v>32</v>
      </c>
      <c r="F1115" s="153" t="s">
        <v>1222</v>
      </c>
      <c r="H1115" s="152" t="s">
        <v>32</v>
      </c>
      <c r="I1115" s="154"/>
      <c r="L1115" s="150"/>
      <c r="M1115" s="155"/>
      <c r="T1115" s="156"/>
      <c r="AT1115" s="152" t="s">
        <v>189</v>
      </c>
      <c r="AU1115" s="152" t="s">
        <v>88</v>
      </c>
      <c r="AV1115" s="12" t="s">
        <v>86</v>
      </c>
      <c r="AW1115" s="12" t="s">
        <v>41</v>
      </c>
      <c r="AX1115" s="12" t="s">
        <v>79</v>
      </c>
      <c r="AY1115" s="152" t="s">
        <v>178</v>
      </c>
    </row>
    <row r="1116" spans="2:65" s="12" customFormat="1" ht="10.199999999999999">
      <c r="B1116" s="150"/>
      <c r="D1116" s="151" t="s">
        <v>189</v>
      </c>
      <c r="E1116" s="152" t="s">
        <v>32</v>
      </c>
      <c r="F1116" s="153" t="s">
        <v>1679</v>
      </c>
      <c r="H1116" s="152" t="s">
        <v>32</v>
      </c>
      <c r="I1116" s="154"/>
      <c r="L1116" s="150"/>
      <c r="M1116" s="155"/>
      <c r="T1116" s="156"/>
      <c r="AT1116" s="152" t="s">
        <v>189</v>
      </c>
      <c r="AU1116" s="152" t="s">
        <v>88</v>
      </c>
      <c r="AV1116" s="12" t="s">
        <v>86</v>
      </c>
      <c r="AW1116" s="12" t="s">
        <v>41</v>
      </c>
      <c r="AX1116" s="12" t="s">
        <v>79</v>
      </c>
      <c r="AY1116" s="152" t="s">
        <v>178</v>
      </c>
    </row>
    <row r="1117" spans="2:65" s="13" customFormat="1" ht="10.199999999999999">
      <c r="B1117" s="157"/>
      <c r="D1117" s="151" t="s">
        <v>189</v>
      </c>
      <c r="E1117" s="158" t="s">
        <v>32</v>
      </c>
      <c r="F1117" s="159" t="s">
        <v>1792</v>
      </c>
      <c r="H1117" s="160">
        <v>5.9059999999999997</v>
      </c>
      <c r="I1117" s="161"/>
      <c r="L1117" s="157"/>
      <c r="M1117" s="162"/>
      <c r="T1117" s="163"/>
      <c r="AT1117" s="158" t="s">
        <v>189</v>
      </c>
      <c r="AU1117" s="158" t="s">
        <v>88</v>
      </c>
      <c r="AV1117" s="13" t="s">
        <v>88</v>
      </c>
      <c r="AW1117" s="13" t="s">
        <v>41</v>
      </c>
      <c r="AX1117" s="13" t="s">
        <v>79</v>
      </c>
      <c r="AY1117" s="158" t="s">
        <v>178</v>
      </c>
    </row>
    <row r="1118" spans="2:65" s="12" customFormat="1" ht="10.199999999999999">
      <c r="B1118" s="150"/>
      <c r="D1118" s="151" t="s">
        <v>189</v>
      </c>
      <c r="E1118" s="152" t="s">
        <v>32</v>
      </c>
      <c r="F1118" s="153" t="s">
        <v>1467</v>
      </c>
      <c r="H1118" s="152" t="s">
        <v>32</v>
      </c>
      <c r="I1118" s="154"/>
      <c r="L1118" s="150"/>
      <c r="M1118" s="155"/>
      <c r="T1118" s="156"/>
      <c r="AT1118" s="152" t="s">
        <v>189</v>
      </c>
      <c r="AU1118" s="152" t="s">
        <v>88</v>
      </c>
      <c r="AV1118" s="12" t="s">
        <v>86</v>
      </c>
      <c r="AW1118" s="12" t="s">
        <v>41</v>
      </c>
      <c r="AX1118" s="12" t="s">
        <v>79</v>
      </c>
      <c r="AY1118" s="152" t="s">
        <v>178</v>
      </c>
    </row>
    <row r="1119" spans="2:65" s="13" customFormat="1" ht="10.199999999999999">
      <c r="B1119" s="157"/>
      <c r="D1119" s="151" t="s">
        <v>189</v>
      </c>
      <c r="E1119" s="158" t="s">
        <v>32</v>
      </c>
      <c r="F1119" s="159" t="s">
        <v>1793</v>
      </c>
      <c r="H1119" s="160">
        <v>2.3679999999999999</v>
      </c>
      <c r="I1119" s="161"/>
      <c r="L1119" s="157"/>
      <c r="M1119" s="162"/>
      <c r="T1119" s="163"/>
      <c r="AT1119" s="158" t="s">
        <v>189</v>
      </c>
      <c r="AU1119" s="158" t="s">
        <v>88</v>
      </c>
      <c r="AV1119" s="13" t="s">
        <v>88</v>
      </c>
      <c r="AW1119" s="13" t="s">
        <v>41</v>
      </c>
      <c r="AX1119" s="13" t="s">
        <v>79</v>
      </c>
      <c r="AY1119" s="158" t="s">
        <v>178</v>
      </c>
    </row>
    <row r="1120" spans="2:65" s="12" customFormat="1" ht="10.199999999999999">
      <c r="B1120" s="150"/>
      <c r="D1120" s="151" t="s">
        <v>189</v>
      </c>
      <c r="E1120" s="152" t="s">
        <v>32</v>
      </c>
      <c r="F1120" s="153" t="s">
        <v>1469</v>
      </c>
      <c r="H1120" s="152" t="s">
        <v>32</v>
      </c>
      <c r="I1120" s="154"/>
      <c r="L1120" s="150"/>
      <c r="M1120" s="155"/>
      <c r="T1120" s="156"/>
      <c r="AT1120" s="152" t="s">
        <v>189</v>
      </c>
      <c r="AU1120" s="152" t="s">
        <v>88</v>
      </c>
      <c r="AV1120" s="12" t="s">
        <v>86</v>
      </c>
      <c r="AW1120" s="12" t="s">
        <v>41</v>
      </c>
      <c r="AX1120" s="12" t="s">
        <v>79</v>
      </c>
      <c r="AY1120" s="152" t="s">
        <v>178</v>
      </c>
    </row>
    <row r="1121" spans="2:65" s="13" customFormat="1" ht="10.199999999999999">
      <c r="B1121" s="157"/>
      <c r="D1121" s="151" t="s">
        <v>189</v>
      </c>
      <c r="E1121" s="158" t="s">
        <v>32</v>
      </c>
      <c r="F1121" s="159" t="s">
        <v>1794</v>
      </c>
      <c r="H1121" s="160">
        <v>5.4349999999999996</v>
      </c>
      <c r="I1121" s="161"/>
      <c r="L1121" s="157"/>
      <c r="M1121" s="162"/>
      <c r="T1121" s="163"/>
      <c r="AT1121" s="158" t="s">
        <v>189</v>
      </c>
      <c r="AU1121" s="158" t="s">
        <v>88</v>
      </c>
      <c r="AV1121" s="13" t="s">
        <v>88</v>
      </c>
      <c r="AW1121" s="13" t="s">
        <v>41</v>
      </c>
      <c r="AX1121" s="13" t="s">
        <v>79</v>
      </c>
      <c r="AY1121" s="158" t="s">
        <v>178</v>
      </c>
    </row>
    <row r="1122" spans="2:65" s="14" customFormat="1" ht="10.199999999999999">
      <c r="B1122" s="164"/>
      <c r="D1122" s="151" t="s">
        <v>189</v>
      </c>
      <c r="E1122" s="165" t="s">
        <v>32</v>
      </c>
      <c r="F1122" s="166" t="s">
        <v>192</v>
      </c>
      <c r="H1122" s="167">
        <v>13.709</v>
      </c>
      <c r="I1122" s="168"/>
      <c r="L1122" s="164"/>
      <c r="M1122" s="169"/>
      <c r="T1122" s="170"/>
      <c r="AT1122" s="165" t="s">
        <v>189</v>
      </c>
      <c r="AU1122" s="165" t="s">
        <v>88</v>
      </c>
      <c r="AV1122" s="14" t="s">
        <v>185</v>
      </c>
      <c r="AW1122" s="14" t="s">
        <v>41</v>
      </c>
      <c r="AX1122" s="14" t="s">
        <v>86</v>
      </c>
      <c r="AY1122" s="165" t="s">
        <v>178</v>
      </c>
    </row>
    <row r="1123" spans="2:65" s="11" customFormat="1" ht="22.8" customHeight="1">
      <c r="B1123" s="121"/>
      <c r="D1123" s="122" t="s">
        <v>78</v>
      </c>
      <c r="E1123" s="131" t="s">
        <v>247</v>
      </c>
      <c r="F1123" s="131" t="s">
        <v>848</v>
      </c>
      <c r="I1123" s="124"/>
      <c r="J1123" s="132">
        <f>BK1123</f>
        <v>0</v>
      </c>
      <c r="L1123" s="121"/>
      <c r="M1123" s="126"/>
      <c r="P1123" s="127">
        <f>SUM(P1124:P1301)</f>
        <v>0</v>
      </c>
      <c r="R1123" s="127">
        <f>SUM(R1124:R1301)</f>
        <v>6.7758599999999998</v>
      </c>
      <c r="T1123" s="128">
        <f>SUM(T1124:T1301)</f>
        <v>21.016739999999999</v>
      </c>
      <c r="AR1123" s="122" t="s">
        <v>86</v>
      </c>
      <c r="AT1123" s="129" t="s">
        <v>78</v>
      </c>
      <c r="AU1123" s="129" t="s">
        <v>86</v>
      </c>
      <c r="AY1123" s="122" t="s">
        <v>178</v>
      </c>
      <c r="BK1123" s="130">
        <f>SUM(BK1124:BK1301)</f>
        <v>0</v>
      </c>
    </row>
    <row r="1124" spans="2:65" s="1" customFormat="1" ht="33" customHeight="1">
      <c r="B1124" s="34"/>
      <c r="C1124" s="133" t="s">
        <v>1795</v>
      </c>
      <c r="D1124" s="133" t="s">
        <v>180</v>
      </c>
      <c r="E1124" s="134" t="s">
        <v>1796</v>
      </c>
      <c r="F1124" s="135" t="s">
        <v>1797</v>
      </c>
      <c r="G1124" s="136" t="s">
        <v>202</v>
      </c>
      <c r="H1124" s="137">
        <v>170</v>
      </c>
      <c r="I1124" s="138"/>
      <c r="J1124" s="139">
        <f>ROUND(I1124*H1124,2)</f>
        <v>0</v>
      </c>
      <c r="K1124" s="135" t="s">
        <v>184</v>
      </c>
      <c r="L1124" s="34"/>
      <c r="M1124" s="140" t="s">
        <v>32</v>
      </c>
      <c r="N1124" s="141" t="s">
        <v>50</v>
      </c>
      <c r="P1124" s="142">
        <f>O1124*H1124</f>
        <v>0</v>
      </c>
      <c r="Q1124" s="142">
        <v>5.0000000000000002E-5</v>
      </c>
      <c r="R1124" s="142">
        <f>Q1124*H1124</f>
        <v>8.5000000000000006E-3</v>
      </c>
      <c r="S1124" s="142">
        <v>0</v>
      </c>
      <c r="T1124" s="143">
        <f>S1124*H1124</f>
        <v>0</v>
      </c>
      <c r="AR1124" s="144" t="s">
        <v>185</v>
      </c>
      <c r="AT1124" s="144" t="s">
        <v>180</v>
      </c>
      <c r="AU1124" s="144" t="s">
        <v>88</v>
      </c>
      <c r="AY1124" s="18" t="s">
        <v>178</v>
      </c>
      <c r="BE1124" s="145">
        <f>IF(N1124="základní",J1124,0)</f>
        <v>0</v>
      </c>
      <c r="BF1124" s="145">
        <f>IF(N1124="snížená",J1124,0)</f>
        <v>0</v>
      </c>
      <c r="BG1124" s="145">
        <f>IF(N1124="zákl. přenesená",J1124,0)</f>
        <v>0</v>
      </c>
      <c r="BH1124" s="145">
        <f>IF(N1124="sníž. přenesená",J1124,0)</f>
        <v>0</v>
      </c>
      <c r="BI1124" s="145">
        <f>IF(N1124="nulová",J1124,0)</f>
        <v>0</v>
      </c>
      <c r="BJ1124" s="18" t="s">
        <v>86</v>
      </c>
      <c r="BK1124" s="145">
        <f>ROUND(I1124*H1124,2)</f>
        <v>0</v>
      </c>
      <c r="BL1124" s="18" t="s">
        <v>185</v>
      </c>
      <c r="BM1124" s="144" t="s">
        <v>1798</v>
      </c>
    </row>
    <row r="1125" spans="2:65" s="1" customFormat="1" ht="10.199999999999999">
      <c r="B1125" s="34"/>
      <c r="D1125" s="146" t="s">
        <v>187</v>
      </c>
      <c r="F1125" s="147" t="s">
        <v>1799</v>
      </c>
      <c r="I1125" s="148"/>
      <c r="L1125" s="34"/>
      <c r="M1125" s="149"/>
      <c r="T1125" s="55"/>
      <c r="AT1125" s="18" t="s">
        <v>187</v>
      </c>
      <c r="AU1125" s="18" t="s">
        <v>88</v>
      </c>
    </row>
    <row r="1126" spans="2:65" s="12" customFormat="1" ht="10.199999999999999">
      <c r="B1126" s="150"/>
      <c r="D1126" s="151" t="s">
        <v>189</v>
      </c>
      <c r="E1126" s="152" t="s">
        <v>32</v>
      </c>
      <c r="F1126" s="153" t="s">
        <v>1222</v>
      </c>
      <c r="H1126" s="152" t="s">
        <v>32</v>
      </c>
      <c r="I1126" s="154"/>
      <c r="L1126" s="150"/>
      <c r="M1126" s="155"/>
      <c r="T1126" s="156"/>
      <c r="AT1126" s="152" t="s">
        <v>189</v>
      </c>
      <c r="AU1126" s="152" t="s">
        <v>88</v>
      </c>
      <c r="AV1126" s="12" t="s">
        <v>86</v>
      </c>
      <c r="AW1126" s="12" t="s">
        <v>41</v>
      </c>
      <c r="AX1126" s="12" t="s">
        <v>79</v>
      </c>
      <c r="AY1126" s="152" t="s">
        <v>178</v>
      </c>
    </row>
    <row r="1127" spans="2:65" s="12" customFormat="1" ht="10.199999999999999">
      <c r="B1127" s="150"/>
      <c r="D1127" s="151" t="s">
        <v>189</v>
      </c>
      <c r="E1127" s="152" t="s">
        <v>32</v>
      </c>
      <c r="F1127" s="153" t="s">
        <v>1800</v>
      </c>
      <c r="H1127" s="152" t="s">
        <v>32</v>
      </c>
      <c r="I1127" s="154"/>
      <c r="L1127" s="150"/>
      <c r="M1127" s="155"/>
      <c r="T1127" s="156"/>
      <c r="AT1127" s="152" t="s">
        <v>189</v>
      </c>
      <c r="AU1127" s="152" t="s">
        <v>88</v>
      </c>
      <c r="AV1127" s="12" t="s">
        <v>86</v>
      </c>
      <c r="AW1127" s="12" t="s">
        <v>41</v>
      </c>
      <c r="AX1127" s="12" t="s">
        <v>79</v>
      </c>
      <c r="AY1127" s="152" t="s">
        <v>178</v>
      </c>
    </row>
    <row r="1128" spans="2:65" s="12" customFormat="1" ht="10.199999999999999">
      <c r="B1128" s="150"/>
      <c r="D1128" s="151" t="s">
        <v>189</v>
      </c>
      <c r="E1128" s="152" t="s">
        <v>32</v>
      </c>
      <c r="F1128" s="153" t="s">
        <v>1801</v>
      </c>
      <c r="H1128" s="152" t="s">
        <v>32</v>
      </c>
      <c r="I1128" s="154"/>
      <c r="L1128" s="150"/>
      <c r="M1128" s="155"/>
      <c r="T1128" s="156"/>
      <c r="AT1128" s="152" t="s">
        <v>189</v>
      </c>
      <c r="AU1128" s="152" t="s">
        <v>88</v>
      </c>
      <c r="AV1128" s="12" t="s">
        <v>86</v>
      </c>
      <c r="AW1128" s="12" t="s">
        <v>41</v>
      </c>
      <c r="AX1128" s="12" t="s">
        <v>79</v>
      </c>
      <c r="AY1128" s="152" t="s">
        <v>178</v>
      </c>
    </row>
    <row r="1129" spans="2:65" s="13" customFormat="1" ht="10.199999999999999">
      <c r="B1129" s="157"/>
      <c r="D1129" s="151" t="s">
        <v>189</v>
      </c>
      <c r="E1129" s="158" t="s">
        <v>32</v>
      </c>
      <c r="F1129" s="159" t="s">
        <v>1802</v>
      </c>
      <c r="H1129" s="160">
        <v>170</v>
      </c>
      <c r="I1129" s="161"/>
      <c r="L1129" s="157"/>
      <c r="M1129" s="162"/>
      <c r="T1129" s="163"/>
      <c r="AT1129" s="158" t="s">
        <v>189</v>
      </c>
      <c r="AU1129" s="158" t="s">
        <v>88</v>
      </c>
      <c r="AV1129" s="13" t="s">
        <v>88</v>
      </c>
      <c r="AW1129" s="13" t="s">
        <v>41</v>
      </c>
      <c r="AX1129" s="13" t="s">
        <v>86</v>
      </c>
      <c r="AY1129" s="158" t="s">
        <v>178</v>
      </c>
    </row>
    <row r="1130" spans="2:65" s="1" customFormat="1" ht="33" customHeight="1">
      <c r="B1130" s="34"/>
      <c r="C1130" s="133" t="s">
        <v>1803</v>
      </c>
      <c r="D1130" s="133" t="s">
        <v>180</v>
      </c>
      <c r="E1130" s="134" t="s">
        <v>1804</v>
      </c>
      <c r="F1130" s="135" t="s">
        <v>1805</v>
      </c>
      <c r="G1130" s="136" t="s">
        <v>234</v>
      </c>
      <c r="H1130" s="137">
        <v>25</v>
      </c>
      <c r="I1130" s="138"/>
      <c r="J1130" s="139">
        <f>ROUND(I1130*H1130,2)</f>
        <v>0</v>
      </c>
      <c r="K1130" s="135" t="s">
        <v>184</v>
      </c>
      <c r="L1130" s="34"/>
      <c r="M1130" s="140" t="s">
        <v>32</v>
      </c>
      <c r="N1130" s="141" t="s">
        <v>50</v>
      </c>
      <c r="P1130" s="142">
        <f>O1130*H1130</f>
        <v>0</v>
      </c>
      <c r="Q1130" s="142">
        <v>1.1999999999999999E-3</v>
      </c>
      <c r="R1130" s="142">
        <f>Q1130*H1130</f>
        <v>0.03</v>
      </c>
      <c r="S1130" s="142">
        <v>0</v>
      </c>
      <c r="T1130" s="143">
        <f>S1130*H1130</f>
        <v>0</v>
      </c>
      <c r="AR1130" s="144" t="s">
        <v>185</v>
      </c>
      <c r="AT1130" s="144" t="s">
        <v>180</v>
      </c>
      <c r="AU1130" s="144" t="s">
        <v>88</v>
      </c>
      <c r="AY1130" s="18" t="s">
        <v>178</v>
      </c>
      <c r="BE1130" s="145">
        <f>IF(N1130="základní",J1130,0)</f>
        <v>0</v>
      </c>
      <c r="BF1130" s="145">
        <f>IF(N1130="snížená",J1130,0)</f>
        <v>0</v>
      </c>
      <c r="BG1130" s="145">
        <f>IF(N1130="zákl. přenesená",J1130,0)</f>
        <v>0</v>
      </c>
      <c r="BH1130" s="145">
        <f>IF(N1130="sníž. přenesená",J1130,0)</f>
        <v>0</v>
      </c>
      <c r="BI1130" s="145">
        <f>IF(N1130="nulová",J1130,0)</f>
        <v>0</v>
      </c>
      <c r="BJ1130" s="18" t="s">
        <v>86</v>
      </c>
      <c r="BK1130" s="145">
        <f>ROUND(I1130*H1130,2)</f>
        <v>0</v>
      </c>
      <c r="BL1130" s="18" t="s">
        <v>185</v>
      </c>
      <c r="BM1130" s="144" t="s">
        <v>1806</v>
      </c>
    </row>
    <row r="1131" spans="2:65" s="1" customFormat="1" ht="10.199999999999999">
      <c r="B1131" s="34"/>
      <c r="D1131" s="146" t="s">
        <v>187</v>
      </c>
      <c r="F1131" s="147" t="s">
        <v>1807</v>
      </c>
      <c r="I1131" s="148"/>
      <c r="L1131" s="34"/>
      <c r="M1131" s="149"/>
      <c r="T1131" s="55"/>
      <c r="AT1131" s="18" t="s">
        <v>187</v>
      </c>
      <c r="AU1131" s="18" t="s">
        <v>88</v>
      </c>
    </row>
    <row r="1132" spans="2:65" s="12" customFormat="1" ht="10.199999999999999">
      <c r="B1132" s="150"/>
      <c r="D1132" s="151" t="s">
        <v>189</v>
      </c>
      <c r="E1132" s="152" t="s">
        <v>32</v>
      </c>
      <c r="F1132" s="153" t="s">
        <v>1222</v>
      </c>
      <c r="H1132" s="152" t="s">
        <v>32</v>
      </c>
      <c r="I1132" s="154"/>
      <c r="L1132" s="150"/>
      <c r="M1132" s="155"/>
      <c r="T1132" s="156"/>
      <c r="AT1132" s="152" t="s">
        <v>189</v>
      </c>
      <c r="AU1132" s="152" t="s">
        <v>88</v>
      </c>
      <c r="AV1132" s="12" t="s">
        <v>86</v>
      </c>
      <c r="AW1132" s="12" t="s">
        <v>41</v>
      </c>
      <c r="AX1132" s="12" t="s">
        <v>79</v>
      </c>
      <c r="AY1132" s="152" t="s">
        <v>178</v>
      </c>
    </row>
    <row r="1133" spans="2:65" s="12" customFormat="1" ht="10.199999999999999">
      <c r="B1133" s="150"/>
      <c r="D1133" s="151" t="s">
        <v>189</v>
      </c>
      <c r="E1133" s="152" t="s">
        <v>32</v>
      </c>
      <c r="F1133" s="153" t="s">
        <v>1800</v>
      </c>
      <c r="H1133" s="152" t="s">
        <v>32</v>
      </c>
      <c r="I1133" s="154"/>
      <c r="L1133" s="150"/>
      <c r="M1133" s="155"/>
      <c r="T1133" s="156"/>
      <c r="AT1133" s="152" t="s">
        <v>189</v>
      </c>
      <c r="AU1133" s="152" t="s">
        <v>88</v>
      </c>
      <c r="AV1133" s="12" t="s">
        <v>86</v>
      </c>
      <c r="AW1133" s="12" t="s">
        <v>41</v>
      </c>
      <c r="AX1133" s="12" t="s">
        <v>79</v>
      </c>
      <c r="AY1133" s="152" t="s">
        <v>178</v>
      </c>
    </row>
    <row r="1134" spans="2:65" s="12" customFormat="1" ht="10.199999999999999">
      <c r="B1134" s="150"/>
      <c r="D1134" s="151" t="s">
        <v>189</v>
      </c>
      <c r="E1134" s="152" t="s">
        <v>32</v>
      </c>
      <c r="F1134" s="153" t="s">
        <v>1808</v>
      </c>
      <c r="H1134" s="152" t="s">
        <v>32</v>
      </c>
      <c r="I1134" s="154"/>
      <c r="L1134" s="150"/>
      <c r="M1134" s="155"/>
      <c r="T1134" s="156"/>
      <c r="AT1134" s="152" t="s">
        <v>189</v>
      </c>
      <c r="AU1134" s="152" t="s">
        <v>88</v>
      </c>
      <c r="AV1134" s="12" t="s">
        <v>86</v>
      </c>
      <c r="AW1134" s="12" t="s">
        <v>41</v>
      </c>
      <c r="AX1134" s="12" t="s">
        <v>79</v>
      </c>
      <c r="AY1134" s="152" t="s">
        <v>178</v>
      </c>
    </row>
    <row r="1135" spans="2:65" s="13" customFormat="1" ht="10.199999999999999">
      <c r="B1135" s="157"/>
      <c r="D1135" s="151" t="s">
        <v>189</v>
      </c>
      <c r="E1135" s="158" t="s">
        <v>32</v>
      </c>
      <c r="F1135" s="159" t="s">
        <v>1809</v>
      </c>
      <c r="H1135" s="160">
        <v>25</v>
      </c>
      <c r="I1135" s="161"/>
      <c r="L1135" s="157"/>
      <c r="M1135" s="162"/>
      <c r="T1135" s="163"/>
      <c r="AT1135" s="158" t="s">
        <v>189</v>
      </c>
      <c r="AU1135" s="158" t="s">
        <v>88</v>
      </c>
      <c r="AV1135" s="13" t="s">
        <v>88</v>
      </c>
      <c r="AW1135" s="13" t="s">
        <v>41</v>
      </c>
      <c r="AX1135" s="13" t="s">
        <v>86</v>
      </c>
      <c r="AY1135" s="158" t="s">
        <v>178</v>
      </c>
    </row>
    <row r="1136" spans="2:65" s="1" customFormat="1" ht="33" customHeight="1">
      <c r="B1136" s="34"/>
      <c r="C1136" s="133" t="s">
        <v>1810</v>
      </c>
      <c r="D1136" s="133" t="s">
        <v>180</v>
      </c>
      <c r="E1136" s="134" t="s">
        <v>1811</v>
      </c>
      <c r="F1136" s="135" t="s">
        <v>1812</v>
      </c>
      <c r="G1136" s="136" t="s">
        <v>202</v>
      </c>
      <c r="H1136" s="137">
        <v>170</v>
      </c>
      <c r="I1136" s="138"/>
      <c r="J1136" s="139">
        <f>ROUND(I1136*H1136,2)</f>
        <v>0</v>
      </c>
      <c r="K1136" s="135" t="s">
        <v>184</v>
      </c>
      <c r="L1136" s="34"/>
      <c r="M1136" s="140" t="s">
        <v>32</v>
      </c>
      <c r="N1136" s="141" t="s">
        <v>50</v>
      </c>
      <c r="P1136" s="142">
        <f>O1136*H1136</f>
        <v>0</v>
      </c>
      <c r="Q1136" s="142">
        <v>6.9999999999999994E-5</v>
      </c>
      <c r="R1136" s="142">
        <f>Q1136*H1136</f>
        <v>1.1899999999999999E-2</v>
      </c>
      <c r="S1136" s="142">
        <v>0</v>
      </c>
      <c r="T1136" s="143">
        <f>S1136*H1136</f>
        <v>0</v>
      </c>
      <c r="AR1136" s="144" t="s">
        <v>185</v>
      </c>
      <c r="AT1136" s="144" t="s">
        <v>180</v>
      </c>
      <c r="AU1136" s="144" t="s">
        <v>88</v>
      </c>
      <c r="AY1136" s="18" t="s">
        <v>178</v>
      </c>
      <c r="BE1136" s="145">
        <f>IF(N1136="základní",J1136,0)</f>
        <v>0</v>
      </c>
      <c r="BF1136" s="145">
        <f>IF(N1136="snížená",J1136,0)</f>
        <v>0</v>
      </c>
      <c r="BG1136" s="145">
        <f>IF(N1136="zákl. přenesená",J1136,0)</f>
        <v>0</v>
      </c>
      <c r="BH1136" s="145">
        <f>IF(N1136="sníž. přenesená",J1136,0)</f>
        <v>0</v>
      </c>
      <c r="BI1136" s="145">
        <f>IF(N1136="nulová",J1136,0)</f>
        <v>0</v>
      </c>
      <c r="BJ1136" s="18" t="s">
        <v>86</v>
      </c>
      <c r="BK1136" s="145">
        <f>ROUND(I1136*H1136,2)</f>
        <v>0</v>
      </c>
      <c r="BL1136" s="18" t="s">
        <v>185</v>
      </c>
      <c r="BM1136" s="144" t="s">
        <v>1813</v>
      </c>
    </row>
    <row r="1137" spans="2:65" s="1" customFormat="1" ht="10.199999999999999">
      <c r="B1137" s="34"/>
      <c r="D1137" s="146" t="s">
        <v>187</v>
      </c>
      <c r="F1137" s="147" t="s">
        <v>1814</v>
      </c>
      <c r="I1137" s="148"/>
      <c r="L1137" s="34"/>
      <c r="M1137" s="149"/>
      <c r="T1137" s="55"/>
      <c r="AT1137" s="18" t="s">
        <v>187</v>
      </c>
      <c r="AU1137" s="18" t="s">
        <v>88</v>
      </c>
    </row>
    <row r="1138" spans="2:65" s="12" customFormat="1" ht="10.199999999999999">
      <c r="B1138" s="150"/>
      <c r="D1138" s="151" t="s">
        <v>189</v>
      </c>
      <c r="E1138" s="152" t="s">
        <v>32</v>
      </c>
      <c r="F1138" s="153" t="s">
        <v>1222</v>
      </c>
      <c r="H1138" s="152" t="s">
        <v>32</v>
      </c>
      <c r="I1138" s="154"/>
      <c r="L1138" s="150"/>
      <c r="M1138" s="155"/>
      <c r="T1138" s="156"/>
      <c r="AT1138" s="152" t="s">
        <v>189</v>
      </c>
      <c r="AU1138" s="152" t="s">
        <v>88</v>
      </c>
      <c r="AV1138" s="12" t="s">
        <v>86</v>
      </c>
      <c r="AW1138" s="12" t="s">
        <v>41</v>
      </c>
      <c r="AX1138" s="12" t="s">
        <v>79</v>
      </c>
      <c r="AY1138" s="152" t="s">
        <v>178</v>
      </c>
    </row>
    <row r="1139" spans="2:65" s="12" customFormat="1" ht="10.199999999999999">
      <c r="B1139" s="150"/>
      <c r="D1139" s="151" t="s">
        <v>189</v>
      </c>
      <c r="E1139" s="152" t="s">
        <v>32</v>
      </c>
      <c r="F1139" s="153" t="s">
        <v>1800</v>
      </c>
      <c r="H1139" s="152" t="s">
        <v>32</v>
      </c>
      <c r="I1139" s="154"/>
      <c r="L1139" s="150"/>
      <c r="M1139" s="155"/>
      <c r="T1139" s="156"/>
      <c r="AT1139" s="152" t="s">
        <v>189</v>
      </c>
      <c r="AU1139" s="152" t="s">
        <v>88</v>
      </c>
      <c r="AV1139" s="12" t="s">
        <v>86</v>
      </c>
      <c r="AW1139" s="12" t="s">
        <v>41</v>
      </c>
      <c r="AX1139" s="12" t="s">
        <v>79</v>
      </c>
      <c r="AY1139" s="152" t="s">
        <v>178</v>
      </c>
    </row>
    <row r="1140" spans="2:65" s="12" customFormat="1" ht="10.199999999999999">
      <c r="B1140" s="150"/>
      <c r="D1140" s="151" t="s">
        <v>189</v>
      </c>
      <c r="E1140" s="152" t="s">
        <v>32</v>
      </c>
      <c r="F1140" s="153" t="s">
        <v>1801</v>
      </c>
      <c r="H1140" s="152" t="s">
        <v>32</v>
      </c>
      <c r="I1140" s="154"/>
      <c r="L1140" s="150"/>
      <c r="M1140" s="155"/>
      <c r="T1140" s="156"/>
      <c r="AT1140" s="152" t="s">
        <v>189</v>
      </c>
      <c r="AU1140" s="152" t="s">
        <v>88</v>
      </c>
      <c r="AV1140" s="12" t="s">
        <v>86</v>
      </c>
      <c r="AW1140" s="12" t="s">
        <v>41</v>
      </c>
      <c r="AX1140" s="12" t="s">
        <v>79</v>
      </c>
      <c r="AY1140" s="152" t="s">
        <v>178</v>
      </c>
    </row>
    <row r="1141" spans="2:65" s="13" customFormat="1" ht="10.199999999999999">
      <c r="B1141" s="157"/>
      <c r="D1141" s="151" t="s">
        <v>189</v>
      </c>
      <c r="E1141" s="158" t="s">
        <v>32</v>
      </c>
      <c r="F1141" s="159" t="s">
        <v>1802</v>
      </c>
      <c r="H1141" s="160">
        <v>170</v>
      </c>
      <c r="I1141" s="161"/>
      <c r="L1141" s="157"/>
      <c r="M1141" s="162"/>
      <c r="T1141" s="163"/>
      <c r="AT1141" s="158" t="s">
        <v>189</v>
      </c>
      <c r="AU1141" s="158" t="s">
        <v>88</v>
      </c>
      <c r="AV1141" s="13" t="s">
        <v>88</v>
      </c>
      <c r="AW1141" s="13" t="s">
        <v>41</v>
      </c>
      <c r="AX1141" s="13" t="s">
        <v>86</v>
      </c>
      <c r="AY1141" s="158" t="s">
        <v>178</v>
      </c>
    </row>
    <row r="1142" spans="2:65" s="1" customFormat="1" ht="37.799999999999997" customHeight="1">
      <c r="B1142" s="34"/>
      <c r="C1142" s="133" t="s">
        <v>1815</v>
      </c>
      <c r="D1142" s="133" t="s">
        <v>180</v>
      </c>
      <c r="E1142" s="134" t="s">
        <v>1816</v>
      </c>
      <c r="F1142" s="135" t="s">
        <v>1817</v>
      </c>
      <c r="G1142" s="136" t="s">
        <v>234</v>
      </c>
      <c r="H1142" s="137">
        <v>25</v>
      </c>
      <c r="I1142" s="138"/>
      <c r="J1142" s="139">
        <f>ROUND(I1142*H1142,2)</f>
        <v>0</v>
      </c>
      <c r="K1142" s="135" t="s">
        <v>184</v>
      </c>
      <c r="L1142" s="34"/>
      <c r="M1142" s="140" t="s">
        <v>32</v>
      </c>
      <c r="N1142" s="141" t="s">
        <v>50</v>
      </c>
      <c r="P1142" s="142">
        <f>O1142*H1142</f>
        <v>0</v>
      </c>
      <c r="Q1142" s="142">
        <v>1.6000000000000001E-3</v>
      </c>
      <c r="R1142" s="142">
        <f>Q1142*H1142</f>
        <v>0.04</v>
      </c>
      <c r="S1142" s="142">
        <v>0</v>
      </c>
      <c r="T1142" s="143">
        <f>S1142*H1142</f>
        <v>0</v>
      </c>
      <c r="AR1142" s="144" t="s">
        <v>185</v>
      </c>
      <c r="AT1142" s="144" t="s">
        <v>180</v>
      </c>
      <c r="AU1142" s="144" t="s">
        <v>88</v>
      </c>
      <c r="AY1142" s="18" t="s">
        <v>178</v>
      </c>
      <c r="BE1142" s="145">
        <f>IF(N1142="základní",J1142,0)</f>
        <v>0</v>
      </c>
      <c r="BF1142" s="145">
        <f>IF(N1142="snížená",J1142,0)</f>
        <v>0</v>
      </c>
      <c r="BG1142" s="145">
        <f>IF(N1142="zákl. přenesená",J1142,0)</f>
        <v>0</v>
      </c>
      <c r="BH1142" s="145">
        <f>IF(N1142="sníž. přenesená",J1142,0)</f>
        <v>0</v>
      </c>
      <c r="BI1142" s="145">
        <f>IF(N1142="nulová",J1142,0)</f>
        <v>0</v>
      </c>
      <c r="BJ1142" s="18" t="s">
        <v>86</v>
      </c>
      <c r="BK1142" s="145">
        <f>ROUND(I1142*H1142,2)</f>
        <v>0</v>
      </c>
      <c r="BL1142" s="18" t="s">
        <v>185</v>
      </c>
      <c r="BM1142" s="144" t="s">
        <v>1818</v>
      </c>
    </row>
    <row r="1143" spans="2:65" s="1" customFormat="1" ht="10.199999999999999">
      <c r="B1143" s="34"/>
      <c r="D1143" s="146" t="s">
        <v>187</v>
      </c>
      <c r="F1143" s="147" t="s">
        <v>1819</v>
      </c>
      <c r="I1143" s="148"/>
      <c r="L1143" s="34"/>
      <c r="M1143" s="149"/>
      <c r="T1143" s="55"/>
      <c r="AT1143" s="18" t="s">
        <v>187</v>
      </c>
      <c r="AU1143" s="18" t="s">
        <v>88</v>
      </c>
    </row>
    <row r="1144" spans="2:65" s="12" customFormat="1" ht="10.199999999999999">
      <c r="B1144" s="150"/>
      <c r="D1144" s="151" t="s">
        <v>189</v>
      </c>
      <c r="E1144" s="152" t="s">
        <v>32</v>
      </c>
      <c r="F1144" s="153" t="s">
        <v>1222</v>
      </c>
      <c r="H1144" s="152" t="s">
        <v>32</v>
      </c>
      <c r="I1144" s="154"/>
      <c r="L1144" s="150"/>
      <c r="M1144" s="155"/>
      <c r="T1144" s="156"/>
      <c r="AT1144" s="152" t="s">
        <v>189</v>
      </c>
      <c r="AU1144" s="152" t="s">
        <v>88</v>
      </c>
      <c r="AV1144" s="12" t="s">
        <v>86</v>
      </c>
      <c r="AW1144" s="12" t="s">
        <v>41</v>
      </c>
      <c r="AX1144" s="12" t="s">
        <v>79</v>
      </c>
      <c r="AY1144" s="152" t="s">
        <v>178</v>
      </c>
    </row>
    <row r="1145" spans="2:65" s="12" customFormat="1" ht="10.199999999999999">
      <c r="B1145" s="150"/>
      <c r="D1145" s="151" t="s">
        <v>189</v>
      </c>
      <c r="E1145" s="152" t="s">
        <v>32</v>
      </c>
      <c r="F1145" s="153" t="s">
        <v>1800</v>
      </c>
      <c r="H1145" s="152" t="s">
        <v>32</v>
      </c>
      <c r="I1145" s="154"/>
      <c r="L1145" s="150"/>
      <c r="M1145" s="155"/>
      <c r="T1145" s="156"/>
      <c r="AT1145" s="152" t="s">
        <v>189</v>
      </c>
      <c r="AU1145" s="152" t="s">
        <v>88</v>
      </c>
      <c r="AV1145" s="12" t="s">
        <v>86</v>
      </c>
      <c r="AW1145" s="12" t="s">
        <v>41</v>
      </c>
      <c r="AX1145" s="12" t="s">
        <v>79</v>
      </c>
      <c r="AY1145" s="152" t="s">
        <v>178</v>
      </c>
    </row>
    <row r="1146" spans="2:65" s="12" customFormat="1" ht="10.199999999999999">
      <c r="B1146" s="150"/>
      <c r="D1146" s="151" t="s">
        <v>189</v>
      </c>
      <c r="E1146" s="152" t="s">
        <v>32</v>
      </c>
      <c r="F1146" s="153" t="s">
        <v>1808</v>
      </c>
      <c r="H1146" s="152" t="s">
        <v>32</v>
      </c>
      <c r="I1146" s="154"/>
      <c r="L1146" s="150"/>
      <c r="M1146" s="155"/>
      <c r="T1146" s="156"/>
      <c r="AT1146" s="152" t="s">
        <v>189</v>
      </c>
      <c r="AU1146" s="152" t="s">
        <v>88</v>
      </c>
      <c r="AV1146" s="12" t="s">
        <v>86</v>
      </c>
      <c r="AW1146" s="12" t="s">
        <v>41</v>
      </c>
      <c r="AX1146" s="12" t="s">
        <v>79</v>
      </c>
      <c r="AY1146" s="152" t="s">
        <v>178</v>
      </c>
    </row>
    <row r="1147" spans="2:65" s="13" customFormat="1" ht="10.199999999999999">
      <c r="B1147" s="157"/>
      <c r="D1147" s="151" t="s">
        <v>189</v>
      </c>
      <c r="E1147" s="158" t="s">
        <v>32</v>
      </c>
      <c r="F1147" s="159" t="s">
        <v>1809</v>
      </c>
      <c r="H1147" s="160">
        <v>25</v>
      </c>
      <c r="I1147" s="161"/>
      <c r="L1147" s="157"/>
      <c r="M1147" s="162"/>
      <c r="T1147" s="163"/>
      <c r="AT1147" s="158" t="s">
        <v>189</v>
      </c>
      <c r="AU1147" s="158" t="s">
        <v>88</v>
      </c>
      <c r="AV1147" s="13" t="s">
        <v>88</v>
      </c>
      <c r="AW1147" s="13" t="s">
        <v>41</v>
      </c>
      <c r="AX1147" s="13" t="s">
        <v>86</v>
      </c>
      <c r="AY1147" s="158" t="s">
        <v>178</v>
      </c>
    </row>
    <row r="1148" spans="2:65" s="1" customFormat="1" ht="37.799999999999997" customHeight="1">
      <c r="B1148" s="34"/>
      <c r="C1148" s="133" t="s">
        <v>1820</v>
      </c>
      <c r="D1148" s="133" t="s">
        <v>180</v>
      </c>
      <c r="E1148" s="134" t="s">
        <v>1821</v>
      </c>
      <c r="F1148" s="135" t="s">
        <v>1822</v>
      </c>
      <c r="G1148" s="136" t="s">
        <v>202</v>
      </c>
      <c r="H1148" s="137">
        <v>170</v>
      </c>
      <c r="I1148" s="138"/>
      <c r="J1148" s="139">
        <f>ROUND(I1148*H1148,2)</f>
        <v>0</v>
      </c>
      <c r="K1148" s="135" t="s">
        <v>184</v>
      </c>
      <c r="L1148" s="34"/>
      <c r="M1148" s="140" t="s">
        <v>32</v>
      </c>
      <c r="N1148" s="141" t="s">
        <v>50</v>
      </c>
      <c r="P1148" s="142">
        <f>O1148*H1148</f>
        <v>0</v>
      </c>
      <c r="Q1148" s="142">
        <v>0</v>
      </c>
      <c r="R1148" s="142">
        <f>Q1148*H1148</f>
        <v>0</v>
      </c>
      <c r="S1148" s="142">
        <v>0</v>
      </c>
      <c r="T1148" s="143">
        <f>S1148*H1148</f>
        <v>0</v>
      </c>
      <c r="AR1148" s="144" t="s">
        <v>185</v>
      </c>
      <c r="AT1148" s="144" t="s">
        <v>180</v>
      </c>
      <c r="AU1148" s="144" t="s">
        <v>88</v>
      </c>
      <c r="AY1148" s="18" t="s">
        <v>178</v>
      </c>
      <c r="BE1148" s="145">
        <f>IF(N1148="základní",J1148,0)</f>
        <v>0</v>
      </c>
      <c r="BF1148" s="145">
        <f>IF(N1148="snížená",J1148,0)</f>
        <v>0</v>
      </c>
      <c r="BG1148" s="145">
        <f>IF(N1148="zákl. přenesená",J1148,0)</f>
        <v>0</v>
      </c>
      <c r="BH1148" s="145">
        <f>IF(N1148="sníž. přenesená",J1148,0)</f>
        <v>0</v>
      </c>
      <c r="BI1148" s="145">
        <f>IF(N1148="nulová",J1148,0)</f>
        <v>0</v>
      </c>
      <c r="BJ1148" s="18" t="s">
        <v>86</v>
      </c>
      <c r="BK1148" s="145">
        <f>ROUND(I1148*H1148,2)</f>
        <v>0</v>
      </c>
      <c r="BL1148" s="18" t="s">
        <v>185</v>
      </c>
      <c r="BM1148" s="144" t="s">
        <v>1823</v>
      </c>
    </row>
    <row r="1149" spans="2:65" s="1" customFormat="1" ht="10.199999999999999">
      <c r="B1149" s="34"/>
      <c r="D1149" s="146" t="s">
        <v>187</v>
      </c>
      <c r="F1149" s="147" t="s">
        <v>1824</v>
      </c>
      <c r="I1149" s="148"/>
      <c r="L1149" s="34"/>
      <c r="M1149" s="149"/>
      <c r="T1149" s="55"/>
      <c r="AT1149" s="18" t="s">
        <v>187</v>
      </c>
      <c r="AU1149" s="18" t="s">
        <v>88</v>
      </c>
    </row>
    <row r="1150" spans="2:65" s="12" customFormat="1" ht="10.199999999999999">
      <c r="B1150" s="150"/>
      <c r="D1150" s="151" t="s">
        <v>189</v>
      </c>
      <c r="E1150" s="152" t="s">
        <v>32</v>
      </c>
      <c r="F1150" s="153" t="s">
        <v>1222</v>
      </c>
      <c r="H1150" s="152" t="s">
        <v>32</v>
      </c>
      <c r="I1150" s="154"/>
      <c r="L1150" s="150"/>
      <c r="M1150" s="155"/>
      <c r="T1150" s="156"/>
      <c r="AT1150" s="152" t="s">
        <v>189</v>
      </c>
      <c r="AU1150" s="152" t="s">
        <v>88</v>
      </c>
      <c r="AV1150" s="12" t="s">
        <v>86</v>
      </c>
      <c r="AW1150" s="12" t="s">
        <v>41</v>
      </c>
      <c r="AX1150" s="12" t="s">
        <v>79</v>
      </c>
      <c r="AY1150" s="152" t="s">
        <v>178</v>
      </c>
    </row>
    <row r="1151" spans="2:65" s="12" customFormat="1" ht="10.199999999999999">
      <c r="B1151" s="150"/>
      <c r="D1151" s="151" t="s">
        <v>189</v>
      </c>
      <c r="E1151" s="152" t="s">
        <v>32</v>
      </c>
      <c r="F1151" s="153" t="s">
        <v>1825</v>
      </c>
      <c r="H1151" s="152" t="s">
        <v>32</v>
      </c>
      <c r="I1151" s="154"/>
      <c r="L1151" s="150"/>
      <c r="M1151" s="155"/>
      <c r="T1151" s="156"/>
      <c r="AT1151" s="152" t="s">
        <v>189</v>
      </c>
      <c r="AU1151" s="152" t="s">
        <v>88</v>
      </c>
      <c r="AV1151" s="12" t="s">
        <v>86</v>
      </c>
      <c r="AW1151" s="12" t="s">
        <v>41</v>
      </c>
      <c r="AX1151" s="12" t="s">
        <v>79</v>
      </c>
      <c r="AY1151" s="152" t="s">
        <v>178</v>
      </c>
    </row>
    <row r="1152" spans="2:65" s="12" customFormat="1" ht="10.199999999999999">
      <c r="B1152" s="150"/>
      <c r="D1152" s="151" t="s">
        <v>189</v>
      </c>
      <c r="E1152" s="152" t="s">
        <v>32</v>
      </c>
      <c r="F1152" s="153" t="s">
        <v>1801</v>
      </c>
      <c r="H1152" s="152" t="s">
        <v>32</v>
      </c>
      <c r="I1152" s="154"/>
      <c r="L1152" s="150"/>
      <c r="M1152" s="155"/>
      <c r="T1152" s="156"/>
      <c r="AT1152" s="152" t="s">
        <v>189</v>
      </c>
      <c r="AU1152" s="152" t="s">
        <v>88</v>
      </c>
      <c r="AV1152" s="12" t="s">
        <v>86</v>
      </c>
      <c r="AW1152" s="12" t="s">
        <v>41</v>
      </c>
      <c r="AX1152" s="12" t="s">
        <v>79</v>
      </c>
      <c r="AY1152" s="152" t="s">
        <v>178</v>
      </c>
    </row>
    <row r="1153" spans="2:65" s="13" customFormat="1" ht="10.199999999999999">
      <c r="B1153" s="157"/>
      <c r="D1153" s="151" t="s">
        <v>189</v>
      </c>
      <c r="E1153" s="158" t="s">
        <v>32</v>
      </c>
      <c r="F1153" s="159" t="s">
        <v>1802</v>
      </c>
      <c r="H1153" s="160">
        <v>170</v>
      </c>
      <c r="I1153" s="161"/>
      <c r="L1153" s="157"/>
      <c r="M1153" s="162"/>
      <c r="T1153" s="163"/>
      <c r="AT1153" s="158" t="s">
        <v>189</v>
      </c>
      <c r="AU1153" s="158" t="s">
        <v>88</v>
      </c>
      <c r="AV1153" s="13" t="s">
        <v>88</v>
      </c>
      <c r="AW1153" s="13" t="s">
        <v>41</v>
      </c>
      <c r="AX1153" s="13" t="s">
        <v>86</v>
      </c>
      <c r="AY1153" s="158" t="s">
        <v>178</v>
      </c>
    </row>
    <row r="1154" spans="2:65" s="1" customFormat="1" ht="37.799999999999997" customHeight="1">
      <c r="B1154" s="34"/>
      <c r="C1154" s="133" t="s">
        <v>1826</v>
      </c>
      <c r="D1154" s="133" t="s">
        <v>180</v>
      </c>
      <c r="E1154" s="134" t="s">
        <v>1827</v>
      </c>
      <c r="F1154" s="135" t="s">
        <v>1828</v>
      </c>
      <c r="G1154" s="136" t="s">
        <v>234</v>
      </c>
      <c r="H1154" s="137">
        <v>25</v>
      </c>
      <c r="I1154" s="138"/>
      <c r="J1154" s="139">
        <f>ROUND(I1154*H1154,2)</f>
        <v>0</v>
      </c>
      <c r="K1154" s="135" t="s">
        <v>184</v>
      </c>
      <c r="L1154" s="34"/>
      <c r="M1154" s="140" t="s">
        <v>32</v>
      </c>
      <c r="N1154" s="141" t="s">
        <v>50</v>
      </c>
      <c r="P1154" s="142">
        <f>O1154*H1154</f>
        <v>0</v>
      </c>
      <c r="Q1154" s="142">
        <v>1.0000000000000001E-5</v>
      </c>
      <c r="R1154" s="142">
        <f>Q1154*H1154</f>
        <v>2.5000000000000001E-4</v>
      </c>
      <c r="S1154" s="142">
        <v>0</v>
      </c>
      <c r="T1154" s="143">
        <f>S1154*H1154</f>
        <v>0</v>
      </c>
      <c r="AR1154" s="144" t="s">
        <v>185</v>
      </c>
      <c r="AT1154" s="144" t="s">
        <v>180</v>
      </c>
      <c r="AU1154" s="144" t="s">
        <v>88</v>
      </c>
      <c r="AY1154" s="18" t="s">
        <v>178</v>
      </c>
      <c r="BE1154" s="145">
        <f>IF(N1154="základní",J1154,0)</f>
        <v>0</v>
      </c>
      <c r="BF1154" s="145">
        <f>IF(N1154="snížená",J1154,0)</f>
        <v>0</v>
      </c>
      <c r="BG1154" s="145">
        <f>IF(N1154="zákl. přenesená",J1154,0)</f>
        <v>0</v>
      </c>
      <c r="BH1154" s="145">
        <f>IF(N1154="sníž. přenesená",J1154,0)</f>
        <v>0</v>
      </c>
      <c r="BI1154" s="145">
        <f>IF(N1154="nulová",J1154,0)</f>
        <v>0</v>
      </c>
      <c r="BJ1154" s="18" t="s">
        <v>86</v>
      </c>
      <c r="BK1154" s="145">
        <f>ROUND(I1154*H1154,2)</f>
        <v>0</v>
      </c>
      <c r="BL1154" s="18" t="s">
        <v>185</v>
      </c>
      <c r="BM1154" s="144" t="s">
        <v>1829</v>
      </c>
    </row>
    <row r="1155" spans="2:65" s="1" customFormat="1" ht="10.199999999999999">
      <c r="B1155" s="34"/>
      <c r="D1155" s="146" t="s">
        <v>187</v>
      </c>
      <c r="F1155" s="147" t="s">
        <v>1830</v>
      </c>
      <c r="I1155" s="148"/>
      <c r="L1155" s="34"/>
      <c r="M1155" s="149"/>
      <c r="T1155" s="55"/>
      <c r="AT1155" s="18" t="s">
        <v>187</v>
      </c>
      <c r="AU1155" s="18" t="s">
        <v>88</v>
      </c>
    </row>
    <row r="1156" spans="2:65" s="12" customFormat="1" ht="10.199999999999999">
      <c r="B1156" s="150"/>
      <c r="D1156" s="151" t="s">
        <v>189</v>
      </c>
      <c r="E1156" s="152" t="s">
        <v>32</v>
      </c>
      <c r="F1156" s="153" t="s">
        <v>1222</v>
      </c>
      <c r="H1156" s="152" t="s">
        <v>32</v>
      </c>
      <c r="I1156" s="154"/>
      <c r="L1156" s="150"/>
      <c r="M1156" s="155"/>
      <c r="T1156" s="156"/>
      <c r="AT1156" s="152" t="s">
        <v>189</v>
      </c>
      <c r="AU1156" s="152" t="s">
        <v>88</v>
      </c>
      <c r="AV1156" s="12" t="s">
        <v>86</v>
      </c>
      <c r="AW1156" s="12" t="s">
        <v>41</v>
      </c>
      <c r="AX1156" s="12" t="s">
        <v>79</v>
      </c>
      <c r="AY1156" s="152" t="s">
        <v>178</v>
      </c>
    </row>
    <row r="1157" spans="2:65" s="12" customFormat="1" ht="10.199999999999999">
      <c r="B1157" s="150"/>
      <c r="D1157" s="151" t="s">
        <v>189</v>
      </c>
      <c r="E1157" s="152" t="s">
        <v>32</v>
      </c>
      <c r="F1157" s="153" t="s">
        <v>1825</v>
      </c>
      <c r="H1157" s="152" t="s">
        <v>32</v>
      </c>
      <c r="I1157" s="154"/>
      <c r="L1157" s="150"/>
      <c r="M1157" s="155"/>
      <c r="T1157" s="156"/>
      <c r="AT1157" s="152" t="s">
        <v>189</v>
      </c>
      <c r="AU1157" s="152" t="s">
        <v>88</v>
      </c>
      <c r="AV1157" s="12" t="s">
        <v>86</v>
      </c>
      <c r="AW1157" s="12" t="s">
        <v>41</v>
      </c>
      <c r="AX1157" s="12" t="s">
        <v>79</v>
      </c>
      <c r="AY1157" s="152" t="s">
        <v>178</v>
      </c>
    </row>
    <row r="1158" spans="2:65" s="12" customFormat="1" ht="10.199999999999999">
      <c r="B1158" s="150"/>
      <c r="D1158" s="151" t="s">
        <v>189</v>
      </c>
      <c r="E1158" s="152" t="s">
        <v>32</v>
      </c>
      <c r="F1158" s="153" t="s">
        <v>1808</v>
      </c>
      <c r="H1158" s="152" t="s">
        <v>32</v>
      </c>
      <c r="I1158" s="154"/>
      <c r="L1158" s="150"/>
      <c r="M1158" s="155"/>
      <c r="T1158" s="156"/>
      <c r="AT1158" s="152" t="s">
        <v>189</v>
      </c>
      <c r="AU1158" s="152" t="s">
        <v>88</v>
      </c>
      <c r="AV1158" s="12" t="s">
        <v>86</v>
      </c>
      <c r="AW1158" s="12" t="s">
        <v>41</v>
      </c>
      <c r="AX1158" s="12" t="s">
        <v>79</v>
      </c>
      <c r="AY1158" s="152" t="s">
        <v>178</v>
      </c>
    </row>
    <row r="1159" spans="2:65" s="13" customFormat="1" ht="10.199999999999999">
      <c r="B1159" s="157"/>
      <c r="D1159" s="151" t="s">
        <v>189</v>
      </c>
      <c r="E1159" s="158" t="s">
        <v>32</v>
      </c>
      <c r="F1159" s="159" t="s">
        <v>1809</v>
      </c>
      <c r="H1159" s="160">
        <v>25</v>
      </c>
      <c r="I1159" s="161"/>
      <c r="L1159" s="157"/>
      <c r="M1159" s="162"/>
      <c r="T1159" s="163"/>
      <c r="AT1159" s="158" t="s">
        <v>189</v>
      </c>
      <c r="AU1159" s="158" t="s">
        <v>88</v>
      </c>
      <c r="AV1159" s="13" t="s">
        <v>88</v>
      </c>
      <c r="AW1159" s="13" t="s">
        <v>41</v>
      </c>
      <c r="AX1159" s="13" t="s">
        <v>86</v>
      </c>
      <c r="AY1159" s="158" t="s">
        <v>178</v>
      </c>
    </row>
    <row r="1160" spans="2:65" s="1" customFormat="1" ht="37.799999999999997" customHeight="1">
      <c r="B1160" s="34"/>
      <c r="C1160" s="133" t="s">
        <v>1831</v>
      </c>
      <c r="D1160" s="133" t="s">
        <v>180</v>
      </c>
      <c r="E1160" s="134" t="s">
        <v>1832</v>
      </c>
      <c r="F1160" s="135" t="s">
        <v>1833</v>
      </c>
      <c r="G1160" s="136" t="s">
        <v>202</v>
      </c>
      <c r="H1160" s="137">
        <v>154</v>
      </c>
      <c r="I1160" s="138"/>
      <c r="J1160" s="139">
        <f>ROUND(I1160*H1160,2)</f>
        <v>0</v>
      </c>
      <c r="K1160" s="135" t="s">
        <v>184</v>
      </c>
      <c r="L1160" s="34"/>
      <c r="M1160" s="140" t="s">
        <v>32</v>
      </c>
      <c r="N1160" s="141" t="s">
        <v>50</v>
      </c>
      <c r="P1160" s="142">
        <f>O1160*H1160</f>
        <v>0</v>
      </c>
      <c r="Q1160" s="142">
        <v>0</v>
      </c>
      <c r="R1160" s="142">
        <f>Q1160*H1160</f>
        <v>0</v>
      </c>
      <c r="S1160" s="142">
        <v>0</v>
      </c>
      <c r="T1160" s="143">
        <f>S1160*H1160</f>
        <v>0</v>
      </c>
      <c r="AR1160" s="144" t="s">
        <v>185</v>
      </c>
      <c r="AT1160" s="144" t="s">
        <v>180</v>
      </c>
      <c r="AU1160" s="144" t="s">
        <v>88</v>
      </c>
      <c r="AY1160" s="18" t="s">
        <v>178</v>
      </c>
      <c r="BE1160" s="145">
        <f>IF(N1160="základní",J1160,0)</f>
        <v>0</v>
      </c>
      <c r="BF1160" s="145">
        <f>IF(N1160="snížená",J1160,0)</f>
        <v>0</v>
      </c>
      <c r="BG1160" s="145">
        <f>IF(N1160="zákl. přenesená",J1160,0)</f>
        <v>0</v>
      </c>
      <c r="BH1160" s="145">
        <f>IF(N1160="sníž. přenesená",J1160,0)</f>
        <v>0</v>
      </c>
      <c r="BI1160" s="145">
        <f>IF(N1160="nulová",J1160,0)</f>
        <v>0</v>
      </c>
      <c r="BJ1160" s="18" t="s">
        <v>86</v>
      </c>
      <c r="BK1160" s="145">
        <f>ROUND(I1160*H1160,2)</f>
        <v>0</v>
      </c>
      <c r="BL1160" s="18" t="s">
        <v>185</v>
      </c>
      <c r="BM1160" s="144" t="s">
        <v>1834</v>
      </c>
    </row>
    <row r="1161" spans="2:65" s="1" customFormat="1" ht="10.199999999999999">
      <c r="B1161" s="34"/>
      <c r="D1161" s="146" t="s">
        <v>187</v>
      </c>
      <c r="F1161" s="147" t="s">
        <v>1835</v>
      </c>
      <c r="I1161" s="148"/>
      <c r="L1161" s="34"/>
      <c r="M1161" s="149"/>
      <c r="T1161" s="55"/>
      <c r="AT1161" s="18" t="s">
        <v>187</v>
      </c>
      <c r="AU1161" s="18" t="s">
        <v>88</v>
      </c>
    </row>
    <row r="1162" spans="2:65" s="12" customFormat="1" ht="10.199999999999999">
      <c r="B1162" s="150"/>
      <c r="D1162" s="151" t="s">
        <v>189</v>
      </c>
      <c r="E1162" s="152" t="s">
        <v>32</v>
      </c>
      <c r="F1162" s="153" t="s">
        <v>1222</v>
      </c>
      <c r="H1162" s="152" t="s">
        <v>32</v>
      </c>
      <c r="I1162" s="154"/>
      <c r="L1162" s="150"/>
      <c r="M1162" s="155"/>
      <c r="T1162" s="156"/>
      <c r="AT1162" s="152" t="s">
        <v>189</v>
      </c>
      <c r="AU1162" s="152" t="s">
        <v>88</v>
      </c>
      <c r="AV1162" s="12" t="s">
        <v>86</v>
      </c>
      <c r="AW1162" s="12" t="s">
        <v>41</v>
      </c>
      <c r="AX1162" s="12" t="s">
        <v>79</v>
      </c>
      <c r="AY1162" s="152" t="s">
        <v>178</v>
      </c>
    </row>
    <row r="1163" spans="2:65" s="12" customFormat="1" ht="10.199999999999999">
      <c r="B1163" s="150"/>
      <c r="D1163" s="151" t="s">
        <v>189</v>
      </c>
      <c r="E1163" s="152" t="s">
        <v>32</v>
      </c>
      <c r="F1163" s="153" t="s">
        <v>1836</v>
      </c>
      <c r="H1163" s="152" t="s">
        <v>32</v>
      </c>
      <c r="I1163" s="154"/>
      <c r="L1163" s="150"/>
      <c r="M1163" s="155"/>
      <c r="T1163" s="156"/>
      <c r="AT1163" s="152" t="s">
        <v>189</v>
      </c>
      <c r="AU1163" s="152" t="s">
        <v>88</v>
      </c>
      <c r="AV1163" s="12" t="s">
        <v>86</v>
      </c>
      <c r="AW1163" s="12" t="s">
        <v>41</v>
      </c>
      <c r="AX1163" s="12" t="s">
        <v>79</v>
      </c>
      <c r="AY1163" s="152" t="s">
        <v>178</v>
      </c>
    </row>
    <row r="1164" spans="2:65" s="12" customFormat="1" ht="10.199999999999999">
      <c r="B1164" s="150"/>
      <c r="D1164" s="151" t="s">
        <v>189</v>
      </c>
      <c r="E1164" s="152" t="s">
        <v>32</v>
      </c>
      <c r="F1164" s="153" t="s">
        <v>1837</v>
      </c>
      <c r="H1164" s="152" t="s">
        <v>32</v>
      </c>
      <c r="I1164" s="154"/>
      <c r="L1164" s="150"/>
      <c r="M1164" s="155"/>
      <c r="T1164" s="156"/>
      <c r="AT1164" s="152" t="s">
        <v>189</v>
      </c>
      <c r="AU1164" s="152" t="s">
        <v>88</v>
      </c>
      <c r="AV1164" s="12" t="s">
        <v>86</v>
      </c>
      <c r="AW1164" s="12" t="s">
        <v>41</v>
      </c>
      <c r="AX1164" s="12" t="s">
        <v>79</v>
      </c>
      <c r="AY1164" s="152" t="s">
        <v>178</v>
      </c>
    </row>
    <row r="1165" spans="2:65" s="12" customFormat="1" ht="10.199999999999999">
      <c r="B1165" s="150"/>
      <c r="D1165" s="151" t="s">
        <v>189</v>
      </c>
      <c r="E1165" s="152" t="s">
        <v>32</v>
      </c>
      <c r="F1165" s="153" t="s">
        <v>1320</v>
      </c>
      <c r="H1165" s="152" t="s">
        <v>32</v>
      </c>
      <c r="I1165" s="154"/>
      <c r="L1165" s="150"/>
      <c r="M1165" s="155"/>
      <c r="T1165" s="156"/>
      <c r="AT1165" s="152" t="s">
        <v>189</v>
      </c>
      <c r="AU1165" s="152" t="s">
        <v>88</v>
      </c>
      <c r="AV1165" s="12" t="s">
        <v>86</v>
      </c>
      <c r="AW1165" s="12" t="s">
        <v>41</v>
      </c>
      <c r="AX1165" s="12" t="s">
        <v>79</v>
      </c>
      <c r="AY1165" s="152" t="s">
        <v>178</v>
      </c>
    </row>
    <row r="1166" spans="2:65" s="13" customFormat="1" ht="10.199999999999999">
      <c r="B1166" s="157"/>
      <c r="D1166" s="151" t="s">
        <v>189</v>
      </c>
      <c r="E1166" s="158" t="s">
        <v>32</v>
      </c>
      <c r="F1166" s="159" t="s">
        <v>1838</v>
      </c>
      <c r="H1166" s="160">
        <v>62</v>
      </c>
      <c r="I1166" s="161"/>
      <c r="L1166" s="157"/>
      <c r="M1166" s="162"/>
      <c r="T1166" s="163"/>
      <c r="AT1166" s="158" t="s">
        <v>189</v>
      </c>
      <c r="AU1166" s="158" t="s">
        <v>88</v>
      </c>
      <c r="AV1166" s="13" t="s">
        <v>88</v>
      </c>
      <c r="AW1166" s="13" t="s">
        <v>41</v>
      </c>
      <c r="AX1166" s="13" t="s">
        <v>79</v>
      </c>
      <c r="AY1166" s="158" t="s">
        <v>178</v>
      </c>
    </row>
    <row r="1167" spans="2:65" s="12" customFormat="1" ht="10.199999999999999">
      <c r="B1167" s="150"/>
      <c r="D1167" s="151" t="s">
        <v>189</v>
      </c>
      <c r="E1167" s="152" t="s">
        <v>32</v>
      </c>
      <c r="F1167" s="153" t="s">
        <v>1322</v>
      </c>
      <c r="H1167" s="152" t="s">
        <v>32</v>
      </c>
      <c r="I1167" s="154"/>
      <c r="L1167" s="150"/>
      <c r="M1167" s="155"/>
      <c r="T1167" s="156"/>
      <c r="AT1167" s="152" t="s">
        <v>189</v>
      </c>
      <c r="AU1167" s="152" t="s">
        <v>88</v>
      </c>
      <c r="AV1167" s="12" t="s">
        <v>86</v>
      </c>
      <c r="AW1167" s="12" t="s">
        <v>41</v>
      </c>
      <c r="AX1167" s="12" t="s">
        <v>79</v>
      </c>
      <c r="AY1167" s="152" t="s">
        <v>178</v>
      </c>
    </row>
    <row r="1168" spans="2:65" s="13" customFormat="1" ht="10.199999999999999">
      <c r="B1168" s="157"/>
      <c r="D1168" s="151" t="s">
        <v>189</v>
      </c>
      <c r="E1168" s="158" t="s">
        <v>32</v>
      </c>
      <c r="F1168" s="159" t="s">
        <v>1459</v>
      </c>
      <c r="H1168" s="160">
        <v>92</v>
      </c>
      <c r="I1168" s="161"/>
      <c r="L1168" s="157"/>
      <c r="M1168" s="162"/>
      <c r="T1168" s="163"/>
      <c r="AT1168" s="158" t="s">
        <v>189</v>
      </c>
      <c r="AU1168" s="158" t="s">
        <v>88</v>
      </c>
      <c r="AV1168" s="13" t="s">
        <v>88</v>
      </c>
      <c r="AW1168" s="13" t="s">
        <v>41</v>
      </c>
      <c r="AX1168" s="13" t="s">
        <v>79</v>
      </c>
      <c r="AY1168" s="158" t="s">
        <v>178</v>
      </c>
    </row>
    <row r="1169" spans="2:65" s="14" customFormat="1" ht="10.199999999999999">
      <c r="B1169" s="164"/>
      <c r="D1169" s="151" t="s">
        <v>189</v>
      </c>
      <c r="E1169" s="165" t="s">
        <v>32</v>
      </c>
      <c r="F1169" s="166" t="s">
        <v>192</v>
      </c>
      <c r="H1169" s="167">
        <v>154</v>
      </c>
      <c r="I1169" s="168"/>
      <c r="L1169" s="164"/>
      <c r="M1169" s="169"/>
      <c r="T1169" s="170"/>
      <c r="AT1169" s="165" t="s">
        <v>189</v>
      </c>
      <c r="AU1169" s="165" t="s">
        <v>88</v>
      </c>
      <c r="AV1169" s="14" t="s">
        <v>185</v>
      </c>
      <c r="AW1169" s="14" t="s">
        <v>41</v>
      </c>
      <c r="AX1169" s="14" t="s">
        <v>86</v>
      </c>
      <c r="AY1169" s="165" t="s">
        <v>178</v>
      </c>
    </row>
    <row r="1170" spans="2:65" s="1" customFormat="1" ht="55.5" customHeight="1">
      <c r="B1170" s="34"/>
      <c r="C1170" s="133" t="s">
        <v>1839</v>
      </c>
      <c r="D1170" s="133" t="s">
        <v>180</v>
      </c>
      <c r="E1170" s="134" t="s">
        <v>1840</v>
      </c>
      <c r="F1170" s="135" t="s">
        <v>1841</v>
      </c>
      <c r="G1170" s="136" t="s">
        <v>202</v>
      </c>
      <c r="H1170" s="137">
        <v>154</v>
      </c>
      <c r="I1170" s="138"/>
      <c r="J1170" s="139">
        <f>ROUND(I1170*H1170,2)</f>
        <v>0</v>
      </c>
      <c r="K1170" s="135" t="s">
        <v>184</v>
      </c>
      <c r="L1170" s="34"/>
      <c r="M1170" s="140" t="s">
        <v>32</v>
      </c>
      <c r="N1170" s="141" t="s">
        <v>50</v>
      </c>
      <c r="P1170" s="142">
        <f>O1170*H1170</f>
        <v>0</v>
      </c>
      <c r="Q1170" s="142">
        <v>5.0000000000000002E-5</v>
      </c>
      <c r="R1170" s="142">
        <f>Q1170*H1170</f>
        <v>7.7000000000000002E-3</v>
      </c>
      <c r="S1170" s="142">
        <v>0</v>
      </c>
      <c r="T1170" s="143">
        <f>S1170*H1170</f>
        <v>0</v>
      </c>
      <c r="AR1170" s="144" t="s">
        <v>185</v>
      </c>
      <c r="AT1170" s="144" t="s">
        <v>180</v>
      </c>
      <c r="AU1170" s="144" t="s">
        <v>88</v>
      </c>
      <c r="AY1170" s="18" t="s">
        <v>178</v>
      </c>
      <c r="BE1170" s="145">
        <f>IF(N1170="základní",J1170,0)</f>
        <v>0</v>
      </c>
      <c r="BF1170" s="145">
        <f>IF(N1170="snížená",J1170,0)</f>
        <v>0</v>
      </c>
      <c r="BG1170" s="145">
        <f>IF(N1170="zákl. přenesená",J1170,0)</f>
        <v>0</v>
      </c>
      <c r="BH1170" s="145">
        <f>IF(N1170="sníž. přenesená",J1170,0)</f>
        <v>0</v>
      </c>
      <c r="BI1170" s="145">
        <f>IF(N1170="nulová",J1170,0)</f>
        <v>0</v>
      </c>
      <c r="BJ1170" s="18" t="s">
        <v>86</v>
      </c>
      <c r="BK1170" s="145">
        <f>ROUND(I1170*H1170,2)</f>
        <v>0</v>
      </c>
      <c r="BL1170" s="18" t="s">
        <v>185</v>
      </c>
      <c r="BM1170" s="144" t="s">
        <v>1842</v>
      </c>
    </row>
    <row r="1171" spans="2:65" s="1" customFormat="1" ht="10.199999999999999">
      <c r="B1171" s="34"/>
      <c r="D1171" s="146" t="s">
        <v>187</v>
      </c>
      <c r="F1171" s="147" t="s">
        <v>1843</v>
      </c>
      <c r="I1171" s="148"/>
      <c r="L1171" s="34"/>
      <c r="M1171" s="149"/>
      <c r="T1171" s="55"/>
      <c r="AT1171" s="18" t="s">
        <v>187</v>
      </c>
      <c r="AU1171" s="18" t="s">
        <v>88</v>
      </c>
    </row>
    <row r="1172" spans="2:65" s="12" customFormat="1" ht="10.199999999999999">
      <c r="B1172" s="150"/>
      <c r="D1172" s="151" t="s">
        <v>189</v>
      </c>
      <c r="E1172" s="152" t="s">
        <v>32</v>
      </c>
      <c r="F1172" s="153" t="s">
        <v>1222</v>
      </c>
      <c r="H1172" s="152" t="s">
        <v>32</v>
      </c>
      <c r="I1172" s="154"/>
      <c r="L1172" s="150"/>
      <c r="M1172" s="155"/>
      <c r="T1172" s="156"/>
      <c r="AT1172" s="152" t="s">
        <v>189</v>
      </c>
      <c r="AU1172" s="152" t="s">
        <v>88</v>
      </c>
      <c r="AV1172" s="12" t="s">
        <v>86</v>
      </c>
      <c r="AW1172" s="12" t="s">
        <v>41</v>
      </c>
      <c r="AX1172" s="12" t="s">
        <v>79</v>
      </c>
      <c r="AY1172" s="152" t="s">
        <v>178</v>
      </c>
    </row>
    <row r="1173" spans="2:65" s="12" customFormat="1" ht="10.199999999999999">
      <c r="B1173" s="150"/>
      <c r="D1173" s="151" t="s">
        <v>189</v>
      </c>
      <c r="E1173" s="152" t="s">
        <v>32</v>
      </c>
      <c r="F1173" s="153" t="s">
        <v>1836</v>
      </c>
      <c r="H1173" s="152" t="s">
        <v>32</v>
      </c>
      <c r="I1173" s="154"/>
      <c r="L1173" s="150"/>
      <c r="M1173" s="155"/>
      <c r="T1173" s="156"/>
      <c r="AT1173" s="152" t="s">
        <v>189</v>
      </c>
      <c r="AU1173" s="152" t="s">
        <v>88</v>
      </c>
      <c r="AV1173" s="12" t="s">
        <v>86</v>
      </c>
      <c r="AW1173" s="12" t="s">
        <v>41</v>
      </c>
      <c r="AX1173" s="12" t="s">
        <v>79</v>
      </c>
      <c r="AY1173" s="152" t="s">
        <v>178</v>
      </c>
    </row>
    <row r="1174" spans="2:65" s="12" customFormat="1" ht="10.199999999999999">
      <c r="B1174" s="150"/>
      <c r="D1174" s="151" t="s">
        <v>189</v>
      </c>
      <c r="E1174" s="152" t="s">
        <v>32</v>
      </c>
      <c r="F1174" s="153" t="s">
        <v>1837</v>
      </c>
      <c r="H1174" s="152" t="s">
        <v>32</v>
      </c>
      <c r="I1174" s="154"/>
      <c r="L1174" s="150"/>
      <c r="M1174" s="155"/>
      <c r="T1174" s="156"/>
      <c r="AT1174" s="152" t="s">
        <v>189</v>
      </c>
      <c r="AU1174" s="152" t="s">
        <v>88</v>
      </c>
      <c r="AV1174" s="12" t="s">
        <v>86</v>
      </c>
      <c r="AW1174" s="12" t="s">
        <v>41</v>
      </c>
      <c r="AX1174" s="12" t="s">
        <v>79</v>
      </c>
      <c r="AY1174" s="152" t="s">
        <v>178</v>
      </c>
    </row>
    <row r="1175" spans="2:65" s="12" customFormat="1" ht="10.199999999999999">
      <c r="B1175" s="150"/>
      <c r="D1175" s="151" t="s">
        <v>189</v>
      </c>
      <c r="E1175" s="152" t="s">
        <v>32</v>
      </c>
      <c r="F1175" s="153" t="s">
        <v>1320</v>
      </c>
      <c r="H1175" s="152" t="s">
        <v>32</v>
      </c>
      <c r="I1175" s="154"/>
      <c r="L1175" s="150"/>
      <c r="M1175" s="155"/>
      <c r="T1175" s="156"/>
      <c r="AT1175" s="152" t="s">
        <v>189</v>
      </c>
      <c r="AU1175" s="152" t="s">
        <v>88</v>
      </c>
      <c r="AV1175" s="12" t="s">
        <v>86</v>
      </c>
      <c r="AW1175" s="12" t="s">
        <v>41</v>
      </c>
      <c r="AX1175" s="12" t="s">
        <v>79</v>
      </c>
      <c r="AY1175" s="152" t="s">
        <v>178</v>
      </c>
    </row>
    <row r="1176" spans="2:65" s="13" customFormat="1" ht="10.199999999999999">
      <c r="B1176" s="157"/>
      <c r="D1176" s="151" t="s">
        <v>189</v>
      </c>
      <c r="E1176" s="158" t="s">
        <v>32</v>
      </c>
      <c r="F1176" s="159" t="s">
        <v>1838</v>
      </c>
      <c r="H1176" s="160">
        <v>62</v>
      </c>
      <c r="I1176" s="161"/>
      <c r="L1176" s="157"/>
      <c r="M1176" s="162"/>
      <c r="T1176" s="163"/>
      <c r="AT1176" s="158" t="s">
        <v>189</v>
      </c>
      <c r="AU1176" s="158" t="s">
        <v>88</v>
      </c>
      <c r="AV1176" s="13" t="s">
        <v>88</v>
      </c>
      <c r="AW1176" s="13" t="s">
        <v>41</v>
      </c>
      <c r="AX1176" s="13" t="s">
        <v>79</v>
      </c>
      <c r="AY1176" s="158" t="s">
        <v>178</v>
      </c>
    </row>
    <row r="1177" spans="2:65" s="12" customFormat="1" ht="10.199999999999999">
      <c r="B1177" s="150"/>
      <c r="D1177" s="151" t="s">
        <v>189</v>
      </c>
      <c r="E1177" s="152" t="s">
        <v>32</v>
      </c>
      <c r="F1177" s="153" t="s">
        <v>1322</v>
      </c>
      <c r="H1177" s="152" t="s">
        <v>32</v>
      </c>
      <c r="I1177" s="154"/>
      <c r="L1177" s="150"/>
      <c r="M1177" s="155"/>
      <c r="T1177" s="156"/>
      <c r="AT1177" s="152" t="s">
        <v>189</v>
      </c>
      <c r="AU1177" s="152" t="s">
        <v>88</v>
      </c>
      <c r="AV1177" s="12" t="s">
        <v>86</v>
      </c>
      <c r="AW1177" s="12" t="s">
        <v>41</v>
      </c>
      <c r="AX1177" s="12" t="s">
        <v>79</v>
      </c>
      <c r="AY1177" s="152" t="s">
        <v>178</v>
      </c>
    </row>
    <row r="1178" spans="2:65" s="13" customFormat="1" ht="10.199999999999999">
      <c r="B1178" s="157"/>
      <c r="D1178" s="151" t="s">
        <v>189</v>
      </c>
      <c r="E1178" s="158" t="s">
        <v>32</v>
      </c>
      <c r="F1178" s="159" t="s">
        <v>1459</v>
      </c>
      <c r="H1178" s="160">
        <v>92</v>
      </c>
      <c r="I1178" s="161"/>
      <c r="L1178" s="157"/>
      <c r="M1178" s="162"/>
      <c r="T1178" s="163"/>
      <c r="AT1178" s="158" t="s">
        <v>189</v>
      </c>
      <c r="AU1178" s="158" t="s">
        <v>88</v>
      </c>
      <c r="AV1178" s="13" t="s">
        <v>88</v>
      </c>
      <c r="AW1178" s="13" t="s">
        <v>41</v>
      </c>
      <c r="AX1178" s="13" t="s">
        <v>79</v>
      </c>
      <c r="AY1178" s="158" t="s">
        <v>178</v>
      </c>
    </row>
    <row r="1179" spans="2:65" s="14" customFormat="1" ht="10.199999999999999">
      <c r="B1179" s="164"/>
      <c r="D1179" s="151" t="s">
        <v>189</v>
      </c>
      <c r="E1179" s="165" t="s">
        <v>32</v>
      </c>
      <c r="F1179" s="166" t="s">
        <v>192</v>
      </c>
      <c r="H1179" s="167">
        <v>154</v>
      </c>
      <c r="I1179" s="168"/>
      <c r="L1179" s="164"/>
      <c r="M1179" s="169"/>
      <c r="T1179" s="170"/>
      <c r="AT1179" s="165" t="s">
        <v>189</v>
      </c>
      <c r="AU1179" s="165" t="s">
        <v>88</v>
      </c>
      <c r="AV1179" s="14" t="s">
        <v>185</v>
      </c>
      <c r="AW1179" s="14" t="s">
        <v>41</v>
      </c>
      <c r="AX1179" s="14" t="s">
        <v>86</v>
      </c>
      <c r="AY1179" s="165" t="s">
        <v>178</v>
      </c>
    </row>
    <row r="1180" spans="2:65" s="1" customFormat="1" ht="37.799999999999997" customHeight="1">
      <c r="B1180" s="34"/>
      <c r="C1180" s="133" t="s">
        <v>1844</v>
      </c>
      <c r="D1180" s="133" t="s">
        <v>180</v>
      </c>
      <c r="E1180" s="134" t="s">
        <v>636</v>
      </c>
      <c r="F1180" s="135" t="s">
        <v>637</v>
      </c>
      <c r="G1180" s="136" t="s">
        <v>202</v>
      </c>
      <c r="H1180" s="137">
        <v>154</v>
      </c>
      <c r="I1180" s="138"/>
      <c r="J1180" s="139">
        <f>ROUND(I1180*H1180,2)</f>
        <v>0</v>
      </c>
      <c r="K1180" s="135" t="s">
        <v>184</v>
      </c>
      <c r="L1180" s="34"/>
      <c r="M1180" s="140" t="s">
        <v>32</v>
      </c>
      <c r="N1180" s="141" t="s">
        <v>50</v>
      </c>
      <c r="P1180" s="142">
        <f>O1180*H1180</f>
        <v>0</v>
      </c>
      <c r="Q1180" s="142">
        <v>4.4999999999999999E-4</v>
      </c>
      <c r="R1180" s="142">
        <f>Q1180*H1180</f>
        <v>6.93E-2</v>
      </c>
      <c r="S1180" s="142">
        <v>0</v>
      </c>
      <c r="T1180" s="143">
        <f>S1180*H1180</f>
        <v>0</v>
      </c>
      <c r="AR1180" s="144" t="s">
        <v>185</v>
      </c>
      <c r="AT1180" s="144" t="s">
        <v>180</v>
      </c>
      <c r="AU1180" s="144" t="s">
        <v>88</v>
      </c>
      <c r="AY1180" s="18" t="s">
        <v>178</v>
      </c>
      <c r="BE1180" s="145">
        <f>IF(N1180="základní",J1180,0)</f>
        <v>0</v>
      </c>
      <c r="BF1180" s="145">
        <f>IF(N1180="snížená",J1180,0)</f>
        <v>0</v>
      </c>
      <c r="BG1180" s="145">
        <f>IF(N1180="zákl. přenesená",J1180,0)</f>
        <v>0</v>
      </c>
      <c r="BH1180" s="145">
        <f>IF(N1180="sníž. přenesená",J1180,0)</f>
        <v>0</v>
      </c>
      <c r="BI1180" s="145">
        <f>IF(N1180="nulová",J1180,0)</f>
        <v>0</v>
      </c>
      <c r="BJ1180" s="18" t="s">
        <v>86</v>
      </c>
      <c r="BK1180" s="145">
        <f>ROUND(I1180*H1180,2)</f>
        <v>0</v>
      </c>
      <c r="BL1180" s="18" t="s">
        <v>185</v>
      </c>
      <c r="BM1180" s="144" t="s">
        <v>1845</v>
      </c>
    </row>
    <row r="1181" spans="2:65" s="1" customFormat="1" ht="10.199999999999999">
      <c r="B1181" s="34"/>
      <c r="D1181" s="146" t="s">
        <v>187</v>
      </c>
      <c r="F1181" s="147" t="s">
        <v>639</v>
      </c>
      <c r="I1181" s="148"/>
      <c r="L1181" s="34"/>
      <c r="M1181" s="149"/>
      <c r="T1181" s="55"/>
      <c r="AT1181" s="18" t="s">
        <v>187</v>
      </c>
      <c r="AU1181" s="18" t="s">
        <v>88</v>
      </c>
    </row>
    <row r="1182" spans="2:65" s="12" customFormat="1" ht="10.199999999999999">
      <c r="B1182" s="150"/>
      <c r="D1182" s="151" t="s">
        <v>189</v>
      </c>
      <c r="E1182" s="152" t="s">
        <v>32</v>
      </c>
      <c r="F1182" s="153" t="s">
        <v>1222</v>
      </c>
      <c r="H1182" s="152" t="s">
        <v>32</v>
      </c>
      <c r="I1182" s="154"/>
      <c r="L1182" s="150"/>
      <c r="M1182" s="155"/>
      <c r="T1182" s="156"/>
      <c r="AT1182" s="152" t="s">
        <v>189</v>
      </c>
      <c r="AU1182" s="152" t="s">
        <v>88</v>
      </c>
      <c r="AV1182" s="12" t="s">
        <v>86</v>
      </c>
      <c r="AW1182" s="12" t="s">
        <v>41</v>
      </c>
      <c r="AX1182" s="12" t="s">
        <v>79</v>
      </c>
      <c r="AY1182" s="152" t="s">
        <v>178</v>
      </c>
    </row>
    <row r="1183" spans="2:65" s="12" customFormat="1" ht="10.199999999999999">
      <c r="B1183" s="150"/>
      <c r="D1183" s="151" t="s">
        <v>189</v>
      </c>
      <c r="E1183" s="152" t="s">
        <v>32</v>
      </c>
      <c r="F1183" s="153" t="s">
        <v>1836</v>
      </c>
      <c r="H1183" s="152" t="s">
        <v>32</v>
      </c>
      <c r="I1183" s="154"/>
      <c r="L1183" s="150"/>
      <c r="M1183" s="155"/>
      <c r="T1183" s="156"/>
      <c r="AT1183" s="152" t="s">
        <v>189</v>
      </c>
      <c r="AU1183" s="152" t="s">
        <v>88</v>
      </c>
      <c r="AV1183" s="12" t="s">
        <v>86</v>
      </c>
      <c r="AW1183" s="12" t="s">
        <v>41</v>
      </c>
      <c r="AX1183" s="12" t="s">
        <v>79</v>
      </c>
      <c r="AY1183" s="152" t="s">
        <v>178</v>
      </c>
    </row>
    <row r="1184" spans="2:65" s="12" customFormat="1" ht="10.199999999999999">
      <c r="B1184" s="150"/>
      <c r="D1184" s="151" t="s">
        <v>189</v>
      </c>
      <c r="E1184" s="152" t="s">
        <v>32</v>
      </c>
      <c r="F1184" s="153" t="s">
        <v>1837</v>
      </c>
      <c r="H1184" s="152" t="s">
        <v>32</v>
      </c>
      <c r="I1184" s="154"/>
      <c r="L1184" s="150"/>
      <c r="M1184" s="155"/>
      <c r="T1184" s="156"/>
      <c r="AT1184" s="152" t="s">
        <v>189</v>
      </c>
      <c r="AU1184" s="152" t="s">
        <v>88</v>
      </c>
      <c r="AV1184" s="12" t="s">
        <v>86</v>
      </c>
      <c r="AW1184" s="12" t="s">
        <v>41</v>
      </c>
      <c r="AX1184" s="12" t="s">
        <v>79</v>
      </c>
      <c r="AY1184" s="152" t="s">
        <v>178</v>
      </c>
    </row>
    <row r="1185" spans="2:65" s="12" customFormat="1" ht="10.199999999999999">
      <c r="B1185" s="150"/>
      <c r="D1185" s="151" t="s">
        <v>189</v>
      </c>
      <c r="E1185" s="152" t="s">
        <v>32</v>
      </c>
      <c r="F1185" s="153" t="s">
        <v>1320</v>
      </c>
      <c r="H1185" s="152" t="s">
        <v>32</v>
      </c>
      <c r="I1185" s="154"/>
      <c r="L1185" s="150"/>
      <c r="M1185" s="155"/>
      <c r="T1185" s="156"/>
      <c r="AT1185" s="152" t="s">
        <v>189</v>
      </c>
      <c r="AU1185" s="152" t="s">
        <v>88</v>
      </c>
      <c r="AV1185" s="12" t="s">
        <v>86</v>
      </c>
      <c r="AW1185" s="12" t="s">
        <v>41</v>
      </c>
      <c r="AX1185" s="12" t="s">
        <v>79</v>
      </c>
      <c r="AY1185" s="152" t="s">
        <v>178</v>
      </c>
    </row>
    <row r="1186" spans="2:65" s="13" customFormat="1" ht="10.199999999999999">
      <c r="B1186" s="157"/>
      <c r="D1186" s="151" t="s">
        <v>189</v>
      </c>
      <c r="E1186" s="158" t="s">
        <v>32</v>
      </c>
      <c r="F1186" s="159" t="s">
        <v>1838</v>
      </c>
      <c r="H1186" s="160">
        <v>62</v>
      </c>
      <c r="I1186" s="161"/>
      <c r="L1186" s="157"/>
      <c r="M1186" s="162"/>
      <c r="T1186" s="163"/>
      <c r="AT1186" s="158" t="s">
        <v>189</v>
      </c>
      <c r="AU1186" s="158" t="s">
        <v>88</v>
      </c>
      <c r="AV1186" s="13" t="s">
        <v>88</v>
      </c>
      <c r="AW1186" s="13" t="s">
        <v>41</v>
      </c>
      <c r="AX1186" s="13" t="s">
        <v>79</v>
      </c>
      <c r="AY1186" s="158" t="s">
        <v>178</v>
      </c>
    </row>
    <row r="1187" spans="2:65" s="12" customFormat="1" ht="10.199999999999999">
      <c r="B1187" s="150"/>
      <c r="D1187" s="151" t="s">
        <v>189</v>
      </c>
      <c r="E1187" s="152" t="s">
        <v>32</v>
      </c>
      <c r="F1187" s="153" t="s">
        <v>1322</v>
      </c>
      <c r="H1187" s="152" t="s">
        <v>32</v>
      </c>
      <c r="I1187" s="154"/>
      <c r="L1187" s="150"/>
      <c r="M1187" s="155"/>
      <c r="T1187" s="156"/>
      <c r="AT1187" s="152" t="s">
        <v>189</v>
      </c>
      <c r="AU1187" s="152" t="s">
        <v>88</v>
      </c>
      <c r="AV1187" s="12" t="s">
        <v>86</v>
      </c>
      <c r="AW1187" s="12" t="s">
        <v>41</v>
      </c>
      <c r="AX1187" s="12" t="s">
        <v>79</v>
      </c>
      <c r="AY1187" s="152" t="s">
        <v>178</v>
      </c>
    </row>
    <row r="1188" spans="2:65" s="13" customFormat="1" ht="10.199999999999999">
      <c r="B1188" s="157"/>
      <c r="D1188" s="151" t="s">
        <v>189</v>
      </c>
      <c r="E1188" s="158" t="s">
        <v>32</v>
      </c>
      <c r="F1188" s="159" t="s">
        <v>1459</v>
      </c>
      <c r="H1188" s="160">
        <v>92</v>
      </c>
      <c r="I1188" s="161"/>
      <c r="L1188" s="157"/>
      <c r="M1188" s="162"/>
      <c r="T1188" s="163"/>
      <c r="AT1188" s="158" t="s">
        <v>189</v>
      </c>
      <c r="AU1188" s="158" t="s">
        <v>88</v>
      </c>
      <c r="AV1188" s="13" t="s">
        <v>88</v>
      </c>
      <c r="AW1188" s="13" t="s">
        <v>41</v>
      </c>
      <c r="AX1188" s="13" t="s">
        <v>79</v>
      </c>
      <c r="AY1188" s="158" t="s">
        <v>178</v>
      </c>
    </row>
    <row r="1189" spans="2:65" s="14" customFormat="1" ht="10.199999999999999">
      <c r="B1189" s="164"/>
      <c r="D1189" s="151" t="s">
        <v>189</v>
      </c>
      <c r="E1189" s="165" t="s">
        <v>32</v>
      </c>
      <c r="F1189" s="166" t="s">
        <v>192</v>
      </c>
      <c r="H1189" s="167">
        <v>154</v>
      </c>
      <c r="I1189" s="168"/>
      <c r="L1189" s="164"/>
      <c r="M1189" s="169"/>
      <c r="T1189" s="170"/>
      <c r="AT1189" s="165" t="s">
        <v>189</v>
      </c>
      <c r="AU1189" s="165" t="s">
        <v>88</v>
      </c>
      <c r="AV1189" s="14" t="s">
        <v>185</v>
      </c>
      <c r="AW1189" s="14" t="s">
        <v>41</v>
      </c>
      <c r="AX1189" s="14" t="s">
        <v>86</v>
      </c>
      <c r="AY1189" s="165" t="s">
        <v>178</v>
      </c>
    </row>
    <row r="1190" spans="2:65" s="1" customFormat="1" ht="37.799999999999997" customHeight="1">
      <c r="B1190" s="34"/>
      <c r="C1190" s="133" t="s">
        <v>1846</v>
      </c>
      <c r="D1190" s="133" t="s">
        <v>180</v>
      </c>
      <c r="E1190" s="134" t="s">
        <v>654</v>
      </c>
      <c r="F1190" s="135" t="s">
        <v>655</v>
      </c>
      <c r="G1190" s="136" t="s">
        <v>202</v>
      </c>
      <c r="H1190" s="137">
        <v>231</v>
      </c>
      <c r="I1190" s="138"/>
      <c r="J1190" s="139">
        <f>ROUND(I1190*H1190,2)</f>
        <v>0</v>
      </c>
      <c r="K1190" s="135" t="s">
        <v>184</v>
      </c>
      <c r="L1190" s="34"/>
      <c r="M1190" s="140" t="s">
        <v>32</v>
      </c>
      <c r="N1190" s="141" t="s">
        <v>50</v>
      </c>
      <c r="P1190" s="142">
        <f>O1190*H1190</f>
        <v>0</v>
      </c>
      <c r="Q1190" s="142">
        <v>0</v>
      </c>
      <c r="R1190" s="142">
        <f>Q1190*H1190</f>
        <v>0</v>
      </c>
      <c r="S1190" s="142">
        <v>0</v>
      </c>
      <c r="T1190" s="143">
        <f>S1190*H1190</f>
        <v>0</v>
      </c>
      <c r="AR1190" s="144" t="s">
        <v>185</v>
      </c>
      <c r="AT1190" s="144" t="s">
        <v>180</v>
      </c>
      <c r="AU1190" s="144" t="s">
        <v>88</v>
      </c>
      <c r="AY1190" s="18" t="s">
        <v>178</v>
      </c>
      <c r="BE1190" s="145">
        <f>IF(N1190="základní",J1190,0)</f>
        <v>0</v>
      </c>
      <c r="BF1190" s="145">
        <f>IF(N1190="snížená",J1190,0)</f>
        <v>0</v>
      </c>
      <c r="BG1190" s="145">
        <f>IF(N1190="zákl. přenesená",J1190,0)</f>
        <v>0</v>
      </c>
      <c r="BH1190" s="145">
        <f>IF(N1190="sníž. přenesená",J1190,0)</f>
        <v>0</v>
      </c>
      <c r="BI1190" s="145">
        <f>IF(N1190="nulová",J1190,0)</f>
        <v>0</v>
      </c>
      <c r="BJ1190" s="18" t="s">
        <v>86</v>
      </c>
      <c r="BK1190" s="145">
        <f>ROUND(I1190*H1190,2)</f>
        <v>0</v>
      </c>
      <c r="BL1190" s="18" t="s">
        <v>185</v>
      </c>
      <c r="BM1190" s="144" t="s">
        <v>1847</v>
      </c>
    </row>
    <row r="1191" spans="2:65" s="1" customFormat="1" ht="10.199999999999999">
      <c r="B1191" s="34"/>
      <c r="D1191" s="146" t="s">
        <v>187</v>
      </c>
      <c r="F1191" s="147" t="s">
        <v>657</v>
      </c>
      <c r="I1191" s="148"/>
      <c r="L1191" s="34"/>
      <c r="M1191" s="149"/>
      <c r="T1191" s="55"/>
      <c r="AT1191" s="18" t="s">
        <v>187</v>
      </c>
      <c r="AU1191" s="18" t="s">
        <v>88</v>
      </c>
    </row>
    <row r="1192" spans="2:65" s="12" customFormat="1" ht="10.199999999999999">
      <c r="B1192" s="150"/>
      <c r="D1192" s="151" t="s">
        <v>189</v>
      </c>
      <c r="E1192" s="152" t="s">
        <v>32</v>
      </c>
      <c r="F1192" s="153" t="s">
        <v>190</v>
      </c>
      <c r="H1192" s="152" t="s">
        <v>32</v>
      </c>
      <c r="I1192" s="154"/>
      <c r="L1192" s="150"/>
      <c r="M1192" s="155"/>
      <c r="T1192" s="156"/>
      <c r="AT1192" s="152" t="s">
        <v>189</v>
      </c>
      <c r="AU1192" s="152" t="s">
        <v>88</v>
      </c>
      <c r="AV1192" s="12" t="s">
        <v>86</v>
      </c>
      <c r="AW1192" s="12" t="s">
        <v>41</v>
      </c>
      <c r="AX1192" s="12" t="s">
        <v>79</v>
      </c>
      <c r="AY1192" s="152" t="s">
        <v>178</v>
      </c>
    </row>
    <row r="1193" spans="2:65" s="12" customFormat="1" ht="10.199999999999999">
      <c r="B1193" s="150"/>
      <c r="D1193" s="151" t="s">
        <v>189</v>
      </c>
      <c r="E1193" s="152" t="s">
        <v>32</v>
      </c>
      <c r="F1193" s="153" t="s">
        <v>1222</v>
      </c>
      <c r="H1193" s="152" t="s">
        <v>32</v>
      </c>
      <c r="I1193" s="154"/>
      <c r="L1193" s="150"/>
      <c r="M1193" s="155"/>
      <c r="T1193" s="156"/>
      <c r="AT1193" s="152" t="s">
        <v>189</v>
      </c>
      <c r="AU1193" s="152" t="s">
        <v>88</v>
      </c>
      <c r="AV1193" s="12" t="s">
        <v>86</v>
      </c>
      <c r="AW1193" s="12" t="s">
        <v>41</v>
      </c>
      <c r="AX1193" s="12" t="s">
        <v>79</v>
      </c>
      <c r="AY1193" s="152" t="s">
        <v>178</v>
      </c>
    </row>
    <row r="1194" spans="2:65" s="12" customFormat="1" ht="10.199999999999999">
      <c r="B1194" s="150"/>
      <c r="D1194" s="151" t="s">
        <v>189</v>
      </c>
      <c r="E1194" s="152" t="s">
        <v>32</v>
      </c>
      <c r="F1194" s="153" t="s">
        <v>1836</v>
      </c>
      <c r="H1194" s="152" t="s">
        <v>32</v>
      </c>
      <c r="I1194" s="154"/>
      <c r="L1194" s="150"/>
      <c r="M1194" s="155"/>
      <c r="T1194" s="156"/>
      <c r="AT1194" s="152" t="s">
        <v>189</v>
      </c>
      <c r="AU1194" s="152" t="s">
        <v>88</v>
      </c>
      <c r="AV1194" s="12" t="s">
        <v>86</v>
      </c>
      <c r="AW1194" s="12" t="s">
        <v>41</v>
      </c>
      <c r="AX1194" s="12" t="s">
        <v>79</v>
      </c>
      <c r="AY1194" s="152" t="s">
        <v>178</v>
      </c>
    </row>
    <row r="1195" spans="2:65" s="12" customFormat="1" ht="10.199999999999999">
      <c r="B1195" s="150"/>
      <c r="D1195" s="151" t="s">
        <v>189</v>
      </c>
      <c r="E1195" s="152" t="s">
        <v>32</v>
      </c>
      <c r="F1195" s="153" t="s">
        <v>1320</v>
      </c>
      <c r="H1195" s="152" t="s">
        <v>32</v>
      </c>
      <c r="I1195" s="154"/>
      <c r="L1195" s="150"/>
      <c r="M1195" s="155"/>
      <c r="T1195" s="156"/>
      <c r="AT1195" s="152" t="s">
        <v>189</v>
      </c>
      <c r="AU1195" s="152" t="s">
        <v>88</v>
      </c>
      <c r="AV1195" s="12" t="s">
        <v>86</v>
      </c>
      <c r="AW1195" s="12" t="s">
        <v>41</v>
      </c>
      <c r="AX1195" s="12" t="s">
        <v>79</v>
      </c>
      <c r="AY1195" s="152" t="s">
        <v>178</v>
      </c>
    </row>
    <row r="1196" spans="2:65" s="13" customFormat="1" ht="10.199999999999999">
      <c r="B1196" s="157"/>
      <c r="D1196" s="151" t="s">
        <v>189</v>
      </c>
      <c r="E1196" s="158" t="s">
        <v>32</v>
      </c>
      <c r="F1196" s="159" t="s">
        <v>1848</v>
      </c>
      <c r="H1196" s="160">
        <v>86.75</v>
      </c>
      <c r="I1196" s="161"/>
      <c r="L1196" s="157"/>
      <c r="M1196" s="162"/>
      <c r="T1196" s="163"/>
      <c r="AT1196" s="158" t="s">
        <v>189</v>
      </c>
      <c r="AU1196" s="158" t="s">
        <v>88</v>
      </c>
      <c r="AV1196" s="13" t="s">
        <v>88</v>
      </c>
      <c r="AW1196" s="13" t="s">
        <v>41</v>
      </c>
      <c r="AX1196" s="13" t="s">
        <v>79</v>
      </c>
      <c r="AY1196" s="158" t="s">
        <v>178</v>
      </c>
    </row>
    <row r="1197" spans="2:65" s="12" customFormat="1" ht="10.199999999999999">
      <c r="B1197" s="150"/>
      <c r="D1197" s="151" t="s">
        <v>189</v>
      </c>
      <c r="E1197" s="152" t="s">
        <v>32</v>
      </c>
      <c r="F1197" s="153" t="s">
        <v>1322</v>
      </c>
      <c r="H1197" s="152" t="s">
        <v>32</v>
      </c>
      <c r="I1197" s="154"/>
      <c r="L1197" s="150"/>
      <c r="M1197" s="155"/>
      <c r="T1197" s="156"/>
      <c r="AT1197" s="152" t="s">
        <v>189</v>
      </c>
      <c r="AU1197" s="152" t="s">
        <v>88</v>
      </c>
      <c r="AV1197" s="12" t="s">
        <v>86</v>
      </c>
      <c r="AW1197" s="12" t="s">
        <v>41</v>
      </c>
      <c r="AX1197" s="12" t="s">
        <v>79</v>
      </c>
      <c r="AY1197" s="152" t="s">
        <v>178</v>
      </c>
    </row>
    <row r="1198" spans="2:65" s="13" customFormat="1" ht="10.199999999999999">
      <c r="B1198" s="157"/>
      <c r="D1198" s="151" t="s">
        <v>189</v>
      </c>
      <c r="E1198" s="158" t="s">
        <v>32</v>
      </c>
      <c r="F1198" s="159" t="s">
        <v>1849</v>
      </c>
      <c r="H1198" s="160">
        <v>110.5</v>
      </c>
      <c r="I1198" s="161"/>
      <c r="L1198" s="157"/>
      <c r="M1198" s="162"/>
      <c r="T1198" s="163"/>
      <c r="AT1198" s="158" t="s">
        <v>189</v>
      </c>
      <c r="AU1198" s="158" t="s">
        <v>88</v>
      </c>
      <c r="AV1198" s="13" t="s">
        <v>88</v>
      </c>
      <c r="AW1198" s="13" t="s">
        <v>41</v>
      </c>
      <c r="AX1198" s="13" t="s">
        <v>79</v>
      </c>
      <c r="AY1198" s="158" t="s">
        <v>178</v>
      </c>
    </row>
    <row r="1199" spans="2:65" s="15" customFormat="1" ht="10.199999999999999">
      <c r="B1199" s="181"/>
      <c r="D1199" s="151" t="s">
        <v>189</v>
      </c>
      <c r="E1199" s="182" t="s">
        <v>32</v>
      </c>
      <c r="F1199" s="183" t="s">
        <v>1850</v>
      </c>
      <c r="H1199" s="184">
        <v>197.25</v>
      </c>
      <c r="I1199" s="185"/>
      <c r="L1199" s="181"/>
      <c r="M1199" s="186"/>
      <c r="T1199" s="187"/>
      <c r="AT1199" s="182" t="s">
        <v>189</v>
      </c>
      <c r="AU1199" s="182" t="s">
        <v>88</v>
      </c>
      <c r="AV1199" s="15" t="s">
        <v>199</v>
      </c>
      <c r="AW1199" s="15" t="s">
        <v>41</v>
      </c>
      <c r="AX1199" s="15" t="s">
        <v>79</v>
      </c>
      <c r="AY1199" s="182" t="s">
        <v>178</v>
      </c>
    </row>
    <row r="1200" spans="2:65" s="12" customFormat="1" ht="10.199999999999999">
      <c r="B1200" s="150"/>
      <c r="D1200" s="151" t="s">
        <v>189</v>
      </c>
      <c r="E1200" s="152" t="s">
        <v>32</v>
      </c>
      <c r="F1200" s="153" t="s">
        <v>1851</v>
      </c>
      <c r="H1200" s="152" t="s">
        <v>32</v>
      </c>
      <c r="I1200" s="154"/>
      <c r="L1200" s="150"/>
      <c r="M1200" s="155"/>
      <c r="T1200" s="156"/>
      <c r="AT1200" s="152" t="s">
        <v>189</v>
      </c>
      <c r="AU1200" s="152" t="s">
        <v>88</v>
      </c>
      <c r="AV1200" s="12" t="s">
        <v>86</v>
      </c>
      <c r="AW1200" s="12" t="s">
        <v>41</v>
      </c>
      <c r="AX1200" s="12" t="s">
        <v>79</v>
      </c>
      <c r="AY1200" s="152" t="s">
        <v>178</v>
      </c>
    </row>
    <row r="1201" spans="2:65" s="13" customFormat="1" ht="10.199999999999999">
      <c r="B1201" s="157"/>
      <c r="D1201" s="151" t="s">
        <v>189</v>
      </c>
      <c r="E1201" s="158" t="s">
        <v>32</v>
      </c>
      <c r="F1201" s="159" t="s">
        <v>1852</v>
      </c>
      <c r="H1201" s="160">
        <v>33.75</v>
      </c>
      <c r="I1201" s="161"/>
      <c r="L1201" s="157"/>
      <c r="M1201" s="162"/>
      <c r="T1201" s="163"/>
      <c r="AT1201" s="158" t="s">
        <v>189</v>
      </c>
      <c r="AU1201" s="158" t="s">
        <v>88</v>
      </c>
      <c r="AV1201" s="13" t="s">
        <v>88</v>
      </c>
      <c r="AW1201" s="13" t="s">
        <v>41</v>
      </c>
      <c r="AX1201" s="13" t="s">
        <v>79</v>
      </c>
      <c r="AY1201" s="158" t="s">
        <v>178</v>
      </c>
    </row>
    <row r="1202" spans="2:65" s="15" customFormat="1" ht="10.199999999999999">
      <c r="B1202" s="181"/>
      <c r="D1202" s="151" t="s">
        <v>189</v>
      </c>
      <c r="E1202" s="182" t="s">
        <v>32</v>
      </c>
      <c r="F1202" s="183" t="s">
        <v>1850</v>
      </c>
      <c r="H1202" s="184">
        <v>33.75</v>
      </c>
      <c r="I1202" s="185"/>
      <c r="L1202" s="181"/>
      <c r="M1202" s="186"/>
      <c r="T1202" s="187"/>
      <c r="AT1202" s="182" t="s">
        <v>189</v>
      </c>
      <c r="AU1202" s="182" t="s">
        <v>88</v>
      </c>
      <c r="AV1202" s="15" t="s">
        <v>199</v>
      </c>
      <c r="AW1202" s="15" t="s">
        <v>41</v>
      </c>
      <c r="AX1202" s="15" t="s">
        <v>79</v>
      </c>
      <c r="AY1202" s="182" t="s">
        <v>178</v>
      </c>
    </row>
    <row r="1203" spans="2:65" s="14" customFormat="1" ht="10.199999999999999">
      <c r="B1203" s="164"/>
      <c r="D1203" s="151" t="s">
        <v>189</v>
      </c>
      <c r="E1203" s="165" t="s">
        <v>32</v>
      </c>
      <c r="F1203" s="166" t="s">
        <v>192</v>
      </c>
      <c r="H1203" s="167">
        <v>231</v>
      </c>
      <c r="I1203" s="168"/>
      <c r="L1203" s="164"/>
      <c r="M1203" s="169"/>
      <c r="T1203" s="170"/>
      <c r="AT1203" s="165" t="s">
        <v>189</v>
      </c>
      <c r="AU1203" s="165" t="s">
        <v>88</v>
      </c>
      <c r="AV1203" s="14" t="s">
        <v>185</v>
      </c>
      <c r="AW1203" s="14" t="s">
        <v>41</v>
      </c>
      <c r="AX1203" s="14" t="s">
        <v>86</v>
      </c>
      <c r="AY1203" s="165" t="s">
        <v>178</v>
      </c>
    </row>
    <row r="1204" spans="2:65" s="1" customFormat="1" ht="62.7" customHeight="1">
      <c r="B1204" s="34"/>
      <c r="C1204" s="133" t="s">
        <v>1853</v>
      </c>
      <c r="D1204" s="133" t="s">
        <v>180</v>
      </c>
      <c r="E1204" s="134" t="s">
        <v>649</v>
      </c>
      <c r="F1204" s="135" t="s">
        <v>650</v>
      </c>
      <c r="G1204" s="136" t="s">
        <v>202</v>
      </c>
      <c r="H1204" s="137">
        <v>231</v>
      </c>
      <c r="I1204" s="138"/>
      <c r="J1204" s="139">
        <f>ROUND(I1204*H1204,2)</f>
        <v>0</v>
      </c>
      <c r="K1204" s="135" t="s">
        <v>184</v>
      </c>
      <c r="L1204" s="34"/>
      <c r="M1204" s="140" t="s">
        <v>32</v>
      </c>
      <c r="N1204" s="141" t="s">
        <v>50</v>
      </c>
      <c r="P1204" s="142">
        <f>O1204*H1204</f>
        <v>0</v>
      </c>
      <c r="Q1204" s="142">
        <v>6.0999999999999997E-4</v>
      </c>
      <c r="R1204" s="142">
        <f>Q1204*H1204</f>
        <v>0.14091000000000001</v>
      </c>
      <c r="S1204" s="142">
        <v>0</v>
      </c>
      <c r="T1204" s="143">
        <f>S1204*H1204</f>
        <v>0</v>
      </c>
      <c r="AR1204" s="144" t="s">
        <v>185</v>
      </c>
      <c r="AT1204" s="144" t="s">
        <v>180</v>
      </c>
      <c r="AU1204" s="144" t="s">
        <v>88</v>
      </c>
      <c r="AY1204" s="18" t="s">
        <v>178</v>
      </c>
      <c r="BE1204" s="145">
        <f>IF(N1204="základní",J1204,0)</f>
        <v>0</v>
      </c>
      <c r="BF1204" s="145">
        <f>IF(N1204="snížená",J1204,0)</f>
        <v>0</v>
      </c>
      <c r="BG1204" s="145">
        <f>IF(N1204="zákl. přenesená",J1204,0)</f>
        <v>0</v>
      </c>
      <c r="BH1204" s="145">
        <f>IF(N1204="sníž. přenesená",J1204,0)</f>
        <v>0</v>
      </c>
      <c r="BI1204" s="145">
        <f>IF(N1204="nulová",J1204,0)</f>
        <v>0</v>
      </c>
      <c r="BJ1204" s="18" t="s">
        <v>86</v>
      </c>
      <c r="BK1204" s="145">
        <f>ROUND(I1204*H1204,2)</f>
        <v>0</v>
      </c>
      <c r="BL1204" s="18" t="s">
        <v>185</v>
      </c>
      <c r="BM1204" s="144" t="s">
        <v>1854</v>
      </c>
    </row>
    <row r="1205" spans="2:65" s="1" customFormat="1" ht="10.199999999999999">
      <c r="B1205" s="34"/>
      <c r="D1205" s="146" t="s">
        <v>187</v>
      </c>
      <c r="F1205" s="147" t="s">
        <v>652</v>
      </c>
      <c r="I1205" s="148"/>
      <c r="L1205" s="34"/>
      <c r="M1205" s="149"/>
      <c r="T1205" s="55"/>
      <c r="AT1205" s="18" t="s">
        <v>187</v>
      </c>
      <c r="AU1205" s="18" t="s">
        <v>88</v>
      </c>
    </row>
    <row r="1206" spans="2:65" s="12" customFormat="1" ht="10.199999999999999">
      <c r="B1206" s="150"/>
      <c r="D1206" s="151" t="s">
        <v>189</v>
      </c>
      <c r="E1206" s="152" t="s">
        <v>32</v>
      </c>
      <c r="F1206" s="153" t="s">
        <v>190</v>
      </c>
      <c r="H1206" s="152" t="s">
        <v>32</v>
      </c>
      <c r="I1206" s="154"/>
      <c r="L1206" s="150"/>
      <c r="M1206" s="155"/>
      <c r="T1206" s="156"/>
      <c r="AT1206" s="152" t="s">
        <v>189</v>
      </c>
      <c r="AU1206" s="152" t="s">
        <v>88</v>
      </c>
      <c r="AV1206" s="12" t="s">
        <v>86</v>
      </c>
      <c r="AW1206" s="12" t="s">
        <v>41</v>
      </c>
      <c r="AX1206" s="12" t="s">
        <v>79</v>
      </c>
      <c r="AY1206" s="152" t="s">
        <v>178</v>
      </c>
    </row>
    <row r="1207" spans="2:65" s="12" customFormat="1" ht="10.199999999999999">
      <c r="B1207" s="150"/>
      <c r="D1207" s="151" t="s">
        <v>189</v>
      </c>
      <c r="E1207" s="152" t="s">
        <v>32</v>
      </c>
      <c r="F1207" s="153" t="s">
        <v>1222</v>
      </c>
      <c r="H1207" s="152" t="s">
        <v>32</v>
      </c>
      <c r="I1207" s="154"/>
      <c r="L1207" s="150"/>
      <c r="M1207" s="155"/>
      <c r="T1207" s="156"/>
      <c r="AT1207" s="152" t="s">
        <v>189</v>
      </c>
      <c r="AU1207" s="152" t="s">
        <v>88</v>
      </c>
      <c r="AV1207" s="12" t="s">
        <v>86</v>
      </c>
      <c r="AW1207" s="12" t="s">
        <v>41</v>
      </c>
      <c r="AX1207" s="12" t="s">
        <v>79</v>
      </c>
      <c r="AY1207" s="152" t="s">
        <v>178</v>
      </c>
    </row>
    <row r="1208" spans="2:65" s="12" customFormat="1" ht="10.199999999999999">
      <c r="B1208" s="150"/>
      <c r="D1208" s="151" t="s">
        <v>189</v>
      </c>
      <c r="E1208" s="152" t="s">
        <v>32</v>
      </c>
      <c r="F1208" s="153" t="s">
        <v>1836</v>
      </c>
      <c r="H1208" s="152" t="s">
        <v>32</v>
      </c>
      <c r="I1208" s="154"/>
      <c r="L1208" s="150"/>
      <c r="M1208" s="155"/>
      <c r="T1208" s="156"/>
      <c r="AT1208" s="152" t="s">
        <v>189</v>
      </c>
      <c r="AU1208" s="152" t="s">
        <v>88</v>
      </c>
      <c r="AV1208" s="12" t="s">
        <v>86</v>
      </c>
      <c r="AW1208" s="12" t="s">
        <v>41</v>
      </c>
      <c r="AX1208" s="12" t="s">
        <v>79</v>
      </c>
      <c r="AY1208" s="152" t="s">
        <v>178</v>
      </c>
    </row>
    <row r="1209" spans="2:65" s="12" customFormat="1" ht="10.199999999999999">
      <c r="B1209" s="150"/>
      <c r="D1209" s="151" t="s">
        <v>189</v>
      </c>
      <c r="E1209" s="152" t="s">
        <v>32</v>
      </c>
      <c r="F1209" s="153" t="s">
        <v>1320</v>
      </c>
      <c r="H1209" s="152" t="s">
        <v>32</v>
      </c>
      <c r="I1209" s="154"/>
      <c r="L1209" s="150"/>
      <c r="M1209" s="155"/>
      <c r="T1209" s="156"/>
      <c r="AT1209" s="152" t="s">
        <v>189</v>
      </c>
      <c r="AU1209" s="152" t="s">
        <v>88</v>
      </c>
      <c r="AV1209" s="12" t="s">
        <v>86</v>
      </c>
      <c r="AW1209" s="12" t="s">
        <v>41</v>
      </c>
      <c r="AX1209" s="12" t="s">
        <v>79</v>
      </c>
      <c r="AY1209" s="152" t="s">
        <v>178</v>
      </c>
    </row>
    <row r="1210" spans="2:65" s="13" customFormat="1" ht="10.199999999999999">
      <c r="B1210" s="157"/>
      <c r="D1210" s="151" t="s">
        <v>189</v>
      </c>
      <c r="E1210" s="158" t="s">
        <v>32</v>
      </c>
      <c r="F1210" s="159" t="s">
        <v>1848</v>
      </c>
      <c r="H1210" s="160">
        <v>86.75</v>
      </c>
      <c r="I1210" s="161"/>
      <c r="L1210" s="157"/>
      <c r="M1210" s="162"/>
      <c r="T1210" s="163"/>
      <c r="AT1210" s="158" t="s">
        <v>189</v>
      </c>
      <c r="AU1210" s="158" t="s">
        <v>88</v>
      </c>
      <c r="AV1210" s="13" t="s">
        <v>88</v>
      </c>
      <c r="AW1210" s="13" t="s">
        <v>41</v>
      </c>
      <c r="AX1210" s="13" t="s">
        <v>79</v>
      </c>
      <c r="AY1210" s="158" t="s">
        <v>178</v>
      </c>
    </row>
    <row r="1211" spans="2:65" s="12" customFormat="1" ht="10.199999999999999">
      <c r="B1211" s="150"/>
      <c r="D1211" s="151" t="s">
        <v>189</v>
      </c>
      <c r="E1211" s="152" t="s">
        <v>32</v>
      </c>
      <c r="F1211" s="153" t="s">
        <v>1322</v>
      </c>
      <c r="H1211" s="152" t="s">
        <v>32</v>
      </c>
      <c r="I1211" s="154"/>
      <c r="L1211" s="150"/>
      <c r="M1211" s="155"/>
      <c r="T1211" s="156"/>
      <c r="AT1211" s="152" t="s">
        <v>189</v>
      </c>
      <c r="AU1211" s="152" t="s">
        <v>88</v>
      </c>
      <c r="AV1211" s="12" t="s">
        <v>86</v>
      </c>
      <c r="AW1211" s="12" t="s">
        <v>41</v>
      </c>
      <c r="AX1211" s="12" t="s">
        <v>79</v>
      </c>
      <c r="AY1211" s="152" t="s">
        <v>178</v>
      </c>
    </row>
    <row r="1212" spans="2:65" s="13" customFormat="1" ht="10.199999999999999">
      <c r="B1212" s="157"/>
      <c r="D1212" s="151" t="s">
        <v>189</v>
      </c>
      <c r="E1212" s="158" t="s">
        <v>32</v>
      </c>
      <c r="F1212" s="159" t="s">
        <v>1849</v>
      </c>
      <c r="H1212" s="160">
        <v>110.5</v>
      </c>
      <c r="I1212" s="161"/>
      <c r="L1212" s="157"/>
      <c r="M1212" s="162"/>
      <c r="T1212" s="163"/>
      <c r="AT1212" s="158" t="s">
        <v>189</v>
      </c>
      <c r="AU1212" s="158" t="s">
        <v>88</v>
      </c>
      <c r="AV1212" s="13" t="s">
        <v>88</v>
      </c>
      <c r="AW1212" s="13" t="s">
        <v>41</v>
      </c>
      <c r="AX1212" s="13" t="s">
        <v>79</v>
      </c>
      <c r="AY1212" s="158" t="s">
        <v>178</v>
      </c>
    </row>
    <row r="1213" spans="2:65" s="15" customFormat="1" ht="10.199999999999999">
      <c r="B1213" s="181"/>
      <c r="D1213" s="151" t="s">
        <v>189</v>
      </c>
      <c r="E1213" s="182" t="s">
        <v>32</v>
      </c>
      <c r="F1213" s="183" t="s">
        <v>1850</v>
      </c>
      <c r="H1213" s="184">
        <v>197.25</v>
      </c>
      <c r="I1213" s="185"/>
      <c r="L1213" s="181"/>
      <c r="M1213" s="186"/>
      <c r="T1213" s="187"/>
      <c r="AT1213" s="182" t="s">
        <v>189</v>
      </c>
      <c r="AU1213" s="182" t="s">
        <v>88</v>
      </c>
      <c r="AV1213" s="15" t="s">
        <v>199</v>
      </c>
      <c r="AW1213" s="15" t="s">
        <v>41</v>
      </c>
      <c r="AX1213" s="15" t="s">
        <v>79</v>
      </c>
      <c r="AY1213" s="182" t="s">
        <v>178</v>
      </c>
    </row>
    <row r="1214" spans="2:65" s="12" customFormat="1" ht="10.199999999999999">
      <c r="B1214" s="150"/>
      <c r="D1214" s="151" t="s">
        <v>189</v>
      </c>
      <c r="E1214" s="152" t="s">
        <v>32</v>
      </c>
      <c r="F1214" s="153" t="s">
        <v>1851</v>
      </c>
      <c r="H1214" s="152" t="s">
        <v>32</v>
      </c>
      <c r="I1214" s="154"/>
      <c r="L1214" s="150"/>
      <c r="M1214" s="155"/>
      <c r="T1214" s="156"/>
      <c r="AT1214" s="152" t="s">
        <v>189</v>
      </c>
      <c r="AU1214" s="152" t="s">
        <v>88</v>
      </c>
      <c r="AV1214" s="12" t="s">
        <v>86</v>
      </c>
      <c r="AW1214" s="12" t="s">
        <v>41</v>
      </c>
      <c r="AX1214" s="12" t="s">
        <v>79</v>
      </c>
      <c r="AY1214" s="152" t="s">
        <v>178</v>
      </c>
    </row>
    <row r="1215" spans="2:65" s="13" customFormat="1" ht="10.199999999999999">
      <c r="B1215" s="157"/>
      <c r="D1215" s="151" t="s">
        <v>189</v>
      </c>
      <c r="E1215" s="158" t="s">
        <v>32</v>
      </c>
      <c r="F1215" s="159" t="s">
        <v>1852</v>
      </c>
      <c r="H1215" s="160">
        <v>33.75</v>
      </c>
      <c r="I1215" s="161"/>
      <c r="L1215" s="157"/>
      <c r="M1215" s="162"/>
      <c r="T1215" s="163"/>
      <c r="AT1215" s="158" t="s">
        <v>189</v>
      </c>
      <c r="AU1215" s="158" t="s">
        <v>88</v>
      </c>
      <c r="AV1215" s="13" t="s">
        <v>88</v>
      </c>
      <c r="AW1215" s="13" t="s">
        <v>41</v>
      </c>
      <c r="AX1215" s="13" t="s">
        <v>79</v>
      </c>
      <c r="AY1215" s="158" t="s">
        <v>178</v>
      </c>
    </row>
    <row r="1216" spans="2:65" s="15" customFormat="1" ht="10.199999999999999">
      <c r="B1216" s="181"/>
      <c r="D1216" s="151" t="s">
        <v>189</v>
      </c>
      <c r="E1216" s="182" t="s">
        <v>32</v>
      </c>
      <c r="F1216" s="183" t="s">
        <v>1850</v>
      </c>
      <c r="H1216" s="184">
        <v>33.75</v>
      </c>
      <c r="I1216" s="185"/>
      <c r="L1216" s="181"/>
      <c r="M1216" s="186"/>
      <c r="T1216" s="187"/>
      <c r="AT1216" s="182" t="s">
        <v>189</v>
      </c>
      <c r="AU1216" s="182" t="s">
        <v>88</v>
      </c>
      <c r="AV1216" s="15" t="s">
        <v>199</v>
      </c>
      <c r="AW1216" s="15" t="s">
        <v>41</v>
      </c>
      <c r="AX1216" s="15" t="s">
        <v>79</v>
      </c>
      <c r="AY1216" s="182" t="s">
        <v>178</v>
      </c>
    </row>
    <row r="1217" spans="2:65" s="14" customFormat="1" ht="10.199999999999999">
      <c r="B1217" s="164"/>
      <c r="D1217" s="151" t="s">
        <v>189</v>
      </c>
      <c r="E1217" s="165" t="s">
        <v>32</v>
      </c>
      <c r="F1217" s="166" t="s">
        <v>192</v>
      </c>
      <c r="H1217" s="167">
        <v>231</v>
      </c>
      <c r="I1217" s="168"/>
      <c r="L1217" s="164"/>
      <c r="M1217" s="169"/>
      <c r="T1217" s="170"/>
      <c r="AT1217" s="165" t="s">
        <v>189</v>
      </c>
      <c r="AU1217" s="165" t="s">
        <v>88</v>
      </c>
      <c r="AV1217" s="14" t="s">
        <v>185</v>
      </c>
      <c r="AW1217" s="14" t="s">
        <v>41</v>
      </c>
      <c r="AX1217" s="14" t="s">
        <v>86</v>
      </c>
      <c r="AY1217" s="165" t="s">
        <v>178</v>
      </c>
    </row>
    <row r="1218" spans="2:65" s="1" customFormat="1" ht="24.15" customHeight="1">
      <c r="B1218" s="34"/>
      <c r="C1218" s="133" t="s">
        <v>1855</v>
      </c>
      <c r="D1218" s="133" t="s">
        <v>180</v>
      </c>
      <c r="E1218" s="134" t="s">
        <v>541</v>
      </c>
      <c r="F1218" s="135" t="s">
        <v>542</v>
      </c>
      <c r="G1218" s="136" t="s">
        <v>202</v>
      </c>
      <c r="H1218" s="137">
        <v>631.4</v>
      </c>
      <c r="I1218" s="138"/>
      <c r="J1218" s="139">
        <f>ROUND(I1218*H1218,2)</f>
        <v>0</v>
      </c>
      <c r="K1218" s="135" t="s">
        <v>184</v>
      </c>
      <c r="L1218" s="34"/>
      <c r="M1218" s="140" t="s">
        <v>32</v>
      </c>
      <c r="N1218" s="141" t="s">
        <v>50</v>
      </c>
      <c r="P1218" s="142">
        <f>O1218*H1218</f>
        <v>0</v>
      </c>
      <c r="Q1218" s="142">
        <v>0</v>
      </c>
      <c r="R1218" s="142">
        <f>Q1218*H1218</f>
        <v>0</v>
      </c>
      <c r="S1218" s="142">
        <v>0</v>
      </c>
      <c r="T1218" s="143">
        <f>S1218*H1218</f>
        <v>0</v>
      </c>
      <c r="AR1218" s="144" t="s">
        <v>185</v>
      </c>
      <c r="AT1218" s="144" t="s">
        <v>180</v>
      </c>
      <c r="AU1218" s="144" t="s">
        <v>88</v>
      </c>
      <c r="AY1218" s="18" t="s">
        <v>178</v>
      </c>
      <c r="BE1218" s="145">
        <f>IF(N1218="základní",J1218,0)</f>
        <v>0</v>
      </c>
      <c r="BF1218" s="145">
        <f>IF(N1218="snížená",J1218,0)</f>
        <v>0</v>
      </c>
      <c r="BG1218" s="145">
        <f>IF(N1218="zákl. přenesená",J1218,0)</f>
        <v>0</v>
      </c>
      <c r="BH1218" s="145">
        <f>IF(N1218="sníž. přenesená",J1218,0)</f>
        <v>0</v>
      </c>
      <c r="BI1218" s="145">
        <f>IF(N1218="nulová",J1218,0)</f>
        <v>0</v>
      </c>
      <c r="BJ1218" s="18" t="s">
        <v>86</v>
      </c>
      <c r="BK1218" s="145">
        <f>ROUND(I1218*H1218,2)</f>
        <v>0</v>
      </c>
      <c r="BL1218" s="18" t="s">
        <v>185</v>
      </c>
      <c r="BM1218" s="144" t="s">
        <v>1856</v>
      </c>
    </row>
    <row r="1219" spans="2:65" s="1" customFormat="1" ht="10.199999999999999">
      <c r="B1219" s="34"/>
      <c r="D1219" s="146" t="s">
        <v>187</v>
      </c>
      <c r="F1219" s="147" t="s">
        <v>544</v>
      </c>
      <c r="I1219" s="148"/>
      <c r="L1219" s="34"/>
      <c r="M1219" s="149"/>
      <c r="T1219" s="55"/>
      <c r="AT1219" s="18" t="s">
        <v>187</v>
      </c>
      <c r="AU1219" s="18" t="s">
        <v>88</v>
      </c>
    </row>
    <row r="1220" spans="2:65" s="12" customFormat="1" ht="10.199999999999999">
      <c r="B1220" s="150"/>
      <c r="D1220" s="151" t="s">
        <v>189</v>
      </c>
      <c r="E1220" s="152" t="s">
        <v>32</v>
      </c>
      <c r="F1220" s="153" t="s">
        <v>190</v>
      </c>
      <c r="H1220" s="152" t="s">
        <v>32</v>
      </c>
      <c r="I1220" s="154"/>
      <c r="L1220" s="150"/>
      <c r="M1220" s="155"/>
      <c r="T1220" s="156"/>
      <c r="AT1220" s="152" t="s">
        <v>189</v>
      </c>
      <c r="AU1220" s="152" t="s">
        <v>88</v>
      </c>
      <c r="AV1220" s="12" t="s">
        <v>86</v>
      </c>
      <c r="AW1220" s="12" t="s">
        <v>41</v>
      </c>
      <c r="AX1220" s="12" t="s">
        <v>79</v>
      </c>
      <c r="AY1220" s="152" t="s">
        <v>178</v>
      </c>
    </row>
    <row r="1221" spans="2:65" s="12" customFormat="1" ht="10.199999999999999">
      <c r="B1221" s="150"/>
      <c r="D1221" s="151" t="s">
        <v>189</v>
      </c>
      <c r="E1221" s="152" t="s">
        <v>32</v>
      </c>
      <c r="F1221" s="153" t="s">
        <v>1222</v>
      </c>
      <c r="H1221" s="152" t="s">
        <v>32</v>
      </c>
      <c r="I1221" s="154"/>
      <c r="L1221" s="150"/>
      <c r="M1221" s="155"/>
      <c r="T1221" s="156"/>
      <c r="AT1221" s="152" t="s">
        <v>189</v>
      </c>
      <c r="AU1221" s="152" t="s">
        <v>88</v>
      </c>
      <c r="AV1221" s="12" t="s">
        <v>86</v>
      </c>
      <c r="AW1221" s="12" t="s">
        <v>41</v>
      </c>
      <c r="AX1221" s="12" t="s">
        <v>79</v>
      </c>
      <c r="AY1221" s="152" t="s">
        <v>178</v>
      </c>
    </row>
    <row r="1222" spans="2:65" s="12" customFormat="1" ht="10.199999999999999">
      <c r="B1222" s="150"/>
      <c r="D1222" s="151" t="s">
        <v>189</v>
      </c>
      <c r="E1222" s="152" t="s">
        <v>32</v>
      </c>
      <c r="F1222" s="153" t="s">
        <v>1836</v>
      </c>
      <c r="H1222" s="152" t="s">
        <v>32</v>
      </c>
      <c r="I1222" s="154"/>
      <c r="L1222" s="150"/>
      <c r="M1222" s="155"/>
      <c r="T1222" s="156"/>
      <c r="AT1222" s="152" t="s">
        <v>189</v>
      </c>
      <c r="AU1222" s="152" t="s">
        <v>88</v>
      </c>
      <c r="AV1222" s="12" t="s">
        <v>86</v>
      </c>
      <c r="AW1222" s="12" t="s">
        <v>41</v>
      </c>
      <c r="AX1222" s="12" t="s">
        <v>79</v>
      </c>
      <c r="AY1222" s="152" t="s">
        <v>178</v>
      </c>
    </row>
    <row r="1223" spans="2:65" s="12" customFormat="1" ht="10.199999999999999">
      <c r="B1223" s="150"/>
      <c r="D1223" s="151" t="s">
        <v>189</v>
      </c>
      <c r="E1223" s="152" t="s">
        <v>32</v>
      </c>
      <c r="F1223" s="153" t="s">
        <v>1224</v>
      </c>
      <c r="H1223" s="152" t="s">
        <v>32</v>
      </c>
      <c r="I1223" s="154"/>
      <c r="L1223" s="150"/>
      <c r="M1223" s="155"/>
      <c r="T1223" s="156"/>
      <c r="AT1223" s="152" t="s">
        <v>189</v>
      </c>
      <c r="AU1223" s="152" t="s">
        <v>88</v>
      </c>
      <c r="AV1223" s="12" t="s">
        <v>86</v>
      </c>
      <c r="AW1223" s="12" t="s">
        <v>41</v>
      </c>
      <c r="AX1223" s="12" t="s">
        <v>79</v>
      </c>
      <c r="AY1223" s="152" t="s">
        <v>178</v>
      </c>
    </row>
    <row r="1224" spans="2:65" s="12" customFormat="1" ht="10.199999999999999">
      <c r="B1224" s="150"/>
      <c r="D1224" s="151" t="s">
        <v>189</v>
      </c>
      <c r="E1224" s="152" t="s">
        <v>32</v>
      </c>
      <c r="F1224" s="153" t="s">
        <v>1320</v>
      </c>
      <c r="H1224" s="152" t="s">
        <v>32</v>
      </c>
      <c r="I1224" s="154"/>
      <c r="L1224" s="150"/>
      <c r="M1224" s="155"/>
      <c r="T1224" s="156"/>
      <c r="AT1224" s="152" t="s">
        <v>189</v>
      </c>
      <c r="AU1224" s="152" t="s">
        <v>88</v>
      </c>
      <c r="AV1224" s="12" t="s">
        <v>86</v>
      </c>
      <c r="AW1224" s="12" t="s">
        <v>41</v>
      </c>
      <c r="AX1224" s="12" t="s">
        <v>79</v>
      </c>
      <c r="AY1224" s="152" t="s">
        <v>178</v>
      </c>
    </row>
    <row r="1225" spans="2:65" s="13" customFormat="1" ht="10.199999999999999">
      <c r="B1225" s="157"/>
      <c r="D1225" s="151" t="s">
        <v>189</v>
      </c>
      <c r="E1225" s="158" t="s">
        <v>32</v>
      </c>
      <c r="F1225" s="159" t="s">
        <v>1848</v>
      </c>
      <c r="H1225" s="160">
        <v>86.75</v>
      </c>
      <c r="I1225" s="161"/>
      <c r="L1225" s="157"/>
      <c r="M1225" s="162"/>
      <c r="T1225" s="163"/>
      <c r="AT1225" s="158" t="s">
        <v>189</v>
      </c>
      <c r="AU1225" s="158" t="s">
        <v>88</v>
      </c>
      <c r="AV1225" s="13" t="s">
        <v>88</v>
      </c>
      <c r="AW1225" s="13" t="s">
        <v>41</v>
      </c>
      <c r="AX1225" s="13" t="s">
        <v>79</v>
      </c>
      <c r="AY1225" s="158" t="s">
        <v>178</v>
      </c>
    </row>
    <row r="1226" spans="2:65" s="12" customFormat="1" ht="10.199999999999999">
      <c r="B1226" s="150"/>
      <c r="D1226" s="151" t="s">
        <v>189</v>
      </c>
      <c r="E1226" s="152" t="s">
        <v>32</v>
      </c>
      <c r="F1226" s="153" t="s">
        <v>1322</v>
      </c>
      <c r="H1226" s="152" t="s">
        <v>32</v>
      </c>
      <c r="I1226" s="154"/>
      <c r="L1226" s="150"/>
      <c r="M1226" s="155"/>
      <c r="T1226" s="156"/>
      <c r="AT1226" s="152" t="s">
        <v>189</v>
      </c>
      <c r="AU1226" s="152" t="s">
        <v>88</v>
      </c>
      <c r="AV1226" s="12" t="s">
        <v>86</v>
      </c>
      <c r="AW1226" s="12" t="s">
        <v>41</v>
      </c>
      <c r="AX1226" s="12" t="s">
        <v>79</v>
      </c>
      <c r="AY1226" s="152" t="s">
        <v>178</v>
      </c>
    </row>
    <row r="1227" spans="2:65" s="13" customFormat="1" ht="10.199999999999999">
      <c r="B1227" s="157"/>
      <c r="D1227" s="151" t="s">
        <v>189</v>
      </c>
      <c r="E1227" s="158" t="s">
        <v>32</v>
      </c>
      <c r="F1227" s="159" t="s">
        <v>1849</v>
      </c>
      <c r="H1227" s="160">
        <v>110.5</v>
      </c>
      <c r="I1227" s="161"/>
      <c r="L1227" s="157"/>
      <c r="M1227" s="162"/>
      <c r="T1227" s="163"/>
      <c r="AT1227" s="158" t="s">
        <v>189</v>
      </c>
      <c r="AU1227" s="158" t="s">
        <v>88</v>
      </c>
      <c r="AV1227" s="13" t="s">
        <v>88</v>
      </c>
      <c r="AW1227" s="13" t="s">
        <v>41</v>
      </c>
      <c r="AX1227" s="13" t="s">
        <v>79</v>
      </c>
      <c r="AY1227" s="158" t="s">
        <v>178</v>
      </c>
    </row>
    <row r="1228" spans="2:65" s="12" customFormat="1" ht="10.199999999999999">
      <c r="B1228" s="150"/>
      <c r="D1228" s="151" t="s">
        <v>189</v>
      </c>
      <c r="E1228" s="152" t="s">
        <v>32</v>
      </c>
      <c r="F1228" s="153" t="s">
        <v>1256</v>
      </c>
      <c r="H1228" s="152" t="s">
        <v>32</v>
      </c>
      <c r="I1228" s="154"/>
      <c r="L1228" s="150"/>
      <c r="M1228" s="155"/>
      <c r="T1228" s="156"/>
      <c r="AT1228" s="152" t="s">
        <v>189</v>
      </c>
      <c r="AU1228" s="152" t="s">
        <v>88</v>
      </c>
      <c r="AV1228" s="12" t="s">
        <v>86</v>
      </c>
      <c r="AW1228" s="12" t="s">
        <v>41</v>
      </c>
      <c r="AX1228" s="12" t="s">
        <v>79</v>
      </c>
      <c r="AY1228" s="152" t="s">
        <v>178</v>
      </c>
    </row>
    <row r="1229" spans="2:65" s="12" customFormat="1" ht="10.199999999999999">
      <c r="B1229" s="150"/>
      <c r="D1229" s="151" t="s">
        <v>189</v>
      </c>
      <c r="E1229" s="152" t="s">
        <v>32</v>
      </c>
      <c r="F1229" s="153" t="s">
        <v>1246</v>
      </c>
      <c r="H1229" s="152" t="s">
        <v>32</v>
      </c>
      <c r="I1229" s="154"/>
      <c r="L1229" s="150"/>
      <c r="M1229" s="155"/>
      <c r="T1229" s="156"/>
      <c r="AT1229" s="152" t="s">
        <v>189</v>
      </c>
      <c r="AU1229" s="152" t="s">
        <v>88</v>
      </c>
      <c r="AV1229" s="12" t="s">
        <v>86</v>
      </c>
      <c r="AW1229" s="12" t="s">
        <v>41</v>
      </c>
      <c r="AX1229" s="12" t="s">
        <v>79</v>
      </c>
      <c r="AY1229" s="152" t="s">
        <v>178</v>
      </c>
    </row>
    <row r="1230" spans="2:65" s="13" customFormat="1" ht="10.199999999999999">
      <c r="B1230" s="157"/>
      <c r="D1230" s="151" t="s">
        <v>189</v>
      </c>
      <c r="E1230" s="158" t="s">
        <v>32</v>
      </c>
      <c r="F1230" s="159" t="s">
        <v>1857</v>
      </c>
      <c r="H1230" s="160">
        <v>157.5</v>
      </c>
      <c r="I1230" s="161"/>
      <c r="L1230" s="157"/>
      <c r="M1230" s="162"/>
      <c r="T1230" s="163"/>
      <c r="AT1230" s="158" t="s">
        <v>189</v>
      </c>
      <c r="AU1230" s="158" t="s">
        <v>88</v>
      </c>
      <c r="AV1230" s="13" t="s">
        <v>88</v>
      </c>
      <c r="AW1230" s="13" t="s">
        <v>41</v>
      </c>
      <c r="AX1230" s="13" t="s">
        <v>79</v>
      </c>
      <c r="AY1230" s="158" t="s">
        <v>178</v>
      </c>
    </row>
    <row r="1231" spans="2:65" s="13" customFormat="1" ht="10.199999999999999">
      <c r="B1231" s="157"/>
      <c r="D1231" s="151" t="s">
        <v>189</v>
      </c>
      <c r="E1231" s="158" t="s">
        <v>32</v>
      </c>
      <c r="F1231" s="159" t="s">
        <v>1858</v>
      </c>
      <c r="H1231" s="160">
        <v>53</v>
      </c>
      <c r="I1231" s="161"/>
      <c r="L1231" s="157"/>
      <c r="M1231" s="162"/>
      <c r="T1231" s="163"/>
      <c r="AT1231" s="158" t="s">
        <v>189</v>
      </c>
      <c r="AU1231" s="158" t="s">
        <v>88</v>
      </c>
      <c r="AV1231" s="13" t="s">
        <v>88</v>
      </c>
      <c r="AW1231" s="13" t="s">
        <v>41</v>
      </c>
      <c r="AX1231" s="13" t="s">
        <v>79</v>
      </c>
      <c r="AY1231" s="158" t="s">
        <v>178</v>
      </c>
    </row>
    <row r="1232" spans="2:65" s="12" customFormat="1" ht="10.199999999999999">
      <c r="B1232" s="150"/>
      <c r="D1232" s="151" t="s">
        <v>189</v>
      </c>
      <c r="E1232" s="152" t="s">
        <v>32</v>
      </c>
      <c r="F1232" s="153" t="s">
        <v>1249</v>
      </c>
      <c r="H1232" s="152" t="s">
        <v>32</v>
      </c>
      <c r="I1232" s="154"/>
      <c r="L1232" s="150"/>
      <c r="M1232" s="155"/>
      <c r="T1232" s="156"/>
      <c r="AT1232" s="152" t="s">
        <v>189</v>
      </c>
      <c r="AU1232" s="152" t="s">
        <v>88</v>
      </c>
      <c r="AV1232" s="12" t="s">
        <v>86</v>
      </c>
      <c r="AW1232" s="12" t="s">
        <v>41</v>
      </c>
      <c r="AX1232" s="12" t="s">
        <v>79</v>
      </c>
      <c r="AY1232" s="152" t="s">
        <v>178</v>
      </c>
    </row>
    <row r="1233" spans="2:65" s="13" customFormat="1" ht="10.199999999999999">
      <c r="B1233" s="157"/>
      <c r="D1233" s="151" t="s">
        <v>189</v>
      </c>
      <c r="E1233" s="158" t="s">
        <v>32</v>
      </c>
      <c r="F1233" s="159" t="s">
        <v>1859</v>
      </c>
      <c r="H1233" s="160">
        <v>158.1</v>
      </c>
      <c r="I1233" s="161"/>
      <c r="L1233" s="157"/>
      <c r="M1233" s="162"/>
      <c r="T1233" s="163"/>
      <c r="AT1233" s="158" t="s">
        <v>189</v>
      </c>
      <c r="AU1233" s="158" t="s">
        <v>88</v>
      </c>
      <c r="AV1233" s="13" t="s">
        <v>88</v>
      </c>
      <c r="AW1233" s="13" t="s">
        <v>41</v>
      </c>
      <c r="AX1233" s="13" t="s">
        <v>79</v>
      </c>
      <c r="AY1233" s="158" t="s">
        <v>178</v>
      </c>
    </row>
    <row r="1234" spans="2:65" s="13" customFormat="1" ht="10.199999999999999">
      <c r="B1234" s="157"/>
      <c r="D1234" s="151" t="s">
        <v>189</v>
      </c>
      <c r="E1234" s="158" t="s">
        <v>32</v>
      </c>
      <c r="F1234" s="159" t="s">
        <v>1860</v>
      </c>
      <c r="H1234" s="160">
        <v>31.8</v>
      </c>
      <c r="I1234" s="161"/>
      <c r="L1234" s="157"/>
      <c r="M1234" s="162"/>
      <c r="T1234" s="163"/>
      <c r="AT1234" s="158" t="s">
        <v>189</v>
      </c>
      <c r="AU1234" s="158" t="s">
        <v>88</v>
      </c>
      <c r="AV1234" s="13" t="s">
        <v>88</v>
      </c>
      <c r="AW1234" s="13" t="s">
        <v>41</v>
      </c>
      <c r="AX1234" s="13" t="s">
        <v>79</v>
      </c>
      <c r="AY1234" s="158" t="s">
        <v>178</v>
      </c>
    </row>
    <row r="1235" spans="2:65" s="15" customFormat="1" ht="10.199999999999999">
      <c r="B1235" s="181"/>
      <c r="D1235" s="151" t="s">
        <v>189</v>
      </c>
      <c r="E1235" s="182" t="s">
        <v>32</v>
      </c>
      <c r="F1235" s="183" t="s">
        <v>1850</v>
      </c>
      <c r="H1235" s="184">
        <v>597.65</v>
      </c>
      <c r="I1235" s="185"/>
      <c r="L1235" s="181"/>
      <c r="M1235" s="186"/>
      <c r="T1235" s="187"/>
      <c r="AT1235" s="182" t="s">
        <v>189</v>
      </c>
      <c r="AU1235" s="182" t="s">
        <v>88</v>
      </c>
      <c r="AV1235" s="15" t="s">
        <v>199</v>
      </c>
      <c r="AW1235" s="15" t="s">
        <v>41</v>
      </c>
      <c r="AX1235" s="15" t="s">
        <v>79</v>
      </c>
      <c r="AY1235" s="182" t="s">
        <v>178</v>
      </c>
    </row>
    <row r="1236" spans="2:65" s="12" customFormat="1" ht="10.199999999999999">
      <c r="B1236" s="150"/>
      <c r="D1236" s="151" t="s">
        <v>189</v>
      </c>
      <c r="E1236" s="152" t="s">
        <v>32</v>
      </c>
      <c r="F1236" s="153" t="s">
        <v>1851</v>
      </c>
      <c r="H1236" s="152" t="s">
        <v>32</v>
      </c>
      <c r="I1236" s="154"/>
      <c r="L1236" s="150"/>
      <c r="M1236" s="155"/>
      <c r="T1236" s="156"/>
      <c r="AT1236" s="152" t="s">
        <v>189</v>
      </c>
      <c r="AU1236" s="152" t="s">
        <v>88</v>
      </c>
      <c r="AV1236" s="12" t="s">
        <v>86</v>
      </c>
      <c r="AW1236" s="12" t="s">
        <v>41</v>
      </c>
      <c r="AX1236" s="12" t="s">
        <v>79</v>
      </c>
      <c r="AY1236" s="152" t="s">
        <v>178</v>
      </c>
    </row>
    <row r="1237" spans="2:65" s="12" customFormat="1" ht="10.199999999999999">
      <c r="B1237" s="150"/>
      <c r="D1237" s="151" t="s">
        <v>189</v>
      </c>
      <c r="E1237" s="152" t="s">
        <v>32</v>
      </c>
      <c r="F1237" s="153" t="s">
        <v>1224</v>
      </c>
      <c r="H1237" s="152" t="s">
        <v>32</v>
      </c>
      <c r="I1237" s="154"/>
      <c r="L1237" s="150"/>
      <c r="M1237" s="155"/>
      <c r="T1237" s="156"/>
      <c r="AT1237" s="152" t="s">
        <v>189</v>
      </c>
      <c r="AU1237" s="152" t="s">
        <v>88</v>
      </c>
      <c r="AV1237" s="12" t="s">
        <v>86</v>
      </c>
      <c r="AW1237" s="12" t="s">
        <v>41</v>
      </c>
      <c r="AX1237" s="12" t="s">
        <v>79</v>
      </c>
      <c r="AY1237" s="152" t="s">
        <v>178</v>
      </c>
    </row>
    <row r="1238" spans="2:65" s="13" customFormat="1" ht="10.199999999999999">
      <c r="B1238" s="157"/>
      <c r="D1238" s="151" t="s">
        <v>189</v>
      </c>
      <c r="E1238" s="158" t="s">
        <v>32</v>
      </c>
      <c r="F1238" s="159" t="s">
        <v>1852</v>
      </c>
      <c r="H1238" s="160">
        <v>33.75</v>
      </c>
      <c r="I1238" s="161"/>
      <c r="L1238" s="157"/>
      <c r="M1238" s="162"/>
      <c r="T1238" s="163"/>
      <c r="AT1238" s="158" t="s">
        <v>189</v>
      </c>
      <c r="AU1238" s="158" t="s">
        <v>88</v>
      </c>
      <c r="AV1238" s="13" t="s">
        <v>88</v>
      </c>
      <c r="AW1238" s="13" t="s">
        <v>41</v>
      </c>
      <c r="AX1238" s="13" t="s">
        <v>79</v>
      </c>
      <c r="AY1238" s="158" t="s">
        <v>178</v>
      </c>
    </row>
    <row r="1239" spans="2:65" s="15" customFormat="1" ht="10.199999999999999">
      <c r="B1239" s="181"/>
      <c r="D1239" s="151" t="s">
        <v>189</v>
      </c>
      <c r="E1239" s="182" t="s">
        <v>32</v>
      </c>
      <c r="F1239" s="183" t="s">
        <v>1850</v>
      </c>
      <c r="H1239" s="184">
        <v>33.75</v>
      </c>
      <c r="I1239" s="185"/>
      <c r="L1239" s="181"/>
      <c r="M1239" s="186"/>
      <c r="T1239" s="187"/>
      <c r="AT1239" s="182" t="s">
        <v>189</v>
      </c>
      <c r="AU1239" s="182" t="s">
        <v>88</v>
      </c>
      <c r="AV1239" s="15" t="s">
        <v>199</v>
      </c>
      <c r="AW1239" s="15" t="s">
        <v>41</v>
      </c>
      <c r="AX1239" s="15" t="s">
        <v>79</v>
      </c>
      <c r="AY1239" s="182" t="s">
        <v>178</v>
      </c>
    </row>
    <row r="1240" spans="2:65" s="14" customFormat="1" ht="10.199999999999999">
      <c r="B1240" s="164"/>
      <c r="D1240" s="151" t="s">
        <v>189</v>
      </c>
      <c r="E1240" s="165" t="s">
        <v>32</v>
      </c>
      <c r="F1240" s="166" t="s">
        <v>192</v>
      </c>
      <c r="H1240" s="167">
        <v>631.4</v>
      </c>
      <c r="I1240" s="168"/>
      <c r="L1240" s="164"/>
      <c r="M1240" s="169"/>
      <c r="T1240" s="170"/>
      <c r="AT1240" s="165" t="s">
        <v>189</v>
      </c>
      <c r="AU1240" s="165" t="s">
        <v>88</v>
      </c>
      <c r="AV1240" s="14" t="s">
        <v>185</v>
      </c>
      <c r="AW1240" s="14" t="s">
        <v>41</v>
      </c>
      <c r="AX1240" s="14" t="s">
        <v>86</v>
      </c>
      <c r="AY1240" s="165" t="s">
        <v>178</v>
      </c>
    </row>
    <row r="1241" spans="2:65" s="1" customFormat="1" ht="24.15" customHeight="1">
      <c r="B1241" s="34"/>
      <c r="C1241" s="133" t="s">
        <v>1861</v>
      </c>
      <c r="D1241" s="133" t="s">
        <v>180</v>
      </c>
      <c r="E1241" s="134" t="s">
        <v>550</v>
      </c>
      <c r="F1241" s="135" t="s">
        <v>551</v>
      </c>
      <c r="G1241" s="136" t="s">
        <v>202</v>
      </c>
      <c r="H1241" s="137">
        <v>524</v>
      </c>
      <c r="I1241" s="138"/>
      <c r="J1241" s="139">
        <f>ROUND(I1241*H1241,2)</f>
        <v>0</v>
      </c>
      <c r="K1241" s="135" t="s">
        <v>184</v>
      </c>
      <c r="L1241" s="34"/>
      <c r="M1241" s="140" t="s">
        <v>32</v>
      </c>
      <c r="N1241" s="141" t="s">
        <v>50</v>
      </c>
      <c r="P1241" s="142">
        <f>O1241*H1241</f>
        <v>0</v>
      </c>
      <c r="Q1241" s="142">
        <v>0</v>
      </c>
      <c r="R1241" s="142">
        <f>Q1241*H1241</f>
        <v>0</v>
      </c>
      <c r="S1241" s="142">
        <v>0</v>
      </c>
      <c r="T1241" s="143">
        <f>S1241*H1241</f>
        <v>0</v>
      </c>
      <c r="AR1241" s="144" t="s">
        <v>185</v>
      </c>
      <c r="AT1241" s="144" t="s">
        <v>180</v>
      </c>
      <c r="AU1241" s="144" t="s">
        <v>88</v>
      </c>
      <c r="AY1241" s="18" t="s">
        <v>178</v>
      </c>
      <c r="BE1241" s="145">
        <f>IF(N1241="základní",J1241,0)</f>
        <v>0</v>
      </c>
      <c r="BF1241" s="145">
        <f>IF(N1241="snížená",J1241,0)</f>
        <v>0</v>
      </c>
      <c r="BG1241" s="145">
        <f>IF(N1241="zákl. přenesená",J1241,0)</f>
        <v>0</v>
      </c>
      <c r="BH1241" s="145">
        <f>IF(N1241="sníž. přenesená",J1241,0)</f>
        <v>0</v>
      </c>
      <c r="BI1241" s="145">
        <f>IF(N1241="nulová",J1241,0)</f>
        <v>0</v>
      </c>
      <c r="BJ1241" s="18" t="s">
        <v>86</v>
      </c>
      <c r="BK1241" s="145">
        <f>ROUND(I1241*H1241,2)</f>
        <v>0</v>
      </c>
      <c r="BL1241" s="18" t="s">
        <v>185</v>
      </c>
      <c r="BM1241" s="144" t="s">
        <v>1862</v>
      </c>
    </row>
    <row r="1242" spans="2:65" s="1" customFormat="1" ht="10.199999999999999">
      <c r="B1242" s="34"/>
      <c r="D1242" s="146" t="s">
        <v>187</v>
      </c>
      <c r="F1242" s="147" t="s">
        <v>553</v>
      </c>
      <c r="I1242" s="148"/>
      <c r="L1242" s="34"/>
      <c r="M1242" s="149"/>
      <c r="T1242" s="55"/>
      <c r="AT1242" s="18" t="s">
        <v>187</v>
      </c>
      <c r="AU1242" s="18" t="s">
        <v>88</v>
      </c>
    </row>
    <row r="1243" spans="2:65" s="12" customFormat="1" ht="10.199999999999999">
      <c r="B1243" s="150"/>
      <c r="D1243" s="151" t="s">
        <v>189</v>
      </c>
      <c r="E1243" s="152" t="s">
        <v>32</v>
      </c>
      <c r="F1243" s="153" t="s">
        <v>190</v>
      </c>
      <c r="H1243" s="152" t="s">
        <v>32</v>
      </c>
      <c r="I1243" s="154"/>
      <c r="L1243" s="150"/>
      <c r="M1243" s="155"/>
      <c r="T1243" s="156"/>
      <c r="AT1243" s="152" t="s">
        <v>189</v>
      </c>
      <c r="AU1243" s="152" t="s">
        <v>88</v>
      </c>
      <c r="AV1243" s="12" t="s">
        <v>86</v>
      </c>
      <c r="AW1243" s="12" t="s">
        <v>41</v>
      </c>
      <c r="AX1243" s="12" t="s">
        <v>79</v>
      </c>
      <c r="AY1243" s="152" t="s">
        <v>178</v>
      </c>
    </row>
    <row r="1244" spans="2:65" s="12" customFormat="1" ht="10.199999999999999">
      <c r="B1244" s="150"/>
      <c r="D1244" s="151" t="s">
        <v>189</v>
      </c>
      <c r="E1244" s="152" t="s">
        <v>32</v>
      </c>
      <c r="F1244" s="153" t="s">
        <v>1222</v>
      </c>
      <c r="H1244" s="152" t="s">
        <v>32</v>
      </c>
      <c r="I1244" s="154"/>
      <c r="L1244" s="150"/>
      <c r="M1244" s="155"/>
      <c r="T1244" s="156"/>
      <c r="AT1244" s="152" t="s">
        <v>189</v>
      </c>
      <c r="AU1244" s="152" t="s">
        <v>88</v>
      </c>
      <c r="AV1244" s="12" t="s">
        <v>86</v>
      </c>
      <c r="AW1244" s="12" t="s">
        <v>41</v>
      </c>
      <c r="AX1244" s="12" t="s">
        <v>79</v>
      </c>
      <c r="AY1244" s="152" t="s">
        <v>178</v>
      </c>
    </row>
    <row r="1245" spans="2:65" s="12" customFormat="1" ht="10.199999999999999">
      <c r="B1245" s="150"/>
      <c r="D1245" s="151" t="s">
        <v>189</v>
      </c>
      <c r="E1245" s="152" t="s">
        <v>32</v>
      </c>
      <c r="F1245" s="153" t="s">
        <v>1242</v>
      </c>
      <c r="H1245" s="152" t="s">
        <v>32</v>
      </c>
      <c r="I1245" s="154"/>
      <c r="L1245" s="150"/>
      <c r="M1245" s="155"/>
      <c r="T1245" s="156"/>
      <c r="AT1245" s="152" t="s">
        <v>189</v>
      </c>
      <c r="AU1245" s="152" t="s">
        <v>88</v>
      </c>
      <c r="AV1245" s="12" t="s">
        <v>86</v>
      </c>
      <c r="AW1245" s="12" t="s">
        <v>41</v>
      </c>
      <c r="AX1245" s="12" t="s">
        <v>79</v>
      </c>
      <c r="AY1245" s="152" t="s">
        <v>178</v>
      </c>
    </row>
    <row r="1246" spans="2:65" s="12" customFormat="1" ht="10.199999999999999">
      <c r="B1246" s="150"/>
      <c r="D1246" s="151" t="s">
        <v>189</v>
      </c>
      <c r="E1246" s="152" t="s">
        <v>32</v>
      </c>
      <c r="F1246" s="153" t="s">
        <v>1243</v>
      </c>
      <c r="H1246" s="152" t="s">
        <v>32</v>
      </c>
      <c r="I1246" s="154"/>
      <c r="L1246" s="150"/>
      <c r="M1246" s="155"/>
      <c r="T1246" s="156"/>
      <c r="AT1246" s="152" t="s">
        <v>189</v>
      </c>
      <c r="AU1246" s="152" t="s">
        <v>88</v>
      </c>
      <c r="AV1246" s="12" t="s">
        <v>86</v>
      </c>
      <c r="AW1246" s="12" t="s">
        <v>41</v>
      </c>
      <c r="AX1246" s="12" t="s">
        <v>79</v>
      </c>
      <c r="AY1246" s="152" t="s">
        <v>178</v>
      </c>
    </row>
    <row r="1247" spans="2:65" s="12" customFormat="1" ht="10.199999999999999">
      <c r="B1247" s="150"/>
      <c r="D1247" s="151" t="s">
        <v>189</v>
      </c>
      <c r="E1247" s="152" t="s">
        <v>32</v>
      </c>
      <c r="F1247" s="153" t="s">
        <v>1244</v>
      </c>
      <c r="H1247" s="152" t="s">
        <v>32</v>
      </c>
      <c r="I1247" s="154"/>
      <c r="L1247" s="150"/>
      <c r="M1247" s="155"/>
      <c r="T1247" s="156"/>
      <c r="AT1247" s="152" t="s">
        <v>189</v>
      </c>
      <c r="AU1247" s="152" t="s">
        <v>88</v>
      </c>
      <c r="AV1247" s="12" t="s">
        <v>86</v>
      </c>
      <c r="AW1247" s="12" t="s">
        <v>41</v>
      </c>
      <c r="AX1247" s="12" t="s">
        <v>79</v>
      </c>
      <c r="AY1247" s="152" t="s">
        <v>178</v>
      </c>
    </row>
    <row r="1248" spans="2:65" s="12" customFormat="1" ht="10.199999999999999">
      <c r="B1248" s="150"/>
      <c r="D1248" s="151" t="s">
        <v>189</v>
      </c>
      <c r="E1248" s="152" t="s">
        <v>32</v>
      </c>
      <c r="F1248" s="153" t="s">
        <v>1265</v>
      </c>
      <c r="H1248" s="152" t="s">
        <v>32</v>
      </c>
      <c r="I1248" s="154"/>
      <c r="L1248" s="150"/>
      <c r="M1248" s="155"/>
      <c r="T1248" s="156"/>
      <c r="AT1248" s="152" t="s">
        <v>189</v>
      </c>
      <c r="AU1248" s="152" t="s">
        <v>88</v>
      </c>
      <c r="AV1248" s="12" t="s">
        <v>86</v>
      </c>
      <c r="AW1248" s="12" t="s">
        <v>41</v>
      </c>
      <c r="AX1248" s="12" t="s">
        <v>79</v>
      </c>
      <c r="AY1248" s="152" t="s">
        <v>178</v>
      </c>
    </row>
    <row r="1249" spans="2:51" s="12" customFormat="1" ht="10.199999999999999">
      <c r="B1249" s="150"/>
      <c r="D1249" s="151" t="s">
        <v>189</v>
      </c>
      <c r="E1249" s="152" t="s">
        <v>32</v>
      </c>
      <c r="F1249" s="153" t="s">
        <v>1246</v>
      </c>
      <c r="H1249" s="152" t="s">
        <v>32</v>
      </c>
      <c r="I1249" s="154"/>
      <c r="L1249" s="150"/>
      <c r="M1249" s="155"/>
      <c r="T1249" s="156"/>
      <c r="AT1249" s="152" t="s">
        <v>189</v>
      </c>
      <c r="AU1249" s="152" t="s">
        <v>88</v>
      </c>
      <c r="AV1249" s="12" t="s">
        <v>86</v>
      </c>
      <c r="AW1249" s="12" t="s">
        <v>41</v>
      </c>
      <c r="AX1249" s="12" t="s">
        <v>79</v>
      </c>
      <c r="AY1249" s="152" t="s">
        <v>178</v>
      </c>
    </row>
    <row r="1250" spans="2:51" s="13" customFormat="1" ht="10.199999999999999">
      <c r="B1250" s="157"/>
      <c r="D1250" s="151" t="s">
        <v>189</v>
      </c>
      <c r="E1250" s="158" t="s">
        <v>32</v>
      </c>
      <c r="F1250" s="159" t="s">
        <v>1863</v>
      </c>
      <c r="H1250" s="160">
        <v>156</v>
      </c>
      <c r="I1250" s="161"/>
      <c r="L1250" s="157"/>
      <c r="M1250" s="162"/>
      <c r="T1250" s="163"/>
      <c r="AT1250" s="158" t="s">
        <v>189</v>
      </c>
      <c r="AU1250" s="158" t="s">
        <v>88</v>
      </c>
      <c r="AV1250" s="13" t="s">
        <v>88</v>
      </c>
      <c r="AW1250" s="13" t="s">
        <v>41</v>
      </c>
      <c r="AX1250" s="13" t="s">
        <v>79</v>
      </c>
      <c r="AY1250" s="158" t="s">
        <v>178</v>
      </c>
    </row>
    <row r="1251" spans="2:51" s="13" customFormat="1" ht="10.199999999999999">
      <c r="B1251" s="157"/>
      <c r="D1251" s="151" t="s">
        <v>189</v>
      </c>
      <c r="E1251" s="158" t="s">
        <v>32</v>
      </c>
      <c r="F1251" s="159" t="s">
        <v>1864</v>
      </c>
      <c r="H1251" s="160">
        <v>56</v>
      </c>
      <c r="I1251" s="161"/>
      <c r="L1251" s="157"/>
      <c r="M1251" s="162"/>
      <c r="T1251" s="163"/>
      <c r="AT1251" s="158" t="s">
        <v>189</v>
      </c>
      <c r="AU1251" s="158" t="s">
        <v>88</v>
      </c>
      <c r="AV1251" s="13" t="s">
        <v>88</v>
      </c>
      <c r="AW1251" s="13" t="s">
        <v>41</v>
      </c>
      <c r="AX1251" s="13" t="s">
        <v>79</v>
      </c>
      <c r="AY1251" s="158" t="s">
        <v>178</v>
      </c>
    </row>
    <row r="1252" spans="2:51" s="12" customFormat="1" ht="10.199999999999999">
      <c r="B1252" s="150"/>
      <c r="D1252" s="151" t="s">
        <v>189</v>
      </c>
      <c r="E1252" s="152" t="s">
        <v>32</v>
      </c>
      <c r="F1252" s="153" t="s">
        <v>1249</v>
      </c>
      <c r="H1252" s="152" t="s">
        <v>32</v>
      </c>
      <c r="I1252" s="154"/>
      <c r="L1252" s="150"/>
      <c r="M1252" s="155"/>
      <c r="T1252" s="156"/>
      <c r="AT1252" s="152" t="s">
        <v>189</v>
      </c>
      <c r="AU1252" s="152" t="s">
        <v>88</v>
      </c>
      <c r="AV1252" s="12" t="s">
        <v>86</v>
      </c>
      <c r="AW1252" s="12" t="s">
        <v>41</v>
      </c>
      <c r="AX1252" s="12" t="s">
        <v>79</v>
      </c>
      <c r="AY1252" s="152" t="s">
        <v>178</v>
      </c>
    </row>
    <row r="1253" spans="2:51" s="13" customFormat="1" ht="10.199999999999999">
      <c r="B1253" s="157"/>
      <c r="D1253" s="151" t="s">
        <v>189</v>
      </c>
      <c r="E1253" s="158" t="s">
        <v>32</v>
      </c>
      <c r="F1253" s="159" t="s">
        <v>1865</v>
      </c>
      <c r="H1253" s="160">
        <v>157.19999999999999</v>
      </c>
      <c r="I1253" s="161"/>
      <c r="L1253" s="157"/>
      <c r="M1253" s="162"/>
      <c r="T1253" s="163"/>
      <c r="AT1253" s="158" t="s">
        <v>189</v>
      </c>
      <c r="AU1253" s="158" t="s">
        <v>88</v>
      </c>
      <c r="AV1253" s="13" t="s">
        <v>88</v>
      </c>
      <c r="AW1253" s="13" t="s">
        <v>41</v>
      </c>
      <c r="AX1253" s="13" t="s">
        <v>79</v>
      </c>
      <c r="AY1253" s="158" t="s">
        <v>178</v>
      </c>
    </row>
    <row r="1254" spans="2:51" s="13" customFormat="1" ht="10.199999999999999">
      <c r="B1254" s="157"/>
      <c r="D1254" s="151" t="s">
        <v>189</v>
      </c>
      <c r="E1254" s="158" t="s">
        <v>32</v>
      </c>
      <c r="F1254" s="159" t="s">
        <v>1866</v>
      </c>
      <c r="H1254" s="160">
        <v>33.6</v>
      </c>
      <c r="I1254" s="161"/>
      <c r="L1254" s="157"/>
      <c r="M1254" s="162"/>
      <c r="T1254" s="163"/>
      <c r="AT1254" s="158" t="s">
        <v>189</v>
      </c>
      <c r="AU1254" s="158" t="s">
        <v>88</v>
      </c>
      <c r="AV1254" s="13" t="s">
        <v>88</v>
      </c>
      <c r="AW1254" s="13" t="s">
        <v>41</v>
      </c>
      <c r="AX1254" s="13" t="s">
        <v>79</v>
      </c>
      <c r="AY1254" s="158" t="s">
        <v>178</v>
      </c>
    </row>
    <row r="1255" spans="2:51" s="15" customFormat="1" ht="10.199999999999999">
      <c r="B1255" s="181"/>
      <c r="D1255" s="151" t="s">
        <v>189</v>
      </c>
      <c r="E1255" s="182" t="s">
        <v>32</v>
      </c>
      <c r="F1255" s="183" t="s">
        <v>1850</v>
      </c>
      <c r="H1255" s="184">
        <v>402.8</v>
      </c>
      <c r="I1255" s="185"/>
      <c r="L1255" s="181"/>
      <c r="M1255" s="186"/>
      <c r="T1255" s="187"/>
      <c r="AT1255" s="182" t="s">
        <v>189</v>
      </c>
      <c r="AU1255" s="182" t="s">
        <v>88</v>
      </c>
      <c r="AV1255" s="15" t="s">
        <v>199</v>
      </c>
      <c r="AW1255" s="15" t="s">
        <v>41</v>
      </c>
      <c r="AX1255" s="15" t="s">
        <v>79</v>
      </c>
      <c r="AY1255" s="182" t="s">
        <v>178</v>
      </c>
    </row>
    <row r="1256" spans="2:51" s="12" customFormat="1" ht="10.199999999999999">
      <c r="B1256" s="150"/>
      <c r="D1256" s="151" t="s">
        <v>189</v>
      </c>
      <c r="E1256" s="152" t="s">
        <v>32</v>
      </c>
      <c r="F1256" s="153" t="s">
        <v>1274</v>
      </c>
      <c r="H1256" s="152" t="s">
        <v>32</v>
      </c>
      <c r="I1256" s="154"/>
      <c r="L1256" s="150"/>
      <c r="M1256" s="155"/>
      <c r="T1256" s="156"/>
      <c r="AT1256" s="152" t="s">
        <v>189</v>
      </c>
      <c r="AU1256" s="152" t="s">
        <v>88</v>
      </c>
      <c r="AV1256" s="12" t="s">
        <v>86</v>
      </c>
      <c r="AW1256" s="12" t="s">
        <v>41</v>
      </c>
      <c r="AX1256" s="12" t="s">
        <v>79</v>
      </c>
      <c r="AY1256" s="152" t="s">
        <v>178</v>
      </c>
    </row>
    <row r="1257" spans="2:51" s="12" customFormat="1" ht="10.199999999999999">
      <c r="B1257" s="150"/>
      <c r="D1257" s="151" t="s">
        <v>189</v>
      </c>
      <c r="E1257" s="152" t="s">
        <v>32</v>
      </c>
      <c r="F1257" s="153" t="s">
        <v>1281</v>
      </c>
      <c r="H1257" s="152" t="s">
        <v>32</v>
      </c>
      <c r="I1257" s="154"/>
      <c r="L1257" s="150"/>
      <c r="M1257" s="155"/>
      <c r="T1257" s="156"/>
      <c r="AT1257" s="152" t="s">
        <v>189</v>
      </c>
      <c r="AU1257" s="152" t="s">
        <v>88</v>
      </c>
      <c r="AV1257" s="12" t="s">
        <v>86</v>
      </c>
      <c r="AW1257" s="12" t="s">
        <v>41</v>
      </c>
      <c r="AX1257" s="12" t="s">
        <v>79</v>
      </c>
      <c r="AY1257" s="152" t="s">
        <v>178</v>
      </c>
    </row>
    <row r="1258" spans="2:51" s="13" customFormat="1" ht="10.199999999999999">
      <c r="B1258" s="157"/>
      <c r="D1258" s="151" t="s">
        <v>189</v>
      </c>
      <c r="E1258" s="158" t="s">
        <v>32</v>
      </c>
      <c r="F1258" s="159" t="s">
        <v>1867</v>
      </c>
      <c r="H1258" s="160">
        <v>9.5</v>
      </c>
      <c r="I1258" s="161"/>
      <c r="L1258" s="157"/>
      <c r="M1258" s="162"/>
      <c r="T1258" s="163"/>
      <c r="AT1258" s="158" t="s">
        <v>189</v>
      </c>
      <c r="AU1258" s="158" t="s">
        <v>88</v>
      </c>
      <c r="AV1258" s="13" t="s">
        <v>88</v>
      </c>
      <c r="AW1258" s="13" t="s">
        <v>41</v>
      </c>
      <c r="AX1258" s="13" t="s">
        <v>79</v>
      </c>
      <c r="AY1258" s="158" t="s">
        <v>178</v>
      </c>
    </row>
    <row r="1259" spans="2:51" s="13" customFormat="1" ht="10.199999999999999">
      <c r="B1259" s="157"/>
      <c r="D1259" s="151" t="s">
        <v>189</v>
      </c>
      <c r="E1259" s="158" t="s">
        <v>32</v>
      </c>
      <c r="F1259" s="159" t="s">
        <v>1868</v>
      </c>
      <c r="H1259" s="160">
        <v>30</v>
      </c>
      <c r="I1259" s="161"/>
      <c r="L1259" s="157"/>
      <c r="M1259" s="162"/>
      <c r="T1259" s="163"/>
      <c r="AT1259" s="158" t="s">
        <v>189</v>
      </c>
      <c r="AU1259" s="158" t="s">
        <v>88</v>
      </c>
      <c r="AV1259" s="13" t="s">
        <v>88</v>
      </c>
      <c r="AW1259" s="13" t="s">
        <v>41</v>
      </c>
      <c r="AX1259" s="13" t="s">
        <v>79</v>
      </c>
      <c r="AY1259" s="158" t="s">
        <v>178</v>
      </c>
    </row>
    <row r="1260" spans="2:51" s="12" customFormat="1" ht="10.199999999999999">
      <c r="B1260" s="150"/>
      <c r="D1260" s="151" t="s">
        <v>189</v>
      </c>
      <c r="E1260" s="152" t="s">
        <v>32</v>
      </c>
      <c r="F1260" s="153" t="s">
        <v>1282</v>
      </c>
      <c r="H1260" s="152" t="s">
        <v>32</v>
      </c>
      <c r="I1260" s="154"/>
      <c r="L1260" s="150"/>
      <c r="M1260" s="155"/>
      <c r="T1260" s="156"/>
      <c r="AT1260" s="152" t="s">
        <v>189</v>
      </c>
      <c r="AU1260" s="152" t="s">
        <v>88</v>
      </c>
      <c r="AV1260" s="12" t="s">
        <v>86</v>
      </c>
      <c r="AW1260" s="12" t="s">
        <v>41</v>
      </c>
      <c r="AX1260" s="12" t="s">
        <v>79</v>
      </c>
      <c r="AY1260" s="152" t="s">
        <v>178</v>
      </c>
    </row>
    <row r="1261" spans="2:51" s="13" customFormat="1" ht="10.199999999999999">
      <c r="B1261" s="157"/>
      <c r="D1261" s="151" t="s">
        <v>189</v>
      </c>
      <c r="E1261" s="158" t="s">
        <v>32</v>
      </c>
      <c r="F1261" s="159" t="s">
        <v>1869</v>
      </c>
      <c r="H1261" s="160">
        <v>8.6</v>
      </c>
      <c r="I1261" s="161"/>
      <c r="L1261" s="157"/>
      <c r="M1261" s="162"/>
      <c r="T1261" s="163"/>
      <c r="AT1261" s="158" t="s">
        <v>189</v>
      </c>
      <c r="AU1261" s="158" t="s">
        <v>88</v>
      </c>
      <c r="AV1261" s="13" t="s">
        <v>88</v>
      </c>
      <c r="AW1261" s="13" t="s">
        <v>41</v>
      </c>
      <c r="AX1261" s="13" t="s">
        <v>79</v>
      </c>
      <c r="AY1261" s="158" t="s">
        <v>178</v>
      </c>
    </row>
    <row r="1262" spans="2:51" s="13" customFormat="1" ht="10.199999999999999">
      <c r="B1262" s="157"/>
      <c r="D1262" s="151" t="s">
        <v>189</v>
      </c>
      <c r="E1262" s="158" t="s">
        <v>32</v>
      </c>
      <c r="F1262" s="159" t="s">
        <v>1860</v>
      </c>
      <c r="H1262" s="160">
        <v>31.8</v>
      </c>
      <c r="I1262" s="161"/>
      <c r="L1262" s="157"/>
      <c r="M1262" s="162"/>
      <c r="T1262" s="163"/>
      <c r="AT1262" s="158" t="s">
        <v>189</v>
      </c>
      <c r="AU1262" s="158" t="s">
        <v>88</v>
      </c>
      <c r="AV1262" s="13" t="s">
        <v>88</v>
      </c>
      <c r="AW1262" s="13" t="s">
        <v>41</v>
      </c>
      <c r="AX1262" s="13" t="s">
        <v>79</v>
      </c>
      <c r="AY1262" s="158" t="s">
        <v>178</v>
      </c>
    </row>
    <row r="1263" spans="2:51" s="12" customFormat="1" ht="10.199999999999999">
      <c r="B1263" s="150"/>
      <c r="D1263" s="151" t="s">
        <v>189</v>
      </c>
      <c r="E1263" s="152" t="s">
        <v>32</v>
      </c>
      <c r="F1263" s="153" t="s">
        <v>1282</v>
      </c>
      <c r="H1263" s="152" t="s">
        <v>32</v>
      </c>
      <c r="I1263" s="154"/>
      <c r="L1263" s="150"/>
      <c r="M1263" s="155"/>
      <c r="T1263" s="156"/>
      <c r="AT1263" s="152" t="s">
        <v>189</v>
      </c>
      <c r="AU1263" s="152" t="s">
        <v>88</v>
      </c>
      <c r="AV1263" s="12" t="s">
        <v>86</v>
      </c>
      <c r="AW1263" s="12" t="s">
        <v>41</v>
      </c>
      <c r="AX1263" s="12" t="s">
        <v>79</v>
      </c>
      <c r="AY1263" s="152" t="s">
        <v>178</v>
      </c>
    </row>
    <row r="1264" spans="2:51" s="13" customFormat="1" ht="10.199999999999999">
      <c r="B1264" s="157"/>
      <c r="D1264" s="151" t="s">
        <v>189</v>
      </c>
      <c r="E1264" s="158" t="s">
        <v>32</v>
      </c>
      <c r="F1264" s="159" t="s">
        <v>1870</v>
      </c>
      <c r="H1264" s="160">
        <v>7.7</v>
      </c>
      <c r="I1264" s="161"/>
      <c r="L1264" s="157"/>
      <c r="M1264" s="162"/>
      <c r="T1264" s="163"/>
      <c r="AT1264" s="158" t="s">
        <v>189</v>
      </c>
      <c r="AU1264" s="158" t="s">
        <v>88</v>
      </c>
      <c r="AV1264" s="13" t="s">
        <v>88</v>
      </c>
      <c r="AW1264" s="13" t="s">
        <v>41</v>
      </c>
      <c r="AX1264" s="13" t="s">
        <v>79</v>
      </c>
      <c r="AY1264" s="158" t="s">
        <v>178</v>
      </c>
    </row>
    <row r="1265" spans="2:65" s="13" customFormat="1" ht="10.199999999999999">
      <c r="B1265" s="157"/>
      <c r="D1265" s="151" t="s">
        <v>189</v>
      </c>
      <c r="E1265" s="158" t="s">
        <v>32</v>
      </c>
      <c r="F1265" s="159" t="s">
        <v>1866</v>
      </c>
      <c r="H1265" s="160">
        <v>33.6</v>
      </c>
      <c r="I1265" s="161"/>
      <c r="L1265" s="157"/>
      <c r="M1265" s="162"/>
      <c r="T1265" s="163"/>
      <c r="AT1265" s="158" t="s">
        <v>189</v>
      </c>
      <c r="AU1265" s="158" t="s">
        <v>88</v>
      </c>
      <c r="AV1265" s="13" t="s">
        <v>88</v>
      </c>
      <c r="AW1265" s="13" t="s">
        <v>41</v>
      </c>
      <c r="AX1265" s="13" t="s">
        <v>79</v>
      </c>
      <c r="AY1265" s="158" t="s">
        <v>178</v>
      </c>
    </row>
    <row r="1266" spans="2:65" s="15" customFormat="1" ht="10.199999999999999">
      <c r="B1266" s="181"/>
      <c r="D1266" s="151" t="s">
        <v>189</v>
      </c>
      <c r="E1266" s="182" t="s">
        <v>32</v>
      </c>
      <c r="F1266" s="183" t="s">
        <v>1850</v>
      </c>
      <c r="H1266" s="184">
        <v>121.2</v>
      </c>
      <c r="I1266" s="185"/>
      <c r="L1266" s="181"/>
      <c r="M1266" s="186"/>
      <c r="T1266" s="187"/>
      <c r="AT1266" s="182" t="s">
        <v>189</v>
      </c>
      <c r="AU1266" s="182" t="s">
        <v>88</v>
      </c>
      <c r="AV1266" s="15" t="s">
        <v>199</v>
      </c>
      <c r="AW1266" s="15" t="s">
        <v>41</v>
      </c>
      <c r="AX1266" s="15" t="s">
        <v>79</v>
      </c>
      <c r="AY1266" s="182" t="s">
        <v>178</v>
      </c>
    </row>
    <row r="1267" spans="2:65" s="14" customFormat="1" ht="10.199999999999999">
      <c r="B1267" s="164"/>
      <c r="D1267" s="151" t="s">
        <v>189</v>
      </c>
      <c r="E1267" s="165" t="s">
        <v>32</v>
      </c>
      <c r="F1267" s="166" t="s">
        <v>192</v>
      </c>
      <c r="H1267" s="167">
        <v>524</v>
      </c>
      <c r="I1267" s="168"/>
      <c r="L1267" s="164"/>
      <c r="M1267" s="169"/>
      <c r="T1267" s="170"/>
      <c r="AT1267" s="165" t="s">
        <v>189</v>
      </c>
      <c r="AU1267" s="165" t="s">
        <v>88</v>
      </c>
      <c r="AV1267" s="14" t="s">
        <v>185</v>
      </c>
      <c r="AW1267" s="14" t="s">
        <v>41</v>
      </c>
      <c r="AX1267" s="14" t="s">
        <v>86</v>
      </c>
      <c r="AY1267" s="165" t="s">
        <v>178</v>
      </c>
    </row>
    <row r="1268" spans="2:65" s="1" customFormat="1" ht="44.25" customHeight="1">
      <c r="B1268" s="34"/>
      <c r="C1268" s="133" t="s">
        <v>895</v>
      </c>
      <c r="D1268" s="133" t="s">
        <v>180</v>
      </c>
      <c r="E1268" s="134" t="s">
        <v>1871</v>
      </c>
      <c r="F1268" s="135" t="s">
        <v>1872</v>
      </c>
      <c r="G1268" s="136" t="s">
        <v>219</v>
      </c>
      <c r="H1268" s="137">
        <v>4</v>
      </c>
      <c r="I1268" s="138"/>
      <c r="J1268" s="139">
        <f>ROUND(I1268*H1268,2)</f>
        <v>0</v>
      </c>
      <c r="K1268" s="135" t="s">
        <v>184</v>
      </c>
      <c r="L1268" s="34"/>
      <c r="M1268" s="140" t="s">
        <v>32</v>
      </c>
      <c r="N1268" s="141" t="s">
        <v>50</v>
      </c>
      <c r="P1268" s="142">
        <f>O1268*H1268</f>
        <v>0</v>
      </c>
      <c r="Q1268" s="142">
        <v>1.6167899999999999</v>
      </c>
      <c r="R1268" s="142">
        <f>Q1268*H1268</f>
        <v>6.4671599999999998</v>
      </c>
      <c r="S1268" s="142">
        <v>0</v>
      </c>
      <c r="T1268" s="143">
        <f>S1268*H1268</f>
        <v>0</v>
      </c>
      <c r="AR1268" s="144" t="s">
        <v>185</v>
      </c>
      <c r="AT1268" s="144" t="s">
        <v>180</v>
      </c>
      <c r="AU1268" s="144" t="s">
        <v>88</v>
      </c>
      <c r="AY1268" s="18" t="s">
        <v>178</v>
      </c>
      <c r="BE1268" s="145">
        <f>IF(N1268="základní",J1268,0)</f>
        <v>0</v>
      </c>
      <c r="BF1268" s="145">
        <f>IF(N1268="snížená",J1268,0)</f>
        <v>0</v>
      </c>
      <c r="BG1268" s="145">
        <f>IF(N1268="zákl. přenesená",J1268,0)</f>
        <v>0</v>
      </c>
      <c r="BH1268" s="145">
        <f>IF(N1268="sníž. přenesená",J1268,0)</f>
        <v>0</v>
      </c>
      <c r="BI1268" s="145">
        <f>IF(N1268="nulová",J1268,0)</f>
        <v>0</v>
      </c>
      <c r="BJ1268" s="18" t="s">
        <v>86</v>
      </c>
      <c r="BK1268" s="145">
        <f>ROUND(I1268*H1268,2)</f>
        <v>0</v>
      </c>
      <c r="BL1268" s="18" t="s">
        <v>185</v>
      </c>
      <c r="BM1268" s="144" t="s">
        <v>1873</v>
      </c>
    </row>
    <row r="1269" spans="2:65" s="1" customFormat="1" ht="10.199999999999999">
      <c r="B1269" s="34"/>
      <c r="D1269" s="146" t="s">
        <v>187</v>
      </c>
      <c r="F1269" s="147" t="s">
        <v>1874</v>
      </c>
      <c r="I1269" s="148"/>
      <c r="L1269" s="34"/>
      <c r="M1269" s="149"/>
      <c r="T1269" s="55"/>
      <c r="AT1269" s="18" t="s">
        <v>187</v>
      </c>
      <c r="AU1269" s="18" t="s">
        <v>88</v>
      </c>
    </row>
    <row r="1270" spans="2:65" s="12" customFormat="1" ht="10.199999999999999">
      <c r="B1270" s="150"/>
      <c r="D1270" s="151" t="s">
        <v>189</v>
      </c>
      <c r="E1270" s="152" t="s">
        <v>32</v>
      </c>
      <c r="F1270" s="153" t="s">
        <v>1222</v>
      </c>
      <c r="H1270" s="152" t="s">
        <v>32</v>
      </c>
      <c r="I1270" s="154"/>
      <c r="L1270" s="150"/>
      <c r="M1270" s="155"/>
      <c r="T1270" s="156"/>
      <c r="AT1270" s="152" t="s">
        <v>189</v>
      </c>
      <c r="AU1270" s="152" t="s">
        <v>88</v>
      </c>
      <c r="AV1270" s="12" t="s">
        <v>86</v>
      </c>
      <c r="AW1270" s="12" t="s">
        <v>41</v>
      </c>
      <c r="AX1270" s="12" t="s">
        <v>79</v>
      </c>
      <c r="AY1270" s="152" t="s">
        <v>178</v>
      </c>
    </row>
    <row r="1271" spans="2:65" s="12" customFormat="1" ht="10.199999999999999">
      <c r="B1271" s="150"/>
      <c r="D1271" s="151" t="s">
        <v>189</v>
      </c>
      <c r="E1271" s="152" t="s">
        <v>32</v>
      </c>
      <c r="F1271" s="153" t="s">
        <v>1227</v>
      </c>
      <c r="H1271" s="152" t="s">
        <v>32</v>
      </c>
      <c r="I1271" s="154"/>
      <c r="L1271" s="150"/>
      <c r="M1271" s="155"/>
      <c r="T1271" s="156"/>
      <c r="AT1271" s="152" t="s">
        <v>189</v>
      </c>
      <c r="AU1271" s="152" t="s">
        <v>88</v>
      </c>
      <c r="AV1271" s="12" t="s">
        <v>86</v>
      </c>
      <c r="AW1271" s="12" t="s">
        <v>41</v>
      </c>
      <c r="AX1271" s="12" t="s">
        <v>79</v>
      </c>
      <c r="AY1271" s="152" t="s">
        <v>178</v>
      </c>
    </row>
    <row r="1272" spans="2:65" s="13" customFormat="1" ht="10.199999999999999">
      <c r="B1272" s="157"/>
      <c r="D1272" s="151" t="s">
        <v>189</v>
      </c>
      <c r="E1272" s="158" t="s">
        <v>32</v>
      </c>
      <c r="F1272" s="159" t="s">
        <v>1491</v>
      </c>
      <c r="H1272" s="160">
        <v>2</v>
      </c>
      <c r="I1272" s="161"/>
      <c r="L1272" s="157"/>
      <c r="M1272" s="162"/>
      <c r="T1272" s="163"/>
      <c r="AT1272" s="158" t="s">
        <v>189</v>
      </c>
      <c r="AU1272" s="158" t="s">
        <v>88</v>
      </c>
      <c r="AV1272" s="13" t="s">
        <v>88</v>
      </c>
      <c r="AW1272" s="13" t="s">
        <v>41</v>
      </c>
      <c r="AX1272" s="13" t="s">
        <v>79</v>
      </c>
      <c r="AY1272" s="158" t="s">
        <v>178</v>
      </c>
    </row>
    <row r="1273" spans="2:65" s="12" customFormat="1" ht="10.199999999999999">
      <c r="B1273" s="150"/>
      <c r="D1273" s="151" t="s">
        <v>189</v>
      </c>
      <c r="E1273" s="152" t="s">
        <v>32</v>
      </c>
      <c r="F1273" s="153" t="s">
        <v>1229</v>
      </c>
      <c r="H1273" s="152" t="s">
        <v>32</v>
      </c>
      <c r="I1273" s="154"/>
      <c r="L1273" s="150"/>
      <c r="M1273" s="155"/>
      <c r="T1273" s="156"/>
      <c r="AT1273" s="152" t="s">
        <v>189</v>
      </c>
      <c r="AU1273" s="152" t="s">
        <v>88</v>
      </c>
      <c r="AV1273" s="12" t="s">
        <v>86</v>
      </c>
      <c r="AW1273" s="12" t="s">
        <v>41</v>
      </c>
      <c r="AX1273" s="12" t="s">
        <v>79</v>
      </c>
      <c r="AY1273" s="152" t="s">
        <v>178</v>
      </c>
    </row>
    <row r="1274" spans="2:65" s="13" customFormat="1" ht="10.199999999999999">
      <c r="B1274" s="157"/>
      <c r="D1274" s="151" t="s">
        <v>189</v>
      </c>
      <c r="E1274" s="158" t="s">
        <v>32</v>
      </c>
      <c r="F1274" s="159" t="s">
        <v>1491</v>
      </c>
      <c r="H1274" s="160">
        <v>2</v>
      </c>
      <c r="I1274" s="161"/>
      <c r="L1274" s="157"/>
      <c r="M1274" s="162"/>
      <c r="T1274" s="163"/>
      <c r="AT1274" s="158" t="s">
        <v>189</v>
      </c>
      <c r="AU1274" s="158" t="s">
        <v>88</v>
      </c>
      <c r="AV1274" s="13" t="s">
        <v>88</v>
      </c>
      <c r="AW1274" s="13" t="s">
        <v>41</v>
      </c>
      <c r="AX1274" s="13" t="s">
        <v>79</v>
      </c>
      <c r="AY1274" s="158" t="s">
        <v>178</v>
      </c>
    </row>
    <row r="1275" spans="2:65" s="14" customFormat="1" ht="10.199999999999999">
      <c r="B1275" s="164"/>
      <c r="D1275" s="151" t="s">
        <v>189</v>
      </c>
      <c r="E1275" s="165" t="s">
        <v>32</v>
      </c>
      <c r="F1275" s="166" t="s">
        <v>192</v>
      </c>
      <c r="H1275" s="167">
        <v>4</v>
      </c>
      <c r="I1275" s="168"/>
      <c r="L1275" s="164"/>
      <c r="M1275" s="169"/>
      <c r="T1275" s="170"/>
      <c r="AT1275" s="165" t="s">
        <v>189</v>
      </c>
      <c r="AU1275" s="165" t="s">
        <v>88</v>
      </c>
      <c r="AV1275" s="14" t="s">
        <v>185</v>
      </c>
      <c r="AW1275" s="14" t="s">
        <v>41</v>
      </c>
      <c r="AX1275" s="14" t="s">
        <v>86</v>
      </c>
      <c r="AY1275" s="165" t="s">
        <v>178</v>
      </c>
    </row>
    <row r="1276" spans="2:65" s="1" customFormat="1" ht="33" customHeight="1">
      <c r="B1276" s="34"/>
      <c r="C1276" s="133" t="s">
        <v>1875</v>
      </c>
      <c r="D1276" s="133" t="s">
        <v>180</v>
      </c>
      <c r="E1276" s="134" t="s">
        <v>659</v>
      </c>
      <c r="F1276" s="135" t="s">
        <v>660</v>
      </c>
      <c r="G1276" s="136" t="s">
        <v>234</v>
      </c>
      <c r="H1276" s="137">
        <v>700.55799999999999</v>
      </c>
      <c r="I1276" s="138"/>
      <c r="J1276" s="139">
        <f>ROUND(I1276*H1276,2)</f>
        <v>0</v>
      </c>
      <c r="K1276" s="135" t="s">
        <v>184</v>
      </c>
      <c r="L1276" s="34"/>
      <c r="M1276" s="140" t="s">
        <v>32</v>
      </c>
      <c r="N1276" s="141" t="s">
        <v>50</v>
      </c>
      <c r="P1276" s="142">
        <f>O1276*H1276</f>
        <v>0</v>
      </c>
      <c r="Q1276" s="142">
        <v>0</v>
      </c>
      <c r="R1276" s="142">
        <f>Q1276*H1276</f>
        <v>0</v>
      </c>
      <c r="S1276" s="142">
        <v>0.01</v>
      </c>
      <c r="T1276" s="143">
        <f>S1276*H1276</f>
        <v>7.0055800000000001</v>
      </c>
      <c r="AR1276" s="144" t="s">
        <v>185</v>
      </c>
      <c r="AT1276" s="144" t="s">
        <v>180</v>
      </c>
      <c r="AU1276" s="144" t="s">
        <v>88</v>
      </c>
      <c r="AY1276" s="18" t="s">
        <v>178</v>
      </c>
      <c r="BE1276" s="145">
        <f>IF(N1276="základní",J1276,0)</f>
        <v>0</v>
      </c>
      <c r="BF1276" s="145">
        <f>IF(N1276="snížená",J1276,0)</f>
        <v>0</v>
      </c>
      <c r="BG1276" s="145">
        <f>IF(N1276="zákl. přenesená",J1276,0)</f>
        <v>0</v>
      </c>
      <c r="BH1276" s="145">
        <f>IF(N1276="sníž. přenesená",J1276,0)</f>
        <v>0</v>
      </c>
      <c r="BI1276" s="145">
        <f>IF(N1276="nulová",J1276,0)</f>
        <v>0</v>
      </c>
      <c r="BJ1276" s="18" t="s">
        <v>86</v>
      </c>
      <c r="BK1276" s="145">
        <f>ROUND(I1276*H1276,2)</f>
        <v>0</v>
      </c>
      <c r="BL1276" s="18" t="s">
        <v>185</v>
      </c>
      <c r="BM1276" s="144" t="s">
        <v>1876</v>
      </c>
    </row>
    <row r="1277" spans="2:65" s="1" customFormat="1" ht="10.199999999999999">
      <c r="B1277" s="34"/>
      <c r="D1277" s="146" t="s">
        <v>187</v>
      </c>
      <c r="F1277" s="147" t="s">
        <v>662</v>
      </c>
      <c r="I1277" s="148"/>
      <c r="L1277" s="34"/>
      <c r="M1277" s="149"/>
      <c r="T1277" s="55"/>
      <c r="AT1277" s="18" t="s">
        <v>187</v>
      </c>
      <c r="AU1277" s="18" t="s">
        <v>88</v>
      </c>
    </row>
    <row r="1278" spans="2:65" s="12" customFormat="1" ht="10.199999999999999">
      <c r="B1278" s="150"/>
      <c r="D1278" s="151" t="s">
        <v>189</v>
      </c>
      <c r="E1278" s="152" t="s">
        <v>32</v>
      </c>
      <c r="F1278" s="153" t="s">
        <v>1877</v>
      </c>
      <c r="H1278" s="152" t="s">
        <v>32</v>
      </c>
      <c r="I1278" s="154"/>
      <c r="L1278" s="150"/>
      <c r="M1278" s="155"/>
      <c r="T1278" s="156"/>
      <c r="AT1278" s="152" t="s">
        <v>189</v>
      </c>
      <c r="AU1278" s="152" t="s">
        <v>88</v>
      </c>
      <c r="AV1278" s="12" t="s">
        <v>86</v>
      </c>
      <c r="AW1278" s="12" t="s">
        <v>41</v>
      </c>
      <c r="AX1278" s="12" t="s">
        <v>79</v>
      </c>
      <c r="AY1278" s="152" t="s">
        <v>178</v>
      </c>
    </row>
    <row r="1279" spans="2:65" s="13" customFormat="1" ht="10.199999999999999">
      <c r="B1279" s="157"/>
      <c r="D1279" s="151" t="s">
        <v>189</v>
      </c>
      <c r="E1279" s="158" t="s">
        <v>32</v>
      </c>
      <c r="F1279" s="159" t="s">
        <v>1878</v>
      </c>
      <c r="H1279" s="160">
        <v>36.558</v>
      </c>
      <c r="I1279" s="161"/>
      <c r="L1279" s="157"/>
      <c r="M1279" s="162"/>
      <c r="T1279" s="163"/>
      <c r="AT1279" s="158" t="s">
        <v>189</v>
      </c>
      <c r="AU1279" s="158" t="s">
        <v>88</v>
      </c>
      <c r="AV1279" s="13" t="s">
        <v>88</v>
      </c>
      <c r="AW1279" s="13" t="s">
        <v>41</v>
      </c>
      <c r="AX1279" s="13" t="s">
        <v>79</v>
      </c>
      <c r="AY1279" s="158" t="s">
        <v>178</v>
      </c>
    </row>
    <row r="1280" spans="2:65" s="13" customFormat="1" ht="10.199999999999999">
      <c r="B1280" s="157"/>
      <c r="D1280" s="151" t="s">
        <v>189</v>
      </c>
      <c r="E1280" s="158" t="s">
        <v>32</v>
      </c>
      <c r="F1280" s="159" t="s">
        <v>1879</v>
      </c>
      <c r="H1280" s="160">
        <v>664</v>
      </c>
      <c r="I1280" s="161"/>
      <c r="L1280" s="157"/>
      <c r="M1280" s="162"/>
      <c r="T1280" s="163"/>
      <c r="AT1280" s="158" t="s">
        <v>189</v>
      </c>
      <c r="AU1280" s="158" t="s">
        <v>88</v>
      </c>
      <c r="AV1280" s="13" t="s">
        <v>88</v>
      </c>
      <c r="AW1280" s="13" t="s">
        <v>41</v>
      </c>
      <c r="AX1280" s="13" t="s">
        <v>79</v>
      </c>
      <c r="AY1280" s="158" t="s">
        <v>178</v>
      </c>
    </row>
    <row r="1281" spans="2:65" s="14" customFormat="1" ht="10.199999999999999">
      <c r="B1281" s="164"/>
      <c r="D1281" s="151" t="s">
        <v>189</v>
      </c>
      <c r="E1281" s="165" t="s">
        <v>32</v>
      </c>
      <c r="F1281" s="166" t="s">
        <v>192</v>
      </c>
      <c r="H1281" s="167">
        <v>700.55799999999999</v>
      </c>
      <c r="I1281" s="168"/>
      <c r="L1281" s="164"/>
      <c r="M1281" s="169"/>
      <c r="T1281" s="170"/>
      <c r="AT1281" s="165" t="s">
        <v>189</v>
      </c>
      <c r="AU1281" s="165" t="s">
        <v>88</v>
      </c>
      <c r="AV1281" s="14" t="s">
        <v>185</v>
      </c>
      <c r="AW1281" s="14" t="s">
        <v>41</v>
      </c>
      <c r="AX1281" s="14" t="s">
        <v>86</v>
      </c>
      <c r="AY1281" s="165" t="s">
        <v>178</v>
      </c>
    </row>
    <row r="1282" spans="2:65" s="1" customFormat="1" ht="62.7" customHeight="1">
      <c r="B1282" s="34"/>
      <c r="C1282" s="133" t="s">
        <v>1880</v>
      </c>
      <c r="D1282" s="133" t="s">
        <v>180</v>
      </c>
      <c r="E1282" s="134" t="s">
        <v>664</v>
      </c>
      <c r="F1282" s="135" t="s">
        <v>665</v>
      </c>
      <c r="G1282" s="136" t="s">
        <v>234</v>
      </c>
      <c r="H1282" s="137">
        <v>700.55799999999999</v>
      </c>
      <c r="I1282" s="138"/>
      <c r="J1282" s="139">
        <f>ROUND(I1282*H1282,2)</f>
        <v>0</v>
      </c>
      <c r="K1282" s="135" t="s">
        <v>184</v>
      </c>
      <c r="L1282" s="34"/>
      <c r="M1282" s="140" t="s">
        <v>32</v>
      </c>
      <c r="N1282" s="141" t="s">
        <v>50</v>
      </c>
      <c r="P1282" s="142">
        <f>O1282*H1282</f>
        <v>0</v>
      </c>
      <c r="Q1282" s="142">
        <v>0</v>
      </c>
      <c r="R1282" s="142">
        <f>Q1282*H1282</f>
        <v>0</v>
      </c>
      <c r="S1282" s="142">
        <v>0.02</v>
      </c>
      <c r="T1282" s="143">
        <f>S1282*H1282</f>
        <v>14.01116</v>
      </c>
      <c r="AR1282" s="144" t="s">
        <v>185</v>
      </c>
      <c r="AT1282" s="144" t="s">
        <v>180</v>
      </c>
      <c r="AU1282" s="144" t="s">
        <v>88</v>
      </c>
      <c r="AY1282" s="18" t="s">
        <v>178</v>
      </c>
      <c r="BE1282" s="145">
        <f>IF(N1282="základní",J1282,0)</f>
        <v>0</v>
      </c>
      <c r="BF1282" s="145">
        <f>IF(N1282="snížená",J1282,0)</f>
        <v>0</v>
      </c>
      <c r="BG1282" s="145">
        <f>IF(N1282="zákl. přenesená",J1282,0)</f>
        <v>0</v>
      </c>
      <c r="BH1282" s="145">
        <f>IF(N1282="sníž. přenesená",J1282,0)</f>
        <v>0</v>
      </c>
      <c r="BI1282" s="145">
        <f>IF(N1282="nulová",J1282,0)</f>
        <v>0</v>
      </c>
      <c r="BJ1282" s="18" t="s">
        <v>86</v>
      </c>
      <c r="BK1282" s="145">
        <f>ROUND(I1282*H1282,2)</f>
        <v>0</v>
      </c>
      <c r="BL1282" s="18" t="s">
        <v>185</v>
      </c>
      <c r="BM1282" s="144" t="s">
        <v>1881</v>
      </c>
    </row>
    <row r="1283" spans="2:65" s="1" customFormat="1" ht="10.199999999999999">
      <c r="B1283" s="34"/>
      <c r="D1283" s="146" t="s">
        <v>187</v>
      </c>
      <c r="F1283" s="147" t="s">
        <v>667</v>
      </c>
      <c r="I1283" s="148"/>
      <c r="L1283" s="34"/>
      <c r="M1283" s="149"/>
      <c r="T1283" s="55"/>
      <c r="AT1283" s="18" t="s">
        <v>187</v>
      </c>
      <c r="AU1283" s="18" t="s">
        <v>88</v>
      </c>
    </row>
    <row r="1284" spans="2:65" s="12" customFormat="1" ht="10.199999999999999">
      <c r="B1284" s="150"/>
      <c r="D1284" s="151" t="s">
        <v>189</v>
      </c>
      <c r="E1284" s="152" t="s">
        <v>32</v>
      </c>
      <c r="F1284" s="153" t="s">
        <v>1877</v>
      </c>
      <c r="H1284" s="152" t="s">
        <v>32</v>
      </c>
      <c r="I1284" s="154"/>
      <c r="L1284" s="150"/>
      <c r="M1284" s="155"/>
      <c r="T1284" s="156"/>
      <c r="AT1284" s="152" t="s">
        <v>189</v>
      </c>
      <c r="AU1284" s="152" t="s">
        <v>88</v>
      </c>
      <c r="AV1284" s="12" t="s">
        <v>86</v>
      </c>
      <c r="AW1284" s="12" t="s">
        <v>41</v>
      </c>
      <c r="AX1284" s="12" t="s">
        <v>79</v>
      </c>
      <c r="AY1284" s="152" t="s">
        <v>178</v>
      </c>
    </row>
    <row r="1285" spans="2:65" s="13" customFormat="1" ht="10.199999999999999">
      <c r="B1285" s="157"/>
      <c r="D1285" s="151" t="s">
        <v>189</v>
      </c>
      <c r="E1285" s="158" t="s">
        <v>32</v>
      </c>
      <c r="F1285" s="159" t="s">
        <v>1878</v>
      </c>
      <c r="H1285" s="160">
        <v>36.558</v>
      </c>
      <c r="I1285" s="161"/>
      <c r="L1285" s="157"/>
      <c r="M1285" s="162"/>
      <c r="T1285" s="163"/>
      <c r="AT1285" s="158" t="s">
        <v>189</v>
      </c>
      <c r="AU1285" s="158" t="s">
        <v>88</v>
      </c>
      <c r="AV1285" s="13" t="s">
        <v>88</v>
      </c>
      <c r="AW1285" s="13" t="s">
        <v>41</v>
      </c>
      <c r="AX1285" s="13" t="s">
        <v>79</v>
      </c>
      <c r="AY1285" s="158" t="s">
        <v>178</v>
      </c>
    </row>
    <row r="1286" spans="2:65" s="13" customFormat="1" ht="10.199999999999999">
      <c r="B1286" s="157"/>
      <c r="D1286" s="151" t="s">
        <v>189</v>
      </c>
      <c r="E1286" s="158" t="s">
        <v>32</v>
      </c>
      <c r="F1286" s="159" t="s">
        <v>1879</v>
      </c>
      <c r="H1286" s="160">
        <v>664</v>
      </c>
      <c r="I1286" s="161"/>
      <c r="L1286" s="157"/>
      <c r="M1286" s="162"/>
      <c r="T1286" s="163"/>
      <c r="AT1286" s="158" t="s">
        <v>189</v>
      </c>
      <c r="AU1286" s="158" t="s">
        <v>88</v>
      </c>
      <c r="AV1286" s="13" t="s">
        <v>88</v>
      </c>
      <c r="AW1286" s="13" t="s">
        <v>41</v>
      </c>
      <c r="AX1286" s="13" t="s">
        <v>79</v>
      </c>
      <c r="AY1286" s="158" t="s">
        <v>178</v>
      </c>
    </row>
    <row r="1287" spans="2:65" s="14" customFormat="1" ht="10.199999999999999">
      <c r="B1287" s="164"/>
      <c r="D1287" s="151" t="s">
        <v>189</v>
      </c>
      <c r="E1287" s="165" t="s">
        <v>32</v>
      </c>
      <c r="F1287" s="166" t="s">
        <v>192</v>
      </c>
      <c r="H1287" s="167">
        <v>700.55799999999999</v>
      </c>
      <c r="I1287" s="168"/>
      <c r="L1287" s="164"/>
      <c r="M1287" s="169"/>
      <c r="T1287" s="170"/>
      <c r="AT1287" s="165" t="s">
        <v>189</v>
      </c>
      <c r="AU1287" s="165" t="s">
        <v>88</v>
      </c>
      <c r="AV1287" s="14" t="s">
        <v>185</v>
      </c>
      <c r="AW1287" s="14" t="s">
        <v>41</v>
      </c>
      <c r="AX1287" s="14" t="s">
        <v>86</v>
      </c>
      <c r="AY1287" s="165" t="s">
        <v>178</v>
      </c>
    </row>
    <row r="1288" spans="2:65" s="1" customFormat="1" ht="33" customHeight="1">
      <c r="B1288" s="34"/>
      <c r="C1288" s="133" t="s">
        <v>1882</v>
      </c>
      <c r="D1288" s="133" t="s">
        <v>180</v>
      </c>
      <c r="E1288" s="134" t="s">
        <v>1883</v>
      </c>
      <c r="F1288" s="135" t="s">
        <v>1884</v>
      </c>
      <c r="G1288" s="136" t="s">
        <v>219</v>
      </c>
      <c r="H1288" s="137">
        <v>1</v>
      </c>
      <c r="I1288" s="138"/>
      <c r="J1288" s="139">
        <f>ROUND(I1288*H1288,2)</f>
        <v>0</v>
      </c>
      <c r="K1288" s="135" t="s">
        <v>184</v>
      </c>
      <c r="L1288" s="34"/>
      <c r="M1288" s="140" t="s">
        <v>32</v>
      </c>
      <c r="N1288" s="141" t="s">
        <v>50</v>
      </c>
      <c r="P1288" s="142">
        <f>O1288*H1288</f>
        <v>0</v>
      </c>
      <c r="Q1288" s="142">
        <v>4.0000000000000003E-5</v>
      </c>
      <c r="R1288" s="142">
        <f>Q1288*H1288</f>
        <v>4.0000000000000003E-5</v>
      </c>
      <c r="S1288" s="142">
        <v>0</v>
      </c>
      <c r="T1288" s="143">
        <f>S1288*H1288</f>
        <v>0</v>
      </c>
      <c r="AR1288" s="144" t="s">
        <v>185</v>
      </c>
      <c r="AT1288" s="144" t="s">
        <v>180</v>
      </c>
      <c r="AU1288" s="144" t="s">
        <v>88</v>
      </c>
      <c r="AY1288" s="18" t="s">
        <v>178</v>
      </c>
      <c r="BE1288" s="145">
        <f>IF(N1288="základní",J1288,0)</f>
        <v>0</v>
      </c>
      <c r="BF1288" s="145">
        <f>IF(N1288="snížená",J1288,0)</f>
        <v>0</v>
      </c>
      <c r="BG1288" s="145">
        <f>IF(N1288="zákl. přenesená",J1288,0)</f>
        <v>0</v>
      </c>
      <c r="BH1288" s="145">
        <f>IF(N1288="sníž. přenesená",J1288,0)</f>
        <v>0</v>
      </c>
      <c r="BI1288" s="145">
        <f>IF(N1288="nulová",J1288,0)</f>
        <v>0</v>
      </c>
      <c r="BJ1288" s="18" t="s">
        <v>86</v>
      </c>
      <c r="BK1288" s="145">
        <f>ROUND(I1288*H1288,2)</f>
        <v>0</v>
      </c>
      <c r="BL1288" s="18" t="s">
        <v>185</v>
      </c>
      <c r="BM1288" s="144" t="s">
        <v>1885</v>
      </c>
    </row>
    <row r="1289" spans="2:65" s="1" customFormat="1" ht="10.199999999999999">
      <c r="B1289" s="34"/>
      <c r="D1289" s="146" t="s">
        <v>187</v>
      </c>
      <c r="F1289" s="147" t="s">
        <v>1886</v>
      </c>
      <c r="I1289" s="148"/>
      <c r="L1289" s="34"/>
      <c r="M1289" s="149"/>
      <c r="T1289" s="55"/>
      <c r="AT1289" s="18" t="s">
        <v>187</v>
      </c>
      <c r="AU1289" s="18" t="s">
        <v>88</v>
      </c>
    </row>
    <row r="1290" spans="2:65" s="12" customFormat="1" ht="10.199999999999999">
      <c r="B1290" s="150"/>
      <c r="D1290" s="151" t="s">
        <v>189</v>
      </c>
      <c r="E1290" s="152" t="s">
        <v>32</v>
      </c>
      <c r="F1290" s="153" t="s">
        <v>190</v>
      </c>
      <c r="H1290" s="152" t="s">
        <v>32</v>
      </c>
      <c r="I1290" s="154"/>
      <c r="L1290" s="150"/>
      <c r="M1290" s="155"/>
      <c r="T1290" s="156"/>
      <c r="AT1290" s="152" t="s">
        <v>189</v>
      </c>
      <c r="AU1290" s="152" t="s">
        <v>88</v>
      </c>
      <c r="AV1290" s="12" t="s">
        <v>86</v>
      </c>
      <c r="AW1290" s="12" t="s">
        <v>41</v>
      </c>
      <c r="AX1290" s="12" t="s">
        <v>79</v>
      </c>
      <c r="AY1290" s="152" t="s">
        <v>178</v>
      </c>
    </row>
    <row r="1291" spans="2:65" s="12" customFormat="1" ht="10.199999999999999">
      <c r="B1291" s="150"/>
      <c r="D1291" s="151" t="s">
        <v>189</v>
      </c>
      <c r="E1291" s="152" t="s">
        <v>32</v>
      </c>
      <c r="F1291" s="153" t="s">
        <v>1222</v>
      </c>
      <c r="H1291" s="152" t="s">
        <v>32</v>
      </c>
      <c r="I1291" s="154"/>
      <c r="L1291" s="150"/>
      <c r="M1291" s="155"/>
      <c r="T1291" s="156"/>
      <c r="AT1291" s="152" t="s">
        <v>189</v>
      </c>
      <c r="AU1291" s="152" t="s">
        <v>88</v>
      </c>
      <c r="AV1291" s="12" t="s">
        <v>86</v>
      </c>
      <c r="AW1291" s="12" t="s">
        <v>41</v>
      </c>
      <c r="AX1291" s="12" t="s">
        <v>79</v>
      </c>
      <c r="AY1291" s="152" t="s">
        <v>178</v>
      </c>
    </row>
    <row r="1292" spans="2:65" s="12" customFormat="1" ht="10.199999999999999">
      <c r="B1292" s="150"/>
      <c r="D1292" s="151" t="s">
        <v>189</v>
      </c>
      <c r="E1292" s="152" t="s">
        <v>32</v>
      </c>
      <c r="F1292" s="153" t="s">
        <v>1467</v>
      </c>
      <c r="H1292" s="152" t="s">
        <v>32</v>
      </c>
      <c r="I1292" s="154"/>
      <c r="L1292" s="150"/>
      <c r="M1292" s="155"/>
      <c r="T1292" s="156"/>
      <c r="AT1292" s="152" t="s">
        <v>189</v>
      </c>
      <c r="AU1292" s="152" t="s">
        <v>88</v>
      </c>
      <c r="AV1292" s="12" t="s">
        <v>86</v>
      </c>
      <c r="AW1292" s="12" t="s">
        <v>41</v>
      </c>
      <c r="AX1292" s="12" t="s">
        <v>79</v>
      </c>
      <c r="AY1292" s="152" t="s">
        <v>178</v>
      </c>
    </row>
    <row r="1293" spans="2:65" s="12" customFormat="1" ht="10.199999999999999">
      <c r="B1293" s="150"/>
      <c r="D1293" s="151" t="s">
        <v>189</v>
      </c>
      <c r="E1293" s="152" t="s">
        <v>32</v>
      </c>
      <c r="F1293" s="153" t="s">
        <v>1595</v>
      </c>
      <c r="H1293" s="152" t="s">
        <v>32</v>
      </c>
      <c r="I1293" s="154"/>
      <c r="L1293" s="150"/>
      <c r="M1293" s="155"/>
      <c r="T1293" s="156"/>
      <c r="AT1293" s="152" t="s">
        <v>189</v>
      </c>
      <c r="AU1293" s="152" t="s">
        <v>88</v>
      </c>
      <c r="AV1293" s="12" t="s">
        <v>86</v>
      </c>
      <c r="AW1293" s="12" t="s">
        <v>41</v>
      </c>
      <c r="AX1293" s="12" t="s">
        <v>79</v>
      </c>
      <c r="AY1293" s="152" t="s">
        <v>178</v>
      </c>
    </row>
    <row r="1294" spans="2:65" s="13" customFormat="1" ht="10.199999999999999">
      <c r="B1294" s="157"/>
      <c r="D1294" s="151" t="s">
        <v>189</v>
      </c>
      <c r="E1294" s="158" t="s">
        <v>32</v>
      </c>
      <c r="F1294" s="159" t="s">
        <v>1485</v>
      </c>
      <c r="H1294" s="160">
        <v>1</v>
      </c>
      <c r="I1294" s="161"/>
      <c r="L1294" s="157"/>
      <c r="M1294" s="162"/>
      <c r="T1294" s="163"/>
      <c r="AT1294" s="158" t="s">
        <v>189</v>
      </c>
      <c r="AU1294" s="158" t="s">
        <v>88</v>
      </c>
      <c r="AV1294" s="13" t="s">
        <v>88</v>
      </c>
      <c r="AW1294" s="13" t="s">
        <v>41</v>
      </c>
      <c r="AX1294" s="13" t="s">
        <v>86</v>
      </c>
      <c r="AY1294" s="158" t="s">
        <v>178</v>
      </c>
    </row>
    <row r="1295" spans="2:65" s="1" customFormat="1" ht="33" customHeight="1">
      <c r="B1295" s="34"/>
      <c r="C1295" s="133" t="s">
        <v>1887</v>
      </c>
      <c r="D1295" s="133" t="s">
        <v>180</v>
      </c>
      <c r="E1295" s="134" t="s">
        <v>1888</v>
      </c>
      <c r="F1295" s="135" t="s">
        <v>1889</v>
      </c>
      <c r="G1295" s="136" t="s">
        <v>219</v>
      </c>
      <c r="H1295" s="137">
        <v>2</v>
      </c>
      <c r="I1295" s="138"/>
      <c r="J1295" s="139">
        <f>ROUND(I1295*H1295,2)</f>
        <v>0</v>
      </c>
      <c r="K1295" s="135" t="s">
        <v>184</v>
      </c>
      <c r="L1295" s="34"/>
      <c r="M1295" s="140" t="s">
        <v>32</v>
      </c>
      <c r="N1295" s="141" t="s">
        <v>50</v>
      </c>
      <c r="P1295" s="142">
        <f>O1295*H1295</f>
        <v>0</v>
      </c>
      <c r="Q1295" s="142">
        <v>5.0000000000000002E-5</v>
      </c>
      <c r="R1295" s="142">
        <f>Q1295*H1295</f>
        <v>1E-4</v>
      </c>
      <c r="S1295" s="142">
        <v>0</v>
      </c>
      <c r="T1295" s="143">
        <f>S1295*H1295</f>
        <v>0</v>
      </c>
      <c r="AR1295" s="144" t="s">
        <v>185</v>
      </c>
      <c r="AT1295" s="144" t="s">
        <v>180</v>
      </c>
      <c r="AU1295" s="144" t="s">
        <v>88</v>
      </c>
      <c r="AY1295" s="18" t="s">
        <v>178</v>
      </c>
      <c r="BE1295" s="145">
        <f>IF(N1295="základní",J1295,0)</f>
        <v>0</v>
      </c>
      <c r="BF1295" s="145">
        <f>IF(N1295="snížená",J1295,0)</f>
        <v>0</v>
      </c>
      <c r="BG1295" s="145">
        <f>IF(N1295="zákl. přenesená",J1295,0)</f>
        <v>0</v>
      </c>
      <c r="BH1295" s="145">
        <f>IF(N1295="sníž. přenesená",J1295,0)</f>
        <v>0</v>
      </c>
      <c r="BI1295" s="145">
        <f>IF(N1295="nulová",J1295,0)</f>
        <v>0</v>
      </c>
      <c r="BJ1295" s="18" t="s">
        <v>86</v>
      </c>
      <c r="BK1295" s="145">
        <f>ROUND(I1295*H1295,2)</f>
        <v>0</v>
      </c>
      <c r="BL1295" s="18" t="s">
        <v>185</v>
      </c>
      <c r="BM1295" s="144" t="s">
        <v>1890</v>
      </c>
    </row>
    <row r="1296" spans="2:65" s="1" customFormat="1" ht="10.199999999999999">
      <c r="B1296" s="34"/>
      <c r="D1296" s="146" t="s">
        <v>187</v>
      </c>
      <c r="F1296" s="147" t="s">
        <v>1891</v>
      </c>
      <c r="I1296" s="148"/>
      <c r="L1296" s="34"/>
      <c r="M1296" s="149"/>
      <c r="T1296" s="55"/>
      <c r="AT1296" s="18" t="s">
        <v>187</v>
      </c>
      <c r="AU1296" s="18" t="s">
        <v>88</v>
      </c>
    </row>
    <row r="1297" spans="2:65" s="12" customFormat="1" ht="10.199999999999999">
      <c r="B1297" s="150"/>
      <c r="D1297" s="151" t="s">
        <v>189</v>
      </c>
      <c r="E1297" s="152" t="s">
        <v>32</v>
      </c>
      <c r="F1297" s="153" t="s">
        <v>190</v>
      </c>
      <c r="H1297" s="152" t="s">
        <v>32</v>
      </c>
      <c r="I1297" s="154"/>
      <c r="L1297" s="150"/>
      <c r="M1297" s="155"/>
      <c r="T1297" s="156"/>
      <c r="AT1297" s="152" t="s">
        <v>189</v>
      </c>
      <c r="AU1297" s="152" t="s">
        <v>88</v>
      </c>
      <c r="AV1297" s="12" t="s">
        <v>86</v>
      </c>
      <c r="AW1297" s="12" t="s">
        <v>41</v>
      </c>
      <c r="AX1297" s="12" t="s">
        <v>79</v>
      </c>
      <c r="AY1297" s="152" t="s">
        <v>178</v>
      </c>
    </row>
    <row r="1298" spans="2:65" s="12" customFormat="1" ht="10.199999999999999">
      <c r="B1298" s="150"/>
      <c r="D1298" s="151" t="s">
        <v>189</v>
      </c>
      <c r="E1298" s="152" t="s">
        <v>32</v>
      </c>
      <c r="F1298" s="153" t="s">
        <v>1222</v>
      </c>
      <c r="H1298" s="152" t="s">
        <v>32</v>
      </c>
      <c r="I1298" s="154"/>
      <c r="L1298" s="150"/>
      <c r="M1298" s="155"/>
      <c r="T1298" s="156"/>
      <c r="AT1298" s="152" t="s">
        <v>189</v>
      </c>
      <c r="AU1298" s="152" t="s">
        <v>88</v>
      </c>
      <c r="AV1298" s="12" t="s">
        <v>86</v>
      </c>
      <c r="AW1298" s="12" t="s">
        <v>41</v>
      </c>
      <c r="AX1298" s="12" t="s">
        <v>79</v>
      </c>
      <c r="AY1298" s="152" t="s">
        <v>178</v>
      </c>
    </row>
    <row r="1299" spans="2:65" s="12" customFormat="1" ht="10.199999999999999">
      <c r="B1299" s="150"/>
      <c r="D1299" s="151" t="s">
        <v>189</v>
      </c>
      <c r="E1299" s="152" t="s">
        <v>32</v>
      </c>
      <c r="F1299" s="153" t="s">
        <v>1469</v>
      </c>
      <c r="H1299" s="152" t="s">
        <v>32</v>
      </c>
      <c r="I1299" s="154"/>
      <c r="L1299" s="150"/>
      <c r="M1299" s="155"/>
      <c r="T1299" s="156"/>
      <c r="AT1299" s="152" t="s">
        <v>189</v>
      </c>
      <c r="AU1299" s="152" t="s">
        <v>88</v>
      </c>
      <c r="AV1299" s="12" t="s">
        <v>86</v>
      </c>
      <c r="AW1299" s="12" t="s">
        <v>41</v>
      </c>
      <c r="AX1299" s="12" t="s">
        <v>79</v>
      </c>
      <c r="AY1299" s="152" t="s">
        <v>178</v>
      </c>
    </row>
    <row r="1300" spans="2:65" s="12" customFormat="1" ht="10.199999999999999">
      <c r="B1300" s="150"/>
      <c r="D1300" s="151" t="s">
        <v>189</v>
      </c>
      <c r="E1300" s="152" t="s">
        <v>32</v>
      </c>
      <c r="F1300" s="153" t="s">
        <v>1595</v>
      </c>
      <c r="H1300" s="152" t="s">
        <v>32</v>
      </c>
      <c r="I1300" s="154"/>
      <c r="L1300" s="150"/>
      <c r="M1300" s="155"/>
      <c r="T1300" s="156"/>
      <c r="AT1300" s="152" t="s">
        <v>189</v>
      </c>
      <c r="AU1300" s="152" t="s">
        <v>88</v>
      </c>
      <c r="AV1300" s="12" t="s">
        <v>86</v>
      </c>
      <c r="AW1300" s="12" t="s">
        <v>41</v>
      </c>
      <c r="AX1300" s="12" t="s">
        <v>79</v>
      </c>
      <c r="AY1300" s="152" t="s">
        <v>178</v>
      </c>
    </row>
    <row r="1301" spans="2:65" s="13" customFormat="1" ht="10.199999999999999">
      <c r="B1301" s="157"/>
      <c r="D1301" s="151" t="s">
        <v>189</v>
      </c>
      <c r="E1301" s="158" t="s">
        <v>32</v>
      </c>
      <c r="F1301" s="159" t="s">
        <v>1892</v>
      </c>
      <c r="H1301" s="160">
        <v>2</v>
      </c>
      <c r="I1301" s="161"/>
      <c r="L1301" s="157"/>
      <c r="M1301" s="162"/>
      <c r="T1301" s="163"/>
      <c r="AT1301" s="158" t="s">
        <v>189</v>
      </c>
      <c r="AU1301" s="158" t="s">
        <v>88</v>
      </c>
      <c r="AV1301" s="13" t="s">
        <v>88</v>
      </c>
      <c r="AW1301" s="13" t="s">
        <v>41</v>
      </c>
      <c r="AX1301" s="13" t="s">
        <v>86</v>
      </c>
      <c r="AY1301" s="158" t="s">
        <v>178</v>
      </c>
    </row>
    <row r="1302" spans="2:65" s="11" customFormat="1" ht="22.8" customHeight="1">
      <c r="B1302" s="121"/>
      <c r="D1302" s="122" t="s">
        <v>78</v>
      </c>
      <c r="E1302" s="131" t="s">
        <v>1893</v>
      </c>
      <c r="F1302" s="131" t="s">
        <v>1894</v>
      </c>
      <c r="I1302" s="124"/>
      <c r="J1302" s="132">
        <f>BK1302</f>
        <v>0</v>
      </c>
      <c r="L1302" s="121"/>
      <c r="M1302" s="126"/>
      <c r="P1302" s="127">
        <f>SUM(P1303:P1353)</f>
        <v>0</v>
      </c>
      <c r="R1302" s="127">
        <f>SUM(R1303:R1353)</f>
        <v>0</v>
      </c>
      <c r="T1302" s="128">
        <f>SUM(T1303:T1353)</f>
        <v>0</v>
      </c>
      <c r="AR1302" s="122" t="s">
        <v>86</v>
      </c>
      <c r="AT1302" s="129" t="s">
        <v>78</v>
      </c>
      <c r="AU1302" s="129" t="s">
        <v>86</v>
      </c>
      <c r="AY1302" s="122" t="s">
        <v>178</v>
      </c>
      <c r="BK1302" s="130">
        <f>SUM(BK1303:BK1353)</f>
        <v>0</v>
      </c>
    </row>
    <row r="1303" spans="2:65" s="1" customFormat="1" ht="37.799999999999997" customHeight="1">
      <c r="B1303" s="34"/>
      <c r="C1303" s="133" t="s">
        <v>1895</v>
      </c>
      <c r="D1303" s="133" t="s">
        <v>180</v>
      </c>
      <c r="E1303" s="134" t="s">
        <v>556</v>
      </c>
      <c r="F1303" s="135" t="s">
        <v>557</v>
      </c>
      <c r="G1303" s="136" t="s">
        <v>401</v>
      </c>
      <c r="H1303" s="137">
        <v>261.43400000000003</v>
      </c>
      <c r="I1303" s="138"/>
      <c r="J1303" s="139">
        <f>ROUND(I1303*H1303,2)</f>
        <v>0</v>
      </c>
      <c r="K1303" s="135" t="s">
        <v>184</v>
      </c>
      <c r="L1303" s="34"/>
      <c r="M1303" s="140" t="s">
        <v>32</v>
      </c>
      <c r="N1303" s="141" t="s">
        <v>50</v>
      </c>
      <c r="P1303" s="142">
        <f>O1303*H1303</f>
        <v>0</v>
      </c>
      <c r="Q1303" s="142">
        <v>0</v>
      </c>
      <c r="R1303" s="142">
        <f>Q1303*H1303</f>
        <v>0</v>
      </c>
      <c r="S1303" s="142">
        <v>0</v>
      </c>
      <c r="T1303" s="143">
        <f>S1303*H1303</f>
        <v>0</v>
      </c>
      <c r="AR1303" s="144" t="s">
        <v>185</v>
      </c>
      <c r="AT1303" s="144" t="s">
        <v>180</v>
      </c>
      <c r="AU1303" s="144" t="s">
        <v>88</v>
      </c>
      <c r="AY1303" s="18" t="s">
        <v>178</v>
      </c>
      <c r="BE1303" s="145">
        <f>IF(N1303="základní",J1303,0)</f>
        <v>0</v>
      </c>
      <c r="BF1303" s="145">
        <f>IF(N1303="snížená",J1303,0)</f>
        <v>0</v>
      </c>
      <c r="BG1303" s="145">
        <f>IF(N1303="zákl. přenesená",J1303,0)</f>
        <v>0</v>
      </c>
      <c r="BH1303" s="145">
        <f>IF(N1303="sníž. přenesená",J1303,0)</f>
        <v>0</v>
      </c>
      <c r="BI1303" s="145">
        <f>IF(N1303="nulová",J1303,0)</f>
        <v>0</v>
      </c>
      <c r="BJ1303" s="18" t="s">
        <v>86</v>
      </c>
      <c r="BK1303" s="145">
        <f>ROUND(I1303*H1303,2)</f>
        <v>0</v>
      </c>
      <c r="BL1303" s="18" t="s">
        <v>185</v>
      </c>
      <c r="BM1303" s="144" t="s">
        <v>1896</v>
      </c>
    </row>
    <row r="1304" spans="2:65" s="1" customFormat="1" ht="10.199999999999999">
      <c r="B1304" s="34"/>
      <c r="D1304" s="146" t="s">
        <v>187</v>
      </c>
      <c r="F1304" s="147" t="s">
        <v>559</v>
      </c>
      <c r="I1304" s="148"/>
      <c r="L1304" s="34"/>
      <c r="M1304" s="149"/>
      <c r="T1304" s="55"/>
      <c r="AT1304" s="18" t="s">
        <v>187</v>
      </c>
      <c r="AU1304" s="18" t="s">
        <v>88</v>
      </c>
    </row>
    <row r="1305" spans="2:65" s="13" customFormat="1" ht="10.199999999999999">
      <c r="B1305" s="157"/>
      <c r="D1305" s="151" t="s">
        <v>189</v>
      </c>
      <c r="E1305" s="158" t="s">
        <v>32</v>
      </c>
      <c r="F1305" s="159" t="s">
        <v>1897</v>
      </c>
      <c r="H1305" s="160">
        <v>159.85300000000001</v>
      </c>
      <c r="I1305" s="161"/>
      <c r="L1305" s="157"/>
      <c r="M1305" s="162"/>
      <c r="T1305" s="163"/>
      <c r="AT1305" s="158" t="s">
        <v>189</v>
      </c>
      <c r="AU1305" s="158" t="s">
        <v>88</v>
      </c>
      <c r="AV1305" s="13" t="s">
        <v>88</v>
      </c>
      <c r="AW1305" s="13" t="s">
        <v>41</v>
      </c>
      <c r="AX1305" s="13" t="s">
        <v>79</v>
      </c>
      <c r="AY1305" s="158" t="s">
        <v>178</v>
      </c>
    </row>
    <row r="1306" spans="2:65" s="13" customFormat="1" ht="10.199999999999999">
      <c r="B1306" s="157"/>
      <c r="D1306" s="151" t="s">
        <v>189</v>
      </c>
      <c r="E1306" s="158" t="s">
        <v>32</v>
      </c>
      <c r="F1306" s="159" t="s">
        <v>1898</v>
      </c>
      <c r="H1306" s="160">
        <v>21.016999999999999</v>
      </c>
      <c r="I1306" s="161"/>
      <c r="L1306" s="157"/>
      <c r="M1306" s="162"/>
      <c r="T1306" s="163"/>
      <c r="AT1306" s="158" t="s">
        <v>189</v>
      </c>
      <c r="AU1306" s="158" t="s">
        <v>88</v>
      </c>
      <c r="AV1306" s="13" t="s">
        <v>88</v>
      </c>
      <c r="AW1306" s="13" t="s">
        <v>41</v>
      </c>
      <c r="AX1306" s="13" t="s">
        <v>79</v>
      </c>
      <c r="AY1306" s="158" t="s">
        <v>178</v>
      </c>
    </row>
    <row r="1307" spans="2:65" s="13" customFormat="1" ht="10.199999999999999">
      <c r="B1307" s="157"/>
      <c r="D1307" s="151" t="s">
        <v>189</v>
      </c>
      <c r="E1307" s="158" t="s">
        <v>32</v>
      </c>
      <c r="F1307" s="159" t="s">
        <v>1899</v>
      </c>
      <c r="H1307" s="160">
        <v>80.563999999999993</v>
      </c>
      <c r="I1307" s="161"/>
      <c r="L1307" s="157"/>
      <c r="M1307" s="162"/>
      <c r="T1307" s="163"/>
      <c r="AT1307" s="158" t="s">
        <v>189</v>
      </c>
      <c r="AU1307" s="158" t="s">
        <v>88</v>
      </c>
      <c r="AV1307" s="13" t="s">
        <v>88</v>
      </c>
      <c r="AW1307" s="13" t="s">
        <v>41</v>
      </c>
      <c r="AX1307" s="13" t="s">
        <v>79</v>
      </c>
      <c r="AY1307" s="158" t="s">
        <v>178</v>
      </c>
    </row>
    <row r="1308" spans="2:65" s="14" customFormat="1" ht="10.199999999999999">
      <c r="B1308" s="164"/>
      <c r="D1308" s="151" t="s">
        <v>189</v>
      </c>
      <c r="E1308" s="165" t="s">
        <v>32</v>
      </c>
      <c r="F1308" s="166" t="s">
        <v>192</v>
      </c>
      <c r="H1308" s="167">
        <v>261.43400000000003</v>
      </c>
      <c r="I1308" s="168"/>
      <c r="L1308" s="164"/>
      <c r="M1308" s="169"/>
      <c r="T1308" s="170"/>
      <c r="AT1308" s="165" t="s">
        <v>189</v>
      </c>
      <c r="AU1308" s="165" t="s">
        <v>88</v>
      </c>
      <c r="AV1308" s="14" t="s">
        <v>185</v>
      </c>
      <c r="AW1308" s="14" t="s">
        <v>41</v>
      </c>
      <c r="AX1308" s="14" t="s">
        <v>86</v>
      </c>
      <c r="AY1308" s="165" t="s">
        <v>178</v>
      </c>
    </row>
    <row r="1309" spans="2:65" s="1" customFormat="1" ht="37.799999999999997" customHeight="1">
      <c r="B1309" s="34"/>
      <c r="C1309" s="133" t="s">
        <v>1900</v>
      </c>
      <c r="D1309" s="133" t="s">
        <v>180</v>
      </c>
      <c r="E1309" s="134" t="s">
        <v>564</v>
      </c>
      <c r="F1309" s="135" t="s">
        <v>565</v>
      </c>
      <c r="G1309" s="136" t="s">
        <v>401</v>
      </c>
      <c r="H1309" s="137">
        <v>3660.076</v>
      </c>
      <c r="I1309" s="138"/>
      <c r="J1309" s="139">
        <f>ROUND(I1309*H1309,2)</f>
        <v>0</v>
      </c>
      <c r="K1309" s="135" t="s">
        <v>184</v>
      </c>
      <c r="L1309" s="34"/>
      <c r="M1309" s="140" t="s">
        <v>32</v>
      </c>
      <c r="N1309" s="141" t="s">
        <v>50</v>
      </c>
      <c r="P1309" s="142">
        <f>O1309*H1309</f>
        <v>0</v>
      </c>
      <c r="Q1309" s="142">
        <v>0</v>
      </c>
      <c r="R1309" s="142">
        <f>Q1309*H1309</f>
        <v>0</v>
      </c>
      <c r="S1309" s="142">
        <v>0</v>
      </c>
      <c r="T1309" s="143">
        <f>S1309*H1309</f>
        <v>0</v>
      </c>
      <c r="AR1309" s="144" t="s">
        <v>185</v>
      </c>
      <c r="AT1309" s="144" t="s">
        <v>180</v>
      </c>
      <c r="AU1309" s="144" t="s">
        <v>88</v>
      </c>
      <c r="AY1309" s="18" t="s">
        <v>178</v>
      </c>
      <c r="BE1309" s="145">
        <f>IF(N1309="základní",J1309,0)</f>
        <v>0</v>
      </c>
      <c r="BF1309" s="145">
        <f>IF(N1309="snížená",J1309,0)</f>
        <v>0</v>
      </c>
      <c r="BG1309" s="145">
        <f>IF(N1309="zákl. přenesená",J1309,0)</f>
        <v>0</v>
      </c>
      <c r="BH1309" s="145">
        <f>IF(N1309="sníž. přenesená",J1309,0)</f>
        <v>0</v>
      </c>
      <c r="BI1309" s="145">
        <f>IF(N1309="nulová",J1309,0)</f>
        <v>0</v>
      </c>
      <c r="BJ1309" s="18" t="s">
        <v>86</v>
      </c>
      <c r="BK1309" s="145">
        <f>ROUND(I1309*H1309,2)</f>
        <v>0</v>
      </c>
      <c r="BL1309" s="18" t="s">
        <v>185</v>
      </c>
      <c r="BM1309" s="144" t="s">
        <v>1901</v>
      </c>
    </row>
    <row r="1310" spans="2:65" s="1" customFormat="1" ht="10.199999999999999">
      <c r="B1310" s="34"/>
      <c r="D1310" s="146" t="s">
        <v>187</v>
      </c>
      <c r="F1310" s="147" t="s">
        <v>567</v>
      </c>
      <c r="I1310" s="148"/>
      <c r="L1310" s="34"/>
      <c r="M1310" s="149"/>
      <c r="T1310" s="55"/>
      <c r="AT1310" s="18" t="s">
        <v>187</v>
      </c>
      <c r="AU1310" s="18" t="s">
        <v>88</v>
      </c>
    </row>
    <row r="1311" spans="2:65" s="13" customFormat="1" ht="10.199999999999999">
      <c r="B1311" s="157"/>
      <c r="D1311" s="151" t="s">
        <v>189</v>
      </c>
      <c r="E1311" s="158" t="s">
        <v>32</v>
      </c>
      <c r="F1311" s="159" t="s">
        <v>1902</v>
      </c>
      <c r="H1311" s="160">
        <v>261.43400000000003</v>
      </c>
      <c r="I1311" s="161"/>
      <c r="L1311" s="157"/>
      <c r="M1311" s="162"/>
      <c r="T1311" s="163"/>
      <c r="AT1311" s="158" t="s">
        <v>189</v>
      </c>
      <c r="AU1311" s="158" t="s">
        <v>88</v>
      </c>
      <c r="AV1311" s="13" t="s">
        <v>88</v>
      </c>
      <c r="AW1311" s="13" t="s">
        <v>41</v>
      </c>
      <c r="AX1311" s="13" t="s">
        <v>86</v>
      </c>
      <c r="AY1311" s="158" t="s">
        <v>178</v>
      </c>
    </row>
    <row r="1312" spans="2:65" s="13" customFormat="1" ht="10.199999999999999">
      <c r="B1312" s="157"/>
      <c r="D1312" s="151" t="s">
        <v>189</v>
      </c>
      <c r="F1312" s="159" t="s">
        <v>1903</v>
      </c>
      <c r="H1312" s="160">
        <v>3660.076</v>
      </c>
      <c r="I1312" s="161"/>
      <c r="L1312" s="157"/>
      <c r="M1312" s="162"/>
      <c r="T1312" s="163"/>
      <c r="AT1312" s="158" t="s">
        <v>189</v>
      </c>
      <c r="AU1312" s="158" t="s">
        <v>88</v>
      </c>
      <c r="AV1312" s="13" t="s">
        <v>88</v>
      </c>
      <c r="AW1312" s="13" t="s">
        <v>4</v>
      </c>
      <c r="AX1312" s="13" t="s">
        <v>86</v>
      </c>
      <c r="AY1312" s="158" t="s">
        <v>178</v>
      </c>
    </row>
    <row r="1313" spans="2:65" s="1" customFormat="1" ht="37.799999999999997" customHeight="1">
      <c r="B1313" s="34"/>
      <c r="C1313" s="133" t="s">
        <v>1904</v>
      </c>
      <c r="D1313" s="133" t="s">
        <v>180</v>
      </c>
      <c r="E1313" s="134" t="s">
        <v>571</v>
      </c>
      <c r="F1313" s="135" t="s">
        <v>572</v>
      </c>
      <c r="G1313" s="136" t="s">
        <v>401</v>
      </c>
      <c r="H1313" s="137">
        <v>131.554</v>
      </c>
      <c r="I1313" s="138"/>
      <c r="J1313" s="139">
        <f>ROUND(I1313*H1313,2)</f>
        <v>0</v>
      </c>
      <c r="K1313" s="135" t="s">
        <v>184</v>
      </c>
      <c r="L1313" s="34"/>
      <c r="M1313" s="140" t="s">
        <v>32</v>
      </c>
      <c r="N1313" s="141" t="s">
        <v>50</v>
      </c>
      <c r="P1313" s="142">
        <f>O1313*H1313</f>
        <v>0</v>
      </c>
      <c r="Q1313" s="142">
        <v>0</v>
      </c>
      <c r="R1313" s="142">
        <f>Q1313*H1313</f>
        <v>0</v>
      </c>
      <c r="S1313" s="142">
        <v>0</v>
      </c>
      <c r="T1313" s="143">
        <f>S1313*H1313</f>
        <v>0</v>
      </c>
      <c r="AR1313" s="144" t="s">
        <v>185</v>
      </c>
      <c r="AT1313" s="144" t="s">
        <v>180</v>
      </c>
      <c r="AU1313" s="144" t="s">
        <v>88</v>
      </c>
      <c r="AY1313" s="18" t="s">
        <v>178</v>
      </c>
      <c r="BE1313" s="145">
        <f>IF(N1313="základní",J1313,0)</f>
        <v>0</v>
      </c>
      <c r="BF1313" s="145">
        <f>IF(N1313="snížená",J1313,0)</f>
        <v>0</v>
      </c>
      <c r="BG1313" s="145">
        <f>IF(N1313="zákl. přenesená",J1313,0)</f>
        <v>0</v>
      </c>
      <c r="BH1313" s="145">
        <f>IF(N1313="sníž. přenesená",J1313,0)</f>
        <v>0</v>
      </c>
      <c r="BI1313" s="145">
        <f>IF(N1313="nulová",J1313,0)</f>
        <v>0</v>
      </c>
      <c r="BJ1313" s="18" t="s">
        <v>86</v>
      </c>
      <c r="BK1313" s="145">
        <f>ROUND(I1313*H1313,2)</f>
        <v>0</v>
      </c>
      <c r="BL1313" s="18" t="s">
        <v>185</v>
      </c>
      <c r="BM1313" s="144" t="s">
        <v>1905</v>
      </c>
    </row>
    <row r="1314" spans="2:65" s="1" customFormat="1" ht="10.199999999999999">
      <c r="B1314" s="34"/>
      <c r="D1314" s="146" t="s">
        <v>187</v>
      </c>
      <c r="F1314" s="147" t="s">
        <v>574</v>
      </c>
      <c r="I1314" s="148"/>
      <c r="L1314" s="34"/>
      <c r="M1314" s="149"/>
      <c r="T1314" s="55"/>
      <c r="AT1314" s="18" t="s">
        <v>187</v>
      </c>
      <c r="AU1314" s="18" t="s">
        <v>88</v>
      </c>
    </row>
    <row r="1315" spans="2:65" s="13" customFormat="1" ht="10.199999999999999">
      <c r="B1315" s="157"/>
      <c r="D1315" s="151" t="s">
        <v>189</v>
      </c>
      <c r="E1315" s="158" t="s">
        <v>32</v>
      </c>
      <c r="F1315" s="159" t="s">
        <v>1906</v>
      </c>
      <c r="H1315" s="160">
        <v>131.554</v>
      </c>
      <c r="I1315" s="161"/>
      <c r="L1315" s="157"/>
      <c r="M1315" s="162"/>
      <c r="T1315" s="163"/>
      <c r="AT1315" s="158" t="s">
        <v>189</v>
      </c>
      <c r="AU1315" s="158" t="s">
        <v>88</v>
      </c>
      <c r="AV1315" s="13" t="s">
        <v>88</v>
      </c>
      <c r="AW1315" s="13" t="s">
        <v>41</v>
      </c>
      <c r="AX1315" s="13" t="s">
        <v>86</v>
      </c>
      <c r="AY1315" s="158" t="s">
        <v>178</v>
      </c>
    </row>
    <row r="1316" spans="2:65" s="1" customFormat="1" ht="37.799999999999997" customHeight="1">
      <c r="B1316" s="34"/>
      <c r="C1316" s="133" t="s">
        <v>1907</v>
      </c>
      <c r="D1316" s="133" t="s">
        <v>180</v>
      </c>
      <c r="E1316" s="134" t="s">
        <v>577</v>
      </c>
      <c r="F1316" s="135" t="s">
        <v>565</v>
      </c>
      <c r="G1316" s="136" t="s">
        <v>401</v>
      </c>
      <c r="H1316" s="137">
        <v>1841.7560000000001</v>
      </c>
      <c r="I1316" s="138"/>
      <c r="J1316" s="139">
        <f>ROUND(I1316*H1316,2)</f>
        <v>0</v>
      </c>
      <c r="K1316" s="135" t="s">
        <v>184</v>
      </c>
      <c r="L1316" s="34"/>
      <c r="M1316" s="140" t="s">
        <v>32</v>
      </c>
      <c r="N1316" s="141" t="s">
        <v>50</v>
      </c>
      <c r="P1316" s="142">
        <f>O1316*H1316</f>
        <v>0</v>
      </c>
      <c r="Q1316" s="142">
        <v>0</v>
      </c>
      <c r="R1316" s="142">
        <f>Q1316*H1316</f>
        <v>0</v>
      </c>
      <c r="S1316" s="142">
        <v>0</v>
      </c>
      <c r="T1316" s="143">
        <f>S1316*H1316</f>
        <v>0</v>
      </c>
      <c r="AR1316" s="144" t="s">
        <v>185</v>
      </c>
      <c r="AT1316" s="144" t="s">
        <v>180</v>
      </c>
      <c r="AU1316" s="144" t="s">
        <v>88</v>
      </c>
      <c r="AY1316" s="18" t="s">
        <v>178</v>
      </c>
      <c r="BE1316" s="145">
        <f>IF(N1316="základní",J1316,0)</f>
        <v>0</v>
      </c>
      <c r="BF1316" s="145">
        <f>IF(N1316="snížená",J1316,0)</f>
        <v>0</v>
      </c>
      <c r="BG1316" s="145">
        <f>IF(N1316="zákl. přenesená",J1316,0)</f>
        <v>0</v>
      </c>
      <c r="BH1316" s="145">
        <f>IF(N1316="sníž. přenesená",J1316,0)</f>
        <v>0</v>
      </c>
      <c r="BI1316" s="145">
        <f>IF(N1316="nulová",J1316,0)</f>
        <v>0</v>
      </c>
      <c r="BJ1316" s="18" t="s">
        <v>86</v>
      </c>
      <c r="BK1316" s="145">
        <f>ROUND(I1316*H1316,2)</f>
        <v>0</v>
      </c>
      <c r="BL1316" s="18" t="s">
        <v>185</v>
      </c>
      <c r="BM1316" s="144" t="s">
        <v>1908</v>
      </c>
    </row>
    <row r="1317" spans="2:65" s="1" customFormat="1" ht="10.199999999999999">
      <c r="B1317" s="34"/>
      <c r="D1317" s="146" t="s">
        <v>187</v>
      </c>
      <c r="F1317" s="147" t="s">
        <v>579</v>
      </c>
      <c r="I1317" s="148"/>
      <c r="L1317" s="34"/>
      <c r="M1317" s="149"/>
      <c r="T1317" s="55"/>
      <c r="AT1317" s="18" t="s">
        <v>187</v>
      </c>
      <c r="AU1317" s="18" t="s">
        <v>88</v>
      </c>
    </row>
    <row r="1318" spans="2:65" s="13" customFormat="1" ht="10.199999999999999">
      <c r="B1318" s="157"/>
      <c r="D1318" s="151" t="s">
        <v>189</v>
      </c>
      <c r="E1318" s="158" t="s">
        <v>32</v>
      </c>
      <c r="F1318" s="159" t="s">
        <v>1909</v>
      </c>
      <c r="H1318" s="160">
        <v>131.554</v>
      </c>
      <c r="I1318" s="161"/>
      <c r="L1318" s="157"/>
      <c r="M1318" s="162"/>
      <c r="T1318" s="163"/>
      <c r="AT1318" s="158" t="s">
        <v>189</v>
      </c>
      <c r="AU1318" s="158" t="s">
        <v>88</v>
      </c>
      <c r="AV1318" s="13" t="s">
        <v>88</v>
      </c>
      <c r="AW1318" s="13" t="s">
        <v>41</v>
      </c>
      <c r="AX1318" s="13" t="s">
        <v>86</v>
      </c>
      <c r="AY1318" s="158" t="s">
        <v>178</v>
      </c>
    </row>
    <row r="1319" spans="2:65" s="13" customFormat="1" ht="10.199999999999999">
      <c r="B1319" s="157"/>
      <c r="D1319" s="151" t="s">
        <v>189</v>
      </c>
      <c r="F1319" s="159" t="s">
        <v>1910</v>
      </c>
      <c r="H1319" s="160">
        <v>1841.7560000000001</v>
      </c>
      <c r="I1319" s="161"/>
      <c r="L1319" s="157"/>
      <c r="M1319" s="162"/>
      <c r="T1319" s="163"/>
      <c r="AT1319" s="158" t="s">
        <v>189</v>
      </c>
      <c r="AU1319" s="158" t="s">
        <v>88</v>
      </c>
      <c r="AV1319" s="13" t="s">
        <v>88</v>
      </c>
      <c r="AW1319" s="13" t="s">
        <v>4</v>
      </c>
      <c r="AX1319" s="13" t="s">
        <v>86</v>
      </c>
      <c r="AY1319" s="158" t="s">
        <v>178</v>
      </c>
    </row>
    <row r="1320" spans="2:65" s="1" customFormat="1" ht="37.799999999999997" customHeight="1">
      <c r="B1320" s="34"/>
      <c r="C1320" s="133" t="s">
        <v>1911</v>
      </c>
      <c r="D1320" s="133" t="s">
        <v>180</v>
      </c>
      <c r="E1320" s="134" t="s">
        <v>1912</v>
      </c>
      <c r="F1320" s="135" t="s">
        <v>1913</v>
      </c>
      <c r="G1320" s="136" t="s">
        <v>401</v>
      </c>
      <c r="H1320" s="137">
        <v>5.2130000000000001</v>
      </c>
      <c r="I1320" s="138"/>
      <c r="J1320" s="139">
        <f>ROUND(I1320*H1320,2)</f>
        <v>0</v>
      </c>
      <c r="K1320" s="135" t="s">
        <v>184</v>
      </c>
      <c r="L1320" s="34"/>
      <c r="M1320" s="140" t="s">
        <v>32</v>
      </c>
      <c r="N1320" s="141" t="s">
        <v>50</v>
      </c>
      <c r="P1320" s="142">
        <f>O1320*H1320</f>
        <v>0</v>
      </c>
      <c r="Q1320" s="142">
        <v>0</v>
      </c>
      <c r="R1320" s="142">
        <f>Q1320*H1320</f>
        <v>0</v>
      </c>
      <c r="S1320" s="142">
        <v>0</v>
      </c>
      <c r="T1320" s="143">
        <f>S1320*H1320</f>
        <v>0</v>
      </c>
      <c r="AR1320" s="144" t="s">
        <v>185</v>
      </c>
      <c r="AT1320" s="144" t="s">
        <v>180</v>
      </c>
      <c r="AU1320" s="144" t="s">
        <v>88</v>
      </c>
      <c r="AY1320" s="18" t="s">
        <v>178</v>
      </c>
      <c r="BE1320" s="145">
        <f>IF(N1320="základní",J1320,0)</f>
        <v>0</v>
      </c>
      <c r="BF1320" s="145">
        <f>IF(N1320="snížená",J1320,0)</f>
        <v>0</v>
      </c>
      <c r="BG1320" s="145">
        <f>IF(N1320="zákl. přenesená",J1320,0)</f>
        <v>0</v>
      </c>
      <c r="BH1320" s="145">
        <f>IF(N1320="sníž. přenesená",J1320,0)</f>
        <v>0</v>
      </c>
      <c r="BI1320" s="145">
        <f>IF(N1320="nulová",J1320,0)</f>
        <v>0</v>
      </c>
      <c r="BJ1320" s="18" t="s">
        <v>86</v>
      </c>
      <c r="BK1320" s="145">
        <f>ROUND(I1320*H1320,2)</f>
        <v>0</v>
      </c>
      <c r="BL1320" s="18" t="s">
        <v>185</v>
      </c>
      <c r="BM1320" s="144" t="s">
        <v>1914</v>
      </c>
    </row>
    <row r="1321" spans="2:65" s="1" customFormat="1" ht="10.199999999999999">
      <c r="B1321" s="34"/>
      <c r="D1321" s="146" t="s">
        <v>187</v>
      </c>
      <c r="F1321" s="147" t="s">
        <v>1915</v>
      </c>
      <c r="I1321" s="148"/>
      <c r="L1321" s="34"/>
      <c r="M1321" s="149"/>
      <c r="T1321" s="55"/>
      <c r="AT1321" s="18" t="s">
        <v>187</v>
      </c>
      <c r="AU1321" s="18" t="s">
        <v>88</v>
      </c>
    </row>
    <row r="1322" spans="2:65" s="13" customFormat="1" ht="10.199999999999999">
      <c r="B1322" s="157"/>
      <c r="D1322" s="151" t="s">
        <v>189</v>
      </c>
      <c r="E1322" s="158" t="s">
        <v>32</v>
      </c>
      <c r="F1322" s="159" t="s">
        <v>1916</v>
      </c>
      <c r="H1322" s="160">
        <v>4.5129999999999999</v>
      </c>
      <c r="I1322" s="161"/>
      <c r="L1322" s="157"/>
      <c r="M1322" s="162"/>
      <c r="T1322" s="163"/>
      <c r="AT1322" s="158" t="s">
        <v>189</v>
      </c>
      <c r="AU1322" s="158" t="s">
        <v>88</v>
      </c>
      <c r="AV1322" s="13" t="s">
        <v>88</v>
      </c>
      <c r="AW1322" s="13" t="s">
        <v>41</v>
      </c>
      <c r="AX1322" s="13" t="s">
        <v>79</v>
      </c>
      <c r="AY1322" s="158" t="s">
        <v>178</v>
      </c>
    </row>
    <row r="1323" spans="2:65" s="13" customFormat="1" ht="10.199999999999999">
      <c r="B1323" s="157"/>
      <c r="D1323" s="151" t="s">
        <v>189</v>
      </c>
      <c r="E1323" s="158" t="s">
        <v>32</v>
      </c>
      <c r="F1323" s="159" t="s">
        <v>1917</v>
      </c>
      <c r="H1323" s="160">
        <v>0.7</v>
      </c>
      <c r="I1323" s="161"/>
      <c r="L1323" s="157"/>
      <c r="M1323" s="162"/>
      <c r="T1323" s="163"/>
      <c r="AT1323" s="158" t="s">
        <v>189</v>
      </c>
      <c r="AU1323" s="158" t="s">
        <v>88</v>
      </c>
      <c r="AV1323" s="13" t="s">
        <v>88</v>
      </c>
      <c r="AW1323" s="13" t="s">
        <v>41</v>
      </c>
      <c r="AX1323" s="13" t="s">
        <v>79</v>
      </c>
      <c r="AY1323" s="158" t="s">
        <v>178</v>
      </c>
    </row>
    <row r="1324" spans="2:65" s="14" customFormat="1" ht="10.199999999999999">
      <c r="B1324" s="164"/>
      <c r="D1324" s="151" t="s">
        <v>189</v>
      </c>
      <c r="E1324" s="165" t="s">
        <v>32</v>
      </c>
      <c r="F1324" s="166" t="s">
        <v>192</v>
      </c>
      <c r="H1324" s="167">
        <v>5.2130000000000001</v>
      </c>
      <c r="I1324" s="168"/>
      <c r="L1324" s="164"/>
      <c r="M1324" s="169"/>
      <c r="T1324" s="170"/>
      <c r="AT1324" s="165" t="s">
        <v>189</v>
      </c>
      <c r="AU1324" s="165" t="s">
        <v>88</v>
      </c>
      <c r="AV1324" s="14" t="s">
        <v>185</v>
      </c>
      <c r="AW1324" s="14" t="s">
        <v>41</v>
      </c>
      <c r="AX1324" s="14" t="s">
        <v>86</v>
      </c>
      <c r="AY1324" s="165" t="s">
        <v>178</v>
      </c>
    </row>
    <row r="1325" spans="2:65" s="1" customFormat="1" ht="49.05" customHeight="1">
      <c r="B1325" s="34"/>
      <c r="C1325" s="133" t="s">
        <v>1918</v>
      </c>
      <c r="D1325" s="133" t="s">
        <v>180</v>
      </c>
      <c r="E1325" s="134" t="s">
        <v>1919</v>
      </c>
      <c r="F1325" s="135" t="s">
        <v>1920</v>
      </c>
      <c r="G1325" s="136" t="s">
        <v>401</v>
      </c>
      <c r="H1325" s="137">
        <v>72.981999999999999</v>
      </c>
      <c r="I1325" s="138"/>
      <c r="J1325" s="139">
        <f>ROUND(I1325*H1325,2)</f>
        <v>0</v>
      </c>
      <c r="K1325" s="135" t="s">
        <v>184</v>
      </c>
      <c r="L1325" s="34"/>
      <c r="M1325" s="140" t="s">
        <v>32</v>
      </c>
      <c r="N1325" s="141" t="s">
        <v>50</v>
      </c>
      <c r="P1325" s="142">
        <f>O1325*H1325</f>
        <v>0</v>
      </c>
      <c r="Q1325" s="142">
        <v>0</v>
      </c>
      <c r="R1325" s="142">
        <f>Q1325*H1325</f>
        <v>0</v>
      </c>
      <c r="S1325" s="142">
        <v>0</v>
      </c>
      <c r="T1325" s="143">
        <f>S1325*H1325</f>
        <v>0</v>
      </c>
      <c r="AR1325" s="144" t="s">
        <v>185</v>
      </c>
      <c r="AT1325" s="144" t="s">
        <v>180</v>
      </c>
      <c r="AU1325" s="144" t="s">
        <v>88</v>
      </c>
      <c r="AY1325" s="18" t="s">
        <v>178</v>
      </c>
      <c r="BE1325" s="145">
        <f>IF(N1325="základní",J1325,0)</f>
        <v>0</v>
      </c>
      <c r="BF1325" s="145">
        <f>IF(N1325="snížená",J1325,0)</f>
        <v>0</v>
      </c>
      <c r="BG1325" s="145">
        <f>IF(N1325="zákl. přenesená",J1325,0)</f>
        <v>0</v>
      </c>
      <c r="BH1325" s="145">
        <f>IF(N1325="sníž. přenesená",J1325,0)</f>
        <v>0</v>
      </c>
      <c r="BI1325" s="145">
        <f>IF(N1325="nulová",J1325,0)</f>
        <v>0</v>
      </c>
      <c r="BJ1325" s="18" t="s">
        <v>86</v>
      </c>
      <c r="BK1325" s="145">
        <f>ROUND(I1325*H1325,2)</f>
        <v>0</v>
      </c>
      <c r="BL1325" s="18" t="s">
        <v>185</v>
      </c>
      <c r="BM1325" s="144" t="s">
        <v>1921</v>
      </c>
    </row>
    <row r="1326" spans="2:65" s="1" customFormat="1" ht="10.199999999999999">
      <c r="B1326" s="34"/>
      <c r="D1326" s="146" t="s">
        <v>187</v>
      </c>
      <c r="F1326" s="147" t="s">
        <v>1922</v>
      </c>
      <c r="I1326" s="148"/>
      <c r="L1326" s="34"/>
      <c r="M1326" s="149"/>
      <c r="T1326" s="55"/>
      <c r="AT1326" s="18" t="s">
        <v>187</v>
      </c>
      <c r="AU1326" s="18" t="s">
        <v>88</v>
      </c>
    </row>
    <row r="1327" spans="2:65" s="13" customFormat="1" ht="10.199999999999999">
      <c r="B1327" s="157"/>
      <c r="D1327" s="151" t="s">
        <v>189</v>
      </c>
      <c r="E1327" s="158" t="s">
        <v>32</v>
      </c>
      <c r="F1327" s="159" t="s">
        <v>1923</v>
      </c>
      <c r="H1327" s="160">
        <v>5.2130000000000001</v>
      </c>
      <c r="I1327" s="161"/>
      <c r="L1327" s="157"/>
      <c r="M1327" s="162"/>
      <c r="T1327" s="163"/>
      <c r="AT1327" s="158" t="s">
        <v>189</v>
      </c>
      <c r="AU1327" s="158" t="s">
        <v>88</v>
      </c>
      <c r="AV1327" s="13" t="s">
        <v>88</v>
      </c>
      <c r="AW1327" s="13" t="s">
        <v>41</v>
      </c>
      <c r="AX1327" s="13" t="s">
        <v>86</v>
      </c>
      <c r="AY1327" s="158" t="s">
        <v>178</v>
      </c>
    </row>
    <row r="1328" spans="2:65" s="13" customFormat="1" ht="10.199999999999999">
      <c r="B1328" s="157"/>
      <c r="D1328" s="151" t="s">
        <v>189</v>
      </c>
      <c r="F1328" s="159" t="s">
        <v>1924</v>
      </c>
      <c r="H1328" s="160">
        <v>72.981999999999999</v>
      </c>
      <c r="I1328" s="161"/>
      <c r="L1328" s="157"/>
      <c r="M1328" s="162"/>
      <c r="T1328" s="163"/>
      <c r="AT1328" s="158" t="s">
        <v>189</v>
      </c>
      <c r="AU1328" s="158" t="s">
        <v>88</v>
      </c>
      <c r="AV1328" s="13" t="s">
        <v>88</v>
      </c>
      <c r="AW1328" s="13" t="s">
        <v>4</v>
      </c>
      <c r="AX1328" s="13" t="s">
        <v>86</v>
      </c>
      <c r="AY1328" s="158" t="s">
        <v>178</v>
      </c>
    </row>
    <row r="1329" spans="2:65" s="1" customFormat="1" ht="24.15" customHeight="1">
      <c r="B1329" s="34"/>
      <c r="C1329" s="133" t="s">
        <v>1925</v>
      </c>
      <c r="D1329" s="133" t="s">
        <v>180</v>
      </c>
      <c r="E1329" s="134" t="s">
        <v>583</v>
      </c>
      <c r="F1329" s="135" t="s">
        <v>584</v>
      </c>
      <c r="G1329" s="136" t="s">
        <v>401</v>
      </c>
      <c r="H1329" s="137">
        <v>392.988</v>
      </c>
      <c r="I1329" s="138"/>
      <c r="J1329" s="139">
        <f>ROUND(I1329*H1329,2)</f>
        <v>0</v>
      </c>
      <c r="K1329" s="135" t="s">
        <v>184</v>
      </c>
      <c r="L1329" s="34"/>
      <c r="M1329" s="140" t="s">
        <v>32</v>
      </c>
      <c r="N1329" s="141" t="s">
        <v>50</v>
      </c>
      <c r="P1329" s="142">
        <f>O1329*H1329</f>
        <v>0</v>
      </c>
      <c r="Q1329" s="142">
        <v>0</v>
      </c>
      <c r="R1329" s="142">
        <f>Q1329*H1329</f>
        <v>0</v>
      </c>
      <c r="S1329" s="142">
        <v>0</v>
      </c>
      <c r="T1329" s="143">
        <f>S1329*H1329</f>
        <v>0</v>
      </c>
      <c r="AR1329" s="144" t="s">
        <v>185</v>
      </c>
      <c r="AT1329" s="144" t="s">
        <v>180</v>
      </c>
      <c r="AU1329" s="144" t="s">
        <v>88</v>
      </c>
      <c r="AY1329" s="18" t="s">
        <v>178</v>
      </c>
      <c r="BE1329" s="145">
        <f>IF(N1329="základní",J1329,0)</f>
        <v>0</v>
      </c>
      <c r="BF1329" s="145">
        <f>IF(N1329="snížená",J1329,0)</f>
        <v>0</v>
      </c>
      <c r="BG1329" s="145">
        <f>IF(N1329="zákl. přenesená",J1329,0)</f>
        <v>0</v>
      </c>
      <c r="BH1329" s="145">
        <f>IF(N1329="sníž. přenesená",J1329,0)</f>
        <v>0</v>
      </c>
      <c r="BI1329" s="145">
        <f>IF(N1329="nulová",J1329,0)</f>
        <v>0</v>
      </c>
      <c r="BJ1329" s="18" t="s">
        <v>86</v>
      </c>
      <c r="BK1329" s="145">
        <f>ROUND(I1329*H1329,2)</f>
        <v>0</v>
      </c>
      <c r="BL1329" s="18" t="s">
        <v>185</v>
      </c>
      <c r="BM1329" s="144" t="s">
        <v>1926</v>
      </c>
    </row>
    <row r="1330" spans="2:65" s="1" customFormat="1" ht="10.199999999999999">
      <c r="B1330" s="34"/>
      <c r="D1330" s="146" t="s">
        <v>187</v>
      </c>
      <c r="F1330" s="147" t="s">
        <v>586</v>
      </c>
      <c r="I1330" s="148"/>
      <c r="L1330" s="34"/>
      <c r="M1330" s="149"/>
      <c r="T1330" s="55"/>
      <c r="AT1330" s="18" t="s">
        <v>187</v>
      </c>
      <c r="AU1330" s="18" t="s">
        <v>88</v>
      </c>
    </row>
    <row r="1331" spans="2:65" s="13" customFormat="1" ht="10.199999999999999">
      <c r="B1331" s="157"/>
      <c r="D1331" s="151" t="s">
        <v>189</v>
      </c>
      <c r="E1331" s="158" t="s">
        <v>32</v>
      </c>
      <c r="F1331" s="159" t="s">
        <v>1897</v>
      </c>
      <c r="H1331" s="160">
        <v>159.85300000000001</v>
      </c>
      <c r="I1331" s="161"/>
      <c r="L1331" s="157"/>
      <c r="M1331" s="162"/>
      <c r="T1331" s="163"/>
      <c r="AT1331" s="158" t="s">
        <v>189</v>
      </c>
      <c r="AU1331" s="158" t="s">
        <v>88</v>
      </c>
      <c r="AV1331" s="13" t="s">
        <v>88</v>
      </c>
      <c r="AW1331" s="13" t="s">
        <v>41</v>
      </c>
      <c r="AX1331" s="13" t="s">
        <v>79</v>
      </c>
      <c r="AY1331" s="158" t="s">
        <v>178</v>
      </c>
    </row>
    <row r="1332" spans="2:65" s="13" customFormat="1" ht="10.199999999999999">
      <c r="B1332" s="157"/>
      <c r="D1332" s="151" t="s">
        <v>189</v>
      </c>
      <c r="E1332" s="158" t="s">
        <v>32</v>
      </c>
      <c r="F1332" s="159" t="s">
        <v>1898</v>
      </c>
      <c r="H1332" s="160">
        <v>21.016999999999999</v>
      </c>
      <c r="I1332" s="161"/>
      <c r="L1332" s="157"/>
      <c r="M1332" s="162"/>
      <c r="T1332" s="163"/>
      <c r="AT1332" s="158" t="s">
        <v>189</v>
      </c>
      <c r="AU1332" s="158" t="s">
        <v>88</v>
      </c>
      <c r="AV1332" s="13" t="s">
        <v>88</v>
      </c>
      <c r="AW1332" s="13" t="s">
        <v>41</v>
      </c>
      <c r="AX1332" s="13" t="s">
        <v>79</v>
      </c>
      <c r="AY1332" s="158" t="s">
        <v>178</v>
      </c>
    </row>
    <row r="1333" spans="2:65" s="13" customFormat="1" ht="10.199999999999999">
      <c r="B1333" s="157"/>
      <c r="D1333" s="151" t="s">
        <v>189</v>
      </c>
      <c r="E1333" s="158" t="s">
        <v>32</v>
      </c>
      <c r="F1333" s="159" t="s">
        <v>1899</v>
      </c>
      <c r="H1333" s="160">
        <v>80.563999999999993</v>
      </c>
      <c r="I1333" s="161"/>
      <c r="L1333" s="157"/>
      <c r="M1333" s="162"/>
      <c r="T1333" s="163"/>
      <c r="AT1333" s="158" t="s">
        <v>189</v>
      </c>
      <c r="AU1333" s="158" t="s">
        <v>88</v>
      </c>
      <c r="AV1333" s="13" t="s">
        <v>88</v>
      </c>
      <c r="AW1333" s="13" t="s">
        <v>41</v>
      </c>
      <c r="AX1333" s="13" t="s">
        <v>79</v>
      </c>
      <c r="AY1333" s="158" t="s">
        <v>178</v>
      </c>
    </row>
    <row r="1334" spans="2:65" s="13" customFormat="1" ht="10.199999999999999">
      <c r="B1334" s="157"/>
      <c r="D1334" s="151" t="s">
        <v>189</v>
      </c>
      <c r="E1334" s="158" t="s">
        <v>32</v>
      </c>
      <c r="F1334" s="159" t="s">
        <v>1906</v>
      </c>
      <c r="H1334" s="160">
        <v>131.554</v>
      </c>
      <c r="I1334" s="161"/>
      <c r="L1334" s="157"/>
      <c r="M1334" s="162"/>
      <c r="T1334" s="163"/>
      <c r="AT1334" s="158" t="s">
        <v>189</v>
      </c>
      <c r="AU1334" s="158" t="s">
        <v>88</v>
      </c>
      <c r="AV1334" s="13" t="s">
        <v>88</v>
      </c>
      <c r="AW1334" s="13" t="s">
        <v>41</v>
      </c>
      <c r="AX1334" s="13" t="s">
        <v>79</v>
      </c>
      <c r="AY1334" s="158" t="s">
        <v>178</v>
      </c>
    </row>
    <row r="1335" spans="2:65" s="14" customFormat="1" ht="10.199999999999999">
      <c r="B1335" s="164"/>
      <c r="D1335" s="151" t="s">
        <v>189</v>
      </c>
      <c r="E1335" s="165" t="s">
        <v>32</v>
      </c>
      <c r="F1335" s="166" t="s">
        <v>192</v>
      </c>
      <c r="H1335" s="167">
        <v>392.988</v>
      </c>
      <c r="I1335" s="168"/>
      <c r="L1335" s="164"/>
      <c r="M1335" s="169"/>
      <c r="T1335" s="170"/>
      <c r="AT1335" s="165" t="s">
        <v>189</v>
      </c>
      <c r="AU1335" s="165" t="s">
        <v>88</v>
      </c>
      <c r="AV1335" s="14" t="s">
        <v>185</v>
      </c>
      <c r="AW1335" s="14" t="s">
        <v>41</v>
      </c>
      <c r="AX1335" s="14" t="s">
        <v>86</v>
      </c>
      <c r="AY1335" s="165" t="s">
        <v>178</v>
      </c>
    </row>
    <row r="1336" spans="2:65" s="1" customFormat="1" ht="24.15" customHeight="1">
      <c r="B1336" s="34"/>
      <c r="C1336" s="133" t="s">
        <v>1927</v>
      </c>
      <c r="D1336" s="133" t="s">
        <v>180</v>
      </c>
      <c r="E1336" s="134" t="s">
        <v>1928</v>
      </c>
      <c r="F1336" s="135" t="s">
        <v>1929</v>
      </c>
      <c r="G1336" s="136" t="s">
        <v>401</v>
      </c>
      <c r="H1336" s="137">
        <v>5.2130000000000001</v>
      </c>
      <c r="I1336" s="138"/>
      <c r="J1336" s="139">
        <f>ROUND(I1336*H1336,2)</f>
        <v>0</v>
      </c>
      <c r="K1336" s="135" t="s">
        <v>184</v>
      </c>
      <c r="L1336" s="34"/>
      <c r="M1336" s="140" t="s">
        <v>32</v>
      </c>
      <c r="N1336" s="141" t="s">
        <v>50</v>
      </c>
      <c r="P1336" s="142">
        <f>O1336*H1336</f>
        <v>0</v>
      </c>
      <c r="Q1336" s="142">
        <v>0</v>
      </c>
      <c r="R1336" s="142">
        <f>Q1336*H1336</f>
        <v>0</v>
      </c>
      <c r="S1336" s="142">
        <v>0</v>
      </c>
      <c r="T1336" s="143">
        <f>S1336*H1336</f>
        <v>0</v>
      </c>
      <c r="AR1336" s="144" t="s">
        <v>185</v>
      </c>
      <c r="AT1336" s="144" t="s">
        <v>180</v>
      </c>
      <c r="AU1336" s="144" t="s">
        <v>88</v>
      </c>
      <c r="AY1336" s="18" t="s">
        <v>178</v>
      </c>
      <c r="BE1336" s="145">
        <f>IF(N1336="základní",J1336,0)</f>
        <v>0</v>
      </c>
      <c r="BF1336" s="145">
        <f>IF(N1336="snížená",J1336,0)</f>
        <v>0</v>
      </c>
      <c r="BG1336" s="145">
        <f>IF(N1336="zákl. přenesená",J1336,0)</f>
        <v>0</v>
      </c>
      <c r="BH1336" s="145">
        <f>IF(N1336="sníž. přenesená",J1336,0)</f>
        <v>0</v>
      </c>
      <c r="BI1336" s="145">
        <f>IF(N1336="nulová",J1336,0)</f>
        <v>0</v>
      </c>
      <c r="BJ1336" s="18" t="s">
        <v>86</v>
      </c>
      <c r="BK1336" s="145">
        <f>ROUND(I1336*H1336,2)</f>
        <v>0</v>
      </c>
      <c r="BL1336" s="18" t="s">
        <v>185</v>
      </c>
      <c r="BM1336" s="144" t="s">
        <v>1930</v>
      </c>
    </row>
    <row r="1337" spans="2:65" s="1" customFormat="1" ht="10.199999999999999">
      <c r="B1337" s="34"/>
      <c r="D1337" s="146" t="s">
        <v>187</v>
      </c>
      <c r="F1337" s="147" t="s">
        <v>1931</v>
      </c>
      <c r="I1337" s="148"/>
      <c r="L1337" s="34"/>
      <c r="M1337" s="149"/>
      <c r="T1337" s="55"/>
      <c r="AT1337" s="18" t="s">
        <v>187</v>
      </c>
      <c r="AU1337" s="18" t="s">
        <v>88</v>
      </c>
    </row>
    <row r="1338" spans="2:65" s="13" customFormat="1" ht="10.199999999999999">
      <c r="B1338" s="157"/>
      <c r="D1338" s="151" t="s">
        <v>189</v>
      </c>
      <c r="E1338" s="158" t="s">
        <v>32</v>
      </c>
      <c r="F1338" s="159" t="s">
        <v>1916</v>
      </c>
      <c r="H1338" s="160">
        <v>4.5129999999999999</v>
      </c>
      <c r="I1338" s="161"/>
      <c r="L1338" s="157"/>
      <c r="M1338" s="162"/>
      <c r="T1338" s="163"/>
      <c r="AT1338" s="158" t="s">
        <v>189</v>
      </c>
      <c r="AU1338" s="158" t="s">
        <v>88</v>
      </c>
      <c r="AV1338" s="13" t="s">
        <v>88</v>
      </c>
      <c r="AW1338" s="13" t="s">
        <v>41</v>
      </c>
      <c r="AX1338" s="13" t="s">
        <v>79</v>
      </c>
      <c r="AY1338" s="158" t="s">
        <v>178</v>
      </c>
    </row>
    <row r="1339" spans="2:65" s="13" customFormat="1" ht="10.199999999999999">
      <c r="B1339" s="157"/>
      <c r="D1339" s="151" t="s">
        <v>189</v>
      </c>
      <c r="E1339" s="158" t="s">
        <v>32</v>
      </c>
      <c r="F1339" s="159" t="s">
        <v>1917</v>
      </c>
      <c r="H1339" s="160">
        <v>0.7</v>
      </c>
      <c r="I1339" s="161"/>
      <c r="L1339" s="157"/>
      <c r="M1339" s="162"/>
      <c r="T1339" s="163"/>
      <c r="AT1339" s="158" t="s">
        <v>189</v>
      </c>
      <c r="AU1339" s="158" t="s">
        <v>88</v>
      </c>
      <c r="AV1339" s="13" t="s">
        <v>88</v>
      </c>
      <c r="AW1339" s="13" t="s">
        <v>41</v>
      </c>
      <c r="AX1339" s="13" t="s">
        <v>79</v>
      </c>
      <c r="AY1339" s="158" t="s">
        <v>178</v>
      </c>
    </row>
    <row r="1340" spans="2:65" s="14" customFormat="1" ht="10.199999999999999">
      <c r="B1340" s="164"/>
      <c r="D1340" s="151" t="s">
        <v>189</v>
      </c>
      <c r="E1340" s="165" t="s">
        <v>32</v>
      </c>
      <c r="F1340" s="166" t="s">
        <v>192</v>
      </c>
      <c r="H1340" s="167">
        <v>5.2130000000000001</v>
      </c>
      <c r="I1340" s="168"/>
      <c r="L1340" s="164"/>
      <c r="M1340" s="169"/>
      <c r="T1340" s="170"/>
      <c r="AT1340" s="165" t="s">
        <v>189</v>
      </c>
      <c r="AU1340" s="165" t="s">
        <v>88</v>
      </c>
      <c r="AV1340" s="14" t="s">
        <v>185</v>
      </c>
      <c r="AW1340" s="14" t="s">
        <v>41</v>
      </c>
      <c r="AX1340" s="14" t="s">
        <v>86</v>
      </c>
      <c r="AY1340" s="165" t="s">
        <v>178</v>
      </c>
    </row>
    <row r="1341" spans="2:65" s="1" customFormat="1" ht="44.25" customHeight="1">
      <c r="B1341" s="34"/>
      <c r="C1341" s="133" t="s">
        <v>1932</v>
      </c>
      <c r="D1341" s="133" t="s">
        <v>180</v>
      </c>
      <c r="E1341" s="134" t="s">
        <v>1126</v>
      </c>
      <c r="F1341" s="135" t="s">
        <v>1127</v>
      </c>
      <c r="G1341" s="136" t="s">
        <v>401</v>
      </c>
      <c r="H1341" s="137">
        <v>4.5129999999999999</v>
      </c>
      <c r="I1341" s="138"/>
      <c r="J1341" s="139">
        <f>ROUND(I1341*H1341,2)</f>
        <v>0</v>
      </c>
      <c r="K1341" s="135" t="s">
        <v>184</v>
      </c>
      <c r="L1341" s="34"/>
      <c r="M1341" s="140" t="s">
        <v>32</v>
      </c>
      <c r="N1341" s="141" t="s">
        <v>50</v>
      </c>
      <c r="P1341" s="142">
        <f>O1341*H1341</f>
        <v>0</v>
      </c>
      <c r="Q1341" s="142">
        <v>0</v>
      </c>
      <c r="R1341" s="142">
        <f>Q1341*H1341</f>
        <v>0</v>
      </c>
      <c r="S1341" s="142">
        <v>0</v>
      </c>
      <c r="T1341" s="143">
        <f>S1341*H1341</f>
        <v>0</v>
      </c>
      <c r="AR1341" s="144" t="s">
        <v>185</v>
      </c>
      <c r="AT1341" s="144" t="s">
        <v>180</v>
      </c>
      <c r="AU1341" s="144" t="s">
        <v>88</v>
      </c>
      <c r="AY1341" s="18" t="s">
        <v>178</v>
      </c>
      <c r="BE1341" s="145">
        <f>IF(N1341="základní",J1341,0)</f>
        <v>0</v>
      </c>
      <c r="BF1341" s="145">
        <f>IF(N1341="snížená",J1341,0)</f>
        <v>0</v>
      </c>
      <c r="BG1341" s="145">
        <f>IF(N1341="zákl. přenesená",J1341,0)</f>
        <v>0</v>
      </c>
      <c r="BH1341" s="145">
        <f>IF(N1341="sníž. přenesená",J1341,0)</f>
        <v>0</v>
      </c>
      <c r="BI1341" s="145">
        <f>IF(N1341="nulová",J1341,0)</f>
        <v>0</v>
      </c>
      <c r="BJ1341" s="18" t="s">
        <v>86</v>
      </c>
      <c r="BK1341" s="145">
        <f>ROUND(I1341*H1341,2)</f>
        <v>0</v>
      </c>
      <c r="BL1341" s="18" t="s">
        <v>185</v>
      </c>
      <c r="BM1341" s="144" t="s">
        <v>1933</v>
      </c>
    </row>
    <row r="1342" spans="2:65" s="1" customFormat="1" ht="10.199999999999999">
      <c r="B1342" s="34"/>
      <c r="D1342" s="146" t="s">
        <v>187</v>
      </c>
      <c r="F1342" s="147" t="s">
        <v>1129</v>
      </c>
      <c r="I1342" s="148"/>
      <c r="L1342" s="34"/>
      <c r="M1342" s="149"/>
      <c r="T1342" s="55"/>
      <c r="AT1342" s="18" t="s">
        <v>187</v>
      </c>
      <c r="AU1342" s="18" t="s">
        <v>88</v>
      </c>
    </row>
    <row r="1343" spans="2:65" s="13" customFormat="1" ht="10.199999999999999">
      <c r="B1343" s="157"/>
      <c r="D1343" s="151" t="s">
        <v>189</v>
      </c>
      <c r="E1343" s="158" t="s">
        <v>32</v>
      </c>
      <c r="F1343" s="159" t="s">
        <v>1916</v>
      </c>
      <c r="H1343" s="160">
        <v>4.5129999999999999</v>
      </c>
      <c r="I1343" s="161"/>
      <c r="L1343" s="157"/>
      <c r="M1343" s="162"/>
      <c r="T1343" s="163"/>
      <c r="AT1343" s="158" t="s">
        <v>189</v>
      </c>
      <c r="AU1343" s="158" t="s">
        <v>88</v>
      </c>
      <c r="AV1343" s="13" t="s">
        <v>88</v>
      </c>
      <c r="AW1343" s="13" t="s">
        <v>41</v>
      </c>
      <c r="AX1343" s="13" t="s">
        <v>86</v>
      </c>
      <c r="AY1343" s="158" t="s">
        <v>178</v>
      </c>
    </row>
    <row r="1344" spans="2:65" s="1" customFormat="1" ht="44.25" customHeight="1">
      <c r="B1344" s="34"/>
      <c r="C1344" s="133" t="s">
        <v>1934</v>
      </c>
      <c r="D1344" s="133" t="s">
        <v>180</v>
      </c>
      <c r="E1344" s="134" t="s">
        <v>593</v>
      </c>
      <c r="F1344" s="135" t="s">
        <v>406</v>
      </c>
      <c r="G1344" s="136" t="s">
        <v>401</v>
      </c>
      <c r="H1344" s="137">
        <v>180.87</v>
      </c>
      <c r="I1344" s="138"/>
      <c r="J1344" s="139">
        <f>ROUND(I1344*H1344,2)</f>
        <v>0</v>
      </c>
      <c r="K1344" s="135" t="s">
        <v>184</v>
      </c>
      <c r="L1344" s="34"/>
      <c r="M1344" s="140" t="s">
        <v>32</v>
      </c>
      <c r="N1344" s="141" t="s">
        <v>50</v>
      </c>
      <c r="P1344" s="142">
        <f>O1344*H1344</f>
        <v>0</v>
      </c>
      <c r="Q1344" s="142">
        <v>0</v>
      </c>
      <c r="R1344" s="142">
        <f>Q1344*H1344</f>
        <v>0</v>
      </c>
      <c r="S1344" s="142">
        <v>0</v>
      </c>
      <c r="T1344" s="143">
        <f>S1344*H1344</f>
        <v>0</v>
      </c>
      <c r="AR1344" s="144" t="s">
        <v>185</v>
      </c>
      <c r="AT1344" s="144" t="s">
        <v>180</v>
      </c>
      <c r="AU1344" s="144" t="s">
        <v>88</v>
      </c>
      <c r="AY1344" s="18" t="s">
        <v>178</v>
      </c>
      <c r="BE1344" s="145">
        <f>IF(N1344="základní",J1344,0)</f>
        <v>0</v>
      </c>
      <c r="BF1344" s="145">
        <f>IF(N1344="snížená",J1344,0)</f>
        <v>0</v>
      </c>
      <c r="BG1344" s="145">
        <f>IF(N1344="zákl. přenesená",J1344,0)</f>
        <v>0</v>
      </c>
      <c r="BH1344" s="145">
        <f>IF(N1344="sníž. přenesená",J1344,0)</f>
        <v>0</v>
      </c>
      <c r="BI1344" s="145">
        <f>IF(N1344="nulová",J1344,0)</f>
        <v>0</v>
      </c>
      <c r="BJ1344" s="18" t="s">
        <v>86</v>
      </c>
      <c r="BK1344" s="145">
        <f>ROUND(I1344*H1344,2)</f>
        <v>0</v>
      </c>
      <c r="BL1344" s="18" t="s">
        <v>185</v>
      </c>
      <c r="BM1344" s="144" t="s">
        <v>1935</v>
      </c>
    </row>
    <row r="1345" spans="2:65" s="1" customFormat="1" ht="10.199999999999999">
      <c r="B1345" s="34"/>
      <c r="D1345" s="146" t="s">
        <v>187</v>
      </c>
      <c r="F1345" s="147" t="s">
        <v>595</v>
      </c>
      <c r="I1345" s="148"/>
      <c r="L1345" s="34"/>
      <c r="M1345" s="149"/>
      <c r="T1345" s="55"/>
      <c r="AT1345" s="18" t="s">
        <v>187</v>
      </c>
      <c r="AU1345" s="18" t="s">
        <v>88</v>
      </c>
    </row>
    <row r="1346" spans="2:65" s="13" customFormat="1" ht="10.199999999999999">
      <c r="B1346" s="157"/>
      <c r="D1346" s="151" t="s">
        <v>189</v>
      </c>
      <c r="E1346" s="158" t="s">
        <v>32</v>
      </c>
      <c r="F1346" s="159" t="s">
        <v>1897</v>
      </c>
      <c r="H1346" s="160">
        <v>159.85300000000001</v>
      </c>
      <c r="I1346" s="161"/>
      <c r="L1346" s="157"/>
      <c r="M1346" s="162"/>
      <c r="T1346" s="163"/>
      <c r="AT1346" s="158" t="s">
        <v>189</v>
      </c>
      <c r="AU1346" s="158" t="s">
        <v>88</v>
      </c>
      <c r="AV1346" s="13" t="s">
        <v>88</v>
      </c>
      <c r="AW1346" s="13" t="s">
        <v>41</v>
      </c>
      <c r="AX1346" s="13" t="s">
        <v>79</v>
      </c>
      <c r="AY1346" s="158" t="s">
        <v>178</v>
      </c>
    </row>
    <row r="1347" spans="2:65" s="13" customFormat="1" ht="10.199999999999999">
      <c r="B1347" s="157"/>
      <c r="D1347" s="151" t="s">
        <v>189</v>
      </c>
      <c r="E1347" s="158" t="s">
        <v>32</v>
      </c>
      <c r="F1347" s="159" t="s">
        <v>1898</v>
      </c>
      <c r="H1347" s="160">
        <v>21.016999999999999</v>
      </c>
      <c r="I1347" s="161"/>
      <c r="L1347" s="157"/>
      <c r="M1347" s="162"/>
      <c r="T1347" s="163"/>
      <c r="AT1347" s="158" t="s">
        <v>189</v>
      </c>
      <c r="AU1347" s="158" t="s">
        <v>88</v>
      </c>
      <c r="AV1347" s="13" t="s">
        <v>88</v>
      </c>
      <c r="AW1347" s="13" t="s">
        <v>41</v>
      </c>
      <c r="AX1347" s="13" t="s">
        <v>79</v>
      </c>
      <c r="AY1347" s="158" t="s">
        <v>178</v>
      </c>
    </row>
    <row r="1348" spans="2:65" s="14" customFormat="1" ht="10.199999999999999">
      <c r="B1348" s="164"/>
      <c r="D1348" s="151" t="s">
        <v>189</v>
      </c>
      <c r="E1348" s="165" t="s">
        <v>32</v>
      </c>
      <c r="F1348" s="166" t="s">
        <v>192</v>
      </c>
      <c r="H1348" s="167">
        <v>180.87</v>
      </c>
      <c r="I1348" s="168"/>
      <c r="L1348" s="164"/>
      <c r="M1348" s="169"/>
      <c r="T1348" s="170"/>
      <c r="AT1348" s="165" t="s">
        <v>189</v>
      </c>
      <c r="AU1348" s="165" t="s">
        <v>88</v>
      </c>
      <c r="AV1348" s="14" t="s">
        <v>185</v>
      </c>
      <c r="AW1348" s="14" t="s">
        <v>41</v>
      </c>
      <c r="AX1348" s="14" t="s">
        <v>86</v>
      </c>
      <c r="AY1348" s="165" t="s">
        <v>178</v>
      </c>
    </row>
    <row r="1349" spans="2:65" s="1" customFormat="1" ht="44.25" customHeight="1">
      <c r="B1349" s="34"/>
      <c r="C1349" s="133" t="s">
        <v>1936</v>
      </c>
      <c r="D1349" s="133" t="s">
        <v>180</v>
      </c>
      <c r="E1349" s="134" t="s">
        <v>588</v>
      </c>
      <c r="F1349" s="135" t="s">
        <v>589</v>
      </c>
      <c r="G1349" s="136" t="s">
        <v>401</v>
      </c>
      <c r="H1349" s="137">
        <v>212.11799999999999</v>
      </c>
      <c r="I1349" s="138"/>
      <c r="J1349" s="139">
        <f>ROUND(I1349*H1349,2)</f>
        <v>0</v>
      </c>
      <c r="K1349" s="135" t="s">
        <v>184</v>
      </c>
      <c r="L1349" s="34"/>
      <c r="M1349" s="140" t="s">
        <v>32</v>
      </c>
      <c r="N1349" s="141" t="s">
        <v>50</v>
      </c>
      <c r="P1349" s="142">
        <f>O1349*H1349</f>
        <v>0</v>
      </c>
      <c r="Q1349" s="142">
        <v>0</v>
      </c>
      <c r="R1349" s="142">
        <f>Q1349*H1349</f>
        <v>0</v>
      </c>
      <c r="S1349" s="142">
        <v>0</v>
      </c>
      <c r="T1349" s="143">
        <f>S1349*H1349</f>
        <v>0</v>
      </c>
      <c r="AR1349" s="144" t="s">
        <v>185</v>
      </c>
      <c r="AT1349" s="144" t="s">
        <v>180</v>
      </c>
      <c r="AU1349" s="144" t="s">
        <v>88</v>
      </c>
      <c r="AY1349" s="18" t="s">
        <v>178</v>
      </c>
      <c r="BE1349" s="145">
        <f>IF(N1349="základní",J1349,0)</f>
        <v>0</v>
      </c>
      <c r="BF1349" s="145">
        <f>IF(N1349="snížená",J1349,0)</f>
        <v>0</v>
      </c>
      <c r="BG1349" s="145">
        <f>IF(N1349="zákl. přenesená",J1349,0)</f>
        <v>0</v>
      </c>
      <c r="BH1349" s="145">
        <f>IF(N1349="sníž. přenesená",J1349,0)</f>
        <v>0</v>
      </c>
      <c r="BI1349" s="145">
        <f>IF(N1349="nulová",J1349,0)</f>
        <v>0</v>
      </c>
      <c r="BJ1349" s="18" t="s">
        <v>86</v>
      </c>
      <c r="BK1349" s="145">
        <f>ROUND(I1349*H1349,2)</f>
        <v>0</v>
      </c>
      <c r="BL1349" s="18" t="s">
        <v>185</v>
      </c>
      <c r="BM1349" s="144" t="s">
        <v>1937</v>
      </c>
    </row>
    <row r="1350" spans="2:65" s="1" customFormat="1" ht="10.199999999999999">
      <c r="B1350" s="34"/>
      <c r="D1350" s="146" t="s">
        <v>187</v>
      </c>
      <c r="F1350" s="147" t="s">
        <v>591</v>
      </c>
      <c r="I1350" s="148"/>
      <c r="L1350" s="34"/>
      <c r="M1350" s="149"/>
      <c r="T1350" s="55"/>
      <c r="AT1350" s="18" t="s">
        <v>187</v>
      </c>
      <c r="AU1350" s="18" t="s">
        <v>88</v>
      </c>
    </row>
    <row r="1351" spans="2:65" s="13" customFormat="1" ht="10.199999999999999">
      <c r="B1351" s="157"/>
      <c r="D1351" s="151" t="s">
        <v>189</v>
      </c>
      <c r="E1351" s="158" t="s">
        <v>32</v>
      </c>
      <c r="F1351" s="159" t="s">
        <v>1899</v>
      </c>
      <c r="H1351" s="160">
        <v>80.563999999999993</v>
      </c>
      <c r="I1351" s="161"/>
      <c r="L1351" s="157"/>
      <c r="M1351" s="162"/>
      <c r="T1351" s="163"/>
      <c r="AT1351" s="158" t="s">
        <v>189</v>
      </c>
      <c r="AU1351" s="158" t="s">
        <v>88</v>
      </c>
      <c r="AV1351" s="13" t="s">
        <v>88</v>
      </c>
      <c r="AW1351" s="13" t="s">
        <v>41</v>
      </c>
      <c r="AX1351" s="13" t="s">
        <v>79</v>
      </c>
      <c r="AY1351" s="158" t="s">
        <v>178</v>
      </c>
    </row>
    <row r="1352" spans="2:65" s="13" customFormat="1" ht="10.199999999999999">
      <c r="B1352" s="157"/>
      <c r="D1352" s="151" t="s">
        <v>189</v>
      </c>
      <c r="E1352" s="158" t="s">
        <v>32</v>
      </c>
      <c r="F1352" s="159" t="s">
        <v>1906</v>
      </c>
      <c r="H1352" s="160">
        <v>131.554</v>
      </c>
      <c r="I1352" s="161"/>
      <c r="L1352" s="157"/>
      <c r="M1352" s="162"/>
      <c r="T1352" s="163"/>
      <c r="AT1352" s="158" t="s">
        <v>189</v>
      </c>
      <c r="AU1352" s="158" t="s">
        <v>88</v>
      </c>
      <c r="AV1352" s="13" t="s">
        <v>88</v>
      </c>
      <c r="AW1352" s="13" t="s">
        <v>41</v>
      </c>
      <c r="AX1352" s="13" t="s">
        <v>79</v>
      </c>
      <c r="AY1352" s="158" t="s">
        <v>178</v>
      </c>
    </row>
    <row r="1353" spans="2:65" s="14" customFormat="1" ht="10.199999999999999">
      <c r="B1353" s="164"/>
      <c r="D1353" s="151" t="s">
        <v>189</v>
      </c>
      <c r="E1353" s="165" t="s">
        <v>32</v>
      </c>
      <c r="F1353" s="166" t="s">
        <v>192</v>
      </c>
      <c r="H1353" s="167">
        <v>212.11799999999999</v>
      </c>
      <c r="I1353" s="168"/>
      <c r="L1353" s="164"/>
      <c r="M1353" s="169"/>
      <c r="T1353" s="170"/>
      <c r="AT1353" s="165" t="s">
        <v>189</v>
      </c>
      <c r="AU1353" s="165" t="s">
        <v>88</v>
      </c>
      <c r="AV1353" s="14" t="s">
        <v>185</v>
      </c>
      <c r="AW1353" s="14" t="s">
        <v>41</v>
      </c>
      <c r="AX1353" s="14" t="s">
        <v>86</v>
      </c>
      <c r="AY1353" s="165" t="s">
        <v>178</v>
      </c>
    </row>
    <row r="1354" spans="2:65" s="11" customFormat="1" ht="22.8" customHeight="1">
      <c r="B1354" s="121"/>
      <c r="D1354" s="122" t="s">
        <v>78</v>
      </c>
      <c r="E1354" s="131" t="s">
        <v>870</v>
      </c>
      <c r="F1354" s="131" t="s">
        <v>871</v>
      </c>
      <c r="I1354" s="124"/>
      <c r="J1354" s="132">
        <f>BK1354</f>
        <v>0</v>
      </c>
      <c r="L1354" s="121"/>
      <c r="M1354" s="126"/>
      <c r="P1354" s="127">
        <f>SUM(P1355:P1358)</f>
        <v>0</v>
      </c>
      <c r="R1354" s="127">
        <f>SUM(R1355:R1358)</f>
        <v>0</v>
      </c>
      <c r="T1354" s="128">
        <f>SUM(T1355:T1358)</f>
        <v>0</v>
      </c>
      <c r="AR1354" s="122" t="s">
        <v>86</v>
      </c>
      <c r="AT1354" s="129" t="s">
        <v>78</v>
      </c>
      <c r="AU1354" s="129" t="s">
        <v>86</v>
      </c>
      <c r="AY1354" s="122" t="s">
        <v>178</v>
      </c>
      <c r="BK1354" s="130">
        <f>SUM(BK1355:BK1358)</f>
        <v>0</v>
      </c>
    </row>
    <row r="1355" spans="2:65" s="1" customFormat="1" ht="49.05" customHeight="1">
      <c r="B1355" s="34"/>
      <c r="C1355" s="133" t="s">
        <v>1938</v>
      </c>
      <c r="D1355" s="133" t="s">
        <v>180</v>
      </c>
      <c r="E1355" s="134" t="s">
        <v>873</v>
      </c>
      <c r="F1355" s="135" t="s">
        <v>874</v>
      </c>
      <c r="G1355" s="136" t="s">
        <v>401</v>
      </c>
      <c r="H1355" s="137">
        <v>75.460999999999999</v>
      </c>
      <c r="I1355" s="138"/>
      <c r="J1355" s="139">
        <f>ROUND(I1355*H1355,2)</f>
        <v>0</v>
      </c>
      <c r="K1355" s="135" t="s">
        <v>184</v>
      </c>
      <c r="L1355" s="34"/>
      <c r="M1355" s="140" t="s">
        <v>32</v>
      </c>
      <c r="N1355" s="141" t="s">
        <v>50</v>
      </c>
      <c r="P1355" s="142">
        <f>O1355*H1355</f>
        <v>0</v>
      </c>
      <c r="Q1355" s="142">
        <v>0</v>
      </c>
      <c r="R1355" s="142">
        <f>Q1355*H1355</f>
        <v>0</v>
      </c>
      <c r="S1355" s="142">
        <v>0</v>
      </c>
      <c r="T1355" s="143">
        <f>S1355*H1355</f>
        <v>0</v>
      </c>
      <c r="AR1355" s="144" t="s">
        <v>185</v>
      </c>
      <c r="AT1355" s="144" t="s">
        <v>180</v>
      </c>
      <c r="AU1355" s="144" t="s">
        <v>88</v>
      </c>
      <c r="AY1355" s="18" t="s">
        <v>178</v>
      </c>
      <c r="BE1355" s="145">
        <f>IF(N1355="základní",J1355,0)</f>
        <v>0</v>
      </c>
      <c r="BF1355" s="145">
        <f>IF(N1355="snížená",J1355,0)</f>
        <v>0</v>
      </c>
      <c r="BG1355" s="145">
        <f>IF(N1355="zákl. přenesená",J1355,0)</f>
        <v>0</v>
      </c>
      <c r="BH1355" s="145">
        <f>IF(N1355="sníž. přenesená",J1355,0)</f>
        <v>0</v>
      </c>
      <c r="BI1355" s="145">
        <f>IF(N1355="nulová",J1355,0)</f>
        <v>0</v>
      </c>
      <c r="BJ1355" s="18" t="s">
        <v>86</v>
      </c>
      <c r="BK1355" s="145">
        <f>ROUND(I1355*H1355,2)</f>
        <v>0</v>
      </c>
      <c r="BL1355" s="18" t="s">
        <v>185</v>
      </c>
      <c r="BM1355" s="144" t="s">
        <v>1939</v>
      </c>
    </row>
    <row r="1356" spans="2:65" s="1" customFormat="1" ht="10.199999999999999">
      <c r="B1356" s="34"/>
      <c r="D1356" s="146" t="s">
        <v>187</v>
      </c>
      <c r="F1356" s="147" t="s">
        <v>876</v>
      </c>
      <c r="I1356" s="148"/>
      <c r="L1356" s="34"/>
      <c r="M1356" s="149"/>
      <c r="T1356" s="55"/>
      <c r="AT1356" s="18" t="s">
        <v>187</v>
      </c>
      <c r="AU1356" s="18" t="s">
        <v>88</v>
      </c>
    </row>
    <row r="1357" spans="2:65" s="1" customFormat="1" ht="55.5" customHeight="1">
      <c r="B1357" s="34"/>
      <c r="C1357" s="133" t="s">
        <v>1940</v>
      </c>
      <c r="D1357" s="133" t="s">
        <v>180</v>
      </c>
      <c r="E1357" s="134" t="s">
        <v>1941</v>
      </c>
      <c r="F1357" s="135" t="s">
        <v>1942</v>
      </c>
      <c r="G1357" s="136" t="s">
        <v>401</v>
      </c>
      <c r="H1357" s="137">
        <v>75.460999999999999</v>
      </c>
      <c r="I1357" s="138"/>
      <c r="J1357" s="139">
        <f>ROUND(I1357*H1357,2)</f>
        <v>0</v>
      </c>
      <c r="K1357" s="135" t="s">
        <v>184</v>
      </c>
      <c r="L1357" s="34"/>
      <c r="M1357" s="140" t="s">
        <v>32</v>
      </c>
      <c r="N1357" s="141" t="s">
        <v>50</v>
      </c>
      <c r="P1357" s="142">
        <f>O1357*H1357</f>
        <v>0</v>
      </c>
      <c r="Q1357" s="142">
        <v>0</v>
      </c>
      <c r="R1357" s="142">
        <f>Q1357*H1357</f>
        <v>0</v>
      </c>
      <c r="S1357" s="142">
        <v>0</v>
      </c>
      <c r="T1357" s="143">
        <f>S1357*H1357</f>
        <v>0</v>
      </c>
      <c r="AR1357" s="144" t="s">
        <v>185</v>
      </c>
      <c r="AT1357" s="144" t="s">
        <v>180</v>
      </c>
      <c r="AU1357" s="144" t="s">
        <v>88</v>
      </c>
      <c r="AY1357" s="18" t="s">
        <v>178</v>
      </c>
      <c r="BE1357" s="145">
        <f>IF(N1357="základní",J1357,0)</f>
        <v>0</v>
      </c>
      <c r="BF1357" s="145">
        <f>IF(N1357="snížená",J1357,0)</f>
        <v>0</v>
      </c>
      <c r="BG1357" s="145">
        <f>IF(N1357="zákl. přenesená",J1357,0)</f>
        <v>0</v>
      </c>
      <c r="BH1357" s="145">
        <f>IF(N1357="sníž. přenesená",J1357,0)</f>
        <v>0</v>
      </c>
      <c r="BI1357" s="145">
        <f>IF(N1357="nulová",J1357,0)</f>
        <v>0</v>
      </c>
      <c r="BJ1357" s="18" t="s">
        <v>86</v>
      </c>
      <c r="BK1357" s="145">
        <f>ROUND(I1357*H1357,2)</f>
        <v>0</v>
      </c>
      <c r="BL1357" s="18" t="s">
        <v>185</v>
      </c>
      <c r="BM1357" s="144" t="s">
        <v>1943</v>
      </c>
    </row>
    <row r="1358" spans="2:65" s="1" customFormat="1" ht="10.199999999999999">
      <c r="B1358" s="34"/>
      <c r="D1358" s="146" t="s">
        <v>187</v>
      </c>
      <c r="F1358" s="147" t="s">
        <v>1944</v>
      </c>
      <c r="I1358" s="148"/>
      <c r="L1358" s="34"/>
      <c r="M1358" s="149"/>
      <c r="T1358" s="55"/>
      <c r="AT1358" s="18" t="s">
        <v>187</v>
      </c>
      <c r="AU1358" s="18" t="s">
        <v>88</v>
      </c>
    </row>
    <row r="1359" spans="2:65" s="11" customFormat="1" ht="25.95" customHeight="1">
      <c r="B1359" s="121"/>
      <c r="D1359" s="122" t="s">
        <v>78</v>
      </c>
      <c r="E1359" s="123" t="s">
        <v>398</v>
      </c>
      <c r="F1359" s="123" t="s">
        <v>882</v>
      </c>
      <c r="I1359" s="124"/>
      <c r="J1359" s="125">
        <f>BK1359</f>
        <v>0</v>
      </c>
      <c r="L1359" s="121"/>
      <c r="M1359" s="126"/>
      <c r="P1359" s="127">
        <f>P1360</f>
        <v>0</v>
      </c>
      <c r="R1359" s="127">
        <f>R1360</f>
        <v>103.809286</v>
      </c>
      <c r="T1359" s="128">
        <f>T1360</f>
        <v>116.1002</v>
      </c>
      <c r="AR1359" s="122" t="s">
        <v>199</v>
      </c>
      <c r="AT1359" s="129" t="s">
        <v>78</v>
      </c>
      <c r="AU1359" s="129" t="s">
        <v>79</v>
      </c>
      <c r="AY1359" s="122" t="s">
        <v>178</v>
      </c>
      <c r="BK1359" s="130">
        <f>BK1360</f>
        <v>0</v>
      </c>
    </row>
    <row r="1360" spans="2:65" s="11" customFormat="1" ht="22.8" customHeight="1">
      <c r="B1360" s="121"/>
      <c r="D1360" s="122" t="s">
        <v>78</v>
      </c>
      <c r="E1360" s="131" t="s">
        <v>883</v>
      </c>
      <c r="F1360" s="131" t="s">
        <v>884</v>
      </c>
      <c r="I1360" s="124"/>
      <c r="J1360" s="132">
        <f>BK1360</f>
        <v>0</v>
      </c>
      <c r="L1360" s="121"/>
      <c r="M1360" s="126"/>
      <c r="P1360" s="127">
        <f>SUM(P1361:P1395)</f>
        <v>0</v>
      </c>
      <c r="R1360" s="127">
        <f>SUM(R1361:R1395)</f>
        <v>103.809286</v>
      </c>
      <c r="T1360" s="128">
        <f>SUM(T1361:T1395)</f>
        <v>116.1002</v>
      </c>
      <c r="AR1360" s="122" t="s">
        <v>199</v>
      </c>
      <c r="AT1360" s="129" t="s">
        <v>78</v>
      </c>
      <c r="AU1360" s="129" t="s">
        <v>86</v>
      </c>
      <c r="AY1360" s="122" t="s">
        <v>178</v>
      </c>
      <c r="BK1360" s="130">
        <f>SUM(BK1361:BK1395)</f>
        <v>0</v>
      </c>
    </row>
    <row r="1361" spans="2:65" s="1" customFormat="1" ht="49.05" customHeight="1">
      <c r="B1361" s="34"/>
      <c r="C1361" s="133" t="s">
        <v>1945</v>
      </c>
      <c r="D1361" s="133" t="s">
        <v>180</v>
      </c>
      <c r="E1361" s="134" t="s">
        <v>886</v>
      </c>
      <c r="F1361" s="135" t="s">
        <v>887</v>
      </c>
      <c r="G1361" s="136" t="s">
        <v>234</v>
      </c>
      <c r="H1361" s="137">
        <v>393.56</v>
      </c>
      <c r="I1361" s="138"/>
      <c r="J1361" s="139">
        <f>ROUND(I1361*H1361,2)</f>
        <v>0</v>
      </c>
      <c r="K1361" s="135" t="s">
        <v>184</v>
      </c>
      <c r="L1361" s="34"/>
      <c r="M1361" s="140" t="s">
        <v>32</v>
      </c>
      <c r="N1361" s="141" t="s">
        <v>50</v>
      </c>
      <c r="P1361" s="142">
        <f>O1361*H1361</f>
        <v>0</v>
      </c>
      <c r="Q1361" s="142">
        <v>8.4250000000000005E-2</v>
      </c>
      <c r="R1361" s="142">
        <f>Q1361*H1361</f>
        <v>33.157430000000005</v>
      </c>
      <c r="S1361" s="142">
        <v>0</v>
      </c>
      <c r="T1361" s="143">
        <f>S1361*H1361</f>
        <v>0</v>
      </c>
      <c r="AR1361" s="144" t="s">
        <v>648</v>
      </c>
      <c r="AT1361" s="144" t="s">
        <v>180</v>
      </c>
      <c r="AU1361" s="144" t="s">
        <v>88</v>
      </c>
      <c r="AY1361" s="18" t="s">
        <v>178</v>
      </c>
      <c r="BE1361" s="145">
        <f>IF(N1361="základní",J1361,0)</f>
        <v>0</v>
      </c>
      <c r="BF1361" s="145">
        <f>IF(N1361="snížená",J1361,0)</f>
        <v>0</v>
      </c>
      <c r="BG1361" s="145">
        <f>IF(N1361="zákl. přenesená",J1361,0)</f>
        <v>0</v>
      </c>
      <c r="BH1361" s="145">
        <f>IF(N1361="sníž. přenesená",J1361,0)</f>
        <v>0</v>
      </c>
      <c r="BI1361" s="145">
        <f>IF(N1361="nulová",J1361,0)</f>
        <v>0</v>
      </c>
      <c r="BJ1361" s="18" t="s">
        <v>86</v>
      </c>
      <c r="BK1361" s="145">
        <f>ROUND(I1361*H1361,2)</f>
        <v>0</v>
      </c>
      <c r="BL1361" s="18" t="s">
        <v>648</v>
      </c>
      <c r="BM1361" s="144" t="s">
        <v>1946</v>
      </c>
    </row>
    <row r="1362" spans="2:65" s="1" customFormat="1" ht="10.199999999999999">
      <c r="B1362" s="34"/>
      <c r="D1362" s="146" t="s">
        <v>187</v>
      </c>
      <c r="F1362" s="147" t="s">
        <v>889</v>
      </c>
      <c r="I1362" s="148"/>
      <c r="L1362" s="34"/>
      <c r="M1362" s="149"/>
      <c r="T1362" s="55"/>
      <c r="AT1362" s="18" t="s">
        <v>187</v>
      </c>
      <c r="AU1362" s="18" t="s">
        <v>88</v>
      </c>
    </row>
    <row r="1363" spans="2:65" s="12" customFormat="1" ht="10.199999999999999">
      <c r="B1363" s="150"/>
      <c r="D1363" s="151" t="s">
        <v>189</v>
      </c>
      <c r="E1363" s="152" t="s">
        <v>32</v>
      </c>
      <c r="F1363" s="153" t="s">
        <v>222</v>
      </c>
      <c r="H1363" s="152" t="s">
        <v>32</v>
      </c>
      <c r="I1363" s="154"/>
      <c r="L1363" s="150"/>
      <c r="M1363" s="155"/>
      <c r="T1363" s="156"/>
      <c r="AT1363" s="152" t="s">
        <v>189</v>
      </c>
      <c r="AU1363" s="152" t="s">
        <v>88</v>
      </c>
      <c r="AV1363" s="12" t="s">
        <v>86</v>
      </c>
      <c r="AW1363" s="12" t="s">
        <v>41</v>
      </c>
      <c r="AX1363" s="12" t="s">
        <v>79</v>
      </c>
      <c r="AY1363" s="152" t="s">
        <v>178</v>
      </c>
    </row>
    <row r="1364" spans="2:65" s="12" customFormat="1" ht="20.399999999999999">
      <c r="B1364" s="150"/>
      <c r="D1364" s="151" t="s">
        <v>189</v>
      </c>
      <c r="E1364" s="152" t="s">
        <v>32</v>
      </c>
      <c r="F1364" s="153" t="s">
        <v>890</v>
      </c>
      <c r="H1364" s="152" t="s">
        <v>32</v>
      </c>
      <c r="I1364" s="154"/>
      <c r="L1364" s="150"/>
      <c r="M1364" s="155"/>
      <c r="T1364" s="156"/>
      <c r="AT1364" s="152" t="s">
        <v>189</v>
      </c>
      <c r="AU1364" s="152" t="s">
        <v>88</v>
      </c>
      <c r="AV1364" s="12" t="s">
        <v>86</v>
      </c>
      <c r="AW1364" s="12" t="s">
        <v>41</v>
      </c>
      <c r="AX1364" s="12" t="s">
        <v>79</v>
      </c>
      <c r="AY1364" s="152" t="s">
        <v>178</v>
      </c>
    </row>
    <row r="1365" spans="2:65" s="12" customFormat="1" ht="10.199999999999999">
      <c r="B1365" s="150"/>
      <c r="D1365" s="151" t="s">
        <v>189</v>
      </c>
      <c r="E1365" s="152" t="s">
        <v>32</v>
      </c>
      <c r="F1365" s="153" t="s">
        <v>1320</v>
      </c>
      <c r="H1365" s="152" t="s">
        <v>32</v>
      </c>
      <c r="I1365" s="154"/>
      <c r="L1365" s="150"/>
      <c r="M1365" s="155"/>
      <c r="T1365" s="156"/>
      <c r="AT1365" s="152" t="s">
        <v>189</v>
      </c>
      <c r="AU1365" s="152" t="s">
        <v>88</v>
      </c>
      <c r="AV1365" s="12" t="s">
        <v>86</v>
      </c>
      <c r="AW1365" s="12" t="s">
        <v>41</v>
      </c>
      <c r="AX1365" s="12" t="s">
        <v>79</v>
      </c>
      <c r="AY1365" s="152" t="s">
        <v>178</v>
      </c>
    </row>
    <row r="1366" spans="2:65" s="13" customFormat="1" ht="10.199999999999999">
      <c r="B1366" s="157"/>
      <c r="D1366" s="151" t="s">
        <v>189</v>
      </c>
      <c r="E1366" s="158" t="s">
        <v>32</v>
      </c>
      <c r="F1366" s="159" t="s">
        <v>1947</v>
      </c>
      <c r="H1366" s="160">
        <v>136.80000000000001</v>
      </c>
      <c r="I1366" s="161"/>
      <c r="L1366" s="157"/>
      <c r="M1366" s="162"/>
      <c r="T1366" s="163"/>
      <c r="AT1366" s="158" t="s">
        <v>189</v>
      </c>
      <c r="AU1366" s="158" t="s">
        <v>88</v>
      </c>
      <c r="AV1366" s="13" t="s">
        <v>88</v>
      </c>
      <c r="AW1366" s="13" t="s">
        <v>41</v>
      </c>
      <c r="AX1366" s="13" t="s">
        <v>79</v>
      </c>
      <c r="AY1366" s="158" t="s">
        <v>178</v>
      </c>
    </row>
    <row r="1367" spans="2:65" s="13" customFormat="1" ht="10.199999999999999">
      <c r="B1367" s="157"/>
      <c r="D1367" s="151" t="s">
        <v>189</v>
      </c>
      <c r="E1367" s="158" t="s">
        <v>32</v>
      </c>
      <c r="F1367" s="159" t="s">
        <v>1948</v>
      </c>
      <c r="H1367" s="160">
        <v>76.88</v>
      </c>
      <c r="I1367" s="161"/>
      <c r="L1367" s="157"/>
      <c r="M1367" s="162"/>
      <c r="T1367" s="163"/>
      <c r="AT1367" s="158" t="s">
        <v>189</v>
      </c>
      <c r="AU1367" s="158" t="s">
        <v>88</v>
      </c>
      <c r="AV1367" s="13" t="s">
        <v>88</v>
      </c>
      <c r="AW1367" s="13" t="s">
        <v>41</v>
      </c>
      <c r="AX1367" s="13" t="s">
        <v>79</v>
      </c>
      <c r="AY1367" s="158" t="s">
        <v>178</v>
      </c>
    </row>
    <row r="1368" spans="2:65" s="12" customFormat="1" ht="10.199999999999999">
      <c r="B1368" s="150"/>
      <c r="D1368" s="151" t="s">
        <v>189</v>
      </c>
      <c r="E1368" s="152" t="s">
        <v>32</v>
      </c>
      <c r="F1368" s="153" t="s">
        <v>1322</v>
      </c>
      <c r="H1368" s="152" t="s">
        <v>32</v>
      </c>
      <c r="I1368" s="154"/>
      <c r="L1368" s="150"/>
      <c r="M1368" s="155"/>
      <c r="T1368" s="156"/>
      <c r="AT1368" s="152" t="s">
        <v>189</v>
      </c>
      <c r="AU1368" s="152" t="s">
        <v>88</v>
      </c>
      <c r="AV1368" s="12" t="s">
        <v>86</v>
      </c>
      <c r="AW1368" s="12" t="s">
        <v>41</v>
      </c>
      <c r="AX1368" s="12" t="s">
        <v>79</v>
      </c>
      <c r="AY1368" s="152" t="s">
        <v>178</v>
      </c>
    </row>
    <row r="1369" spans="2:65" s="13" customFormat="1" ht="10.199999999999999">
      <c r="B1369" s="157"/>
      <c r="D1369" s="151" t="s">
        <v>189</v>
      </c>
      <c r="E1369" s="158" t="s">
        <v>32</v>
      </c>
      <c r="F1369" s="159" t="s">
        <v>1949</v>
      </c>
      <c r="H1369" s="160">
        <v>151.05000000000001</v>
      </c>
      <c r="I1369" s="161"/>
      <c r="L1369" s="157"/>
      <c r="M1369" s="162"/>
      <c r="T1369" s="163"/>
      <c r="AT1369" s="158" t="s">
        <v>189</v>
      </c>
      <c r="AU1369" s="158" t="s">
        <v>88</v>
      </c>
      <c r="AV1369" s="13" t="s">
        <v>88</v>
      </c>
      <c r="AW1369" s="13" t="s">
        <v>41</v>
      </c>
      <c r="AX1369" s="13" t="s">
        <v>79</v>
      </c>
      <c r="AY1369" s="158" t="s">
        <v>178</v>
      </c>
    </row>
    <row r="1370" spans="2:65" s="13" customFormat="1" ht="10.199999999999999">
      <c r="B1370" s="157"/>
      <c r="D1370" s="151" t="s">
        <v>189</v>
      </c>
      <c r="E1370" s="158" t="s">
        <v>32</v>
      </c>
      <c r="F1370" s="159" t="s">
        <v>1950</v>
      </c>
      <c r="H1370" s="160">
        <v>28.83</v>
      </c>
      <c r="I1370" s="161"/>
      <c r="L1370" s="157"/>
      <c r="M1370" s="162"/>
      <c r="T1370" s="163"/>
      <c r="AT1370" s="158" t="s">
        <v>189</v>
      </c>
      <c r="AU1370" s="158" t="s">
        <v>88</v>
      </c>
      <c r="AV1370" s="13" t="s">
        <v>88</v>
      </c>
      <c r="AW1370" s="13" t="s">
        <v>41</v>
      </c>
      <c r="AX1370" s="13" t="s">
        <v>79</v>
      </c>
      <c r="AY1370" s="158" t="s">
        <v>178</v>
      </c>
    </row>
    <row r="1371" spans="2:65" s="14" customFormat="1" ht="10.199999999999999">
      <c r="B1371" s="164"/>
      <c r="D1371" s="151" t="s">
        <v>189</v>
      </c>
      <c r="E1371" s="165" t="s">
        <v>32</v>
      </c>
      <c r="F1371" s="166" t="s">
        <v>192</v>
      </c>
      <c r="H1371" s="167">
        <v>393.56</v>
      </c>
      <c r="I1371" s="168"/>
      <c r="L1371" s="164"/>
      <c r="M1371" s="169"/>
      <c r="T1371" s="170"/>
      <c r="AT1371" s="165" t="s">
        <v>189</v>
      </c>
      <c r="AU1371" s="165" t="s">
        <v>88</v>
      </c>
      <c r="AV1371" s="14" t="s">
        <v>185</v>
      </c>
      <c r="AW1371" s="14" t="s">
        <v>41</v>
      </c>
      <c r="AX1371" s="14" t="s">
        <v>86</v>
      </c>
      <c r="AY1371" s="165" t="s">
        <v>178</v>
      </c>
    </row>
    <row r="1372" spans="2:65" s="1" customFormat="1" ht="16.5" customHeight="1">
      <c r="B1372" s="34"/>
      <c r="C1372" s="171" t="s">
        <v>1951</v>
      </c>
      <c r="D1372" s="171" t="s">
        <v>398</v>
      </c>
      <c r="E1372" s="172" t="s">
        <v>893</v>
      </c>
      <c r="F1372" s="173" t="s">
        <v>894</v>
      </c>
      <c r="G1372" s="174" t="s">
        <v>234</v>
      </c>
      <c r="H1372" s="175">
        <v>401.43099999999998</v>
      </c>
      <c r="I1372" s="176"/>
      <c r="J1372" s="177">
        <f>ROUND(I1372*H1372,2)</f>
        <v>0</v>
      </c>
      <c r="K1372" s="173" t="s">
        <v>184</v>
      </c>
      <c r="L1372" s="178"/>
      <c r="M1372" s="179" t="s">
        <v>32</v>
      </c>
      <c r="N1372" s="180" t="s">
        <v>50</v>
      </c>
      <c r="P1372" s="142">
        <f>O1372*H1372</f>
        <v>0</v>
      </c>
      <c r="Q1372" s="142">
        <v>0.17599999999999999</v>
      </c>
      <c r="R1372" s="142">
        <f>Q1372*H1372</f>
        <v>70.651855999999995</v>
      </c>
      <c r="S1372" s="142">
        <v>0</v>
      </c>
      <c r="T1372" s="143">
        <f>S1372*H1372</f>
        <v>0</v>
      </c>
      <c r="AR1372" s="144" t="s">
        <v>895</v>
      </c>
      <c r="AT1372" s="144" t="s">
        <v>398</v>
      </c>
      <c r="AU1372" s="144" t="s">
        <v>88</v>
      </c>
      <c r="AY1372" s="18" t="s">
        <v>178</v>
      </c>
      <c r="BE1372" s="145">
        <f>IF(N1372="základní",J1372,0)</f>
        <v>0</v>
      </c>
      <c r="BF1372" s="145">
        <f>IF(N1372="snížená",J1372,0)</f>
        <v>0</v>
      </c>
      <c r="BG1372" s="145">
        <f>IF(N1372="zákl. přenesená",J1372,0)</f>
        <v>0</v>
      </c>
      <c r="BH1372" s="145">
        <f>IF(N1372="sníž. přenesená",J1372,0)</f>
        <v>0</v>
      </c>
      <c r="BI1372" s="145">
        <f>IF(N1372="nulová",J1372,0)</f>
        <v>0</v>
      </c>
      <c r="BJ1372" s="18" t="s">
        <v>86</v>
      </c>
      <c r="BK1372" s="145">
        <f>ROUND(I1372*H1372,2)</f>
        <v>0</v>
      </c>
      <c r="BL1372" s="18" t="s">
        <v>895</v>
      </c>
      <c r="BM1372" s="144" t="s">
        <v>1952</v>
      </c>
    </row>
    <row r="1373" spans="2:65" s="1" customFormat="1" ht="28.8">
      <c r="B1373" s="34"/>
      <c r="D1373" s="151" t="s">
        <v>897</v>
      </c>
      <c r="F1373" s="188" t="s">
        <v>898</v>
      </c>
      <c r="I1373" s="148"/>
      <c r="L1373" s="34"/>
      <c r="M1373" s="149"/>
      <c r="T1373" s="55"/>
      <c r="AT1373" s="18" t="s">
        <v>897</v>
      </c>
      <c r="AU1373" s="18" t="s">
        <v>88</v>
      </c>
    </row>
    <row r="1374" spans="2:65" s="13" customFormat="1" ht="10.199999999999999">
      <c r="B1374" s="157"/>
      <c r="D1374" s="151" t="s">
        <v>189</v>
      </c>
      <c r="F1374" s="159" t="s">
        <v>1953</v>
      </c>
      <c r="H1374" s="160">
        <v>401.43099999999998</v>
      </c>
      <c r="I1374" s="161"/>
      <c r="L1374" s="157"/>
      <c r="M1374" s="162"/>
      <c r="T1374" s="163"/>
      <c r="AT1374" s="158" t="s">
        <v>189</v>
      </c>
      <c r="AU1374" s="158" t="s">
        <v>88</v>
      </c>
      <c r="AV1374" s="13" t="s">
        <v>88</v>
      </c>
      <c r="AW1374" s="13" t="s">
        <v>4</v>
      </c>
      <c r="AX1374" s="13" t="s">
        <v>86</v>
      </c>
      <c r="AY1374" s="158" t="s">
        <v>178</v>
      </c>
    </row>
    <row r="1375" spans="2:65" s="1" customFormat="1" ht="55.5" customHeight="1">
      <c r="B1375" s="34"/>
      <c r="C1375" s="133" t="s">
        <v>1954</v>
      </c>
      <c r="D1375" s="133" t="s">
        <v>180</v>
      </c>
      <c r="E1375" s="134" t="s">
        <v>901</v>
      </c>
      <c r="F1375" s="135" t="s">
        <v>902</v>
      </c>
      <c r="G1375" s="136" t="s">
        <v>234</v>
      </c>
      <c r="H1375" s="137">
        <v>393.56</v>
      </c>
      <c r="I1375" s="138"/>
      <c r="J1375" s="139">
        <f>ROUND(I1375*H1375,2)</f>
        <v>0</v>
      </c>
      <c r="K1375" s="135" t="s">
        <v>184</v>
      </c>
      <c r="L1375" s="34"/>
      <c r="M1375" s="140" t="s">
        <v>32</v>
      </c>
      <c r="N1375" s="141" t="s">
        <v>50</v>
      </c>
      <c r="P1375" s="142">
        <f>O1375*H1375</f>
        <v>0</v>
      </c>
      <c r="Q1375" s="142">
        <v>0</v>
      </c>
      <c r="R1375" s="142">
        <f>Q1375*H1375</f>
        <v>0</v>
      </c>
      <c r="S1375" s="142">
        <v>0.29499999999999998</v>
      </c>
      <c r="T1375" s="143">
        <f>S1375*H1375</f>
        <v>116.1002</v>
      </c>
      <c r="AR1375" s="144" t="s">
        <v>648</v>
      </c>
      <c r="AT1375" s="144" t="s">
        <v>180</v>
      </c>
      <c r="AU1375" s="144" t="s">
        <v>88</v>
      </c>
      <c r="AY1375" s="18" t="s">
        <v>178</v>
      </c>
      <c r="BE1375" s="145">
        <f>IF(N1375="základní",J1375,0)</f>
        <v>0</v>
      </c>
      <c r="BF1375" s="145">
        <f>IF(N1375="snížená",J1375,0)</f>
        <v>0</v>
      </c>
      <c r="BG1375" s="145">
        <f>IF(N1375="zákl. přenesená",J1375,0)</f>
        <v>0</v>
      </c>
      <c r="BH1375" s="145">
        <f>IF(N1375="sníž. přenesená",J1375,0)</f>
        <v>0</v>
      </c>
      <c r="BI1375" s="145">
        <f>IF(N1375="nulová",J1375,0)</f>
        <v>0</v>
      </c>
      <c r="BJ1375" s="18" t="s">
        <v>86</v>
      </c>
      <c r="BK1375" s="145">
        <f>ROUND(I1375*H1375,2)</f>
        <v>0</v>
      </c>
      <c r="BL1375" s="18" t="s">
        <v>648</v>
      </c>
      <c r="BM1375" s="144" t="s">
        <v>1955</v>
      </c>
    </row>
    <row r="1376" spans="2:65" s="1" customFormat="1" ht="10.199999999999999">
      <c r="B1376" s="34"/>
      <c r="D1376" s="146" t="s">
        <v>187</v>
      </c>
      <c r="F1376" s="147" t="s">
        <v>904</v>
      </c>
      <c r="I1376" s="148"/>
      <c r="L1376" s="34"/>
      <c r="M1376" s="149"/>
      <c r="T1376" s="55"/>
      <c r="AT1376" s="18" t="s">
        <v>187</v>
      </c>
      <c r="AU1376" s="18" t="s">
        <v>88</v>
      </c>
    </row>
    <row r="1377" spans="2:65" s="12" customFormat="1" ht="10.199999999999999">
      <c r="B1377" s="150"/>
      <c r="D1377" s="151" t="s">
        <v>189</v>
      </c>
      <c r="E1377" s="152" t="s">
        <v>32</v>
      </c>
      <c r="F1377" s="153" t="s">
        <v>222</v>
      </c>
      <c r="H1377" s="152" t="s">
        <v>32</v>
      </c>
      <c r="I1377" s="154"/>
      <c r="L1377" s="150"/>
      <c r="M1377" s="155"/>
      <c r="T1377" s="156"/>
      <c r="AT1377" s="152" t="s">
        <v>189</v>
      </c>
      <c r="AU1377" s="152" t="s">
        <v>88</v>
      </c>
      <c r="AV1377" s="12" t="s">
        <v>86</v>
      </c>
      <c r="AW1377" s="12" t="s">
        <v>41</v>
      </c>
      <c r="AX1377" s="12" t="s">
        <v>79</v>
      </c>
      <c r="AY1377" s="152" t="s">
        <v>178</v>
      </c>
    </row>
    <row r="1378" spans="2:65" s="12" customFormat="1" ht="20.399999999999999">
      <c r="B1378" s="150"/>
      <c r="D1378" s="151" t="s">
        <v>189</v>
      </c>
      <c r="E1378" s="152" t="s">
        <v>32</v>
      </c>
      <c r="F1378" s="153" t="s">
        <v>890</v>
      </c>
      <c r="H1378" s="152" t="s">
        <v>32</v>
      </c>
      <c r="I1378" s="154"/>
      <c r="L1378" s="150"/>
      <c r="M1378" s="155"/>
      <c r="T1378" s="156"/>
      <c r="AT1378" s="152" t="s">
        <v>189</v>
      </c>
      <c r="AU1378" s="152" t="s">
        <v>88</v>
      </c>
      <c r="AV1378" s="12" t="s">
        <v>86</v>
      </c>
      <c r="AW1378" s="12" t="s">
        <v>41</v>
      </c>
      <c r="AX1378" s="12" t="s">
        <v>79</v>
      </c>
      <c r="AY1378" s="152" t="s">
        <v>178</v>
      </c>
    </row>
    <row r="1379" spans="2:65" s="12" customFormat="1" ht="10.199999999999999">
      <c r="B1379" s="150"/>
      <c r="D1379" s="151" t="s">
        <v>189</v>
      </c>
      <c r="E1379" s="152" t="s">
        <v>32</v>
      </c>
      <c r="F1379" s="153" t="s">
        <v>1320</v>
      </c>
      <c r="H1379" s="152" t="s">
        <v>32</v>
      </c>
      <c r="I1379" s="154"/>
      <c r="L1379" s="150"/>
      <c r="M1379" s="155"/>
      <c r="T1379" s="156"/>
      <c r="AT1379" s="152" t="s">
        <v>189</v>
      </c>
      <c r="AU1379" s="152" t="s">
        <v>88</v>
      </c>
      <c r="AV1379" s="12" t="s">
        <v>86</v>
      </c>
      <c r="AW1379" s="12" t="s">
        <v>41</v>
      </c>
      <c r="AX1379" s="12" t="s">
        <v>79</v>
      </c>
      <c r="AY1379" s="152" t="s">
        <v>178</v>
      </c>
    </row>
    <row r="1380" spans="2:65" s="13" customFormat="1" ht="10.199999999999999">
      <c r="B1380" s="157"/>
      <c r="D1380" s="151" t="s">
        <v>189</v>
      </c>
      <c r="E1380" s="158" t="s">
        <v>32</v>
      </c>
      <c r="F1380" s="159" t="s">
        <v>1947</v>
      </c>
      <c r="H1380" s="160">
        <v>136.80000000000001</v>
      </c>
      <c r="I1380" s="161"/>
      <c r="L1380" s="157"/>
      <c r="M1380" s="162"/>
      <c r="T1380" s="163"/>
      <c r="AT1380" s="158" t="s">
        <v>189</v>
      </c>
      <c r="AU1380" s="158" t="s">
        <v>88</v>
      </c>
      <c r="AV1380" s="13" t="s">
        <v>88</v>
      </c>
      <c r="AW1380" s="13" t="s">
        <v>41</v>
      </c>
      <c r="AX1380" s="13" t="s">
        <v>79</v>
      </c>
      <c r="AY1380" s="158" t="s">
        <v>178</v>
      </c>
    </row>
    <row r="1381" spans="2:65" s="13" customFormat="1" ht="10.199999999999999">
      <c r="B1381" s="157"/>
      <c r="D1381" s="151" t="s">
        <v>189</v>
      </c>
      <c r="E1381" s="158" t="s">
        <v>32</v>
      </c>
      <c r="F1381" s="159" t="s">
        <v>1948</v>
      </c>
      <c r="H1381" s="160">
        <v>76.88</v>
      </c>
      <c r="I1381" s="161"/>
      <c r="L1381" s="157"/>
      <c r="M1381" s="162"/>
      <c r="T1381" s="163"/>
      <c r="AT1381" s="158" t="s">
        <v>189</v>
      </c>
      <c r="AU1381" s="158" t="s">
        <v>88</v>
      </c>
      <c r="AV1381" s="13" t="s">
        <v>88</v>
      </c>
      <c r="AW1381" s="13" t="s">
        <v>41</v>
      </c>
      <c r="AX1381" s="13" t="s">
        <v>79</v>
      </c>
      <c r="AY1381" s="158" t="s">
        <v>178</v>
      </c>
    </row>
    <row r="1382" spans="2:65" s="12" customFormat="1" ht="10.199999999999999">
      <c r="B1382" s="150"/>
      <c r="D1382" s="151" t="s">
        <v>189</v>
      </c>
      <c r="E1382" s="152" t="s">
        <v>32</v>
      </c>
      <c r="F1382" s="153" t="s">
        <v>1322</v>
      </c>
      <c r="H1382" s="152" t="s">
        <v>32</v>
      </c>
      <c r="I1382" s="154"/>
      <c r="L1382" s="150"/>
      <c r="M1382" s="155"/>
      <c r="T1382" s="156"/>
      <c r="AT1382" s="152" t="s">
        <v>189</v>
      </c>
      <c r="AU1382" s="152" t="s">
        <v>88</v>
      </c>
      <c r="AV1382" s="12" t="s">
        <v>86</v>
      </c>
      <c r="AW1382" s="12" t="s">
        <v>41</v>
      </c>
      <c r="AX1382" s="12" t="s">
        <v>79</v>
      </c>
      <c r="AY1382" s="152" t="s">
        <v>178</v>
      </c>
    </row>
    <row r="1383" spans="2:65" s="13" customFormat="1" ht="10.199999999999999">
      <c r="B1383" s="157"/>
      <c r="D1383" s="151" t="s">
        <v>189</v>
      </c>
      <c r="E1383" s="158" t="s">
        <v>32</v>
      </c>
      <c r="F1383" s="159" t="s">
        <v>1949</v>
      </c>
      <c r="H1383" s="160">
        <v>151.05000000000001</v>
      </c>
      <c r="I1383" s="161"/>
      <c r="L1383" s="157"/>
      <c r="M1383" s="162"/>
      <c r="T1383" s="163"/>
      <c r="AT1383" s="158" t="s">
        <v>189</v>
      </c>
      <c r="AU1383" s="158" t="s">
        <v>88</v>
      </c>
      <c r="AV1383" s="13" t="s">
        <v>88</v>
      </c>
      <c r="AW1383" s="13" t="s">
        <v>41</v>
      </c>
      <c r="AX1383" s="13" t="s">
        <v>79</v>
      </c>
      <c r="AY1383" s="158" t="s">
        <v>178</v>
      </c>
    </row>
    <row r="1384" spans="2:65" s="13" customFormat="1" ht="10.199999999999999">
      <c r="B1384" s="157"/>
      <c r="D1384" s="151" t="s">
        <v>189</v>
      </c>
      <c r="E1384" s="158" t="s">
        <v>32</v>
      </c>
      <c r="F1384" s="159" t="s">
        <v>1950</v>
      </c>
      <c r="H1384" s="160">
        <v>28.83</v>
      </c>
      <c r="I1384" s="161"/>
      <c r="L1384" s="157"/>
      <c r="M1384" s="162"/>
      <c r="T1384" s="163"/>
      <c r="AT1384" s="158" t="s">
        <v>189</v>
      </c>
      <c r="AU1384" s="158" t="s">
        <v>88</v>
      </c>
      <c r="AV1384" s="13" t="s">
        <v>88</v>
      </c>
      <c r="AW1384" s="13" t="s">
        <v>41</v>
      </c>
      <c r="AX1384" s="13" t="s">
        <v>79</v>
      </c>
      <c r="AY1384" s="158" t="s">
        <v>178</v>
      </c>
    </row>
    <row r="1385" spans="2:65" s="14" customFormat="1" ht="10.199999999999999">
      <c r="B1385" s="164"/>
      <c r="D1385" s="151" t="s">
        <v>189</v>
      </c>
      <c r="E1385" s="165" t="s">
        <v>32</v>
      </c>
      <c r="F1385" s="166" t="s">
        <v>192</v>
      </c>
      <c r="H1385" s="167">
        <v>393.56</v>
      </c>
      <c r="I1385" s="168"/>
      <c r="L1385" s="164"/>
      <c r="M1385" s="169"/>
      <c r="T1385" s="170"/>
      <c r="AT1385" s="165" t="s">
        <v>189</v>
      </c>
      <c r="AU1385" s="165" t="s">
        <v>88</v>
      </c>
      <c r="AV1385" s="14" t="s">
        <v>185</v>
      </c>
      <c r="AW1385" s="14" t="s">
        <v>41</v>
      </c>
      <c r="AX1385" s="14" t="s">
        <v>86</v>
      </c>
      <c r="AY1385" s="165" t="s">
        <v>178</v>
      </c>
    </row>
    <row r="1386" spans="2:65" s="1" customFormat="1" ht="24.15" customHeight="1">
      <c r="B1386" s="34"/>
      <c r="C1386" s="133" t="s">
        <v>1956</v>
      </c>
      <c r="D1386" s="133" t="s">
        <v>180</v>
      </c>
      <c r="E1386" s="134" t="s">
        <v>906</v>
      </c>
      <c r="F1386" s="135" t="s">
        <v>907</v>
      </c>
      <c r="G1386" s="136" t="s">
        <v>401</v>
      </c>
      <c r="H1386" s="137">
        <v>116.1</v>
      </c>
      <c r="I1386" s="138"/>
      <c r="J1386" s="139">
        <f>ROUND(I1386*H1386,2)</f>
        <v>0</v>
      </c>
      <c r="K1386" s="135" t="s">
        <v>184</v>
      </c>
      <c r="L1386" s="34"/>
      <c r="M1386" s="140" t="s">
        <v>32</v>
      </c>
      <c r="N1386" s="141" t="s">
        <v>50</v>
      </c>
      <c r="P1386" s="142">
        <f>O1386*H1386</f>
        <v>0</v>
      </c>
      <c r="Q1386" s="142">
        <v>0</v>
      </c>
      <c r="R1386" s="142">
        <f>Q1386*H1386</f>
        <v>0</v>
      </c>
      <c r="S1386" s="142">
        <v>0</v>
      </c>
      <c r="T1386" s="143">
        <f>S1386*H1386</f>
        <v>0</v>
      </c>
      <c r="AR1386" s="144" t="s">
        <v>648</v>
      </c>
      <c r="AT1386" s="144" t="s">
        <v>180</v>
      </c>
      <c r="AU1386" s="144" t="s">
        <v>88</v>
      </c>
      <c r="AY1386" s="18" t="s">
        <v>178</v>
      </c>
      <c r="BE1386" s="145">
        <f>IF(N1386="základní",J1386,0)</f>
        <v>0</v>
      </c>
      <c r="BF1386" s="145">
        <f>IF(N1386="snížená",J1386,0)</f>
        <v>0</v>
      </c>
      <c r="BG1386" s="145">
        <f>IF(N1386="zákl. přenesená",J1386,0)</f>
        <v>0</v>
      </c>
      <c r="BH1386" s="145">
        <f>IF(N1386="sníž. přenesená",J1386,0)</f>
        <v>0</v>
      </c>
      <c r="BI1386" s="145">
        <f>IF(N1386="nulová",J1386,0)</f>
        <v>0</v>
      </c>
      <c r="BJ1386" s="18" t="s">
        <v>86</v>
      </c>
      <c r="BK1386" s="145">
        <f>ROUND(I1386*H1386,2)</f>
        <v>0</v>
      </c>
      <c r="BL1386" s="18" t="s">
        <v>648</v>
      </c>
      <c r="BM1386" s="144" t="s">
        <v>1957</v>
      </c>
    </row>
    <row r="1387" spans="2:65" s="1" customFormat="1" ht="10.199999999999999">
      <c r="B1387" s="34"/>
      <c r="D1387" s="146" t="s">
        <v>187</v>
      </c>
      <c r="F1387" s="147" t="s">
        <v>909</v>
      </c>
      <c r="I1387" s="148"/>
      <c r="L1387" s="34"/>
      <c r="M1387" s="149"/>
      <c r="T1387" s="55"/>
      <c r="AT1387" s="18" t="s">
        <v>187</v>
      </c>
      <c r="AU1387" s="18" t="s">
        <v>88</v>
      </c>
    </row>
    <row r="1388" spans="2:65" s="1" customFormat="1" ht="37.799999999999997" customHeight="1">
      <c r="B1388" s="34"/>
      <c r="C1388" s="133" t="s">
        <v>1958</v>
      </c>
      <c r="D1388" s="133" t="s">
        <v>180</v>
      </c>
      <c r="E1388" s="134" t="s">
        <v>911</v>
      </c>
      <c r="F1388" s="135" t="s">
        <v>912</v>
      </c>
      <c r="G1388" s="136" t="s">
        <v>401</v>
      </c>
      <c r="H1388" s="137">
        <v>348.3</v>
      </c>
      <c r="I1388" s="138"/>
      <c r="J1388" s="139">
        <f>ROUND(I1388*H1388,2)</f>
        <v>0</v>
      </c>
      <c r="K1388" s="135" t="s">
        <v>184</v>
      </c>
      <c r="L1388" s="34"/>
      <c r="M1388" s="140" t="s">
        <v>32</v>
      </c>
      <c r="N1388" s="141" t="s">
        <v>50</v>
      </c>
      <c r="P1388" s="142">
        <f>O1388*H1388</f>
        <v>0</v>
      </c>
      <c r="Q1388" s="142">
        <v>0</v>
      </c>
      <c r="R1388" s="142">
        <f>Q1388*H1388</f>
        <v>0</v>
      </c>
      <c r="S1388" s="142">
        <v>0</v>
      </c>
      <c r="T1388" s="143">
        <f>S1388*H1388</f>
        <v>0</v>
      </c>
      <c r="AR1388" s="144" t="s">
        <v>648</v>
      </c>
      <c r="AT1388" s="144" t="s">
        <v>180</v>
      </c>
      <c r="AU1388" s="144" t="s">
        <v>88</v>
      </c>
      <c r="AY1388" s="18" t="s">
        <v>178</v>
      </c>
      <c r="BE1388" s="145">
        <f>IF(N1388="základní",J1388,0)</f>
        <v>0</v>
      </c>
      <c r="BF1388" s="145">
        <f>IF(N1388="snížená",J1388,0)</f>
        <v>0</v>
      </c>
      <c r="BG1388" s="145">
        <f>IF(N1388="zákl. přenesená",J1388,0)</f>
        <v>0</v>
      </c>
      <c r="BH1388" s="145">
        <f>IF(N1388="sníž. přenesená",J1388,0)</f>
        <v>0</v>
      </c>
      <c r="BI1388" s="145">
        <f>IF(N1388="nulová",J1388,0)</f>
        <v>0</v>
      </c>
      <c r="BJ1388" s="18" t="s">
        <v>86</v>
      </c>
      <c r="BK1388" s="145">
        <f>ROUND(I1388*H1388,2)</f>
        <v>0</v>
      </c>
      <c r="BL1388" s="18" t="s">
        <v>648</v>
      </c>
      <c r="BM1388" s="144" t="s">
        <v>1959</v>
      </c>
    </row>
    <row r="1389" spans="2:65" s="1" customFormat="1" ht="10.199999999999999">
      <c r="B1389" s="34"/>
      <c r="D1389" s="146" t="s">
        <v>187</v>
      </c>
      <c r="F1389" s="147" t="s">
        <v>914</v>
      </c>
      <c r="I1389" s="148"/>
      <c r="L1389" s="34"/>
      <c r="M1389" s="149"/>
      <c r="T1389" s="55"/>
      <c r="AT1389" s="18" t="s">
        <v>187</v>
      </c>
      <c r="AU1389" s="18" t="s">
        <v>88</v>
      </c>
    </row>
    <row r="1390" spans="2:65" s="13" customFormat="1" ht="10.199999999999999">
      <c r="B1390" s="157"/>
      <c r="D1390" s="151" t="s">
        <v>189</v>
      </c>
      <c r="F1390" s="159" t="s">
        <v>1960</v>
      </c>
      <c r="H1390" s="160">
        <v>348.3</v>
      </c>
      <c r="I1390" s="161"/>
      <c r="L1390" s="157"/>
      <c r="M1390" s="162"/>
      <c r="T1390" s="163"/>
      <c r="AT1390" s="158" t="s">
        <v>189</v>
      </c>
      <c r="AU1390" s="158" t="s">
        <v>88</v>
      </c>
      <c r="AV1390" s="13" t="s">
        <v>88</v>
      </c>
      <c r="AW1390" s="13" t="s">
        <v>4</v>
      </c>
      <c r="AX1390" s="13" t="s">
        <v>86</v>
      </c>
      <c r="AY1390" s="158" t="s">
        <v>178</v>
      </c>
    </row>
    <row r="1391" spans="2:65" s="1" customFormat="1" ht="24.15" customHeight="1">
      <c r="B1391" s="34"/>
      <c r="C1391" s="133" t="s">
        <v>1961</v>
      </c>
      <c r="D1391" s="133" t="s">
        <v>180</v>
      </c>
      <c r="E1391" s="134" t="s">
        <v>917</v>
      </c>
      <c r="F1391" s="135" t="s">
        <v>918</v>
      </c>
      <c r="G1391" s="136" t="s">
        <v>401</v>
      </c>
      <c r="H1391" s="137">
        <v>103.809</v>
      </c>
      <c r="I1391" s="138"/>
      <c r="J1391" s="139">
        <f>ROUND(I1391*H1391,2)</f>
        <v>0</v>
      </c>
      <c r="K1391" s="135" t="s">
        <v>184</v>
      </c>
      <c r="L1391" s="34"/>
      <c r="M1391" s="140" t="s">
        <v>32</v>
      </c>
      <c r="N1391" s="141" t="s">
        <v>50</v>
      </c>
      <c r="P1391" s="142">
        <f>O1391*H1391</f>
        <v>0</v>
      </c>
      <c r="Q1391" s="142">
        <v>0</v>
      </c>
      <c r="R1391" s="142">
        <f>Q1391*H1391</f>
        <v>0</v>
      </c>
      <c r="S1391" s="142">
        <v>0</v>
      </c>
      <c r="T1391" s="143">
        <f>S1391*H1391</f>
        <v>0</v>
      </c>
      <c r="AR1391" s="144" t="s">
        <v>648</v>
      </c>
      <c r="AT1391" s="144" t="s">
        <v>180</v>
      </c>
      <c r="AU1391" s="144" t="s">
        <v>88</v>
      </c>
      <c r="AY1391" s="18" t="s">
        <v>178</v>
      </c>
      <c r="BE1391" s="145">
        <f>IF(N1391="základní",J1391,0)</f>
        <v>0</v>
      </c>
      <c r="BF1391" s="145">
        <f>IF(N1391="snížená",J1391,0)</f>
        <v>0</v>
      </c>
      <c r="BG1391" s="145">
        <f>IF(N1391="zákl. přenesená",J1391,0)</f>
        <v>0</v>
      </c>
      <c r="BH1391" s="145">
        <f>IF(N1391="sníž. přenesená",J1391,0)</f>
        <v>0</v>
      </c>
      <c r="BI1391" s="145">
        <f>IF(N1391="nulová",J1391,0)</f>
        <v>0</v>
      </c>
      <c r="BJ1391" s="18" t="s">
        <v>86</v>
      </c>
      <c r="BK1391" s="145">
        <f>ROUND(I1391*H1391,2)</f>
        <v>0</v>
      </c>
      <c r="BL1391" s="18" t="s">
        <v>648</v>
      </c>
      <c r="BM1391" s="144" t="s">
        <v>1962</v>
      </c>
    </row>
    <row r="1392" spans="2:65" s="1" customFormat="1" ht="10.199999999999999">
      <c r="B1392" s="34"/>
      <c r="D1392" s="146" t="s">
        <v>187</v>
      </c>
      <c r="F1392" s="147" t="s">
        <v>920</v>
      </c>
      <c r="I1392" s="148"/>
      <c r="L1392" s="34"/>
      <c r="M1392" s="149"/>
      <c r="T1392" s="55"/>
      <c r="AT1392" s="18" t="s">
        <v>187</v>
      </c>
      <c r="AU1392" s="18" t="s">
        <v>88</v>
      </c>
    </row>
    <row r="1393" spans="2:65" s="1" customFormat="1" ht="55.5" customHeight="1">
      <c r="B1393" s="34"/>
      <c r="C1393" s="133" t="s">
        <v>1963</v>
      </c>
      <c r="D1393" s="133" t="s">
        <v>180</v>
      </c>
      <c r="E1393" s="134" t="s">
        <v>922</v>
      </c>
      <c r="F1393" s="135" t="s">
        <v>923</v>
      </c>
      <c r="G1393" s="136" t="s">
        <v>401</v>
      </c>
      <c r="H1393" s="137">
        <v>311.42700000000002</v>
      </c>
      <c r="I1393" s="138"/>
      <c r="J1393" s="139">
        <f>ROUND(I1393*H1393,2)</f>
        <v>0</v>
      </c>
      <c r="K1393" s="135" t="s">
        <v>184</v>
      </c>
      <c r="L1393" s="34"/>
      <c r="M1393" s="140" t="s">
        <v>32</v>
      </c>
      <c r="N1393" s="141" t="s">
        <v>50</v>
      </c>
      <c r="P1393" s="142">
        <f>O1393*H1393</f>
        <v>0</v>
      </c>
      <c r="Q1393" s="142">
        <v>0</v>
      </c>
      <c r="R1393" s="142">
        <f>Q1393*H1393</f>
        <v>0</v>
      </c>
      <c r="S1393" s="142">
        <v>0</v>
      </c>
      <c r="T1393" s="143">
        <f>S1393*H1393</f>
        <v>0</v>
      </c>
      <c r="AR1393" s="144" t="s">
        <v>648</v>
      </c>
      <c r="AT1393" s="144" t="s">
        <v>180</v>
      </c>
      <c r="AU1393" s="144" t="s">
        <v>88</v>
      </c>
      <c r="AY1393" s="18" t="s">
        <v>178</v>
      </c>
      <c r="BE1393" s="145">
        <f>IF(N1393="základní",J1393,0)</f>
        <v>0</v>
      </c>
      <c r="BF1393" s="145">
        <f>IF(N1393="snížená",J1393,0)</f>
        <v>0</v>
      </c>
      <c r="BG1393" s="145">
        <f>IF(N1393="zákl. přenesená",J1393,0)</f>
        <v>0</v>
      </c>
      <c r="BH1393" s="145">
        <f>IF(N1393="sníž. přenesená",J1393,0)</f>
        <v>0</v>
      </c>
      <c r="BI1393" s="145">
        <f>IF(N1393="nulová",J1393,0)</f>
        <v>0</v>
      </c>
      <c r="BJ1393" s="18" t="s">
        <v>86</v>
      </c>
      <c r="BK1393" s="145">
        <f>ROUND(I1393*H1393,2)</f>
        <v>0</v>
      </c>
      <c r="BL1393" s="18" t="s">
        <v>648</v>
      </c>
      <c r="BM1393" s="144" t="s">
        <v>1964</v>
      </c>
    </row>
    <row r="1394" spans="2:65" s="1" customFormat="1" ht="10.199999999999999">
      <c r="B1394" s="34"/>
      <c r="D1394" s="146" t="s">
        <v>187</v>
      </c>
      <c r="F1394" s="147" t="s">
        <v>925</v>
      </c>
      <c r="I1394" s="148"/>
      <c r="L1394" s="34"/>
      <c r="M1394" s="149"/>
      <c r="T1394" s="55"/>
      <c r="AT1394" s="18" t="s">
        <v>187</v>
      </c>
      <c r="AU1394" s="18" t="s">
        <v>88</v>
      </c>
    </row>
    <row r="1395" spans="2:65" s="13" customFormat="1" ht="10.199999999999999">
      <c r="B1395" s="157"/>
      <c r="D1395" s="151" t="s">
        <v>189</v>
      </c>
      <c r="F1395" s="159" t="s">
        <v>1965</v>
      </c>
      <c r="H1395" s="160">
        <v>311.42700000000002</v>
      </c>
      <c r="I1395" s="161"/>
      <c r="L1395" s="157"/>
      <c r="M1395" s="162"/>
      <c r="T1395" s="163"/>
      <c r="AT1395" s="158" t="s">
        <v>189</v>
      </c>
      <c r="AU1395" s="158" t="s">
        <v>88</v>
      </c>
      <c r="AV1395" s="13" t="s">
        <v>88</v>
      </c>
      <c r="AW1395" s="13" t="s">
        <v>4</v>
      </c>
      <c r="AX1395" s="13" t="s">
        <v>86</v>
      </c>
      <c r="AY1395" s="158" t="s">
        <v>178</v>
      </c>
    </row>
    <row r="1396" spans="2:65" s="11" customFormat="1" ht="25.95" customHeight="1">
      <c r="B1396" s="121"/>
      <c r="D1396" s="122" t="s">
        <v>78</v>
      </c>
      <c r="E1396" s="123" t="s">
        <v>1966</v>
      </c>
      <c r="F1396" s="123" t="s">
        <v>1967</v>
      </c>
      <c r="I1396" s="124"/>
      <c r="J1396" s="125">
        <f>BK1396</f>
        <v>0</v>
      </c>
      <c r="L1396" s="121"/>
      <c r="M1396" s="126"/>
      <c r="P1396" s="127">
        <f>SUM(P1397:P1400)</f>
        <v>0</v>
      </c>
      <c r="R1396" s="127">
        <f>SUM(R1397:R1400)</f>
        <v>0</v>
      </c>
      <c r="T1396" s="128">
        <f>SUM(T1397:T1400)</f>
        <v>0</v>
      </c>
      <c r="AR1396" s="122" t="s">
        <v>185</v>
      </c>
      <c r="AT1396" s="129" t="s">
        <v>78</v>
      </c>
      <c r="AU1396" s="129" t="s">
        <v>79</v>
      </c>
      <c r="AY1396" s="122" t="s">
        <v>178</v>
      </c>
      <c r="BK1396" s="130">
        <f>SUM(BK1397:BK1400)</f>
        <v>0</v>
      </c>
    </row>
    <row r="1397" spans="2:65" s="1" customFormat="1" ht="37.799999999999997" customHeight="1">
      <c r="B1397" s="34"/>
      <c r="C1397" s="133" t="s">
        <v>1968</v>
      </c>
      <c r="D1397" s="133" t="s">
        <v>180</v>
      </c>
      <c r="E1397" s="134" t="s">
        <v>1969</v>
      </c>
      <c r="F1397" s="135" t="s">
        <v>1970</v>
      </c>
      <c r="G1397" s="136" t="s">
        <v>183</v>
      </c>
      <c r="H1397" s="137">
        <v>27</v>
      </c>
      <c r="I1397" s="138"/>
      <c r="J1397" s="139">
        <f>ROUND(I1397*H1397,2)</f>
        <v>0</v>
      </c>
      <c r="K1397" s="135" t="s">
        <v>184</v>
      </c>
      <c r="L1397" s="34"/>
      <c r="M1397" s="140" t="s">
        <v>32</v>
      </c>
      <c r="N1397" s="141" t="s">
        <v>50</v>
      </c>
      <c r="P1397" s="142">
        <f>O1397*H1397</f>
        <v>0</v>
      </c>
      <c r="Q1397" s="142">
        <v>0</v>
      </c>
      <c r="R1397" s="142">
        <f>Q1397*H1397</f>
        <v>0</v>
      </c>
      <c r="S1397" s="142">
        <v>0</v>
      </c>
      <c r="T1397" s="143">
        <f>S1397*H1397</f>
        <v>0</v>
      </c>
      <c r="AR1397" s="144" t="s">
        <v>1971</v>
      </c>
      <c r="AT1397" s="144" t="s">
        <v>180</v>
      </c>
      <c r="AU1397" s="144" t="s">
        <v>86</v>
      </c>
      <c r="AY1397" s="18" t="s">
        <v>178</v>
      </c>
      <c r="BE1397" s="145">
        <f>IF(N1397="základní",J1397,0)</f>
        <v>0</v>
      </c>
      <c r="BF1397" s="145">
        <f>IF(N1397="snížená",J1397,0)</f>
        <v>0</v>
      </c>
      <c r="BG1397" s="145">
        <f>IF(N1397="zákl. přenesená",J1397,0)</f>
        <v>0</v>
      </c>
      <c r="BH1397" s="145">
        <f>IF(N1397="sníž. přenesená",J1397,0)</f>
        <v>0</v>
      </c>
      <c r="BI1397" s="145">
        <f>IF(N1397="nulová",J1397,0)</f>
        <v>0</v>
      </c>
      <c r="BJ1397" s="18" t="s">
        <v>86</v>
      </c>
      <c r="BK1397" s="145">
        <f>ROUND(I1397*H1397,2)</f>
        <v>0</v>
      </c>
      <c r="BL1397" s="18" t="s">
        <v>1971</v>
      </c>
      <c r="BM1397" s="144" t="s">
        <v>1972</v>
      </c>
    </row>
    <row r="1398" spans="2:65" s="1" customFormat="1" ht="10.199999999999999">
      <c r="B1398" s="34"/>
      <c r="D1398" s="146" t="s">
        <v>187</v>
      </c>
      <c r="F1398" s="147" t="s">
        <v>1973</v>
      </c>
      <c r="I1398" s="148"/>
      <c r="L1398" s="34"/>
      <c r="M1398" s="149"/>
      <c r="T1398" s="55"/>
      <c r="AT1398" s="18" t="s">
        <v>187</v>
      </c>
      <c r="AU1398" s="18" t="s">
        <v>86</v>
      </c>
    </row>
    <row r="1399" spans="2:65" s="12" customFormat="1" ht="20.399999999999999">
      <c r="B1399" s="150"/>
      <c r="D1399" s="151" t="s">
        <v>189</v>
      </c>
      <c r="E1399" s="152" t="s">
        <v>32</v>
      </c>
      <c r="F1399" s="153" t="s">
        <v>1974</v>
      </c>
      <c r="H1399" s="152" t="s">
        <v>32</v>
      </c>
      <c r="I1399" s="154"/>
      <c r="L1399" s="150"/>
      <c r="M1399" s="155"/>
      <c r="T1399" s="156"/>
      <c r="AT1399" s="152" t="s">
        <v>189</v>
      </c>
      <c r="AU1399" s="152" t="s">
        <v>86</v>
      </c>
      <c r="AV1399" s="12" t="s">
        <v>86</v>
      </c>
      <c r="AW1399" s="12" t="s">
        <v>41</v>
      </c>
      <c r="AX1399" s="12" t="s">
        <v>79</v>
      </c>
      <c r="AY1399" s="152" t="s">
        <v>178</v>
      </c>
    </row>
    <row r="1400" spans="2:65" s="13" customFormat="1" ht="10.199999999999999">
      <c r="B1400" s="157"/>
      <c r="D1400" s="151" t="s">
        <v>189</v>
      </c>
      <c r="E1400" s="158" t="s">
        <v>32</v>
      </c>
      <c r="F1400" s="159" t="s">
        <v>1975</v>
      </c>
      <c r="H1400" s="160">
        <v>27</v>
      </c>
      <c r="I1400" s="161"/>
      <c r="L1400" s="157"/>
      <c r="M1400" s="162"/>
      <c r="T1400" s="163"/>
      <c r="AT1400" s="158" t="s">
        <v>189</v>
      </c>
      <c r="AU1400" s="158" t="s">
        <v>86</v>
      </c>
      <c r="AV1400" s="13" t="s">
        <v>88</v>
      </c>
      <c r="AW1400" s="13" t="s">
        <v>41</v>
      </c>
      <c r="AX1400" s="13" t="s">
        <v>86</v>
      </c>
      <c r="AY1400" s="158" t="s">
        <v>178</v>
      </c>
    </row>
    <row r="1401" spans="2:65" s="11" customFormat="1" ht="25.95" customHeight="1">
      <c r="B1401" s="121"/>
      <c r="D1401" s="122" t="s">
        <v>78</v>
      </c>
      <c r="E1401" s="123" t="s">
        <v>1976</v>
      </c>
      <c r="F1401" s="123" t="s">
        <v>1977</v>
      </c>
      <c r="I1401" s="124"/>
      <c r="J1401" s="125">
        <f>BK1401</f>
        <v>0</v>
      </c>
      <c r="L1401" s="121"/>
      <c r="M1401" s="126"/>
      <c r="P1401" s="127">
        <f>P1402</f>
        <v>0</v>
      </c>
      <c r="R1401" s="127">
        <f>R1402</f>
        <v>0</v>
      </c>
      <c r="T1401" s="128">
        <f>T1402</f>
        <v>0</v>
      </c>
      <c r="AR1401" s="122" t="s">
        <v>185</v>
      </c>
      <c r="AT1401" s="129" t="s">
        <v>78</v>
      </c>
      <c r="AU1401" s="129" t="s">
        <v>79</v>
      </c>
      <c r="AY1401" s="122" t="s">
        <v>178</v>
      </c>
      <c r="BK1401" s="130">
        <f>BK1402</f>
        <v>0</v>
      </c>
    </row>
    <row r="1402" spans="2:65" s="1" customFormat="1" ht="37.799999999999997" customHeight="1">
      <c r="B1402" s="34"/>
      <c r="C1402" s="133" t="s">
        <v>1978</v>
      </c>
      <c r="D1402" s="133" t="s">
        <v>180</v>
      </c>
      <c r="E1402" s="134" t="s">
        <v>1979</v>
      </c>
      <c r="F1402" s="135" t="s">
        <v>1980</v>
      </c>
      <c r="G1402" s="136" t="s">
        <v>219</v>
      </c>
      <c r="H1402" s="137">
        <v>1</v>
      </c>
      <c r="I1402" s="138"/>
      <c r="J1402" s="139">
        <f>ROUND(I1402*H1402,2)</f>
        <v>0</v>
      </c>
      <c r="K1402" s="135" t="s">
        <v>376</v>
      </c>
      <c r="L1402" s="34"/>
      <c r="M1402" s="195" t="s">
        <v>32</v>
      </c>
      <c r="N1402" s="196" t="s">
        <v>50</v>
      </c>
      <c r="O1402" s="193"/>
      <c r="P1402" s="197">
        <f>O1402*H1402</f>
        <v>0</v>
      </c>
      <c r="Q1402" s="197">
        <v>0</v>
      </c>
      <c r="R1402" s="197">
        <f>Q1402*H1402</f>
        <v>0</v>
      </c>
      <c r="S1402" s="197">
        <v>0</v>
      </c>
      <c r="T1402" s="198">
        <f>S1402*H1402</f>
        <v>0</v>
      </c>
      <c r="AR1402" s="144" t="s">
        <v>1971</v>
      </c>
      <c r="AT1402" s="144" t="s">
        <v>180</v>
      </c>
      <c r="AU1402" s="144" t="s">
        <v>86</v>
      </c>
      <c r="AY1402" s="18" t="s">
        <v>178</v>
      </c>
      <c r="BE1402" s="145">
        <f>IF(N1402="základní",J1402,0)</f>
        <v>0</v>
      </c>
      <c r="BF1402" s="145">
        <f>IF(N1402="snížená",J1402,0)</f>
        <v>0</v>
      </c>
      <c r="BG1402" s="145">
        <f>IF(N1402="zákl. přenesená",J1402,0)</f>
        <v>0</v>
      </c>
      <c r="BH1402" s="145">
        <f>IF(N1402="sníž. přenesená",J1402,0)</f>
        <v>0</v>
      </c>
      <c r="BI1402" s="145">
        <f>IF(N1402="nulová",J1402,0)</f>
        <v>0</v>
      </c>
      <c r="BJ1402" s="18" t="s">
        <v>86</v>
      </c>
      <c r="BK1402" s="145">
        <f>ROUND(I1402*H1402,2)</f>
        <v>0</v>
      </c>
      <c r="BL1402" s="18" t="s">
        <v>1971</v>
      </c>
      <c r="BM1402" s="144" t="s">
        <v>1981</v>
      </c>
    </row>
    <row r="1403" spans="2:65" s="1" customFormat="1" ht="6.9" customHeight="1">
      <c r="B1403" s="43"/>
      <c r="C1403" s="44"/>
      <c r="D1403" s="44"/>
      <c r="E1403" s="44"/>
      <c r="F1403" s="44"/>
      <c r="G1403" s="44"/>
      <c r="H1403" s="44"/>
      <c r="I1403" s="44"/>
      <c r="J1403" s="44"/>
      <c r="K1403" s="44"/>
      <c r="L1403" s="34"/>
    </row>
  </sheetData>
  <sheetProtection algorithmName="SHA-512" hashValue="BFg2d/sMI0YIDxRpJYVMvZPKy8JCB3Rh3ahPLGN5RrniYqvpjusw+Z8BDvPGXKO0iMbe511ziDlTuFErKY7+sg==" saltValue="DI3U+yAm1cUqZaTvTsvu9wp4yrgHGffvhk/Z7FPVgA0HkRkbutsNpTqYr594WV4sh9IxgBDGUWdjich6BY8n2g==" spinCount="100000" sheet="1" objects="1" scenarios="1" formatColumns="0" formatRows="0" autoFilter="0"/>
  <autoFilter ref="C100:K1402" xr:uid="{00000000-0009-0000-0000-000003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300-000000000000}"/>
    <hyperlink ref="F119" r:id="rId2" xr:uid="{00000000-0004-0000-0300-000001000000}"/>
    <hyperlink ref="F142" r:id="rId3" xr:uid="{00000000-0004-0000-0300-000002000000}"/>
    <hyperlink ref="F157" r:id="rId4" xr:uid="{00000000-0004-0000-0300-000003000000}"/>
    <hyperlink ref="F172" r:id="rId5" xr:uid="{00000000-0004-0000-0300-000004000000}"/>
    <hyperlink ref="F187" r:id="rId6" xr:uid="{00000000-0004-0000-0300-000005000000}"/>
    <hyperlink ref="F197" r:id="rId7" xr:uid="{00000000-0004-0000-0300-000006000000}"/>
    <hyperlink ref="F213" r:id="rId8" xr:uid="{00000000-0004-0000-0300-000007000000}"/>
    <hyperlink ref="F223" r:id="rId9" xr:uid="{00000000-0004-0000-0300-000008000000}"/>
    <hyperlink ref="F236" r:id="rId10" xr:uid="{00000000-0004-0000-0300-000009000000}"/>
    <hyperlink ref="F247" r:id="rId11" xr:uid="{00000000-0004-0000-0300-00000A000000}"/>
    <hyperlink ref="F255" r:id="rId12" xr:uid="{00000000-0004-0000-0300-00000B000000}"/>
    <hyperlink ref="F266" r:id="rId13" xr:uid="{00000000-0004-0000-0300-00000C000000}"/>
    <hyperlink ref="F270" r:id="rId14" xr:uid="{00000000-0004-0000-0300-00000D000000}"/>
    <hyperlink ref="F273" r:id="rId15" xr:uid="{00000000-0004-0000-0300-00000E000000}"/>
    <hyperlink ref="F281" r:id="rId16" xr:uid="{00000000-0004-0000-0300-00000F000000}"/>
    <hyperlink ref="F284" r:id="rId17" xr:uid="{00000000-0004-0000-0300-000010000000}"/>
    <hyperlink ref="F294" r:id="rId18" xr:uid="{00000000-0004-0000-0300-000011000000}"/>
    <hyperlink ref="F297" r:id="rId19" xr:uid="{00000000-0004-0000-0300-000012000000}"/>
    <hyperlink ref="F337" r:id="rId20" xr:uid="{00000000-0004-0000-0300-000013000000}"/>
    <hyperlink ref="F377" r:id="rId21" xr:uid="{00000000-0004-0000-0300-000014000000}"/>
    <hyperlink ref="F394" r:id="rId22" xr:uid="{00000000-0004-0000-0300-000015000000}"/>
    <hyperlink ref="F408" r:id="rId23" xr:uid="{00000000-0004-0000-0300-000016000000}"/>
    <hyperlink ref="F411" r:id="rId24" xr:uid="{00000000-0004-0000-0300-000017000000}"/>
    <hyperlink ref="F415" r:id="rId25" xr:uid="{00000000-0004-0000-0300-000018000000}"/>
    <hyperlink ref="F419" r:id="rId26" xr:uid="{00000000-0004-0000-0300-000019000000}"/>
    <hyperlink ref="F423" r:id="rId27" xr:uid="{00000000-0004-0000-0300-00001A000000}"/>
    <hyperlink ref="F427" r:id="rId28" xr:uid="{00000000-0004-0000-0300-00001B000000}"/>
    <hyperlink ref="F433" r:id="rId29" xr:uid="{00000000-0004-0000-0300-00001C000000}"/>
    <hyperlink ref="F441" r:id="rId30" xr:uid="{00000000-0004-0000-0300-00001D000000}"/>
    <hyperlink ref="F479" r:id="rId31" xr:uid="{00000000-0004-0000-0300-00001E000000}"/>
    <hyperlink ref="F499" r:id="rId32" xr:uid="{00000000-0004-0000-0300-00001F000000}"/>
    <hyperlink ref="F510" r:id="rId33" xr:uid="{00000000-0004-0000-0300-000020000000}"/>
    <hyperlink ref="F521" r:id="rId34" xr:uid="{00000000-0004-0000-0300-000021000000}"/>
    <hyperlink ref="F532" r:id="rId35" xr:uid="{00000000-0004-0000-0300-000022000000}"/>
    <hyperlink ref="F543" r:id="rId36" xr:uid="{00000000-0004-0000-0300-000023000000}"/>
    <hyperlink ref="F564" r:id="rId37" xr:uid="{00000000-0004-0000-0300-000024000000}"/>
    <hyperlink ref="F600" r:id="rId38" xr:uid="{00000000-0004-0000-0300-000025000000}"/>
    <hyperlink ref="F610" r:id="rId39" xr:uid="{00000000-0004-0000-0300-000026000000}"/>
    <hyperlink ref="F626" r:id="rId40" xr:uid="{00000000-0004-0000-0300-000027000000}"/>
    <hyperlink ref="F634" r:id="rId41" xr:uid="{00000000-0004-0000-0300-000028000000}"/>
    <hyperlink ref="F642" r:id="rId42" xr:uid="{00000000-0004-0000-0300-000029000000}"/>
    <hyperlink ref="F650" r:id="rId43" xr:uid="{00000000-0004-0000-0300-00002A000000}"/>
    <hyperlink ref="F660" r:id="rId44" xr:uid="{00000000-0004-0000-0300-00002B000000}"/>
    <hyperlink ref="F669" r:id="rId45" xr:uid="{00000000-0004-0000-0300-00002C000000}"/>
    <hyperlink ref="F678" r:id="rId46" xr:uid="{00000000-0004-0000-0300-00002D000000}"/>
    <hyperlink ref="F688" r:id="rId47" xr:uid="{00000000-0004-0000-0300-00002E000000}"/>
    <hyperlink ref="F698" r:id="rId48" xr:uid="{00000000-0004-0000-0300-00002F000000}"/>
    <hyperlink ref="F708" r:id="rId49" xr:uid="{00000000-0004-0000-0300-000030000000}"/>
    <hyperlink ref="F718" r:id="rId50" xr:uid="{00000000-0004-0000-0300-000031000000}"/>
    <hyperlink ref="F728" r:id="rId51" xr:uid="{00000000-0004-0000-0300-000032000000}"/>
    <hyperlink ref="F741" r:id="rId52" xr:uid="{00000000-0004-0000-0300-000033000000}"/>
    <hyperlink ref="F753" r:id="rId53" xr:uid="{00000000-0004-0000-0300-000034000000}"/>
    <hyperlink ref="F764" r:id="rId54" xr:uid="{00000000-0004-0000-0300-000035000000}"/>
    <hyperlink ref="F775" r:id="rId55" xr:uid="{00000000-0004-0000-0300-000036000000}"/>
    <hyperlink ref="F784" r:id="rId56" xr:uid="{00000000-0004-0000-0300-000037000000}"/>
    <hyperlink ref="F797" r:id="rId57" xr:uid="{00000000-0004-0000-0300-000038000000}"/>
    <hyperlink ref="F806" r:id="rId58" xr:uid="{00000000-0004-0000-0300-000039000000}"/>
    <hyperlink ref="F820" r:id="rId59" xr:uid="{00000000-0004-0000-0300-00003A000000}"/>
    <hyperlink ref="F833" r:id="rId60" xr:uid="{00000000-0004-0000-0300-00003B000000}"/>
    <hyperlink ref="F853" r:id="rId61" xr:uid="{00000000-0004-0000-0300-00003C000000}"/>
    <hyperlink ref="F862" r:id="rId62" xr:uid="{00000000-0004-0000-0300-00003D000000}"/>
    <hyperlink ref="F893" r:id="rId63" xr:uid="{00000000-0004-0000-0300-00003E000000}"/>
    <hyperlink ref="F899" r:id="rId64" xr:uid="{00000000-0004-0000-0300-00003F000000}"/>
    <hyperlink ref="F912" r:id="rId65" xr:uid="{00000000-0004-0000-0300-000040000000}"/>
    <hyperlink ref="F936" r:id="rId66" xr:uid="{00000000-0004-0000-0300-000041000000}"/>
    <hyperlink ref="F968" r:id="rId67" xr:uid="{00000000-0004-0000-0300-000042000000}"/>
    <hyperlink ref="F985" r:id="rId68" xr:uid="{00000000-0004-0000-0300-000043000000}"/>
    <hyperlink ref="F1002" r:id="rId69" xr:uid="{00000000-0004-0000-0300-000044000000}"/>
    <hyperlink ref="F1025" r:id="rId70" xr:uid="{00000000-0004-0000-0300-000045000000}"/>
    <hyperlink ref="F1041" r:id="rId71" xr:uid="{00000000-0004-0000-0300-000046000000}"/>
    <hyperlink ref="F1051" r:id="rId72" xr:uid="{00000000-0004-0000-0300-000047000000}"/>
    <hyperlink ref="F1061" r:id="rId73" xr:uid="{00000000-0004-0000-0300-000048000000}"/>
    <hyperlink ref="F1071" r:id="rId74" xr:uid="{00000000-0004-0000-0300-000049000000}"/>
    <hyperlink ref="F1078" r:id="rId75" xr:uid="{00000000-0004-0000-0300-00004A000000}"/>
    <hyperlink ref="F1091" r:id="rId76" xr:uid="{00000000-0004-0000-0300-00004B000000}"/>
    <hyperlink ref="F1096" r:id="rId77" xr:uid="{00000000-0004-0000-0300-00004C000000}"/>
    <hyperlink ref="F1113" r:id="rId78" xr:uid="{00000000-0004-0000-0300-00004D000000}"/>
    <hyperlink ref="F1125" r:id="rId79" xr:uid="{00000000-0004-0000-0300-00004E000000}"/>
    <hyperlink ref="F1131" r:id="rId80" xr:uid="{00000000-0004-0000-0300-00004F000000}"/>
    <hyperlink ref="F1137" r:id="rId81" xr:uid="{00000000-0004-0000-0300-000050000000}"/>
    <hyperlink ref="F1143" r:id="rId82" xr:uid="{00000000-0004-0000-0300-000051000000}"/>
    <hyperlink ref="F1149" r:id="rId83" xr:uid="{00000000-0004-0000-0300-000052000000}"/>
    <hyperlink ref="F1155" r:id="rId84" xr:uid="{00000000-0004-0000-0300-000053000000}"/>
    <hyperlink ref="F1161" r:id="rId85" xr:uid="{00000000-0004-0000-0300-000054000000}"/>
    <hyperlink ref="F1171" r:id="rId86" xr:uid="{00000000-0004-0000-0300-000055000000}"/>
    <hyperlink ref="F1181" r:id="rId87" xr:uid="{00000000-0004-0000-0300-000056000000}"/>
    <hyperlink ref="F1191" r:id="rId88" xr:uid="{00000000-0004-0000-0300-000057000000}"/>
    <hyperlink ref="F1205" r:id="rId89" xr:uid="{00000000-0004-0000-0300-000058000000}"/>
    <hyperlink ref="F1219" r:id="rId90" xr:uid="{00000000-0004-0000-0300-000059000000}"/>
    <hyperlink ref="F1242" r:id="rId91" xr:uid="{00000000-0004-0000-0300-00005A000000}"/>
    <hyperlink ref="F1269" r:id="rId92" xr:uid="{00000000-0004-0000-0300-00005B000000}"/>
    <hyperlink ref="F1277" r:id="rId93" xr:uid="{00000000-0004-0000-0300-00005C000000}"/>
    <hyperlink ref="F1283" r:id="rId94" xr:uid="{00000000-0004-0000-0300-00005D000000}"/>
    <hyperlink ref="F1289" r:id="rId95" xr:uid="{00000000-0004-0000-0300-00005E000000}"/>
    <hyperlink ref="F1296" r:id="rId96" xr:uid="{00000000-0004-0000-0300-00005F000000}"/>
    <hyperlink ref="F1304" r:id="rId97" xr:uid="{00000000-0004-0000-0300-000060000000}"/>
    <hyperlink ref="F1310" r:id="rId98" xr:uid="{00000000-0004-0000-0300-000061000000}"/>
    <hyperlink ref="F1314" r:id="rId99" xr:uid="{00000000-0004-0000-0300-000062000000}"/>
    <hyperlink ref="F1317" r:id="rId100" xr:uid="{00000000-0004-0000-0300-000063000000}"/>
    <hyperlink ref="F1321" r:id="rId101" xr:uid="{00000000-0004-0000-0300-000064000000}"/>
    <hyperlink ref="F1326" r:id="rId102" xr:uid="{00000000-0004-0000-0300-000065000000}"/>
    <hyperlink ref="F1330" r:id="rId103" xr:uid="{00000000-0004-0000-0300-000066000000}"/>
    <hyperlink ref="F1337" r:id="rId104" xr:uid="{00000000-0004-0000-0300-000067000000}"/>
    <hyperlink ref="F1342" r:id="rId105" xr:uid="{00000000-0004-0000-0300-000068000000}"/>
    <hyperlink ref="F1345" r:id="rId106" xr:uid="{00000000-0004-0000-0300-000069000000}"/>
    <hyperlink ref="F1350" r:id="rId107" xr:uid="{00000000-0004-0000-0300-00006A000000}"/>
    <hyperlink ref="F1356" r:id="rId108" xr:uid="{00000000-0004-0000-0300-00006B000000}"/>
    <hyperlink ref="F1358" r:id="rId109" xr:uid="{00000000-0004-0000-0300-00006C000000}"/>
    <hyperlink ref="F1362" r:id="rId110" xr:uid="{00000000-0004-0000-0300-00006D000000}"/>
    <hyperlink ref="F1376" r:id="rId111" xr:uid="{00000000-0004-0000-0300-00006E000000}"/>
    <hyperlink ref="F1387" r:id="rId112" xr:uid="{00000000-0004-0000-0300-00006F000000}"/>
    <hyperlink ref="F1389" r:id="rId113" xr:uid="{00000000-0004-0000-0300-000070000000}"/>
    <hyperlink ref="F1392" r:id="rId114" xr:uid="{00000000-0004-0000-0300-000071000000}"/>
    <hyperlink ref="F1394" r:id="rId115" xr:uid="{00000000-0004-0000-0300-000072000000}"/>
    <hyperlink ref="F1398" r:id="rId116" xr:uid="{00000000-0004-0000-0300-00007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72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102</v>
      </c>
      <c r="AZ2" s="199" t="s">
        <v>1982</v>
      </c>
      <c r="BA2" s="199" t="s">
        <v>1983</v>
      </c>
      <c r="BB2" s="199" t="s">
        <v>202</v>
      </c>
      <c r="BC2" s="199" t="s">
        <v>1984</v>
      </c>
      <c r="BD2" s="199" t="s">
        <v>199</v>
      </c>
    </row>
    <row r="3" spans="2:5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5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56" ht="6.9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56" ht="12" customHeight="1">
      <c r="B8" s="21"/>
      <c r="D8" s="28" t="s">
        <v>144</v>
      </c>
      <c r="L8" s="21"/>
    </row>
    <row r="9" spans="2:56" s="1" customFormat="1" ht="16.5" customHeight="1">
      <c r="B9" s="34"/>
      <c r="E9" s="331" t="s">
        <v>145</v>
      </c>
      <c r="F9" s="333"/>
      <c r="G9" s="333"/>
      <c r="H9" s="333"/>
      <c r="L9" s="34"/>
    </row>
    <row r="10" spans="2:56" s="1" customFormat="1" ht="12" customHeight="1">
      <c r="B10" s="34"/>
      <c r="D10" s="28" t="s">
        <v>146</v>
      </c>
      <c r="L10" s="34"/>
    </row>
    <row r="11" spans="2:56" s="1" customFormat="1" ht="16.5" customHeight="1">
      <c r="B11" s="34"/>
      <c r="E11" s="295" t="s">
        <v>1985</v>
      </c>
      <c r="F11" s="333"/>
      <c r="G11" s="333"/>
      <c r="H11" s="333"/>
      <c r="L11" s="34"/>
    </row>
    <row r="12" spans="2:56" s="1" customFormat="1" ht="10.199999999999999">
      <c r="B12" s="34"/>
      <c r="L12" s="34"/>
    </row>
    <row r="13" spans="2:5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56" s="1" customFormat="1" ht="10.8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ROUND(J101,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ROUND((SUM(BE101:BE1719)),  2)</f>
        <v>0</v>
      </c>
      <c r="I35" s="95">
        <v>0.21</v>
      </c>
      <c r="J35" s="85">
        <f>ROUND(((SUM(BE101:BE1719))*I35),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ROUND((SUM(BF101:BF1719)),  2)</f>
        <v>0</v>
      </c>
      <c r="I36" s="95">
        <v>0.15</v>
      </c>
      <c r="J36" s="85">
        <f>ROUND(((SUM(BF101:BF1719))*I36),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ROUND((SUM(BG101:BG1719)),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ROUND((SUM(BH101:BH1719)),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ROUND((SUM(BI101:BI1719)),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01.3 - stoka E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J101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J102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J103</f>
        <v>0</v>
      </c>
      <c r="L65" s="109"/>
    </row>
    <row r="66" spans="2:12" s="9" customFormat="1" ht="19.95" customHeight="1">
      <c r="B66" s="109"/>
      <c r="D66" s="110" t="s">
        <v>1986</v>
      </c>
      <c r="E66" s="111"/>
      <c r="F66" s="111"/>
      <c r="G66" s="111"/>
      <c r="H66" s="111"/>
      <c r="I66" s="111"/>
      <c r="J66" s="112">
        <f>J323</f>
        <v>0</v>
      </c>
      <c r="L66" s="109"/>
    </row>
    <row r="67" spans="2:12" s="9" customFormat="1" ht="19.95" customHeight="1">
      <c r="B67" s="109"/>
      <c r="D67" s="110" t="s">
        <v>1987</v>
      </c>
      <c r="E67" s="111"/>
      <c r="F67" s="111"/>
      <c r="G67" s="111"/>
      <c r="H67" s="111"/>
      <c r="I67" s="111"/>
      <c r="J67" s="112">
        <f>J596</f>
        <v>0</v>
      </c>
      <c r="L67" s="109"/>
    </row>
    <row r="68" spans="2:12" s="9" customFormat="1" ht="19.95" customHeight="1">
      <c r="B68" s="109"/>
      <c r="D68" s="110" t="s">
        <v>154</v>
      </c>
      <c r="E68" s="111"/>
      <c r="F68" s="111"/>
      <c r="G68" s="111"/>
      <c r="H68" s="111"/>
      <c r="I68" s="111"/>
      <c r="J68" s="112">
        <f>J796</f>
        <v>0</v>
      </c>
      <c r="L68" s="109"/>
    </row>
    <row r="69" spans="2:12" s="9" customFormat="1" ht="14.85" customHeight="1">
      <c r="B69" s="109"/>
      <c r="D69" s="110" t="s">
        <v>1988</v>
      </c>
      <c r="E69" s="111"/>
      <c r="F69" s="111"/>
      <c r="G69" s="111"/>
      <c r="H69" s="111"/>
      <c r="I69" s="111"/>
      <c r="J69" s="112">
        <f>J810</f>
        <v>0</v>
      </c>
      <c r="L69" s="109"/>
    </row>
    <row r="70" spans="2:12" s="9" customFormat="1" ht="19.95" customHeight="1">
      <c r="B70" s="109"/>
      <c r="D70" s="110" t="s">
        <v>156</v>
      </c>
      <c r="E70" s="111"/>
      <c r="F70" s="111"/>
      <c r="G70" s="111"/>
      <c r="H70" s="111"/>
      <c r="I70" s="111"/>
      <c r="J70" s="112">
        <f>J836</f>
        <v>0</v>
      </c>
      <c r="L70" s="109"/>
    </row>
    <row r="71" spans="2:12" s="9" customFormat="1" ht="14.85" customHeight="1">
      <c r="B71" s="109"/>
      <c r="D71" s="110" t="s">
        <v>1989</v>
      </c>
      <c r="E71" s="111"/>
      <c r="F71" s="111"/>
      <c r="G71" s="111"/>
      <c r="H71" s="111"/>
      <c r="I71" s="111"/>
      <c r="J71" s="112">
        <f>J837</f>
        <v>0</v>
      </c>
      <c r="L71" s="109"/>
    </row>
    <row r="72" spans="2:12" s="9" customFormat="1" ht="14.85" customHeight="1">
      <c r="B72" s="109"/>
      <c r="D72" s="110" t="s">
        <v>1990</v>
      </c>
      <c r="E72" s="111"/>
      <c r="F72" s="111"/>
      <c r="G72" s="111"/>
      <c r="H72" s="111"/>
      <c r="I72" s="111"/>
      <c r="J72" s="112">
        <f>J1204</f>
        <v>0</v>
      </c>
      <c r="L72" s="109"/>
    </row>
    <row r="73" spans="2:12" s="9" customFormat="1" ht="19.95" customHeight="1">
      <c r="B73" s="109"/>
      <c r="D73" s="110" t="s">
        <v>158</v>
      </c>
      <c r="E73" s="111"/>
      <c r="F73" s="111"/>
      <c r="G73" s="111"/>
      <c r="H73" s="111"/>
      <c r="I73" s="111"/>
      <c r="J73" s="112">
        <f>J1481</f>
        <v>0</v>
      </c>
      <c r="L73" s="109"/>
    </row>
    <row r="74" spans="2:12" s="9" customFormat="1" ht="19.95" customHeight="1">
      <c r="B74" s="109"/>
      <c r="D74" s="110" t="s">
        <v>159</v>
      </c>
      <c r="E74" s="111"/>
      <c r="F74" s="111"/>
      <c r="G74" s="111"/>
      <c r="H74" s="111"/>
      <c r="I74" s="111"/>
      <c r="J74" s="112">
        <f>J1658</f>
        <v>0</v>
      </c>
      <c r="L74" s="109"/>
    </row>
    <row r="75" spans="2:12" s="9" customFormat="1" ht="19.95" customHeight="1">
      <c r="B75" s="109"/>
      <c r="D75" s="110" t="s">
        <v>160</v>
      </c>
      <c r="E75" s="111"/>
      <c r="F75" s="111"/>
      <c r="G75" s="111"/>
      <c r="H75" s="111"/>
      <c r="I75" s="111"/>
      <c r="J75" s="112">
        <f>J1659</f>
        <v>0</v>
      </c>
      <c r="L75" s="109"/>
    </row>
    <row r="76" spans="2:12" s="8" customFormat="1" ht="24.9" customHeight="1">
      <c r="B76" s="105"/>
      <c r="D76" s="106" t="s">
        <v>161</v>
      </c>
      <c r="E76" s="107"/>
      <c r="F76" s="107"/>
      <c r="G76" s="107"/>
      <c r="H76" s="107"/>
      <c r="I76" s="107"/>
      <c r="J76" s="108">
        <f>J1664</f>
        <v>0</v>
      </c>
      <c r="L76" s="105"/>
    </row>
    <row r="77" spans="2:12" s="9" customFormat="1" ht="19.95" customHeight="1">
      <c r="B77" s="109"/>
      <c r="D77" s="110" t="s">
        <v>162</v>
      </c>
      <c r="E77" s="111"/>
      <c r="F77" s="111"/>
      <c r="G77" s="111"/>
      <c r="H77" s="111"/>
      <c r="I77" s="111"/>
      <c r="J77" s="112">
        <f>J1665</f>
        <v>0</v>
      </c>
      <c r="L77" s="109"/>
    </row>
    <row r="78" spans="2:12" s="8" customFormat="1" ht="24.9" customHeight="1">
      <c r="B78" s="105"/>
      <c r="D78" s="106" t="s">
        <v>1991</v>
      </c>
      <c r="E78" s="107"/>
      <c r="F78" s="107"/>
      <c r="G78" s="107"/>
      <c r="H78" s="107"/>
      <c r="I78" s="107"/>
      <c r="J78" s="108">
        <f>J1693</f>
        <v>0</v>
      </c>
      <c r="L78" s="105"/>
    </row>
    <row r="79" spans="2:12" s="9" customFormat="1" ht="19.95" customHeight="1">
      <c r="B79" s="109"/>
      <c r="D79" s="110" t="s">
        <v>1992</v>
      </c>
      <c r="E79" s="111"/>
      <c r="F79" s="111"/>
      <c r="G79" s="111"/>
      <c r="H79" s="111"/>
      <c r="I79" s="111"/>
      <c r="J79" s="112">
        <f>J1694</f>
        <v>0</v>
      </c>
      <c r="L79" s="109"/>
    </row>
    <row r="80" spans="2:12" s="1" customFormat="1" ht="21.75" customHeight="1">
      <c r="B80" s="34"/>
      <c r="L80" s="34"/>
    </row>
    <row r="81" spans="2:12" s="1" customFormat="1" ht="6.9" customHeight="1"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4"/>
    </row>
    <row r="85" spans="2:12" s="1" customFormat="1" ht="6.9" customHeight="1"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34"/>
    </row>
    <row r="86" spans="2:12" s="1" customFormat="1" ht="24.9" customHeight="1">
      <c r="B86" s="34"/>
      <c r="C86" s="22" t="s">
        <v>163</v>
      </c>
      <c r="L86" s="34"/>
    </row>
    <row r="87" spans="2:12" s="1" customFormat="1" ht="6.9" customHeight="1">
      <c r="B87" s="34"/>
      <c r="L87" s="34"/>
    </row>
    <row r="88" spans="2:12" s="1" customFormat="1" ht="12" customHeight="1">
      <c r="B88" s="34"/>
      <c r="C88" s="28" t="s">
        <v>16</v>
      </c>
      <c r="L88" s="34"/>
    </row>
    <row r="89" spans="2:12" s="1" customFormat="1" ht="16.5" customHeight="1">
      <c r="B89" s="34"/>
      <c r="E89" s="331" t="str">
        <f>E7</f>
        <v>Kanalizace Svádov - II. etapa - revize R03</v>
      </c>
      <c r="F89" s="332"/>
      <c r="G89" s="332"/>
      <c r="H89" s="332"/>
      <c r="L89" s="34"/>
    </row>
    <row r="90" spans="2:12" ht="12" customHeight="1">
      <c r="B90" s="21"/>
      <c r="C90" s="28" t="s">
        <v>144</v>
      </c>
      <c r="L90" s="21"/>
    </row>
    <row r="91" spans="2:12" s="1" customFormat="1" ht="16.5" customHeight="1">
      <c r="B91" s="34"/>
      <c r="E91" s="331" t="s">
        <v>145</v>
      </c>
      <c r="F91" s="333"/>
      <c r="G91" s="333"/>
      <c r="H91" s="333"/>
      <c r="L91" s="34"/>
    </row>
    <row r="92" spans="2:12" s="1" customFormat="1" ht="12" customHeight="1">
      <c r="B92" s="34"/>
      <c r="C92" s="28" t="s">
        <v>146</v>
      </c>
      <c r="L92" s="34"/>
    </row>
    <row r="93" spans="2:12" s="1" customFormat="1" ht="16.5" customHeight="1">
      <c r="B93" s="34"/>
      <c r="E93" s="295" t="str">
        <f>E11</f>
        <v>SO 01.3 - stoka E</v>
      </c>
      <c r="F93" s="333"/>
      <c r="G93" s="333"/>
      <c r="H93" s="333"/>
      <c r="L93" s="34"/>
    </row>
    <row r="94" spans="2:12" s="1" customFormat="1" ht="6.9" customHeight="1">
      <c r="B94" s="34"/>
      <c r="L94" s="34"/>
    </row>
    <row r="95" spans="2:12" s="1" customFormat="1" ht="12" customHeight="1">
      <c r="B95" s="34"/>
      <c r="C95" s="28" t="s">
        <v>22</v>
      </c>
      <c r="F95" s="26" t="str">
        <f>F14</f>
        <v>Ústí n.L. - Svádov</v>
      </c>
      <c r="I95" s="28" t="s">
        <v>24</v>
      </c>
      <c r="J95" s="51" t="str">
        <f>IF(J14="","",J14)</f>
        <v>23. 8. 2023</v>
      </c>
      <c r="L95" s="34"/>
    </row>
    <row r="96" spans="2:12" s="1" customFormat="1" ht="6.9" customHeight="1">
      <c r="B96" s="34"/>
      <c r="L96" s="34"/>
    </row>
    <row r="97" spans="2:65" s="1" customFormat="1" ht="40.049999999999997" customHeight="1">
      <c r="B97" s="34"/>
      <c r="C97" s="28" t="s">
        <v>30</v>
      </c>
      <c r="F97" s="26" t="str">
        <f>E17</f>
        <v>Statutární město Ústí nad Labem</v>
      </c>
      <c r="I97" s="28" t="s">
        <v>37</v>
      </c>
      <c r="J97" s="32" t="str">
        <f>E23</f>
        <v>PROVOD - inženýrská společnost, s.r.o.</v>
      </c>
      <c r="L97" s="34"/>
    </row>
    <row r="98" spans="2:65" s="1" customFormat="1" ht="40.049999999999997" customHeight="1">
      <c r="B98" s="34"/>
      <c r="C98" s="28" t="s">
        <v>35</v>
      </c>
      <c r="F98" s="26" t="str">
        <f>IF(E20="","",E20)</f>
        <v>Vyplň údaj</v>
      </c>
      <c r="I98" s="28" t="s">
        <v>42</v>
      </c>
      <c r="J98" s="32" t="str">
        <f>E26</f>
        <v>PROVOD - inženýrská společnost, s.r.o.</v>
      </c>
      <c r="L98" s="34"/>
    </row>
    <row r="99" spans="2:65" s="1" customFormat="1" ht="10.35" customHeight="1">
      <c r="B99" s="34"/>
      <c r="L99" s="34"/>
    </row>
    <row r="100" spans="2:65" s="10" customFormat="1" ht="29.25" customHeight="1">
      <c r="B100" s="113"/>
      <c r="C100" s="114" t="s">
        <v>164</v>
      </c>
      <c r="D100" s="115" t="s">
        <v>64</v>
      </c>
      <c r="E100" s="115" t="s">
        <v>60</v>
      </c>
      <c r="F100" s="115" t="s">
        <v>61</v>
      </c>
      <c r="G100" s="115" t="s">
        <v>165</v>
      </c>
      <c r="H100" s="115" t="s">
        <v>166</v>
      </c>
      <c r="I100" s="115" t="s">
        <v>167</v>
      </c>
      <c r="J100" s="115" t="s">
        <v>150</v>
      </c>
      <c r="K100" s="116" t="s">
        <v>168</v>
      </c>
      <c r="L100" s="113"/>
      <c r="M100" s="58" t="s">
        <v>32</v>
      </c>
      <c r="N100" s="59" t="s">
        <v>49</v>
      </c>
      <c r="O100" s="59" t="s">
        <v>169</v>
      </c>
      <c r="P100" s="59" t="s">
        <v>170</v>
      </c>
      <c r="Q100" s="59" t="s">
        <v>171</v>
      </c>
      <c r="R100" s="59" t="s">
        <v>172</v>
      </c>
      <c r="S100" s="59" t="s">
        <v>173</v>
      </c>
      <c r="T100" s="60" t="s">
        <v>174</v>
      </c>
    </row>
    <row r="101" spans="2:65" s="1" customFormat="1" ht="22.8" customHeight="1">
      <c r="B101" s="34"/>
      <c r="C101" s="63" t="s">
        <v>175</v>
      </c>
      <c r="J101" s="117">
        <f>BK101</f>
        <v>0</v>
      </c>
      <c r="L101" s="34"/>
      <c r="M101" s="61"/>
      <c r="N101" s="52"/>
      <c r="O101" s="52"/>
      <c r="P101" s="118">
        <f>P102+P1664+P1693</f>
        <v>0</v>
      </c>
      <c r="Q101" s="52"/>
      <c r="R101" s="118">
        <f>R102+R1664+R1693</f>
        <v>488.71751202000002</v>
      </c>
      <c r="S101" s="52"/>
      <c r="T101" s="119">
        <f>T102+T1664+T1693</f>
        <v>1355.7391799999998</v>
      </c>
      <c r="AT101" s="18" t="s">
        <v>78</v>
      </c>
      <c r="AU101" s="18" t="s">
        <v>151</v>
      </c>
      <c r="BK101" s="120">
        <f>BK102+BK1664+BK1693</f>
        <v>0</v>
      </c>
    </row>
    <row r="102" spans="2:65" s="11" customFormat="1" ht="25.95" customHeight="1">
      <c r="B102" s="121"/>
      <c r="D102" s="122" t="s">
        <v>78</v>
      </c>
      <c r="E102" s="123" t="s">
        <v>176</v>
      </c>
      <c r="F102" s="123" t="s">
        <v>177</v>
      </c>
      <c r="I102" s="124"/>
      <c r="J102" s="125">
        <f>BK102</f>
        <v>0</v>
      </c>
      <c r="L102" s="121"/>
      <c r="M102" s="126"/>
      <c r="P102" s="127">
        <f>P103+P323+P596+P796+P836+P1481+P1658+P1659</f>
        <v>0</v>
      </c>
      <c r="R102" s="127">
        <f>R103+R323+R596+R796+R836+R1481+R1658+R1659</f>
        <v>304.03894652000002</v>
      </c>
      <c r="T102" s="128">
        <f>T103+T323+T596+T796+T836+T1481+T1658+T1659</f>
        <v>1149.1949299999999</v>
      </c>
      <c r="AR102" s="122" t="s">
        <v>86</v>
      </c>
      <c r="AT102" s="129" t="s">
        <v>78</v>
      </c>
      <c r="AU102" s="129" t="s">
        <v>79</v>
      </c>
      <c r="AY102" s="122" t="s">
        <v>178</v>
      </c>
      <c r="BK102" s="130">
        <f>BK103+BK323+BK596+BK796+BK836+BK1481+BK1658+BK1659</f>
        <v>0</v>
      </c>
    </row>
    <row r="103" spans="2:65" s="11" customFormat="1" ht="22.8" customHeight="1">
      <c r="B103" s="121"/>
      <c r="D103" s="122" t="s">
        <v>78</v>
      </c>
      <c r="E103" s="131" t="s">
        <v>86</v>
      </c>
      <c r="F103" s="131" t="s">
        <v>179</v>
      </c>
      <c r="I103" s="124"/>
      <c r="J103" s="132">
        <f>BK103</f>
        <v>0</v>
      </c>
      <c r="L103" s="121"/>
      <c r="M103" s="126"/>
      <c r="P103" s="127">
        <f>SUM(P104:P322)</f>
        <v>0</v>
      </c>
      <c r="R103" s="127">
        <f>SUM(R104:R322)</f>
        <v>3.1624331199999998</v>
      </c>
      <c r="T103" s="128">
        <f>SUM(T104:T322)</f>
        <v>0</v>
      </c>
      <c r="AR103" s="122" t="s">
        <v>86</v>
      </c>
      <c r="AT103" s="129" t="s">
        <v>78</v>
      </c>
      <c r="AU103" s="129" t="s">
        <v>86</v>
      </c>
      <c r="AY103" s="122" t="s">
        <v>178</v>
      </c>
      <c r="BK103" s="130">
        <f>SUM(BK104:BK322)</f>
        <v>0</v>
      </c>
    </row>
    <row r="104" spans="2:65" s="1" customFormat="1" ht="24.15" customHeight="1">
      <c r="B104" s="34"/>
      <c r="C104" s="133" t="s">
        <v>86</v>
      </c>
      <c r="D104" s="133" t="s">
        <v>180</v>
      </c>
      <c r="E104" s="134" t="s">
        <v>181</v>
      </c>
      <c r="F104" s="135" t="s">
        <v>182</v>
      </c>
      <c r="G104" s="136" t="s">
        <v>183</v>
      </c>
      <c r="H104" s="137">
        <v>600</v>
      </c>
      <c r="I104" s="138"/>
      <c r="J104" s="139">
        <f>ROUND(I104*H104,2)</f>
        <v>0</v>
      </c>
      <c r="K104" s="135" t="s">
        <v>184</v>
      </c>
      <c r="L104" s="34"/>
      <c r="M104" s="140" t="s">
        <v>32</v>
      </c>
      <c r="N104" s="141" t="s">
        <v>50</v>
      </c>
      <c r="P104" s="142">
        <f>O104*H104</f>
        <v>0</v>
      </c>
      <c r="Q104" s="142">
        <v>3.0000000000000001E-5</v>
      </c>
      <c r="R104" s="142">
        <f>Q104*H104</f>
        <v>1.8000000000000002E-2</v>
      </c>
      <c r="S104" s="142">
        <v>0</v>
      </c>
      <c r="T104" s="143">
        <f>S104*H104</f>
        <v>0</v>
      </c>
      <c r="AR104" s="144" t="s">
        <v>185</v>
      </c>
      <c r="AT104" s="144" t="s">
        <v>180</v>
      </c>
      <c r="AU104" s="144" t="s">
        <v>88</v>
      </c>
      <c r="AY104" s="18" t="s">
        <v>178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86</v>
      </c>
      <c r="BK104" s="145">
        <f>ROUND(I104*H104,2)</f>
        <v>0</v>
      </c>
      <c r="BL104" s="18" t="s">
        <v>185</v>
      </c>
      <c r="BM104" s="144" t="s">
        <v>1993</v>
      </c>
    </row>
    <row r="105" spans="2:65" s="1" customFormat="1" ht="10.199999999999999">
      <c r="B105" s="34"/>
      <c r="D105" s="146" t="s">
        <v>187</v>
      </c>
      <c r="F105" s="147" t="s">
        <v>188</v>
      </c>
      <c r="I105" s="148"/>
      <c r="L105" s="34"/>
      <c r="M105" s="149"/>
      <c r="T105" s="55"/>
      <c r="AT105" s="18" t="s">
        <v>187</v>
      </c>
      <c r="AU105" s="18" t="s">
        <v>88</v>
      </c>
    </row>
    <row r="106" spans="2:65" s="13" customFormat="1" ht="10.199999999999999">
      <c r="B106" s="157"/>
      <c r="D106" s="151" t="s">
        <v>189</v>
      </c>
      <c r="E106" s="158" t="s">
        <v>32</v>
      </c>
      <c r="F106" s="159" t="s">
        <v>1994</v>
      </c>
      <c r="H106" s="160">
        <v>600</v>
      </c>
      <c r="I106" s="161"/>
      <c r="L106" s="157"/>
      <c r="M106" s="162"/>
      <c r="T106" s="163"/>
      <c r="AT106" s="158" t="s">
        <v>189</v>
      </c>
      <c r="AU106" s="158" t="s">
        <v>88</v>
      </c>
      <c r="AV106" s="13" t="s">
        <v>88</v>
      </c>
      <c r="AW106" s="13" t="s">
        <v>41</v>
      </c>
      <c r="AX106" s="13" t="s">
        <v>86</v>
      </c>
      <c r="AY106" s="158" t="s">
        <v>178</v>
      </c>
    </row>
    <row r="107" spans="2:65" s="1" customFormat="1" ht="37.799999999999997" customHeight="1">
      <c r="B107" s="34"/>
      <c r="C107" s="133" t="s">
        <v>88</v>
      </c>
      <c r="D107" s="133" t="s">
        <v>180</v>
      </c>
      <c r="E107" s="134" t="s">
        <v>193</v>
      </c>
      <c r="F107" s="135" t="s">
        <v>194</v>
      </c>
      <c r="G107" s="136" t="s">
        <v>195</v>
      </c>
      <c r="H107" s="137">
        <v>150</v>
      </c>
      <c r="I107" s="138"/>
      <c r="J107" s="139">
        <f>ROUND(I107*H107,2)</f>
        <v>0</v>
      </c>
      <c r="K107" s="135" t="s">
        <v>184</v>
      </c>
      <c r="L107" s="34"/>
      <c r="M107" s="140" t="s">
        <v>32</v>
      </c>
      <c r="N107" s="141" t="s">
        <v>50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185</v>
      </c>
      <c r="AT107" s="144" t="s">
        <v>180</v>
      </c>
      <c r="AU107" s="144" t="s">
        <v>88</v>
      </c>
      <c r="AY107" s="18" t="s">
        <v>178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86</v>
      </c>
      <c r="BK107" s="145">
        <f>ROUND(I107*H107,2)</f>
        <v>0</v>
      </c>
      <c r="BL107" s="18" t="s">
        <v>185</v>
      </c>
      <c r="BM107" s="144" t="s">
        <v>1995</v>
      </c>
    </row>
    <row r="108" spans="2:65" s="1" customFormat="1" ht="10.199999999999999">
      <c r="B108" s="34"/>
      <c r="D108" s="146" t="s">
        <v>187</v>
      </c>
      <c r="F108" s="147" t="s">
        <v>197</v>
      </c>
      <c r="I108" s="148"/>
      <c r="L108" s="34"/>
      <c r="M108" s="149"/>
      <c r="T108" s="55"/>
      <c r="AT108" s="18" t="s">
        <v>187</v>
      </c>
      <c r="AU108" s="18" t="s">
        <v>88</v>
      </c>
    </row>
    <row r="109" spans="2:65" s="1" customFormat="1" ht="90" customHeight="1">
      <c r="B109" s="34"/>
      <c r="C109" s="133" t="s">
        <v>199</v>
      </c>
      <c r="D109" s="133" t="s">
        <v>180</v>
      </c>
      <c r="E109" s="134" t="s">
        <v>1996</v>
      </c>
      <c r="F109" s="135" t="s">
        <v>1997</v>
      </c>
      <c r="G109" s="136" t="s">
        <v>202</v>
      </c>
      <c r="H109" s="137">
        <v>4.4000000000000004</v>
      </c>
      <c r="I109" s="138"/>
      <c r="J109" s="139">
        <f>ROUND(I109*H109,2)</f>
        <v>0</v>
      </c>
      <c r="K109" s="135" t="s">
        <v>184</v>
      </c>
      <c r="L109" s="34"/>
      <c r="M109" s="140" t="s">
        <v>32</v>
      </c>
      <c r="N109" s="141" t="s">
        <v>50</v>
      </c>
      <c r="P109" s="142">
        <f>O109*H109</f>
        <v>0</v>
      </c>
      <c r="Q109" s="142">
        <v>8.6800000000000002E-3</v>
      </c>
      <c r="R109" s="142">
        <f>Q109*H109</f>
        <v>3.8192000000000004E-2</v>
      </c>
      <c r="S109" s="142">
        <v>0</v>
      </c>
      <c r="T109" s="143">
        <f>S109*H109</f>
        <v>0</v>
      </c>
      <c r="AR109" s="144" t="s">
        <v>185</v>
      </c>
      <c r="AT109" s="144" t="s">
        <v>180</v>
      </c>
      <c r="AU109" s="144" t="s">
        <v>88</v>
      </c>
      <c r="AY109" s="18" t="s">
        <v>178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86</v>
      </c>
      <c r="BK109" s="145">
        <f>ROUND(I109*H109,2)</f>
        <v>0</v>
      </c>
      <c r="BL109" s="18" t="s">
        <v>185</v>
      </c>
      <c r="BM109" s="144" t="s">
        <v>1998</v>
      </c>
    </row>
    <row r="110" spans="2:65" s="1" customFormat="1" ht="10.199999999999999">
      <c r="B110" s="34"/>
      <c r="D110" s="146" t="s">
        <v>187</v>
      </c>
      <c r="F110" s="147" t="s">
        <v>1999</v>
      </c>
      <c r="I110" s="148"/>
      <c r="L110" s="34"/>
      <c r="M110" s="149"/>
      <c r="T110" s="55"/>
      <c r="AT110" s="18" t="s">
        <v>187</v>
      </c>
      <c r="AU110" s="18" t="s">
        <v>88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2000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206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3" customFormat="1" ht="10.199999999999999">
      <c r="B113" s="157"/>
      <c r="D113" s="151" t="s">
        <v>189</v>
      </c>
      <c r="E113" s="158" t="s">
        <v>32</v>
      </c>
      <c r="F113" s="159" t="s">
        <v>2001</v>
      </c>
      <c r="H113" s="160">
        <v>4.4000000000000004</v>
      </c>
      <c r="I113" s="161"/>
      <c r="L113" s="157"/>
      <c r="M113" s="162"/>
      <c r="T113" s="163"/>
      <c r="AT113" s="158" t="s">
        <v>189</v>
      </c>
      <c r="AU113" s="158" t="s">
        <v>88</v>
      </c>
      <c r="AV113" s="13" t="s">
        <v>88</v>
      </c>
      <c r="AW113" s="13" t="s">
        <v>41</v>
      </c>
      <c r="AX113" s="13" t="s">
        <v>79</v>
      </c>
      <c r="AY113" s="158" t="s">
        <v>178</v>
      </c>
    </row>
    <row r="114" spans="2:65" s="14" customFormat="1" ht="10.199999999999999">
      <c r="B114" s="164"/>
      <c r="D114" s="151" t="s">
        <v>189</v>
      </c>
      <c r="E114" s="165" t="s">
        <v>32</v>
      </c>
      <c r="F114" s="166" t="s">
        <v>192</v>
      </c>
      <c r="H114" s="167">
        <v>4.4000000000000004</v>
      </c>
      <c r="I114" s="168"/>
      <c r="L114" s="164"/>
      <c r="M114" s="169"/>
      <c r="T114" s="170"/>
      <c r="AT114" s="165" t="s">
        <v>189</v>
      </c>
      <c r="AU114" s="165" t="s">
        <v>88</v>
      </c>
      <c r="AV114" s="14" t="s">
        <v>185</v>
      </c>
      <c r="AW114" s="14" t="s">
        <v>41</v>
      </c>
      <c r="AX114" s="14" t="s">
        <v>86</v>
      </c>
      <c r="AY114" s="165" t="s">
        <v>178</v>
      </c>
    </row>
    <row r="115" spans="2:65" s="1" customFormat="1" ht="90" customHeight="1">
      <c r="B115" s="34"/>
      <c r="C115" s="133" t="s">
        <v>185</v>
      </c>
      <c r="D115" s="133" t="s">
        <v>180</v>
      </c>
      <c r="E115" s="134" t="s">
        <v>200</v>
      </c>
      <c r="F115" s="135" t="s">
        <v>201</v>
      </c>
      <c r="G115" s="136" t="s">
        <v>202</v>
      </c>
      <c r="H115" s="137">
        <v>13.2</v>
      </c>
      <c r="I115" s="138"/>
      <c r="J115" s="139">
        <f>ROUND(I115*H115,2)</f>
        <v>0</v>
      </c>
      <c r="K115" s="135" t="s">
        <v>184</v>
      </c>
      <c r="L115" s="34"/>
      <c r="M115" s="140" t="s">
        <v>32</v>
      </c>
      <c r="N115" s="141" t="s">
        <v>50</v>
      </c>
      <c r="P115" s="142">
        <f>O115*H115</f>
        <v>0</v>
      </c>
      <c r="Q115" s="142">
        <v>3.6900000000000002E-2</v>
      </c>
      <c r="R115" s="142">
        <f>Q115*H115</f>
        <v>0.48708000000000001</v>
      </c>
      <c r="S115" s="142">
        <v>0</v>
      </c>
      <c r="T115" s="143">
        <f>S115*H115</f>
        <v>0</v>
      </c>
      <c r="AR115" s="144" t="s">
        <v>185</v>
      </c>
      <c r="AT115" s="144" t="s">
        <v>180</v>
      </c>
      <c r="AU115" s="144" t="s">
        <v>88</v>
      </c>
      <c r="AY115" s="18" t="s">
        <v>178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86</v>
      </c>
      <c r="BK115" s="145">
        <f>ROUND(I115*H115,2)</f>
        <v>0</v>
      </c>
      <c r="BL115" s="18" t="s">
        <v>185</v>
      </c>
      <c r="BM115" s="144" t="s">
        <v>2002</v>
      </c>
    </row>
    <row r="116" spans="2:65" s="1" customFormat="1" ht="10.199999999999999">
      <c r="B116" s="34"/>
      <c r="D116" s="146" t="s">
        <v>187</v>
      </c>
      <c r="F116" s="147" t="s">
        <v>204</v>
      </c>
      <c r="I116" s="148"/>
      <c r="L116" s="34"/>
      <c r="M116" s="149"/>
      <c r="T116" s="55"/>
      <c r="AT116" s="18" t="s">
        <v>187</v>
      </c>
      <c r="AU116" s="18" t="s">
        <v>88</v>
      </c>
    </row>
    <row r="117" spans="2:65" s="12" customFormat="1" ht="10.199999999999999">
      <c r="B117" s="150"/>
      <c r="D117" s="151" t="s">
        <v>189</v>
      </c>
      <c r="E117" s="152" t="s">
        <v>32</v>
      </c>
      <c r="F117" s="153" t="s">
        <v>2000</v>
      </c>
      <c r="H117" s="152" t="s">
        <v>32</v>
      </c>
      <c r="I117" s="154"/>
      <c r="L117" s="150"/>
      <c r="M117" s="155"/>
      <c r="T117" s="156"/>
      <c r="AT117" s="152" t="s">
        <v>189</v>
      </c>
      <c r="AU117" s="152" t="s">
        <v>88</v>
      </c>
      <c r="AV117" s="12" t="s">
        <v>86</v>
      </c>
      <c r="AW117" s="12" t="s">
        <v>41</v>
      </c>
      <c r="AX117" s="12" t="s">
        <v>79</v>
      </c>
      <c r="AY117" s="152" t="s">
        <v>178</v>
      </c>
    </row>
    <row r="118" spans="2:65" s="12" customFormat="1" ht="10.199999999999999">
      <c r="B118" s="150"/>
      <c r="D118" s="151" t="s">
        <v>189</v>
      </c>
      <c r="E118" s="152" t="s">
        <v>32</v>
      </c>
      <c r="F118" s="153" t="s">
        <v>206</v>
      </c>
      <c r="H118" s="152" t="s">
        <v>32</v>
      </c>
      <c r="I118" s="154"/>
      <c r="L118" s="150"/>
      <c r="M118" s="155"/>
      <c r="T118" s="156"/>
      <c r="AT118" s="152" t="s">
        <v>189</v>
      </c>
      <c r="AU118" s="152" t="s">
        <v>88</v>
      </c>
      <c r="AV118" s="12" t="s">
        <v>86</v>
      </c>
      <c r="AW118" s="12" t="s">
        <v>41</v>
      </c>
      <c r="AX118" s="12" t="s">
        <v>79</v>
      </c>
      <c r="AY118" s="152" t="s">
        <v>178</v>
      </c>
    </row>
    <row r="119" spans="2:65" s="13" customFormat="1" ht="10.199999999999999">
      <c r="B119" s="157"/>
      <c r="D119" s="151" t="s">
        <v>189</v>
      </c>
      <c r="E119" s="158" t="s">
        <v>32</v>
      </c>
      <c r="F119" s="159" t="s">
        <v>2003</v>
      </c>
      <c r="H119" s="160">
        <v>13.2</v>
      </c>
      <c r="I119" s="161"/>
      <c r="L119" s="157"/>
      <c r="M119" s="162"/>
      <c r="T119" s="163"/>
      <c r="AT119" s="158" t="s">
        <v>189</v>
      </c>
      <c r="AU119" s="158" t="s">
        <v>88</v>
      </c>
      <c r="AV119" s="13" t="s">
        <v>88</v>
      </c>
      <c r="AW119" s="13" t="s">
        <v>41</v>
      </c>
      <c r="AX119" s="13" t="s">
        <v>79</v>
      </c>
      <c r="AY119" s="158" t="s">
        <v>178</v>
      </c>
    </row>
    <row r="120" spans="2:65" s="14" customFormat="1" ht="10.199999999999999">
      <c r="B120" s="164"/>
      <c r="D120" s="151" t="s">
        <v>189</v>
      </c>
      <c r="E120" s="165" t="s">
        <v>32</v>
      </c>
      <c r="F120" s="166" t="s">
        <v>192</v>
      </c>
      <c r="H120" s="167">
        <v>13.2</v>
      </c>
      <c r="I120" s="168"/>
      <c r="L120" s="164"/>
      <c r="M120" s="169"/>
      <c r="T120" s="170"/>
      <c r="AT120" s="165" t="s">
        <v>189</v>
      </c>
      <c r="AU120" s="165" t="s">
        <v>88</v>
      </c>
      <c r="AV120" s="14" t="s">
        <v>185</v>
      </c>
      <c r="AW120" s="14" t="s">
        <v>41</v>
      </c>
      <c r="AX120" s="14" t="s">
        <v>86</v>
      </c>
      <c r="AY120" s="165" t="s">
        <v>178</v>
      </c>
    </row>
    <row r="121" spans="2:65" s="1" customFormat="1" ht="90" customHeight="1">
      <c r="B121" s="34"/>
      <c r="C121" s="133" t="s">
        <v>216</v>
      </c>
      <c r="D121" s="133" t="s">
        <v>180</v>
      </c>
      <c r="E121" s="134" t="s">
        <v>211</v>
      </c>
      <c r="F121" s="135" t="s">
        <v>212</v>
      </c>
      <c r="G121" s="136" t="s">
        <v>202</v>
      </c>
      <c r="H121" s="137">
        <v>13.2</v>
      </c>
      <c r="I121" s="138"/>
      <c r="J121" s="139">
        <f>ROUND(I121*H121,2)</f>
        <v>0</v>
      </c>
      <c r="K121" s="135" t="s">
        <v>184</v>
      </c>
      <c r="L121" s="34"/>
      <c r="M121" s="140" t="s">
        <v>32</v>
      </c>
      <c r="N121" s="141" t="s">
        <v>50</v>
      </c>
      <c r="P121" s="142">
        <f>O121*H121</f>
        <v>0</v>
      </c>
      <c r="Q121" s="142">
        <v>3.6900000000000002E-2</v>
      </c>
      <c r="R121" s="142">
        <f>Q121*H121</f>
        <v>0.48708000000000001</v>
      </c>
      <c r="S121" s="142">
        <v>0</v>
      </c>
      <c r="T121" s="143">
        <f>S121*H121</f>
        <v>0</v>
      </c>
      <c r="AR121" s="144" t="s">
        <v>185</v>
      </c>
      <c r="AT121" s="144" t="s">
        <v>180</v>
      </c>
      <c r="AU121" s="144" t="s">
        <v>88</v>
      </c>
      <c r="AY121" s="18" t="s">
        <v>178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86</v>
      </c>
      <c r="BK121" s="145">
        <f>ROUND(I121*H121,2)</f>
        <v>0</v>
      </c>
      <c r="BL121" s="18" t="s">
        <v>185</v>
      </c>
      <c r="BM121" s="144" t="s">
        <v>2004</v>
      </c>
    </row>
    <row r="122" spans="2:65" s="1" customFormat="1" ht="10.199999999999999">
      <c r="B122" s="34"/>
      <c r="D122" s="146" t="s">
        <v>187</v>
      </c>
      <c r="F122" s="147" t="s">
        <v>214</v>
      </c>
      <c r="I122" s="148"/>
      <c r="L122" s="34"/>
      <c r="M122" s="149"/>
      <c r="T122" s="55"/>
      <c r="AT122" s="18" t="s">
        <v>187</v>
      </c>
      <c r="AU122" s="18" t="s">
        <v>88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2000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2" customFormat="1" ht="10.199999999999999">
      <c r="B124" s="150"/>
      <c r="D124" s="151" t="s">
        <v>189</v>
      </c>
      <c r="E124" s="152" t="s">
        <v>32</v>
      </c>
      <c r="F124" s="153" t="s">
        <v>206</v>
      </c>
      <c r="H124" s="152" t="s">
        <v>32</v>
      </c>
      <c r="I124" s="154"/>
      <c r="L124" s="150"/>
      <c r="M124" s="155"/>
      <c r="T124" s="156"/>
      <c r="AT124" s="152" t="s">
        <v>189</v>
      </c>
      <c r="AU124" s="152" t="s">
        <v>88</v>
      </c>
      <c r="AV124" s="12" t="s">
        <v>86</v>
      </c>
      <c r="AW124" s="12" t="s">
        <v>41</v>
      </c>
      <c r="AX124" s="12" t="s">
        <v>79</v>
      </c>
      <c r="AY124" s="152" t="s">
        <v>178</v>
      </c>
    </row>
    <row r="125" spans="2:65" s="13" customFormat="1" ht="10.199999999999999">
      <c r="B125" s="157"/>
      <c r="D125" s="151" t="s">
        <v>189</v>
      </c>
      <c r="E125" s="158" t="s">
        <v>32</v>
      </c>
      <c r="F125" s="159" t="s">
        <v>2005</v>
      </c>
      <c r="H125" s="160">
        <v>11</v>
      </c>
      <c r="I125" s="161"/>
      <c r="L125" s="157"/>
      <c r="M125" s="162"/>
      <c r="T125" s="163"/>
      <c r="AT125" s="158" t="s">
        <v>189</v>
      </c>
      <c r="AU125" s="158" t="s">
        <v>88</v>
      </c>
      <c r="AV125" s="13" t="s">
        <v>88</v>
      </c>
      <c r="AW125" s="13" t="s">
        <v>41</v>
      </c>
      <c r="AX125" s="13" t="s">
        <v>79</v>
      </c>
      <c r="AY125" s="158" t="s">
        <v>178</v>
      </c>
    </row>
    <row r="126" spans="2:65" s="13" customFormat="1" ht="10.199999999999999">
      <c r="B126" s="157"/>
      <c r="D126" s="151" t="s">
        <v>189</v>
      </c>
      <c r="E126" s="158" t="s">
        <v>32</v>
      </c>
      <c r="F126" s="159" t="s">
        <v>2006</v>
      </c>
      <c r="H126" s="160">
        <v>2.2000000000000002</v>
      </c>
      <c r="I126" s="161"/>
      <c r="L126" s="157"/>
      <c r="M126" s="162"/>
      <c r="T126" s="163"/>
      <c r="AT126" s="158" t="s">
        <v>189</v>
      </c>
      <c r="AU126" s="158" t="s">
        <v>88</v>
      </c>
      <c r="AV126" s="13" t="s">
        <v>88</v>
      </c>
      <c r="AW126" s="13" t="s">
        <v>41</v>
      </c>
      <c r="AX126" s="13" t="s">
        <v>79</v>
      </c>
      <c r="AY126" s="158" t="s">
        <v>178</v>
      </c>
    </row>
    <row r="127" spans="2:65" s="14" customFormat="1" ht="10.199999999999999">
      <c r="B127" s="164"/>
      <c r="D127" s="151" t="s">
        <v>189</v>
      </c>
      <c r="E127" s="165" t="s">
        <v>32</v>
      </c>
      <c r="F127" s="166" t="s">
        <v>192</v>
      </c>
      <c r="H127" s="167">
        <v>13.2</v>
      </c>
      <c r="I127" s="168"/>
      <c r="L127" s="164"/>
      <c r="M127" s="169"/>
      <c r="T127" s="170"/>
      <c r="AT127" s="165" t="s">
        <v>189</v>
      </c>
      <c r="AU127" s="165" t="s">
        <v>88</v>
      </c>
      <c r="AV127" s="14" t="s">
        <v>185</v>
      </c>
      <c r="AW127" s="14" t="s">
        <v>41</v>
      </c>
      <c r="AX127" s="14" t="s">
        <v>86</v>
      </c>
      <c r="AY127" s="165" t="s">
        <v>178</v>
      </c>
    </row>
    <row r="128" spans="2:65" s="1" customFormat="1" ht="37.799999999999997" customHeight="1">
      <c r="B128" s="34"/>
      <c r="C128" s="133" t="s">
        <v>225</v>
      </c>
      <c r="D128" s="133" t="s">
        <v>180</v>
      </c>
      <c r="E128" s="134" t="s">
        <v>217</v>
      </c>
      <c r="F128" s="135" t="s">
        <v>218</v>
      </c>
      <c r="G128" s="136" t="s">
        <v>219</v>
      </c>
      <c r="H128" s="137">
        <v>35</v>
      </c>
      <c r="I128" s="138"/>
      <c r="J128" s="139">
        <f>ROUND(I128*H128,2)</f>
        <v>0</v>
      </c>
      <c r="K128" s="135" t="s">
        <v>184</v>
      </c>
      <c r="L128" s="34"/>
      <c r="M128" s="140" t="s">
        <v>32</v>
      </c>
      <c r="N128" s="141" t="s">
        <v>50</v>
      </c>
      <c r="P128" s="142">
        <f>O128*H128</f>
        <v>0</v>
      </c>
      <c r="Q128" s="142">
        <v>6.4999999999999997E-4</v>
      </c>
      <c r="R128" s="142">
        <f>Q128*H128</f>
        <v>2.2749999999999999E-2</v>
      </c>
      <c r="S128" s="142">
        <v>0</v>
      </c>
      <c r="T128" s="143">
        <f>S128*H128</f>
        <v>0</v>
      </c>
      <c r="AR128" s="144" t="s">
        <v>185</v>
      </c>
      <c r="AT128" s="144" t="s">
        <v>180</v>
      </c>
      <c r="AU128" s="144" t="s">
        <v>88</v>
      </c>
      <c r="AY128" s="18" t="s">
        <v>178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86</v>
      </c>
      <c r="BK128" s="145">
        <f>ROUND(I128*H128,2)</f>
        <v>0</v>
      </c>
      <c r="BL128" s="18" t="s">
        <v>185</v>
      </c>
      <c r="BM128" s="144" t="s">
        <v>2007</v>
      </c>
    </row>
    <row r="129" spans="2:65" s="1" customFormat="1" ht="10.199999999999999">
      <c r="B129" s="34"/>
      <c r="D129" s="146" t="s">
        <v>187</v>
      </c>
      <c r="F129" s="147" t="s">
        <v>221</v>
      </c>
      <c r="I129" s="148"/>
      <c r="L129" s="34"/>
      <c r="M129" s="149"/>
      <c r="T129" s="55"/>
      <c r="AT129" s="18" t="s">
        <v>187</v>
      </c>
      <c r="AU129" s="18" t="s">
        <v>88</v>
      </c>
    </row>
    <row r="130" spans="2:65" s="12" customFormat="1" ht="10.199999999999999">
      <c r="B130" s="150"/>
      <c r="D130" s="151" t="s">
        <v>189</v>
      </c>
      <c r="E130" s="152" t="s">
        <v>32</v>
      </c>
      <c r="F130" s="153" t="s">
        <v>2000</v>
      </c>
      <c r="H130" s="152" t="s">
        <v>32</v>
      </c>
      <c r="I130" s="154"/>
      <c r="L130" s="150"/>
      <c r="M130" s="155"/>
      <c r="T130" s="156"/>
      <c r="AT130" s="152" t="s">
        <v>189</v>
      </c>
      <c r="AU130" s="152" t="s">
        <v>88</v>
      </c>
      <c r="AV130" s="12" t="s">
        <v>86</v>
      </c>
      <c r="AW130" s="12" t="s">
        <v>41</v>
      </c>
      <c r="AX130" s="12" t="s">
        <v>79</v>
      </c>
      <c r="AY130" s="152" t="s">
        <v>178</v>
      </c>
    </row>
    <row r="131" spans="2:65" s="13" customFormat="1" ht="10.199999999999999">
      <c r="B131" s="157"/>
      <c r="D131" s="151" t="s">
        <v>189</v>
      </c>
      <c r="E131" s="158" t="s">
        <v>32</v>
      </c>
      <c r="F131" s="159" t="s">
        <v>2008</v>
      </c>
      <c r="H131" s="160">
        <v>35</v>
      </c>
      <c r="I131" s="161"/>
      <c r="L131" s="157"/>
      <c r="M131" s="162"/>
      <c r="T131" s="163"/>
      <c r="AT131" s="158" t="s">
        <v>189</v>
      </c>
      <c r="AU131" s="158" t="s">
        <v>88</v>
      </c>
      <c r="AV131" s="13" t="s">
        <v>88</v>
      </c>
      <c r="AW131" s="13" t="s">
        <v>41</v>
      </c>
      <c r="AX131" s="13" t="s">
        <v>79</v>
      </c>
      <c r="AY131" s="158" t="s">
        <v>178</v>
      </c>
    </row>
    <row r="132" spans="2:65" s="14" customFormat="1" ht="10.199999999999999">
      <c r="B132" s="164"/>
      <c r="D132" s="151" t="s">
        <v>189</v>
      </c>
      <c r="E132" s="165" t="s">
        <v>32</v>
      </c>
      <c r="F132" s="166" t="s">
        <v>192</v>
      </c>
      <c r="H132" s="167">
        <v>35</v>
      </c>
      <c r="I132" s="168"/>
      <c r="L132" s="164"/>
      <c r="M132" s="169"/>
      <c r="T132" s="170"/>
      <c r="AT132" s="165" t="s">
        <v>189</v>
      </c>
      <c r="AU132" s="165" t="s">
        <v>88</v>
      </c>
      <c r="AV132" s="14" t="s">
        <v>185</v>
      </c>
      <c r="AW132" s="14" t="s">
        <v>41</v>
      </c>
      <c r="AX132" s="14" t="s">
        <v>86</v>
      </c>
      <c r="AY132" s="165" t="s">
        <v>178</v>
      </c>
    </row>
    <row r="133" spans="2:65" s="1" customFormat="1" ht="37.799999999999997" customHeight="1">
      <c r="B133" s="34"/>
      <c r="C133" s="133" t="s">
        <v>231</v>
      </c>
      <c r="D133" s="133" t="s">
        <v>180</v>
      </c>
      <c r="E133" s="134" t="s">
        <v>226</v>
      </c>
      <c r="F133" s="135" t="s">
        <v>227</v>
      </c>
      <c r="G133" s="136" t="s">
        <v>219</v>
      </c>
      <c r="H133" s="137">
        <v>35</v>
      </c>
      <c r="I133" s="138"/>
      <c r="J133" s="139">
        <f>ROUND(I133*H133,2)</f>
        <v>0</v>
      </c>
      <c r="K133" s="135" t="s">
        <v>184</v>
      </c>
      <c r="L133" s="34"/>
      <c r="M133" s="140" t="s">
        <v>32</v>
      </c>
      <c r="N133" s="141" t="s">
        <v>50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185</v>
      </c>
      <c r="AT133" s="144" t="s">
        <v>180</v>
      </c>
      <c r="AU133" s="144" t="s">
        <v>88</v>
      </c>
      <c r="AY133" s="18" t="s">
        <v>178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86</v>
      </c>
      <c r="BK133" s="145">
        <f>ROUND(I133*H133,2)</f>
        <v>0</v>
      </c>
      <c r="BL133" s="18" t="s">
        <v>185</v>
      </c>
      <c r="BM133" s="144" t="s">
        <v>2009</v>
      </c>
    </row>
    <row r="134" spans="2:65" s="1" customFormat="1" ht="10.199999999999999">
      <c r="B134" s="34"/>
      <c r="D134" s="146" t="s">
        <v>187</v>
      </c>
      <c r="F134" s="147" t="s">
        <v>229</v>
      </c>
      <c r="I134" s="148"/>
      <c r="L134" s="34"/>
      <c r="M134" s="149"/>
      <c r="T134" s="55"/>
      <c r="AT134" s="18" t="s">
        <v>187</v>
      </c>
      <c r="AU134" s="18" t="s">
        <v>88</v>
      </c>
    </row>
    <row r="135" spans="2:65" s="13" customFormat="1" ht="10.199999999999999">
      <c r="B135" s="157"/>
      <c r="D135" s="151" t="s">
        <v>189</v>
      </c>
      <c r="E135" s="158" t="s">
        <v>32</v>
      </c>
      <c r="F135" s="159" t="s">
        <v>2010</v>
      </c>
      <c r="H135" s="160">
        <v>35</v>
      </c>
      <c r="I135" s="161"/>
      <c r="L135" s="157"/>
      <c r="M135" s="162"/>
      <c r="T135" s="163"/>
      <c r="AT135" s="158" t="s">
        <v>189</v>
      </c>
      <c r="AU135" s="158" t="s">
        <v>88</v>
      </c>
      <c r="AV135" s="13" t="s">
        <v>88</v>
      </c>
      <c r="AW135" s="13" t="s">
        <v>41</v>
      </c>
      <c r="AX135" s="13" t="s">
        <v>86</v>
      </c>
      <c r="AY135" s="158" t="s">
        <v>178</v>
      </c>
    </row>
    <row r="136" spans="2:65" s="1" customFormat="1" ht="37.799999999999997" customHeight="1">
      <c r="B136" s="34"/>
      <c r="C136" s="133" t="s">
        <v>241</v>
      </c>
      <c r="D136" s="133" t="s">
        <v>180</v>
      </c>
      <c r="E136" s="134" t="s">
        <v>232</v>
      </c>
      <c r="F136" s="135" t="s">
        <v>233</v>
      </c>
      <c r="G136" s="136" t="s">
        <v>234</v>
      </c>
      <c r="H136" s="137">
        <v>18</v>
      </c>
      <c r="I136" s="138"/>
      <c r="J136" s="139">
        <f>ROUND(I136*H136,2)</f>
        <v>0</v>
      </c>
      <c r="K136" s="135" t="s">
        <v>184</v>
      </c>
      <c r="L136" s="34"/>
      <c r="M136" s="140" t="s">
        <v>32</v>
      </c>
      <c r="N136" s="141" t="s">
        <v>50</v>
      </c>
      <c r="P136" s="142">
        <f>O136*H136</f>
        <v>0</v>
      </c>
      <c r="Q136" s="142">
        <v>6.4000000000000005E-4</v>
      </c>
      <c r="R136" s="142">
        <f>Q136*H136</f>
        <v>1.1520000000000001E-2</v>
      </c>
      <c r="S136" s="142">
        <v>0</v>
      </c>
      <c r="T136" s="143">
        <f>S136*H136</f>
        <v>0</v>
      </c>
      <c r="AR136" s="144" t="s">
        <v>185</v>
      </c>
      <c r="AT136" s="144" t="s">
        <v>180</v>
      </c>
      <c r="AU136" s="144" t="s">
        <v>88</v>
      </c>
      <c r="AY136" s="18" t="s">
        <v>178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86</v>
      </c>
      <c r="BK136" s="145">
        <f>ROUND(I136*H136,2)</f>
        <v>0</v>
      </c>
      <c r="BL136" s="18" t="s">
        <v>185</v>
      </c>
      <c r="BM136" s="144" t="s">
        <v>2011</v>
      </c>
    </row>
    <row r="137" spans="2:65" s="1" customFormat="1" ht="10.199999999999999">
      <c r="B137" s="34"/>
      <c r="D137" s="146" t="s">
        <v>187</v>
      </c>
      <c r="F137" s="147" t="s">
        <v>236</v>
      </c>
      <c r="I137" s="148"/>
      <c r="L137" s="34"/>
      <c r="M137" s="149"/>
      <c r="T137" s="55"/>
      <c r="AT137" s="18" t="s">
        <v>187</v>
      </c>
      <c r="AU137" s="18" t="s">
        <v>88</v>
      </c>
    </row>
    <row r="138" spans="2:65" s="12" customFormat="1" ht="10.199999999999999">
      <c r="B138" s="150"/>
      <c r="D138" s="151" t="s">
        <v>189</v>
      </c>
      <c r="E138" s="152" t="s">
        <v>32</v>
      </c>
      <c r="F138" s="153" t="s">
        <v>2000</v>
      </c>
      <c r="H138" s="152" t="s">
        <v>32</v>
      </c>
      <c r="I138" s="154"/>
      <c r="L138" s="150"/>
      <c r="M138" s="155"/>
      <c r="T138" s="156"/>
      <c r="AT138" s="152" t="s">
        <v>189</v>
      </c>
      <c r="AU138" s="152" t="s">
        <v>88</v>
      </c>
      <c r="AV138" s="12" t="s">
        <v>86</v>
      </c>
      <c r="AW138" s="12" t="s">
        <v>41</v>
      </c>
      <c r="AX138" s="12" t="s">
        <v>79</v>
      </c>
      <c r="AY138" s="152" t="s">
        <v>178</v>
      </c>
    </row>
    <row r="139" spans="2:65" s="13" customFormat="1" ht="10.199999999999999">
      <c r="B139" s="157"/>
      <c r="D139" s="151" t="s">
        <v>189</v>
      </c>
      <c r="E139" s="158" t="s">
        <v>32</v>
      </c>
      <c r="F139" s="159" t="s">
        <v>2012</v>
      </c>
      <c r="H139" s="160">
        <v>18</v>
      </c>
      <c r="I139" s="161"/>
      <c r="L139" s="157"/>
      <c r="M139" s="162"/>
      <c r="T139" s="163"/>
      <c r="AT139" s="158" t="s">
        <v>189</v>
      </c>
      <c r="AU139" s="158" t="s">
        <v>88</v>
      </c>
      <c r="AV139" s="13" t="s">
        <v>88</v>
      </c>
      <c r="AW139" s="13" t="s">
        <v>41</v>
      </c>
      <c r="AX139" s="13" t="s">
        <v>79</v>
      </c>
      <c r="AY139" s="158" t="s">
        <v>178</v>
      </c>
    </row>
    <row r="140" spans="2:65" s="14" customFormat="1" ht="10.199999999999999">
      <c r="B140" s="164"/>
      <c r="D140" s="151" t="s">
        <v>189</v>
      </c>
      <c r="E140" s="165" t="s">
        <v>32</v>
      </c>
      <c r="F140" s="166" t="s">
        <v>192</v>
      </c>
      <c r="H140" s="167">
        <v>18</v>
      </c>
      <c r="I140" s="168"/>
      <c r="L140" s="164"/>
      <c r="M140" s="169"/>
      <c r="T140" s="170"/>
      <c r="AT140" s="165" t="s">
        <v>189</v>
      </c>
      <c r="AU140" s="165" t="s">
        <v>88</v>
      </c>
      <c r="AV140" s="14" t="s">
        <v>185</v>
      </c>
      <c r="AW140" s="14" t="s">
        <v>41</v>
      </c>
      <c r="AX140" s="14" t="s">
        <v>86</v>
      </c>
      <c r="AY140" s="165" t="s">
        <v>178</v>
      </c>
    </row>
    <row r="141" spans="2:65" s="1" customFormat="1" ht="37.799999999999997" customHeight="1">
      <c r="B141" s="34"/>
      <c r="C141" s="133" t="s">
        <v>247</v>
      </c>
      <c r="D141" s="133" t="s">
        <v>180</v>
      </c>
      <c r="E141" s="134" t="s">
        <v>242</v>
      </c>
      <c r="F141" s="135" t="s">
        <v>243</v>
      </c>
      <c r="G141" s="136" t="s">
        <v>234</v>
      </c>
      <c r="H141" s="137">
        <v>18</v>
      </c>
      <c r="I141" s="138"/>
      <c r="J141" s="139">
        <f>ROUND(I141*H141,2)</f>
        <v>0</v>
      </c>
      <c r="K141" s="135" t="s">
        <v>184</v>
      </c>
      <c r="L141" s="34"/>
      <c r="M141" s="140" t="s">
        <v>32</v>
      </c>
      <c r="N141" s="141" t="s">
        <v>50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185</v>
      </c>
      <c r="AT141" s="144" t="s">
        <v>180</v>
      </c>
      <c r="AU141" s="144" t="s">
        <v>88</v>
      </c>
      <c r="AY141" s="18" t="s">
        <v>178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86</v>
      </c>
      <c r="BK141" s="145">
        <f>ROUND(I141*H141,2)</f>
        <v>0</v>
      </c>
      <c r="BL141" s="18" t="s">
        <v>185</v>
      </c>
      <c r="BM141" s="144" t="s">
        <v>2013</v>
      </c>
    </row>
    <row r="142" spans="2:65" s="1" customFormat="1" ht="10.199999999999999">
      <c r="B142" s="34"/>
      <c r="D142" s="146" t="s">
        <v>187</v>
      </c>
      <c r="F142" s="147" t="s">
        <v>245</v>
      </c>
      <c r="I142" s="148"/>
      <c r="L142" s="34"/>
      <c r="M142" s="149"/>
      <c r="T142" s="55"/>
      <c r="AT142" s="18" t="s">
        <v>187</v>
      </c>
      <c r="AU142" s="18" t="s">
        <v>88</v>
      </c>
    </row>
    <row r="143" spans="2:65" s="13" customFormat="1" ht="10.199999999999999">
      <c r="B143" s="157"/>
      <c r="D143" s="151" t="s">
        <v>189</v>
      </c>
      <c r="E143" s="158" t="s">
        <v>32</v>
      </c>
      <c r="F143" s="159" t="s">
        <v>2014</v>
      </c>
      <c r="H143" s="160">
        <v>18</v>
      </c>
      <c r="I143" s="161"/>
      <c r="L143" s="157"/>
      <c r="M143" s="162"/>
      <c r="T143" s="163"/>
      <c r="AT143" s="158" t="s">
        <v>189</v>
      </c>
      <c r="AU143" s="158" t="s">
        <v>88</v>
      </c>
      <c r="AV143" s="13" t="s">
        <v>88</v>
      </c>
      <c r="AW143" s="13" t="s">
        <v>41</v>
      </c>
      <c r="AX143" s="13" t="s">
        <v>86</v>
      </c>
      <c r="AY143" s="158" t="s">
        <v>178</v>
      </c>
    </row>
    <row r="144" spans="2:65" s="1" customFormat="1" ht="37.799999999999997" customHeight="1">
      <c r="B144" s="34"/>
      <c r="C144" s="133" t="s">
        <v>255</v>
      </c>
      <c r="D144" s="133" t="s">
        <v>180</v>
      </c>
      <c r="E144" s="134" t="s">
        <v>248</v>
      </c>
      <c r="F144" s="135" t="s">
        <v>249</v>
      </c>
      <c r="G144" s="136" t="s">
        <v>202</v>
      </c>
      <c r="H144" s="137">
        <v>1435</v>
      </c>
      <c r="I144" s="138"/>
      <c r="J144" s="139">
        <f>ROUND(I144*H144,2)</f>
        <v>0</v>
      </c>
      <c r="K144" s="135" t="s">
        <v>184</v>
      </c>
      <c r="L144" s="34"/>
      <c r="M144" s="140" t="s">
        <v>32</v>
      </c>
      <c r="N144" s="141" t="s">
        <v>50</v>
      </c>
      <c r="P144" s="142">
        <f>O144*H144</f>
        <v>0</v>
      </c>
      <c r="Q144" s="142">
        <v>1.4999999999999999E-4</v>
      </c>
      <c r="R144" s="142">
        <f>Q144*H144</f>
        <v>0.21524999999999997</v>
      </c>
      <c r="S144" s="142">
        <v>0</v>
      </c>
      <c r="T144" s="143">
        <f>S144*H144</f>
        <v>0</v>
      </c>
      <c r="AR144" s="144" t="s">
        <v>185</v>
      </c>
      <c r="AT144" s="144" t="s">
        <v>180</v>
      </c>
      <c r="AU144" s="144" t="s">
        <v>88</v>
      </c>
      <c r="AY144" s="18" t="s">
        <v>178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86</v>
      </c>
      <c r="BK144" s="145">
        <f>ROUND(I144*H144,2)</f>
        <v>0</v>
      </c>
      <c r="BL144" s="18" t="s">
        <v>185</v>
      </c>
      <c r="BM144" s="144" t="s">
        <v>2015</v>
      </c>
    </row>
    <row r="145" spans="2:65" s="1" customFormat="1" ht="10.199999999999999">
      <c r="B145" s="34"/>
      <c r="D145" s="146" t="s">
        <v>187</v>
      </c>
      <c r="F145" s="147" t="s">
        <v>251</v>
      </c>
      <c r="I145" s="148"/>
      <c r="L145" s="34"/>
      <c r="M145" s="149"/>
      <c r="T145" s="55"/>
      <c r="AT145" s="18" t="s">
        <v>187</v>
      </c>
      <c r="AU145" s="18" t="s">
        <v>88</v>
      </c>
    </row>
    <row r="146" spans="2:65" s="12" customFormat="1" ht="10.199999999999999">
      <c r="B146" s="150"/>
      <c r="D146" s="151" t="s">
        <v>189</v>
      </c>
      <c r="E146" s="152" t="s">
        <v>32</v>
      </c>
      <c r="F146" s="153" t="s">
        <v>2000</v>
      </c>
      <c r="H146" s="152" t="s">
        <v>32</v>
      </c>
      <c r="I146" s="154"/>
      <c r="L146" s="150"/>
      <c r="M146" s="155"/>
      <c r="T146" s="156"/>
      <c r="AT146" s="152" t="s">
        <v>189</v>
      </c>
      <c r="AU146" s="152" t="s">
        <v>88</v>
      </c>
      <c r="AV146" s="12" t="s">
        <v>86</v>
      </c>
      <c r="AW146" s="12" t="s">
        <v>41</v>
      </c>
      <c r="AX146" s="12" t="s">
        <v>79</v>
      </c>
      <c r="AY146" s="152" t="s">
        <v>178</v>
      </c>
    </row>
    <row r="147" spans="2:65" s="13" customFormat="1" ht="10.199999999999999">
      <c r="B147" s="157"/>
      <c r="D147" s="151" t="s">
        <v>189</v>
      </c>
      <c r="E147" s="158" t="s">
        <v>32</v>
      </c>
      <c r="F147" s="159" t="s">
        <v>2016</v>
      </c>
      <c r="H147" s="160">
        <v>1435</v>
      </c>
      <c r="I147" s="161"/>
      <c r="L147" s="157"/>
      <c r="M147" s="162"/>
      <c r="T147" s="163"/>
      <c r="AT147" s="158" t="s">
        <v>189</v>
      </c>
      <c r="AU147" s="158" t="s">
        <v>88</v>
      </c>
      <c r="AV147" s="13" t="s">
        <v>88</v>
      </c>
      <c r="AW147" s="13" t="s">
        <v>41</v>
      </c>
      <c r="AX147" s="13" t="s">
        <v>79</v>
      </c>
      <c r="AY147" s="158" t="s">
        <v>178</v>
      </c>
    </row>
    <row r="148" spans="2:65" s="14" customFormat="1" ht="10.199999999999999">
      <c r="B148" s="164"/>
      <c r="D148" s="151" t="s">
        <v>189</v>
      </c>
      <c r="E148" s="165" t="s">
        <v>32</v>
      </c>
      <c r="F148" s="166" t="s">
        <v>192</v>
      </c>
      <c r="H148" s="167">
        <v>1435</v>
      </c>
      <c r="I148" s="168"/>
      <c r="L148" s="164"/>
      <c r="M148" s="169"/>
      <c r="T148" s="170"/>
      <c r="AT148" s="165" t="s">
        <v>189</v>
      </c>
      <c r="AU148" s="165" t="s">
        <v>88</v>
      </c>
      <c r="AV148" s="14" t="s">
        <v>185</v>
      </c>
      <c r="AW148" s="14" t="s">
        <v>41</v>
      </c>
      <c r="AX148" s="14" t="s">
        <v>86</v>
      </c>
      <c r="AY148" s="165" t="s">
        <v>178</v>
      </c>
    </row>
    <row r="149" spans="2:65" s="1" customFormat="1" ht="37.799999999999997" customHeight="1">
      <c r="B149" s="34"/>
      <c r="C149" s="133" t="s">
        <v>261</v>
      </c>
      <c r="D149" s="133" t="s">
        <v>180</v>
      </c>
      <c r="E149" s="134" t="s">
        <v>256</v>
      </c>
      <c r="F149" s="135" t="s">
        <v>257</v>
      </c>
      <c r="G149" s="136" t="s">
        <v>202</v>
      </c>
      <c r="H149" s="137">
        <v>1435</v>
      </c>
      <c r="I149" s="138"/>
      <c r="J149" s="139">
        <f>ROUND(I149*H149,2)</f>
        <v>0</v>
      </c>
      <c r="K149" s="135" t="s">
        <v>184</v>
      </c>
      <c r="L149" s="34"/>
      <c r="M149" s="140" t="s">
        <v>32</v>
      </c>
      <c r="N149" s="141" t="s">
        <v>50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185</v>
      </c>
      <c r="AT149" s="144" t="s">
        <v>180</v>
      </c>
      <c r="AU149" s="144" t="s">
        <v>88</v>
      </c>
      <c r="AY149" s="18" t="s">
        <v>178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86</v>
      </c>
      <c r="BK149" s="145">
        <f>ROUND(I149*H149,2)</f>
        <v>0</v>
      </c>
      <c r="BL149" s="18" t="s">
        <v>185</v>
      </c>
      <c r="BM149" s="144" t="s">
        <v>2017</v>
      </c>
    </row>
    <row r="150" spans="2:65" s="1" customFormat="1" ht="10.199999999999999">
      <c r="B150" s="34"/>
      <c r="D150" s="146" t="s">
        <v>187</v>
      </c>
      <c r="F150" s="147" t="s">
        <v>259</v>
      </c>
      <c r="I150" s="148"/>
      <c r="L150" s="34"/>
      <c r="M150" s="149"/>
      <c r="T150" s="55"/>
      <c r="AT150" s="18" t="s">
        <v>187</v>
      </c>
      <c r="AU150" s="18" t="s">
        <v>88</v>
      </c>
    </row>
    <row r="151" spans="2:65" s="13" customFormat="1" ht="10.199999999999999">
      <c r="B151" s="157"/>
      <c r="D151" s="151" t="s">
        <v>189</v>
      </c>
      <c r="E151" s="158" t="s">
        <v>32</v>
      </c>
      <c r="F151" s="159" t="s">
        <v>2018</v>
      </c>
      <c r="H151" s="160">
        <v>1435</v>
      </c>
      <c r="I151" s="161"/>
      <c r="L151" s="157"/>
      <c r="M151" s="162"/>
      <c r="T151" s="163"/>
      <c r="AT151" s="158" t="s">
        <v>189</v>
      </c>
      <c r="AU151" s="158" t="s">
        <v>88</v>
      </c>
      <c r="AV151" s="13" t="s">
        <v>88</v>
      </c>
      <c r="AW151" s="13" t="s">
        <v>41</v>
      </c>
      <c r="AX151" s="13" t="s">
        <v>86</v>
      </c>
      <c r="AY151" s="158" t="s">
        <v>178</v>
      </c>
    </row>
    <row r="152" spans="2:65" s="1" customFormat="1" ht="24.15" customHeight="1">
      <c r="B152" s="34"/>
      <c r="C152" s="133" t="s">
        <v>268</v>
      </c>
      <c r="D152" s="133" t="s">
        <v>180</v>
      </c>
      <c r="E152" s="134" t="s">
        <v>262</v>
      </c>
      <c r="F152" s="135" t="s">
        <v>263</v>
      </c>
      <c r="G152" s="136" t="s">
        <v>202</v>
      </c>
      <c r="H152" s="137">
        <v>129.5</v>
      </c>
      <c r="I152" s="138"/>
      <c r="J152" s="139">
        <f>ROUND(I152*H152,2)</f>
        <v>0</v>
      </c>
      <c r="K152" s="135" t="s">
        <v>184</v>
      </c>
      <c r="L152" s="34"/>
      <c r="M152" s="140" t="s">
        <v>32</v>
      </c>
      <c r="N152" s="141" t="s">
        <v>50</v>
      </c>
      <c r="P152" s="142">
        <f>O152*H152</f>
        <v>0</v>
      </c>
      <c r="Q152" s="142">
        <v>4.6999999999999999E-4</v>
      </c>
      <c r="R152" s="142">
        <f>Q152*H152</f>
        <v>6.0864999999999995E-2</v>
      </c>
      <c r="S152" s="142">
        <v>0</v>
      </c>
      <c r="T152" s="143">
        <f>S152*H152</f>
        <v>0</v>
      </c>
      <c r="AR152" s="144" t="s">
        <v>185</v>
      </c>
      <c r="AT152" s="144" t="s">
        <v>180</v>
      </c>
      <c r="AU152" s="144" t="s">
        <v>88</v>
      </c>
      <c r="AY152" s="18" t="s">
        <v>178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86</v>
      </c>
      <c r="BK152" s="145">
        <f>ROUND(I152*H152,2)</f>
        <v>0</v>
      </c>
      <c r="BL152" s="18" t="s">
        <v>185</v>
      </c>
      <c r="BM152" s="144" t="s">
        <v>2019</v>
      </c>
    </row>
    <row r="153" spans="2:65" s="1" customFormat="1" ht="10.199999999999999">
      <c r="B153" s="34"/>
      <c r="D153" s="146" t="s">
        <v>187</v>
      </c>
      <c r="F153" s="147" t="s">
        <v>265</v>
      </c>
      <c r="I153" s="148"/>
      <c r="L153" s="34"/>
      <c r="M153" s="149"/>
      <c r="T153" s="55"/>
      <c r="AT153" s="18" t="s">
        <v>187</v>
      </c>
      <c r="AU153" s="18" t="s">
        <v>88</v>
      </c>
    </row>
    <row r="154" spans="2:65" s="12" customFormat="1" ht="10.199999999999999">
      <c r="B154" s="150"/>
      <c r="D154" s="151" t="s">
        <v>189</v>
      </c>
      <c r="E154" s="152" t="s">
        <v>32</v>
      </c>
      <c r="F154" s="153" t="s">
        <v>2000</v>
      </c>
      <c r="H154" s="152" t="s">
        <v>32</v>
      </c>
      <c r="I154" s="154"/>
      <c r="L154" s="150"/>
      <c r="M154" s="155"/>
      <c r="T154" s="156"/>
      <c r="AT154" s="152" t="s">
        <v>189</v>
      </c>
      <c r="AU154" s="152" t="s">
        <v>88</v>
      </c>
      <c r="AV154" s="12" t="s">
        <v>86</v>
      </c>
      <c r="AW154" s="12" t="s">
        <v>41</v>
      </c>
      <c r="AX154" s="12" t="s">
        <v>79</v>
      </c>
      <c r="AY154" s="152" t="s">
        <v>178</v>
      </c>
    </row>
    <row r="155" spans="2:65" s="13" customFormat="1" ht="10.199999999999999">
      <c r="B155" s="157"/>
      <c r="D155" s="151" t="s">
        <v>189</v>
      </c>
      <c r="E155" s="158" t="s">
        <v>32</v>
      </c>
      <c r="F155" s="159" t="s">
        <v>2020</v>
      </c>
      <c r="H155" s="160">
        <v>129.5</v>
      </c>
      <c r="I155" s="161"/>
      <c r="L155" s="157"/>
      <c r="M155" s="162"/>
      <c r="T155" s="163"/>
      <c r="AT155" s="158" t="s">
        <v>189</v>
      </c>
      <c r="AU155" s="158" t="s">
        <v>88</v>
      </c>
      <c r="AV155" s="13" t="s">
        <v>88</v>
      </c>
      <c r="AW155" s="13" t="s">
        <v>41</v>
      </c>
      <c r="AX155" s="13" t="s">
        <v>79</v>
      </c>
      <c r="AY155" s="158" t="s">
        <v>178</v>
      </c>
    </row>
    <row r="156" spans="2:65" s="14" customFormat="1" ht="10.199999999999999">
      <c r="B156" s="164"/>
      <c r="D156" s="151" t="s">
        <v>189</v>
      </c>
      <c r="E156" s="165" t="s">
        <v>32</v>
      </c>
      <c r="F156" s="166" t="s">
        <v>192</v>
      </c>
      <c r="H156" s="167">
        <v>129.5</v>
      </c>
      <c r="I156" s="168"/>
      <c r="L156" s="164"/>
      <c r="M156" s="169"/>
      <c r="T156" s="170"/>
      <c r="AT156" s="165" t="s">
        <v>189</v>
      </c>
      <c r="AU156" s="165" t="s">
        <v>88</v>
      </c>
      <c r="AV156" s="14" t="s">
        <v>185</v>
      </c>
      <c r="AW156" s="14" t="s">
        <v>41</v>
      </c>
      <c r="AX156" s="14" t="s">
        <v>86</v>
      </c>
      <c r="AY156" s="165" t="s">
        <v>178</v>
      </c>
    </row>
    <row r="157" spans="2:65" s="1" customFormat="1" ht="24.15" customHeight="1">
      <c r="B157" s="34"/>
      <c r="C157" s="133" t="s">
        <v>274</v>
      </c>
      <c r="D157" s="133" t="s">
        <v>180</v>
      </c>
      <c r="E157" s="134" t="s">
        <v>269</v>
      </c>
      <c r="F157" s="135" t="s">
        <v>270</v>
      </c>
      <c r="G157" s="136" t="s">
        <v>202</v>
      </c>
      <c r="H157" s="137">
        <v>129.5</v>
      </c>
      <c r="I157" s="138"/>
      <c r="J157" s="139">
        <f>ROUND(I157*H157,2)</f>
        <v>0</v>
      </c>
      <c r="K157" s="135" t="s">
        <v>184</v>
      </c>
      <c r="L157" s="34"/>
      <c r="M157" s="140" t="s">
        <v>32</v>
      </c>
      <c r="N157" s="141" t="s">
        <v>50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185</v>
      </c>
      <c r="AT157" s="144" t="s">
        <v>180</v>
      </c>
      <c r="AU157" s="144" t="s">
        <v>88</v>
      </c>
      <c r="AY157" s="18" t="s">
        <v>178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86</v>
      </c>
      <c r="BK157" s="145">
        <f>ROUND(I157*H157,2)</f>
        <v>0</v>
      </c>
      <c r="BL157" s="18" t="s">
        <v>185</v>
      </c>
      <c r="BM157" s="144" t="s">
        <v>2021</v>
      </c>
    </row>
    <row r="158" spans="2:65" s="1" customFormat="1" ht="10.199999999999999">
      <c r="B158" s="34"/>
      <c r="D158" s="146" t="s">
        <v>187</v>
      </c>
      <c r="F158" s="147" t="s">
        <v>272</v>
      </c>
      <c r="I158" s="148"/>
      <c r="L158" s="34"/>
      <c r="M158" s="149"/>
      <c r="T158" s="55"/>
      <c r="AT158" s="18" t="s">
        <v>187</v>
      </c>
      <c r="AU158" s="18" t="s">
        <v>88</v>
      </c>
    </row>
    <row r="159" spans="2:65" s="13" customFormat="1" ht="10.199999999999999">
      <c r="B159" s="157"/>
      <c r="D159" s="151" t="s">
        <v>189</v>
      </c>
      <c r="E159" s="158" t="s">
        <v>32</v>
      </c>
      <c r="F159" s="159" t="s">
        <v>2022</v>
      </c>
      <c r="H159" s="160">
        <v>129.5</v>
      </c>
      <c r="I159" s="161"/>
      <c r="L159" s="157"/>
      <c r="M159" s="162"/>
      <c r="T159" s="163"/>
      <c r="AT159" s="158" t="s">
        <v>189</v>
      </c>
      <c r="AU159" s="158" t="s">
        <v>88</v>
      </c>
      <c r="AV159" s="13" t="s">
        <v>88</v>
      </c>
      <c r="AW159" s="13" t="s">
        <v>41</v>
      </c>
      <c r="AX159" s="13" t="s">
        <v>86</v>
      </c>
      <c r="AY159" s="158" t="s">
        <v>178</v>
      </c>
    </row>
    <row r="160" spans="2:65" s="1" customFormat="1" ht="55.5" customHeight="1">
      <c r="B160" s="34"/>
      <c r="C160" s="133" t="s">
        <v>290</v>
      </c>
      <c r="D160" s="133" t="s">
        <v>180</v>
      </c>
      <c r="E160" s="134" t="s">
        <v>2023</v>
      </c>
      <c r="F160" s="135" t="s">
        <v>2024</v>
      </c>
      <c r="G160" s="136" t="s">
        <v>277</v>
      </c>
      <c r="H160" s="137">
        <v>989.60799999999995</v>
      </c>
      <c r="I160" s="138"/>
      <c r="J160" s="139">
        <f>ROUND(I160*H160,2)</f>
        <v>0</v>
      </c>
      <c r="K160" s="135" t="s">
        <v>184</v>
      </c>
      <c r="L160" s="34"/>
      <c r="M160" s="140" t="s">
        <v>32</v>
      </c>
      <c r="N160" s="141" t="s">
        <v>50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185</v>
      </c>
      <c r="AT160" s="144" t="s">
        <v>180</v>
      </c>
      <c r="AU160" s="144" t="s">
        <v>88</v>
      </c>
      <c r="AY160" s="18" t="s">
        <v>178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86</v>
      </c>
      <c r="BK160" s="145">
        <f>ROUND(I160*H160,2)</f>
        <v>0</v>
      </c>
      <c r="BL160" s="18" t="s">
        <v>185</v>
      </c>
      <c r="BM160" s="144" t="s">
        <v>2025</v>
      </c>
    </row>
    <row r="161" spans="2:51" s="1" customFormat="1" ht="10.199999999999999">
      <c r="B161" s="34"/>
      <c r="D161" s="146" t="s">
        <v>187</v>
      </c>
      <c r="F161" s="147" t="s">
        <v>2026</v>
      </c>
      <c r="I161" s="148"/>
      <c r="L161" s="34"/>
      <c r="M161" s="149"/>
      <c r="T161" s="55"/>
      <c r="AT161" s="18" t="s">
        <v>187</v>
      </c>
      <c r="AU161" s="18" t="s">
        <v>88</v>
      </c>
    </row>
    <row r="162" spans="2:51" s="12" customFormat="1" ht="10.199999999999999">
      <c r="B162" s="150"/>
      <c r="D162" s="151" t="s">
        <v>189</v>
      </c>
      <c r="E162" s="152" t="s">
        <v>32</v>
      </c>
      <c r="F162" s="153" t="s">
        <v>2027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51" s="12" customFormat="1" ht="10.199999999999999">
      <c r="B163" s="150"/>
      <c r="D163" s="151" t="s">
        <v>189</v>
      </c>
      <c r="E163" s="152" t="s">
        <v>32</v>
      </c>
      <c r="F163" s="153" t="s">
        <v>2000</v>
      </c>
      <c r="H163" s="152" t="s">
        <v>32</v>
      </c>
      <c r="I163" s="154"/>
      <c r="L163" s="150"/>
      <c r="M163" s="155"/>
      <c r="T163" s="156"/>
      <c r="AT163" s="152" t="s">
        <v>189</v>
      </c>
      <c r="AU163" s="152" t="s">
        <v>88</v>
      </c>
      <c r="AV163" s="12" t="s">
        <v>86</v>
      </c>
      <c r="AW163" s="12" t="s">
        <v>41</v>
      </c>
      <c r="AX163" s="12" t="s">
        <v>79</v>
      </c>
      <c r="AY163" s="152" t="s">
        <v>178</v>
      </c>
    </row>
    <row r="164" spans="2:51" s="12" customFormat="1" ht="10.199999999999999">
      <c r="B164" s="150"/>
      <c r="D164" s="151" t="s">
        <v>189</v>
      </c>
      <c r="E164" s="152" t="s">
        <v>32</v>
      </c>
      <c r="F164" s="153" t="s">
        <v>280</v>
      </c>
      <c r="H164" s="152" t="s">
        <v>32</v>
      </c>
      <c r="I164" s="154"/>
      <c r="L164" s="150"/>
      <c r="M164" s="155"/>
      <c r="T164" s="156"/>
      <c r="AT164" s="152" t="s">
        <v>189</v>
      </c>
      <c r="AU164" s="152" t="s">
        <v>88</v>
      </c>
      <c r="AV164" s="12" t="s">
        <v>86</v>
      </c>
      <c r="AW164" s="12" t="s">
        <v>41</v>
      </c>
      <c r="AX164" s="12" t="s">
        <v>79</v>
      </c>
      <c r="AY164" s="152" t="s">
        <v>178</v>
      </c>
    </row>
    <row r="165" spans="2:51" s="12" customFormat="1" ht="30.6">
      <c r="B165" s="150"/>
      <c r="D165" s="151" t="s">
        <v>189</v>
      </c>
      <c r="E165" s="152" t="s">
        <v>32</v>
      </c>
      <c r="F165" s="153" t="s">
        <v>2028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51" s="12" customFormat="1" ht="10.199999999999999">
      <c r="B166" s="150"/>
      <c r="D166" s="151" t="s">
        <v>189</v>
      </c>
      <c r="E166" s="152" t="s">
        <v>32</v>
      </c>
      <c r="F166" s="153" t="s">
        <v>393</v>
      </c>
      <c r="H166" s="152" t="s">
        <v>32</v>
      </c>
      <c r="I166" s="154"/>
      <c r="L166" s="150"/>
      <c r="M166" s="155"/>
      <c r="T166" s="156"/>
      <c r="AT166" s="152" t="s">
        <v>189</v>
      </c>
      <c r="AU166" s="152" t="s">
        <v>88</v>
      </c>
      <c r="AV166" s="12" t="s">
        <v>86</v>
      </c>
      <c r="AW166" s="12" t="s">
        <v>41</v>
      </c>
      <c r="AX166" s="12" t="s">
        <v>79</v>
      </c>
      <c r="AY166" s="152" t="s">
        <v>178</v>
      </c>
    </row>
    <row r="167" spans="2:51" s="12" customFormat="1" ht="20.399999999999999">
      <c r="B167" s="150"/>
      <c r="D167" s="151" t="s">
        <v>189</v>
      </c>
      <c r="E167" s="152" t="s">
        <v>32</v>
      </c>
      <c r="F167" s="153" t="s">
        <v>281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51" s="12" customFormat="1" ht="20.399999999999999">
      <c r="B168" s="150"/>
      <c r="D168" s="151" t="s">
        <v>189</v>
      </c>
      <c r="E168" s="152" t="s">
        <v>32</v>
      </c>
      <c r="F168" s="153" t="s">
        <v>2029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51" s="12" customFormat="1" ht="10.199999999999999">
      <c r="B169" s="150"/>
      <c r="D169" s="151" t="s">
        <v>189</v>
      </c>
      <c r="E169" s="152" t="s">
        <v>32</v>
      </c>
      <c r="F169" s="153" t="s">
        <v>2030</v>
      </c>
      <c r="H169" s="152" t="s">
        <v>32</v>
      </c>
      <c r="I169" s="154"/>
      <c r="L169" s="150"/>
      <c r="M169" s="155"/>
      <c r="T169" s="156"/>
      <c r="AT169" s="152" t="s">
        <v>189</v>
      </c>
      <c r="AU169" s="152" t="s">
        <v>88</v>
      </c>
      <c r="AV169" s="12" t="s">
        <v>86</v>
      </c>
      <c r="AW169" s="12" t="s">
        <v>41</v>
      </c>
      <c r="AX169" s="12" t="s">
        <v>79</v>
      </c>
      <c r="AY169" s="152" t="s">
        <v>178</v>
      </c>
    </row>
    <row r="170" spans="2:51" s="13" customFormat="1" ht="10.199999999999999">
      <c r="B170" s="157"/>
      <c r="D170" s="151" t="s">
        <v>189</v>
      </c>
      <c r="E170" s="158" t="s">
        <v>32</v>
      </c>
      <c r="F170" s="159" t="s">
        <v>2031</v>
      </c>
      <c r="H170" s="160">
        <v>1207.308</v>
      </c>
      <c r="I170" s="161"/>
      <c r="L170" s="157"/>
      <c r="M170" s="162"/>
      <c r="T170" s="163"/>
      <c r="AT170" s="158" t="s">
        <v>189</v>
      </c>
      <c r="AU170" s="158" t="s">
        <v>88</v>
      </c>
      <c r="AV170" s="13" t="s">
        <v>88</v>
      </c>
      <c r="AW170" s="13" t="s">
        <v>41</v>
      </c>
      <c r="AX170" s="13" t="s">
        <v>79</v>
      </c>
      <c r="AY170" s="158" t="s">
        <v>178</v>
      </c>
    </row>
    <row r="171" spans="2:51" s="13" customFormat="1" ht="20.399999999999999">
      <c r="B171" s="157"/>
      <c r="D171" s="151" t="s">
        <v>189</v>
      </c>
      <c r="E171" s="158" t="s">
        <v>32</v>
      </c>
      <c r="F171" s="159" t="s">
        <v>2032</v>
      </c>
      <c r="H171" s="160">
        <v>117.53700000000001</v>
      </c>
      <c r="I171" s="161"/>
      <c r="L171" s="157"/>
      <c r="M171" s="162"/>
      <c r="T171" s="163"/>
      <c r="AT171" s="158" t="s">
        <v>189</v>
      </c>
      <c r="AU171" s="158" t="s">
        <v>88</v>
      </c>
      <c r="AV171" s="13" t="s">
        <v>88</v>
      </c>
      <c r="AW171" s="13" t="s">
        <v>41</v>
      </c>
      <c r="AX171" s="13" t="s">
        <v>79</v>
      </c>
      <c r="AY171" s="158" t="s">
        <v>178</v>
      </c>
    </row>
    <row r="172" spans="2:51" s="13" customFormat="1" ht="20.399999999999999">
      <c r="B172" s="157"/>
      <c r="D172" s="151" t="s">
        <v>189</v>
      </c>
      <c r="E172" s="158" t="s">
        <v>32</v>
      </c>
      <c r="F172" s="159" t="s">
        <v>2033</v>
      </c>
      <c r="H172" s="160">
        <v>-268.28300000000002</v>
      </c>
      <c r="I172" s="161"/>
      <c r="L172" s="157"/>
      <c r="M172" s="162"/>
      <c r="T172" s="163"/>
      <c r="AT172" s="158" t="s">
        <v>189</v>
      </c>
      <c r="AU172" s="158" t="s">
        <v>88</v>
      </c>
      <c r="AV172" s="13" t="s">
        <v>88</v>
      </c>
      <c r="AW172" s="13" t="s">
        <v>41</v>
      </c>
      <c r="AX172" s="13" t="s">
        <v>79</v>
      </c>
      <c r="AY172" s="158" t="s">
        <v>178</v>
      </c>
    </row>
    <row r="173" spans="2:51" s="13" customFormat="1" ht="20.399999999999999">
      <c r="B173" s="157"/>
      <c r="D173" s="151" t="s">
        <v>189</v>
      </c>
      <c r="E173" s="158" t="s">
        <v>32</v>
      </c>
      <c r="F173" s="159" t="s">
        <v>2034</v>
      </c>
      <c r="H173" s="160">
        <v>-37.466000000000001</v>
      </c>
      <c r="I173" s="161"/>
      <c r="L173" s="157"/>
      <c r="M173" s="162"/>
      <c r="T173" s="163"/>
      <c r="AT173" s="158" t="s">
        <v>189</v>
      </c>
      <c r="AU173" s="158" t="s">
        <v>88</v>
      </c>
      <c r="AV173" s="13" t="s">
        <v>88</v>
      </c>
      <c r="AW173" s="13" t="s">
        <v>41</v>
      </c>
      <c r="AX173" s="13" t="s">
        <v>79</v>
      </c>
      <c r="AY173" s="158" t="s">
        <v>178</v>
      </c>
    </row>
    <row r="174" spans="2:51" s="13" customFormat="1" ht="20.399999999999999">
      <c r="B174" s="157"/>
      <c r="D174" s="151" t="s">
        <v>189</v>
      </c>
      <c r="E174" s="158" t="s">
        <v>32</v>
      </c>
      <c r="F174" s="159" t="s">
        <v>2035</v>
      </c>
      <c r="H174" s="160">
        <v>-25.2</v>
      </c>
      <c r="I174" s="161"/>
      <c r="L174" s="157"/>
      <c r="M174" s="162"/>
      <c r="T174" s="163"/>
      <c r="AT174" s="158" t="s">
        <v>189</v>
      </c>
      <c r="AU174" s="158" t="s">
        <v>88</v>
      </c>
      <c r="AV174" s="13" t="s">
        <v>88</v>
      </c>
      <c r="AW174" s="13" t="s">
        <v>41</v>
      </c>
      <c r="AX174" s="13" t="s">
        <v>79</v>
      </c>
      <c r="AY174" s="158" t="s">
        <v>178</v>
      </c>
    </row>
    <row r="175" spans="2:51" s="13" customFormat="1" ht="20.399999999999999">
      <c r="B175" s="157"/>
      <c r="D175" s="151" t="s">
        <v>189</v>
      </c>
      <c r="E175" s="158" t="s">
        <v>32</v>
      </c>
      <c r="F175" s="159" t="s">
        <v>2036</v>
      </c>
      <c r="H175" s="160">
        <v>-4.2880000000000003</v>
      </c>
      <c r="I175" s="161"/>
      <c r="L175" s="157"/>
      <c r="M175" s="162"/>
      <c r="T175" s="163"/>
      <c r="AT175" s="158" t="s">
        <v>189</v>
      </c>
      <c r="AU175" s="158" t="s">
        <v>88</v>
      </c>
      <c r="AV175" s="13" t="s">
        <v>88</v>
      </c>
      <c r="AW175" s="13" t="s">
        <v>41</v>
      </c>
      <c r="AX175" s="13" t="s">
        <v>79</v>
      </c>
      <c r="AY175" s="158" t="s">
        <v>178</v>
      </c>
    </row>
    <row r="176" spans="2:51" s="14" customFormat="1" ht="10.199999999999999">
      <c r="B176" s="164"/>
      <c r="D176" s="151" t="s">
        <v>189</v>
      </c>
      <c r="E176" s="165" t="s">
        <v>32</v>
      </c>
      <c r="F176" s="166" t="s">
        <v>192</v>
      </c>
      <c r="H176" s="167">
        <v>989.60799999999995</v>
      </c>
      <c r="I176" s="168"/>
      <c r="L176" s="164"/>
      <c r="M176" s="169"/>
      <c r="T176" s="170"/>
      <c r="AT176" s="165" t="s">
        <v>189</v>
      </c>
      <c r="AU176" s="165" t="s">
        <v>88</v>
      </c>
      <c r="AV176" s="14" t="s">
        <v>185</v>
      </c>
      <c r="AW176" s="14" t="s">
        <v>41</v>
      </c>
      <c r="AX176" s="14" t="s">
        <v>86</v>
      </c>
      <c r="AY176" s="165" t="s">
        <v>178</v>
      </c>
    </row>
    <row r="177" spans="2:65" s="1" customFormat="1" ht="55.5" customHeight="1">
      <c r="B177" s="34"/>
      <c r="C177" s="133" t="s">
        <v>8</v>
      </c>
      <c r="D177" s="133" t="s">
        <v>180</v>
      </c>
      <c r="E177" s="134" t="s">
        <v>2037</v>
      </c>
      <c r="F177" s="135" t="s">
        <v>2038</v>
      </c>
      <c r="G177" s="136" t="s">
        <v>277</v>
      </c>
      <c r="H177" s="137">
        <v>424.11700000000002</v>
      </c>
      <c r="I177" s="138"/>
      <c r="J177" s="139">
        <f>ROUND(I177*H177,2)</f>
        <v>0</v>
      </c>
      <c r="K177" s="135" t="s">
        <v>184</v>
      </c>
      <c r="L177" s="34"/>
      <c r="M177" s="140" t="s">
        <v>32</v>
      </c>
      <c r="N177" s="141" t="s">
        <v>50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185</v>
      </c>
      <c r="AT177" s="144" t="s">
        <v>180</v>
      </c>
      <c r="AU177" s="144" t="s">
        <v>88</v>
      </c>
      <c r="AY177" s="18" t="s">
        <v>178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86</v>
      </c>
      <c r="BK177" s="145">
        <f>ROUND(I177*H177,2)</f>
        <v>0</v>
      </c>
      <c r="BL177" s="18" t="s">
        <v>185</v>
      </c>
      <c r="BM177" s="144" t="s">
        <v>2039</v>
      </c>
    </row>
    <row r="178" spans="2:65" s="1" customFormat="1" ht="10.199999999999999">
      <c r="B178" s="34"/>
      <c r="D178" s="146" t="s">
        <v>187</v>
      </c>
      <c r="F178" s="147" t="s">
        <v>2040</v>
      </c>
      <c r="I178" s="148"/>
      <c r="L178" s="34"/>
      <c r="M178" s="149"/>
      <c r="T178" s="55"/>
      <c r="AT178" s="18" t="s">
        <v>187</v>
      </c>
      <c r="AU178" s="18" t="s">
        <v>88</v>
      </c>
    </row>
    <row r="179" spans="2:65" s="12" customFormat="1" ht="10.199999999999999">
      <c r="B179" s="150"/>
      <c r="D179" s="151" t="s">
        <v>189</v>
      </c>
      <c r="E179" s="152" t="s">
        <v>32</v>
      </c>
      <c r="F179" s="153" t="s">
        <v>2027</v>
      </c>
      <c r="H179" s="152" t="s">
        <v>32</v>
      </c>
      <c r="I179" s="154"/>
      <c r="L179" s="150"/>
      <c r="M179" s="155"/>
      <c r="T179" s="156"/>
      <c r="AT179" s="152" t="s">
        <v>189</v>
      </c>
      <c r="AU179" s="152" t="s">
        <v>88</v>
      </c>
      <c r="AV179" s="12" t="s">
        <v>86</v>
      </c>
      <c r="AW179" s="12" t="s">
        <v>41</v>
      </c>
      <c r="AX179" s="12" t="s">
        <v>79</v>
      </c>
      <c r="AY179" s="152" t="s">
        <v>178</v>
      </c>
    </row>
    <row r="180" spans="2:65" s="12" customFormat="1" ht="10.199999999999999">
      <c r="B180" s="150"/>
      <c r="D180" s="151" t="s">
        <v>189</v>
      </c>
      <c r="E180" s="152" t="s">
        <v>32</v>
      </c>
      <c r="F180" s="153" t="s">
        <v>2000</v>
      </c>
      <c r="H180" s="152" t="s">
        <v>32</v>
      </c>
      <c r="I180" s="154"/>
      <c r="L180" s="150"/>
      <c r="M180" s="155"/>
      <c r="T180" s="156"/>
      <c r="AT180" s="152" t="s">
        <v>189</v>
      </c>
      <c r="AU180" s="152" t="s">
        <v>88</v>
      </c>
      <c r="AV180" s="12" t="s">
        <v>86</v>
      </c>
      <c r="AW180" s="12" t="s">
        <v>41</v>
      </c>
      <c r="AX180" s="12" t="s">
        <v>79</v>
      </c>
      <c r="AY180" s="152" t="s">
        <v>178</v>
      </c>
    </row>
    <row r="181" spans="2:65" s="12" customFormat="1" ht="10.199999999999999">
      <c r="B181" s="150"/>
      <c r="D181" s="151" t="s">
        <v>189</v>
      </c>
      <c r="E181" s="152" t="s">
        <v>32</v>
      </c>
      <c r="F181" s="153" t="s">
        <v>280</v>
      </c>
      <c r="H181" s="152" t="s">
        <v>32</v>
      </c>
      <c r="I181" s="154"/>
      <c r="L181" s="150"/>
      <c r="M181" s="155"/>
      <c r="T181" s="156"/>
      <c r="AT181" s="152" t="s">
        <v>189</v>
      </c>
      <c r="AU181" s="152" t="s">
        <v>88</v>
      </c>
      <c r="AV181" s="12" t="s">
        <v>86</v>
      </c>
      <c r="AW181" s="12" t="s">
        <v>41</v>
      </c>
      <c r="AX181" s="12" t="s">
        <v>79</v>
      </c>
      <c r="AY181" s="152" t="s">
        <v>178</v>
      </c>
    </row>
    <row r="182" spans="2:65" s="12" customFormat="1" ht="30.6">
      <c r="B182" s="150"/>
      <c r="D182" s="151" t="s">
        <v>189</v>
      </c>
      <c r="E182" s="152" t="s">
        <v>32</v>
      </c>
      <c r="F182" s="153" t="s">
        <v>2028</v>
      </c>
      <c r="H182" s="152" t="s">
        <v>32</v>
      </c>
      <c r="I182" s="154"/>
      <c r="L182" s="150"/>
      <c r="M182" s="155"/>
      <c r="T182" s="156"/>
      <c r="AT182" s="152" t="s">
        <v>189</v>
      </c>
      <c r="AU182" s="152" t="s">
        <v>88</v>
      </c>
      <c r="AV182" s="12" t="s">
        <v>86</v>
      </c>
      <c r="AW182" s="12" t="s">
        <v>41</v>
      </c>
      <c r="AX182" s="12" t="s">
        <v>79</v>
      </c>
      <c r="AY182" s="152" t="s">
        <v>178</v>
      </c>
    </row>
    <row r="183" spans="2:65" s="12" customFormat="1" ht="10.199999999999999">
      <c r="B183" s="150"/>
      <c r="D183" s="151" t="s">
        <v>189</v>
      </c>
      <c r="E183" s="152" t="s">
        <v>32</v>
      </c>
      <c r="F183" s="153" t="s">
        <v>393</v>
      </c>
      <c r="H183" s="152" t="s">
        <v>32</v>
      </c>
      <c r="I183" s="154"/>
      <c r="L183" s="150"/>
      <c r="M183" s="155"/>
      <c r="T183" s="156"/>
      <c r="AT183" s="152" t="s">
        <v>189</v>
      </c>
      <c r="AU183" s="152" t="s">
        <v>88</v>
      </c>
      <c r="AV183" s="12" t="s">
        <v>86</v>
      </c>
      <c r="AW183" s="12" t="s">
        <v>41</v>
      </c>
      <c r="AX183" s="12" t="s">
        <v>79</v>
      </c>
      <c r="AY183" s="152" t="s">
        <v>178</v>
      </c>
    </row>
    <row r="184" spans="2:65" s="12" customFormat="1" ht="20.399999999999999">
      <c r="B184" s="150"/>
      <c r="D184" s="151" t="s">
        <v>189</v>
      </c>
      <c r="E184" s="152" t="s">
        <v>32</v>
      </c>
      <c r="F184" s="153" t="s">
        <v>281</v>
      </c>
      <c r="H184" s="152" t="s">
        <v>32</v>
      </c>
      <c r="I184" s="154"/>
      <c r="L184" s="150"/>
      <c r="M184" s="155"/>
      <c r="T184" s="156"/>
      <c r="AT184" s="152" t="s">
        <v>189</v>
      </c>
      <c r="AU184" s="152" t="s">
        <v>88</v>
      </c>
      <c r="AV184" s="12" t="s">
        <v>86</v>
      </c>
      <c r="AW184" s="12" t="s">
        <v>41</v>
      </c>
      <c r="AX184" s="12" t="s">
        <v>79</v>
      </c>
      <c r="AY184" s="152" t="s">
        <v>178</v>
      </c>
    </row>
    <row r="185" spans="2:65" s="12" customFormat="1" ht="20.399999999999999">
      <c r="B185" s="150"/>
      <c r="D185" s="151" t="s">
        <v>189</v>
      </c>
      <c r="E185" s="152" t="s">
        <v>32</v>
      </c>
      <c r="F185" s="153" t="s">
        <v>2029</v>
      </c>
      <c r="H185" s="152" t="s">
        <v>32</v>
      </c>
      <c r="I185" s="154"/>
      <c r="L185" s="150"/>
      <c r="M185" s="155"/>
      <c r="T185" s="156"/>
      <c r="AT185" s="152" t="s">
        <v>189</v>
      </c>
      <c r="AU185" s="152" t="s">
        <v>88</v>
      </c>
      <c r="AV185" s="12" t="s">
        <v>86</v>
      </c>
      <c r="AW185" s="12" t="s">
        <v>41</v>
      </c>
      <c r="AX185" s="12" t="s">
        <v>79</v>
      </c>
      <c r="AY185" s="152" t="s">
        <v>178</v>
      </c>
    </row>
    <row r="186" spans="2:65" s="12" customFormat="1" ht="10.199999999999999">
      <c r="B186" s="150"/>
      <c r="D186" s="151" t="s">
        <v>189</v>
      </c>
      <c r="E186" s="152" t="s">
        <v>32</v>
      </c>
      <c r="F186" s="153" t="s">
        <v>283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3" customFormat="1" ht="10.199999999999999">
      <c r="B187" s="157"/>
      <c r="D187" s="151" t="s">
        <v>189</v>
      </c>
      <c r="E187" s="158" t="s">
        <v>32</v>
      </c>
      <c r="F187" s="159" t="s">
        <v>2041</v>
      </c>
      <c r="H187" s="160">
        <v>517.41800000000001</v>
      </c>
      <c r="I187" s="161"/>
      <c r="L187" s="157"/>
      <c r="M187" s="162"/>
      <c r="T187" s="163"/>
      <c r="AT187" s="158" t="s">
        <v>189</v>
      </c>
      <c r="AU187" s="158" t="s">
        <v>88</v>
      </c>
      <c r="AV187" s="13" t="s">
        <v>88</v>
      </c>
      <c r="AW187" s="13" t="s">
        <v>41</v>
      </c>
      <c r="AX187" s="13" t="s">
        <v>79</v>
      </c>
      <c r="AY187" s="158" t="s">
        <v>178</v>
      </c>
    </row>
    <row r="188" spans="2:65" s="13" customFormat="1" ht="20.399999999999999">
      <c r="B188" s="157"/>
      <c r="D188" s="151" t="s">
        <v>189</v>
      </c>
      <c r="E188" s="158" t="s">
        <v>32</v>
      </c>
      <c r="F188" s="159" t="s">
        <v>2042</v>
      </c>
      <c r="H188" s="160">
        <v>50.372999999999998</v>
      </c>
      <c r="I188" s="161"/>
      <c r="L188" s="157"/>
      <c r="M188" s="162"/>
      <c r="T188" s="163"/>
      <c r="AT188" s="158" t="s">
        <v>189</v>
      </c>
      <c r="AU188" s="158" t="s">
        <v>88</v>
      </c>
      <c r="AV188" s="13" t="s">
        <v>88</v>
      </c>
      <c r="AW188" s="13" t="s">
        <v>41</v>
      </c>
      <c r="AX188" s="13" t="s">
        <v>79</v>
      </c>
      <c r="AY188" s="158" t="s">
        <v>178</v>
      </c>
    </row>
    <row r="189" spans="2:65" s="13" customFormat="1" ht="20.399999999999999">
      <c r="B189" s="157"/>
      <c r="D189" s="151" t="s">
        <v>189</v>
      </c>
      <c r="E189" s="158" t="s">
        <v>32</v>
      </c>
      <c r="F189" s="159" t="s">
        <v>2043</v>
      </c>
      <c r="H189" s="160">
        <v>-114.979</v>
      </c>
      <c r="I189" s="161"/>
      <c r="L189" s="157"/>
      <c r="M189" s="162"/>
      <c r="T189" s="163"/>
      <c r="AT189" s="158" t="s">
        <v>189</v>
      </c>
      <c r="AU189" s="158" t="s">
        <v>88</v>
      </c>
      <c r="AV189" s="13" t="s">
        <v>88</v>
      </c>
      <c r="AW189" s="13" t="s">
        <v>41</v>
      </c>
      <c r="AX189" s="13" t="s">
        <v>79</v>
      </c>
      <c r="AY189" s="158" t="s">
        <v>178</v>
      </c>
    </row>
    <row r="190" spans="2:65" s="13" customFormat="1" ht="20.399999999999999">
      <c r="B190" s="157"/>
      <c r="D190" s="151" t="s">
        <v>189</v>
      </c>
      <c r="E190" s="158" t="s">
        <v>32</v>
      </c>
      <c r="F190" s="159" t="s">
        <v>2044</v>
      </c>
      <c r="H190" s="160">
        <v>-16.056999999999999</v>
      </c>
      <c r="I190" s="161"/>
      <c r="L190" s="157"/>
      <c r="M190" s="162"/>
      <c r="T190" s="163"/>
      <c r="AT190" s="158" t="s">
        <v>189</v>
      </c>
      <c r="AU190" s="158" t="s">
        <v>88</v>
      </c>
      <c r="AV190" s="13" t="s">
        <v>88</v>
      </c>
      <c r="AW190" s="13" t="s">
        <v>41</v>
      </c>
      <c r="AX190" s="13" t="s">
        <v>79</v>
      </c>
      <c r="AY190" s="158" t="s">
        <v>178</v>
      </c>
    </row>
    <row r="191" spans="2:65" s="13" customFormat="1" ht="20.399999999999999">
      <c r="B191" s="157"/>
      <c r="D191" s="151" t="s">
        <v>189</v>
      </c>
      <c r="E191" s="158" t="s">
        <v>32</v>
      </c>
      <c r="F191" s="159" t="s">
        <v>2045</v>
      </c>
      <c r="H191" s="160">
        <v>-10.8</v>
      </c>
      <c r="I191" s="161"/>
      <c r="L191" s="157"/>
      <c r="M191" s="162"/>
      <c r="T191" s="163"/>
      <c r="AT191" s="158" t="s">
        <v>189</v>
      </c>
      <c r="AU191" s="158" t="s">
        <v>88</v>
      </c>
      <c r="AV191" s="13" t="s">
        <v>88</v>
      </c>
      <c r="AW191" s="13" t="s">
        <v>41</v>
      </c>
      <c r="AX191" s="13" t="s">
        <v>79</v>
      </c>
      <c r="AY191" s="158" t="s">
        <v>178</v>
      </c>
    </row>
    <row r="192" spans="2:65" s="13" customFormat="1" ht="20.399999999999999">
      <c r="B192" s="157"/>
      <c r="D192" s="151" t="s">
        <v>189</v>
      </c>
      <c r="E192" s="158" t="s">
        <v>32</v>
      </c>
      <c r="F192" s="159" t="s">
        <v>2046</v>
      </c>
      <c r="H192" s="160">
        <v>-1.8380000000000001</v>
      </c>
      <c r="I192" s="161"/>
      <c r="L192" s="157"/>
      <c r="M192" s="162"/>
      <c r="T192" s="163"/>
      <c r="AT192" s="158" t="s">
        <v>189</v>
      </c>
      <c r="AU192" s="158" t="s">
        <v>88</v>
      </c>
      <c r="AV192" s="13" t="s">
        <v>88</v>
      </c>
      <c r="AW192" s="13" t="s">
        <v>41</v>
      </c>
      <c r="AX192" s="13" t="s">
        <v>79</v>
      </c>
      <c r="AY192" s="158" t="s">
        <v>178</v>
      </c>
    </row>
    <row r="193" spans="2:65" s="14" customFormat="1" ht="10.199999999999999">
      <c r="B193" s="164"/>
      <c r="D193" s="151" t="s">
        <v>189</v>
      </c>
      <c r="E193" s="165" t="s">
        <v>32</v>
      </c>
      <c r="F193" s="166" t="s">
        <v>192</v>
      </c>
      <c r="H193" s="167">
        <v>424.11700000000002</v>
      </c>
      <c r="I193" s="168"/>
      <c r="L193" s="164"/>
      <c r="M193" s="169"/>
      <c r="T193" s="170"/>
      <c r="AT193" s="165" t="s">
        <v>189</v>
      </c>
      <c r="AU193" s="165" t="s">
        <v>88</v>
      </c>
      <c r="AV193" s="14" t="s">
        <v>185</v>
      </c>
      <c r="AW193" s="14" t="s">
        <v>41</v>
      </c>
      <c r="AX193" s="14" t="s">
        <v>86</v>
      </c>
      <c r="AY193" s="165" t="s">
        <v>178</v>
      </c>
    </row>
    <row r="194" spans="2:65" s="1" customFormat="1" ht="37.799999999999997" customHeight="1">
      <c r="B194" s="34"/>
      <c r="C194" s="133" t="s">
        <v>310</v>
      </c>
      <c r="D194" s="133" t="s">
        <v>180</v>
      </c>
      <c r="E194" s="134" t="s">
        <v>301</v>
      </c>
      <c r="F194" s="135" t="s">
        <v>302</v>
      </c>
      <c r="G194" s="136" t="s">
        <v>277</v>
      </c>
      <c r="H194" s="137">
        <v>50.776000000000003</v>
      </c>
      <c r="I194" s="138"/>
      <c r="J194" s="139">
        <f>ROUND(I194*H194,2)</f>
        <v>0</v>
      </c>
      <c r="K194" s="135" t="s">
        <v>184</v>
      </c>
      <c r="L194" s="34"/>
      <c r="M194" s="140" t="s">
        <v>32</v>
      </c>
      <c r="N194" s="141" t="s">
        <v>50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185</v>
      </c>
      <c r="AT194" s="144" t="s">
        <v>180</v>
      </c>
      <c r="AU194" s="144" t="s">
        <v>88</v>
      </c>
      <c r="AY194" s="18" t="s">
        <v>178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86</v>
      </c>
      <c r="BK194" s="145">
        <f>ROUND(I194*H194,2)</f>
        <v>0</v>
      </c>
      <c r="BL194" s="18" t="s">
        <v>185</v>
      </c>
      <c r="BM194" s="144" t="s">
        <v>2047</v>
      </c>
    </row>
    <row r="195" spans="2:65" s="1" customFormat="1" ht="10.199999999999999">
      <c r="B195" s="34"/>
      <c r="D195" s="146" t="s">
        <v>187</v>
      </c>
      <c r="F195" s="147" t="s">
        <v>304</v>
      </c>
      <c r="I195" s="148"/>
      <c r="L195" s="34"/>
      <c r="M195" s="149"/>
      <c r="T195" s="55"/>
      <c r="AT195" s="18" t="s">
        <v>187</v>
      </c>
      <c r="AU195" s="18" t="s">
        <v>88</v>
      </c>
    </row>
    <row r="196" spans="2:65" s="12" customFormat="1" ht="10.199999999999999">
      <c r="B196" s="150"/>
      <c r="D196" s="151" t="s">
        <v>189</v>
      </c>
      <c r="E196" s="152" t="s">
        <v>32</v>
      </c>
      <c r="F196" s="153" t="s">
        <v>2000</v>
      </c>
      <c r="H196" s="152" t="s">
        <v>32</v>
      </c>
      <c r="I196" s="154"/>
      <c r="L196" s="150"/>
      <c r="M196" s="155"/>
      <c r="T196" s="156"/>
      <c r="AT196" s="152" t="s">
        <v>189</v>
      </c>
      <c r="AU196" s="152" t="s">
        <v>88</v>
      </c>
      <c r="AV196" s="12" t="s">
        <v>86</v>
      </c>
      <c r="AW196" s="12" t="s">
        <v>41</v>
      </c>
      <c r="AX196" s="12" t="s">
        <v>79</v>
      </c>
      <c r="AY196" s="152" t="s">
        <v>178</v>
      </c>
    </row>
    <row r="197" spans="2:65" s="12" customFormat="1" ht="10.199999999999999">
      <c r="B197" s="150"/>
      <c r="D197" s="151" t="s">
        <v>189</v>
      </c>
      <c r="E197" s="152" t="s">
        <v>32</v>
      </c>
      <c r="F197" s="153" t="s">
        <v>206</v>
      </c>
      <c r="H197" s="152" t="s">
        <v>32</v>
      </c>
      <c r="I197" s="154"/>
      <c r="L197" s="150"/>
      <c r="M197" s="155"/>
      <c r="T197" s="156"/>
      <c r="AT197" s="152" t="s">
        <v>189</v>
      </c>
      <c r="AU197" s="152" t="s">
        <v>88</v>
      </c>
      <c r="AV197" s="12" t="s">
        <v>86</v>
      </c>
      <c r="AW197" s="12" t="s">
        <v>41</v>
      </c>
      <c r="AX197" s="12" t="s">
        <v>79</v>
      </c>
      <c r="AY197" s="152" t="s">
        <v>178</v>
      </c>
    </row>
    <row r="198" spans="2:65" s="13" customFormat="1" ht="10.199999999999999">
      <c r="B198" s="157"/>
      <c r="D198" s="151" t="s">
        <v>189</v>
      </c>
      <c r="E198" s="158" t="s">
        <v>32</v>
      </c>
      <c r="F198" s="159" t="s">
        <v>2048</v>
      </c>
      <c r="H198" s="160">
        <v>7.7439999999999998</v>
      </c>
      <c r="I198" s="161"/>
      <c r="L198" s="157"/>
      <c r="M198" s="162"/>
      <c r="T198" s="163"/>
      <c r="AT198" s="158" t="s">
        <v>189</v>
      </c>
      <c r="AU198" s="158" t="s">
        <v>88</v>
      </c>
      <c r="AV198" s="13" t="s">
        <v>88</v>
      </c>
      <c r="AW198" s="13" t="s">
        <v>41</v>
      </c>
      <c r="AX198" s="13" t="s">
        <v>79</v>
      </c>
      <c r="AY198" s="158" t="s">
        <v>178</v>
      </c>
    </row>
    <row r="199" spans="2:65" s="13" customFormat="1" ht="10.199999999999999">
      <c r="B199" s="157"/>
      <c r="D199" s="151" t="s">
        <v>189</v>
      </c>
      <c r="E199" s="158" t="s">
        <v>32</v>
      </c>
      <c r="F199" s="159" t="s">
        <v>2049</v>
      </c>
      <c r="H199" s="160">
        <v>23.231999999999999</v>
      </c>
      <c r="I199" s="161"/>
      <c r="L199" s="157"/>
      <c r="M199" s="162"/>
      <c r="T199" s="163"/>
      <c r="AT199" s="158" t="s">
        <v>189</v>
      </c>
      <c r="AU199" s="158" t="s">
        <v>88</v>
      </c>
      <c r="AV199" s="13" t="s">
        <v>88</v>
      </c>
      <c r="AW199" s="13" t="s">
        <v>41</v>
      </c>
      <c r="AX199" s="13" t="s">
        <v>79</v>
      </c>
      <c r="AY199" s="158" t="s">
        <v>178</v>
      </c>
    </row>
    <row r="200" spans="2:65" s="13" customFormat="1" ht="10.199999999999999">
      <c r="B200" s="157"/>
      <c r="D200" s="151" t="s">
        <v>189</v>
      </c>
      <c r="E200" s="158" t="s">
        <v>32</v>
      </c>
      <c r="F200" s="159" t="s">
        <v>2050</v>
      </c>
      <c r="H200" s="160">
        <v>16.5</v>
      </c>
      <c r="I200" s="161"/>
      <c r="L200" s="157"/>
      <c r="M200" s="162"/>
      <c r="T200" s="163"/>
      <c r="AT200" s="158" t="s">
        <v>189</v>
      </c>
      <c r="AU200" s="158" t="s">
        <v>88</v>
      </c>
      <c r="AV200" s="13" t="s">
        <v>88</v>
      </c>
      <c r="AW200" s="13" t="s">
        <v>41</v>
      </c>
      <c r="AX200" s="13" t="s">
        <v>79</v>
      </c>
      <c r="AY200" s="158" t="s">
        <v>178</v>
      </c>
    </row>
    <row r="201" spans="2:65" s="13" customFormat="1" ht="10.199999999999999">
      <c r="B201" s="157"/>
      <c r="D201" s="151" t="s">
        <v>189</v>
      </c>
      <c r="E201" s="158" t="s">
        <v>32</v>
      </c>
      <c r="F201" s="159" t="s">
        <v>2051</v>
      </c>
      <c r="H201" s="160">
        <v>3.3</v>
      </c>
      <c r="I201" s="161"/>
      <c r="L201" s="157"/>
      <c r="M201" s="162"/>
      <c r="T201" s="163"/>
      <c r="AT201" s="158" t="s">
        <v>189</v>
      </c>
      <c r="AU201" s="158" t="s">
        <v>88</v>
      </c>
      <c r="AV201" s="13" t="s">
        <v>88</v>
      </c>
      <c r="AW201" s="13" t="s">
        <v>41</v>
      </c>
      <c r="AX201" s="13" t="s">
        <v>79</v>
      </c>
      <c r="AY201" s="158" t="s">
        <v>178</v>
      </c>
    </row>
    <row r="202" spans="2:65" s="14" customFormat="1" ht="10.199999999999999">
      <c r="B202" s="164"/>
      <c r="D202" s="151" t="s">
        <v>189</v>
      </c>
      <c r="E202" s="165" t="s">
        <v>32</v>
      </c>
      <c r="F202" s="166" t="s">
        <v>192</v>
      </c>
      <c r="H202" s="167">
        <v>50.776000000000003</v>
      </c>
      <c r="I202" s="168"/>
      <c r="L202" s="164"/>
      <c r="M202" s="169"/>
      <c r="T202" s="170"/>
      <c r="AT202" s="165" t="s">
        <v>189</v>
      </c>
      <c r="AU202" s="165" t="s">
        <v>88</v>
      </c>
      <c r="AV202" s="14" t="s">
        <v>185</v>
      </c>
      <c r="AW202" s="14" t="s">
        <v>41</v>
      </c>
      <c r="AX202" s="14" t="s">
        <v>86</v>
      </c>
      <c r="AY202" s="165" t="s">
        <v>178</v>
      </c>
    </row>
    <row r="203" spans="2:65" s="1" customFormat="1" ht="37.799999999999997" customHeight="1">
      <c r="B203" s="34"/>
      <c r="C203" s="133" t="s">
        <v>317</v>
      </c>
      <c r="D203" s="133" t="s">
        <v>180</v>
      </c>
      <c r="E203" s="134" t="s">
        <v>311</v>
      </c>
      <c r="F203" s="135" t="s">
        <v>312</v>
      </c>
      <c r="G203" s="136" t="s">
        <v>234</v>
      </c>
      <c r="H203" s="137">
        <v>2846.364</v>
      </c>
      <c r="I203" s="138"/>
      <c r="J203" s="139">
        <f>ROUND(I203*H203,2)</f>
        <v>0</v>
      </c>
      <c r="K203" s="135" t="s">
        <v>184</v>
      </c>
      <c r="L203" s="34"/>
      <c r="M203" s="140" t="s">
        <v>32</v>
      </c>
      <c r="N203" s="141" t="s">
        <v>50</v>
      </c>
      <c r="P203" s="142">
        <f>O203*H203</f>
        <v>0</v>
      </c>
      <c r="Q203" s="142">
        <v>5.8E-4</v>
      </c>
      <c r="R203" s="142">
        <f>Q203*H203</f>
        <v>1.65089112</v>
      </c>
      <c r="S203" s="142">
        <v>0</v>
      </c>
      <c r="T203" s="143">
        <f>S203*H203</f>
        <v>0</v>
      </c>
      <c r="AR203" s="144" t="s">
        <v>185</v>
      </c>
      <c r="AT203" s="144" t="s">
        <v>180</v>
      </c>
      <c r="AU203" s="144" t="s">
        <v>88</v>
      </c>
      <c r="AY203" s="18" t="s">
        <v>178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86</v>
      </c>
      <c r="BK203" s="145">
        <f>ROUND(I203*H203,2)</f>
        <v>0</v>
      </c>
      <c r="BL203" s="18" t="s">
        <v>185</v>
      </c>
      <c r="BM203" s="144" t="s">
        <v>2052</v>
      </c>
    </row>
    <row r="204" spans="2:65" s="1" customFormat="1" ht="10.199999999999999">
      <c r="B204" s="34"/>
      <c r="D204" s="146" t="s">
        <v>187</v>
      </c>
      <c r="F204" s="147" t="s">
        <v>314</v>
      </c>
      <c r="I204" s="148"/>
      <c r="L204" s="34"/>
      <c r="M204" s="149"/>
      <c r="T204" s="55"/>
      <c r="AT204" s="18" t="s">
        <v>187</v>
      </c>
      <c r="AU204" s="18" t="s">
        <v>88</v>
      </c>
    </row>
    <row r="205" spans="2:65" s="12" customFormat="1" ht="10.199999999999999">
      <c r="B205" s="150"/>
      <c r="D205" s="151" t="s">
        <v>189</v>
      </c>
      <c r="E205" s="152" t="s">
        <v>32</v>
      </c>
      <c r="F205" s="153" t="s">
        <v>2027</v>
      </c>
      <c r="H205" s="152" t="s">
        <v>32</v>
      </c>
      <c r="I205" s="154"/>
      <c r="L205" s="150"/>
      <c r="M205" s="155"/>
      <c r="T205" s="156"/>
      <c r="AT205" s="152" t="s">
        <v>189</v>
      </c>
      <c r="AU205" s="152" t="s">
        <v>88</v>
      </c>
      <c r="AV205" s="12" t="s">
        <v>86</v>
      </c>
      <c r="AW205" s="12" t="s">
        <v>41</v>
      </c>
      <c r="AX205" s="12" t="s">
        <v>79</v>
      </c>
      <c r="AY205" s="152" t="s">
        <v>178</v>
      </c>
    </row>
    <row r="206" spans="2:65" s="12" customFormat="1" ht="10.199999999999999">
      <c r="B206" s="150"/>
      <c r="D206" s="151" t="s">
        <v>189</v>
      </c>
      <c r="E206" s="152" t="s">
        <v>32</v>
      </c>
      <c r="F206" s="153" t="s">
        <v>2000</v>
      </c>
      <c r="H206" s="152" t="s">
        <v>32</v>
      </c>
      <c r="I206" s="154"/>
      <c r="L206" s="150"/>
      <c r="M206" s="155"/>
      <c r="T206" s="156"/>
      <c r="AT206" s="152" t="s">
        <v>189</v>
      </c>
      <c r="AU206" s="152" t="s">
        <v>88</v>
      </c>
      <c r="AV206" s="12" t="s">
        <v>86</v>
      </c>
      <c r="AW206" s="12" t="s">
        <v>41</v>
      </c>
      <c r="AX206" s="12" t="s">
        <v>79</v>
      </c>
      <c r="AY206" s="152" t="s">
        <v>178</v>
      </c>
    </row>
    <row r="207" spans="2:65" s="12" customFormat="1" ht="10.199999999999999">
      <c r="B207" s="150"/>
      <c r="D207" s="151" t="s">
        <v>189</v>
      </c>
      <c r="E207" s="152" t="s">
        <v>32</v>
      </c>
      <c r="F207" s="153" t="s">
        <v>280</v>
      </c>
      <c r="H207" s="152" t="s">
        <v>32</v>
      </c>
      <c r="I207" s="154"/>
      <c r="L207" s="150"/>
      <c r="M207" s="155"/>
      <c r="T207" s="156"/>
      <c r="AT207" s="152" t="s">
        <v>189</v>
      </c>
      <c r="AU207" s="152" t="s">
        <v>88</v>
      </c>
      <c r="AV207" s="12" t="s">
        <v>86</v>
      </c>
      <c r="AW207" s="12" t="s">
        <v>41</v>
      </c>
      <c r="AX207" s="12" t="s">
        <v>79</v>
      </c>
      <c r="AY207" s="152" t="s">
        <v>178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2053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3" customFormat="1" ht="20.399999999999999">
      <c r="B209" s="157"/>
      <c r="D209" s="151" t="s">
        <v>189</v>
      </c>
      <c r="E209" s="158" t="s">
        <v>32</v>
      </c>
      <c r="F209" s="159" t="s">
        <v>2054</v>
      </c>
      <c r="H209" s="160">
        <v>2846.364</v>
      </c>
      <c r="I209" s="161"/>
      <c r="L209" s="157"/>
      <c r="M209" s="162"/>
      <c r="T209" s="163"/>
      <c r="AT209" s="158" t="s">
        <v>189</v>
      </c>
      <c r="AU209" s="158" t="s">
        <v>88</v>
      </c>
      <c r="AV209" s="13" t="s">
        <v>88</v>
      </c>
      <c r="AW209" s="13" t="s">
        <v>41</v>
      </c>
      <c r="AX209" s="13" t="s">
        <v>79</v>
      </c>
      <c r="AY209" s="158" t="s">
        <v>178</v>
      </c>
    </row>
    <row r="210" spans="2:65" s="14" customFormat="1" ht="10.199999999999999">
      <c r="B210" s="164"/>
      <c r="D210" s="151" t="s">
        <v>189</v>
      </c>
      <c r="E210" s="165" t="s">
        <v>32</v>
      </c>
      <c r="F210" s="166" t="s">
        <v>192</v>
      </c>
      <c r="H210" s="167">
        <v>2846.364</v>
      </c>
      <c r="I210" s="168"/>
      <c r="L210" s="164"/>
      <c r="M210" s="169"/>
      <c r="T210" s="170"/>
      <c r="AT210" s="165" t="s">
        <v>189</v>
      </c>
      <c r="AU210" s="165" t="s">
        <v>88</v>
      </c>
      <c r="AV210" s="14" t="s">
        <v>185</v>
      </c>
      <c r="AW210" s="14" t="s">
        <v>41</v>
      </c>
      <c r="AX210" s="14" t="s">
        <v>86</v>
      </c>
      <c r="AY210" s="165" t="s">
        <v>178</v>
      </c>
    </row>
    <row r="211" spans="2:65" s="1" customFormat="1" ht="37.799999999999997" customHeight="1">
      <c r="B211" s="34"/>
      <c r="C211" s="133" t="s">
        <v>324</v>
      </c>
      <c r="D211" s="133" t="s">
        <v>180</v>
      </c>
      <c r="E211" s="134" t="s">
        <v>318</v>
      </c>
      <c r="F211" s="135" t="s">
        <v>319</v>
      </c>
      <c r="G211" s="136" t="s">
        <v>234</v>
      </c>
      <c r="H211" s="137">
        <v>289.5</v>
      </c>
      <c r="I211" s="138"/>
      <c r="J211" s="139">
        <f>ROUND(I211*H211,2)</f>
        <v>0</v>
      </c>
      <c r="K211" s="135" t="s">
        <v>184</v>
      </c>
      <c r="L211" s="34"/>
      <c r="M211" s="140" t="s">
        <v>32</v>
      </c>
      <c r="N211" s="141" t="s">
        <v>50</v>
      </c>
      <c r="P211" s="142">
        <f>O211*H211</f>
        <v>0</v>
      </c>
      <c r="Q211" s="142">
        <v>5.9000000000000003E-4</v>
      </c>
      <c r="R211" s="142">
        <f>Q211*H211</f>
        <v>0.17080500000000001</v>
      </c>
      <c r="S211" s="142">
        <v>0</v>
      </c>
      <c r="T211" s="143">
        <f>S211*H211</f>
        <v>0</v>
      </c>
      <c r="AR211" s="144" t="s">
        <v>185</v>
      </c>
      <c r="AT211" s="144" t="s">
        <v>180</v>
      </c>
      <c r="AU211" s="144" t="s">
        <v>88</v>
      </c>
      <c r="AY211" s="18" t="s">
        <v>178</v>
      </c>
      <c r="BE211" s="145">
        <f>IF(N211="základní",J211,0)</f>
        <v>0</v>
      </c>
      <c r="BF211" s="145">
        <f>IF(N211="snížená",J211,0)</f>
        <v>0</v>
      </c>
      <c r="BG211" s="145">
        <f>IF(N211="zákl. přenesená",J211,0)</f>
        <v>0</v>
      </c>
      <c r="BH211" s="145">
        <f>IF(N211="sníž. přenesená",J211,0)</f>
        <v>0</v>
      </c>
      <c r="BI211" s="145">
        <f>IF(N211="nulová",J211,0)</f>
        <v>0</v>
      </c>
      <c r="BJ211" s="18" t="s">
        <v>86</v>
      </c>
      <c r="BK211" s="145">
        <f>ROUND(I211*H211,2)</f>
        <v>0</v>
      </c>
      <c r="BL211" s="18" t="s">
        <v>185</v>
      </c>
      <c r="BM211" s="144" t="s">
        <v>2055</v>
      </c>
    </row>
    <row r="212" spans="2:65" s="1" customFormat="1" ht="10.199999999999999">
      <c r="B212" s="34"/>
      <c r="D212" s="146" t="s">
        <v>187</v>
      </c>
      <c r="F212" s="147" t="s">
        <v>321</v>
      </c>
      <c r="I212" s="148"/>
      <c r="L212" s="34"/>
      <c r="M212" s="149"/>
      <c r="T212" s="55"/>
      <c r="AT212" s="18" t="s">
        <v>187</v>
      </c>
      <c r="AU212" s="18" t="s">
        <v>88</v>
      </c>
    </row>
    <row r="213" spans="2:65" s="12" customFormat="1" ht="10.199999999999999">
      <c r="B213" s="150"/>
      <c r="D213" s="151" t="s">
        <v>189</v>
      </c>
      <c r="E213" s="152" t="s">
        <v>32</v>
      </c>
      <c r="F213" s="153" t="s">
        <v>2027</v>
      </c>
      <c r="H213" s="152" t="s">
        <v>32</v>
      </c>
      <c r="I213" s="154"/>
      <c r="L213" s="150"/>
      <c r="M213" s="155"/>
      <c r="T213" s="156"/>
      <c r="AT213" s="152" t="s">
        <v>189</v>
      </c>
      <c r="AU213" s="152" t="s">
        <v>88</v>
      </c>
      <c r="AV213" s="12" t="s">
        <v>86</v>
      </c>
      <c r="AW213" s="12" t="s">
        <v>41</v>
      </c>
      <c r="AX213" s="12" t="s">
        <v>79</v>
      </c>
      <c r="AY213" s="152" t="s">
        <v>178</v>
      </c>
    </row>
    <row r="214" spans="2:65" s="12" customFormat="1" ht="10.199999999999999">
      <c r="B214" s="150"/>
      <c r="D214" s="151" t="s">
        <v>189</v>
      </c>
      <c r="E214" s="152" t="s">
        <v>32</v>
      </c>
      <c r="F214" s="153" t="s">
        <v>2000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2" customFormat="1" ht="10.199999999999999">
      <c r="B215" s="150"/>
      <c r="D215" s="151" t="s">
        <v>189</v>
      </c>
      <c r="E215" s="152" t="s">
        <v>32</v>
      </c>
      <c r="F215" s="153" t="s">
        <v>280</v>
      </c>
      <c r="H215" s="152" t="s">
        <v>32</v>
      </c>
      <c r="I215" s="154"/>
      <c r="L215" s="150"/>
      <c r="M215" s="155"/>
      <c r="T215" s="156"/>
      <c r="AT215" s="152" t="s">
        <v>189</v>
      </c>
      <c r="AU215" s="152" t="s">
        <v>88</v>
      </c>
      <c r="AV215" s="12" t="s">
        <v>86</v>
      </c>
      <c r="AW215" s="12" t="s">
        <v>41</v>
      </c>
      <c r="AX215" s="12" t="s">
        <v>79</v>
      </c>
      <c r="AY215" s="152" t="s">
        <v>178</v>
      </c>
    </row>
    <row r="216" spans="2:65" s="12" customFormat="1" ht="10.199999999999999">
      <c r="B216" s="150"/>
      <c r="D216" s="151" t="s">
        <v>189</v>
      </c>
      <c r="E216" s="152" t="s">
        <v>32</v>
      </c>
      <c r="F216" s="153" t="s">
        <v>2056</v>
      </c>
      <c r="H216" s="152" t="s">
        <v>32</v>
      </c>
      <c r="I216" s="154"/>
      <c r="L216" s="150"/>
      <c r="M216" s="155"/>
      <c r="T216" s="156"/>
      <c r="AT216" s="152" t="s">
        <v>189</v>
      </c>
      <c r="AU216" s="152" t="s">
        <v>88</v>
      </c>
      <c r="AV216" s="12" t="s">
        <v>86</v>
      </c>
      <c r="AW216" s="12" t="s">
        <v>41</v>
      </c>
      <c r="AX216" s="12" t="s">
        <v>79</v>
      </c>
      <c r="AY216" s="152" t="s">
        <v>178</v>
      </c>
    </row>
    <row r="217" spans="2:65" s="13" customFormat="1" ht="20.399999999999999">
      <c r="B217" s="157"/>
      <c r="D217" s="151" t="s">
        <v>189</v>
      </c>
      <c r="E217" s="158" t="s">
        <v>32</v>
      </c>
      <c r="F217" s="159" t="s">
        <v>2057</v>
      </c>
      <c r="H217" s="160">
        <v>289.5</v>
      </c>
      <c r="I217" s="161"/>
      <c r="L217" s="157"/>
      <c r="M217" s="162"/>
      <c r="T217" s="163"/>
      <c r="AT217" s="158" t="s">
        <v>189</v>
      </c>
      <c r="AU217" s="158" t="s">
        <v>88</v>
      </c>
      <c r="AV217" s="13" t="s">
        <v>88</v>
      </c>
      <c r="AW217" s="13" t="s">
        <v>41</v>
      </c>
      <c r="AX217" s="13" t="s">
        <v>79</v>
      </c>
      <c r="AY217" s="158" t="s">
        <v>178</v>
      </c>
    </row>
    <row r="218" spans="2:65" s="14" customFormat="1" ht="10.199999999999999">
      <c r="B218" s="164"/>
      <c r="D218" s="151" t="s">
        <v>189</v>
      </c>
      <c r="E218" s="165" t="s">
        <v>32</v>
      </c>
      <c r="F218" s="166" t="s">
        <v>192</v>
      </c>
      <c r="H218" s="167">
        <v>289.5</v>
      </c>
      <c r="I218" s="168"/>
      <c r="L218" s="164"/>
      <c r="M218" s="169"/>
      <c r="T218" s="170"/>
      <c r="AT218" s="165" t="s">
        <v>189</v>
      </c>
      <c r="AU218" s="165" t="s">
        <v>88</v>
      </c>
      <c r="AV218" s="14" t="s">
        <v>185</v>
      </c>
      <c r="AW218" s="14" t="s">
        <v>41</v>
      </c>
      <c r="AX218" s="14" t="s">
        <v>86</v>
      </c>
      <c r="AY218" s="165" t="s">
        <v>178</v>
      </c>
    </row>
    <row r="219" spans="2:65" s="1" customFormat="1" ht="37.799999999999997" customHeight="1">
      <c r="B219" s="34"/>
      <c r="C219" s="133" t="s">
        <v>330</v>
      </c>
      <c r="D219" s="133" t="s">
        <v>180</v>
      </c>
      <c r="E219" s="134" t="s">
        <v>325</v>
      </c>
      <c r="F219" s="135" t="s">
        <v>326</v>
      </c>
      <c r="G219" s="136" t="s">
        <v>234</v>
      </c>
      <c r="H219" s="137">
        <v>2795.4119999999998</v>
      </c>
      <c r="I219" s="138"/>
      <c r="J219" s="139">
        <f>ROUND(I219*H219,2)</f>
        <v>0</v>
      </c>
      <c r="K219" s="135" t="s">
        <v>184</v>
      </c>
      <c r="L219" s="34"/>
      <c r="M219" s="140" t="s">
        <v>32</v>
      </c>
      <c r="N219" s="141" t="s">
        <v>50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185</v>
      </c>
      <c r="AT219" s="144" t="s">
        <v>180</v>
      </c>
      <c r="AU219" s="144" t="s">
        <v>88</v>
      </c>
      <c r="AY219" s="18" t="s">
        <v>178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86</v>
      </c>
      <c r="BK219" s="145">
        <f>ROUND(I219*H219,2)</f>
        <v>0</v>
      </c>
      <c r="BL219" s="18" t="s">
        <v>185</v>
      </c>
      <c r="BM219" s="144" t="s">
        <v>2058</v>
      </c>
    </row>
    <row r="220" spans="2:65" s="1" customFormat="1" ht="10.199999999999999">
      <c r="B220" s="34"/>
      <c r="D220" s="146" t="s">
        <v>187</v>
      </c>
      <c r="F220" s="147" t="s">
        <v>328</v>
      </c>
      <c r="I220" s="148"/>
      <c r="L220" s="34"/>
      <c r="M220" s="149"/>
      <c r="T220" s="55"/>
      <c r="AT220" s="18" t="s">
        <v>187</v>
      </c>
      <c r="AU220" s="18" t="s">
        <v>88</v>
      </c>
    </row>
    <row r="221" spans="2:65" s="13" customFormat="1" ht="10.199999999999999">
      <c r="B221" s="157"/>
      <c r="D221" s="151" t="s">
        <v>189</v>
      </c>
      <c r="E221" s="158" t="s">
        <v>32</v>
      </c>
      <c r="F221" s="159" t="s">
        <v>2059</v>
      </c>
      <c r="H221" s="160">
        <v>2795.4119999999998</v>
      </c>
      <c r="I221" s="161"/>
      <c r="L221" s="157"/>
      <c r="M221" s="162"/>
      <c r="T221" s="163"/>
      <c r="AT221" s="158" t="s">
        <v>189</v>
      </c>
      <c r="AU221" s="158" t="s">
        <v>88</v>
      </c>
      <c r="AV221" s="13" t="s">
        <v>88</v>
      </c>
      <c r="AW221" s="13" t="s">
        <v>41</v>
      </c>
      <c r="AX221" s="13" t="s">
        <v>86</v>
      </c>
      <c r="AY221" s="158" t="s">
        <v>178</v>
      </c>
    </row>
    <row r="222" spans="2:65" s="1" customFormat="1" ht="37.799999999999997" customHeight="1">
      <c r="B222" s="34"/>
      <c r="C222" s="133" t="s">
        <v>336</v>
      </c>
      <c r="D222" s="133" t="s">
        <v>180</v>
      </c>
      <c r="E222" s="134" t="s">
        <v>331</v>
      </c>
      <c r="F222" s="135" t="s">
        <v>332</v>
      </c>
      <c r="G222" s="136" t="s">
        <v>234</v>
      </c>
      <c r="H222" s="137">
        <v>289.5</v>
      </c>
      <c r="I222" s="138"/>
      <c r="J222" s="139">
        <f>ROUND(I222*H222,2)</f>
        <v>0</v>
      </c>
      <c r="K222" s="135" t="s">
        <v>184</v>
      </c>
      <c r="L222" s="34"/>
      <c r="M222" s="140" t="s">
        <v>32</v>
      </c>
      <c r="N222" s="141" t="s">
        <v>50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185</v>
      </c>
      <c r="AT222" s="144" t="s">
        <v>180</v>
      </c>
      <c r="AU222" s="144" t="s">
        <v>88</v>
      </c>
      <c r="AY222" s="18" t="s">
        <v>178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86</v>
      </c>
      <c r="BK222" s="145">
        <f>ROUND(I222*H222,2)</f>
        <v>0</v>
      </c>
      <c r="BL222" s="18" t="s">
        <v>185</v>
      </c>
      <c r="BM222" s="144" t="s">
        <v>2060</v>
      </c>
    </row>
    <row r="223" spans="2:65" s="1" customFormat="1" ht="10.199999999999999">
      <c r="B223" s="34"/>
      <c r="D223" s="146" t="s">
        <v>187</v>
      </c>
      <c r="F223" s="147" t="s">
        <v>334</v>
      </c>
      <c r="I223" s="148"/>
      <c r="L223" s="34"/>
      <c r="M223" s="149"/>
      <c r="T223" s="55"/>
      <c r="AT223" s="18" t="s">
        <v>187</v>
      </c>
      <c r="AU223" s="18" t="s">
        <v>88</v>
      </c>
    </row>
    <row r="224" spans="2:65" s="13" customFormat="1" ht="10.199999999999999">
      <c r="B224" s="157"/>
      <c r="D224" s="151" t="s">
        <v>189</v>
      </c>
      <c r="E224" s="158" t="s">
        <v>32</v>
      </c>
      <c r="F224" s="159" t="s">
        <v>2061</v>
      </c>
      <c r="H224" s="160">
        <v>289.5</v>
      </c>
      <c r="I224" s="161"/>
      <c r="L224" s="157"/>
      <c r="M224" s="162"/>
      <c r="T224" s="163"/>
      <c r="AT224" s="158" t="s">
        <v>189</v>
      </c>
      <c r="AU224" s="158" t="s">
        <v>88</v>
      </c>
      <c r="AV224" s="13" t="s">
        <v>88</v>
      </c>
      <c r="AW224" s="13" t="s">
        <v>41</v>
      </c>
      <c r="AX224" s="13" t="s">
        <v>86</v>
      </c>
      <c r="AY224" s="158" t="s">
        <v>178</v>
      </c>
    </row>
    <row r="225" spans="2:65" s="1" customFormat="1" ht="62.7" customHeight="1">
      <c r="B225" s="34"/>
      <c r="C225" s="133" t="s">
        <v>7</v>
      </c>
      <c r="D225" s="133" t="s">
        <v>180</v>
      </c>
      <c r="E225" s="134" t="s">
        <v>337</v>
      </c>
      <c r="F225" s="135" t="s">
        <v>338</v>
      </c>
      <c r="G225" s="136" t="s">
        <v>277</v>
      </c>
      <c r="H225" s="137">
        <v>1301.2239999999999</v>
      </c>
      <c r="I225" s="138"/>
      <c r="J225" s="139">
        <f>ROUND(I225*H225,2)</f>
        <v>0</v>
      </c>
      <c r="K225" s="135" t="s">
        <v>184</v>
      </c>
      <c r="L225" s="34"/>
      <c r="M225" s="140" t="s">
        <v>32</v>
      </c>
      <c r="N225" s="141" t="s">
        <v>50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185</v>
      </c>
      <c r="AT225" s="144" t="s">
        <v>180</v>
      </c>
      <c r="AU225" s="144" t="s">
        <v>88</v>
      </c>
      <c r="AY225" s="18" t="s">
        <v>178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86</v>
      </c>
      <c r="BK225" s="145">
        <f>ROUND(I225*H225,2)</f>
        <v>0</v>
      </c>
      <c r="BL225" s="18" t="s">
        <v>185</v>
      </c>
      <c r="BM225" s="144" t="s">
        <v>2062</v>
      </c>
    </row>
    <row r="226" spans="2:65" s="1" customFormat="1" ht="10.199999999999999">
      <c r="B226" s="34"/>
      <c r="D226" s="146" t="s">
        <v>187</v>
      </c>
      <c r="F226" s="147" t="s">
        <v>340</v>
      </c>
      <c r="I226" s="148"/>
      <c r="L226" s="34"/>
      <c r="M226" s="149"/>
      <c r="T226" s="55"/>
      <c r="AT226" s="18" t="s">
        <v>187</v>
      </c>
      <c r="AU226" s="18" t="s">
        <v>88</v>
      </c>
    </row>
    <row r="227" spans="2:65" s="12" customFormat="1" ht="20.399999999999999">
      <c r="B227" s="150"/>
      <c r="D227" s="151" t="s">
        <v>189</v>
      </c>
      <c r="E227" s="152" t="s">
        <v>32</v>
      </c>
      <c r="F227" s="153" t="s">
        <v>2063</v>
      </c>
      <c r="H227" s="152" t="s">
        <v>32</v>
      </c>
      <c r="I227" s="154"/>
      <c r="L227" s="150"/>
      <c r="M227" s="155"/>
      <c r="T227" s="156"/>
      <c r="AT227" s="152" t="s">
        <v>189</v>
      </c>
      <c r="AU227" s="152" t="s">
        <v>88</v>
      </c>
      <c r="AV227" s="12" t="s">
        <v>86</v>
      </c>
      <c r="AW227" s="12" t="s">
        <v>41</v>
      </c>
      <c r="AX227" s="12" t="s">
        <v>79</v>
      </c>
      <c r="AY227" s="152" t="s">
        <v>178</v>
      </c>
    </row>
    <row r="228" spans="2:65" s="13" customFormat="1" ht="10.199999999999999">
      <c r="B228" s="157"/>
      <c r="D228" s="151" t="s">
        <v>189</v>
      </c>
      <c r="E228" s="158" t="s">
        <v>32</v>
      </c>
      <c r="F228" s="159" t="s">
        <v>2064</v>
      </c>
      <c r="H228" s="160">
        <v>989.60799999999995</v>
      </c>
      <c r="I228" s="161"/>
      <c r="L228" s="157"/>
      <c r="M228" s="162"/>
      <c r="T228" s="163"/>
      <c r="AT228" s="158" t="s">
        <v>189</v>
      </c>
      <c r="AU228" s="158" t="s">
        <v>88</v>
      </c>
      <c r="AV228" s="13" t="s">
        <v>88</v>
      </c>
      <c r="AW228" s="13" t="s">
        <v>41</v>
      </c>
      <c r="AX228" s="13" t="s">
        <v>79</v>
      </c>
      <c r="AY228" s="158" t="s">
        <v>178</v>
      </c>
    </row>
    <row r="229" spans="2:65" s="12" customFormat="1" ht="20.399999999999999">
      <c r="B229" s="150"/>
      <c r="D229" s="151" t="s">
        <v>189</v>
      </c>
      <c r="E229" s="152" t="s">
        <v>32</v>
      </c>
      <c r="F229" s="153" t="s">
        <v>2065</v>
      </c>
      <c r="H229" s="152" t="s">
        <v>32</v>
      </c>
      <c r="I229" s="154"/>
      <c r="L229" s="150"/>
      <c r="M229" s="155"/>
      <c r="T229" s="156"/>
      <c r="AT229" s="152" t="s">
        <v>189</v>
      </c>
      <c r="AU229" s="152" t="s">
        <v>88</v>
      </c>
      <c r="AV229" s="12" t="s">
        <v>86</v>
      </c>
      <c r="AW229" s="12" t="s">
        <v>41</v>
      </c>
      <c r="AX229" s="12" t="s">
        <v>79</v>
      </c>
      <c r="AY229" s="152" t="s">
        <v>178</v>
      </c>
    </row>
    <row r="230" spans="2:65" s="13" customFormat="1" ht="10.199999999999999">
      <c r="B230" s="157"/>
      <c r="D230" s="151" t="s">
        <v>189</v>
      </c>
      <c r="E230" s="158" t="s">
        <v>32</v>
      </c>
      <c r="F230" s="159" t="s">
        <v>2066</v>
      </c>
      <c r="H230" s="160">
        <v>311.61599999999999</v>
      </c>
      <c r="I230" s="161"/>
      <c r="L230" s="157"/>
      <c r="M230" s="162"/>
      <c r="T230" s="163"/>
      <c r="AT230" s="158" t="s">
        <v>189</v>
      </c>
      <c r="AU230" s="158" t="s">
        <v>88</v>
      </c>
      <c r="AV230" s="13" t="s">
        <v>88</v>
      </c>
      <c r="AW230" s="13" t="s">
        <v>41</v>
      </c>
      <c r="AX230" s="13" t="s">
        <v>79</v>
      </c>
      <c r="AY230" s="158" t="s">
        <v>178</v>
      </c>
    </row>
    <row r="231" spans="2:65" s="14" customFormat="1" ht="10.199999999999999">
      <c r="B231" s="164"/>
      <c r="D231" s="151" t="s">
        <v>189</v>
      </c>
      <c r="E231" s="165" t="s">
        <v>32</v>
      </c>
      <c r="F231" s="166" t="s">
        <v>192</v>
      </c>
      <c r="H231" s="167">
        <v>1301.2239999999999</v>
      </c>
      <c r="I231" s="168"/>
      <c r="L231" s="164"/>
      <c r="M231" s="169"/>
      <c r="T231" s="170"/>
      <c r="AT231" s="165" t="s">
        <v>189</v>
      </c>
      <c r="AU231" s="165" t="s">
        <v>88</v>
      </c>
      <c r="AV231" s="14" t="s">
        <v>185</v>
      </c>
      <c r="AW231" s="14" t="s">
        <v>41</v>
      </c>
      <c r="AX231" s="14" t="s">
        <v>86</v>
      </c>
      <c r="AY231" s="165" t="s">
        <v>178</v>
      </c>
    </row>
    <row r="232" spans="2:65" s="1" customFormat="1" ht="62.7" customHeight="1">
      <c r="B232" s="34"/>
      <c r="C232" s="133" t="s">
        <v>352</v>
      </c>
      <c r="D232" s="133" t="s">
        <v>180</v>
      </c>
      <c r="E232" s="134" t="s">
        <v>345</v>
      </c>
      <c r="F232" s="135" t="s">
        <v>346</v>
      </c>
      <c r="G232" s="136" t="s">
        <v>277</v>
      </c>
      <c r="H232" s="137">
        <v>677.99199999999996</v>
      </c>
      <c r="I232" s="138"/>
      <c r="J232" s="139">
        <f>ROUND(I232*H232,2)</f>
        <v>0</v>
      </c>
      <c r="K232" s="135" t="s">
        <v>184</v>
      </c>
      <c r="L232" s="34"/>
      <c r="M232" s="140" t="s">
        <v>32</v>
      </c>
      <c r="N232" s="141" t="s">
        <v>50</v>
      </c>
      <c r="P232" s="142">
        <f>O232*H232</f>
        <v>0</v>
      </c>
      <c r="Q232" s="142">
        <v>0</v>
      </c>
      <c r="R232" s="142">
        <f>Q232*H232</f>
        <v>0</v>
      </c>
      <c r="S232" s="142">
        <v>0</v>
      </c>
      <c r="T232" s="143">
        <f>S232*H232</f>
        <v>0</v>
      </c>
      <c r="AR232" s="144" t="s">
        <v>185</v>
      </c>
      <c r="AT232" s="144" t="s">
        <v>180</v>
      </c>
      <c r="AU232" s="144" t="s">
        <v>88</v>
      </c>
      <c r="AY232" s="18" t="s">
        <v>178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86</v>
      </c>
      <c r="BK232" s="145">
        <f>ROUND(I232*H232,2)</f>
        <v>0</v>
      </c>
      <c r="BL232" s="18" t="s">
        <v>185</v>
      </c>
      <c r="BM232" s="144" t="s">
        <v>2067</v>
      </c>
    </row>
    <row r="233" spans="2:65" s="1" customFormat="1" ht="10.199999999999999">
      <c r="B233" s="34"/>
      <c r="D233" s="146" t="s">
        <v>187</v>
      </c>
      <c r="F233" s="147" t="s">
        <v>348</v>
      </c>
      <c r="I233" s="148"/>
      <c r="L233" s="34"/>
      <c r="M233" s="149"/>
      <c r="T233" s="55"/>
      <c r="AT233" s="18" t="s">
        <v>187</v>
      </c>
      <c r="AU233" s="18" t="s">
        <v>88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349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3" customFormat="1" ht="10.199999999999999">
      <c r="B235" s="157"/>
      <c r="D235" s="151" t="s">
        <v>189</v>
      </c>
      <c r="E235" s="158" t="s">
        <v>32</v>
      </c>
      <c r="F235" s="159" t="s">
        <v>2064</v>
      </c>
      <c r="H235" s="160">
        <v>989.60799999999995</v>
      </c>
      <c r="I235" s="161"/>
      <c r="L235" s="157"/>
      <c r="M235" s="162"/>
      <c r="T235" s="163"/>
      <c r="AT235" s="158" t="s">
        <v>189</v>
      </c>
      <c r="AU235" s="158" t="s">
        <v>88</v>
      </c>
      <c r="AV235" s="13" t="s">
        <v>88</v>
      </c>
      <c r="AW235" s="13" t="s">
        <v>41</v>
      </c>
      <c r="AX235" s="13" t="s">
        <v>79</v>
      </c>
      <c r="AY235" s="158" t="s">
        <v>178</v>
      </c>
    </row>
    <row r="236" spans="2:65" s="13" customFormat="1" ht="10.199999999999999">
      <c r="B236" s="157"/>
      <c r="D236" s="151" t="s">
        <v>189</v>
      </c>
      <c r="E236" s="158" t="s">
        <v>32</v>
      </c>
      <c r="F236" s="159" t="s">
        <v>2068</v>
      </c>
      <c r="H236" s="160">
        <v>-311.61599999999999</v>
      </c>
      <c r="I236" s="161"/>
      <c r="L236" s="157"/>
      <c r="M236" s="162"/>
      <c r="T236" s="163"/>
      <c r="AT236" s="158" t="s">
        <v>189</v>
      </c>
      <c r="AU236" s="158" t="s">
        <v>88</v>
      </c>
      <c r="AV236" s="13" t="s">
        <v>88</v>
      </c>
      <c r="AW236" s="13" t="s">
        <v>41</v>
      </c>
      <c r="AX236" s="13" t="s">
        <v>79</v>
      </c>
      <c r="AY236" s="158" t="s">
        <v>178</v>
      </c>
    </row>
    <row r="237" spans="2:65" s="14" customFormat="1" ht="10.199999999999999">
      <c r="B237" s="164"/>
      <c r="D237" s="151" t="s">
        <v>189</v>
      </c>
      <c r="E237" s="165" t="s">
        <v>32</v>
      </c>
      <c r="F237" s="166" t="s">
        <v>192</v>
      </c>
      <c r="H237" s="167">
        <v>677.99199999999996</v>
      </c>
      <c r="I237" s="168"/>
      <c r="L237" s="164"/>
      <c r="M237" s="169"/>
      <c r="T237" s="170"/>
      <c r="AT237" s="165" t="s">
        <v>189</v>
      </c>
      <c r="AU237" s="165" t="s">
        <v>88</v>
      </c>
      <c r="AV237" s="14" t="s">
        <v>185</v>
      </c>
      <c r="AW237" s="14" t="s">
        <v>41</v>
      </c>
      <c r="AX237" s="14" t="s">
        <v>86</v>
      </c>
      <c r="AY237" s="165" t="s">
        <v>178</v>
      </c>
    </row>
    <row r="238" spans="2:65" s="1" customFormat="1" ht="66.75" customHeight="1">
      <c r="B238" s="34"/>
      <c r="C238" s="133" t="s">
        <v>359</v>
      </c>
      <c r="D238" s="133" t="s">
        <v>180</v>
      </c>
      <c r="E238" s="134" t="s">
        <v>353</v>
      </c>
      <c r="F238" s="135" t="s">
        <v>354</v>
      </c>
      <c r="G238" s="136" t="s">
        <v>277</v>
      </c>
      <c r="H238" s="137">
        <v>3389.96</v>
      </c>
      <c r="I238" s="138"/>
      <c r="J238" s="139">
        <f>ROUND(I238*H238,2)</f>
        <v>0</v>
      </c>
      <c r="K238" s="135" t="s">
        <v>184</v>
      </c>
      <c r="L238" s="34"/>
      <c r="M238" s="140" t="s">
        <v>32</v>
      </c>
      <c r="N238" s="141" t="s">
        <v>50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185</v>
      </c>
      <c r="AT238" s="144" t="s">
        <v>180</v>
      </c>
      <c r="AU238" s="144" t="s">
        <v>88</v>
      </c>
      <c r="AY238" s="18" t="s">
        <v>178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86</v>
      </c>
      <c r="BK238" s="145">
        <f>ROUND(I238*H238,2)</f>
        <v>0</v>
      </c>
      <c r="BL238" s="18" t="s">
        <v>185</v>
      </c>
      <c r="BM238" s="144" t="s">
        <v>2069</v>
      </c>
    </row>
    <row r="239" spans="2:65" s="1" customFormat="1" ht="10.199999999999999">
      <c r="B239" s="34"/>
      <c r="D239" s="146" t="s">
        <v>187</v>
      </c>
      <c r="F239" s="147" t="s">
        <v>356</v>
      </c>
      <c r="I239" s="148"/>
      <c r="L239" s="34"/>
      <c r="M239" s="149"/>
      <c r="T239" s="55"/>
      <c r="AT239" s="18" t="s">
        <v>187</v>
      </c>
      <c r="AU239" s="18" t="s">
        <v>88</v>
      </c>
    </row>
    <row r="240" spans="2:65" s="13" customFormat="1" ht="10.199999999999999">
      <c r="B240" s="157"/>
      <c r="D240" s="151" t="s">
        <v>189</v>
      </c>
      <c r="E240" s="158" t="s">
        <v>32</v>
      </c>
      <c r="F240" s="159" t="s">
        <v>2070</v>
      </c>
      <c r="H240" s="160">
        <v>677.99199999999996</v>
      </c>
      <c r="I240" s="161"/>
      <c r="L240" s="157"/>
      <c r="M240" s="162"/>
      <c r="T240" s="163"/>
      <c r="AT240" s="158" t="s">
        <v>189</v>
      </c>
      <c r="AU240" s="158" t="s">
        <v>88</v>
      </c>
      <c r="AV240" s="13" t="s">
        <v>88</v>
      </c>
      <c r="AW240" s="13" t="s">
        <v>41</v>
      </c>
      <c r="AX240" s="13" t="s">
        <v>86</v>
      </c>
      <c r="AY240" s="158" t="s">
        <v>178</v>
      </c>
    </row>
    <row r="241" spans="2:65" s="13" customFormat="1" ht="10.199999999999999">
      <c r="B241" s="157"/>
      <c r="D241" s="151" t="s">
        <v>189</v>
      </c>
      <c r="F241" s="159" t="s">
        <v>2071</v>
      </c>
      <c r="H241" s="160">
        <v>3389.96</v>
      </c>
      <c r="I241" s="161"/>
      <c r="L241" s="157"/>
      <c r="M241" s="162"/>
      <c r="T241" s="163"/>
      <c r="AT241" s="158" t="s">
        <v>189</v>
      </c>
      <c r="AU241" s="158" t="s">
        <v>88</v>
      </c>
      <c r="AV241" s="13" t="s">
        <v>88</v>
      </c>
      <c r="AW241" s="13" t="s">
        <v>4</v>
      </c>
      <c r="AX241" s="13" t="s">
        <v>86</v>
      </c>
      <c r="AY241" s="158" t="s">
        <v>178</v>
      </c>
    </row>
    <row r="242" spans="2:65" s="1" customFormat="1" ht="62.7" customHeight="1">
      <c r="B242" s="34"/>
      <c r="C242" s="133" t="s">
        <v>366</v>
      </c>
      <c r="D242" s="133" t="s">
        <v>180</v>
      </c>
      <c r="E242" s="134" t="s">
        <v>360</v>
      </c>
      <c r="F242" s="135" t="s">
        <v>361</v>
      </c>
      <c r="G242" s="136" t="s">
        <v>277</v>
      </c>
      <c r="H242" s="137">
        <v>424.11700000000002</v>
      </c>
      <c r="I242" s="138"/>
      <c r="J242" s="139">
        <f>ROUND(I242*H242,2)</f>
        <v>0</v>
      </c>
      <c r="K242" s="135" t="s">
        <v>184</v>
      </c>
      <c r="L242" s="34"/>
      <c r="M242" s="140" t="s">
        <v>32</v>
      </c>
      <c r="N242" s="141" t="s">
        <v>50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185</v>
      </c>
      <c r="AT242" s="144" t="s">
        <v>180</v>
      </c>
      <c r="AU242" s="144" t="s">
        <v>88</v>
      </c>
      <c r="AY242" s="18" t="s">
        <v>178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86</v>
      </c>
      <c r="BK242" s="145">
        <f>ROUND(I242*H242,2)</f>
        <v>0</v>
      </c>
      <c r="BL242" s="18" t="s">
        <v>185</v>
      </c>
      <c r="BM242" s="144" t="s">
        <v>2072</v>
      </c>
    </row>
    <row r="243" spans="2:65" s="1" customFormat="1" ht="10.199999999999999">
      <c r="B243" s="34"/>
      <c r="D243" s="146" t="s">
        <v>187</v>
      </c>
      <c r="F243" s="147" t="s">
        <v>363</v>
      </c>
      <c r="I243" s="148"/>
      <c r="L243" s="34"/>
      <c r="M243" s="149"/>
      <c r="T243" s="55"/>
      <c r="AT243" s="18" t="s">
        <v>187</v>
      </c>
      <c r="AU243" s="18" t="s">
        <v>88</v>
      </c>
    </row>
    <row r="244" spans="2:65" s="12" customFormat="1" ht="10.199999999999999">
      <c r="B244" s="150"/>
      <c r="D244" s="151" t="s">
        <v>189</v>
      </c>
      <c r="E244" s="152" t="s">
        <v>32</v>
      </c>
      <c r="F244" s="153" t="s">
        <v>2073</v>
      </c>
      <c r="H244" s="152" t="s">
        <v>32</v>
      </c>
      <c r="I244" s="154"/>
      <c r="L244" s="150"/>
      <c r="M244" s="155"/>
      <c r="T244" s="156"/>
      <c r="AT244" s="152" t="s">
        <v>189</v>
      </c>
      <c r="AU244" s="152" t="s">
        <v>88</v>
      </c>
      <c r="AV244" s="12" t="s">
        <v>86</v>
      </c>
      <c r="AW244" s="12" t="s">
        <v>41</v>
      </c>
      <c r="AX244" s="12" t="s">
        <v>79</v>
      </c>
      <c r="AY244" s="152" t="s">
        <v>178</v>
      </c>
    </row>
    <row r="245" spans="2:65" s="13" customFormat="1" ht="10.199999999999999">
      <c r="B245" s="157"/>
      <c r="D245" s="151" t="s">
        <v>189</v>
      </c>
      <c r="E245" s="158" t="s">
        <v>32</v>
      </c>
      <c r="F245" s="159" t="s">
        <v>2074</v>
      </c>
      <c r="H245" s="160">
        <v>424.11700000000002</v>
      </c>
      <c r="I245" s="161"/>
      <c r="L245" s="157"/>
      <c r="M245" s="162"/>
      <c r="T245" s="163"/>
      <c r="AT245" s="158" t="s">
        <v>189</v>
      </c>
      <c r="AU245" s="158" t="s">
        <v>88</v>
      </c>
      <c r="AV245" s="13" t="s">
        <v>88</v>
      </c>
      <c r="AW245" s="13" t="s">
        <v>41</v>
      </c>
      <c r="AX245" s="13" t="s">
        <v>79</v>
      </c>
      <c r="AY245" s="158" t="s">
        <v>178</v>
      </c>
    </row>
    <row r="246" spans="2:65" s="14" customFormat="1" ht="10.199999999999999">
      <c r="B246" s="164"/>
      <c r="D246" s="151" t="s">
        <v>189</v>
      </c>
      <c r="E246" s="165" t="s">
        <v>32</v>
      </c>
      <c r="F246" s="166" t="s">
        <v>192</v>
      </c>
      <c r="H246" s="167">
        <v>424.11700000000002</v>
      </c>
      <c r="I246" s="168"/>
      <c r="L246" s="164"/>
      <c r="M246" s="169"/>
      <c r="T246" s="170"/>
      <c r="AT246" s="165" t="s">
        <v>189</v>
      </c>
      <c r="AU246" s="165" t="s">
        <v>88</v>
      </c>
      <c r="AV246" s="14" t="s">
        <v>185</v>
      </c>
      <c r="AW246" s="14" t="s">
        <v>41</v>
      </c>
      <c r="AX246" s="14" t="s">
        <v>86</v>
      </c>
      <c r="AY246" s="165" t="s">
        <v>178</v>
      </c>
    </row>
    <row r="247" spans="2:65" s="1" customFormat="1" ht="66.75" customHeight="1">
      <c r="B247" s="34"/>
      <c r="C247" s="133" t="s">
        <v>373</v>
      </c>
      <c r="D247" s="133" t="s">
        <v>180</v>
      </c>
      <c r="E247" s="134" t="s">
        <v>367</v>
      </c>
      <c r="F247" s="135" t="s">
        <v>368</v>
      </c>
      <c r="G247" s="136" t="s">
        <v>277</v>
      </c>
      <c r="H247" s="137">
        <v>2120.585</v>
      </c>
      <c r="I247" s="138"/>
      <c r="J247" s="139">
        <f>ROUND(I247*H247,2)</f>
        <v>0</v>
      </c>
      <c r="K247" s="135" t="s">
        <v>184</v>
      </c>
      <c r="L247" s="34"/>
      <c r="M247" s="140" t="s">
        <v>32</v>
      </c>
      <c r="N247" s="141" t="s">
        <v>50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185</v>
      </c>
      <c r="AT247" s="144" t="s">
        <v>180</v>
      </c>
      <c r="AU247" s="144" t="s">
        <v>88</v>
      </c>
      <c r="AY247" s="18" t="s">
        <v>178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86</v>
      </c>
      <c r="BK247" s="145">
        <f>ROUND(I247*H247,2)</f>
        <v>0</v>
      </c>
      <c r="BL247" s="18" t="s">
        <v>185</v>
      </c>
      <c r="BM247" s="144" t="s">
        <v>2075</v>
      </c>
    </row>
    <row r="248" spans="2:65" s="1" customFormat="1" ht="10.199999999999999">
      <c r="B248" s="34"/>
      <c r="D248" s="146" t="s">
        <v>187</v>
      </c>
      <c r="F248" s="147" t="s">
        <v>370</v>
      </c>
      <c r="I248" s="148"/>
      <c r="L248" s="34"/>
      <c r="M248" s="149"/>
      <c r="T248" s="55"/>
      <c r="AT248" s="18" t="s">
        <v>187</v>
      </c>
      <c r="AU248" s="18" t="s">
        <v>88</v>
      </c>
    </row>
    <row r="249" spans="2:65" s="13" customFormat="1" ht="10.199999999999999">
      <c r="B249" s="157"/>
      <c r="D249" s="151" t="s">
        <v>189</v>
      </c>
      <c r="E249" s="158" t="s">
        <v>32</v>
      </c>
      <c r="F249" s="159" t="s">
        <v>2076</v>
      </c>
      <c r="H249" s="160">
        <v>424.11700000000002</v>
      </c>
      <c r="I249" s="161"/>
      <c r="L249" s="157"/>
      <c r="M249" s="162"/>
      <c r="T249" s="163"/>
      <c r="AT249" s="158" t="s">
        <v>189</v>
      </c>
      <c r="AU249" s="158" t="s">
        <v>88</v>
      </c>
      <c r="AV249" s="13" t="s">
        <v>88</v>
      </c>
      <c r="AW249" s="13" t="s">
        <v>41</v>
      </c>
      <c r="AX249" s="13" t="s">
        <v>86</v>
      </c>
      <c r="AY249" s="158" t="s">
        <v>178</v>
      </c>
    </row>
    <row r="250" spans="2:65" s="13" customFormat="1" ht="10.199999999999999">
      <c r="B250" s="157"/>
      <c r="D250" s="151" t="s">
        <v>189</v>
      </c>
      <c r="F250" s="159" t="s">
        <v>2077</v>
      </c>
      <c r="H250" s="160">
        <v>2120.585</v>
      </c>
      <c r="I250" s="161"/>
      <c r="L250" s="157"/>
      <c r="M250" s="162"/>
      <c r="T250" s="163"/>
      <c r="AT250" s="158" t="s">
        <v>189</v>
      </c>
      <c r="AU250" s="158" t="s">
        <v>88</v>
      </c>
      <c r="AV250" s="13" t="s">
        <v>88</v>
      </c>
      <c r="AW250" s="13" t="s">
        <v>4</v>
      </c>
      <c r="AX250" s="13" t="s">
        <v>86</v>
      </c>
      <c r="AY250" s="158" t="s">
        <v>178</v>
      </c>
    </row>
    <row r="251" spans="2:65" s="1" customFormat="1" ht="33" customHeight="1">
      <c r="B251" s="34"/>
      <c r="C251" s="133" t="s">
        <v>381</v>
      </c>
      <c r="D251" s="133" t="s">
        <v>180</v>
      </c>
      <c r="E251" s="134" t="s">
        <v>631</v>
      </c>
      <c r="F251" s="135" t="s">
        <v>375</v>
      </c>
      <c r="G251" s="136" t="s">
        <v>277</v>
      </c>
      <c r="H251" s="137">
        <v>989.60799999999995</v>
      </c>
      <c r="I251" s="138"/>
      <c r="J251" s="139">
        <f>ROUND(I251*H251,2)</f>
        <v>0</v>
      </c>
      <c r="K251" s="135" t="s">
        <v>376</v>
      </c>
      <c r="L251" s="34"/>
      <c r="M251" s="140" t="s">
        <v>32</v>
      </c>
      <c r="N251" s="141" t="s">
        <v>50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185</v>
      </c>
      <c r="AT251" s="144" t="s">
        <v>180</v>
      </c>
      <c r="AU251" s="144" t="s">
        <v>88</v>
      </c>
      <c r="AY251" s="18" t="s">
        <v>178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86</v>
      </c>
      <c r="BK251" s="145">
        <f>ROUND(I251*H251,2)</f>
        <v>0</v>
      </c>
      <c r="BL251" s="18" t="s">
        <v>185</v>
      </c>
      <c r="BM251" s="144" t="s">
        <v>2078</v>
      </c>
    </row>
    <row r="252" spans="2:65" s="12" customFormat="1" ht="20.399999999999999">
      <c r="B252" s="150"/>
      <c r="D252" s="151" t="s">
        <v>189</v>
      </c>
      <c r="E252" s="152" t="s">
        <v>32</v>
      </c>
      <c r="F252" s="153" t="s">
        <v>2063</v>
      </c>
      <c r="H252" s="152" t="s">
        <v>32</v>
      </c>
      <c r="I252" s="154"/>
      <c r="L252" s="150"/>
      <c r="M252" s="155"/>
      <c r="T252" s="156"/>
      <c r="AT252" s="152" t="s">
        <v>189</v>
      </c>
      <c r="AU252" s="152" t="s">
        <v>88</v>
      </c>
      <c r="AV252" s="12" t="s">
        <v>86</v>
      </c>
      <c r="AW252" s="12" t="s">
        <v>41</v>
      </c>
      <c r="AX252" s="12" t="s">
        <v>79</v>
      </c>
      <c r="AY252" s="152" t="s">
        <v>178</v>
      </c>
    </row>
    <row r="253" spans="2:65" s="13" customFormat="1" ht="10.199999999999999">
      <c r="B253" s="157"/>
      <c r="D253" s="151" t="s">
        <v>189</v>
      </c>
      <c r="E253" s="158" t="s">
        <v>32</v>
      </c>
      <c r="F253" s="159" t="s">
        <v>2064</v>
      </c>
      <c r="H253" s="160">
        <v>989.60799999999995</v>
      </c>
      <c r="I253" s="161"/>
      <c r="L253" s="157"/>
      <c r="M253" s="162"/>
      <c r="T253" s="163"/>
      <c r="AT253" s="158" t="s">
        <v>189</v>
      </c>
      <c r="AU253" s="158" t="s">
        <v>88</v>
      </c>
      <c r="AV253" s="13" t="s">
        <v>88</v>
      </c>
      <c r="AW253" s="13" t="s">
        <v>41</v>
      </c>
      <c r="AX253" s="13" t="s">
        <v>79</v>
      </c>
      <c r="AY253" s="158" t="s">
        <v>178</v>
      </c>
    </row>
    <row r="254" spans="2:65" s="14" customFormat="1" ht="10.199999999999999">
      <c r="B254" s="164"/>
      <c r="D254" s="151" t="s">
        <v>189</v>
      </c>
      <c r="E254" s="165" t="s">
        <v>32</v>
      </c>
      <c r="F254" s="166" t="s">
        <v>192</v>
      </c>
      <c r="H254" s="167">
        <v>989.60799999999995</v>
      </c>
      <c r="I254" s="168"/>
      <c r="L254" s="164"/>
      <c r="M254" s="169"/>
      <c r="T254" s="170"/>
      <c r="AT254" s="165" t="s">
        <v>189</v>
      </c>
      <c r="AU254" s="165" t="s">
        <v>88</v>
      </c>
      <c r="AV254" s="14" t="s">
        <v>185</v>
      </c>
      <c r="AW254" s="14" t="s">
        <v>41</v>
      </c>
      <c r="AX254" s="14" t="s">
        <v>86</v>
      </c>
      <c r="AY254" s="165" t="s">
        <v>178</v>
      </c>
    </row>
    <row r="255" spans="2:65" s="1" customFormat="1" ht="44.25" customHeight="1">
      <c r="B255" s="34"/>
      <c r="C255" s="133" t="s">
        <v>388</v>
      </c>
      <c r="D255" s="133" t="s">
        <v>180</v>
      </c>
      <c r="E255" s="134" t="s">
        <v>382</v>
      </c>
      <c r="F255" s="135" t="s">
        <v>383</v>
      </c>
      <c r="G255" s="136" t="s">
        <v>277</v>
      </c>
      <c r="H255" s="137">
        <v>989.60799999999995</v>
      </c>
      <c r="I255" s="138"/>
      <c r="J255" s="139">
        <f>ROUND(I255*H255,2)</f>
        <v>0</v>
      </c>
      <c r="K255" s="135" t="s">
        <v>184</v>
      </c>
      <c r="L255" s="34"/>
      <c r="M255" s="140" t="s">
        <v>32</v>
      </c>
      <c r="N255" s="141" t="s">
        <v>50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185</v>
      </c>
      <c r="AT255" s="144" t="s">
        <v>180</v>
      </c>
      <c r="AU255" s="144" t="s">
        <v>88</v>
      </c>
      <c r="AY255" s="18" t="s">
        <v>178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86</v>
      </c>
      <c r="BK255" s="145">
        <f>ROUND(I255*H255,2)</f>
        <v>0</v>
      </c>
      <c r="BL255" s="18" t="s">
        <v>185</v>
      </c>
      <c r="BM255" s="144" t="s">
        <v>2079</v>
      </c>
    </row>
    <row r="256" spans="2:65" s="1" customFormat="1" ht="10.199999999999999">
      <c r="B256" s="34"/>
      <c r="D256" s="146" t="s">
        <v>187</v>
      </c>
      <c r="F256" s="147" t="s">
        <v>385</v>
      </c>
      <c r="I256" s="148"/>
      <c r="L256" s="34"/>
      <c r="M256" s="149"/>
      <c r="T256" s="55"/>
      <c r="AT256" s="18" t="s">
        <v>187</v>
      </c>
      <c r="AU256" s="18" t="s">
        <v>88</v>
      </c>
    </row>
    <row r="257" spans="2:65" s="12" customFormat="1" ht="20.399999999999999">
      <c r="B257" s="150"/>
      <c r="D257" s="151" t="s">
        <v>189</v>
      </c>
      <c r="E257" s="152" t="s">
        <v>32</v>
      </c>
      <c r="F257" s="153" t="s">
        <v>2065</v>
      </c>
      <c r="H257" s="152" t="s">
        <v>32</v>
      </c>
      <c r="I257" s="154"/>
      <c r="L257" s="150"/>
      <c r="M257" s="155"/>
      <c r="T257" s="156"/>
      <c r="AT257" s="152" t="s">
        <v>189</v>
      </c>
      <c r="AU257" s="152" t="s">
        <v>88</v>
      </c>
      <c r="AV257" s="12" t="s">
        <v>86</v>
      </c>
      <c r="AW257" s="12" t="s">
        <v>41</v>
      </c>
      <c r="AX257" s="12" t="s">
        <v>79</v>
      </c>
      <c r="AY257" s="152" t="s">
        <v>178</v>
      </c>
    </row>
    <row r="258" spans="2:65" s="13" customFormat="1" ht="10.199999999999999">
      <c r="B258" s="157"/>
      <c r="D258" s="151" t="s">
        <v>189</v>
      </c>
      <c r="E258" s="158" t="s">
        <v>32</v>
      </c>
      <c r="F258" s="159" t="s">
        <v>2066</v>
      </c>
      <c r="H258" s="160">
        <v>311.61599999999999</v>
      </c>
      <c r="I258" s="161"/>
      <c r="L258" s="157"/>
      <c r="M258" s="162"/>
      <c r="T258" s="163"/>
      <c r="AT258" s="158" t="s">
        <v>189</v>
      </c>
      <c r="AU258" s="158" t="s">
        <v>88</v>
      </c>
      <c r="AV258" s="13" t="s">
        <v>88</v>
      </c>
      <c r="AW258" s="13" t="s">
        <v>41</v>
      </c>
      <c r="AX258" s="13" t="s">
        <v>79</v>
      </c>
      <c r="AY258" s="158" t="s">
        <v>178</v>
      </c>
    </row>
    <row r="259" spans="2:65" s="12" customFormat="1" ht="10.199999999999999">
      <c r="B259" s="150"/>
      <c r="D259" s="151" t="s">
        <v>189</v>
      </c>
      <c r="E259" s="152" t="s">
        <v>32</v>
      </c>
      <c r="F259" s="153" t="s">
        <v>349</v>
      </c>
      <c r="H259" s="152" t="s">
        <v>32</v>
      </c>
      <c r="I259" s="154"/>
      <c r="L259" s="150"/>
      <c r="M259" s="155"/>
      <c r="T259" s="156"/>
      <c r="AT259" s="152" t="s">
        <v>189</v>
      </c>
      <c r="AU259" s="152" t="s">
        <v>88</v>
      </c>
      <c r="AV259" s="12" t="s">
        <v>86</v>
      </c>
      <c r="AW259" s="12" t="s">
        <v>41</v>
      </c>
      <c r="AX259" s="12" t="s">
        <v>79</v>
      </c>
      <c r="AY259" s="152" t="s">
        <v>178</v>
      </c>
    </row>
    <row r="260" spans="2:65" s="13" customFormat="1" ht="10.199999999999999">
      <c r="B260" s="157"/>
      <c r="D260" s="151" t="s">
        <v>189</v>
      </c>
      <c r="E260" s="158" t="s">
        <v>32</v>
      </c>
      <c r="F260" s="159" t="s">
        <v>2070</v>
      </c>
      <c r="H260" s="160">
        <v>677.99199999999996</v>
      </c>
      <c r="I260" s="161"/>
      <c r="L260" s="157"/>
      <c r="M260" s="162"/>
      <c r="T260" s="163"/>
      <c r="AT260" s="158" t="s">
        <v>189</v>
      </c>
      <c r="AU260" s="158" t="s">
        <v>88</v>
      </c>
      <c r="AV260" s="13" t="s">
        <v>88</v>
      </c>
      <c r="AW260" s="13" t="s">
        <v>41</v>
      </c>
      <c r="AX260" s="13" t="s">
        <v>79</v>
      </c>
      <c r="AY260" s="158" t="s">
        <v>178</v>
      </c>
    </row>
    <row r="261" spans="2:65" s="14" customFormat="1" ht="10.199999999999999">
      <c r="B261" s="164"/>
      <c r="D261" s="151" t="s">
        <v>189</v>
      </c>
      <c r="E261" s="165" t="s">
        <v>32</v>
      </c>
      <c r="F261" s="166" t="s">
        <v>192</v>
      </c>
      <c r="H261" s="167">
        <v>989.60799999999995</v>
      </c>
      <c r="I261" s="168"/>
      <c r="L261" s="164"/>
      <c r="M261" s="169"/>
      <c r="T261" s="170"/>
      <c r="AT261" s="165" t="s">
        <v>189</v>
      </c>
      <c r="AU261" s="165" t="s">
        <v>88</v>
      </c>
      <c r="AV261" s="14" t="s">
        <v>185</v>
      </c>
      <c r="AW261" s="14" t="s">
        <v>41</v>
      </c>
      <c r="AX261" s="14" t="s">
        <v>86</v>
      </c>
      <c r="AY261" s="165" t="s">
        <v>178</v>
      </c>
    </row>
    <row r="262" spans="2:65" s="1" customFormat="1" ht="55.5" customHeight="1">
      <c r="B262" s="34"/>
      <c r="C262" s="133" t="s">
        <v>397</v>
      </c>
      <c r="D262" s="133" t="s">
        <v>180</v>
      </c>
      <c r="E262" s="134" t="s">
        <v>389</v>
      </c>
      <c r="F262" s="135" t="s">
        <v>390</v>
      </c>
      <c r="G262" s="136" t="s">
        <v>277</v>
      </c>
      <c r="H262" s="137">
        <v>350.07499999999999</v>
      </c>
      <c r="I262" s="138"/>
      <c r="J262" s="139">
        <f>ROUND(I262*H262,2)</f>
        <v>0</v>
      </c>
      <c r="K262" s="135" t="s">
        <v>184</v>
      </c>
      <c r="L262" s="34"/>
      <c r="M262" s="140" t="s">
        <v>32</v>
      </c>
      <c r="N262" s="141" t="s">
        <v>50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185</v>
      </c>
      <c r="AT262" s="144" t="s">
        <v>180</v>
      </c>
      <c r="AU262" s="144" t="s">
        <v>88</v>
      </c>
      <c r="AY262" s="18" t="s">
        <v>178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86</v>
      </c>
      <c r="BK262" s="145">
        <f>ROUND(I262*H262,2)</f>
        <v>0</v>
      </c>
      <c r="BL262" s="18" t="s">
        <v>185</v>
      </c>
      <c r="BM262" s="144" t="s">
        <v>2080</v>
      </c>
    </row>
    <row r="263" spans="2:65" s="1" customFormat="1" ht="10.199999999999999">
      <c r="B263" s="34"/>
      <c r="D263" s="146" t="s">
        <v>187</v>
      </c>
      <c r="F263" s="147" t="s">
        <v>392</v>
      </c>
      <c r="I263" s="148"/>
      <c r="L263" s="34"/>
      <c r="M263" s="149"/>
      <c r="T263" s="55"/>
      <c r="AT263" s="18" t="s">
        <v>187</v>
      </c>
      <c r="AU263" s="18" t="s">
        <v>88</v>
      </c>
    </row>
    <row r="264" spans="2:65" s="12" customFormat="1" ht="10.199999999999999">
      <c r="B264" s="150"/>
      <c r="D264" s="151" t="s">
        <v>189</v>
      </c>
      <c r="E264" s="152" t="s">
        <v>32</v>
      </c>
      <c r="F264" s="153" t="s">
        <v>2027</v>
      </c>
      <c r="H264" s="152" t="s">
        <v>32</v>
      </c>
      <c r="I264" s="154"/>
      <c r="L264" s="150"/>
      <c r="M264" s="155"/>
      <c r="T264" s="156"/>
      <c r="AT264" s="152" t="s">
        <v>189</v>
      </c>
      <c r="AU264" s="152" t="s">
        <v>88</v>
      </c>
      <c r="AV264" s="12" t="s">
        <v>86</v>
      </c>
      <c r="AW264" s="12" t="s">
        <v>41</v>
      </c>
      <c r="AX264" s="12" t="s">
        <v>79</v>
      </c>
      <c r="AY264" s="152" t="s">
        <v>178</v>
      </c>
    </row>
    <row r="265" spans="2:65" s="12" customFormat="1" ht="10.199999999999999">
      <c r="B265" s="150"/>
      <c r="D265" s="151" t="s">
        <v>189</v>
      </c>
      <c r="E265" s="152" t="s">
        <v>32</v>
      </c>
      <c r="F265" s="153" t="s">
        <v>2081</v>
      </c>
      <c r="H265" s="152" t="s">
        <v>32</v>
      </c>
      <c r="I265" s="154"/>
      <c r="L265" s="150"/>
      <c r="M265" s="155"/>
      <c r="T265" s="156"/>
      <c r="AT265" s="152" t="s">
        <v>189</v>
      </c>
      <c r="AU265" s="152" t="s">
        <v>88</v>
      </c>
      <c r="AV265" s="12" t="s">
        <v>86</v>
      </c>
      <c r="AW265" s="12" t="s">
        <v>41</v>
      </c>
      <c r="AX265" s="12" t="s">
        <v>79</v>
      </c>
      <c r="AY265" s="152" t="s">
        <v>178</v>
      </c>
    </row>
    <row r="266" spans="2:65" s="12" customFormat="1" ht="10.199999999999999">
      <c r="B266" s="150"/>
      <c r="D266" s="151" t="s">
        <v>189</v>
      </c>
      <c r="E266" s="152" t="s">
        <v>32</v>
      </c>
      <c r="F266" s="153" t="s">
        <v>2082</v>
      </c>
      <c r="H266" s="152" t="s">
        <v>32</v>
      </c>
      <c r="I266" s="154"/>
      <c r="L266" s="150"/>
      <c r="M266" s="155"/>
      <c r="T266" s="156"/>
      <c r="AT266" s="152" t="s">
        <v>189</v>
      </c>
      <c r="AU266" s="152" t="s">
        <v>88</v>
      </c>
      <c r="AV266" s="12" t="s">
        <v>86</v>
      </c>
      <c r="AW266" s="12" t="s">
        <v>41</v>
      </c>
      <c r="AX266" s="12" t="s">
        <v>79</v>
      </c>
      <c r="AY266" s="152" t="s">
        <v>178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283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2" customFormat="1" ht="10.199999999999999">
      <c r="B268" s="150"/>
      <c r="D268" s="151" t="s">
        <v>189</v>
      </c>
      <c r="E268" s="152" t="s">
        <v>32</v>
      </c>
      <c r="F268" s="153" t="s">
        <v>2083</v>
      </c>
      <c r="H268" s="152" t="s">
        <v>32</v>
      </c>
      <c r="I268" s="154"/>
      <c r="L268" s="150"/>
      <c r="M268" s="155"/>
      <c r="T268" s="156"/>
      <c r="AT268" s="152" t="s">
        <v>189</v>
      </c>
      <c r="AU268" s="152" t="s">
        <v>88</v>
      </c>
      <c r="AV268" s="12" t="s">
        <v>86</v>
      </c>
      <c r="AW268" s="12" t="s">
        <v>41</v>
      </c>
      <c r="AX268" s="12" t="s">
        <v>79</v>
      </c>
      <c r="AY268" s="152" t="s">
        <v>178</v>
      </c>
    </row>
    <row r="269" spans="2:65" s="13" customFormat="1" ht="10.199999999999999">
      <c r="B269" s="157"/>
      <c r="D269" s="151" t="s">
        <v>189</v>
      </c>
      <c r="E269" s="158" t="s">
        <v>32</v>
      </c>
      <c r="F269" s="159" t="s">
        <v>2084</v>
      </c>
      <c r="H269" s="160">
        <v>350.07499999999999</v>
      </c>
      <c r="I269" s="161"/>
      <c r="L269" s="157"/>
      <c r="M269" s="162"/>
      <c r="T269" s="163"/>
      <c r="AT269" s="158" t="s">
        <v>189</v>
      </c>
      <c r="AU269" s="158" t="s">
        <v>88</v>
      </c>
      <c r="AV269" s="13" t="s">
        <v>88</v>
      </c>
      <c r="AW269" s="13" t="s">
        <v>41</v>
      </c>
      <c r="AX269" s="13" t="s">
        <v>79</v>
      </c>
      <c r="AY269" s="158" t="s">
        <v>178</v>
      </c>
    </row>
    <row r="270" spans="2:65" s="14" customFormat="1" ht="10.199999999999999">
      <c r="B270" s="164"/>
      <c r="D270" s="151" t="s">
        <v>189</v>
      </c>
      <c r="E270" s="165" t="s">
        <v>32</v>
      </c>
      <c r="F270" s="166" t="s">
        <v>192</v>
      </c>
      <c r="H270" s="167">
        <v>350.07499999999999</v>
      </c>
      <c r="I270" s="168"/>
      <c r="L270" s="164"/>
      <c r="M270" s="169"/>
      <c r="T270" s="170"/>
      <c r="AT270" s="165" t="s">
        <v>189</v>
      </c>
      <c r="AU270" s="165" t="s">
        <v>88</v>
      </c>
      <c r="AV270" s="14" t="s">
        <v>185</v>
      </c>
      <c r="AW270" s="14" t="s">
        <v>41</v>
      </c>
      <c r="AX270" s="14" t="s">
        <v>86</v>
      </c>
      <c r="AY270" s="165" t="s">
        <v>178</v>
      </c>
    </row>
    <row r="271" spans="2:65" s="1" customFormat="1" ht="16.5" customHeight="1">
      <c r="B271" s="34"/>
      <c r="C271" s="171" t="s">
        <v>404</v>
      </c>
      <c r="D271" s="171" t="s">
        <v>398</v>
      </c>
      <c r="E271" s="172" t="s">
        <v>399</v>
      </c>
      <c r="F271" s="173" t="s">
        <v>400</v>
      </c>
      <c r="G271" s="174" t="s">
        <v>401</v>
      </c>
      <c r="H271" s="175">
        <v>700.15</v>
      </c>
      <c r="I271" s="176"/>
      <c r="J271" s="177">
        <f>ROUND(I271*H271,2)</f>
        <v>0</v>
      </c>
      <c r="K271" s="173" t="s">
        <v>184</v>
      </c>
      <c r="L271" s="178"/>
      <c r="M271" s="179" t="s">
        <v>32</v>
      </c>
      <c r="N271" s="180" t="s">
        <v>50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241</v>
      </c>
      <c r="AT271" s="144" t="s">
        <v>398</v>
      </c>
      <c r="AU271" s="144" t="s">
        <v>88</v>
      </c>
      <c r="AY271" s="18" t="s">
        <v>178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8" t="s">
        <v>86</v>
      </c>
      <c r="BK271" s="145">
        <f>ROUND(I271*H271,2)</f>
        <v>0</v>
      </c>
      <c r="BL271" s="18" t="s">
        <v>185</v>
      </c>
      <c r="BM271" s="144" t="s">
        <v>2085</v>
      </c>
    </row>
    <row r="272" spans="2:65" s="13" customFormat="1" ht="10.199999999999999">
      <c r="B272" s="157"/>
      <c r="D272" s="151" t="s">
        <v>189</v>
      </c>
      <c r="F272" s="159" t="s">
        <v>2086</v>
      </c>
      <c r="H272" s="160">
        <v>700.15</v>
      </c>
      <c r="I272" s="161"/>
      <c r="L272" s="157"/>
      <c r="M272" s="162"/>
      <c r="T272" s="163"/>
      <c r="AT272" s="158" t="s">
        <v>189</v>
      </c>
      <c r="AU272" s="158" t="s">
        <v>88</v>
      </c>
      <c r="AV272" s="13" t="s">
        <v>88</v>
      </c>
      <c r="AW272" s="13" t="s">
        <v>4</v>
      </c>
      <c r="AX272" s="13" t="s">
        <v>86</v>
      </c>
      <c r="AY272" s="158" t="s">
        <v>178</v>
      </c>
    </row>
    <row r="273" spans="2:65" s="1" customFormat="1" ht="37.799999999999997" customHeight="1">
      <c r="B273" s="34"/>
      <c r="C273" s="133" t="s">
        <v>412</v>
      </c>
      <c r="D273" s="133" t="s">
        <v>180</v>
      </c>
      <c r="E273" s="134" t="s">
        <v>413</v>
      </c>
      <c r="F273" s="135" t="s">
        <v>414</v>
      </c>
      <c r="G273" s="136" t="s">
        <v>277</v>
      </c>
      <c r="H273" s="137">
        <v>2091.7170000000001</v>
      </c>
      <c r="I273" s="138"/>
      <c r="J273" s="139">
        <f>ROUND(I273*H273,2)</f>
        <v>0</v>
      </c>
      <c r="K273" s="135" t="s">
        <v>184</v>
      </c>
      <c r="L273" s="34"/>
      <c r="M273" s="140" t="s">
        <v>32</v>
      </c>
      <c r="N273" s="141" t="s">
        <v>50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185</v>
      </c>
      <c r="AT273" s="144" t="s">
        <v>180</v>
      </c>
      <c r="AU273" s="144" t="s">
        <v>88</v>
      </c>
      <c r="AY273" s="18" t="s">
        <v>178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86</v>
      </c>
      <c r="BK273" s="145">
        <f>ROUND(I273*H273,2)</f>
        <v>0</v>
      </c>
      <c r="BL273" s="18" t="s">
        <v>185</v>
      </c>
      <c r="BM273" s="144" t="s">
        <v>2087</v>
      </c>
    </row>
    <row r="274" spans="2:65" s="1" customFormat="1" ht="10.199999999999999">
      <c r="B274" s="34"/>
      <c r="D274" s="146" t="s">
        <v>187</v>
      </c>
      <c r="F274" s="147" t="s">
        <v>416</v>
      </c>
      <c r="I274" s="148"/>
      <c r="L274" s="34"/>
      <c r="M274" s="149"/>
      <c r="T274" s="55"/>
      <c r="AT274" s="18" t="s">
        <v>187</v>
      </c>
      <c r="AU274" s="18" t="s">
        <v>88</v>
      </c>
    </row>
    <row r="275" spans="2:65" s="12" customFormat="1" ht="10.199999999999999">
      <c r="B275" s="150"/>
      <c r="D275" s="151" t="s">
        <v>189</v>
      </c>
      <c r="E275" s="152" t="s">
        <v>32</v>
      </c>
      <c r="F275" s="153" t="s">
        <v>2088</v>
      </c>
      <c r="H275" s="152" t="s">
        <v>32</v>
      </c>
      <c r="I275" s="154"/>
      <c r="L275" s="150"/>
      <c r="M275" s="155"/>
      <c r="T275" s="156"/>
      <c r="AT275" s="152" t="s">
        <v>189</v>
      </c>
      <c r="AU275" s="152" t="s">
        <v>88</v>
      </c>
      <c r="AV275" s="12" t="s">
        <v>86</v>
      </c>
      <c r="AW275" s="12" t="s">
        <v>41</v>
      </c>
      <c r="AX275" s="12" t="s">
        <v>79</v>
      </c>
      <c r="AY275" s="152" t="s">
        <v>178</v>
      </c>
    </row>
    <row r="276" spans="2:65" s="13" customFormat="1" ht="10.199999999999999">
      <c r="B276" s="157"/>
      <c r="D276" s="151" t="s">
        <v>189</v>
      </c>
      <c r="E276" s="158" t="s">
        <v>32</v>
      </c>
      <c r="F276" s="159" t="s">
        <v>2064</v>
      </c>
      <c r="H276" s="160">
        <v>989.60799999999995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41</v>
      </c>
      <c r="AX276" s="13" t="s">
        <v>79</v>
      </c>
      <c r="AY276" s="158" t="s">
        <v>178</v>
      </c>
    </row>
    <row r="277" spans="2:65" s="12" customFormat="1" ht="10.199999999999999">
      <c r="B277" s="150"/>
      <c r="D277" s="151" t="s">
        <v>189</v>
      </c>
      <c r="E277" s="152" t="s">
        <v>32</v>
      </c>
      <c r="F277" s="153" t="s">
        <v>2089</v>
      </c>
      <c r="H277" s="152" t="s">
        <v>32</v>
      </c>
      <c r="I277" s="154"/>
      <c r="L277" s="150"/>
      <c r="M277" s="155"/>
      <c r="T277" s="156"/>
      <c r="AT277" s="152" t="s">
        <v>189</v>
      </c>
      <c r="AU277" s="152" t="s">
        <v>88</v>
      </c>
      <c r="AV277" s="12" t="s">
        <v>86</v>
      </c>
      <c r="AW277" s="12" t="s">
        <v>41</v>
      </c>
      <c r="AX277" s="12" t="s">
        <v>79</v>
      </c>
      <c r="AY277" s="152" t="s">
        <v>178</v>
      </c>
    </row>
    <row r="278" spans="2:65" s="13" customFormat="1" ht="10.199999999999999">
      <c r="B278" s="157"/>
      <c r="D278" s="151" t="s">
        <v>189</v>
      </c>
      <c r="E278" s="158" t="s">
        <v>32</v>
      </c>
      <c r="F278" s="159" t="s">
        <v>2070</v>
      </c>
      <c r="H278" s="160">
        <v>677.99199999999996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41</v>
      </c>
      <c r="AX278" s="13" t="s">
        <v>79</v>
      </c>
      <c r="AY278" s="158" t="s">
        <v>178</v>
      </c>
    </row>
    <row r="279" spans="2:65" s="13" customFormat="1" ht="10.199999999999999">
      <c r="B279" s="157"/>
      <c r="D279" s="151" t="s">
        <v>189</v>
      </c>
      <c r="E279" s="158" t="s">
        <v>32</v>
      </c>
      <c r="F279" s="159" t="s">
        <v>2076</v>
      </c>
      <c r="H279" s="160">
        <v>424.11700000000002</v>
      </c>
      <c r="I279" s="161"/>
      <c r="L279" s="157"/>
      <c r="M279" s="162"/>
      <c r="T279" s="163"/>
      <c r="AT279" s="158" t="s">
        <v>189</v>
      </c>
      <c r="AU279" s="158" t="s">
        <v>88</v>
      </c>
      <c r="AV279" s="13" t="s">
        <v>88</v>
      </c>
      <c r="AW279" s="13" t="s">
        <v>41</v>
      </c>
      <c r="AX279" s="13" t="s">
        <v>79</v>
      </c>
      <c r="AY279" s="158" t="s">
        <v>178</v>
      </c>
    </row>
    <row r="280" spans="2:65" s="14" customFormat="1" ht="10.199999999999999">
      <c r="B280" s="164"/>
      <c r="D280" s="151" t="s">
        <v>189</v>
      </c>
      <c r="E280" s="165" t="s">
        <v>32</v>
      </c>
      <c r="F280" s="166" t="s">
        <v>192</v>
      </c>
      <c r="H280" s="167">
        <v>2091.7170000000001</v>
      </c>
      <c r="I280" s="168"/>
      <c r="L280" s="164"/>
      <c r="M280" s="169"/>
      <c r="T280" s="170"/>
      <c r="AT280" s="165" t="s">
        <v>189</v>
      </c>
      <c r="AU280" s="165" t="s">
        <v>88</v>
      </c>
      <c r="AV280" s="14" t="s">
        <v>185</v>
      </c>
      <c r="AW280" s="14" t="s">
        <v>41</v>
      </c>
      <c r="AX280" s="14" t="s">
        <v>86</v>
      </c>
      <c r="AY280" s="165" t="s">
        <v>178</v>
      </c>
    </row>
    <row r="281" spans="2:65" s="1" customFormat="1" ht="44.25" customHeight="1">
      <c r="B281" s="34"/>
      <c r="C281" s="133" t="s">
        <v>418</v>
      </c>
      <c r="D281" s="133" t="s">
        <v>180</v>
      </c>
      <c r="E281" s="134" t="s">
        <v>405</v>
      </c>
      <c r="F281" s="135" t="s">
        <v>406</v>
      </c>
      <c r="G281" s="136" t="s">
        <v>401</v>
      </c>
      <c r="H281" s="137">
        <v>1928.691</v>
      </c>
      <c r="I281" s="138"/>
      <c r="J281" s="139">
        <f>ROUND(I281*H281,2)</f>
        <v>0</v>
      </c>
      <c r="K281" s="135" t="s">
        <v>184</v>
      </c>
      <c r="L281" s="34"/>
      <c r="M281" s="140" t="s">
        <v>32</v>
      </c>
      <c r="N281" s="141" t="s">
        <v>50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185</v>
      </c>
      <c r="AT281" s="144" t="s">
        <v>180</v>
      </c>
      <c r="AU281" s="144" t="s">
        <v>88</v>
      </c>
      <c r="AY281" s="18" t="s">
        <v>178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86</v>
      </c>
      <c r="BK281" s="145">
        <f>ROUND(I281*H281,2)</f>
        <v>0</v>
      </c>
      <c r="BL281" s="18" t="s">
        <v>185</v>
      </c>
      <c r="BM281" s="144" t="s">
        <v>2090</v>
      </c>
    </row>
    <row r="282" spans="2:65" s="1" customFormat="1" ht="10.199999999999999">
      <c r="B282" s="34"/>
      <c r="D282" s="146" t="s">
        <v>187</v>
      </c>
      <c r="F282" s="147" t="s">
        <v>408</v>
      </c>
      <c r="I282" s="148"/>
      <c r="L282" s="34"/>
      <c r="M282" s="149"/>
      <c r="T282" s="55"/>
      <c r="AT282" s="18" t="s">
        <v>187</v>
      </c>
      <c r="AU282" s="18" t="s">
        <v>88</v>
      </c>
    </row>
    <row r="283" spans="2:65" s="12" customFormat="1" ht="10.199999999999999">
      <c r="B283" s="150"/>
      <c r="D283" s="151" t="s">
        <v>189</v>
      </c>
      <c r="E283" s="152" t="s">
        <v>32</v>
      </c>
      <c r="F283" s="153" t="s">
        <v>2089</v>
      </c>
      <c r="H283" s="152" t="s">
        <v>32</v>
      </c>
      <c r="I283" s="154"/>
      <c r="L283" s="150"/>
      <c r="M283" s="155"/>
      <c r="T283" s="156"/>
      <c r="AT283" s="152" t="s">
        <v>189</v>
      </c>
      <c r="AU283" s="152" t="s">
        <v>88</v>
      </c>
      <c r="AV283" s="12" t="s">
        <v>86</v>
      </c>
      <c r="AW283" s="12" t="s">
        <v>41</v>
      </c>
      <c r="AX283" s="12" t="s">
        <v>79</v>
      </c>
      <c r="AY283" s="152" t="s">
        <v>178</v>
      </c>
    </row>
    <row r="284" spans="2:65" s="12" customFormat="1" ht="20.399999999999999">
      <c r="B284" s="150"/>
      <c r="D284" s="151" t="s">
        <v>189</v>
      </c>
      <c r="E284" s="152" t="s">
        <v>32</v>
      </c>
      <c r="F284" s="153" t="s">
        <v>2091</v>
      </c>
      <c r="H284" s="152" t="s">
        <v>32</v>
      </c>
      <c r="I284" s="154"/>
      <c r="L284" s="150"/>
      <c r="M284" s="155"/>
      <c r="T284" s="156"/>
      <c r="AT284" s="152" t="s">
        <v>189</v>
      </c>
      <c r="AU284" s="152" t="s">
        <v>88</v>
      </c>
      <c r="AV284" s="12" t="s">
        <v>86</v>
      </c>
      <c r="AW284" s="12" t="s">
        <v>41</v>
      </c>
      <c r="AX284" s="12" t="s">
        <v>79</v>
      </c>
      <c r="AY284" s="152" t="s">
        <v>178</v>
      </c>
    </row>
    <row r="285" spans="2:65" s="13" customFormat="1" ht="10.199999999999999">
      <c r="B285" s="157"/>
      <c r="D285" s="151" t="s">
        <v>189</v>
      </c>
      <c r="E285" s="158" t="s">
        <v>32</v>
      </c>
      <c r="F285" s="159" t="s">
        <v>2070</v>
      </c>
      <c r="H285" s="160">
        <v>677.99199999999996</v>
      </c>
      <c r="I285" s="161"/>
      <c r="L285" s="157"/>
      <c r="M285" s="162"/>
      <c r="T285" s="163"/>
      <c r="AT285" s="158" t="s">
        <v>189</v>
      </c>
      <c r="AU285" s="158" t="s">
        <v>88</v>
      </c>
      <c r="AV285" s="13" t="s">
        <v>88</v>
      </c>
      <c r="AW285" s="13" t="s">
        <v>41</v>
      </c>
      <c r="AX285" s="13" t="s">
        <v>79</v>
      </c>
      <c r="AY285" s="158" t="s">
        <v>178</v>
      </c>
    </row>
    <row r="286" spans="2:65" s="13" customFormat="1" ht="10.199999999999999">
      <c r="B286" s="157"/>
      <c r="D286" s="151" t="s">
        <v>189</v>
      </c>
      <c r="E286" s="158" t="s">
        <v>32</v>
      </c>
      <c r="F286" s="159" t="s">
        <v>2076</v>
      </c>
      <c r="H286" s="160">
        <v>424.11700000000002</v>
      </c>
      <c r="I286" s="161"/>
      <c r="L286" s="157"/>
      <c r="M286" s="162"/>
      <c r="T286" s="163"/>
      <c r="AT286" s="158" t="s">
        <v>189</v>
      </c>
      <c r="AU286" s="158" t="s">
        <v>88</v>
      </c>
      <c r="AV286" s="13" t="s">
        <v>88</v>
      </c>
      <c r="AW286" s="13" t="s">
        <v>41</v>
      </c>
      <c r="AX286" s="13" t="s">
        <v>79</v>
      </c>
      <c r="AY286" s="158" t="s">
        <v>178</v>
      </c>
    </row>
    <row r="287" spans="2:65" s="14" customFormat="1" ht="10.199999999999999">
      <c r="B287" s="164"/>
      <c r="D287" s="151" t="s">
        <v>189</v>
      </c>
      <c r="E287" s="165" t="s">
        <v>32</v>
      </c>
      <c r="F287" s="166" t="s">
        <v>192</v>
      </c>
      <c r="H287" s="167">
        <v>1102.1089999999999</v>
      </c>
      <c r="I287" s="168"/>
      <c r="L287" s="164"/>
      <c r="M287" s="169"/>
      <c r="T287" s="170"/>
      <c r="AT287" s="165" t="s">
        <v>189</v>
      </c>
      <c r="AU287" s="165" t="s">
        <v>88</v>
      </c>
      <c r="AV287" s="14" t="s">
        <v>185</v>
      </c>
      <c r="AW287" s="14" t="s">
        <v>41</v>
      </c>
      <c r="AX287" s="14" t="s">
        <v>86</v>
      </c>
      <c r="AY287" s="165" t="s">
        <v>178</v>
      </c>
    </row>
    <row r="288" spans="2:65" s="13" customFormat="1" ht="10.199999999999999">
      <c r="B288" s="157"/>
      <c r="D288" s="151" t="s">
        <v>189</v>
      </c>
      <c r="F288" s="159" t="s">
        <v>2092</v>
      </c>
      <c r="H288" s="160">
        <v>1928.691</v>
      </c>
      <c r="I288" s="161"/>
      <c r="L288" s="157"/>
      <c r="M288" s="162"/>
      <c r="T288" s="163"/>
      <c r="AT288" s="158" t="s">
        <v>189</v>
      </c>
      <c r="AU288" s="158" t="s">
        <v>88</v>
      </c>
      <c r="AV288" s="13" t="s">
        <v>88</v>
      </c>
      <c r="AW288" s="13" t="s">
        <v>4</v>
      </c>
      <c r="AX288" s="13" t="s">
        <v>86</v>
      </c>
      <c r="AY288" s="158" t="s">
        <v>178</v>
      </c>
    </row>
    <row r="289" spans="2:65" s="1" customFormat="1" ht="44.25" customHeight="1">
      <c r="B289" s="34"/>
      <c r="C289" s="133" t="s">
        <v>434</v>
      </c>
      <c r="D289" s="133" t="s">
        <v>180</v>
      </c>
      <c r="E289" s="134" t="s">
        <v>419</v>
      </c>
      <c r="F289" s="135" t="s">
        <v>420</v>
      </c>
      <c r="G289" s="136" t="s">
        <v>277</v>
      </c>
      <c r="H289" s="137">
        <v>623.23199999999997</v>
      </c>
      <c r="I289" s="138"/>
      <c r="J289" s="139">
        <f>ROUND(I289*H289,2)</f>
        <v>0</v>
      </c>
      <c r="K289" s="135" t="s">
        <v>184</v>
      </c>
      <c r="L289" s="34"/>
      <c r="M289" s="140" t="s">
        <v>32</v>
      </c>
      <c r="N289" s="141" t="s">
        <v>50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185</v>
      </c>
      <c r="AT289" s="144" t="s">
        <v>180</v>
      </c>
      <c r="AU289" s="144" t="s">
        <v>88</v>
      </c>
      <c r="AY289" s="18" t="s">
        <v>178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86</v>
      </c>
      <c r="BK289" s="145">
        <f>ROUND(I289*H289,2)</f>
        <v>0</v>
      </c>
      <c r="BL289" s="18" t="s">
        <v>185</v>
      </c>
      <c r="BM289" s="144" t="s">
        <v>2093</v>
      </c>
    </row>
    <row r="290" spans="2:65" s="1" customFormat="1" ht="10.199999999999999">
      <c r="B290" s="34"/>
      <c r="D290" s="146" t="s">
        <v>187</v>
      </c>
      <c r="F290" s="147" t="s">
        <v>422</v>
      </c>
      <c r="I290" s="148"/>
      <c r="L290" s="34"/>
      <c r="M290" s="149"/>
      <c r="T290" s="55"/>
      <c r="AT290" s="18" t="s">
        <v>187</v>
      </c>
      <c r="AU290" s="18" t="s">
        <v>88</v>
      </c>
    </row>
    <row r="291" spans="2:65" s="12" customFormat="1" ht="10.199999999999999">
      <c r="B291" s="150"/>
      <c r="D291" s="151" t="s">
        <v>189</v>
      </c>
      <c r="E291" s="152" t="s">
        <v>32</v>
      </c>
      <c r="F291" s="153" t="s">
        <v>2027</v>
      </c>
      <c r="H291" s="152" t="s">
        <v>32</v>
      </c>
      <c r="I291" s="154"/>
      <c r="L291" s="150"/>
      <c r="M291" s="155"/>
      <c r="T291" s="156"/>
      <c r="AT291" s="152" t="s">
        <v>189</v>
      </c>
      <c r="AU291" s="152" t="s">
        <v>88</v>
      </c>
      <c r="AV291" s="12" t="s">
        <v>86</v>
      </c>
      <c r="AW291" s="12" t="s">
        <v>41</v>
      </c>
      <c r="AX291" s="12" t="s">
        <v>79</v>
      </c>
      <c r="AY291" s="152" t="s">
        <v>178</v>
      </c>
    </row>
    <row r="292" spans="2:65" s="12" customFormat="1" ht="10.199999999999999">
      <c r="B292" s="150"/>
      <c r="D292" s="151" t="s">
        <v>189</v>
      </c>
      <c r="E292" s="152" t="s">
        <v>32</v>
      </c>
      <c r="F292" s="153" t="s">
        <v>2000</v>
      </c>
      <c r="H292" s="152" t="s">
        <v>32</v>
      </c>
      <c r="I292" s="154"/>
      <c r="L292" s="150"/>
      <c r="M292" s="155"/>
      <c r="T292" s="156"/>
      <c r="AT292" s="152" t="s">
        <v>189</v>
      </c>
      <c r="AU292" s="152" t="s">
        <v>88</v>
      </c>
      <c r="AV292" s="12" t="s">
        <v>86</v>
      </c>
      <c r="AW292" s="12" t="s">
        <v>41</v>
      </c>
      <c r="AX292" s="12" t="s">
        <v>79</v>
      </c>
      <c r="AY292" s="152" t="s">
        <v>178</v>
      </c>
    </row>
    <row r="293" spans="2:65" s="12" customFormat="1" ht="10.199999999999999">
      <c r="B293" s="150"/>
      <c r="D293" s="151" t="s">
        <v>189</v>
      </c>
      <c r="E293" s="152" t="s">
        <v>32</v>
      </c>
      <c r="F293" s="153" t="s">
        <v>280</v>
      </c>
      <c r="H293" s="152" t="s">
        <v>32</v>
      </c>
      <c r="I293" s="154"/>
      <c r="L293" s="150"/>
      <c r="M293" s="155"/>
      <c r="T293" s="156"/>
      <c r="AT293" s="152" t="s">
        <v>189</v>
      </c>
      <c r="AU293" s="152" t="s">
        <v>88</v>
      </c>
      <c r="AV293" s="12" t="s">
        <v>86</v>
      </c>
      <c r="AW293" s="12" t="s">
        <v>41</v>
      </c>
      <c r="AX293" s="12" t="s">
        <v>79</v>
      </c>
      <c r="AY293" s="152" t="s">
        <v>178</v>
      </c>
    </row>
    <row r="294" spans="2:65" s="12" customFormat="1" ht="30.6">
      <c r="B294" s="150"/>
      <c r="D294" s="151" t="s">
        <v>189</v>
      </c>
      <c r="E294" s="152" t="s">
        <v>32</v>
      </c>
      <c r="F294" s="153" t="s">
        <v>2028</v>
      </c>
      <c r="H294" s="152" t="s">
        <v>32</v>
      </c>
      <c r="I294" s="154"/>
      <c r="L294" s="150"/>
      <c r="M294" s="155"/>
      <c r="T294" s="156"/>
      <c r="AT294" s="152" t="s">
        <v>189</v>
      </c>
      <c r="AU294" s="152" t="s">
        <v>88</v>
      </c>
      <c r="AV294" s="12" t="s">
        <v>86</v>
      </c>
      <c r="AW294" s="12" t="s">
        <v>41</v>
      </c>
      <c r="AX294" s="12" t="s">
        <v>79</v>
      </c>
      <c r="AY294" s="152" t="s">
        <v>178</v>
      </c>
    </row>
    <row r="295" spans="2:65" s="12" customFormat="1" ht="10.199999999999999">
      <c r="B295" s="150"/>
      <c r="D295" s="151" t="s">
        <v>189</v>
      </c>
      <c r="E295" s="152" t="s">
        <v>32</v>
      </c>
      <c r="F295" s="153" t="s">
        <v>393</v>
      </c>
      <c r="H295" s="152" t="s">
        <v>32</v>
      </c>
      <c r="I295" s="154"/>
      <c r="L295" s="150"/>
      <c r="M295" s="155"/>
      <c r="T295" s="156"/>
      <c r="AT295" s="152" t="s">
        <v>189</v>
      </c>
      <c r="AU295" s="152" t="s">
        <v>88</v>
      </c>
      <c r="AV295" s="12" t="s">
        <v>86</v>
      </c>
      <c r="AW295" s="12" t="s">
        <v>41</v>
      </c>
      <c r="AX295" s="12" t="s">
        <v>79</v>
      </c>
      <c r="AY295" s="152" t="s">
        <v>178</v>
      </c>
    </row>
    <row r="296" spans="2:65" s="12" customFormat="1" ht="20.399999999999999">
      <c r="B296" s="150"/>
      <c r="D296" s="151" t="s">
        <v>189</v>
      </c>
      <c r="E296" s="152" t="s">
        <v>32</v>
      </c>
      <c r="F296" s="153" t="s">
        <v>2094</v>
      </c>
      <c r="H296" s="152" t="s">
        <v>32</v>
      </c>
      <c r="I296" s="154"/>
      <c r="L296" s="150"/>
      <c r="M296" s="155"/>
      <c r="T296" s="156"/>
      <c r="AT296" s="152" t="s">
        <v>189</v>
      </c>
      <c r="AU296" s="152" t="s">
        <v>88</v>
      </c>
      <c r="AV296" s="12" t="s">
        <v>86</v>
      </c>
      <c r="AW296" s="12" t="s">
        <v>41</v>
      </c>
      <c r="AX296" s="12" t="s">
        <v>79</v>
      </c>
      <c r="AY296" s="152" t="s">
        <v>178</v>
      </c>
    </row>
    <row r="297" spans="2:65" s="12" customFormat="1" ht="10.199999999999999">
      <c r="B297" s="150"/>
      <c r="D297" s="151" t="s">
        <v>189</v>
      </c>
      <c r="E297" s="152" t="s">
        <v>32</v>
      </c>
      <c r="F297" s="153" t="s">
        <v>2030</v>
      </c>
      <c r="H297" s="152" t="s">
        <v>32</v>
      </c>
      <c r="I297" s="154"/>
      <c r="L297" s="150"/>
      <c r="M297" s="155"/>
      <c r="T297" s="156"/>
      <c r="AT297" s="152" t="s">
        <v>189</v>
      </c>
      <c r="AU297" s="152" t="s">
        <v>88</v>
      </c>
      <c r="AV297" s="12" t="s">
        <v>86</v>
      </c>
      <c r="AW297" s="12" t="s">
        <v>41</v>
      </c>
      <c r="AX297" s="12" t="s">
        <v>79</v>
      </c>
      <c r="AY297" s="152" t="s">
        <v>178</v>
      </c>
    </row>
    <row r="298" spans="2:65" s="13" customFormat="1" ht="10.199999999999999">
      <c r="B298" s="157"/>
      <c r="D298" s="151" t="s">
        <v>189</v>
      </c>
      <c r="E298" s="158" t="s">
        <v>32</v>
      </c>
      <c r="F298" s="159" t="s">
        <v>2095</v>
      </c>
      <c r="H298" s="160">
        <v>1724.7249999999999</v>
      </c>
      <c r="I298" s="161"/>
      <c r="L298" s="157"/>
      <c r="M298" s="162"/>
      <c r="T298" s="163"/>
      <c r="AT298" s="158" t="s">
        <v>189</v>
      </c>
      <c r="AU298" s="158" t="s">
        <v>88</v>
      </c>
      <c r="AV298" s="13" t="s">
        <v>88</v>
      </c>
      <c r="AW298" s="13" t="s">
        <v>41</v>
      </c>
      <c r="AX298" s="13" t="s">
        <v>79</v>
      </c>
      <c r="AY298" s="158" t="s">
        <v>178</v>
      </c>
    </row>
    <row r="299" spans="2:65" s="13" customFormat="1" ht="10.199999999999999">
      <c r="B299" s="157"/>
      <c r="D299" s="151" t="s">
        <v>189</v>
      </c>
      <c r="E299" s="158" t="s">
        <v>32</v>
      </c>
      <c r="F299" s="159" t="s">
        <v>2096</v>
      </c>
      <c r="H299" s="160">
        <v>167.91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41</v>
      </c>
      <c r="AX299" s="13" t="s">
        <v>79</v>
      </c>
      <c r="AY299" s="158" t="s">
        <v>178</v>
      </c>
    </row>
    <row r="300" spans="2:65" s="13" customFormat="1" ht="10.199999999999999">
      <c r="B300" s="157"/>
      <c r="D300" s="151" t="s">
        <v>189</v>
      </c>
      <c r="E300" s="158" t="s">
        <v>32</v>
      </c>
      <c r="F300" s="159" t="s">
        <v>2097</v>
      </c>
      <c r="H300" s="160">
        <v>-71.863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79</v>
      </c>
      <c r="AY300" s="158" t="s">
        <v>178</v>
      </c>
    </row>
    <row r="301" spans="2:65" s="13" customFormat="1" ht="10.199999999999999">
      <c r="B301" s="157"/>
      <c r="D301" s="151" t="s">
        <v>189</v>
      </c>
      <c r="E301" s="158" t="s">
        <v>32</v>
      </c>
      <c r="F301" s="159" t="s">
        <v>2098</v>
      </c>
      <c r="H301" s="160">
        <v>-359.315</v>
      </c>
      <c r="I301" s="161"/>
      <c r="L301" s="157"/>
      <c r="M301" s="162"/>
      <c r="T301" s="163"/>
      <c r="AT301" s="158" t="s">
        <v>189</v>
      </c>
      <c r="AU301" s="158" t="s">
        <v>88</v>
      </c>
      <c r="AV301" s="13" t="s">
        <v>88</v>
      </c>
      <c r="AW301" s="13" t="s">
        <v>41</v>
      </c>
      <c r="AX301" s="13" t="s">
        <v>79</v>
      </c>
      <c r="AY301" s="158" t="s">
        <v>178</v>
      </c>
    </row>
    <row r="302" spans="2:65" s="13" customFormat="1" ht="20.399999999999999">
      <c r="B302" s="157"/>
      <c r="D302" s="151" t="s">
        <v>189</v>
      </c>
      <c r="E302" s="158" t="s">
        <v>32</v>
      </c>
      <c r="F302" s="159" t="s">
        <v>2099</v>
      </c>
      <c r="H302" s="160">
        <v>-359.315</v>
      </c>
      <c r="I302" s="161"/>
      <c r="L302" s="157"/>
      <c r="M302" s="162"/>
      <c r="T302" s="163"/>
      <c r="AT302" s="158" t="s">
        <v>189</v>
      </c>
      <c r="AU302" s="158" t="s">
        <v>88</v>
      </c>
      <c r="AV302" s="13" t="s">
        <v>88</v>
      </c>
      <c r="AW302" s="13" t="s">
        <v>41</v>
      </c>
      <c r="AX302" s="13" t="s">
        <v>79</v>
      </c>
      <c r="AY302" s="158" t="s">
        <v>178</v>
      </c>
    </row>
    <row r="303" spans="2:65" s="13" customFormat="1" ht="20.399999999999999">
      <c r="B303" s="157"/>
      <c r="D303" s="151" t="s">
        <v>189</v>
      </c>
      <c r="E303" s="158" t="s">
        <v>32</v>
      </c>
      <c r="F303" s="159" t="s">
        <v>2100</v>
      </c>
      <c r="H303" s="160">
        <v>-383.262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41</v>
      </c>
      <c r="AX303" s="13" t="s">
        <v>79</v>
      </c>
      <c r="AY303" s="158" t="s">
        <v>178</v>
      </c>
    </row>
    <row r="304" spans="2:65" s="13" customFormat="1" ht="20.399999999999999">
      <c r="B304" s="157"/>
      <c r="D304" s="151" t="s">
        <v>189</v>
      </c>
      <c r="E304" s="158" t="s">
        <v>32</v>
      </c>
      <c r="F304" s="159" t="s">
        <v>2101</v>
      </c>
      <c r="H304" s="160">
        <v>-53.523000000000003</v>
      </c>
      <c r="I304" s="161"/>
      <c r="L304" s="157"/>
      <c r="M304" s="162"/>
      <c r="T304" s="163"/>
      <c r="AT304" s="158" t="s">
        <v>189</v>
      </c>
      <c r="AU304" s="158" t="s">
        <v>88</v>
      </c>
      <c r="AV304" s="13" t="s">
        <v>88</v>
      </c>
      <c r="AW304" s="13" t="s">
        <v>41</v>
      </c>
      <c r="AX304" s="13" t="s">
        <v>79</v>
      </c>
      <c r="AY304" s="158" t="s">
        <v>178</v>
      </c>
    </row>
    <row r="305" spans="2:65" s="13" customFormat="1" ht="20.399999999999999">
      <c r="B305" s="157"/>
      <c r="D305" s="151" t="s">
        <v>189</v>
      </c>
      <c r="E305" s="158" t="s">
        <v>32</v>
      </c>
      <c r="F305" s="159" t="s">
        <v>2102</v>
      </c>
      <c r="H305" s="160">
        <v>-36</v>
      </c>
      <c r="I305" s="161"/>
      <c r="L305" s="157"/>
      <c r="M305" s="162"/>
      <c r="T305" s="163"/>
      <c r="AT305" s="158" t="s">
        <v>189</v>
      </c>
      <c r="AU305" s="158" t="s">
        <v>88</v>
      </c>
      <c r="AV305" s="13" t="s">
        <v>88</v>
      </c>
      <c r="AW305" s="13" t="s">
        <v>41</v>
      </c>
      <c r="AX305" s="13" t="s">
        <v>79</v>
      </c>
      <c r="AY305" s="158" t="s">
        <v>178</v>
      </c>
    </row>
    <row r="306" spans="2:65" s="13" customFormat="1" ht="20.399999999999999">
      <c r="B306" s="157"/>
      <c r="D306" s="151" t="s">
        <v>189</v>
      </c>
      <c r="E306" s="158" t="s">
        <v>32</v>
      </c>
      <c r="F306" s="159" t="s">
        <v>2103</v>
      </c>
      <c r="H306" s="160">
        <v>-6.125</v>
      </c>
      <c r="I306" s="161"/>
      <c r="L306" s="157"/>
      <c r="M306" s="162"/>
      <c r="T306" s="163"/>
      <c r="AT306" s="158" t="s">
        <v>189</v>
      </c>
      <c r="AU306" s="158" t="s">
        <v>88</v>
      </c>
      <c r="AV306" s="13" t="s">
        <v>88</v>
      </c>
      <c r="AW306" s="13" t="s">
        <v>41</v>
      </c>
      <c r="AX306" s="13" t="s">
        <v>79</v>
      </c>
      <c r="AY306" s="158" t="s">
        <v>178</v>
      </c>
    </row>
    <row r="307" spans="2:65" s="14" customFormat="1" ht="10.199999999999999">
      <c r="B307" s="164"/>
      <c r="D307" s="151" t="s">
        <v>189</v>
      </c>
      <c r="E307" s="165" t="s">
        <v>32</v>
      </c>
      <c r="F307" s="166" t="s">
        <v>192</v>
      </c>
      <c r="H307" s="167">
        <v>623.23199999999997</v>
      </c>
      <c r="I307" s="168"/>
      <c r="L307" s="164"/>
      <c r="M307" s="169"/>
      <c r="T307" s="170"/>
      <c r="AT307" s="165" t="s">
        <v>189</v>
      </c>
      <c r="AU307" s="165" t="s">
        <v>88</v>
      </c>
      <c r="AV307" s="14" t="s">
        <v>185</v>
      </c>
      <c r="AW307" s="14" t="s">
        <v>41</v>
      </c>
      <c r="AX307" s="14" t="s">
        <v>86</v>
      </c>
      <c r="AY307" s="165" t="s">
        <v>178</v>
      </c>
    </row>
    <row r="308" spans="2:65" s="1" customFormat="1" ht="16.5" customHeight="1">
      <c r="B308" s="34"/>
      <c r="C308" s="171" t="s">
        <v>439</v>
      </c>
      <c r="D308" s="171" t="s">
        <v>398</v>
      </c>
      <c r="E308" s="172" t="s">
        <v>435</v>
      </c>
      <c r="F308" s="173" t="s">
        <v>436</v>
      </c>
      <c r="G308" s="174" t="s">
        <v>401</v>
      </c>
      <c r="H308" s="175">
        <v>623.23199999999997</v>
      </c>
      <c r="I308" s="176"/>
      <c r="J308" s="177">
        <f>ROUND(I308*H308,2)</f>
        <v>0</v>
      </c>
      <c r="K308" s="173" t="s">
        <v>184</v>
      </c>
      <c r="L308" s="178"/>
      <c r="M308" s="179" t="s">
        <v>32</v>
      </c>
      <c r="N308" s="180" t="s">
        <v>50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241</v>
      </c>
      <c r="AT308" s="144" t="s">
        <v>398</v>
      </c>
      <c r="AU308" s="144" t="s">
        <v>88</v>
      </c>
      <c r="AY308" s="18" t="s">
        <v>178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86</v>
      </c>
      <c r="BK308" s="145">
        <f>ROUND(I308*H308,2)</f>
        <v>0</v>
      </c>
      <c r="BL308" s="18" t="s">
        <v>185</v>
      </c>
      <c r="BM308" s="144" t="s">
        <v>2104</v>
      </c>
    </row>
    <row r="309" spans="2:65" s="13" customFormat="1" ht="20.399999999999999">
      <c r="B309" s="157"/>
      <c r="D309" s="151" t="s">
        <v>189</v>
      </c>
      <c r="E309" s="158" t="s">
        <v>32</v>
      </c>
      <c r="F309" s="159" t="s">
        <v>2105</v>
      </c>
      <c r="H309" s="160">
        <v>311.61599999999999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86</v>
      </c>
      <c r="AY309" s="158" t="s">
        <v>178</v>
      </c>
    </row>
    <row r="310" spans="2:65" s="13" customFormat="1" ht="10.199999999999999">
      <c r="B310" s="157"/>
      <c r="D310" s="151" t="s">
        <v>189</v>
      </c>
      <c r="F310" s="159" t="s">
        <v>2106</v>
      </c>
      <c r="H310" s="160">
        <v>623.23199999999997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</v>
      </c>
      <c r="AX310" s="13" t="s">
        <v>86</v>
      </c>
      <c r="AY310" s="158" t="s">
        <v>178</v>
      </c>
    </row>
    <row r="311" spans="2:65" s="1" customFormat="1" ht="66.75" customHeight="1">
      <c r="B311" s="34"/>
      <c r="C311" s="133" t="s">
        <v>447</v>
      </c>
      <c r="D311" s="133" t="s">
        <v>180</v>
      </c>
      <c r="E311" s="134" t="s">
        <v>440</v>
      </c>
      <c r="F311" s="135" t="s">
        <v>441</v>
      </c>
      <c r="G311" s="136" t="s">
        <v>277</v>
      </c>
      <c r="H311" s="137">
        <v>370.71300000000002</v>
      </c>
      <c r="I311" s="138"/>
      <c r="J311" s="139">
        <f>ROUND(I311*H311,2)</f>
        <v>0</v>
      </c>
      <c r="K311" s="135" t="s">
        <v>184</v>
      </c>
      <c r="L311" s="34"/>
      <c r="M311" s="140" t="s">
        <v>32</v>
      </c>
      <c r="N311" s="141" t="s">
        <v>50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185</v>
      </c>
      <c r="AT311" s="144" t="s">
        <v>180</v>
      </c>
      <c r="AU311" s="144" t="s">
        <v>88</v>
      </c>
      <c r="AY311" s="18" t="s">
        <v>178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86</v>
      </c>
      <c r="BK311" s="145">
        <f>ROUND(I311*H311,2)</f>
        <v>0</v>
      </c>
      <c r="BL311" s="18" t="s">
        <v>185</v>
      </c>
      <c r="BM311" s="144" t="s">
        <v>2107</v>
      </c>
    </row>
    <row r="312" spans="2:65" s="1" customFormat="1" ht="10.199999999999999">
      <c r="B312" s="34"/>
      <c r="D312" s="146" t="s">
        <v>187</v>
      </c>
      <c r="F312" s="147" t="s">
        <v>443</v>
      </c>
      <c r="I312" s="148"/>
      <c r="L312" s="34"/>
      <c r="M312" s="149"/>
      <c r="T312" s="55"/>
      <c r="AT312" s="18" t="s">
        <v>187</v>
      </c>
      <c r="AU312" s="18" t="s">
        <v>88</v>
      </c>
    </row>
    <row r="313" spans="2:65" s="12" customFormat="1" ht="10.199999999999999">
      <c r="B313" s="150"/>
      <c r="D313" s="151" t="s">
        <v>189</v>
      </c>
      <c r="E313" s="152" t="s">
        <v>32</v>
      </c>
      <c r="F313" s="153" t="s">
        <v>2027</v>
      </c>
      <c r="H313" s="152" t="s">
        <v>32</v>
      </c>
      <c r="I313" s="154"/>
      <c r="L313" s="150"/>
      <c r="M313" s="155"/>
      <c r="T313" s="156"/>
      <c r="AT313" s="152" t="s">
        <v>189</v>
      </c>
      <c r="AU313" s="152" t="s">
        <v>88</v>
      </c>
      <c r="AV313" s="12" t="s">
        <v>86</v>
      </c>
      <c r="AW313" s="12" t="s">
        <v>41</v>
      </c>
      <c r="AX313" s="12" t="s">
        <v>79</v>
      </c>
      <c r="AY313" s="152" t="s">
        <v>178</v>
      </c>
    </row>
    <row r="314" spans="2:65" s="12" customFormat="1" ht="10.199999999999999">
      <c r="B314" s="150"/>
      <c r="D314" s="151" t="s">
        <v>189</v>
      </c>
      <c r="E314" s="152" t="s">
        <v>32</v>
      </c>
      <c r="F314" s="153" t="s">
        <v>2000</v>
      </c>
      <c r="H314" s="152" t="s">
        <v>32</v>
      </c>
      <c r="I314" s="154"/>
      <c r="L314" s="150"/>
      <c r="M314" s="155"/>
      <c r="T314" s="156"/>
      <c r="AT314" s="152" t="s">
        <v>189</v>
      </c>
      <c r="AU314" s="152" t="s">
        <v>88</v>
      </c>
      <c r="AV314" s="12" t="s">
        <v>86</v>
      </c>
      <c r="AW314" s="12" t="s">
        <v>41</v>
      </c>
      <c r="AX314" s="12" t="s">
        <v>79</v>
      </c>
      <c r="AY314" s="152" t="s">
        <v>178</v>
      </c>
    </row>
    <row r="315" spans="2:65" s="12" customFormat="1" ht="10.199999999999999">
      <c r="B315" s="150"/>
      <c r="D315" s="151" t="s">
        <v>189</v>
      </c>
      <c r="E315" s="152" t="s">
        <v>32</v>
      </c>
      <c r="F315" s="153" t="s">
        <v>280</v>
      </c>
      <c r="H315" s="152" t="s">
        <v>32</v>
      </c>
      <c r="I315" s="154"/>
      <c r="L315" s="150"/>
      <c r="M315" s="155"/>
      <c r="T315" s="156"/>
      <c r="AT315" s="152" t="s">
        <v>189</v>
      </c>
      <c r="AU315" s="152" t="s">
        <v>88</v>
      </c>
      <c r="AV315" s="12" t="s">
        <v>86</v>
      </c>
      <c r="AW315" s="12" t="s">
        <v>41</v>
      </c>
      <c r="AX315" s="12" t="s">
        <v>79</v>
      </c>
      <c r="AY315" s="152" t="s">
        <v>178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283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444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3" customFormat="1" ht="20.399999999999999">
      <c r="B318" s="157"/>
      <c r="D318" s="151" t="s">
        <v>189</v>
      </c>
      <c r="E318" s="158" t="s">
        <v>32</v>
      </c>
      <c r="F318" s="159" t="s">
        <v>2108</v>
      </c>
      <c r="H318" s="160">
        <v>413.358</v>
      </c>
      <c r="I318" s="161"/>
      <c r="L318" s="157"/>
      <c r="M318" s="162"/>
      <c r="T318" s="163"/>
      <c r="AT318" s="158" t="s">
        <v>189</v>
      </c>
      <c r="AU318" s="158" t="s">
        <v>88</v>
      </c>
      <c r="AV318" s="13" t="s">
        <v>88</v>
      </c>
      <c r="AW318" s="13" t="s">
        <v>41</v>
      </c>
      <c r="AX318" s="13" t="s">
        <v>79</v>
      </c>
      <c r="AY318" s="158" t="s">
        <v>178</v>
      </c>
    </row>
    <row r="319" spans="2:65" s="13" customFormat="1" ht="20.399999999999999">
      <c r="B319" s="157"/>
      <c r="D319" s="151" t="s">
        <v>189</v>
      </c>
      <c r="E319" s="158" t="s">
        <v>32</v>
      </c>
      <c r="F319" s="159" t="s">
        <v>2109</v>
      </c>
      <c r="H319" s="160">
        <v>-42.645000000000003</v>
      </c>
      <c r="I319" s="161"/>
      <c r="L319" s="157"/>
      <c r="M319" s="162"/>
      <c r="T319" s="163"/>
      <c r="AT319" s="158" t="s">
        <v>189</v>
      </c>
      <c r="AU319" s="158" t="s">
        <v>88</v>
      </c>
      <c r="AV319" s="13" t="s">
        <v>88</v>
      </c>
      <c r="AW319" s="13" t="s">
        <v>41</v>
      </c>
      <c r="AX319" s="13" t="s">
        <v>79</v>
      </c>
      <c r="AY319" s="158" t="s">
        <v>178</v>
      </c>
    </row>
    <row r="320" spans="2:65" s="14" customFormat="1" ht="10.199999999999999">
      <c r="B320" s="164"/>
      <c r="D320" s="151" t="s">
        <v>189</v>
      </c>
      <c r="E320" s="165" t="s">
        <v>32</v>
      </c>
      <c r="F320" s="166" t="s">
        <v>192</v>
      </c>
      <c r="H320" s="167">
        <v>370.71300000000002</v>
      </c>
      <c r="I320" s="168"/>
      <c r="L320" s="164"/>
      <c r="M320" s="169"/>
      <c r="T320" s="170"/>
      <c r="AT320" s="165" t="s">
        <v>189</v>
      </c>
      <c r="AU320" s="165" t="s">
        <v>88</v>
      </c>
      <c r="AV320" s="14" t="s">
        <v>185</v>
      </c>
      <c r="AW320" s="14" t="s">
        <v>41</v>
      </c>
      <c r="AX320" s="14" t="s">
        <v>86</v>
      </c>
      <c r="AY320" s="165" t="s">
        <v>178</v>
      </c>
    </row>
    <row r="321" spans="2:65" s="1" customFormat="1" ht="16.5" customHeight="1">
      <c r="B321" s="34"/>
      <c r="C321" s="171" t="s">
        <v>453</v>
      </c>
      <c r="D321" s="171" t="s">
        <v>398</v>
      </c>
      <c r="E321" s="172" t="s">
        <v>448</v>
      </c>
      <c r="F321" s="173" t="s">
        <v>449</v>
      </c>
      <c r="G321" s="174" t="s">
        <v>401</v>
      </c>
      <c r="H321" s="175">
        <v>741.42600000000004</v>
      </c>
      <c r="I321" s="176"/>
      <c r="J321" s="177">
        <f>ROUND(I321*H321,2)</f>
        <v>0</v>
      </c>
      <c r="K321" s="173" t="s">
        <v>184</v>
      </c>
      <c r="L321" s="178"/>
      <c r="M321" s="179" t="s">
        <v>32</v>
      </c>
      <c r="N321" s="180" t="s">
        <v>50</v>
      </c>
      <c r="P321" s="142">
        <f>O321*H321</f>
        <v>0</v>
      </c>
      <c r="Q321" s="142">
        <v>0</v>
      </c>
      <c r="R321" s="142">
        <f>Q321*H321</f>
        <v>0</v>
      </c>
      <c r="S321" s="142">
        <v>0</v>
      </c>
      <c r="T321" s="143">
        <f>S321*H321</f>
        <v>0</v>
      </c>
      <c r="AR321" s="144" t="s">
        <v>241</v>
      </c>
      <c r="AT321" s="144" t="s">
        <v>398</v>
      </c>
      <c r="AU321" s="144" t="s">
        <v>88</v>
      </c>
      <c r="AY321" s="18" t="s">
        <v>178</v>
      </c>
      <c r="BE321" s="145">
        <f>IF(N321="základní",J321,0)</f>
        <v>0</v>
      </c>
      <c r="BF321" s="145">
        <f>IF(N321="snížená",J321,0)</f>
        <v>0</v>
      </c>
      <c r="BG321" s="145">
        <f>IF(N321="zákl. přenesená",J321,0)</f>
        <v>0</v>
      </c>
      <c r="BH321" s="145">
        <f>IF(N321="sníž. přenesená",J321,0)</f>
        <v>0</v>
      </c>
      <c r="BI321" s="145">
        <f>IF(N321="nulová",J321,0)</f>
        <v>0</v>
      </c>
      <c r="BJ321" s="18" t="s">
        <v>86</v>
      </c>
      <c r="BK321" s="145">
        <f>ROUND(I321*H321,2)</f>
        <v>0</v>
      </c>
      <c r="BL321" s="18" t="s">
        <v>185</v>
      </c>
      <c r="BM321" s="144" t="s">
        <v>2110</v>
      </c>
    </row>
    <row r="322" spans="2:65" s="13" customFormat="1" ht="10.199999999999999">
      <c r="B322" s="157"/>
      <c r="D322" s="151" t="s">
        <v>189</v>
      </c>
      <c r="F322" s="159" t="s">
        <v>2111</v>
      </c>
      <c r="H322" s="160">
        <v>741.42600000000004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</v>
      </c>
      <c r="AX322" s="13" t="s">
        <v>86</v>
      </c>
      <c r="AY322" s="158" t="s">
        <v>178</v>
      </c>
    </row>
    <row r="323" spans="2:65" s="11" customFormat="1" ht="22.8" customHeight="1">
      <c r="B323" s="121"/>
      <c r="D323" s="122" t="s">
        <v>78</v>
      </c>
      <c r="E323" s="131" t="s">
        <v>2112</v>
      </c>
      <c r="F323" s="131" t="s">
        <v>2113</v>
      </c>
      <c r="I323" s="124"/>
      <c r="J323" s="132">
        <f>BK323</f>
        <v>0</v>
      </c>
      <c r="L323" s="121"/>
      <c r="M323" s="126"/>
      <c r="P323" s="127">
        <f>SUM(P324:P595)</f>
        <v>0</v>
      </c>
      <c r="R323" s="127">
        <f>SUM(R324:R595)</f>
        <v>3.4978404999999997</v>
      </c>
      <c r="T323" s="128">
        <f>SUM(T324:T595)</f>
        <v>0</v>
      </c>
      <c r="AR323" s="122" t="s">
        <v>86</v>
      </c>
      <c r="AT323" s="129" t="s">
        <v>78</v>
      </c>
      <c r="AU323" s="129" t="s">
        <v>86</v>
      </c>
      <c r="AY323" s="122" t="s">
        <v>178</v>
      </c>
      <c r="BK323" s="130">
        <f>SUM(BK324:BK595)</f>
        <v>0</v>
      </c>
    </row>
    <row r="324" spans="2:65" s="1" customFormat="1" ht="24.15" customHeight="1">
      <c r="B324" s="34"/>
      <c r="C324" s="133" t="s">
        <v>461</v>
      </c>
      <c r="D324" s="133" t="s">
        <v>180</v>
      </c>
      <c r="E324" s="134" t="s">
        <v>181</v>
      </c>
      <c r="F324" s="135" t="s">
        <v>182</v>
      </c>
      <c r="G324" s="136" t="s">
        <v>183</v>
      </c>
      <c r="H324" s="137">
        <v>40</v>
      </c>
      <c r="I324" s="138"/>
      <c r="J324" s="139">
        <f>ROUND(I324*H324,2)</f>
        <v>0</v>
      </c>
      <c r="K324" s="135" t="s">
        <v>184</v>
      </c>
      <c r="L324" s="34"/>
      <c r="M324" s="140" t="s">
        <v>32</v>
      </c>
      <c r="N324" s="141" t="s">
        <v>50</v>
      </c>
      <c r="P324" s="142">
        <f>O324*H324</f>
        <v>0</v>
      </c>
      <c r="Q324" s="142">
        <v>3.0000000000000001E-5</v>
      </c>
      <c r="R324" s="142">
        <f>Q324*H324</f>
        <v>1.2000000000000001E-3</v>
      </c>
      <c r="S324" s="142">
        <v>0</v>
      </c>
      <c r="T324" s="143">
        <f>S324*H324</f>
        <v>0</v>
      </c>
      <c r="AR324" s="144" t="s">
        <v>185</v>
      </c>
      <c r="AT324" s="144" t="s">
        <v>180</v>
      </c>
      <c r="AU324" s="144" t="s">
        <v>88</v>
      </c>
      <c r="AY324" s="18" t="s">
        <v>178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86</v>
      </c>
      <c r="BK324" s="145">
        <f>ROUND(I324*H324,2)</f>
        <v>0</v>
      </c>
      <c r="BL324" s="18" t="s">
        <v>185</v>
      </c>
      <c r="BM324" s="144" t="s">
        <v>2114</v>
      </c>
    </row>
    <row r="325" spans="2:65" s="1" customFormat="1" ht="10.199999999999999">
      <c r="B325" s="34"/>
      <c r="D325" s="146" t="s">
        <v>187</v>
      </c>
      <c r="F325" s="147" t="s">
        <v>188</v>
      </c>
      <c r="I325" s="148"/>
      <c r="L325" s="34"/>
      <c r="M325" s="149"/>
      <c r="T325" s="55"/>
      <c r="AT325" s="18" t="s">
        <v>187</v>
      </c>
      <c r="AU325" s="18" t="s">
        <v>88</v>
      </c>
    </row>
    <row r="326" spans="2:65" s="13" customFormat="1" ht="10.199999999999999">
      <c r="B326" s="157"/>
      <c r="D326" s="151" t="s">
        <v>189</v>
      </c>
      <c r="E326" s="158" t="s">
        <v>32</v>
      </c>
      <c r="F326" s="159" t="s">
        <v>2115</v>
      </c>
      <c r="H326" s="160">
        <v>40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41</v>
      </c>
      <c r="AX326" s="13" t="s">
        <v>86</v>
      </c>
      <c r="AY326" s="158" t="s">
        <v>178</v>
      </c>
    </row>
    <row r="327" spans="2:65" s="1" customFormat="1" ht="37.799999999999997" customHeight="1">
      <c r="B327" s="34"/>
      <c r="C327" s="133" t="s">
        <v>467</v>
      </c>
      <c r="D327" s="133" t="s">
        <v>180</v>
      </c>
      <c r="E327" s="134" t="s">
        <v>193</v>
      </c>
      <c r="F327" s="135" t="s">
        <v>194</v>
      </c>
      <c r="G327" s="136" t="s">
        <v>195</v>
      </c>
      <c r="H327" s="137">
        <v>10</v>
      </c>
      <c r="I327" s="138"/>
      <c r="J327" s="139">
        <f>ROUND(I327*H327,2)</f>
        <v>0</v>
      </c>
      <c r="K327" s="135" t="s">
        <v>184</v>
      </c>
      <c r="L327" s="34"/>
      <c r="M327" s="140" t="s">
        <v>32</v>
      </c>
      <c r="N327" s="141" t="s">
        <v>50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185</v>
      </c>
      <c r="AT327" s="144" t="s">
        <v>180</v>
      </c>
      <c r="AU327" s="144" t="s">
        <v>88</v>
      </c>
      <c r="AY327" s="18" t="s">
        <v>178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86</v>
      </c>
      <c r="BK327" s="145">
        <f>ROUND(I327*H327,2)</f>
        <v>0</v>
      </c>
      <c r="BL327" s="18" t="s">
        <v>185</v>
      </c>
      <c r="BM327" s="144" t="s">
        <v>2116</v>
      </c>
    </row>
    <row r="328" spans="2:65" s="1" customFormat="1" ht="10.199999999999999">
      <c r="B328" s="34"/>
      <c r="D328" s="146" t="s">
        <v>187</v>
      </c>
      <c r="F328" s="147" t="s">
        <v>197</v>
      </c>
      <c r="I328" s="148"/>
      <c r="L328" s="34"/>
      <c r="M328" s="149"/>
      <c r="T328" s="55"/>
      <c r="AT328" s="18" t="s">
        <v>187</v>
      </c>
      <c r="AU328" s="18" t="s">
        <v>88</v>
      </c>
    </row>
    <row r="329" spans="2:65" s="13" customFormat="1" ht="10.199999999999999">
      <c r="B329" s="157"/>
      <c r="D329" s="151" t="s">
        <v>189</v>
      </c>
      <c r="E329" s="158" t="s">
        <v>32</v>
      </c>
      <c r="F329" s="159" t="s">
        <v>2117</v>
      </c>
      <c r="H329" s="160">
        <v>10</v>
      </c>
      <c r="I329" s="161"/>
      <c r="L329" s="157"/>
      <c r="M329" s="162"/>
      <c r="T329" s="163"/>
      <c r="AT329" s="158" t="s">
        <v>189</v>
      </c>
      <c r="AU329" s="158" t="s">
        <v>88</v>
      </c>
      <c r="AV329" s="13" t="s">
        <v>88</v>
      </c>
      <c r="AW329" s="13" t="s">
        <v>41</v>
      </c>
      <c r="AX329" s="13" t="s">
        <v>86</v>
      </c>
      <c r="AY329" s="158" t="s">
        <v>178</v>
      </c>
    </row>
    <row r="330" spans="2:65" s="1" customFormat="1" ht="24.15" customHeight="1">
      <c r="B330" s="34"/>
      <c r="C330" s="133" t="s">
        <v>480</v>
      </c>
      <c r="D330" s="133" t="s">
        <v>180</v>
      </c>
      <c r="E330" s="134" t="s">
        <v>2118</v>
      </c>
      <c r="F330" s="135" t="s">
        <v>2119</v>
      </c>
      <c r="G330" s="136" t="s">
        <v>234</v>
      </c>
      <c r="H330" s="137">
        <v>18</v>
      </c>
      <c r="I330" s="138"/>
      <c r="J330" s="139">
        <f>ROUND(I330*H330,2)</f>
        <v>0</v>
      </c>
      <c r="K330" s="135" t="s">
        <v>184</v>
      </c>
      <c r="L330" s="34"/>
      <c r="M330" s="140" t="s">
        <v>32</v>
      </c>
      <c r="N330" s="141" t="s">
        <v>50</v>
      </c>
      <c r="P330" s="142">
        <f>O330*H330</f>
        <v>0</v>
      </c>
      <c r="Q330" s="142">
        <v>0</v>
      </c>
      <c r="R330" s="142">
        <f>Q330*H330</f>
        <v>0</v>
      </c>
      <c r="S330" s="142">
        <v>0</v>
      </c>
      <c r="T330" s="143">
        <f>S330*H330</f>
        <v>0</v>
      </c>
      <c r="AR330" s="144" t="s">
        <v>185</v>
      </c>
      <c r="AT330" s="144" t="s">
        <v>180</v>
      </c>
      <c r="AU330" s="144" t="s">
        <v>88</v>
      </c>
      <c r="AY330" s="18" t="s">
        <v>178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86</v>
      </c>
      <c r="BK330" s="145">
        <f>ROUND(I330*H330,2)</f>
        <v>0</v>
      </c>
      <c r="BL330" s="18" t="s">
        <v>185</v>
      </c>
      <c r="BM330" s="144" t="s">
        <v>2120</v>
      </c>
    </row>
    <row r="331" spans="2:65" s="1" customFormat="1" ht="10.199999999999999">
      <c r="B331" s="34"/>
      <c r="D331" s="146" t="s">
        <v>187</v>
      </c>
      <c r="F331" s="147" t="s">
        <v>2121</v>
      </c>
      <c r="I331" s="148"/>
      <c r="L331" s="34"/>
      <c r="M331" s="149"/>
      <c r="T331" s="55"/>
      <c r="AT331" s="18" t="s">
        <v>187</v>
      </c>
      <c r="AU331" s="18" t="s">
        <v>88</v>
      </c>
    </row>
    <row r="332" spans="2:65" s="12" customFormat="1" ht="10.199999999999999">
      <c r="B332" s="150"/>
      <c r="D332" s="151" t="s">
        <v>189</v>
      </c>
      <c r="E332" s="152" t="s">
        <v>32</v>
      </c>
      <c r="F332" s="153" t="s">
        <v>2027</v>
      </c>
      <c r="H332" s="152" t="s">
        <v>32</v>
      </c>
      <c r="I332" s="154"/>
      <c r="L332" s="150"/>
      <c r="M332" s="155"/>
      <c r="T332" s="156"/>
      <c r="AT332" s="152" t="s">
        <v>189</v>
      </c>
      <c r="AU332" s="152" t="s">
        <v>88</v>
      </c>
      <c r="AV332" s="12" t="s">
        <v>86</v>
      </c>
      <c r="AW332" s="12" t="s">
        <v>41</v>
      </c>
      <c r="AX332" s="12" t="s">
        <v>79</v>
      </c>
      <c r="AY332" s="152" t="s">
        <v>178</v>
      </c>
    </row>
    <row r="333" spans="2:65" s="12" customFormat="1" ht="10.199999999999999">
      <c r="B333" s="150"/>
      <c r="D333" s="151" t="s">
        <v>189</v>
      </c>
      <c r="E333" s="152" t="s">
        <v>32</v>
      </c>
      <c r="F333" s="153" t="s">
        <v>2081</v>
      </c>
      <c r="H333" s="152" t="s">
        <v>32</v>
      </c>
      <c r="I333" s="154"/>
      <c r="L333" s="150"/>
      <c r="M333" s="155"/>
      <c r="T333" s="156"/>
      <c r="AT333" s="152" t="s">
        <v>189</v>
      </c>
      <c r="AU333" s="152" t="s">
        <v>88</v>
      </c>
      <c r="AV333" s="12" t="s">
        <v>86</v>
      </c>
      <c r="AW333" s="12" t="s">
        <v>41</v>
      </c>
      <c r="AX333" s="12" t="s">
        <v>79</v>
      </c>
      <c r="AY333" s="152" t="s">
        <v>178</v>
      </c>
    </row>
    <row r="334" spans="2:65" s="12" customFormat="1" ht="10.199999999999999">
      <c r="B334" s="150"/>
      <c r="D334" s="151" t="s">
        <v>189</v>
      </c>
      <c r="E334" s="152" t="s">
        <v>32</v>
      </c>
      <c r="F334" s="153" t="s">
        <v>2122</v>
      </c>
      <c r="H334" s="152" t="s">
        <v>32</v>
      </c>
      <c r="I334" s="154"/>
      <c r="L334" s="150"/>
      <c r="M334" s="155"/>
      <c r="T334" s="156"/>
      <c r="AT334" s="152" t="s">
        <v>189</v>
      </c>
      <c r="AU334" s="152" t="s">
        <v>88</v>
      </c>
      <c r="AV334" s="12" t="s">
        <v>86</v>
      </c>
      <c r="AW334" s="12" t="s">
        <v>41</v>
      </c>
      <c r="AX334" s="12" t="s">
        <v>79</v>
      </c>
      <c r="AY334" s="152" t="s">
        <v>178</v>
      </c>
    </row>
    <row r="335" spans="2:65" s="12" customFormat="1" ht="10.199999999999999">
      <c r="B335" s="150"/>
      <c r="D335" s="151" t="s">
        <v>189</v>
      </c>
      <c r="E335" s="152" t="s">
        <v>32</v>
      </c>
      <c r="F335" s="153" t="s">
        <v>2123</v>
      </c>
      <c r="H335" s="152" t="s">
        <v>32</v>
      </c>
      <c r="I335" s="154"/>
      <c r="L335" s="150"/>
      <c r="M335" s="155"/>
      <c r="T335" s="156"/>
      <c r="AT335" s="152" t="s">
        <v>189</v>
      </c>
      <c r="AU335" s="152" t="s">
        <v>88</v>
      </c>
      <c r="AV335" s="12" t="s">
        <v>86</v>
      </c>
      <c r="AW335" s="12" t="s">
        <v>41</v>
      </c>
      <c r="AX335" s="12" t="s">
        <v>79</v>
      </c>
      <c r="AY335" s="152" t="s">
        <v>178</v>
      </c>
    </row>
    <row r="336" spans="2:65" s="13" customFormat="1" ht="10.199999999999999">
      <c r="B336" s="157"/>
      <c r="D336" s="151" t="s">
        <v>189</v>
      </c>
      <c r="E336" s="158" t="s">
        <v>32</v>
      </c>
      <c r="F336" s="159" t="s">
        <v>2124</v>
      </c>
      <c r="H336" s="160">
        <v>12</v>
      </c>
      <c r="I336" s="161"/>
      <c r="L336" s="157"/>
      <c r="M336" s="162"/>
      <c r="T336" s="163"/>
      <c r="AT336" s="158" t="s">
        <v>189</v>
      </c>
      <c r="AU336" s="158" t="s">
        <v>88</v>
      </c>
      <c r="AV336" s="13" t="s">
        <v>88</v>
      </c>
      <c r="AW336" s="13" t="s">
        <v>41</v>
      </c>
      <c r="AX336" s="13" t="s">
        <v>79</v>
      </c>
      <c r="AY336" s="158" t="s">
        <v>178</v>
      </c>
    </row>
    <row r="337" spans="2:65" s="13" customFormat="1" ht="10.199999999999999">
      <c r="B337" s="157"/>
      <c r="D337" s="151" t="s">
        <v>189</v>
      </c>
      <c r="E337" s="158" t="s">
        <v>32</v>
      </c>
      <c r="F337" s="159" t="s">
        <v>2125</v>
      </c>
      <c r="H337" s="160">
        <v>6</v>
      </c>
      <c r="I337" s="161"/>
      <c r="L337" s="157"/>
      <c r="M337" s="162"/>
      <c r="T337" s="163"/>
      <c r="AT337" s="158" t="s">
        <v>189</v>
      </c>
      <c r="AU337" s="158" t="s">
        <v>88</v>
      </c>
      <c r="AV337" s="13" t="s">
        <v>88</v>
      </c>
      <c r="AW337" s="13" t="s">
        <v>41</v>
      </c>
      <c r="AX337" s="13" t="s">
        <v>79</v>
      </c>
      <c r="AY337" s="158" t="s">
        <v>178</v>
      </c>
    </row>
    <row r="338" spans="2:65" s="14" customFormat="1" ht="10.199999999999999">
      <c r="B338" s="164"/>
      <c r="D338" s="151" t="s">
        <v>189</v>
      </c>
      <c r="E338" s="165" t="s">
        <v>32</v>
      </c>
      <c r="F338" s="166" t="s">
        <v>192</v>
      </c>
      <c r="H338" s="167">
        <v>18</v>
      </c>
      <c r="I338" s="168"/>
      <c r="L338" s="164"/>
      <c r="M338" s="169"/>
      <c r="T338" s="170"/>
      <c r="AT338" s="165" t="s">
        <v>189</v>
      </c>
      <c r="AU338" s="165" t="s">
        <v>88</v>
      </c>
      <c r="AV338" s="14" t="s">
        <v>185</v>
      </c>
      <c r="AW338" s="14" t="s">
        <v>41</v>
      </c>
      <c r="AX338" s="14" t="s">
        <v>86</v>
      </c>
      <c r="AY338" s="165" t="s">
        <v>178</v>
      </c>
    </row>
    <row r="339" spans="2:65" s="1" customFormat="1" ht="44.25" customHeight="1">
      <c r="B339" s="34"/>
      <c r="C339" s="133" t="s">
        <v>487</v>
      </c>
      <c r="D339" s="133" t="s">
        <v>180</v>
      </c>
      <c r="E339" s="134" t="s">
        <v>2126</v>
      </c>
      <c r="F339" s="135" t="s">
        <v>2127</v>
      </c>
      <c r="G339" s="136" t="s">
        <v>277</v>
      </c>
      <c r="H339" s="137">
        <v>7.2</v>
      </c>
      <c r="I339" s="138"/>
      <c r="J339" s="139">
        <f>ROUND(I339*H339,2)</f>
        <v>0</v>
      </c>
      <c r="K339" s="135" t="s">
        <v>184</v>
      </c>
      <c r="L339" s="34"/>
      <c r="M339" s="140" t="s">
        <v>32</v>
      </c>
      <c r="N339" s="141" t="s">
        <v>50</v>
      </c>
      <c r="P339" s="142">
        <f>O339*H339</f>
        <v>0</v>
      </c>
      <c r="Q339" s="142">
        <v>0</v>
      </c>
      <c r="R339" s="142">
        <f>Q339*H339</f>
        <v>0</v>
      </c>
      <c r="S339" s="142">
        <v>0</v>
      </c>
      <c r="T339" s="143">
        <f>S339*H339</f>
        <v>0</v>
      </c>
      <c r="AR339" s="144" t="s">
        <v>185</v>
      </c>
      <c r="AT339" s="144" t="s">
        <v>180</v>
      </c>
      <c r="AU339" s="144" t="s">
        <v>88</v>
      </c>
      <c r="AY339" s="18" t="s">
        <v>178</v>
      </c>
      <c r="BE339" s="145">
        <f>IF(N339="základní",J339,0)</f>
        <v>0</v>
      </c>
      <c r="BF339" s="145">
        <f>IF(N339="snížená",J339,0)</f>
        <v>0</v>
      </c>
      <c r="BG339" s="145">
        <f>IF(N339="zákl. přenesená",J339,0)</f>
        <v>0</v>
      </c>
      <c r="BH339" s="145">
        <f>IF(N339="sníž. přenesená",J339,0)</f>
        <v>0</v>
      </c>
      <c r="BI339" s="145">
        <f>IF(N339="nulová",J339,0)</f>
        <v>0</v>
      </c>
      <c r="BJ339" s="18" t="s">
        <v>86</v>
      </c>
      <c r="BK339" s="145">
        <f>ROUND(I339*H339,2)</f>
        <v>0</v>
      </c>
      <c r="BL339" s="18" t="s">
        <v>185</v>
      </c>
      <c r="BM339" s="144" t="s">
        <v>2128</v>
      </c>
    </row>
    <row r="340" spans="2:65" s="1" customFormat="1" ht="10.199999999999999">
      <c r="B340" s="34"/>
      <c r="D340" s="146" t="s">
        <v>187</v>
      </c>
      <c r="F340" s="147" t="s">
        <v>2129</v>
      </c>
      <c r="I340" s="148"/>
      <c r="L340" s="34"/>
      <c r="M340" s="149"/>
      <c r="T340" s="55"/>
      <c r="AT340" s="18" t="s">
        <v>187</v>
      </c>
      <c r="AU340" s="18" t="s">
        <v>88</v>
      </c>
    </row>
    <row r="341" spans="2:65" s="12" customFormat="1" ht="10.199999999999999">
      <c r="B341" s="150"/>
      <c r="D341" s="151" t="s">
        <v>189</v>
      </c>
      <c r="E341" s="152" t="s">
        <v>32</v>
      </c>
      <c r="F341" s="153" t="s">
        <v>2027</v>
      </c>
      <c r="H341" s="152" t="s">
        <v>32</v>
      </c>
      <c r="I341" s="154"/>
      <c r="L341" s="150"/>
      <c r="M341" s="155"/>
      <c r="T341" s="156"/>
      <c r="AT341" s="152" t="s">
        <v>189</v>
      </c>
      <c r="AU341" s="152" t="s">
        <v>88</v>
      </c>
      <c r="AV341" s="12" t="s">
        <v>86</v>
      </c>
      <c r="AW341" s="12" t="s">
        <v>41</v>
      </c>
      <c r="AX341" s="12" t="s">
        <v>79</v>
      </c>
      <c r="AY341" s="152" t="s">
        <v>178</v>
      </c>
    </row>
    <row r="342" spans="2:65" s="12" customFormat="1" ht="10.199999999999999">
      <c r="B342" s="150"/>
      <c r="D342" s="151" t="s">
        <v>189</v>
      </c>
      <c r="E342" s="152" t="s">
        <v>32</v>
      </c>
      <c r="F342" s="153" t="s">
        <v>2081</v>
      </c>
      <c r="H342" s="152" t="s">
        <v>32</v>
      </c>
      <c r="I342" s="154"/>
      <c r="L342" s="150"/>
      <c r="M342" s="155"/>
      <c r="T342" s="156"/>
      <c r="AT342" s="152" t="s">
        <v>189</v>
      </c>
      <c r="AU342" s="152" t="s">
        <v>88</v>
      </c>
      <c r="AV342" s="12" t="s">
        <v>86</v>
      </c>
      <c r="AW342" s="12" t="s">
        <v>41</v>
      </c>
      <c r="AX342" s="12" t="s">
        <v>79</v>
      </c>
      <c r="AY342" s="152" t="s">
        <v>178</v>
      </c>
    </row>
    <row r="343" spans="2:65" s="12" customFormat="1" ht="10.199999999999999">
      <c r="B343" s="150"/>
      <c r="D343" s="151" t="s">
        <v>189</v>
      </c>
      <c r="E343" s="152" t="s">
        <v>32</v>
      </c>
      <c r="F343" s="153" t="s">
        <v>2000</v>
      </c>
      <c r="H343" s="152" t="s">
        <v>32</v>
      </c>
      <c r="I343" s="154"/>
      <c r="L343" s="150"/>
      <c r="M343" s="155"/>
      <c r="T343" s="156"/>
      <c r="AT343" s="152" t="s">
        <v>189</v>
      </c>
      <c r="AU343" s="152" t="s">
        <v>88</v>
      </c>
      <c r="AV343" s="12" t="s">
        <v>86</v>
      </c>
      <c r="AW343" s="12" t="s">
        <v>41</v>
      </c>
      <c r="AX343" s="12" t="s">
        <v>79</v>
      </c>
      <c r="AY343" s="152" t="s">
        <v>178</v>
      </c>
    </row>
    <row r="344" spans="2:65" s="12" customFormat="1" ht="20.399999999999999">
      <c r="B344" s="150"/>
      <c r="D344" s="151" t="s">
        <v>189</v>
      </c>
      <c r="E344" s="152" t="s">
        <v>32</v>
      </c>
      <c r="F344" s="153" t="s">
        <v>281</v>
      </c>
      <c r="H344" s="152" t="s">
        <v>32</v>
      </c>
      <c r="I344" s="154"/>
      <c r="L344" s="150"/>
      <c r="M344" s="155"/>
      <c r="T344" s="156"/>
      <c r="AT344" s="152" t="s">
        <v>189</v>
      </c>
      <c r="AU344" s="152" t="s">
        <v>88</v>
      </c>
      <c r="AV344" s="12" t="s">
        <v>86</v>
      </c>
      <c r="AW344" s="12" t="s">
        <v>41</v>
      </c>
      <c r="AX344" s="12" t="s">
        <v>79</v>
      </c>
      <c r="AY344" s="152" t="s">
        <v>178</v>
      </c>
    </row>
    <row r="345" spans="2:65" s="12" customFormat="1" ht="20.399999999999999">
      <c r="B345" s="150"/>
      <c r="D345" s="151" t="s">
        <v>189</v>
      </c>
      <c r="E345" s="152" t="s">
        <v>32</v>
      </c>
      <c r="F345" s="153" t="s">
        <v>2130</v>
      </c>
      <c r="H345" s="152" t="s">
        <v>32</v>
      </c>
      <c r="I345" s="154"/>
      <c r="L345" s="150"/>
      <c r="M345" s="155"/>
      <c r="T345" s="156"/>
      <c r="AT345" s="152" t="s">
        <v>189</v>
      </c>
      <c r="AU345" s="152" t="s">
        <v>88</v>
      </c>
      <c r="AV345" s="12" t="s">
        <v>86</v>
      </c>
      <c r="AW345" s="12" t="s">
        <v>41</v>
      </c>
      <c r="AX345" s="12" t="s">
        <v>79</v>
      </c>
      <c r="AY345" s="152" t="s">
        <v>178</v>
      </c>
    </row>
    <row r="346" spans="2:65" s="12" customFormat="1" ht="10.199999999999999">
      <c r="B346" s="150"/>
      <c r="D346" s="151" t="s">
        <v>189</v>
      </c>
      <c r="E346" s="152" t="s">
        <v>32</v>
      </c>
      <c r="F346" s="153" t="s">
        <v>2122</v>
      </c>
      <c r="H346" s="152" t="s">
        <v>32</v>
      </c>
      <c r="I346" s="154"/>
      <c r="L346" s="150"/>
      <c r="M346" s="155"/>
      <c r="T346" s="156"/>
      <c r="AT346" s="152" t="s">
        <v>189</v>
      </c>
      <c r="AU346" s="152" t="s">
        <v>88</v>
      </c>
      <c r="AV346" s="12" t="s">
        <v>86</v>
      </c>
      <c r="AW346" s="12" t="s">
        <v>41</v>
      </c>
      <c r="AX346" s="12" t="s">
        <v>79</v>
      </c>
      <c r="AY346" s="152" t="s">
        <v>178</v>
      </c>
    </row>
    <row r="347" spans="2:65" s="12" customFormat="1" ht="10.199999999999999">
      <c r="B347" s="150"/>
      <c r="D347" s="151" t="s">
        <v>189</v>
      </c>
      <c r="E347" s="152" t="s">
        <v>32</v>
      </c>
      <c r="F347" s="153" t="s">
        <v>2123</v>
      </c>
      <c r="H347" s="152" t="s">
        <v>32</v>
      </c>
      <c r="I347" s="154"/>
      <c r="L347" s="150"/>
      <c r="M347" s="155"/>
      <c r="T347" s="156"/>
      <c r="AT347" s="152" t="s">
        <v>189</v>
      </c>
      <c r="AU347" s="152" t="s">
        <v>88</v>
      </c>
      <c r="AV347" s="12" t="s">
        <v>86</v>
      </c>
      <c r="AW347" s="12" t="s">
        <v>41</v>
      </c>
      <c r="AX347" s="12" t="s">
        <v>79</v>
      </c>
      <c r="AY347" s="152" t="s">
        <v>178</v>
      </c>
    </row>
    <row r="348" spans="2:65" s="13" customFormat="1" ht="10.199999999999999">
      <c r="B348" s="157"/>
      <c r="D348" s="151" t="s">
        <v>189</v>
      </c>
      <c r="E348" s="158" t="s">
        <v>32</v>
      </c>
      <c r="F348" s="159" t="s">
        <v>2131</v>
      </c>
      <c r="H348" s="160">
        <v>7.2</v>
      </c>
      <c r="I348" s="161"/>
      <c r="L348" s="157"/>
      <c r="M348" s="162"/>
      <c r="T348" s="163"/>
      <c r="AT348" s="158" t="s">
        <v>189</v>
      </c>
      <c r="AU348" s="158" t="s">
        <v>88</v>
      </c>
      <c r="AV348" s="13" t="s">
        <v>88</v>
      </c>
      <c r="AW348" s="13" t="s">
        <v>41</v>
      </c>
      <c r="AX348" s="13" t="s">
        <v>79</v>
      </c>
      <c r="AY348" s="158" t="s">
        <v>178</v>
      </c>
    </row>
    <row r="349" spans="2:65" s="14" customFormat="1" ht="10.199999999999999">
      <c r="B349" s="164"/>
      <c r="D349" s="151" t="s">
        <v>189</v>
      </c>
      <c r="E349" s="165" t="s">
        <v>32</v>
      </c>
      <c r="F349" s="166" t="s">
        <v>192</v>
      </c>
      <c r="H349" s="167">
        <v>7.2</v>
      </c>
      <c r="I349" s="168"/>
      <c r="L349" s="164"/>
      <c r="M349" s="169"/>
      <c r="T349" s="170"/>
      <c r="AT349" s="165" t="s">
        <v>189</v>
      </c>
      <c r="AU349" s="165" t="s">
        <v>88</v>
      </c>
      <c r="AV349" s="14" t="s">
        <v>185</v>
      </c>
      <c r="AW349" s="14" t="s">
        <v>41</v>
      </c>
      <c r="AX349" s="14" t="s">
        <v>86</v>
      </c>
      <c r="AY349" s="165" t="s">
        <v>178</v>
      </c>
    </row>
    <row r="350" spans="2:65" s="1" customFormat="1" ht="44.25" customHeight="1">
      <c r="B350" s="34"/>
      <c r="C350" s="133" t="s">
        <v>493</v>
      </c>
      <c r="D350" s="133" t="s">
        <v>180</v>
      </c>
      <c r="E350" s="134" t="s">
        <v>2132</v>
      </c>
      <c r="F350" s="135" t="s">
        <v>2133</v>
      </c>
      <c r="G350" s="136" t="s">
        <v>277</v>
      </c>
      <c r="H350" s="137">
        <v>19.2</v>
      </c>
      <c r="I350" s="138"/>
      <c r="J350" s="139">
        <f>ROUND(I350*H350,2)</f>
        <v>0</v>
      </c>
      <c r="K350" s="135" t="s">
        <v>184</v>
      </c>
      <c r="L350" s="34"/>
      <c r="M350" s="140" t="s">
        <v>32</v>
      </c>
      <c r="N350" s="141" t="s">
        <v>50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185</v>
      </c>
      <c r="AT350" s="144" t="s">
        <v>180</v>
      </c>
      <c r="AU350" s="144" t="s">
        <v>88</v>
      </c>
      <c r="AY350" s="18" t="s">
        <v>178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86</v>
      </c>
      <c r="BK350" s="145">
        <f>ROUND(I350*H350,2)</f>
        <v>0</v>
      </c>
      <c r="BL350" s="18" t="s">
        <v>185</v>
      </c>
      <c r="BM350" s="144" t="s">
        <v>2134</v>
      </c>
    </row>
    <row r="351" spans="2:65" s="1" customFormat="1" ht="10.199999999999999">
      <c r="B351" s="34"/>
      <c r="D351" s="146" t="s">
        <v>187</v>
      </c>
      <c r="F351" s="147" t="s">
        <v>2135</v>
      </c>
      <c r="I351" s="148"/>
      <c r="L351" s="34"/>
      <c r="M351" s="149"/>
      <c r="T351" s="55"/>
      <c r="AT351" s="18" t="s">
        <v>187</v>
      </c>
      <c r="AU351" s="18" t="s">
        <v>88</v>
      </c>
    </row>
    <row r="352" spans="2:65" s="12" customFormat="1" ht="10.199999999999999">
      <c r="B352" s="150"/>
      <c r="D352" s="151" t="s">
        <v>189</v>
      </c>
      <c r="E352" s="152" t="s">
        <v>32</v>
      </c>
      <c r="F352" s="153" t="s">
        <v>2027</v>
      </c>
      <c r="H352" s="152" t="s">
        <v>32</v>
      </c>
      <c r="I352" s="154"/>
      <c r="L352" s="150"/>
      <c r="M352" s="155"/>
      <c r="T352" s="156"/>
      <c r="AT352" s="152" t="s">
        <v>189</v>
      </c>
      <c r="AU352" s="152" t="s">
        <v>88</v>
      </c>
      <c r="AV352" s="12" t="s">
        <v>86</v>
      </c>
      <c r="AW352" s="12" t="s">
        <v>41</v>
      </c>
      <c r="AX352" s="12" t="s">
        <v>79</v>
      </c>
      <c r="AY352" s="152" t="s">
        <v>178</v>
      </c>
    </row>
    <row r="353" spans="2:65" s="12" customFormat="1" ht="10.199999999999999">
      <c r="B353" s="150"/>
      <c r="D353" s="151" t="s">
        <v>189</v>
      </c>
      <c r="E353" s="152" t="s">
        <v>32</v>
      </c>
      <c r="F353" s="153" t="s">
        <v>2081</v>
      </c>
      <c r="H353" s="152" t="s">
        <v>32</v>
      </c>
      <c r="I353" s="154"/>
      <c r="L353" s="150"/>
      <c r="M353" s="155"/>
      <c r="T353" s="156"/>
      <c r="AT353" s="152" t="s">
        <v>189</v>
      </c>
      <c r="AU353" s="152" t="s">
        <v>88</v>
      </c>
      <c r="AV353" s="12" t="s">
        <v>86</v>
      </c>
      <c r="AW353" s="12" t="s">
        <v>41</v>
      </c>
      <c r="AX353" s="12" t="s">
        <v>79</v>
      </c>
      <c r="AY353" s="152" t="s">
        <v>178</v>
      </c>
    </row>
    <row r="354" spans="2:65" s="12" customFormat="1" ht="10.199999999999999">
      <c r="B354" s="150"/>
      <c r="D354" s="151" t="s">
        <v>189</v>
      </c>
      <c r="E354" s="152" t="s">
        <v>32</v>
      </c>
      <c r="F354" s="153" t="s">
        <v>2000</v>
      </c>
      <c r="H354" s="152" t="s">
        <v>32</v>
      </c>
      <c r="I354" s="154"/>
      <c r="L354" s="150"/>
      <c r="M354" s="155"/>
      <c r="T354" s="156"/>
      <c r="AT354" s="152" t="s">
        <v>189</v>
      </c>
      <c r="AU354" s="152" t="s">
        <v>88</v>
      </c>
      <c r="AV354" s="12" t="s">
        <v>86</v>
      </c>
      <c r="AW354" s="12" t="s">
        <v>41</v>
      </c>
      <c r="AX354" s="12" t="s">
        <v>79</v>
      </c>
      <c r="AY354" s="152" t="s">
        <v>178</v>
      </c>
    </row>
    <row r="355" spans="2:65" s="12" customFormat="1" ht="20.399999999999999">
      <c r="B355" s="150"/>
      <c r="D355" s="151" t="s">
        <v>189</v>
      </c>
      <c r="E355" s="152" t="s">
        <v>32</v>
      </c>
      <c r="F355" s="153" t="s">
        <v>281</v>
      </c>
      <c r="H355" s="152" t="s">
        <v>32</v>
      </c>
      <c r="I355" s="154"/>
      <c r="L355" s="150"/>
      <c r="M355" s="155"/>
      <c r="T355" s="156"/>
      <c r="AT355" s="152" t="s">
        <v>189</v>
      </c>
      <c r="AU355" s="152" t="s">
        <v>88</v>
      </c>
      <c r="AV355" s="12" t="s">
        <v>86</v>
      </c>
      <c r="AW355" s="12" t="s">
        <v>41</v>
      </c>
      <c r="AX355" s="12" t="s">
        <v>79</v>
      </c>
      <c r="AY355" s="152" t="s">
        <v>178</v>
      </c>
    </row>
    <row r="356" spans="2:65" s="12" customFormat="1" ht="20.399999999999999">
      <c r="B356" s="150"/>
      <c r="D356" s="151" t="s">
        <v>189</v>
      </c>
      <c r="E356" s="152" t="s">
        <v>32</v>
      </c>
      <c r="F356" s="153" t="s">
        <v>2130</v>
      </c>
      <c r="H356" s="152" t="s">
        <v>32</v>
      </c>
      <c r="I356" s="154"/>
      <c r="L356" s="150"/>
      <c r="M356" s="155"/>
      <c r="T356" s="156"/>
      <c r="AT356" s="152" t="s">
        <v>189</v>
      </c>
      <c r="AU356" s="152" t="s">
        <v>88</v>
      </c>
      <c r="AV356" s="12" t="s">
        <v>86</v>
      </c>
      <c r="AW356" s="12" t="s">
        <v>41</v>
      </c>
      <c r="AX356" s="12" t="s">
        <v>79</v>
      </c>
      <c r="AY356" s="152" t="s">
        <v>178</v>
      </c>
    </row>
    <row r="357" spans="2:65" s="12" customFormat="1" ht="10.199999999999999">
      <c r="B357" s="150"/>
      <c r="D357" s="151" t="s">
        <v>189</v>
      </c>
      <c r="E357" s="152" t="s">
        <v>32</v>
      </c>
      <c r="F357" s="153" t="s">
        <v>2122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65" s="12" customFormat="1" ht="10.199999999999999">
      <c r="B358" s="150"/>
      <c r="D358" s="151" t="s">
        <v>189</v>
      </c>
      <c r="E358" s="152" t="s">
        <v>32</v>
      </c>
      <c r="F358" s="153" t="s">
        <v>2123</v>
      </c>
      <c r="H358" s="152" t="s">
        <v>32</v>
      </c>
      <c r="I358" s="154"/>
      <c r="L358" s="150"/>
      <c r="M358" s="155"/>
      <c r="T358" s="156"/>
      <c r="AT358" s="152" t="s">
        <v>189</v>
      </c>
      <c r="AU358" s="152" t="s">
        <v>88</v>
      </c>
      <c r="AV358" s="12" t="s">
        <v>86</v>
      </c>
      <c r="AW358" s="12" t="s">
        <v>41</v>
      </c>
      <c r="AX358" s="12" t="s">
        <v>79</v>
      </c>
      <c r="AY358" s="152" t="s">
        <v>178</v>
      </c>
    </row>
    <row r="359" spans="2:65" s="13" customFormat="1" ht="10.199999999999999">
      <c r="B359" s="157"/>
      <c r="D359" s="151" t="s">
        <v>189</v>
      </c>
      <c r="E359" s="158" t="s">
        <v>32</v>
      </c>
      <c r="F359" s="159" t="s">
        <v>2136</v>
      </c>
      <c r="H359" s="160">
        <v>19.2</v>
      </c>
      <c r="I359" s="161"/>
      <c r="L359" s="157"/>
      <c r="M359" s="162"/>
      <c r="T359" s="163"/>
      <c r="AT359" s="158" t="s">
        <v>189</v>
      </c>
      <c r="AU359" s="158" t="s">
        <v>88</v>
      </c>
      <c r="AV359" s="13" t="s">
        <v>88</v>
      </c>
      <c r="AW359" s="13" t="s">
        <v>41</v>
      </c>
      <c r="AX359" s="13" t="s">
        <v>79</v>
      </c>
      <c r="AY359" s="158" t="s">
        <v>178</v>
      </c>
    </row>
    <row r="360" spans="2:65" s="14" customFormat="1" ht="10.199999999999999">
      <c r="B360" s="164"/>
      <c r="D360" s="151" t="s">
        <v>189</v>
      </c>
      <c r="E360" s="165" t="s">
        <v>32</v>
      </c>
      <c r="F360" s="166" t="s">
        <v>192</v>
      </c>
      <c r="H360" s="167">
        <v>19.2</v>
      </c>
      <c r="I360" s="168"/>
      <c r="L360" s="164"/>
      <c r="M360" s="169"/>
      <c r="T360" s="170"/>
      <c r="AT360" s="165" t="s">
        <v>189</v>
      </c>
      <c r="AU360" s="165" t="s">
        <v>88</v>
      </c>
      <c r="AV360" s="14" t="s">
        <v>185</v>
      </c>
      <c r="AW360" s="14" t="s">
        <v>41</v>
      </c>
      <c r="AX360" s="14" t="s">
        <v>86</v>
      </c>
      <c r="AY360" s="165" t="s">
        <v>178</v>
      </c>
    </row>
    <row r="361" spans="2:65" s="1" customFormat="1" ht="44.25" customHeight="1">
      <c r="B361" s="34"/>
      <c r="C361" s="133" t="s">
        <v>502</v>
      </c>
      <c r="D361" s="133" t="s">
        <v>180</v>
      </c>
      <c r="E361" s="134" t="s">
        <v>2137</v>
      </c>
      <c r="F361" s="135" t="s">
        <v>2138</v>
      </c>
      <c r="G361" s="136" t="s">
        <v>277</v>
      </c>
      <c r="H361" s="137">
        <v>5.76</v>
      </c>
      <c r="I361" s="138"/>
      <c r="J361" s="139">
        <f>ROUND(I361*H361,2)</f>
        <v>0</v>
      </c>
      <c r="K361" s="135" t="s">
        <v>184</v>
      </c>
      <c r="L361" s="34"/>
      <c r="M361" s="140" t="s">
        <v>32</v>
      </c>
      <c r="N361" s="141" t="s">
        <v>50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185</v>
      </c>
      <c r="AT361" s="144" t="s">
        <v>180</v>
      </c>
      <c r="AU361" s="144" t="s">
        <v>88</v>
      </c>
      <c r="AY361" s="18" t="s">
        <v>178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8" t="s">
        <v>86</v>
      </c>
      <c r="BK361" s="145">
        <f>ROUND(I361*H361,2)</f>
        <v>0</v>
      </c>
      <c r="BL361" s="18" t="s">
        <v>185</v>
      </c>
      <c r="BM361" s="144" t="s">
        <v>2139</v>
      </c>
    </row>
    <row r="362" spans="2:65" s="1" customFormat="1" ht="10.199999999999999">
      <c r="B362" s="34"/>
      <c r="D362" s="146" t="s">
        <v>187</v>
      </c>
      <c r="F362" s="147" t="s">
        <v>2140</v>
      </c>
      <c r="I362" s="148"/>
      <c r="L362" s="34"/>
      <c r="M362" s="149"/>
      <c r="T362" s="55"/>
      <c r="AT362" s="18" t="s">
        <v>187</v>
      </c>
      <c r="AU362" s="18" t="s">
        <v>88</v>
      </c>
    </row>
    <row r="363" spans="2:65" s="12" customFormat="1" ht="10.199999999999999">
      <c r="B363" s="150"/>
      <c r="D363" s="151" t="s">
        <v>189</v>
      </c>
      <c r="E363" s="152" t="s">
        <v>32</v>
      </c>
      <c r="F363" s="153" t="s">
        <v>2027</v>
      </c>
      <c r="H363" s="152" t="s">
        <v>32</v>
      </c>
      <c r="I363" s="154"/>
      <c r="L363" s="150"/>
      <c r="M363" s="155"/>
      <c r="T363" s="156"/>
      <c r="AT363" s="152" t="s">
        <v>189</v>
      </c>
      <c r="AU363" s="152" t="s">
        <v>88</v>
      </c>
      <c r="AV363" s="12" t="s">
        <v>86</v>
      </c>
      <c r="AW363" s="12" t="s">
        <v>41</v>
      </c>
      <c r="AX363" s="12" t="s">
        <v>79</v>
      </c>
      <c r="AY363" s="152" t="s">
        <v>178</v>
      </c>
    </row>
    <row r="364" spans="2:65" s="12" customFormat="1" ht="10.199999999999999">
      <c r="B364" s="150"/>
      <c r="D364" s="151" t="s">
        <v>189</v>
      </c>
      <c r="E364" s="152" t="s">
        <v>32</v>
      </c>
      <c r="F364" s="153" t="s">
        <v>2081</v>
      </c>
      <c r="H364" s="152" t="s">
        <v>32</v>
      </c>
      <c r="I364" s="154"/>
      <c r="L364" s="150"/>
      <c r="M364" s="155"/>
      <c r="T364" s="156"/>
      <c r="AT364" s="152" t="s">
        <v>189</v>
      </c>
      <c r="AU364" s="152" t="s">
        <v>88</v>
      </c>
      <c r="AV364" s="12" t="s">
        <v>86</v>
      </c>
      <c r="AW364" s="12" t="s">
        <v>41</v>
      </c>
      <c r="AX364" s="12" t="s">
        <v>79</v>
      </c>
      <c r="AY364" s="152" t="s">
        <v>178</v>
      </c>
    </row>
    <row r="365" spans="2:65" s="12" customFormat="1" ht="10.199999999999999">
      <c r="B365" s="150"/>
      <c r="D365" s="151" t="s">
        <v>189</v>
      </c>
      <c r="E365" s="152" t="s">
        <v>32</v>
      </c>
      <c r="F365" s="153" t="s">
        <v>2000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65" s="12" customFormat="1" ht="20.399999999999999">
      <c r="B366" s="150"/>
      <c r="D366" s="151" t="s">
        <v>189</v>
      </c>
      <c r="E366" s="152" t="s">
        <v>32</v>
      </c>
      <c r="F366" s="153" t="s">
        <v>281</v>
      </c>
      <c r="H366" s="152" t="s">
        <v>32</v>
      </c>
      <c r="I366" s="154"/>
      <c r="L366" s="150"/>
      <c r="M366" s="155"/>
      <c r="T366" s="156"/>
      <c r="AT366" s="152" t="s">
        <v>189</v>
      </c>
      <c r="AU366" s="152" t="s">
        <v>88</v>
      </c>
      <c r="AV366" s="12" t="s">
        <v>86</v>
      </c>
      <c r="AW366" s="12" t="s">
        <v>41</v>
      </c>
      <c r="AX366" s="12" t="s">
        <v>79</v>
      </c>
      <c r="AY366" s="152" t="s">
        <v>178</v>
      </c>
    </row>
    <row r="367" spans="2:65" s="12" customFormat="1" ht="20.399999999999999">
      <c r="B367" s="150"/>
      <c r="D367" s="151" t="s">
        <v>189</v>
      </c>
      <c r="E367" s="152" t="s">
        <v>32</v>
      </c>
      <c r="F367" s="153" t="s">
        <v>2130</v>
      </c>
      <c r="H367" s="152" t="s">
        <v>32</v>
      </c>
      <c r="I367" s="154"/>
      <c r="L367" s="150"/>
      <c r="M367" s="155"/>
      <c r="T367" s="156"/>
      <c r="AT367" s="152" t="s">
        <v>189</v>
      </c>
      <c r="AU367" s="152" t="s">
        <v>88</v>
      </c>
      <c r="AV367" s="12" t="s">
        <v>86</v>
      </c>
      <c r="AW367" s="12" t="s">
        <v>41</v>
      </c>
      <c r="AX367" s="12" t="s">
        <v>79</v>
      </c>
      <c r="AY367" s="152" t="s">
        <v>178</v>
      </c>
    </row>
    <row r="368" spans="2:65" s="12" customFormat="1" ht="10.199999999999999">
      <c r="B368" s="150"/>
      <c r="D368" s="151" t="s">
        <v>189</v>
      </c>
      <c r="E368" s="152" t="s">
        <v>32</v>
      </c>
      <c r="F368" s="153" t="s">
        <v>2122</v>
      </c>
      <c r="H368" s="152" t="s">
        <v>32</v>
      </c>
      <c r="I368" s="154"/>
      <c r="L368" s="150"/>
      <c r="M368" s="155"/>
      <c r="T368" s="156"/>
      <c r="AT368" s="152" t="s">
        <v>189</v>
      </c>
      <c r="AU368" s="152" t="s">
        <v>88</v>
      </c>
      <c r="AV368" s="12" t="s">
        <v>86</v>
      </c>
      <c r="AW368" s="12" t="s">
        <v>41</v>
      </c>
      <c r="AX368" s="12" t="s">
        <v>79</v>
      </c>
      <c r="AY368" s="152" t="s">
        <v>178</v>
      </c>
    </row>
    <row r="369" spans="2:65" s="12" customFormat="1" ht="10.199999999999999">
      <c r="B369" s="150"/>
      <c r="D369" s="151" t="s">
        <v>189</v>
      </c>
      <c r="E369" s="152" t="s">
        <v>32</v>
      </c>
      <c r="F369" s="153" t="s">
        <v>2123</v>
      </c>
      <c r="H369" s="152" t="s">
        <v>32</v>
      </c>
      <c r="I369" s="154"/>
      <c r="L369" s="150"/>
      <c r="M369" s="155"/>
      <c r="T369" s="156"/>
      <c r="AT369" s="152" t="s">
        <v>189</v>
      </c>
      <c r="AU369" s="152" t="s">
        <v>88</v>
      </c>
      <c r="AV369" s="12" t="s">
        <v>86</v>
      </c>
      <c r="AW369" s="12" t="s">
        <v>41</v>
      </c>
      <c r="AX369" s="12" t="s">
        <v>79</v>
      </c>
      <c r="AY369" s="152" t="s">
        <v>178</v>
      </c>
    </row>
    <row r="370" spans="2:65" s="13" customFormat="1" ht="10.199999999999999">
      <c r="B370" s="157"/>
      <c r="D370" s="151" t="s">
        <v>189</v>
      </c>
      <c r="E370" s="158" t="s">
        <v>32</v>
      </c>
      <c r="F370" s="159" t="s">
        <v>2141</v>
      </c>
      <c r="H370" s="160">
        <v>5.76</v>
      </c>
      <c r="I370" s="161"/>
      <c r="L370" s="157"/>
      <c r="M370" s="162"/>
      <c r="T370" s="163"/>
      <c r="AT370" s="158" t="s">
        <v>189</v>
      </c>
      <c r="AU370" s="158" t="s">
        <v>88</v>
      </c>
      <c r="AV370" s="13" t="s">
        <v>88</v>
      </c>
      <c r="AW370" s="13" t="s">
        <v>41</v>
      </c>
      <c r="AX370" s="13" t="s">
        <v>79</v>
      </c>
      <c r="AY370" s="158" t="s">
        <v>178</v>
      </c>
    </row>
    <row r="371" spans="2:65" s="14" customFormat="1" ht="10.199999999999999">
      <c r="B371" s="164"/>
      <c r="D371" s="151" t="s">
        <v>189</v>
      </c>
      <c r="E371" s="165" t="s">
        <v>32</v>
      </c>
      <c r="F371" s="166" t="s">
        <v>192</v>
      </c>
      <c r="H371" s="167">
        <v>5.76</v>
      </c>
      <c r="I371" s="168"/>
      <c r="L371" s="164"/>
      <c r="M371" s="169"/>
      <c r="T371" s="170"/>
      <c r="AT371" s="165" t="s">
        <v>189</v>
      </c>
      <c r="AU371" s="165" t="s">
        <v>88</v>
      </c>
      <c r="AV371" s="14" t="s">
        <v>185</v>
      </c>
      <c r="AW371" s="14" t="s">
        <v>41</v>
      </c>
      <c r="AX371" s="14" t="s">
        <v>86</v>
      </c>
      <c r="AY371" s="165" t="s">
        <v>178</v>
      </c>
    </row>
    <row r="372" spans="2:65" s="1" customFormat="1" ht="44.25" customHeight="1">
      <c r="B372" s="34"/>
      <c r="C372" s="133" t="s">
        <v>511</v>
      </c>
      <c r="D372" s="133" t="s">
        <v>180</v>
      </c>
      <c r="E372" s="134" t="s">
        <v>2142</v>
      </c>
      <c r="F372" s="135" t="s">
        <v>2143</v>
      </c>
      <c r="G372" s="136" t="s">
        <v>277</v>
      </c>
      <c r="H372" s="137">
        <v>15.36</v>
      </c>
      <c r="I372" s="138"/>
      <c r="J372" s="139">
        <f>ROUND(I372*H372,2)</f>
        <v>0</v>
      </c>
      <c r="K372" s="135" t="s">
        <v>184</v>
      </c>
      <c r="L372" s="34"/>
      <c r="M372" s="140" t="s">
        <v>32</v>
      </c>
      <c r="N372" s="141" t="s">
        <v>50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185</v>
      </c>
      <c r="AT372" s="144" t="s">
        <v>180</v>
      </c>
      <c r="AU372" s="144" t="s">
        <v>88</v>
      </c>
      <c r="AY372" s="18" t="s">
        <v>178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86</v>
      </c>
      <c r="BK372" s="145">
        <f>ROUND(I372*H372,2)</f>
        <v>0</v>
      </c>
      <c r="BL372" s="18" t="s">
        <v>185</v>
      </c>
      <c r="BM372" s="144" t="s">
        <v>2144</v>
      </c>
    </row>
    <row r="373" spans="2:65" s="1" customFormat="1" ht="10.199999999999999">
      <c r="B373" s="34"/>
      <c r="D373" s="146" t="s">
        <v>187</v>
      </c>
      <c r="F373" s="147" t="s">
        <v>2145</v>
      </c>
      <c r="I373" s="148"/>
      <c r="L373" s="34"/>
      <c r="M373" s="149"/>
      <c r="T373" s="55"/>
      <c r="AT373" s="18" t="s">
        <v>187</v>
      </c>
      <c r="AU373" s="18" t="s">
        <v>88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2027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2" customFormat="1" ht="10.199999999999999">
      <c r="B375" s="150"/>
      <c r="D375" s="151" t="s">
        <v>189</v>
      </c>
      <c r="E375" s="152" t="s">
        <v>32</v>
      </c>
      <c r="F375" s="153" t="s">
        <v>2081</v>
      </c>
      <c r="H375" s="152" t="s">
        <v>32</v>
      </c>
      <c r="I375" s="154"/>
      <c r="L375" s="150"/>
      <c r="M375" s="155"/>
      <c r="T375" s="156"/>
      <c r="AT375" s="152" t="s">
        <v>189</v>
      </c>
      <c r="AU375" s="152" t="s">
        <v>88</v>
      </c>
      <c r="AV375" s="12" t="s">
        <v>86</v>
      </c>
      <c r="AW375" s="12" t="s">
        <v>41</v>
      </c>
      <c r="AX375" s="12" t="s">
        <v>79</v>
      </c>
      <c r="AY375" s="152" t="s">
        <v>178</v>
      </c>
    </row>
    <row r="376" spans="2:65" s="12" customFormat="1" ht="10.199999999999999">
      <c r="B376" s="150"/>
      <c r="D376" s="151" t="s">
        <v>189</v>
      </c>
      <c r="E376" s="152" t="s">
        <v>32</v>
      </c>
      <c r="F376" s="153" t="s">
        <v>2000</v>
      </c>
      <c r="H376" s="152" t="s">
        <v>32</v>
      </c>
      <c r="I376" s="154"/>
      <c r="L376" s="150"/>
      <c r="M376" s="155"/>
      <c r="T376" s="156"/>
      <c r="AT376" s="152" t="s">
        <v>189</v>
      </c>
      <c r="AU376" s="152" t="s">
        <v>88</v>
      </c>
      <c r="AV376" s="12" t="s">
        <v>86</v>
      </c>
      <c r="AW376" s="12" t="s">
        <v>41</v>
      </c>
      <c r="AX376" s="12" t="s">
        <v>79</v>
      </c>
      <c r="AY376" s="152" t="s">
        <v>178</v>
      </c>
    </row>
    <row r="377" spans="2:65" s="12" customFormat="1" ht="20.399999999999999">
      <c r="B377" s="150"/>
      <c r="D377" s="151" t="s">
        <v>189</v>
      </c>
      <c r="E377" s="152" t="s">
        <v>32</v>
      </c>
      <c r="F377" s="153" t="s">
        <v>281</v>
      </c>
      <c r="H377" s="152" t="s">
        <v>32</v>
      </c>
      <c r="I377" s="154"/>
      <c r="L377" s="150"/>
      <c r="M377" s="155"/>
      <c r="T377" s="156"/>
      <c r="AT377" s="152" t="s">
        <v>189</v>
      </c>
      <c r="AU377" s="152" t="s">
        <v>88</v>
      </c>
      <c r="AV377" s="12" t="s">
        <v>86</v>
      </c>
      <c r="AW377" s="12" t="s">
        <v>41</v>
      </c>
      <c r="AX377" s="12" t="s">
        <v>79</v>
      </c>
      <c r="AY377" s="152" t="s">
        <v>178</v>
      </c>
    </row>
    <row r="378" spans="2:65" s="12" customFormat="1" ht="20.399999999999999">
      <c r="B378" s="150"/>
      <c r="D378" s="151" t="s">
        <v>189</v>
      </c>
      <c r="E378" s="152" t="s">
        <v>32</v>
      </c>
      <c r="F378" s="153" t="s">
        <v>2130</v>
      </c>
      <c r="H378" s="152" t="s">
        <v>32</v>
      </c>
      <c r="I378" s="154"/>
      <c r="L378" s="150"/>
      <c r="M378" s="155"/>
      <c r="T378" s="156"/>
      <c r="AT378" s="152" t="s">
        <v>189</v>
      </c>
      <c r="AU378" s="152" t="s">
        <v>88</v>
      </c>
      <c r="AV378" s="12" t="s">
        <v>86</v>
      </c>
      <c r="AW378" s="12" t="s">
        <v>41</v>
      </c>
      <c r="AX378" s="12" t="s">
        <v>79</v>
      </c>
      <c r="AY378" s="152" t="s">
        <v>178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2122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2123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3" customFormat="1" ht="10.199999999999999">
      <c r="B381" s="157"/>
      <c r="D381" s="151" t="s">
        <v>189</v>
      </c>
      <c r="E381" s="158" t="s">
        <v>32</v>
      </c>
      <c r="F381" s="159" t="s">
        <v>2146</v>
      </c>
      <c r="H381" s="160">
        <v>15.36</v>
      </c>
      <c r="I381" s="161"/>
      <c r="L381" s="157"/>
      <c r="M381" s="162"/>
      <c r="T381" s="163"/>
      <c r="AT381" s="158" t="s">
        <v>189</v>
      </c>
      <c r="AU381" s="158" t="s">
        <v>88</v>
      </c>
      <c r="AV381" s="13" t="s">
        <v>88</v>
      </c>
      <c r="AW381" s="13" t="s">
        <v>41</v>
      </c>
      <c r="AX381" s="13" t="s">
        <v>79</v>
      </c>
      <c r="AY381" s="158" t="s">
        <v>178</v>
      </c>
    </row>
    <row r="382" spans="2:65" s="14" customFormat="1" ht="10.199999999999999">
      <c r="B382" s="164"/>
      <c r="D382" s="151" t="s">
        <v>189</v>
      </c>
      <c r="E382" s="165" t="s">
        <v>32</v>
      </c>
      <c r="F382" s="166" t="s">
        <v>192</v>
      </c>
      <c r="H382" s="167">
        <v>15.36</v>
      </c>
      <c r="I382" s="168"/>
      <c r="L382" s="164"/>
      <c r="M382" s="169"/>
      <c r="T382" s="170"/>
      <c r="AT382" s="165" t="s">
        <v>189</v>
      </c>
      <c r="AU382" s="165" t="s">
        <v>88</v>
      </c>
      <c r="AV382" s="14" t="s">
        <v>185</v>
      </c>
      <c r="AW382" s="14" t="s">
        <v>41</v>
      </c>
      <c r="AX382" s="14" t="s">
        <v>86</v>
      </c>
      <c r="AY382" s="165" t="s">
        <v>178</v>
      </c>
    </row>
    <row r="383" spans="2:65" s="1" customFormat="1" ht="44.25" customHeight="1">
      <c r="B383" s="34"/>
      <c r="C383" s="133" t="s">
        <v>518</v>
      </c>
      <c r="D383" s="133" t="s">
        <v>180</v>
      </c>
      <c r="E383" s="134" t="s">
        <v>2147</v>
      </c>
      <c r="F383" s="135" t="s">
        <v>2148</v>
      </c>
      <c r="G383" s="136" t="s">
        <v>277</v>
      </c>
      <c r="H383" s="137">
        <v>1.44</v>
      </c>
      <c r="I383" s="138"/>
      <c r="J383" s="139">
        <f>ROUND(I383*H383,2)</f>
        <v>0</v>
      </c>
      <c r="K383" s="135" t="s">
        <v>184</v>
      </c>
      <c r="L383" s="34"/>
      <c r="M383" s="140" t="s">
        <v>32</v>
      </c>
      <c r="N383" s="141" t="s">
        <v>50</v>
      </c>
      <c r="P383" s="142">
        <f>O383*H383</f>
        <v>0</v>
      </c>
      <c r="Q383" s="142">
        <v>0</v>
      </c>
      <c r="R383" s="142">
        <f>Q383*H383</f>
        <v>0</v>
      </c>
      <c r="S383" s="142">
        <v>0</v>
      </c>
      <c r="T383" s="143">
        <f>S383*H383</f>
        <v>0</v>
      </c>
      <c r="AR383" s="144" t="s">
        <v>185</v>
      </c>
      <c r="AT383" s="144" t="s">
        <v>180</v>
      </c>
      <c r="AU383" s="144" t="s">
        <v>88</v>
      </c>
      <c r="AY383" s="18" t="s">
        <v>178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86</v>
      </c>
      <c r="BK383" s="145">
        <f>ROUND(I383*H383,2)</f>
        <v>0</v>
      </c>
      <c r="BL383" s="18" t="s">
        <v>185</v>
      </c>
      <c r="BM383" s="144" t="s">
        <v>2149</v>
      </c>
    </row>
    <row r="384" spans="2:65" s="1" customFormat="1" ht="10.199999999999999">
      <c r="B384" s="34"/>
      <c r="D384" s="146" t="s">
        <v>187</v>
      </c>
      <c r="F384" s="147" t="s">
        <v>2150</v>
      </c>
      <c r="I384" s="148"/>
      <c r="L384" s="34"/>
      <c r="M384" s="149"/>
      <c r="T384" s="55"/>
      <c r="AT384" s="18" t="s">
        <v>187</v>
      </c>
      <c r="AU384" s="18" t="s">
        <v>88</v>
      </c>
    </row>
    <row r="385" spans="2:65" s="12" customFormat="1" ht="10.199999999999999">
      <c r="B385" s="150"/>
      <c r="D385" s="151" t="s">
        <v>189</v>
      </c>
      <c r="E385" s="152" t="s">
        <v>32</v>
      </c>
      <c r="F385" s="153" t="s">
        <v>2027</v>
      </c>
      <c r="H385" s="152" t="s">
        <v>32</v>
      </c>
      <c r="I385" s="154"/>
      <c r="L385" s="150"/>
      <c r="M385" s="155"/>
      <c r="T385" s="156"/>
      <c r="AT385" s="152" t="s">
        <v>189</v>
      </c>
      <c r="AU385" s="152" t="s">
        <v>88</v>
      </c>
      <c r="AV385" s="12" t="s">
        <v>86</v>
      </c>
      <c r="AW385" s="12" t="s">
        <v>41</v>
      </c>
      <c r="AX385" s="12" t="s">
        <v>79</v>
      </c>
      <c r="AY385" s="152" t="s">
        <v>178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2081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2" customFormat="1" ht="10.199999999999999">
      <c r="B387" s="150"/>
      <c r="D387" s="151" t="s">
        <v>189</v>
      </c>
      <c r="E387" s="152" t="s">
        <v>32</v>
      </c>
      <c r="F387" s="153" t="s">
        <v>2000</v>
      </c>
      <c r="H387" s="152" t="s">
        <v>32</v>
      </c>
      <c r="I387" s="154"/>
      <c r="L387" s="150"/>
      <c r="M387" s="155"/>
      <c r="T387" s="156"/>
      <c r="AT387" s="152" t="s">
        <v>189</v>
      </c>
      <c r="AU387" s="152" t="s">
        <v>88</v>
      </c>
      <c r="AV387" s="12" t="s">
        <v>86</v>
      </c>
      <c r="AW387" s="12" t="s">
        <v>41</v>
      </c>
      <c r="AX387" s="12" t="s">
        <v>79</v>
      </c>
      <c r="AY387" s="152" t="s">
        <v>178</v>
      </c>
    </row>
    <row r="388" spans="2:65" s="12" customFormat="1" ht="20.399999999999999">
      <c r="B388" s="150"/>
      <c r="D388" s="151" t="s">
        <v>189</v>
      </c>
      <c r="E388" s="152" t="s">
        <v>32</v>
      </c>
      <c r="F388" s="153" t="s">
        <v>281</v>
      </c>
      <c r="H388" s="152" t="s">
        <v>32</v>
      </c>
      <c r="I388" s="154"/>
      <c r="L388" s="150"/>
      <c r="M388" s="155"/>
      <c r="T388" s="156"/>
      <c r="AT388" s="152" t="s">
        <v>189</v>
      </c>
      <c r="AU388" s="152" t="s">
        <v>88</v>
      </c>
      <c r="AV388" s="12" t="s">
        <v>86</v>
      </c>
      <c r="AW388" s="12" t="s">
        <v>41</v>
      </c>
      <c r="AX388" s="12" t="s">
        <v>79</v>
      </c>
      <c r="AY388" s="152" t="s">
        <v>178</v>
      </c>
    </row>
    <row r="389" spans="2:65" s="12" customFormat="1" ht="20.399999999999999">
      <c r="B389" s="150"/>
      <c r="D389" s="151" t="s">
        <v>189</v>
      </c>
      <c r="E389" s="152" t="s">
        <v>32</v>
      </c>
      <c r="F389" s="153" t="s">
        <v>2130</v>
      </c>
      <c r="H389" s="152" t="s">
        <v>32</v>
      </c>
      <c r="I389" s="154"/>
      <c r="L389" s="150"/>
      <c r="M389" s="155"/>
      <c r="T389" s="156"/>
      <c r="AT389" s="152" t="s">
        <v>189</v>
      </c>
      <c r="AU389" s="152" t="s">
        <v>88</v>
      </c>
      <c r="AV389" s="12" t="s">
        <v>86</v>
      </c>
      <c r="AW389" s="12" t="s">
        <v>41</v>
      </c>
      <c r="AX389" s="12" t="s">
        <v>79</v>
      </c>
      <c r="AY389" s="152" t="s">
        <v>178</v>
      </c>
    </row>
    <row r="390" spans="2:65" s="12" customFormat="1" ht="10.199999999999999">
      <c r="B390" s="150"/>
      <c r="D390" s="151" t="s">
        <v>189</v>
      </c>
      <c r="E390" s="152" t="s">
        <v>32</v>
      </c>
      <c r="F390" s="153" t="s">
        <v>2122</v>
      </c>
      <c r="H390" s="152" t="s">
        <v>32</v>
      </c>
      <c r="I390" s="154"/>
      <c r="L390" s="150"/>
      <c r="M390" s="155"/>
      <c r="T390" s="156"/>
      <c r="AT390" s="152" t="s">
        <v>189</v>
      </c>
      <c r="AU390" s="152" t="s">
        <v>88</v>
      </c>
      <c r="AV390" s="12" t="s">
        <v>86</v>
      </c>
      <c r="AW390" s="12" t="s">
        <v>41</v>
      </c>
      <c r="AX390" s="12" t="s">
        <v>79</v>
      </c>
      <c r="AY390" s="152" t="s">
        <v>178</v>
      </c>
    </row>
    <row r="391" spans="2:65" s="12" customFormat="1" ht="10.199999999999999">
      <c r="B391" s="150"/>
      <c r="D391" s="151" t="s">
        <v>189</v>
      </c>
      <c r="E391" s="152" t="s">
        <v>32</v>
      </c>
      <c r="F391" s="153" t="s">
        <v>2123</v>
      </c>
      <c r="H391" s="152" t="s">
        <v>32</v>
      </c>
      <c r="I391" s="154"/>
      <c r="L391" s="150"/>
      <c r="M391" s="155"/>
      <c r="T391" s="156"/>
      <c r="AT391" s="152" t="s">
        <v>189</v>
      </c>
      <c r="AU391" s="152" t="s">
        <v>88</v>
      </c>
      <c r="AV391" s="12" t="s">
        <v>86</v>
      </c>
      <c r="AW391" s="12" t="s">
        <v>41</v>
      </c>
      <c r="AX391" s="12" t="s">
        <v>79</v>
      </c>
      <c r="AY391" s="152" t="s">
        <v>178</v>
      </c>
    </row>
    <row r="392" spans="2:65" s="13" customFormat="1" ht="10.199999999999999">
      <c r="B392" s="157"/>
      <c r="D392" s="151" t="s">
        <v>189</v>
      </c>
      <c r="E392" s="158" t="s">
        <v>32</v>
      </c>
      <c r="F392" s="159" t="s">
        <v>2151</v>
      </c>
      <c r="H392" s="160">
        <v>1.44</v>
      </c>
      <c r="I392" s="161"/>
      <c r="L392" s="157"/>
      <c r="M392" s="162"/>
      <c r="T392" s="163"/>
      <c r="AT392" s="158" t="s">
        <v>189</v>
      </c>
      <c r="AU392" s="158" t="s">
        <v>88</v>
      </c>
      <c r="AV392" s="13" t="s">
        <v>88</v>
      </c>
      <c r="AW392" s="13" t="s">
        <v>41</v>
      </c>
      <c r="AX392" s="13" t="s">
        <v>79</v>
      </c>
      <c r="AY392" s="158" t="s">
        <v>178</v>
      </c>
    </row>
    <row r="393" spans="2:65" s="14" customFormat="1" ht="10.199999999999999">
      <c r="B393" s="164"/>
      <c r="D393" s="151" t="s">
        <v>189</v>
      </c>
      <c r="E393" s="165" t="s">
        <v>32</v>
      </c>
      <c r="F393" s="166" t="s">
        <v>192</v>
      </c>
      <c r="H393" s="167">
        <v>1.44</v>
      </c>
      <c r="I393" s="168"/>
      <c r="L393" s="164"/>
      <c r="M393" s="169"/>
      <c r="T393" s="170"/>
      <c r="AT393" s="165" t="s">
        <v>189</v>
      </c>
      <c r="AU393" s="165" t="s">
        <v>88</v>
      </c>
      <c r="AV393" s="14" t="s">
        <v>185</v>
      </c>
      <c r="AW393" s="14" t="s">
        <v>41</v>
      </c>
      <c r="AX393" s="14" t="s">
        <v>86</v>
      </c>
      <c r="AY393" s="165" t="s">
        <v>178</v>
      </c>
    </row>
    <row r="394" spans="2:65" s="1" customFormat="1" ht="44.25" customHeight="1">
      <c r="B394" s="34"/>
      <c r="C394" s="133" t="s">
        <v>526</v>
      </c>
      <c r="D394" s="133" t="s">
        <v>180</v>
      </c>
      <c r="E394" s="134" t="s">
        <v>2152</v>
      </c>
      <c r="F394" s="135" t="s">
        <v>2153</v>
      </c>
      <c r="G394" s="136" t="s">
        <v>277</v>
      </c>
      <c r="H394" s="137">
        <v>3.84</v>
      </c>
      <c r="I394" s="138"/>
      <c r="J394" s="139">
        <f>ROUND(I394*H394,2)</f>
        <v>0</v>
      </c>
      <c r="K394" s="135" t="s">
        <v>184</v>
      </c>
      <c r="L394" s="34"/>
      <c r="M394" s="140" t="s">
        <v>32</v>
      </c>
      <c r="N394" s="141" t="s">
        <v>50</v>
      </c>
      <c r="P394" s="142">
        <f>O394*H394</f>
        <v>0</v>
      </c>
      <c r="Q394" s="142">
        <v>0</v>
      </c>
      <c r="R394" s="142">
        <f>Q394*H394</f>
        <v>0</v>
      </c>
      <c r="S394" s="142">
        <v>0</v>
      </c>
      <c r="T394" s="143">
        <f>S394*H394</f>
        <v>0</v>
      </c>
      <c r="AR394" s="144" t="s">
        <v>185</v>
      </c>
      <c r="AT394" s="144" t="s">
        <v>180</v>
      </c>
      <c r="AU394" s="144" t="s">
        <v>88</v>
      </c>
      <c r="AY394" s="18" t="s">
        <v>178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8" t="s">
        <v>86</v>
      </c>
      <c r="BK394" s="145">
        <f>ROUND(I394*H394,2)</f>
        <v>0</v>
      </c>
      <c r="BL394" s="18" t="s">
        <v>185</v>
      </c>
      <c r="BM394" s="144" t="s">
        <v>2154</v>
      </c>
    </row>
    <row r="395" spans="2:65" s="1" customFormat="1" ht="10.199999999999999">
      <c r="B395" s="34"/>
      <c r="D395" s="146" t="s">
        <v>187</v>
      </c>
      <c r="F395" s="147" t="s">
        <v>2155</v>
      </c>
      <c r="I395" s="148"/>
      <c r="L395" s="34"/>
      <c r="M395" s="149"/>
      <c r="T395" s="55"/>
      <c r="AT395" s="18" t="s">
        <v>187</v>
      </c>
      <c r="AU395" s="18" t="s">
        <v>88</v>
      </c>
    </row>
    <row r="396" spans="2:65" s="12" customFormat="1" ht="10.199999999999999">
      <c r="B396" s="150"/>
      <c r="D396" s="151" t="s">
        <v>189</v>
      </c>
      <c r="E396" s="152" t="s">
        <v>32</v>
      </c>
      <c r="F396" s="153" t="s">
        <v>2027</v>
      </c>
      <c r="H396" s="152" t="s">
        <v>32</v>
      </c>
      <c r="I396" s="154"/>
      <c r="L396" s="150"/>
      <c r="M396" s="155"/>
      <c r="T396" s="156"/>
      <c r="AT396" s="152" t="s">
        <v>189</v>
      </c>
      <c r="AU396" s="152" t="s">
        <v>88</v>
      </c>
      <c r="AV396" s="12" t="s">
        <v>86</v>
      </c>
      <c r="AW396" s="12" t="s">
        <v>41</v>
      </c>
      <c r="AX396" s="12" t="s">
        <v>79</v>
      </c>
      <c r="AY396" s="152" t="s">
        <v>178</v>
      </c>
    </row>
    <row r="397" spans="2:65" s="12" customFormat="1" ht="10.199999999999999">
      <c r="B397" s="150"/>
      <c r="D397" s="151" t="s">
        <v>189</v>
      </c>
      <c r="E397" s="152" t="s">
        <v>32</v>
      </c>
      <c r="F397" s="153" t="s">
        <v>2081</v>
      </c>
      <c r="H397" s="152" t="s">
        <v>32</v>
      </c>
      <c r="I397" s="154"/>
      <c r="L397" s="150"/>
      <c r="M397" s="155"/>
      <c r="T397" s="156"/>
      <c r="AT397" s="152" t="s">
        <v>189</v>
      </c>
      <c r="AU397" s="152" t="s">
        <v>88</v>
      </c>
      <c r="AV397" s="12" t="s">
        <v>86</v>
      </c>
      <c r="AW397" s="12" t="s">
        <v>41</v>
      </c>
      <c r="AX397" s="12" t="s">
        <v>79</v>
      </c>
      <c r="AY397" s="152" t="s">
        <v>178</v>
      </c>
    </row>
    <row r="398" spans="2:65" s="12" customFormat="1" ht="10.199999999999999">
      <c r="B398" s="150"/>
      <c r="D398" s="151" t="s">
        <v>189</v>
      </c>
      <c r="E398" s="152" t="s">
        <v>32</v>
      </c>
      <c r="F398" s="153" t="s">
        <v>2000</v>
      </c>
      <c r="H398" s="152" t="s">
        <v>32</v>
      </c>
      <c r="I398" s="154"/>
      <c r="L398" s="150"/>
      <c r="M398" s="155"/>
      <c r="T398" s="156"/>
      <c r="AT398" s="152" t="s">
        <v>189</v>
      </c>
      <c r="AU398" s="152" t="s">
        <v>88</v>
      </c>
      <c r="AV398" s="12" t="s">
        <v>86</v>
      </c>
      <c r="AW398" s="12" t="s">
        <v>41</v>
      </c>
      <c r="AX398" s="12" t="s">
        <v>79</v>
      </c>
      <c r="AY398" s="152" t="s">
        <v>178</v>
      </c>
    </row>
    <row r="399" spans="2:65" s="12" customFormat="1" ht="20.399999999999999">
      <c r="B399" s="150"/>
      <c r="D399" s="151" t="s">
        <v>189</v>
      </c>
      <c r="E399" s="152" t="s">
        <v>32</v>
      </c>
      <c r="F399" s="153" t="s">
        <v>281</v>
      </c>
      <c r="H399" s="152" t="s">
        <v>32</v>
      </c>
      <c r="I399" s="154"/>
      <c r="L399" s="150"/>
      <c r="M399" s="155"/>
      <c r="T399" s="156"/>
      <c r="AT399" s="152" t="s">
        <v>189</v>
      </c>
      <c r="AU399" s="152" t="s">
        <v>88</v>
      </c>
      <c r="AV399" s="12" t="s">
        <v>86</v>
      </c>
      <c r="AW399" s="12" t="s">
        <v>41</v>
      </c>
      <c r="AX399" s="12" t="s">
        <v>79</v>
      </c>
      <c r="AY399" s="152" t="s">
        <v>178</v>
      </c>
    </row>
    <row r="400" spans="2:65" s="12" customFormat="1" ht="20.399999999999999">
      <c r="B400" s="150"/>
      <c r="D400" s="151" t="s">
        <v>189</v>
      </c>
      <c r="E400" s="152" t="s">
        <v>32</v>
      </c>
      <c r="F400" s="153" t="s">
        <v>2130</v>
      </c>
      <c r="H400" s="152" t="s">
        <v>32</v>
      </c>
      <c r="I400" s="154"/>
      <c r="L400" s="150"/>
      <c r="M400" s="155"/>
      <c r="T400" s="156"/>
      <c r="AT400" s="152" t="s">
        <v>189</v>
      </c>
      <c r="AU400" s="152" t="s">
        <v>88</v>
      </c>
      <c r="AV400" s="12" t="s">
        <v>86</v>
      </c>
      <c r="AW400" s="12" t="s">
        <v>41</v>
      </c>
      <c r="AX400" s="12" t="s">
        <v>79</v>
      </c>
      <c r="AY400" s="152" t="s">
        <v>178</v>
      </c>
    </row>
    <row r="401" spans="2:65" s="12" customFormat="1" ht="10.199999999999999">
      <c r="B401" s="150"/>
      <c r="D401" s="151" t="s">
        <v>189</v>
      </c>
      <c r="E401" s="152" t="s">
        <v>32</v>
      </c>
      <c r="F401" s="153" t="s">
        <v>2122</v>
      </c>
      <c r="H401" s="152" t="s">
        <v>32</v>
      </c>
      <c r="I401" s="154"/>
      <c r="L401" s="150"/>
      <c r="M401" s="155"/>
      <c r="T401" s="156"/>
      <c r="AT401" s="152" t="s">
        <v>189</v>
      </c>
      <c r="AU401" s="152" t="s">
        <v>88</v>
      </c>
      <c r="AV401" s="12" t="s">
        <v>86</v>
      </c>
      <c r="AW401" s="12" t="s">
        <v>41</v>
      </c>
      <c r="AX401" s="12" t="s">
        <v>79</v>
      </c>
      <c r="AY401" s="152" t="s">
        <v>178</v>
      </c>
    </row>
    <row r="402" spans="2:65" s="12" customFormat="1" ht="10.199999999999999">
      <c r="B402" s="150"/>
      <c r="D402" s="151" t="s">
        <v>189</v>
      </c>
      <c r="E402" s="152" t="s">
        <v>32</v>
      </c>
      <c r="F402" s="153" t="s">
        <v>2123</v>
      </c>
      <c r="H402" s="152" t="s">
        <v>32</v>
      </c>
      <c r="I402" s="154"/>
      <c r="L402" s="150"/>
      <c r="M402" s="155"/>
      <c r="T402" s="156"/>
      <c r="AT402" s="152" t="s">
        <v>189</v>
      </c>
      <c r="AU402" s="152" t="s">
        <v>88</v>
      </c>
      <c r="AV402" s="12" t="s">
        <v>86</v>
      </c>
      <c r="AW402" s="12" t="s">
        <v>41</v>
      </c>
      <c r="AX402" s="12" t="s">
        <v>79</v>
      </c>
      <c r="AY402" s="152" t="s">
        <v>178</v>
      </c>
    </row>
    <row r="403" spans="2:65" s="13" customFormat="1" ht="10.199999999999999">
      <c r="B403" s="157"/>
      <c r="D403" s="151" t="s">
        <v>189</v>
      </c>
      <c r="E403" s="158" t="s">
        <v>32</v>
      </c>
      <c r="F403" s="159" t="s">
        <v>2156</v>
      </c>
      <c r="H403" s="160">
        <v>3.84</v>
      </c>
      <c r="I403" s="161"/>
      <c r="L403" s="157"/>
      <c r="M403" s="162"/>
      <c r="T403" s="163"/>
      <c r="AT403" s="158" t="s">
        <v>189</v>
      </c>
      <c r="AU403" s="158" t="s">
        <v>88</v>
      </c>
      <c r="AV403" s="13" t="s">
        <v>88</v>
      </c>
      <c r="AW403" s="13" t="s">
        <v>41</v>
      </c>
      <c r="AX403" s="13" t="s">
        <v>79</v>
      </c>
      <c r="AY403" s="158" t="s">
        <v>178</v>
      </c>
    </row>
    <row r="404" spans="2:65" s="14" customFormat="1" ht="10.199999999999999">
      <c r="B404" s="164"/>
      <c r="D404" s="151" t="s">
        <v>189</v>
      </c>
      <c r="E404" s="165" t="s">
        <v>32</v>
      </c>
      <c r="F404" s="166" t="s">
        <v>192</v>
      </c>
      <c r="H404" s="167">
        <v>3.84</v>
      </c>
      <c r="I404" s="168"/>
      <c r="L404" s="164"/>
      <c r="M404" s="169"/>
      <c r="T404" s="170"/>
      <c r="AT404" s="165" t="s">
        <v>189</v>
      </c>
      <c r="AU404" s="165" t="s">
        <v>88</v>
      </c>
      <c r="AV404" s="14" t="s">
        <v>185</v>
      </c>
      <c r="AW404" s="14" t="s">
        <v>41</v>
      </c>
      <c r="AX404" s="14" t="s">
        <v>86</v>
      </c>
      <c r="AY404" s="165" t="s">
        <v>178</v>
      </c>
    </row>
    <row r="405" spans="2:65" s="1" customFormat="1" ht="44.25" customHeight="1">
      <c r="B405" s="34"/>
      <c r="C405" s="133" t="s">
        <v>532</v>
      </c>
      <c r="D405" s="133" t="s">
        <v>180</v>
      </c>
      <c r="E405" s="134" t="s">
        <v>2157</v>
      </c>
      <c r="F405" s="135" t="s">
        <v>2158</v>
      </c>
      <c r="G405" s="136" t="s">
        <v>277</v>
      </c>
      <c r="H405" s="137">
        <v>5.7</v>
      </c>
      <c r="I405" s="138"/>
      <c r="J405" s="139">
        <f>ROUND(I405*H405,2)</f>
        <v>0</v>
      </c>
      <c r="K405" s="135" t="s">
        <v>184</v>
      </c>
      <c r="L405" s="34"/>
      <c r="M405" s="140" t="s">
        <v>32</v>
      </c>
      <c r="N405" s="141" t="s">
        <v>50</v>
      </c>
      <c r="P405" s="142">
        <f>O405*H405</f>
        <v>0</v>
      </c>
      <c r="Q405" s="142">
        <v>0</v>
      </c>
      <c r="R405" s="142">
        <f>Q405*H405</f>
        <v>0</v>
      </c>
      <c r="S405" s="142">
        <v>0</v>
      </c>
      <c r="T405" s="143">
        <f>S405*H405</f>
        <v>0</v>
      </c>
      <c r="AR405" s="144" t="s">
        <v>185</v>
      </c>
      <c r="AT405" s="144" t="s">
        <v>180</v>
      </c>
      <c r="AU405" s="144" t="s">
        <v>88</v>
      </c>
      <c r="AY405" s="18" t="s">
        <v>178</v>
      </c>
      <c r="BE405" s="145">
        <f>IF(N405="základní",J405,0)</f>
        <v>0</v>
      </c>
      <c r="BF405" s="145">
        <f>IF(N405="snížená",J405,0)</f>
        <v>0</v>
      </c>
      <c r="BG405" s="145">
        <f>IF(N405="zákl. přenesená",J405,0)</f>
        <v>0</v>
      </c>
      <c r="BH405" s="145">
        <f>IF(N405="sníž. přenesená",J405,0)</f>
        <v>0</v>
      </c>
      <c r="BI405" s="145">
        <f>IF(N405="nulová",J405,0)</f>
        <v>0</v>
      </c>
      <c r="BJ405" s="18" t="s">
        <v>86</v>
      </c>
      <c r="BK405" s="145">
        <f>ROUND(I405*H405,2)</f>
        <v>0</v>
      </c>
      <c r="BL405" s="18" t="s">
        <v>185</v>
      </c>
      <c r="BM405" s="144" t="s">
        <v>2159</v>
      </c>
    </row>
    <row r="406" spans="2:65" s="1" customFormat="1" ht="10.199999999999999">
      <c r="B406" s="34"/>
      <c r="D406" s="146" t="s">
        <v>187</v>
      </c>
      <c r="F406" s="147" t="s">
        <v>2160</v>
      </c>
      <c r="I406" s="148"/>
      <c r="L406" s="34"/>
      <c r="M406" s="149"/>
      <c r="T406" s="55"/>
      <c r="AT406" s="18" t="s">
        <v>187</v>
      </c>
      <c r="AU406" s="18" t="s">
        <v>88</v>
      </c>
    </row>
    <row r="407" spans="2:65" s="12" customFormat="1" ht="10.199999999999999">
      <c r="B407" s="150"/>
      <c r="D407" s="151" t="s">
        <v>189</v>
      </c>
      <c r="E407" s="152" t="s">
        <v>32</v>
      </c>
      <c r="F407" s="153" t="s">
        <v>2027</v>
      </c>
      <c r="H407" s="152" t="s">
        <v>32</v>
      </c>
      <c r="I407" s="154"/>
      <c r="L407" s="150"/>
      <c r="M407" s="155"/>
      <c r="T407" s="156"/>
      <c r="AT407" s="152" t="s">
        <v>189</v>
      </c>
      <c r="AU407" s="152" t="s">
        <v>88</v>
      </c>
      <c r="AV407" s="12" t="s">
        <v>86</v>
      </c>
      <c r="AW407" s="12" t="s">
        <v>41</v>
      </c>
      <c r="AX407" s="12" t="s">
        <v>79</v>
      </c>
      <c r="AY407" s="152" t="s">
        <v>178</v>
      </c>
    </row>
    <row r="408" spans="2:65" s="12" customFormat="1" ht="10.199999999999999">
      <c r="B408" s="150"/>
      <c r="D408" s="151" t="s">
        <v>189</v>
      </c>
      <c r="E408" s="152" t="s">
        <v>32</v>
      </c>
      <c r="F408" s="153" t="s">
        <v>2081</v>
      </c>
      <c r="H408" s="152" t="s">
        <v>32</v>
      </c>
      <c r="I408" s="154"/>
      <c r="L408" s="150"/>
      <c r="M408" s="155"/>
      <c r="T408" s="156"/>
      <c r="AT408" s="152" t="s">
        <v>189</v>
      </c>
      <c r="AU408" s="152" t="s">
        <v>88</v>
      </c>
      <c r="AV408" s="12" t="s">
        <v>86</v>
      </c>
      <c r="AW408" s="12" t="s">
        <v>41</v>
      </c>
      <c r="AX408" s="12" t="s">
        <v>79</v>
      </c>
      <c r="AY408" s="152" t="s">
        <v>178</v>
      </c>
    </row>
    <row r="409" spans="2:65" s="12" customFormat="1" ht="10.199999999999999">
      <c r="B409" s="150"/>
      <c r="D409" s="151" t="s">
        <v>189</v>
      </c>
      <c r="E409" s="152" t="s">
        <v>32</v>
      </c>
      <c r="F409" s="153" t="s">
        <v>2000</v>
      </c>
      <c r="H409" s="152" t="s">
        <v>32</v>
      </c>
      <c r="I409" s="154"/>
      <c r="L409" s="150"/>
      <c r="M409" s="155"/>
      <c r="T409" s="156"/>
      <c r="AT409" s="152" t="s">
        <v>189</v>
      </c>
      <c r="AU409" s="152" t="s">
        <v>88</v>
      </c>
      <c r="AV409" s="12" t="s">
        <v>86</v>
      </c>
      <c r="AW409" s="12" t="s">
        <v>41</v>
      </c>
      <c r="AX409" s="12" t="s">
        <v>79</v>
      </c>
      <c r="AY409" s="152" t="s">
        <v>178</v>
      </c>
    </row>
    <row r="410" spans="2:65" s="12" customFormat="1" ht="20.399999999999999">
      <c r="B410" s="150"/>
      <c r="D410" s="151" t="s">
        <v>189</v>
      </c>
      <c r="E410" s="152" t="s">
        <v>32</v>
      </c>
      <c r="F410" s="153" t="s">
        <v>281</v>
      </c>
      <c r="H410" s="152" t="s">
        <v>32</v>
      </c>
      <c r="I410" s="154"/>
      <c r="L410" s="150"/>
      <c r="M410" s="155"/>
      <c r="T410" s="156"/>
      <c r="AT410" s="152" t="s">
        <v>189</v>
      </c>
      <c r="AU410" s="152" t="s">
        <v>88</v>
      </c>
      <c r="AV410" s="12" t="s">
        <v>86</v>
      </c>
      <c r="AW410" s="12" t="s">
        <v>41</v>
      </c>
      <c r="AX410" s="12" t="s">
        <v>79</v>
      </c>
      <c r="AY410" s="152" t="s">
        <v>178</v>
      </c>
    </row>
    <row r="411" spans="2:65" s="12" customFormat="1" ht="20.399999999999999">
      <c r="B411" s="150"/>
      <c r="D411" s="151" t="s">
        <v>189</v>
      </c>
      <c r="E411" s="152" t="s">
        <v>32</v>
      </c>
      <c r="F411" s="153" t="s">
        <v>2130</v>
      </c>
      <c r="H411" s="152" t="s">
        <v>32</v>
      </c>
      <c r="I411" s="154"/>
      <c r="L411" s="150"/>
      <c r="M411" s="155"/>
      <c r="T411" s="156"/>
      <c r="AT411" s="152" t="s">
        <v>189</v>
      </c>
      <c r="AU411" s="152" t="s">
        <v>88</v>
      </c>
      <c r="AV411" s="12" t="s">
        <v>86</v>
      </c>
      <c r="AW411" s="12" t="s">
        <v>41</v>
      </c>
      <c r="AX411" s="12" t="s">
        <v>79</v>
      </c>
      <c r="AY411" s="152" t="s">
        <v>178</v>
      </c>
    </row>
    <row r="412" spans="2:65" s="12" customFormat="1" ht="10.199999999999999">
      <c r="B412" s="150"/>
      <c r="D412" s="151" t="s">
        <v>189</v>
      </c>
      <c r="E412" s="152" t="s">
        <v>32</v>
      </c>
      <c r="F412" s="153" t="s">
        <v>2122</v>
      </c>
      <c r="H412" s="152" t="s">
        <v>32</v>
      </c>
      <c r="I412" s="154"/>
      <c r="L412" s="150"/>
      <c r="M412" s="155"/>
      <c r="T412" s="156"/>
      <c r="AT412" s="152" t="s">
        <v>189</v>
      </c>
      <c r="AU412" s="152" t="s">
        <v>88</v>
      </c>
      <c r="AV412" s="12" t="s">
        <v>86</v>
      </c>
      <c r="AW412" s="12" t="s">
        <v>41</v>
      </c>
      <c r="AX412" s="12" t="s">
        <v>79</v>
      </c>
      <c r="AY412" s="152" t="s">
        <v>178</v>
      </c>
    </row>
    <row r="413" spans="2:65" s="12" customFormat="1" ht="10.199999999999999">
      <c r="B413" s="150"/>
      <c r="D413" s="151" t="s">
        <v>189</v>
      </c>
      <c r="E413" s="152" t="s">
        <v>32</v>
      </c>
      <c r="F413" s="153" t="s">
        <v>2123</v>
      </c>
      <c r="H413" s="152" t="s">
        <v>32</v>
      </c>
      <c r="I413" s="154"/>
      <c r="L413" s="150"/>
      <c r="M413" s="155"/>
      <c r="T413" s="156"/>
      <c r="AT413" s="152" t="s">
        <v>189</v>
      </c>
      <c r="AU413" s="152" t="s">
        <v>88</v>
      </c>
      <c r="AV413" s="12" t="s">
        <v>86</v>
      </c>
      <c r="AW413" s="12" t="s">
        <v>41</v>
      </c>
      <c r="AX413" s="12" t="s">
        <v>79</v>
      </c>
      <c r="AY413" s="152" t="s">
        <v>178</v>
      </c>
    </row>
    <row r="414" spans="2:65" s="13" customFormat="1" ht="10.199999999999999">
      <c r="B414" s="157"/>
      <c r="D414" s="151" t="s">
        <v>189</v>
      </c>
      <c r="E414" s="158" t="s">
        <v>32</v>
      </c>
      <c r="F414" s="159" t="s">
        <v>2161</v>
      </c>
      <c r="H414" s="160">
        <v>4.2</v>
      </c>
      <c r="I414" s="161"/>
      <c r="L414" s="157"/>
      <c r="M414" s="162"/>
      <c r="T414" s="163"/>
      <c r="AT414" s="158" t="s">
        <v>189</v>
      </c>
      <c r="AU414" s="158" t="s">
        <v>88</v>
      </c>
      <c r="AV414" s="13" t="s">
        <v>88</v>
      </c>
      <c r="AW414" s="13" t="s">
        <v>41</v>
      </c>
      <c r="AX414" s="13" t="s">
        <v>79</v>
      </c>
      <c r="AY414" s="158" t="s">
        <v>178</v>
      </c>
    </row>
    <row r="415" spans="2:65" s="13" customFormat="1" ht="10.199999999999999">
      <c r="B415" s="157"/>
      <c r="D415" s="151" t="s">
        <v>189</v>
      </c>
      <c r="E415" s="158" t="s">
        <v>32</v>
      </c>
      <c r="F415" s="159" t="s">
        <v>2162</v>
      </c>
      <c r="H415" s="160">
        <v>1.5</v>
      </c>
      <c r="I415" s="161"/>
      <c r="L415" s="157"/>
      <c r="M415" s="162"/>
      <c r="T415" s="163"/>
      <c r="AT415" s="158" t="s">
        <v>189</v>
      </c>
      <c r="AU415" s="158" t="s">
        <v>88</v>
      </c>
      <c r="AV415" s="13" t="s">
        <v>88</v>
      </c>
      <c r="AW415" s="13" t="s">
        <v>41</v>
      </c>
      <c r="AX415" s="13" t="s">
        <v>79</v>
      </c>
      <c r="AY415" s="158" t="s">
        <v>178</v>
      </c>
    </row>
    <row r="416" spans="2:65" s="14" customFormat="1" ht="10.199999999999999">
      <c r="B416" s="164"/>
      <c r="D416" s="151" t="s">
        <v>189</v>
      </c>
      <c r="E416" s="165" t="s">
        <v>32</v>
      </c>
      <c r="F416" s="166" t="s">
        <v>192</v>
      </c>
      <c r="H416" s="167">
        <v>5.7</v>
      </c>
      <c r="I416" s="168"/>
      <c r="L416" s="164"/>
      <c r="M416" s="169"/>
      <c r="T416" s="170"/>
      <c r="AT416" s="165" t="s">
        <v>189</v>
      </c>
      <c r="AU416" s="165" t="s">
        <v>88</v>
      </c>
      <c r="AV416" s="14" t="s">
        <v>185</v>
      </c>
      <c r="AW416" s="14" t="s">
        <v>41</v>
      </c>
      <c r="AX416" s="14" t="s">
        <v>86</v>
      </c>
      <c r="AY416" s="165" t="s">
        <v>178</v>
      </c>
    </row>
    <row r="417" spans="2:65" s="1" customFormat="1" ht="55.5" customHeight="1">
      <c r="B417" s="34"/>
      <c r="C417" s="133" t="s">
        <v>540</v>
      </c>
      <c r="D417" s="133" t="s">
        <v>180</v>
      </c>
      <c r="E417" s="134" t="s">
        <v>2163</v>
      </c>
      <c r="F417" s="135" t="s">
        <v>2164</v>
      </c>
      <c r="G417" s="136" t="s">
        <v>202</v>
      </c>
      <c r="H417" s="137">
        <v>25</v>
      </c>
      <c r="I417" s="138"/>
      <c r="J417" s="139">
        <f>ROUND(I417*H417,2)</f>
        <v>0</v>
      </c>
      <c r="K417" s="135" t="s">
        <v>184</v>
      </c>
      <c r="L417" s="34"/>
      <c r="M417" s="140" t="s">
        <v>32</v>
      </c>
      <c r="N417" s="141" t="s">
        <v>50</v>
      </c>
      <c r="P417" s="142">
        <f>O417*H417</f>
        <v>0</v>
      </c>
      <c r="Q417" s="142">
        <v>1E-3</v>
      </c>
      <c r="R417" s="142">
        <f>Q417*H417</f>
        <v>2.5000000000000001E-2</v>
      </c>
      <c r="S417" s="142">
        <v>0</v>
      </c>
      <c r="T417" s="143">
        <f>S417*H417</f>
        <v>0</v>
      </c>
      <c r="AR417" s="144" t="s">
        <v>185</v>
      </c>
      <c r="AT417" s="144" t="s">
        <v>180</v>
      </c>
      <c r="AU417" s="144" t="s">
        <v>88</v>
      </c>
      <c r="AY417" s="18" t="s">
        <v>178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86</v>
      </c>
      <c r="BK417" s="145">
        <f>ROUND(I417*H417,2)</f>
        <v>0</v>
      </c>
      <c r="BL417" s="18" t="s">
        <v>185</v>
      </c>
      <c r="BM417" s="144" t="s">
        <v>2165</v>
      </c>
    </row>
    <row r="418" spans="2:65" s="1" customFormat="1" ht="10.199999999999999">
      <c r="B418" s="34"/>
      <c r="D418" s="146" t="s">
        <v>187</v>
      </c>
      <c r="F418" s="147" t="s">
        <v>2166</v>
      </c>
      <c r="I418" s="148"/>
      <c r="L418" s="34"/>
      <c r="M418" s="149"/>
      <c r="T418" s="55"/>
      <c r="AT418" s="18" t="s">
        <v>187</v>
      </c>
      <c r="AU418" s="18" t="s">
        <v>88</v>
      </c>
    </row>
    <row r="419" spans="2:65" s="12" customFormat="1" ht="10.199999999999999">
      <c r="B419" s="150"/>
      <c r="D419" s="151" t="s">
        <v>189</v>
      </c>
      <c r="E419" s="152" t="s">
        <v>32</v>
      </c>
      <c r="F419" s="153" t="s">
        <v>2027</v>
      </c>
      <c r="H419" s="152" t="s">
        <v>32</v>
      </c>
      <c r="I419" s="154"/>
      <c r="L419" s="150"/>
      <c r="M419" s="155"/>
      <c r="T419" s="156"/>
      <c r="AT419" s="152" t="s">
        <v>189</v>
      </c>
      <c r="AU419" s="152" t="s">
        <v>88</v>
      </c>
      <c r="AV419" s="12" t="s">
        <v>86</v>
      </c>
      <c r="AW419" s="12" t="s">
        <v>41</v>
      </c>
      <c r="AX419" s="12" t="s">
        <v>79</v>
      </c>
      <c r="AY419" s="152" t="s">
        <v>178</v>
      </c>
    </row>
    <row r="420" spans="2:65" s="12" customFormat="1" ht="10.199999999999999">
      <c r="B420" s="150"/>
      <c r="D420" s="151" t="s">
        <v>189</v>
      </c>
      <c r="E420" s="152" t="s">
        <v>32</v>
      </c>
      <c r="F420" s="153" t="s">
        <v>2081</v>
      </c>
      <c r="H420" s="152" t="s">
        <v>32</v>
      </c>
      <c r="I420" s="154"/>
      <c r="L420" s="150"/>
      <c r="M420" s="155"/>
      <c r="T420" s="156"/>
      <c r="AT420" s="152" t="s">
        <v>189</v>
      </c>
      <c r="AU420" s="152" t="s">
        <v>88</v>
      </c>
      <c r="AV420" s="12" t="s">
        <v>86</v>
      </c>
      <c r="AW420" s="12" t="s">
        <v>41</v>
      </c>
      <c r="AX420" s="12" t="s">
        <v>79</v>
      </c>
      <c r="AY420" s="152" t="s">
        <v>178</v>
      </c>
    </row>
    <row r="421" spans="2:65" s="12" customFormat="1" ht="10.199999999999999">
      <c r="B421" s="150"/>
      <c r="D421" s="151" t="s">
        <v>189</v>
      </c>
      <c r="E421" s="152" t="s">
        <v>32</v>
      </c>
      <c r="F421" s="153" t="s">
        <v>2000</v>
      </c>
      <c r="H421" s="152" t="s">
        <v>32</v>
      </c>
      <c r="I421" s="154"/>
      <c r="L421" s="150"/>
      <c r="M421" s="155"/>
      <c r="T421" s="156"/>
      <c r="AT421" s="152" t="s">
        <v>189</v>
      </c>
      <c r="AU421" s="152" t="s">
        <v>88</v>
      </c>
      <c r="AV421" s="12" t="s">
        <v>86</v>
      </c>
      <c r="AW421" s="12" t="s">
        <v>41</v>
      </c>
      <c r="AX421" s="12" t="s">
        <v>79</v>
      </c>
      <c r="AY421" s="152" t="s">
        <v>178</v>
      </c>
    </row>
    <row r="422" spans="2:65" s="12" customFormat="1" ht="10.199999999999999">
      <c r="B422" s="150"/>
      <c r="D422" s="151" t="s">
        <v>189</v>
      </c>
      <c r="E422" s="152" t="s">
        <v>32</v>
      </c>
      <c r="F422" s="153" t="s">
        <v>2122</v>
      </c>
      <c r="H422" s="152" t="s">
        <v>32</v>
      </c>
      <c r="I422" s="154"/>
      <c r="L422" s="150"/>
      <c r="M422" s="155"/>
      <c r="T422" s="156"/>
      <c r="AT422" s="152" t="s">
        <v>189</v>
      </c>
      <c r="AU422" s="152" t="s">
        <v>88</v>
      </c>
      <c r="AV422" s="12" t="s">
        <v>86</v>
      </c>
      <c r="AW422" s="12" t="s">
        <v>41</v>
      </c>
      <c r="AX422" s="12" t="s">
        <v>79</v>
      </c>
      <c r="AY422" s="152" t="s">
        <v>178</v>
      </c>
    </row>
    <row r="423" spans="2:65" s="13" customFormat="1" ht="10.199999999999999">
      <c r="B423" s="157"/>
      <c r="D423" s="151" t="s">
        <v>189</v>
      </c>
      <c r="E423" s="158" t="s">
        <v>32</v>
      </c>
      <c r="F423" s="159" t="s">
        <v>2167</v>
      </c>
      <c r="H423" s="160">
        <v>25</v>
      </c>
      <c r="I423" s="161"/>
      <c r="L423" s="157"/>
      <c r="M423" s="162"/>
      <c r="T423" s="163"/>
      <c r="AT423" s="158" t="s">
        <v>189</v>
      </c>
      <c r="AU423" s="158" t="s">
        <v>88</v>
      </c>
      <c r="AV423" s="13" t="s">
        <v>88</v>
      </c>
      <c r="AW423" s="13" t="s">
        <v>41</v>
      </c>
      <c r="AX423" s="13" t="s">
        <v>79</v>
      </c>
      <c r="AY423" s="158" t="s">
        <v>178</v>
      </c>
    </row>
    <row r="424" spans="2:65" s="14" customFormat="1" ht="10.199999999999999">
      <c r="B424" s="164"/>
      <c r="D424" s="151" t="s">
        <v>189</v>
      </c>
      <c r="E424" s="165" t="s">
        <v>32</v>
      </c>
      <c r="F424" s="166" t="s">
        <v>192</v>
      </c>
      <c r="H424" s="167">
        <v>25</v>
      </c>
      <c r="I424" s="168"/>
      <c r="L424" s="164"/>
      <c r="M424" s="169"/>
      <c r="T424" s="170"/>
      <c r="AT424" s="165" t="s">
        <v>189</v>
      </c>
      <c r="AU424" s="165" t="s">
        <v>88</v>
      </c>
      <c r="AV424" s="14" t="s">
        <v>185</v>
      </c>
      <c r="AW424" s="14" t="s">
        <v>41</v>
      </c>
      <c r="AX424" s="14" t="s">
        <v>86</v>
      </c>
      <c r="AY424" s="165" t="s">
        <v>178</v>
      </c>
    </row>
    <row r="425" spans="2:65" s="1" customFormat="1" ht="24.15" customHeight="1">
      <c r="B425" s="34"/>
      <c r="C425" s="133" t="s">
        <v>549</v>
      </c>
      <c r="D425" s="133" t="s">
        <v>180</v>
      </c>
      <c r="E425" s="134" t="s">
        <v>2168</v>
      </c>
      <c r="F425" s="135" t="s">
        <v>2169</v>
      </c>
      <c r="G425" s="136" t="s">
        <v>234</v>
      </c>
      <c r="H425" s="137">
        <v>68.8</v>
      </c>
      <c r="I425" s="138"/>
      <c r="J425" s="139">
        <f>ROUND(I425*H425,2)</f>
        <v>0</v>
      </c>
      <c r="K425" s="135" t="s">
        <v>184</v>
      </c>
      <c r="L425" s="34"/>
      <c r="M425" s="140" t="s">
        <v>32</v>
      </c>
      <c r="N425" s="141" t="s">
        <v>50</v>
      </c>
      <c r="P425" s="142">
        <f>O425*H425</f>
        <v>0</v>
      </c>
      <c r="Q425" s="142">
        <v>6.9999999999999999E-4</v>
      </c>
      <c r="R425" s="142">
        <f>Q425*H425</f>
        <v>4.8159999999999994E-2</v>
      </c>
      <c r="S425" s="142">
        <v>0</v>
      </c>
      <c r="T425" s="143">
        <f>S425*H425</f>
        <v>0</v>
      </c>
      <c r="AR425" s="144" t="s">
        <v>185</v>
      </c>
      <c r="AT425" s="144" t="s">
        <v>180</v>
      </c>
      <c r="AU425" s="144" t="s">
        <v>88</v>
      </c>
      <c r="AY425" s="18" t="s">
        <v>178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86</v>
      </c>
      <c r="BK425" s="145">
        <f>ROUND(I425*H425,2)</f>
        <v>0</v>
      </c>
      <c r="BL425" s="18" t="s">
        <v>185</v>
      </c>
      <c r="BM425" s="144" t="s">
        <v>2170</v>
      </c>
    </row>
    <row r="426" spans="2:65" s="1" customFormat="1" ht="10.199999999999999">
      <c r="B426" s="34"/>
      <c r="D426" s="146" t="s">
        <v>187</v>
      </c>
      <c r="F426" s="147" t="s">
        <v>2171</v>
      </c>
      <c r="I426" s="148"/>
      <c r="L426" s="34"/>
      <c r="M426" s="149"/>
      <c r="T426" s="55"/>
      <c r="AT426" s="18" t="s">
        <v>187</v>
      </c>
      <c r="AU426" s="18" t="s">
        <v>88</v>
      </c>
    </row>
    <row r="427" spans="2:65" s="12" customFormat="1" ht="10.199999999999999">
      <c r="B427" s="150"/>
      <c r="D427" s="151" t="s">
        <v>189</v>
      </c>
      <c r="E427" s="152" t="s">
        <v>32</v>
      </c>
      <c r="F427" s="153" t="s">
        <v>2027</v>
      </c>
      <c r="H427" s="152" t="s">
        <v>32</v>
      </c>
      <c r="I427" s="154"/>
      <c r="L427" s="150"/>
      <c r="M427" s="155"/>
      <c r="T427" s="156"/>
      <c r="AT427" s="152" t="s">
        <v>189</v>
      </c>
      <c r="AU427" s="152" t="s">
        <v>88</v>
      </c>
      <c r="AV427" s="12" t="s">
        <v>86</v>
      </c>
      <c r="AW427" s="12" t="s">
        <v>41</v>
      </c>
      <c r="AX427" s="12" t="s">
        <v>79</v>
      </c>
      <c r="AY427" s="152" t="s">
        <v>178</v>
      </c>
    </row>
    <row r="428" spans="2:65" s="12" customFormat="1" ht="10.199999999999999">
      <c r="B428" s="150"/>
      <c r="D428" s="151" t="s">
        <v>189</v>
      </c>
      <c r="E428" s="152" t="s">
        <v>32</v>
      </c>
      <c r="F428" s="153" t="s">
        <v>2000</v>
      </c>
      <c r="H428" s="152" t="s">
        <v>32</v>
      </c>
      <c r="I428" s="154"/>
      <c r="L428" s="150"/>
      <c r="M428" s="155"/>
      <c r="T428" s="156"/>
      <c r="AT428" s="152" t="s">
        <v>189</v>
      </c>
      <c r="AU428" s="152" t="s">
        <v>88</v>
      </c>
      <c r="AV428" s="12" t="s">
        <v>86</v>
      </c>
      <c r="AW428" s="12" t="s">
        <v>41</v>
      </c>
      <c r="AX428" s="12" t="s">
        <v>79</v>
      </c>
      <c r="AY428" s="152" t="s">
        <v>178</v>
      </c>
    </row>
    <row r="429" spans="2:65" s="12" customFormat="1" ht="10.199999999999999">
      <c r="B429" s="150"/>
      <c r="D429" s="151" t="s">
        <v>189</v>
      </c>
      <c r="E429" s="152" t="s">
        <v>32</v>
      </c>
      <c r="F429" s="153" t="s">
        <v>2122</v>
      </c>
      <c r="H429" s="152" t="s">
        <v>32</v>
      </c>
      <c r="I429" s="154"/>
      <c r="L429" s="150"/>
      <c r="M429" s="155"/>
      <c r="T429" s="156"/>
      <c r="AT429" s="152" t="s">
        <v>189</v>
      </c>
      <c r="AU429" s="152" t="s">
        <v>88</v>
      </c>
      <c r="AV429" s="12" t="s">
        <v>86</v>
      </c>
      <c r="AW429" s="12" t="s">
        <v>41</v>
      </c>
      <c r="AX429" s="12" t="s">
        <v>79</v>
      </c>
      <c r="AY429" s="152" t="s">
        <v>178</v>
      </c>
    </row>
    <row r="430" spans="2:65" s="12" customFormat="1" ht="10.199999999999999">
      <c r="B430" s="150"/>
      <c r="D430" s="151" t="s">
        <v>189</v>
      </c>
      <c r="E430" s="152" t="s">
        <v>32</v>
      </c>
      <c r="F430" s="153" t="s">
        <v>2123</v>
      </c>
      <c r="H430" s="152" t="s">
        <v>32</v>
      </c>
      <c r="I430" s="154"/>
      <c r="L430" s="150"/>
      <c r="M430" s="155"/>
      <c r="T430" s="156"/>
      <c r="AT430" s="152" t="s">
        <v>189</v>
      </c>
      <c r="AU430" s="152" t="s">
        <v>88</v>
      </c>
      <c r="AV430" s="12" t="s">
        <v>86</v>
      </c>
      <c r="AW430" s="12" t="s">
        <v>41</v>
      </c>
      <c r="AX430" s="12" t="s">
        <v>79</v>
      </c>
      <c r="AY430" s="152" t="s">
        <v>178</v>
      </c>
    </row>
    <row r="431" spans="2:65" s="13" customFormat="1" ht="10.199999999999999">
      <c r="B431" s="157"/>
      <c r="D431" s="151" t="s">
        <v>189</v>
      </c>
      <c r="E431" s="158" t="s">
        <v>32</v>
      </c>
      <c r="F431" s="159" t="s">
        <v>2172</v>
      </c>
      <c r="H431" s="160">
        <v>44.8</v>
      </c>
      <c r="I431" s="161"/>
      <c r="L431" s="157"/>
      <c r="M431" s="162"/>
      <c r="T431" s="163"/>
      <c r="AT431" s="158" t="s">
        <v>189</v>
      </c>
      <c r="AU431" s="158" t="s">
        <v>88</v>
      </c>
      <c r="AV431" s="13" t="s">
        <v>88</v>
      </c>
      <c r="AW431" s="13" t="s">
        <v>41</v>
      </c>
      <c r="AX431" s="13" t="s">
        <v>79</v>
      </c>
      <c r="AY431" s="158" t="s">
        <v>178</v>
      </c>
    </row>
    <row r="432" spans="2:65" s="13" customFormat="1" ht="10.199999999999999">
      <c r="B432" s="157"/>
      <c r="D432" s="151" t="s">
        <v>189</v>
      </c>
      <c r="E432" s="158" t="s">
        <v>32</v>
      </c>
      <c r="F432" s="159" t="s">
        <v>2173</v>
      </c>
      <c r="H432" s="160">
        <v>24</v>
      </c>
      <c r="I432" s="161"/>
      <c r="L432" s="157"/>
      <c r="M432" s="162"/>
      <c r="T432" s="163"/>
      <c r="AT432" s="158" t="s">
        <v>189</v>
      </c>
      <c r="AU432" s="158" t="s">
        <v>88</v>
      </c>
      <c r="AV432" s="13" t="s">
        <v>88</v>
      </c>
      <c r="AW432" s="13" t="s">
        <v>41</v>
      </c>
      <c r="AX432" s="13" t="s">
        <v>79</v>
      </c>
      <c r="AY432" s="158" t="s">
        <v>178</v>
      </c>
    </row>
    <row r="433" spans="2:65" s="14" customFormat="1" ht="10.199999999999999">
      <c r="B433" s="164"/>
      <c r="D433" s="151" t="s">
        <v>189</v>
      </c>
      <c r="E433" s="165" t="s">
        <v>32</v>
      </c>
      <c r="F433" s="166" t="s">
        <v>192</v>
      </c>
      <c r="H433" s="167">
        <v>68.8</v>
      </c>
      <c r="I433" s="168"/>
      <c r="L433" s="164"/>
      <c r="M433" s="169"/>
      <c r="T433" s="170"/>
      <c r="AT433" s="165" t="s">
        <v>189</v>
      </c>
      <c r="AU433" s="165" t="s">
        <v>88</v>
      </c>
      <c r="AV433" s="14" t="s">
        <v>185</v>
      </c>
      <c r="AW433" s="14" t="s">
        <v>41</v>
      </c>
      <c r="AX433" s="14" t="s">
        <v>86</v>
      </c>
      <c r="AY433" s="165" t="s">
        <v>178</v>
      </c>
    </row>
    <row r="434" spans="2:65" s="1" customFormat="1" ht="44.25" customHeight="1">
      <c r="B434" s="34"/>
      <c r="C434" s="133" t="s">
        <v>555</v>
      </c>
      <c r="D434" s="133" t="s">
        <v>180</v>
      </c>
      <c r="E434" s="134" t="s">
        <v>2174</v>
      </c>
      <c r="F434" s="135" t="s">
        <v>2175</v>
      </c>
      <c r="G434" s="136" t="s">
        <v>234</v>
      </c>
      <c r="H434" s="137">
        <v>68.8</v>
      </c>
      <c r="I434" s="138"/>
      <c r="J434" s="139">
        <f>ROUND(I434*H434,2)</f>
        <v>0</v>
      </c>
      <c r="K434" s="135" t="s">
        <v>184</v>
      </c>
      <c r="L434" s="34"/>
      <c r="M434" s="140" t="s">
        <v>32</v>
      </c>
      <c r="N434" s="141" t="s">
        <v>50</v>
      </c>
      <c r="P434" s="142">
        <f>O434*H434</f>
        <v>0</v>
      </c>
      <c r="Q434" s="142">
        <v>0</v>
      </c>
      <c r="R434" s="142">
        <f>Q434*H434</f>
        <v>0</v>
      </c>
      <c r="S434" s="142">
        <v>0</v>
      </c>
      <c r="T434" s="143">
        <f>S434*H434</f>
        <v>0</v>
      </c>
      <c r="AR434" s="144" t="s">
        <v>185</v>
      </c>
      <c r="AT434" s="144" t="s">
        <v>180</v>
      </c>
      <c r="AU434" s="144" t="s">
        <v>88</v>
      </c>
      <c r="AY434" s="18" t="s">
        <v>178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8" t="s">
        <v>86</v>
      </c>
      <c r="BK434" s="145">
        <f>ROUND(I434*H434,2)</f>
        <v>0</v>
      </c>
      <c r="BL434" s="18" t="s">
        <v>185</v>
      </c>
      <c r="BM434" s="144" t="s">
        <v>2176</v>
      </c>
    </row>
    <row r="435" spans="2:65" s="1" customFormat="1" ht="10.199999999999999">
      <c r="B435" s="34"/>
      <c r="D435" s="146" t="s">
        <v>187</v>
      </c>
      <c r="F435" s="147" t="s">
        <v>2177</v>
      </c>
      <c r="I435" s="148"/>
      <c r="L435" s="34"/>
      <c r="M435" s="149"/>
      <c r="T435" s="55"/>
      <c r="AT435" s="18" t="s">
        <v>187</v>
      </c>
      <c r="AU435" s="18" t="s">
        <v>88</v>
      </c>
    </row>
    <row r="436" spans="2:65" s="13" customFormat="1" ht="10.199999999999999">
      <c r="B436" s="157"/>
      <c r="D436" s="151" t="s">
        <v>189</v>
      </c>
      <c r="E436" s="158" t="s">
        <v>32</v>
      </c>
      <c r="F436" s="159" t="s">
        <v>2178</v>
      </c>
      <c r="H436" s="160">
        <v>68.8</v>
      </c>
      <c r="I436" s="161"/>
      <c r="L436" s="157"/>
      <c r="M436" s="162"/>
      <c r="T436" s="163"/>
      <c r="AT436" s="158" t="s">
        <v>189</v>
      </c>
      <c r="AU436" s="158" t="s">
        <v>88</v>
      </c>
      <c r="AV436" s="13" t="s">
        <v>88</v>
      </c>
      <c r="AW436" s="13" t="s">
        <v>41</v>
      </c>
      <c r="AX436" s="13" t="s">
        <v>86</v>
      </c>
      <c r="AY436" s="158" t="s">
        <v>178</v>
      </c>
    </row>
    <row r="437" spans="2:65" s="1" customFormat="1" ht="33" customHeight="1">
      <c r="B437" s="34"/>
      <c r="C437" s="133" t="s">
        <v>563</v>
      </c>
      <c r="D437" s="133" t="s">
        <v>180</v>
      </c>
      <c r="E437" s="134" t="s">
        <v>2179</v>
      </c>
      <c r="F437" s="135" t="s">
        <v>2180</v>
      </c>
      <c r="G437" s="136" t="s">
        <v>277</v>
      </c>
      <c r="H437" s="137">
        <v>52.8</v>
      </c>
      <c r="I437" s="138"/>
      <c r="J437" s="139">
        <f>ROUND(I437*H437,2)</f>
        <v>0</v>
      </c>
      <c r="K437" s="135" t="s">
        <v>184</v>
      </c>
      <c r="L437" s="34"/>
      <c r="M437" s="140" t="s">
        <v>32</v>
      </c>
      <c r="N437" s="141" t="s">
        <v>50</v>
      </c>
      <c r="P437" s="142">
        <f>O437*H437</f>
        <v>0</v>
      </c>
      <c r="Q437" s="142">
        <v>4.6000000000000001E-4</v>
      </c>
      <c r="R437" s="142">
        <f>Q437*H437</f>
        <v>2.4288000000000001E-2</v>
      </c>
      <c r="S437" s="142">
        <v>0</v>
      </c>
      <c r="T437" s="143">
        <f>S437*H437</f>
        <v>0</v>
      </c>
      <c r="AR437" s="144" t="s">
        <v>185</v>
      </c>
      <c r="AT437" s="144" t="s">
        <v>180</v>
      </c>
      <c r="AU437" s="144" t="s">
        <v>88</v>
      </c>
      <c r="AY437" s="18" t="s">
        <v>178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8" t="s">
        <v>86</v>
      </c>
      <c r="BK437" s="145">
        <f>ROUND(I437*H437,2)</f>
        <v>0</v>
      </c>
      <c r="BL437" s="18" t="s">
        <v>185</v>
      </c>
      <c r="BM437" s="144" t="s">
        <v>2181</v>
      </c>
    </row>
    <row r="438" spans="2:65" s="1" customFormat="1" ht="10.199999999999999">
      <c r="B438" s="34"/>
      <c r="D438" s="146" t="s">
        <v>187</v>
      </c>
      <c r="F438" s="147" t="s">
        <v>2182</v>
      </c>
      <c r="I438" s="148"/>
      <c r="L438" s="34"/>
      <c r="M438" s="149"/>
      <c r="T438" s="55"/>
      <c r="AT438" s="18" t="s">
        <v>187</v>
      </c>
      <c r="AU438" s="18" t="s">
        <v>88</v>
      </c>
    </row>
    <row r="439" spans="2:65" s="12" customFormat="1" ht="10.199999999999999">
      <c r="B439" s="150"/>
      <c r="D439" s="151" t="s">
        <v>189</v>
      </c>
      <c r="E439" s="152" t="s">
        <v>32</v>
      </c>
      <c r="F439" s="153" t="s">
        <v>2027</v>
      </c>
      <c r="H439" s="152" t="s">
        <v>32</v>
      </c>
      <c r="I439" s="154"/>
      <c r="L439" s="150"/>
      <c r="M439" s="155"/>
      <c r="T439" s="156"/>
      <c r="AT439" s="152" t="s">
        <v>189</v>
      </c>
      <c r="AU439" s="152" t="s">
        <v>88</v>
      </c>
      <c r="AV439" s="12" t="s">
        <v>86</v>
      </c>
      <c r="AW439" s="12" t="s">
        <v>41</v>
      </c>
      <c r="AX439" s="12" t="s">
        <v>79</v>
      </c>
      <c r="AY439" s="152" t="s">
        <v>178</v>
      </c>
    </row>
    <row r="440" spans="2:65" s="12" customFormat="1" ht="10.199999999999999">
      <c r="B440" s="150"/>
      <c r="D440" s="151" t="s">
        <v>189</v>
      </c>
      <c r="E440" s="152" t="s">
        <v>32</v>
      </c>
      <c r="F440" s="153" t="s">
        <v>2000</v>
      </c>
      <c r="H440" s="152" t="s">
        <v>32</v>
      </c>
      <c r="I440" s="154"/>
      <c r="L440" s="150"/>
      <c r="M440" s="155"/>
      <c r="T440" s="156"/>
      <c r="AT440" s="152" t="s">
        <v>189</v>
      </c>
      <c r="AU440" s="152" t="s">
        <v>88</v>
      </c>
      <c r="AV440" s="12" t="s">
        <v>86</v>
      </c>
      <c r="AW440" s="12" t="s">
        <v>41</v>
      </c>
      <c r="AX440" s="12" t="s">
        <v>79</v>
      </c>
      <c r="AY440" s="152" t="s">
        <v>178</v>
      </c>
    </row>
    <row r="441" spans="2:65" s="12" customFormat="1" ht="10.199999999999999">
      <c r="B441" s="150"/>
      <c r="D441" s="151" t="s">
        <v>189</v>
      </c>
      <c r="E441" s="152" t="s">
        <v>32</v>
      </c>
      <c r="F441" s="153" t="s">
        <v>2122</v>
      </c>
      <c r="H441" s="152" t="s">
        <v>32</v>
      </c>
      <c r="I441" s="154"/>
      <c r="L441" s="150"/>
      <c r="M441" s="155"/>
      <c r="T441" s="156"/>
      <c r="AT441" s="152" t="s">
        <v>189</v>
      </c>
      <c r="AU441" s="152" t="s">
        <v>88</v>
      </c>
      <c r="AV441" s="12" t="s">
        <v>86</v>
      </c>
      <c r="AW441" s="12" t="s">
        <v>41</v>
      </c>
      <c r="AX441" s="12" t="s">
        <v>79</v>
      </c>
      <c r="AY441" s="152" t="s">
        <v>178</v>
      </c>
    </row>
    <row r="442" spans="2:65" s="12" customFormat="1" ht="10.199999999999999">
      <c r="B442" s="150"/>
      <c r="D442" s="151" t="s">
        <v>189</v>
      </c>
      <c r="E442" s="152" t="s">
        <v>32</v>
      </c>
      <c r="F442" s="153" t="s">
        <v>2123</v>
      </c>
      <c r="H442" s="152" t="s">
        <v>32</v>
      </c>
      <c r="I442" s="154"/>
      <c r="L442" s="150"/>
      <c r="M442" s="155"/>
      <c r="T442" s="156"/>
      <c r="AT442" s="152" t="s">
        <v>189</v>
      </c>
      <c r="AU442" s="152" t="s">
        <v>88</v>
      </c>
      <c r="AV442" s="12" t="s">
        <v>86</v>
      </c>
      <c r="AW442" s="12" t="s">
        <v>41</v>
      </c>
      <c r="AX442" s="12" t="s">
        <v>79</v>
      </c>
      <c r="AY442" s="152" t="s">
        <v>178</v>
      </c>
    </row>
    <row r="443" spans="2:65" s="13" customFormat="1" ht="10.199999999999999">
      <c r="B443" s="157"/>
      <c r="D443" s="151" t="s">
        <v>189</v>
      </c>
      <c r="E443" s="158" t="s">
        <v>32</v>
      </c>
      <c r="F443" s="159" t="s">
        <v>2183</v>
      </c>
      <c r="H443" s="160">
        <v>38.4</v>
      </c>
      <c r="I443" s="161"/>
      <c r="L443" s="157"/>
      <c r="M443" s="162"/>
      <c r="T443" s="163"/>
      <c r="AT443" s="158" t="s">
        <v>189</v>
      </c>
      <c r="AU443" s="158" t="s">
        <v>88</v>
      </c>
      <c r="AV443" s="13" t="s">
        <v>88</v>
      </c>
      <c r="AW443" s="13" t="s">
        <v>41</v>
      </c>
      <c r="AX443" s="13" t="s">
        <v>79</v>
      </c>
      <c r="AY443" s="158" t="s">
        <v>178</v>
      </c>
    </row>
    <row r="444" spans="2:65" s="13" customFormat="1" ht="10.199999999999999">
      <c r="B444" s="157"/>
      <c r="D444" s="151" t="s">
        <v>189</v>
      </c>
      <c r="E444" s="158" t="s">
        <v>32</v>
      </c>
      <c r="F444" s="159" t="s">
        <v>2184</v>
      </c>
      <c r="H444" s="160">
        <v>14.4</v>
      </c>
      <c r="I444" s="161"/>
      <c r="L444" s="157"/>
      <c r="M444" s="162"/>
      <c r="T444" s="163"/>
      <c r="AT444" s="158" t="s">
        <v>189</v>
      </c>
      <c r="AU444" s="158" t="s">
        <v>88</v>
      </c>
      <c r="AV444" s="13" t="s">
        <v>88</v>
      </c>
      <c r="AW444" s="13" t="s">
        <v>41</v>
      </c>
      <c r="AX444" s="13" t="s">
        <v>79</v>
      </c>
      <c r="AY444" s="158" t="s">
        <v>178</v>
      </c>
    </row>
    <row r="445" spans="2:65" s="14" customFormat="1" ht="10.199999999999999">
      <c r="B445" s="164"/>
      <c r="D445" s="151" t="s">
        <v>189</v>
      </c>
      <c r="E445" s="165" t="s">
        <v>32</v>
      </c>
      <c r="F445" s="166" t="s">
        <v>192</v>
      </c>
      <c r="H445" s="167">
        <v>52.8</v>
      </c>
      <c r="I445" s="168"/>
      <c r="L445" s="164"/>
      <c r="M445" s="169"/>
      <c r="T445" s="170"/>
      <c r="AT445" s="165" t="s">
        <v>189</v>
      </c>
      <c r="AU445" s="165" t="s">
        <v>88</v>
      </c>
      <c r="AV445" s="14" t="s">
        <v>185</v>
      </c>
      <c r="AW445" s="14" t="s">
        <v>41</v>
      </c>
      <c r="AX445" s="14" t="s">
        <v>86</v>
      </c>
      <c r="AY445" s="165" t="s">
        <v>178</v>
      </c>
    </row>
    <row r="446" spans="2:65" s="1" customFormat="1" ht="37.799999999999997" customHeight="1">
      <c r="B446" s="34"/>
      <c r="C446" s="133" t="s">
        <v>570</v>
      </c>
      <c r="D446" s="133" t="s">
        <v>180</v>
      </c>
      <c r="E446" s="134" t="s">
        <v>2185</v>
      </c>
      <c r="F446" s="135" t="s">
        <v>2186</v>
      </c>
      <c r="G446" s="136" t="s">
        <v>277</v>
      </c>
      <c r="H446" s="137">
        <v>52.8</v>
      </c>
      <c r="I446" s="138"/>
      <c r="J446" s="139">
        <f>ROUND(I446*H446,2)</f>
        <v>0</v>
      </c>
      <c r="K446" s="135" t="s">
        <v>184</v>
      </c>
      <c r="L446" s="34"/>
      <c r="M446" s="140" t="s">
        <v>32</v>
      </c>
      <c r="N446" s="141" t="s">
        <v>50</v>
      </c>
      <c r="P446" s="142">
        <f>O446*H446</f>
        <v>0</v>
      </c>
      <c r="Q446" s="142">
        <v>0</v>
      </c>
      <c r="R446" s="142">
        <f>Q446*H446</f>
        <v>0</v>
      </c>
      <c r="S446" s="142">
        <v>0</v>
      </c>
      <c r="T446" s="143">
        <f>S446*H446</f>
        <v>0</v>
      </c>
      <c r="AR446" s="144" t="s">
        <v>185</v>
      </c>
      <c r="AT446" s="144" t="s">
        <v>180</v>
      </c>
      <c r="AU446" s="144" t="s">
        <v>88</v>
      </c>
      <c r="AY446" s="18" t="s">
        <v>178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8" t="s">
        <v>86</v>
      </c>
      <c r="BK446" s="145">
        <f>ROUND(I446*H446,2)</f>
        <v>0</v>
      </c>
      <c r="BL446" s="18" t="s">
        <v>185</v>
      </c>
      <c r="BM446" s="144" t="s">
        <v>2187</v>
      </c>
    </row>
    <row r="447" spans="2:65" s="1" customFormat="1" ht="10.199999999999999">
      <c r="B447" s="34"/>
      <c r="D447" s="146" t="s">
        <v>187</v>
      </c>
      <c r="F447" s="147" t="s">
        <v>2188</v>
      </c>
      <c r="I447" s="148"/>
      <c r="L447" s="34"/>
      <c r="M447" s="149"/>
      <c r="T447" s="55"/>
      <c r="AT447" s="18" t="s">
        <v>187</v>
      </c>
      <c r="AU447" s="18" t="s">
        <v>88</v>
      </c>
    </row>
    <row r="448" spans="2:65" s="13" customFormat="1" ht="10.199999999999999">
      <c r="B448" s="157"/>
      <c r="D448" s="151" t="s">
        <v>189</v>
      </c>
      <c r="E448" s="158" t="s">
        <v>32</v>
      </c>
      <c r="F448" s="159" t="s">
        <v>2189</v>
      </c>
      <c r="H448" s="160">
        <v>52.8</v>
      </c>
      <c r="I448" s="161"/>
      <c r="L448" s="157"/>
      <c r="M448" s="162"/>
      <c r="T448" s="163"/>
      <c r="AT448" s="158" t="s">
        <v>189</v>
      </c>
      <c r="AU448" s="158" t="s">
        <v>88</v>
      </c>
      <c r="AV448" s="13" t="s">
        <v>88</v>
      </c>
      <c r="AW448" s="13" t="s">
        <v>41</v>
      </c>
      <c r="AX448" s="13" t="s">
        <v>86</v>
      </c>
      <c r="AY448" s="158" t="s">
        <v>178</v>
      </c>
    </row>
    <row r="449" spans="2:65" s="1" customFormat="1" ht="62.7" customHeight="1">
      <c r="B449" s="34"/>
      <c r="C449" s="133" t="s">
        <v>576</v>
      </c>
      <c r="D449" s="133" t="s">
        <v>180</v>
      </c>
      <c r="E449" s="134" t="s">
        <v>360</v>
      </c>
      <c r="F449" s="135" t="s">
        <v>361</v>
      </c>
      <c r="G449" s="136" t="s">
        <v>277</v>
      </c>
      <c r="H449" s="137">
        <v>47.52</v>
      </c>
      <c r="I449" s="138"/>
      <c r="J449" s="139">
        <f>ROUND(I449*H449,2)</f>
        <v>0</v>
      </c>
      <c r="K449" s="135" t="s">
        <v>184</v>
      </c>
      <c r="L449" s="34"/>
      <c r="M449" s="140" t="s">
        <v>32</v>
      </c>
      <c r="N449" s="141" t="s">
        <v>50</v>
      </c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185</v>
      </c>
      <c r="AT449" s="144" t="s">
        <v>180</v>
      </c>
      <c r="AU449" s="144" t="s">
        <v>88</v>
      </c>
      <c r="AY449" s="18" t="s">
        <v>178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86</v>
      </c>
      <c r="BK449" s="145">
        <f>ROUND(I449*H449,2)</f>
        <v>0</v>
      </c>
      <c r="BL449" s="18" t="s">
        <v>185</v>
      </c>
      <c r="BM449" s="144" t="s">
        <v>2190</v>
      </c>
    </row>
    <row r="450" spans="2:65" s="1" customFormat="1" ht="10.199999999999999">
      <c r="B450" s="34"/>
      <c r="D450" s="146" t="s">
        <v>187</v>
      </c>
      <c r="F450" s="147" t="s">
        <v>363</v>
      </c>
      <c r="I450" s="148"/>
      <c r="L450" s="34"/>
      <c r="M450" s="149"/>
      <c r="T450" s="55"/>
      <c r="AT450" s="18" t="s">
        <v>187</v>
      </c>
      <c r="AU450" s="18" t="s">
        <v>88</v>
      </c>
    </row>
    <row r="451" spans="2:65" s="12" customFormat="1" ht="10.199999999999999">
      <c r="B451" s="150"/>
      <c r="D451" s="151" t="s">
        <v>189</v>
      </c>
      <c r="E451" s="152" t="s">
        <v>32</v>
      </c>
      <c r="F451" s="153" t="s">
        <v>364</v>
      </c>
      <c r="H451" s="152" t="s">
        <v>32</v>
      </c>
      <c r="I451" s="154"/>
      <c r="L451" s="150"/>
      <c r="M451" s="155"/>
      <c r="T451" s="156"/>
      <c r="AT451" s="152" t="s">
        <v>189</v>
      </c>
      <c r="AU451" s="152" t="s">
        <v>88</v>
      </c>
      <c r="AV451" s="12" t="s">
        <v>86</v>
      </c>
      <c r="AW451" s="12" t="s">
        <v>41</v>
      </c>
      <c r="AX451" s="12" t="s">
        <v>79</v>
      </c>
      <c r="AY451" s="152" t="s">
        <v>178</v>
      </c>
    </row>
    <row r="452" spans="2:65" s="13" customFormat="1" ht="10.199999999999999">
      <c r="B452" s="157"/>
      <c r="D452" s="151" t="s">
        <v>189</v>
      </c>
      <c r="E452" s="158" t="s">
        <v>32</v>
      </c>
      <c r="F452" s="159" t="s">
        <v>2191</v>
      </c>
      <c r="H452" s="160">
        <v>7.2</v>
      </c>
      <c r="I452" s="161"/>
      <c r="L452" s="157"/>
      <c r="M452" s="162"/>
      <c r="T452" s="163"/>
      <c r="AT452" s="158" t="s">
        <v>189</v>
      </c>
      <c r="AU452" s="158" t="s">
        <v>88</v>
      </c>
      <c r="AV452" s="13" t="s">
        <v>88</v>
      </c>
      <c r="AW452" s="13" t="s">
        <v>41</v>
      </c>
      <c r="AX452" s="13" t="s">
        <v>79</v>
      </c>
      <c r="AY452" s="158" t="s">
        <v>178</v>
      </c>
    </row>
    <row r="453" spans="2:65" s="13" customFormat="1" ht="10.199999999999999">
      <c r="B453" s="157"/>
      <c r="D453" s="151" t="s">
        <v>189</v>
      </c>
      <c r="E453" s="158" t="s">
        <v>32</v>
      </c>
      <c r="F453" s="159" t="s">
        <v>2192</v>
      </c>
      <c r="H453" s="160">
        <v>19.2</v>
      </c>
      <c r="I453" s="161"/>
      <c r="L453" s="157"/>
      <c r="M453" s="162"/>
      <c r="T453" s="163"/>
      <c r="AT453" s="158" t="s">
        <v>189</v>
      </c>
      <c r="AU453" s="158" t="s">
        <v>88</v>
      </c>
      <c r="AV453" s="13" t="s">
        <v>88</v>
      </c>
      <c r="AW453" s="13" t="s">
        <v>41</v>
      </c>
      <c r="AX453" s="13" t="s">
        <v>79</v>
      </c>
      <c r="AY453" s="158" t="s">
        <v>178</v>
      </c>
    </row>
    <row r="454" spans="2:65" s="13" customFormat="1" ht="10.199999999999999">
      <c r="B454" s="157"/>
      <c r="D454" s="151" t="s">
        <v>189</v>
      </c>
      <c r="E454" s="158" t="s">
        <v>32</v>
      </c>
      <c r="F454" s="159" t="s">
        <v>2193</v>
      </c>
      <c r="H454" s="160">
        <v>5.76</v>
      </c>
      <c r="I454" s="161"/>
      <c r="L454" s="157"/>
      <c r="M454" s="162"/>
      <c r="T454" s="163"/>
      <c r="AT454" s="158" t="s">
        <v>189</v>
      </c>
      <c r="AU454" s="158" t="s">
        <v>88</v>
      </c>
      <c r="AV454" s="13" t="s">
        <v>88</v>
      </c>
      <c r="AW454" s="13" t="s">
        <v>41</v>
      </c>
      <c r="AX454" s="13" t="s">
        <v>79</v>
      </c>
      <c r="AY454" s="158" t="s">
        <v>178</v>
      </c>
    </row>
    <row r="455" spans="2:65" s="13" customFormat="1" ht="10.199999999999999">
      <c r="B455" s="157"/>
      <c r="D455" s="151" t="s">
        <v>189</v>
      </c>
      <c r="E455" s="158" t="s">
        <v>32</v>
      </c>
      <c r="F455" s="159" t="s">
        <v>2194</v>
      </c>
      <c r="H455" s="160">
        <v>15.36</v>
      </c>
      <c r="I455" s="161"/>
      <c r="L455" s="157"/>
      <c r="M455" s="162"/>
      <c r="T455" s="163"/>
      <c r="AT455" s="158" t="s">
        <v>189</v>
      </c>
      <c r="AU455" s="158" t="s">
        <v>88</v>
      </c>
      <c r="AV455" s="13" t="s">
        <v>88</v>
      </c>
      <c r="AW455" s="13" t="s">
        <v>41</v>
      </c>
      <c r="AX455" s="13" t="s">
        <v>79</v>
      </c>
      <c r="AY455" s="158" t="s">
        <v>178</v>
      </c>
    </row>
    <row r="456" spans="2:65" s="14" customFormat="1" ht="10.199999999999999">
      <c r="B456" s="164"/>
      <c r="D456" s="151" t="s">
        <v>189</v>
      </c>
      <c r="E456" s="165" t="s">
        <v>32</v>
      </c>
      <c r="F456" s="166" t="s">
        <v>192</v>
      </c>
      <c r="H456" s="167">
        <v>47.52</v>
      </c>
      <c r="I456" s="168"/>
      <c r="L456" s="164"/>
      <c r="M456" s="169"/>
      <c r="T456" s="170"/>
      <c r="AT456" s="165" t="s">
        <v>189</v>
      </c>
      <c r="AU456" s="165" t="s">
        <v>88</v>
      </c>
      <c r="AV456" s="14" t="s">
        <v>185</v>
      </c>
      <c r="AW456" s="14" t="s">
        <v>41</v>
      </c>
      <c r="AX456" s="14" t="s">
        <v>86</v>
      </c>
      <c r="AY456" s="165" t="s">
        <v>178</v>
      </c>
    </row>
    <row r="457" spans="2:65" s="1" customFormat="1" ht="66.75" customHeight="1">
      <c r="B457" s="34"/>
      <c r="C457" s="133" t="s">
        <v>582</v>
      </c>
      <c r="D457" s="133" t="s">
        <v>180</v>
      </c>
      <c r="E457" s="134" t="s">
        <v>367</v>
      </c>
      <c r="F457" s="135" t="s">
        <v>368</v>
      </c>
      <c r="G457" s="136" t="s">
        <v>277</v>
      </c>
      <c r="H457" s="137">
        <v>237.6</v>
      </c>
      <c r="I457" s="138"/>
      <c r="J457" s="139">
        <f>ROUND(I457*H457,2)</f>
        <v>0</v>
      </c>
      <c r="K457" s="135" t="s">
        <v>184</v>
      </c>
      <c r="L457" s="34"/>
      <c r="M457" s="140" t="s">
        <v>32</v>
      </c>
      <c r="N457" s="141" t="s">
        <v>50</v>
      </c>
      <c r="P457" s="142">
        <f>O457*H457</f>
        <v>0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AR457" s="144" t="s">
        <v>185</v>
      </c>
      <c r="AT457" s="144" t="s">
        <v>180</v>
      </c>
      <c r="AU457" s="144" t="s">
        <v>88</v>
      </c>
      <c r="AY457" s="18" t="s">
        <v>178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86</v>
      </c>
      <c r="BK457" s="145">
        <f>ROUND(I457*H457,2)</f>
        <v>0</v>
      </c>
      <c r="BL457" s="18" t="s">
        <v>185</v>
      </c>
      <c r="BM457" s="144" t="s">
        <v>2195</v>
      </c>
    </row>
    <row r="458" spans="2:65" s="1" customFormat="1" ht="10.199999999999999">
      <c r="B458" s="34"/>
      <c r="D458" s="146" t="s">
        <v>187</v>
      </c>
      <c r="F458" s="147" t="s">
        <v>370</v>
      </c>
      <c r="I458" s="148"/>
      <c r="L458" s="34"/>
      <c r="M458" s="149"/>
      <c r="T458" s="55"/>
      <c r="AT458" s="18" t="s">
        <v>187</v>
      </c>
      <c r="AU458" s="18" t="s">
        <v>88</v>
      </c>
    </row>
    <row r="459" spans="2:65" s="13" customFormat="1" ht="10.199999999999999">
      <c r="B459" s="157"/>
      <c r="D459" s="151" t="s">
        <v>189</v>
      </c>
      <c r="E459" s="158" t="s">
        <v>32</v>
      </c>
      <c r="F459" s="159" t="s">
        <v>2196</v>
      </c>
      <c r="H459" s="160">
        <v>47.52</v>
      </c>
      <c r="I459" s="161"/>
      <c r="L459" s="157"/>
      <c r="M459" s="162"/>
      <c r="T459" s="163"/>
      <c r="AT459" s="158" t="s">
        <v>189</v>
      </c>
      <c r="AU459" s="158" t="s">
        <v>88</v>
      </c>
      <c r="AV459" s="13" t="s">
        <v>88</v>
      </c>
      <c r="AW459" s="13" t="s">
        <v>41</v>
      </c>
      <c r="AX459" s="13" t="s">
        <v>86</v>
      </c>
      <c r="AY459" s="158" t="s">
        <v>178</v>
      </c>
    </row>
    <row r="460" spans="2:65" s="13" customFormat="1" ht="10.199999999999999">
      <c r="B460" s="157"/>
      <c r="D460" s="151" t="s">
        <v>189</v>
      </c>
      <c r="F460" s="159" t="s">
        <v>2197</v>
      </c>
      <c r="H460" s="160">
        <v>237.6</v>
      </c>
      <c r="I460" s="161"/>
      <c r="L460" s="157"/>
      <c r="M460" s="162"/>
      <c r="T460" s="163"/>
      <c r="AT460" s="158" t="s">
        <v>189</v>
      </c>
      <c r="AU460" s="158" t="s">
        <v>88</v>
      </c>
      <c r="AV460" s="13" t="s">
        <v>88</v>
      </c>
      <c r="AW460" s="13" t="s">
        <v>4</v>
      </c>
      <c r="AX460" s="13" t="s">
        <v>86</v>
      </c>
      <c r="AY460" s="158" t="s">
        <v>178</v>
      </c>
    </row>
    <row r="461" spans="2:65" s="1" customFormat="1" ht="62.7" customHeight="1">
      <c r="B461" s="34"/>
      <c r="C461" s="133" t="s">
        <v>587</v>
      </c>
      <c r="D461" s="133" t="s">
        <v>180</v>
      </c>
      <c r="E461" s="134" t="s">
        <v>1021</v>
      </c>
      <c r="F461" s="135" t="s">
        <v>1022</v>
      </c>
      <c r="G461" s="136" t="s">
        <v>277</v>
      </c>
      <c r="H461" s="137">
        <v>5.28</v>
      </c>
      <c r="I461" s="138"/>
      <c r="J461" s="139">
        <f>ROUND(I461*H461,2)</f>
        <v>0</v>
      </c>
      <c r="K461" s="135" t="s">
        <v>184</v>
      </c>
      <c r="L461" s="34"/>
      <c r="M461" s="140" t="s">
        <v>32</v>
      </c>
      <c r="N461" s="141" t="s">
        <v>50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185</v>
      </c>
      <c r="AT461" s="144" t="s">
        <v>180</v>
      </c>
      <c r="AU461" s="144" t="s">
        <v>88</v>
      </c>
      <c r="AY461" s="18" t="s">
        <v>178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86</v>
      </c>
      <c r="BK461" s="145">
        <f>ROUND(I461*H461,2)</f>
        <v>0</v>
      </c>
      <c r="BL461" s="18" t="s">
        <v>185</v>
      </c>
      <c r="BM461" s="144" t="s">
        <v>2198</v>
      </c>
    </row>
    <row r="462" spans="2:65" s="1" customFormat="1" ht="10.199999999999999">
      <c r="B462" s="34"/>
      <c r="D462" s="146" t="s">
        <v>187</v>
      </c>
      <c r="F462" s="147" t="s">
        <v>1024</v>
      </c>
      <c r="I462" s="148"/>
      <c r="L462" s="34"/>
      <c r="M462" s="149"/>
      <c r="T462" s="55"/>
      <c r="AT462" s="18" t="s">
        <v>187</v>
      </c>
      <c r="AU462" s="18" t="s">
        <v>88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364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88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3" customFormat="1" ht="10.199999999999999">
      <c r="B464" s="157"/>
      <c r="D464" s="151" t="s">
        <v>189</v>
      </c>
      <c r="E464" s="158" t="s">
        <v>32</v>
      </c>
      <c r="F464" s="159" t="s">
        <v>2199</v>
      </c>
      <c r="H464" s="160">
        <v>1.44</v>
      </c>
      <c r="I464" s="161"/>
      <c r="L464" s="157"/>
      <c r="M464" s="162"/>
      <c r="T464" s="163"/>
      <c r="AT464" s="158" t="s">
        <v>189</v>
      </c>
      <c r="AU464" s="158" t="s">
        <v>88</v>
      </c>
      <c r="AV464" s="13" t="s">
        <v>88</v>
      </c>
      <c r="AW464" s="13" t="s">
        <v>41</v>
      </c>
      <c r="AX464" s="13" t="s">
        <v>79</v>
      </c>
      <c r="AY464" s="158" t="s">
        <v>178</v>
      </c>
    </row>
    <row r="465" spans="2:65" s="13" customFormat="1" ht="10.199999999999999">
      <c r="B465" s="157"/>
      <c r="D465" s="151" t="s">
        <v>189</v>
      </c>
      <c r="E465" s="158" t="s">
        <v>32</v>
      </c>
      <c r="F465" s="159" t="s">
        <v>2200</v>
      </c>
      <c r="H465" s="160">
        <v>3.84</v>
      </c>
      <c r="I465" s="161"/>
      <c r="L465" s="157"/>
      <c r="M465" s="162"/>
      <c r="T465" s="163"/>
      <c r="AT465" s="158" t="s">
        <v>189</v>
      </c>
      <c r="AU465" s="158" t="s">
        <v>88</v>
      </c>
      <c r="AV465" s="13" t="s">
        <v>88</v>
      </c>
      <c r="AW465" s="13" t="s">
        <v>41</v>
      </c>
      <c r="AX465" s="13" t="s">
        <v>79</v>
      </c>
      <c r="AY465" s="158" t="s">
        <v>178</v>
      </c>
    </row>
    <row r="466" spans="2:65" s="14" customFormat="1" ht="10.199999999999999">
      <c r="B466" s="164"/>
      <c r="D466" s="151" t="s">
        <v>189</v>
      </c>
      <c r="E466" s="165" t="s">
        <v>32</v>
      </c>
      <c r="F466" s="166" t="s">
        <v>192</v>
      </c>
      <c r="H466" s="167">
        <v>5.28</v>
      </c>
      <c r="I466" s="168"/>
      <c r="L466" s="164"/>
      <c r="M466" s="169"/>
      <c r="T466" s="170"/>
      <c r="AT466" s="165" t="s">
        <v>189</v>
      </c>
      <c r="AU466" s="165" t="s">
        <v>88</v>
      </c>
      <c r="AV466" s="14" t="s">
        <v>185</v>
      </c>
      <c r="AW466" s="14" t="s">
        <v>41</v>
      </c>
      <c r="AX466" s="14" t="s">
        <v>86</v>
      </c>
      <c r="AY466" s="165" t="s">
        <v>178</v>
      </c>
    </row>
    <row r="467" spans="2:65" s="1" customFormat="1" ht="66.75" customHeight="1">
      <c r="B467" s="34"/>
      <c r="C467" s="133" t="s">
        <v>592</v>
      </c>
      <c r="D467" s="133" t="s">
        <v>180</v>
      </c>
      <c r="E467" s="134" t="s">
        <v>1026</v>
      </c>
      <c r="F467" s="135" t="s">
        <v>1027</v>
      </c>
      <c r="G467" s="136" t="s">
        <v>277</v>
      </c>
      <c r="H467" s="137">
        <v>26.4</v>
      </c>
      <c r="I467" s="138"/>
      <c r="J467" s="139">
        <f>ROUND(I467*H467,2)</f>
        <v>0</v>
      </c>
      <c r="K467" s="135" t="s">
        <v>184</v>
      </c>
      <c r="L467" s="34"/>
      <c r="M467" s="140" t="s">
        <v>32</v>
      </c>
      <c r="N467" s="141" t="s">
        <v>50</v>
      </c>
      <c r="P467" s="142">
        <f>O467*H467</f>
        <v>0</v>
      </c>
      <c r="Q467" s="142">
        <v>0</v>
      </c>
      <c r="R467" s="142">
        <f>Q467*H467</f>
        <v>0</v>
      </c>
      <c r="S467" s="142">
        <v>0</v>
      </c>
      <c r="T467" s="143">
        <f>S467*H467</f>
        <v>0</v>
      </c>
      <c r="AR467" s="144" t="s">
        <v>185</v>
      </c>
      <c r="AT467" s="144" t="s">
        <v>180</v>
      </c>
      <c r="AU467" s="144" t="s">
        <v>88</v>
      </c>
      <c r="AY467" s="18" t="s">
        <v>178</v>
      </c>
      <c r="BE467" s="145">
        <f>IF(N467="základní",J467,0)</f>
        <v>0</v>
      </c>
      <c r="BF467" s="145">
        <f>IF(N467="snížená",J467,0)</f>
        <v>0</v>
      </c>
      <c r="BG467" s="145">
        <f>IF(N467="zákl. přenesená",J467,0)</f>
        <v>0</v>
      </c>
      <c r="BH467" s="145">
        <f>IF(N467="sníž. přenesená",J467,0)</f>
        <v>0</v>
      </c>
      <c r="BI467" s="145">
        <f>IF(N467="nulová",J467,0)</f>
        <v>0</v>
      </c>
      <c r="BJ467" s="18" t="s">
        <v>86</v>
      </c>
      <c r="BK467" s="145">
        <f>ROUND(I467*H467,2)</f>
        <v>0</v>
      </c>
      <c r="BL467" s="18" t="s">
        <v>185</v>
      </c>
      <c r="BM467" s="144" t="s">
        <v>2201</v>
      </c>
    </row>
    <row r="468" spans="2:65" s="1" customFormat="1" ht="10.199999999999999">
      <c r="B468" s="34"/>
      <c r="D468" s="146" t="s">
        <v>187</v>
      </c>
      <c r="F468" s="147" t="s">
        <v>1029</v>
      </c>
      <c r="I468" s="148"/>
      <c r="L468" s="34"/>
      <c r="M468" s="149"/>
      <c r="T468" s="55"/>
      <c r="AT468" s="18" t="s">
        <v>187</v>
      </c>
      <c r="AU468" s="18" t="s">
        <v>88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2202</v>
      </c>
      <c r="H469" s="160">
        <v>5.28</v>
      </c>
      <c r="I469" s="161"/>
      <c r="L469" s="157"/>
      <c r="M469" s="162"/>
      <c r="T469" s="163"/>
      <c r="AT469" s="158" t="s">
        <v>189</v>
      </c>
      <c r="AU469" s="158" t="s">
        <v>88</v>
      </c>
      <c r="AV469" s="13" t="s">
        <v>88</v>
      </c>
      <c r="AW469" s="13" t="s">
        <v>41</v>
      </c>
      <c r="AX469" s="13" t="s">
        <v>86</v>
      </c>
      <c r="AY469" s="158" t="s">
        <v>178</v>
      </c>
    </row>
    <row r="470" spans="2:65" s="13" customFormat="1" ht="10.199999999999999">
      <c r="B470" s="157"/>
      <c r="D470" s="151" t="s">
        <v>189</v>
      </c>
      <c r="F470" s="159" t="s">
        <v>2203</v>
      </c>
      <c r="H470" s="160">
        <v>26.4</v>
      </c>
      <c r="I470" s="161"/>
      <c r="L470" s="157"/>
      <c r="M470" s="162"/>
      <c r="T470" s="163"/>
      <c r="AT470" s="158" t="s">
        <v>189</v>
      </c>
      <c r="AU470" s="158" t="s">
        <v>88</v>
      </c>
      <c r="AV470" s="13" t="s">
        <v>88</v>
      </c>
      <c r="AW470" s="13" t="s">
        <v>4</v>
      </c>
      <c r="AX470" s="13" t="s">
        <v>86</v>
      </c>
      <c r="AY470" s="158" t="s">
        <v>178</v>
      </c>
    </row>
    <row r="471" spans="2:65" s="1" customFormat="1" ht="37.799999999999997" customHeight="1">
      <c r="B471" s="34"/>
      <c r="C471" s="133" t="s">
        <v>596</v>
      </c>
      <c r="D471" s="133" t="s">
        <v>180</v>
      </c>
      <c r="E471" s="134" t="s">
        <v>413</v>
      </c>
      <c r="F471" s="135" t="s">
        <v>414</v>
      </c>
      <c r="G471" s="136" t="s">
        <v>277</v>
      </c>
      <c r="H471" s="137">
        <v>52.8</v>
      </c>
      <c r="I471" s="138"/>
      <c r="J471" s="139">
        <f>ROUND(I471*H471,2)</f>
        <v>0</v>
      </c>
      <c r="K471" s="135" t="s">
        <v>184</v>
      </c>
      <c r="L471" s="34"/>
      <c r="M471" s="140" t="s">
        <v>32</v>
      </c>
      <c r="N471" s="141" t="s">
        <v>50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185</v>
      </c>
      <c r="AT471" s="144" t="s">
        <v>180</v>
      </c>
      <c r="AU471" s="144" t="s">
        <v>88</v>
      </c>
      <c r="AY471" s="18" t="s">
        <v>178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86</v>
      </c>
      <c r="BK471" s="145">
        <f>ROUND(I471*H471,2)</f>
        <v>0</v>
      </c>
      <c r="BL471" s="18" t="s">
        <v>185</v>
      </c>
      <c r="BM471" s="144" t="s">
        <v>2204</v>
      </c>
    </row>
    <row r="472" spans="2:65" s="1" customFormat="1" ht="10.199999999999999">
      <c r="B472" s="34"/>
      <c r="D472" s="146" t="s">
        <v>187</v>
      </c>
      <c r="F472" s="147" t="s">
        <v>416</v>
      </c>
      <c r="I472" s="148"/>
      <c r="L472" s="34"/>
      <c r="M472" s="149"/>
      <c r="T472" s="55"/>
      <c r="AT472" s="18" t="s">
        <v>187</v>
      </c>
      <c r="AU472" s="18" t="s">
        <v>88</v>
      </c>
    </row>
    <row r="473" spans="2:65" s="12" customFormat="1" ht="20.399999999999999">
      <c r="B473" s="150"/>
      <c r="D473" s="151" t="s">
        <v>189</v>
      </c>
      <c r="E473" s="152" t="s">
        <v>32</v>
      </c>
      <c r="F473" s="153" t="s">
        <v>2205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88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2" customFormat="1" ht="10.199999999999999">
      <c r="B474" s="150"/>
      <c r="D474" s="151" t="s">
        <v>189</v>
      </c>
      <c r="E474" s="152" t="s">
        <v>32</v>
      </c>
      <c r="F474" s="153" t="s">
        <v>364</v>
      </c>
      <c r="H474" s="152" t="s">
        <v>32</v>
      </c>
      <c r="I474" s="154"/>
      <c r="L474" s="150"/>
      <c r="M474" s="155"/>
      <c r="T474" s="156"/>
      <c r="AT474" s="152" t="s">
        <v>189</v>
      </c>
      <c r="AU474" s="152" t="s">
        <v>88</v>
      </c>
      <c r="AV474" s="12" t="s">
        <v>86</v>
      </c>
      <c r="AW474" s="12" t="s">
        <v>41</v>
      </c>
      <c r="AX474" s="12" t="s">
        <v>79</v>
      </c>
      <c r="AY474" s="152" t="s">
        <v>178</v>
      </c>
    </row>
    <row r="475" spans="2:65" s="13" customFormat="1" ht="10.199999999999999">
      <c r="B475" s="157"/>
      <c r="D475" s="151" t="s">
        <v>189</v>
      </c>
      <c r="E475" s="158" t="s">
        <v>32</v>
      </c>
      <c r="F475" s="159" t="s">
        <v>2191</v>
      </c>
      <c r="H475" s="160">
        <v>7.2</v>
      </c>
      <c r="I475" s="161"/>
      <c r="L475" s="157"/>
      <c r="M475" s="162"/>
      <c r="T475" s="163"/>
      <c r="AT475" s="158" t="s">
        <v>189</v>
      </c>
      <c r="AU475" s="158" t="s">
        <v>88</v>
      </c>
      <c r="AV475" s="13" t="s">
        <v>88</v>
      </c>
      <c r="AW475" s="13" t="s">
        <v>41</v>
      </c>
      <c r="AX475" s="13" t="s">
        <v>79</v>
      </c>
      <c r="AY475" s="158" t="s">
        <v>178</v>
      </c>
    </row>
    <row r="476" spans="2:65" s="13" customFormat="1" ht="10.199999999999999">
      <c r="B476" s="157"/>
      <c r="D476" s="151" t="s">
        <v>189</v>
      </c>
      <c r="E476" s="158" t="s">
        <v>32</v>
      </c>
      <c r="F476" s="159" t="s">
        <v>2192</v>
      </c>
      <c r="H476" s="160">
        <v>19.2</v>
      </c>
      <c r="I476" s="161"/>
      <c r="L476" s="157"/>
      <c r="M476" s="162"/>
      <c r="T476" s="163"/>
      <c r="AT476" s="158" t="s">
        <v>189</v>
      </c>
      <c r="AU476" s="158" t="s">
        <v>88</v>
      </c>
      <c r="AV476" s="13" t="s">
        <v>88</v>
      </c>
      <c r="AW476" s="13" t="s">
        <v>41</v>
      </c>
      <c r="AX476" s="13" t="s">
        <v>79</v>
      </c>
      <c r="AY476" s="158" t="s">
        <v>178</v>
      </c>
    </row>
    <row r="477" spans="2:65" s="13" customFormat="1" ht="10.199999999999999">
      <c r="B477" s="157"/>
      <c r="D477" s="151" t="s">
        <v>189</v>
      </c>
      <c r="E477" s="158" t="s">
        <v>32</v>
      </c>
      <c r="F477" s="159" t="s">
        <v>2193</v>
      </c>
      <c r="H477" s="160">
        <v>5.76</v>
      </c>
      <c r="I477" s="161"/>
      <c r="L477" s="157"/>
      <c r="M477" s="162"/>
      <c r="T477" s="163"/>
      <c r="AT477" s="158" t="s">
        <v>189</v>
      </c>
      <c r="AU477" s="158" t="s">
        <v>88</v>
      </c>
      <c r="AV477" s="13" t="s">
        <v>88</v>
      </c>
      <c r="AW477" s="13" t="s">
        <v>41</v>
      </c>
      <c r="AX477" s="13" t="s">
        <v>79</v>
      </c>
      <c r="AY477" s="158" t="s">
        <v>178</v>
      </c>
    </row>
    <row r="478" spans="2:65" s="13" customFormat="1" ht="10.199999999999999">
      <c r="B478" s="157"/>
      <c r="D478" s="151" t="s">
        <v>189</v>
      </c>
      <c r="E478" s="158" t="s">
        <v>32</v>
      </c>
      <c r="F478" s="159" t="s">
        <v>2194</v>
      </c>
      <c r="H478" s="160">
        <v>15.36</v>
      </c>
      <c r="I478" s="161"/>
      <c r="L478" s="157"/>
      <c r="M478" s="162"/>
      <c r="T478" s="163"/>
      <c r="AT478" s="158" t="s">
        <v>189</v>
      </c>
      <c r="AU478" s="158" t="s">
        <v>88</v>
      </c>
      <c r="AV478" s="13" t="s">
        <v>88</v>
      </c>
      <c r="AW478" s="13" t="s">
        <v>41</v>
      </c>
      <c r="AX478" s="13" t="s">
        <v>79</v>
      </c>
      <c r="AY478" s="158" t="s">
        <v>178</v>
      </c>
    </row>
    <row r="479" spans="2:65" s="13" customFormat="1" ht="10.199999999999999">
      <c r="B479" s="157"/>
      <c r="D479" s="151" t="s">
        <v>189</v>
      </c>
      <c r="E479" s="158" t="s">
        <v>32</v>
      </c>
      <c r="F479" s="159" t="s">
        <v>2199</v>
      </c>
      <c r="H479" s="160">
        <v>1.44</v>
      </c>
      <c r="I479" s="161"/>
      <c r="L479" s="157"/>
      <c r="M479" s="162"/>
      <c r="T479" s="163"/>
      <c r="AT479" s="158" t="s">
        <v>189</v>
      </c>
      <c r="AU479" s="158" t="s">
        <v>88</v>
      </c>
      <c r="AV479" s="13" t="s">
        <v>88</v>
      </c>
      <c r="AW479" s="13" t="s">
        <v>41</v>
      </c>
      <c r="AX479" s="13" t="s">
        <v>79</v>
      </c>
      <c r="AY479" s="158" t="s">
        <v>178</v>
      </c>
    </row>
    <row r="480" spans="2:65" s="13" customFormat="1" ht="10.199999999999999">
      <c r="B480" s="157"/>
      <c r="D480" s="151" t="s">
        <v>189</v>
      </c>
      <c r="E480" s="158" t="s">
        <v>32</v>
      </c>
      <c r="F480" s="159" t="s">
        <v>2200</v>
      </c>
      <c r="H480" s="160">
        <v>3.84</v>
      </c>
      <c r="I480" s="161"/>
      <c r="L480" s="157"/>
      <c r="M480" s="162"/>
      <c r="T480" s="163"/>
      <c r="AT480" s="158" t="s">
        <v>189</v>
      </c>
      <c r="AU480" s="158" t="s">
        <v>88</v>
      </c>
      <c r="AV480" s="13" t="s">
        <v>88</v>
      </c>
      <c r="AW480" s="13" t="s">
        <v>41</v>
      </c>
      <c r="AX480" s="13" t="s">
        <v>79</v>
      </c>
      <c r="AY480" s="158" t="s">
        <v>178</v>
      </c>
    </row>
    <row r="481" spans="2:65" s="15" customFormat="1" ht="10.199999999999999">
      <c r="B481" s="181"/>
      <c r="D481" s="151" t="s">
        <v>189</v>
      </c>
      <c r="E481" s="182" t="s">
        <v>32</v>
      </c>
      <c r="F481" s="183" t="s">
        <v>410</v>
      </c>
      <c r="H481" s="184">
        <v>52.8</v>
      </c>
      <c r="I481" s="185"/>
      <c r="L481" s="181"/>
      <c r="M481" s="186"/>
      <c r="T481" s="187"/>
      <c r="AT481" s="182" t="s">
        <v>189</v>
      </c>
      <c r="AU481" s="182" t="s">
        <v>88</v>
      </c>
      <c r="AV481" s="15" t="s">
        <v>199</v>
      </c>
      <c r="AW481" s="15" t="s">
        <v>41</v>
      </c>
      <c r="AX481" s="15" t="s">
        <v>79</v>
      </c>
      <c r="AY481" s="182" t="s">
        <v>178</v>
      </c>
    </row>
    <row r="482" spans="2:65" s="14" customFormat="1" ht="10.199999999999999">
      <c r="B482" s="164"/>
      <c r="D482" s="151" t="s">
        <v>189</v>
      </c>
      <c r="E482" s="165" t="s">
        <v>32</v>
      </c>
      <c r="F482" s="166" t="s">
        <v>192</v>
      </c>
      <c r="H482" s="167">
        <v>52.8</v>
      </c>
      <c r="I482" s="168"/>
      <c r="L482" s="164"/>
      <c r="M482" s="169"/>
      <c r="T482" s="170"/>
      <c r="AT482" s="165" t="s">
        <v>189</v>
      </c>
      <c r="AU482" s="165" t="s">
        <v>88</v>
      </c>
      <c r="AV482" s="14" t="s">
        <v>185</v>
      </c>
      <c r="AW482" s="14" t="s">
        <v>41</v>
      </c>
      <c r="AX482" s="14" t="s">
        <v>86</v>
      </c>
      <c r="AY482" s="165" t="s">
        <v>178</v>
      </c>
    </row>
    <row r="483" spans="2:65" s="1" customFormat="1" ht="44.25" customHeight="1">
      <c r="B483" s="34"/>
      <c r="C483" s="133" t="s">
        <v>602</v>
      </c>
      <c r="D483" s="133" t="s">
        <v>180</v>
      </c>
      <c r="E483" s="134" t="s">
        <v>405</v>
      </c>
      <c r="F483" s="135" t="s">
        <v>406</v>
      </c>
      <c r="G483" s="136" t="s">
        <v>401</v>
      </c>
      <c r="H483" s="137">
        <v>97.68</v>
      </c>
      <c r="I483" s="138"/>
      <c r="J483" s="139">
        <f>ROUND(I483*H483,2)</f>
        <v>0</v>
      </c>
      <c r="K483" s="135" t="s">
        <v>184</v>
      </c>
      <c r="L483" s="34"/>
      <c r="M483" s="140" t="s">
        <v>32</v>
      </c>
      <c r="N483" s="141" t="s">
        <v>50</v>
      </c>
      <c r="P483" s="142">
        <f>O483*H483</f>
        <v>0</v>
      </c>
      <c r="Q483" s="142">
        <v>0</v>
      </c>
      <c r="R483" s="142">
        <f>Q483*H483</f>
        <v>0</v>
      </c>
      <c r="S483" s="142">
        <v>0</v>
      </c>
      <c r="T483" s="143">
        <f>S483*H483</f>
        <v>0</v>
      </c>
      <c r="AR483" s="144" t="s">
        <v>185</v>
      </c>
      <c r="AT483" s="144" t="s">
        <v>180</v>
      </c>
      <c r="AU483" s="144" t="s">
        <v>88</v>
      </c>
      <c r="AY483" s="18" t="s">
        <v>178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8" t="s">
        <v>86</v>
      </c>
      <c r="BK483" s="145">
        <f>ROUND(I483*H483,2)</f>
        <v>0</v>
      </c>
      <c r="BL483" s="18" t="s">
        <v>185</v>
      </c>
      <c r="BM483" s="144" t="s">
        <v>2206</v>
      </c>
    </row>
    <row r="484" spans="2:65" s="1" customFormat="1" ht="10.199999999999999">
      <c r="B484" s="34"/>
      <c r="D484" s="146" t="s">
        <v>187</v>
      </c>
      <c r="F484" s="147" t="s">
        <v>408</v>
      </c>
      <c r="I484" s="148"/>
      <c r="L484" s="34"/>
      <c r="M484" s="149"/>
      <c r="T484" s="55"/>
      <c r="AT484" s="18" t="s">
        <v>187</v>
      </c>
      <c r="AU484" s="18" t="s">
        <v>88</v>
      </c>
    </row>
    <row r="485" spans="2:65" s="12" customFormat="1" ht="20.399999999999999">
      <c r="B485" s="150"/>
      <c r="D485" s="151" t="s">
        <v>189</v>
      </c>
      <c r="E485" s="152" t="s">
        <v>32</v>
      </c>
      <c r="F485" s="153" t="s">
        <v>1046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88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65" s="12" customFormat="1" ht="10.199999999999999">
      <c r="B486" s="150"/>
      <c r="D486" s="151" t="s">
        <v>189</v>
      </c>
      <c r="E486" s="152" t="s">
        <v>32</v>
      </c>
      <c r="F486" s="153" t="s">
        <v>364</v>
      </c>
      <c r="H486" s="152" t="s">
        <v>32</v>
      </c>
      <c r="I486" s="154"/>
      <c r="L486" s="150"/>
      <c r="M486" s="155"/>
      <c r="T486" s="156"/>
      <c r="AT486" s="152" t="s">
        <v>189</v>
      </c>
      <c r="AU486" s="152" t="s">
        <v>88</v>
      </c>
      <c r="AV486" s="12" t="s">
        <v>86</v>
      </c>
      <c r="AW486" s="12" t="s">
        <v>41</v>
      </c>
      <c r="AX486" s="12" t="s">
        <v>79</v>
      </c>
      <c r="AY486" s="152" t="s">
        <v>178</v>
      </c>
    </row>
    <row r="487" spans="2:65" s="13" customFormat="1" ht="10.199999999999999">
      <c r="B487" s="157"/>
      <c r="D487" s="151" t="s">
        <v>189</v>
      </c>
      <c r="E487" s="158" t="s">
        <v>32</v>
      </c>
      <c r="F487" s="159" t="s">
        <v>2191</v>
      </c>
      <c r="H487" s="160">
        <v>7.2</v>
      </c>
      <c r="I487" s="161"/>
      <c r="L487" s="157"/>
      <c r="M487" s="162"/>
      <c r="T487" s="163"/>
      <c r="AT487" s="158" t="s">
        <v>189</v>
      </c>
      <c r="AU487" s="158" t="s">
        <v>88</v>
      </c>
      <c r="AV487" s="13" t="s">
        <v>88</v>
      </c>
      <c r="AW487" s="13" t="s">
        <v>41</v>
      </c>
      <c r="AX487" s="13" t="s">
        <v>79</v>
      </c>
      <c r="AY487" s="158" t="s">
        <v>178</v>
      </c>
    </row>
    <row r="488" spans="2:65" s="13" customFormat="1" ht="10.199999999999999">
      <c r="B488" s="157"/>
      <c r="D488" s="151" t="s">
        <v>189</v>
      </c>
      <c r="E488" s="158" t="s">
        <v>32</v>
      </c>
      <c r="F488" s="159" t="s">
        <v>2192</v>
      </c>
      <c r="H488" s="160">
        <v>19.2</v>
      </c>
      <c r="I488" s="161"/>
      <c r="L488" s="157"/>
      <c r="M488" s="162"/>
      <c r="T488" s="163"/>
      <c r="AT488" s="158" t="s">
        <v>189</v>
      </c>
      <c r="AU488" s="158" t="s">
        <v>88</v>
      </c>
      <c r="AV488" s="13" t="s">
        <v>88</v>
      </c>
      <c r="AW488" s="13" t="s">
        <v>41</v>
      </c>
      <c r="AX488" s="13" t="s">
        <v>79</v>
      </c>
      <c r="AY488" s="158" t="s">
        <v>178</v>
      </c>
    </row>
    <row r="489" spans="2:65" s="13" customFormat="1" ht="10.199999999999999">
      <c r="B489" s="157"/>
      <c r="D489" s="151" t="s">
        <v>189</v>
      </c>
      <c r="E489" s="158" t="s">
        <v>32</v>
      </c>
      <c r="F489" s="159" t="s">
        <v>2193</v>
      </c>
      <c r="H489" s="160">
        <v>5.76</v>
      </c>
      <c r="I489" s="161"/>
      <c r="L489" s="157"/>
      <c r="M489" s="162"/>
      <c r="T489" s="163"/>
      <c r="AT489" s="158" t="s">
        <v>189</v>
      </c>
      <c r="AU489" s="158" t="s">
        <v>88</v>
      </c>
      <c r="AV489" s="13" t="s">
        <v>88</v>
      </c>
      <c r="AW489" s="13" t="s">
        <v>41</v>
      </c>
      <c r="AX489" s="13" t="s">
        <v>79</v>
      </c>
      <c r="AY489" s="158" t="s">
        <v>178</v>
      </c>
    </row>
    <row r="490" spans="2:65" s="13" customFormat="1" ht="10.199999999999999">
      <c r="B490" s="157"/>
      <c r="D490" s="151" t="s">
        <v>189</v>
      </c>
      <c r="E490" s="158" t="s">
        <v>32</v>
      </c>
      <c r="F490" s="159" t="s">
        <v>2194</v>
      </c>
      <c r="H490" s="160">
        <v>15.36</v>
      </c>
      <c r="I490" s="161"/>
      <c r="L490" s="157"/>
      <c r="M490" s="162"/>
      <c r="T490" s="163"/>
      <c r="AT490" s="158" t="s">
        <v>189</v>
      </c>
      <c r="AU490" s="158" t="s">
        <v>88</v>
      </c>
      <c r="AV490" s="13" t="s">
        <v>88</v>
      </c>
      <c r="AW490" s="13" t="s">
        <v>41</v>
      </c>
      <c r="AX490" s="13" t="s">
        <v>79</v>
      </c>
      <c r="AY490" s="158" t="s">
        <v>178</v>
      </c>
    </row>
    <row r="491" spans="2:65" s="13" customFormat="1" ht="10.199999999999999">
      <c r="B491" s="157"/>
      <c r="D491" s="151" t="s">
        <v>189</v>
      </c>
      <c r="E491" s="158" t="s">
        <v>32</v>
      </c>
      <c r="F491" s="159" t="s">
        <v>2199</v>
      </c>
      <c r="H491" s="160">
        <v>1.44</v>
      </c>
      <c r="I491" s="161"/>
      <c r="L491" s="157"/>
      <c r="M491" s="162"/>
      <c r="T491" s="163"/>
      <c r="AT491" s="158" t="s">
        <v>189</v>
      </c>
      <c r="AU491" s="158" t="s">
        <v>88</v>
      </c>
      <c r="AV491" s="13" t="s">
        <v>88</v>
      </c>
      <c r="AW491" s="13" t="s">
        <v>41</v>
      </c>
      <c r="AX491" s="13" t="s">
        <v>79</v>
      </c>
      <c r="AY491" s="158" t="s">
        <v>178</v>
      </c>
    </row>
    <row r="492" spans="2:65" s="13" customFormat="1" ht="10.199999999999999">
      <c r="B492" s="157"/>
      <c r="D492" s="151" t="s">
        <v>189</v>
      </c>
      <c r="E492" s="158" t="s">
        <v>32</v>
      </c>
      <c r="F492" s="159" t="s">
        <v>2200</v>
      </c>
      <c r="H492" s="160">
        <v>3.84</v>
      </c>
      <c r="I492" s="161"/>
      <c r="L492" s="157"/>
      <c r="M492" s="162"/>
      <c r="T492" s="163"/>
      <c r="AT492" s="158" t="s">
        <v>189</v>
      </c>
      <c r="AU492" s="158" t="s">
        <v>88</v>
      </c>
      <c r="AV492" s="13" t="s">
        <v>88</v>
      </c>
      <c r="AW492" s="13" t="s">
        <v>41</v>
      </c>
      <c r="AX492" s="13" t="s">
        <v>79</v>
      </c>
      <c r="AY492" s="158" t="s">
        <v>178</v>
      </c>
    </row>
    <row r="493" spans="2:65" s="15" customFormat="1" ht="10.199999999999999">
      <c r="B493" s="181"/>
      <c r="D493" s="151" t="s">
        <v>189</v>
      </c>
      <c r="E493" s="182" t="s">
        <v>32</v>
      </c>
      <c r="F493" s="183" t="s">
        <v>410</v>
      </c>
      <c r="H493" s="184">
        <v>52.8</v>
      </c>
      <c r="I493" s="185"/>
      <c r="L493" s="181"/>
      <c r="M493" s="186"/>
      <c r="T493" s="187"/>
      <c r="AT493" s="182" t="s">
        <v>189</v>
      </c>
      <c r="AU493" s="182" t="s">
        <v>88</v>
      </c>
      <c r="AV493" s="15" t="s">
        <v>199</v>
      </c>
      <c r="AW493" s="15" t="s">
        <v>41</v>
      </c>
      <c r="AX493" s="15" t="s">
        <v>79</v>
      </c>
      <c r="AY493" s="182" t="s">
        <v>178</v>
      </c>
    </row>
    <row r="494" spans="2:65" s="14" customFormat="1" ht="10.199999999999999">
      <c r="B494" s="164"/>
      <c r="D494" s="151" t="s">
        <v>189</v>
      </c>
      <c r="E494" s="165" t="s">
        <v>32</v>
      </c>
      <c r="F494" s="166" t="s">
        <v>192</v>
      </c>
      <c r="H494" s="167">
        <v>52.8</v>
      </c>
      <c r="I494" s="168"/>
      <c r="L494" s="164"/>
      <c r="M494" s="169"/>
      <c r="T494" s="170"/>
      <c r="AT494" s="165" t="s">
        <v>189</v>
      </c>
      <c r="AU494" s="165" t="s">
        <v>88</v>
      </c>
      <c r="AV494" s="14" t="s">
        <v>185</v>
      </c>
      <c r="AW494" s="14" t="s">
        <v>41</v>
      </c>
      <c r="AX494" s="14" t="s">
        <v>86</v>
      </c>
      <c r="AY494" s="165" t="s">
        <v>178</v>
      </c>
    </row>
    <row r="495" spans="2:65" s="13" customFormat="1" ht="10.199999999999999">
      <c r="B495" s="157"/>
      <c r="D495" s="151" t="s">
        <v>189</v>
      </c>
      <c r="F495" s="159" t="s">
        <v>2207</v>
      </c>
      <c r="H495" s="160">
        <v>97.68</v>
      </c>
      <c r="I495" s="161"/>
      <c r="L495" s="157"/>
      <c r="M495" s="162"/>
      <c r="T495" s="163"/>
      <c r="AT495" s="158" t="s">
        <v>189</v>
      </c>
      <c r="AU495" s="158" t="s">
        <v>88</v>
      </c>
      <c r="AV495" s="13" t="s">
        <v>88</v>
      </c>
      <c r="AW495" s="13" t="s">
        <v>4</v>
      </c>
      <c r="AX495" s="13" t="s">
        <v>86</v>
      </c>
      <c r="AY495" s="158" t="s">
        <v>178</v>
      </c>
    </row>
    <row r="496" spans="2:65" s="1" customFormat="1" ht="44.25" customHeight="1">
      <c r="B496" s="34"/>
      <c r="C496" s="133" t="s">
        <v>607</v>
      </c>
      <c r="D496" s="133" t="s">
        <v>180</v>
      </c>
      <c r="E496" s="134" t="s">
        <v>419</v>
      </c>
      <c r="F496" s="135" t="s">
        <v>420</v>
      </c>
      <c r="G496" s="136" t="s">
        <v>277</v>
      </c>
      <c r="H496" s="137">
        <v>52.8</v>
      </c>
      <c r="I496" s="138"/>
      <c r="J496" s="139">
        <f>ROUND(I496*H496,2)</f>
        <v>0</v>
      </c>
      <c r="K496" s="135" t="s">
        <v>184</v>
      </c>
      <c r="L496" s="34"/>
      <c r="M496" s="140" t="s">
        <v>32</v>
      </c>
      <c r="N496" s="141" t="s">
        <v>50</v>
      </c>
      <c r="P496" s="142">
        <f>O496*H496</f>
        <v>0</v>
      </c>
      <c r="Q496" s="142">
        <v>0</v>
      </c>
      <c r="R496" s="142">
        <f>Q496*H496</f>
        <v>0</v>
      </c>
      <c r="S496" s="142">
        <v>0</v>
      </c>
      <c r="T496" s="143">
        <f>S496*H496</f>
        <v>0</v>
      </c>
      <c r="AR496" s="144" t="s">
        <v>185</v>
      </c>
      <c r="AT496" s="144" t="s">
        <v>180</v>
      </c>
      <c r="AU496" s="144" t="s">
        <v>88</v>
      </c>
      <c r="AY496" s="18" t="s">
        <v>178</v>
      </c>
      <c r="BE496" s="145">
        <f>IF(N496="základní",J496,0)</f>
        <v>0</v>
      </c>
      <c r="BF496" s="145">
        <f>IF(N496="snížená",J496,0)</f>
        <v>0</v>
      </c>
      <c r="BG496" s="145">
        <f>IF(N496="zákl. přenesená",J496,0)</f>
        <v>0</v>
      </c>
      <c r="BH496" s="145">
        <f>IF(N496="sníž. přenesená",J496,0)</f>
        <v>0</v>
      </c>
      <c r="BI496" s="145">
        <f>IF(N496="nulová",J496,0)</f>
        <v>0</v>
      </c>
      <c r="BJ496" s="18" t="s">
        <v>86</v>
      </c>
      <c r="BK496" s="145">
        <f>ROUND(I496*H496,2)</f>
        <v>0</v>
      </c>
      <c r="BL496" s="18" t="s">
        <v>185</v>
      </c>
      <c r="BM496" s="144" t="s">
        <v>2208</v>
      </c>
    </row>
    <row r="497" spans="2:65" s="1" customFormat="1" ht="10.199999999999999">
      <c r="B497" s="34"/>
      <c r="D497" s="146" t="s">
        <v>187</v>
      </c>
      <c r="F497" s="147" t="s">
        <v>422</v>
      </c>
      <c r="I497" s="148"/>
      <c r="L497" s="34"/>
      <c r="M497" s="149"/>
      <c r="T497" s="55"/>
      <c r="AT497" s="18" t="s">
        <v>187</v>
      </c>
      <c r="AU497" s="18" t="s">
        <v>88</v>
      </c>
    </row>
    <row r="498" spans="2:65" s="12" customFormat="1" ht="10.199999999999999">
      <c r="B498" s="150"/>
      <c r="D498" s="151" t="s">
        <v>189</v>
      </c>
      <c r="E498" s="152" t="s">
        <v>32</v>
      </c>
      <c r="F498" s="153" t="s">
        <v>2027</v>
      </c>
      <c r="H498" s="152" t="s">
        <v>32</v>
      </c>
      <c r="I498" s="154"/>
      <c r="L498" s="150"/>
      <c r="M498" s="155"/>
      <c r="T498" s="156"/>
      <c r="AT498" s="152" t="s">
        <v>189</v>
      </c>
      <c r="AU498" s="152" t="s">
        <v>88</v>
      </c>
      <c r="AV498" s="12" t="s">
        <v>86</v>
      </c>
      <c r="AW498" s="12" t="s">
        <v>41</v>
      </c>
      <c r="AX498" s="12" t="s">
        <v>79</v>
      </c>
      <c r="AY498" s="152" t="s">
        <v>178</v>
      </c>
    </row>
    <row r="499" spans="2:65" s="12" customFormat="1" ht="10.199999999999999">
      <c r="B499" s="150"/>
      <c r="D499" s="151" t="s">
        <v>189</v>
      </c>
      <c r="E499" s="152" t="s">
        <v>32</v>
      </c>
      <c r="F499" s="153" t="s">
        <v>2081</v>
      </c>
      <c r="H499" s="152" t="s">
        <v>32</v>
      </c>
      <c r="I499" s="154"/>
      <c r="L499" s="150"/>
      <c r="M499" s="155"/>
      <c r="T499" s="156"/>
      <c r="AT499" s="152" t="s">
        <v>189</v>
      </c>
      <c r="AU499" s="152" t="s">
        <v>88</v>
      </c>
      <c r="AV499" s="12" t="s">
        <v>86</v>
      </c>
      <c r="AW499" s="12" t="s">
        <v>41</v>
      </c>
      <c r="AX499" s="12" t="s">
        <v>79</v>
      </c>
      <c r="AY499" s="152" t="s">
        <v>178</v>
      </c>
    </row>
    <row r="500" spans="2:65" s="12" customFormat="1" ht="10.199999999999999">
      <c r="B500" s="150"/>
      <c r="D500" s="151" t="s">
        <v>189</v>
      </c>
      <c r="E500" s="152" t="s">
        <v>32</v>
      </c>
      <c r="F500" s="153" t="s">
        <v>2000</v>
      </c>
      <c r="H500" s="152" t="s">
        <v>32</v>
      </c>
      <c r="I500" s="154"/>
      <c r="L500" s="150"/>
      <c r="M500" s="155"/>
      <c r="T500" s="156"/>
      <c r="AT500" s="152" t="s">
        <v>189</v>
      </c>
      <c r="AU500" s="152" t="s">
        <v>88</v>
      </c>
      <c r="AV500" s="12" t="s">
        <v>86</v>
      </c>
      <c r="AW500" s="12" t="s">
        <v>41</v>
      </c>
      <c r="AX500" s="12" t="s">
        <v>79</v>
      </c>
      <c r="AY500" s="152" t="s">
        <v>178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393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88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2122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88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20.399999999999999">
      <c r="B503" s="150"/>
      <c r="D503" s="151" t="s">
        <v>189</v>
      </c>
      <c r="E503" s="152" t="s">
        <v>32</v>
      </c>
      <c r="F503" s="153" t="s">
        <v>2209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2123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88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3" customFormat="1" ht="10.199999999999999">
      <c r="B505" s="157"/>
      <c r="D505" s="151" t="s">
        <v>189</v>
      </c>
      <c r="E505" s="158" t="s">
        <v>32</v>
      </c>
      <c r="F505" s="159" t="s">
        <v>2183</v>
      </c>
      <c r="H505" s="160">
        <v>38.4</v>
      </c>
      <c r="I505" s="161"/>
      <c r="L505" s="157"/>
      <c r="M505" s="162"/>
      <c r="T505" s="163"/>
      <c r="AT505" s="158" t="s">
        <v>189</v>
      </c>
      <c r="AU505" s="158" t="s">
        <v>88</v>
      </c>
      <c r="AV505" s="13" t="s">
        <v>88</v>
      </c>
      <c r="AW505" s="13" t="s">
        <v>41</v>
      </c>
      <c r="AX505" s="13" t="s">
        <v>79</v>
      </c>
      <c r="AY505" s="158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2184</v>
      </c>
      <c r="H506" s="160">
        <v>14.4</v>
      </c>
      <c r="I506" s="161"/>
      <c r="L506" s="157"/>
      <c r="M506" s="162"/>
      <c r="T506" s="163"/>
      <c r="AT506" s="158" t="s">
        <v>189</v>
      </c>
      <c r="AU506" s="158" t="s">
        <v>88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4" customFormat="1" ht="10.199999999999999">
      <c r="B507" s="164"/>
      <c r="D507" s="151" t="s">
        <v>189</v>
      </c>
      <c r="E507" s="165" t="s">
        <v>32</v>
      </c>
      <c r="F507" s="166" t="s">
        <v>192</v>
      </c>
      <c r="H507" s="167">
        <v>52.8</v>
      </c>
      <c r="I507" s="168"/>
      <c r="L507" s="164"/>
      <c r="M507" s="169"/>
      <c r="T507" s="170"/>
      <c r="AT507" s="165" t="s">
        <v>189</v>
      </c>
      <c r="AU507" s="165" t="s">
        <v>88</v>
      </c>
      <c r="AV507" s="14" t="s">
        <v>185</v>
      </c>
      <c r="AW507" s="14" t="s">
        <v>41</v>
      </c>
      <c r="AX507" s="14" t="s">
        <v>86</v>
      </c>
      <c r="AY507" s="165" t="s">
        <v>178</v>
      </c>
    </row>
    <row r="508" spans="2:65" s="1" customFormat="1" ht="16.5" customHeight="1">
      <c r="B508" s="34"/>
      <c r="C508" s="171" t="s">
        <v>612</v>
      </c>
      <c r="D508" s="171" t="s">
        <v>398</v>
      </c>
      <c r="E508" s="172" t="s">
        <v>435</v>
      </c>
      <c r="F508" s="173" t="s">
        <v>436</v>
      </c>
      <c r="G508" s="174" t="s">
        <v>401</v>
      </c>
      <c r="H508" s="175">
        <v>52.8</v>
      </c>
      <c r="I508" s="176"/>
      <c r="J508" s="177">
        <f>ROUND(I508*H508,2)</f>
        <v>0</v>
      </c>
      <c r="K508" s="173" t="s">
        <v>184</v>
      </c>
      <c r="L508" s="178"/>
      <c r="M508" s="179" t="s">
        <v>32</v>
      </c>
      <c r="N508" s="180" t="s">
        <v>50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241</v>
      </c>
      <c r="AT508" s="144" t="s">
        <v>398</v>
      </c>
      <c r="AU508" s="144" t="s">
        <v>88</v>
      </c>
      <c r="AY508" s="18" t="s">
        <v>178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86</v>
      </c>
      <c r="BK508" s="145">
        <f>ROUND(I508*H508,2)</f>
        <v>0</v>
      </c>
      <c r="BL508" s="18" t="s">
        <v>185</v>
      </c>
      <c r="BM508" s="144" t="s">
        <v>2210</v>
      </c>
    </row>
    <row r="509" spans="2:65" s="13" customFormat="1" ht="10.199999999999999">
      <c r="B509" s="157"/>
      <c r="D509" s="151" t="s">
        <v>189</v>
      </c>
      <c r="E509" s="158" t="s">
        <v>32</v>
      </c>
      <c r="F509" s="159" t="s">
        <v>2211</v>
      </c>
      <c r="H509" s="160">
        <v>26.4</v>
      </c>
      <c r="I509" s="161"/>
      <c r="L509" s="157"/>
      <c r="M509" s="162"/>
      <c r="T509" s="163"/>
      <c r="AT509" s="158" t="s">
        <v>189</v>
      </c>
      <c r="AU509" s="158" t="s">
        <v>88</v>
      </c>
      <c r="AV509" s="13" t="s">
        <v>88</v>
      </c>
      <c r="AW509" s="13" t="s">
        <v>41</v>
      </c>
      <c r="AX509" s="13" t="s">
        <v>86</v>
      </c>
      <c r="AY509" s="158" t="s">
        <v>178</v>
      </c>
    </row>
    <row r="510" spans="2:65" s="13" customFormat="1" ht="10.199999999999999">
      <c r="B510" s="157"/>
      <c r="D510" s="151" t="s">
        <v>189</v>
      </c>
      <c r="F510" s="159" t="s">
        <v>2212</v>
      </c>
      <c r="H510" s="160">
        <v>52.8</v>
      </c>
      <c r="I510" s="161"/>
      <c r="L510" s="157"/>
      <c r="M510" s="162"/>
      <c r="T510" s="163"/>
      <c r="AT510" s="158" t="s">
        <v>189</v>
      </c>
      <c r="AU510" s="158" t="s">
        <v>88</v>
      </c>
      <c r="AV510" s="13" t="s">
        <v>88</v>
      </c>
      <c r="AW510" s="13" t="s">
        <v>4</v>
      </c>
      <c r="AX510" s="13" t="s">
        <v>86</v>
      </c>
      <c r="AY510" s="158" t="s">
        <v>178</v>
      </c>
    </row>
    <row r="511" spans="2:65" s="1" customFormat="1" ht="16.5" customHeight="1">
      <c r="B511" s="34"/>
      <c r="C511" s="171" t="s">
        <v>617</v>
      </c>
      <c r="D511" s="171" t="s">
        <v>398</v>
      </c>
      <c r="E511" s="172" t="s">
        <v>2213</v>
      </c>
      <c r="F511" s="173" t="s">
        <v>2214</v>
      </c>
      <c r="G511" s="174" t="s">
        <v>401</v>
      </c>
      <c r="H511" s="175">
        <v>46.2</v>
      </c>
      <c r="I511" s="176"/>
      <c r="J511" s="177">
        <f>ROUND(I511*H511,2)</f>
        <v>0</v>
      </c>
      <c r="K511" s="173" t="s">
        <v>184</v>
      </c>
      <c r="L511" s="178"/>
      <c r="M511" s="179" t="s">
        <v>32</v>
      </c>
      <c r="N511" s="180" t="s">
        <v>50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241</v>
      </c>
      <c r="AT511" s="144" t="s">
        <v>398</v>
      </c>
      <c r="AU511" s="144" t="s">
        <v>88</v>
      </c>
      <c r="AY511" s="18" t="s">
        <v>178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86</v>
      </c>
      <c r="BK511" s="145">
        <f>ROUND(I511*H511,2)</f>
        <v>0</v>
      </c>
      <c r="BL511" s="18" t="s">
        <v>185</v>
      </c>
      <c r="BM511" s="144" t="s">
        <v>2215</v>
      </c>
    </row>
    <row r="512" spans="2:65" s="13" customFormat="1" ht="10.199999999999999">
      <c r="B512" s="157"/>
      <c r="D512" s="151" t="s">
        <v>189</v>
      </c>
      <c r="E512" s="158" t="s">
        <v>32</v>
      </c>
      <c r="F512" s="159" t="s">
        <v>2211</v>
      </c>
      <c r="H512" s="160">
        <v>26.4</v>
      </c>
      <c r="I512" s="161"/>
      <c r="L512" s="157"/>
      <c r="M512" s="162"/>
      <c r="T512" s="163"/>
      <c r="AT512" s="158" t="s">
        <v>189</v>
      </c>
      <c r="AU512" s="158" t="s">
        <v>88</v>
      </c>
      <c r="AV512" s="13" t="s">
        <v>88</v>
      </c>
      <c r="AW512" s="13" t="s">
        <v>41</v>
      </c>
      <c r="AX512" s="13" t="s">
        <v>86</v>
      </c>
      <c r="AY512" s="158" t="s">
        <v>178</v>
      </c>
    </row>
    <row r="513" spans="2:65" s="13" customFormat="1" ht="10.199999999999999">
      <c r="B513" s="157"/>
      <c r="D513" s="151" t="s">
        <v>189</v>
      </c>
      <c r="F513" s="159" t="s">
        <v>2216</v>
      </c>
      <c r="H513" s="160">
        <v>46.2</v>
      </c>
      <c r="I513" s="161"/>
      <c r="L513" s="157"/>
      <c r="M513" s="162"/>
      <c r="T513" s="163"/>
      <c r="AT513" s="158" t="s">
        <v>189</v>
      </c>
      <c r="AU513" s="158" t="s">
        <v>88</v>
      </c>
      <c r="AV513" s="13" t="s">
        <v>88</v>
      </c>
      <c r="AW513" s="13" t="s">
        <v>4</v>
      </c>
      <c r="AX513" s="13" t="s">
        <v>86</v>
      </c>
      <c r="AY513" s="158" t="s">
        <v>178</v>
      </c>
    </row>
    <row r="514" spans="2:65" s="1" customFormat="1" ht="55.5" customHeight="1">
      <c r="B514" s="34"/>
      <c r="C514" s="133" t="s">
        <v>625</v>
      </c>
      <c r="D514" s="133" t="s">
        <v>180</v>
      </c>
      <c r="E514" s="134" t="s">
        <v>2217</v>
      </c>
      <c r="F514" s="135" t="s">
        <v>2218</v>
      </c>
      <c r="G514" s="136" t="s">
        <v>234</v>
      </c>
      <c r="H514" s="137">
        <v>18</v>
      </c>
      <c r="I514" s="138"/>
      <c r="J514" s="139">
        <f>ROUND(I514*H514,2)</f>
        <v>0</v>
      </c>
      <c r="K514" s="135" t="s">
        <v>184</v>
      </c>
      <c r="L514" s="34"/>
      <c r="M514" s="140" t="s">
        <v>32</v>
      </c>
      <c r="N514" s="141" t="s">
        <v>50</v>
      </c>
      <c r="P514" s="142">
        <f>O514*H514</f>
        <v>0</v>
      </c>
      <c r="Q514" s="142">
        <v>0</v>
      </c>
      <c r="R514" s="142">
        <f>Q514*H514</f>
        <v>0</v>
      </c>
      <c r="S514" s="142">
        <v>0</v>
      </c>
      <c r="T514" s="143">
        <f>S514*H514</f>
        <v>0</v>
      </c>
      <c r="AR514" s="144" t="s">
        <v>185</v>
      </c>
      <c r="AT514" s="144" t="s">
        <v>180</v>
      </c>
      <c r="AU514" s="144" t="s">
        <v>88</v>
      </c>
      <c r="AY514" s="18" t="s">
        <v>178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8" t="s">
        <v>86</v>
      </c>
      <c r="BK514" s="145">
        <f>ROUND(I514*H514,2)</f>
        <v>0</v>
      </c>
      <c r="BL514" s="18" t="s">
        <v>185</v>
      </c>
      <c r="BM514" s="144" t="s">
        <v>2219</v>
      </c>
    </row>
    <row r="515" spans="2:65" s="1" customFormat="1" ht="10.199999999999999">
      <c r="B515" s="34"/>
      <c r="D515" s="146" t="s">
        <v>187</v>
      </c>
      <c r="F515" s="147" t="s">
        <v>2220</v>
      </c>
      <c r="I515" s="148"/>
      <c r="L515" s="34"/>
      <c r="M515" s="149"/>
      <c r="T515" s="55"/>
      <c r="AT515" s="18" t="s">
        <v>187</v>
      </c>
      <c r="AU515" s="18" t="s">
        <v>88</v>
      </c>
    </row>
    <row r="516" spans="2:65" s="12" customFormat="1" ht="10.199999999999999">
      <c r="B516" s="150"/>
      <c r="D516" s="151" t="s">
        <v>189</v>
      </c>
      <c r="E516" s="152" t="s">
        <v>32</v>
      </c>
      <c r="F516" s="153" t="s">
        <v>2027</v>
      </c>
      <c r="H516" s="152" t="s">
        <v>32</v>
      </c>
      <c r="I516" s="154"/>
      <c r="L516" s="150"/>
      <c r="M516" s="155"/>
      <c r="T516" s="156"/>
      <c r="AT516" s="152" t="s">
        <v>189</v>
      </c>
      <c r="AU516" s="152" t="s">
        <v>88</v>
      </c>
      <c r="AV516" s="12" t="s">
        <v>86</v>
      </c>
      <c r="AW516" s="12" t="s">
        <v>41</v>
      </c>
      <c r="AX516" s="12" t="s">
        <v>79</v>
      </c>
      <c r="AY516" s="152" t="s">
        <v>178</v>
      </c>
    </row>
    <row r="517" spans="2:65" s="12" customFormat="1" ht="10.199999999999999">
      <c r="B517" s="150"/>
      <c r="D517" s="151" t="s">
        <v>189</v>
      </c>
      <c r="E517" s="152" t="s">
        <v>32</v>
      </c>
      <c r="F517" s="153" t="s">
        <v>2081</v>
      </c>
      <c r="H517" s="152" t="s">
        <v>32</v>
      </c>
      <c r="I517" s="154"/>
      <c r="L517" s="150"/>
      <c r="M517" s="155"/>
      <c r="T517" s="156"/>
      <c r="AT517" s="152" t="s">
        <v>189</v>
      </c>
      <c r="AU517" s="152" t="s">
        <v>88</v>
      </c>
      <c r="AV517" s="12" t="s">
        <v>86</v>
      </c>
      <c r="AW517" s="12" t="s">
        <v>41</v>
      </c>
      <c r="AX517" s="12" t="s">
        <v>79</v>
      </c>
      <c r="AY517" s="152" t="s">
        <v>178</v>
      </c>
    </row>
    <row r="518" spans="2:65" s="12" customFormat="1" ht="10.199999999999999">
      <c r="B518" s="150"/>
      <c r="D518" s="151" t="s">
        <v>189</v>
      </c>
      <c r="E518" s="152" t="s">
        <v>32</v>
      </c>
      <c r="F518" s="153" t="s">
        <v>2122</v>
      </c>
      <c r="H518" s="152" t="s">
        <v>32</v>
      </c>
      <c r="I518" s="154"/>
      <c r="L518" s="150"/>
      <c r="M518" s="155"/>
      <c r="T518" s="156"/>
      <c r="AT518" s="152" t="s">
        <v>189</v>
      </c>
      <c r="AU518" s="152" t="s">
        <v>88</v>
      </c>
      <c r="AV518" s="12" t="s">
        <v>86</v>
      </c>
      <c r="AW518" s="12" t="s">
        <v>41</v>
      </c>
      <c r="AX518" s="12" t="s">
        <v>79</v>
      </c>
      <c r="AY518" s="152" t="s">
        <v>178</v>
      </c>
    </row>
    <row r="519" spans="2:65" s="12" customFormat="1" ht="10.199999999999999">
      <c r="B519" s="150"/>
      <c r="D519" s="151" t="s">
        <v>189</v>
      </c>
      <c r="E519" s="152" t="s">
        <v>32</v>
      </c>
      <c r="F519" s="153" t="s">
        <v>2123</v>
      </c>
      <c r="H519" s="152" t="s">
        <v>32</v>
      </c>
      <c r="I519" s="154"/>
      <c r="L519" s="150"/>
      <c r="M519" s="155"/>
      <c r="T519" s="156"/>
      <c r="AT519" s="152" t="s">
        <v>189</v>
      </c>
      <c r="AU519" s="152" t="s">
        <v>88</v>
      </c>
      <c r="AV519" s="12" t="s">
        <v>86</v>
      </c>
      <c r="AW519" s="12" t="s">
        <v>41</v>
      </c>
      <c r="AX519" s="12" t="s">
        <v>79</v>
      </c>
      <c r="AY519" s="152" t="s">
        <v>178</v>
      </c>
    </row>
    <row r="520" spans="2:65" s="12" customFormat="1" ht="10.199999999999999">
      <c r="B520" s="150"/>
      <c r="D520" s="151" t="s">
        <v>189</v>
      </c>
      <c r="E520" s="152" t="s">
        <v>32</v>
      </c>
      <c r="F520" s="153" t="s">
        <v>2221</v>
      </c>
      <c r="H520" s="152" t="s">
        <v>32</v>
      </c>
      <c r="I520" s="154"/>
      <c r="L520" s="150"/>
      <c r="M520" s="155"/>
      <c r="T520" s="156"/>
      <c r="AT520" s="152" t="s">
        <v>189</v>
      </c>
      <c r="AU520" s="152" t="s">
        <v>88</v>
      </c>
      <c r="AV520" s="12" t="s">
        <v>86</v>
      </c>
      <c r="AW520" s="12" t="s">
        <v>41</v>
      </c>
      <c r="AX520" s="12" t="s">
        <v>79</v>
      </c>
      <c r="AY520" s="152" t="s">
        <v>178</v>
      </c>
    </row>
    <row r="521" spans="2:65" s="13" customFormat="1" ht="10.199999999999999">
      <c r="B521" s="157"/>
      <c r="D521" s="151" t="s">
        <v>189</v>
      </c>
      <c r="E521" s="158" t="s">
        <v>32</v>
      </c>
      <c r="F521" s="159" t="s">
        <v>2124</v>
      </c>
      <c r="H521" s="160">
        <v>12</v>
      </c>
      <c r="I521" s="161"/>
      <c r="L521" s="157"/>
      <c r="M521" s="162"/>
      <c r="T521" s="163"/>
      <c r="AT521" s="158" t="s">
        <v>189</v>
      </c>
      <c r="AU521" s="158" t="s">
        <v>88</v>
      </c>
      <c r="AV521" s="13" t="s">
        <v>88</v>
      </c>
      <c r="AW521" s="13" t="s">
        <v>41</v>
      </c>
      <c r="AX521" s="13" t="s">
        <v>79</v>
      </c>
      <c r="AY521" s="158" t="s">
        <v>178</v>
      </c>
    </row>
    <row r="522" spans="2:65" s="13" customFormat="1" ht="10.199999999999999">
      <c r="B522" s="157"/>
      <c r="D522" s="151" t="s">
        <v>189</v>
      </c>
      <c r="E522" s="158" t="s">
        <v>32</v>
      </c>
      <c r="F522" s="159" t="s">
        <v>2125</v>
      </c>
      <c r="H522" s="160">
        <v>6</v>
      </c>
      <c r="I522" s="161"/>
      <c r="L522" s="157"/>
      <c r="M522" s="162"/>
      <c r="T522" s="163"/>
      <c r="AT522" s="158" t="s">
        <v>189</v>
      </c>
      <c r="AU522" s="158" t="s">
        <v>88</v>
      </c>
      <c r="AV522" s="13" t="s">
        <v>88</v>
      </c>
      <c r="AW522" s="13" t="s">
        <v>41</v>
      </c>
      <c r="AX522" s="13" t="s">
        <v>79</v>
      </c>
      <c r="AY522" s="158" t="s">
        <v>178</v>
      </c>
    </row>
    <row r="523" spans="2:65" s="14" customFormat="1" ht="10.199999999999999">
      <c r="B523" s="164"/>
      <c r="D523" s="151" t="s">
        <v>189</v>
      </c>
      <c r="E523" s="165" t="s">
        <v>32</v>
      </c>
      <c r="F523" s="166" t="s">
        <v>192</v>
      </c>
      <c r="H523" s="167">
        <v>18</v>
      </c>
      <c r="I523" s="168"/>
      <c r="L523" s="164"/>
      <c r="M523" s="169"/>
      <c r="T523" s="170"/>
      <c r="AT523" s="165" t="s">
        <v>189</v>
      </c>
      <c r="AU523" s="165" t="s">
        <v>88</v>
      </c>
      <c r="AV523" s="14" t="s">
        <v>185</v>
      </c>
      <c r="AW523" s="14" t="s">
        <v>41</v>
      </c>
      <c r="AX523" s="14" t="s">
        <v>86</v>
      </c>
      <c r="AY523" s="165" t="s">
        <v>178</v>
      </c>
    </row>
    <row r="524" spans="2:65" s="1" customFormat="1" ht="37.799999999999997" customHeight="1">
      <c r="B524" s="34"/>
      <c r="C524" s="133" t="s">
        <v>630</v>
      </c>
      <c r="D524" s="133" t="s">
        <v>180</v>
      </c>
      <c r="E524" s="134" t="s">
        <v>2222</v>
      </c>
      <c r="F524" s="135" t="s">
        <v>2223</v>
      </c>
      <c r="G524" s="136" t="s">
        <v>234</v>
      </c>
      <c r="H524" s="137">
        <v>18</v>
      </c>
      <c r="I524" s="138"/>
      <c r="J524" s="139">
        <f>ROUND(I524*H524,2)</f>
        <v>0</v>
      </c>
      <c r="K524" s="135" t="s">
        <v>184</v>
      </c>
      <c r="L524" s="34"/>
      <c r="M524" s="140" t="s">
        <v>32</v>
      </c>
      <c r="N524" s="141" t="s">
        <v>50</v>
      </c>
      <c r="P524" s="142">
        <f>O524*H524</f>
        <v>0</v>
      </c>
      <c r="Q524" s="142">
        <v>0</v>
      </c>
      <c r="R524" s="142">
        <f>Q524*H524</f>
        <v>0</v>
      </c>
      <c r="S524" s="142">
        <v>0</v>
      </c>
      <c r="T524" s="143">
        <f>S524*H524</f>
        <v>0</v>
      </c>
      <c r="AR524" s="144" t="s">
        <v>185</v>
      </c>
      <c r="AT524" s="144" t="s">
        <v>180</v>
      </c>
      <c r="AU524" s="144" t="s">
        <v>88</v>
      </c>
      <c r="AY524" s="18" t="s">
        <v>178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86</v>
      </c>
      <c r="BK524" s="145">
        <f>ROUND(I524*H524,2)</f>
        <v>0</v>
      </c>
      <c r="BL524" s="18" t="s">
        <v>185</v>
      </c>
      <c r="BM524" s="144" t="s">
        <v>2224</v>
      </c>
    </row>
    <row r="525" spans="2:65" s="1" customFormat="1" ht="10.199999999999999">
      <c r="B525" s="34"/>
      <c r="D525" s="146" t="s">
        <v>187</v>
      </c>
      <c r="F525" s="147" t="s">
        <v>2225</v>
      </c>
      <c r="I525" s="148"/>
      <c r="L525" s="34"/>
      <c r="M525" s="149"/>
      <c r="T525" s="55"/>
      <c r="AT525" s="18" t="s">
        <v>187</v>
      </c>
      <c r="AU525" s="18" t="s">
        <v>88</v>
      </c>
    </row>
    <row r="526" spans="2:65" s="12" customFormat="1" ht="10.199999999999999">
      <c r="B526" s="150"/>
      <c r="D526" s="151" t="s">
        <v>189</v>
      </c>
      <c r="E526" s="152" t="s">
        <v>32</v>
      </c>
      <c r="F526" s="153" t="s">
        <v>2027</v>
      </c>
      <c r="H526" s="152" t="s">
        <v>32</v>
      </c>
      <c r="I526" s="154"/>
      <c r="L526" s="150"/>
      <c r="M526" s="155"/>
      <c r="T526" s="156"/>
      <c r="AT526" s="152" t="s">
        <v>189</v>
      </c>
      <c r="AU526" s="152" t="s">
        <v>88</v>
      </c>
      <c r="AV526" s="12" t="s">
        <v>86</v>
      </c>
      <c r="AW526" s="12" t="s">
        <v>41</v>
      </c>
      <c r="AX526" s="12" t="s">
        <v>79</v>
      </c>
      <c r="AY526" s="152" t="s">
        <v>178</v>
      </c>
    </row>
    <row r="527" spans="2:65" s="12" customFormat="1" ht="10.199999999999999">
      <c r="B527" s="150"/>
      <c r="D527" s="151" t="s">
        <v>189</v>
      </c>
      <c r="E527" s="152" t="s">
        <v>32</v>
      </c>
      <c r="F527" s="153" t="s">
        <v>2081</v>
      </c>
      <c r="H527" s="152" t="s">
        <v>32</v>
      </c>
      <c r="I527" s="154"/>
      <c r="L527" s="150"/>
      <c r="M527" s="155"/>
      <c r="T527" s="156"/>
      <c r="AT527" s="152" t="s">
        <v>189</v>
      </c>
      <c r="AU527" s="152" t="s">
        <v>88</v>
      </c>
      <c r="AV527" s="12" t="s">
        <v>86</v>
      </c>
      <c r="AW527" s="12" t="s">
        <v>41</v>
      </c>
      <c r="AX527" s="12" t="s">
        <v>79</v>
      </c>
      <c r="AY527" s="152" t="s">
        <v>178</v>
      </c>
    </row>
    <row r="528" spans="2:65" s="12" customFormat="1" ht="10.199999999999999">
      <c r="B528" s="150"/>
      <c r="D528" s="151" t="s">
        <v>189</v>
      </c>
      <c r="E528" s="152" t="s">
        <v>32</v>
      </c>
      <c r="F528" s="153" t="s">
        <v>2122</v>
      </c>
      <c r="H528" s="152" t="s">
        <v>32</v>
      </c>
      <c r="I528" s="154"/>
      <c r="L528" s="150"/>
      <c r="M528" s="155"/>
      <c r="T528" s="156"/>
      <c r="AT528" s="152" t="s">
        <v>189</v>
      </c>
      <c r="AU528" s="152" t="s">
        <v>88</v>
      </c>
      <c r="AV528" s="12" t="s">
        <v>86</v>
      </c>
      <c r="AW528" s="12" t="s">
        <v>41</v>
      </c>
      <c r="AX528" s="12" t="s">
        <v>79</v>
      </c>
      <c r="AY528" s="152" t="s">
        <v>178</v>
      </c>
    </row>
    <row r="529" spans="2:65" s="12" customFormat="1" ht="10.199999999999999">
      <c r="B529" s="150"/>
      <c r="D529" s="151" t="s">
        <v>189</v>
      </c>
      <c r="E529" s="152" t="s">
        <v>32</v>
      </c>
      <c r="F529" s="153" t="s">
        <v>2123</v>
      </c>
      <c r="H529" s="152" t="s">
        <v>32</v>
      </c>
      <c r="I529" s="154"/>
      <c r="L529" s="150"/>
      <c r="M529" s="155"/>
      <c r="T529" s="156"/>
      <c r="AT529" s="152" t="s">
        <v>189</v>
      </c>
      <c r="AU529" s="152" t="s">
        <v>88</v>
      </c>
      <c r="AV529" s="12" t="s">
        <v>86</v>
      </c>
      <c r="AW529" s="12" t="s">
        <v>41</v>
      </c>
      <c r="AX529" s="12" t="s">
        <v>79</v>
      </c>
      <c r="AY529" s="152" t="s">
        <v>178</v>
      </c>
    </row>
    <row r="530" spans="2:65" s="12" customFormat="1" ht="10.199999999999999">
      <c r="B530" s="150"/>
      <c r="D530" s="151" t="s">
        <v>189</v>
      </c>
      <c r="E530" s="152" t="s">
        <v>32</v>
      </c>
      <c r="F530" s="153" t="s">
        <v>2226</v>
      </c>
      <c r="H530" s="152" t="s">
        <v>32</v>
      </c>
      <c r="I530" s="154"/>
      <c r="L530" s="150"/>
      <c r="M530" s="155"/>
      <c r="T530" s="156"/>
      <c r="AT530" s="152" t="s">
        <v>189</v>
      </c>
      <c r="AU530" s="152" t="s">
        <v>88</v>
      </c>
      <c r="AV530" s="12" t="s">
        <v>86</v>
      </c>
      <c r="AW530" s="12" t="s">
        <v>41</v>
      </c>
      <c r="AX530" s="12" t="s">
        <v>79</v>
      </c>
      <c r="AY530" s="152" t="s">
        <v>178</v>
      </c>
    </row>
    <row r="531" spans="2:65" s="13" customFormat="1" ht="10.199999999999999">
      <c r="B531" s="157"/>
      <c r="D531" s="151" t="s">
        <v>189</v>
      </c>
      <c r="E531" s="158" t="s">
        <v>32</v>
      </c>
      <c r="F531" s="159" t="s">
        <v>2124</v>
      </c>
      <c r="H531" s="160">
        <v>12</v>
      </c>
      <c r="I531" s="161"/>
      <c r="L531" s="157"/>
      <c r="M531" s="162"/>
      <c r="T531" s="163"/>
      <c r="AT531" s="158" t="s">
        <v>189</v>
      </c>
      <c r="AU531" s="158" t="s">
        <v>88</v>
      </c>
      <c r="AV531" s="13" t="s">
        <v>88</v>
      </c>
      <c r="AW531" s="13" t="s">
        <v>41</v>
      </c>
      <c r="AX531" s="13" t="s">
        <v>79</v>
      </c>
      <c r="AY531" s="158" t="s">
        <v>178</v>
      </c>
    </row>
    <row r="532" spans="2:65" s="13" customFormat="1" ht="10.199999999999999">
      <c r="B532" s="157"/>
      <c r="D532" s="151" t="s">
        <v>189</v>
      </c>
      <c r="E532" s="158" t="s">
        <v>32</v>
      </c>
      <c r="F532" s="159" t="s">
        <v>2125</v>
      </c>
      <c r="H532" s="160">
        <v>6</v>
      </c>
      <c r="I532" s="161"/>
      <c r="L532" s="157"/>
      <c r="M532" s="162"/>
      <c r="T532" s="163"/>
      <c r="AT532" s="158" t="s">
        <v>189</v>
      </c>
      <c r="AU532" s="158" t="s">
        <v>88</v>
      </c>
      <c r="AV532" s="13" t="s">
        <v>88</v>
      </c>
      <c r="AW532" s="13" t="s">
        <v>41</v>
      </c>
      <c r="AX532" s="13" t="s">
        <v>79</v>
      </c>
      <c r="AY532" s="158" t="s">
        <v>178</v>
      </c>
    </row>
    <row r="533" spans="2:65" s="14" customFormat="1" ht="10.199999999999999">
      <c r="B533" s="164"/>
      <c r="D533" s="151" t="s">
        <v>189</v>
      </c>
      <c r="E533" s="165" t="s">
        <v>32</v>
      </c>
      <c r="F533" s="166" t="s">
        <v>192</v>
      </c>
      <c r="H533" s="167">
        <v>18</v>
      </c>
      <c r="I533" s="168"/>
      <c r="L533" s="164"/>
      <c r="M533" s="169"/>
      <c r="T533" s="170"/>
      <c r="AT533" s="165" t="s">
        <v>189</v>
      </c>
      <c r="AU533" s="165" t="s">
        <v>88</v>
      </c>
      <c r="AV533" s="14" t="s">
        <v>185</v>
      </c>
      <c r="AW533" s="14" t="s">
        <v>41</v>
      </c>
      <c r="AX533" s="14" t="s">
        <v>86</v>
      </c>
      <c r="AY533" s="165" t="s">
        <v>178</v>
      </c>
    </row>
    <row r="534" spans="2:65" s="1" customFormat="1" ht="37.799999999999997" customHeight="1">
      <c r="B534" s="34"/>
      <c r="C534" s="133" t="s">
        <v>635</v>
      </c>
      <c r="D534" s="133" t="s">
        <v>180</v>
      </c>
      <c r="E534" s="134" t="s">
        <v>2227</v>
      </c>
      <c r="F534" s="135" t="s">
        <v>2228</v>
      </c>
      <c r="G534" s="136" t="s">
        <v>234</v>
      </c>
      <c r="H534" s="137">
        <v>18</v>
      </c>
      <c r="I534" s="138"/>
      <c r="J534" s="139">
        <f>ROUND(I534*H534,2)</f>
        <v>0</v>
      </c>
      <c r="K534" s="135" t="s">
        <v>184</v>
      </c>
      <c r="L534" s="34"/>
      <c r="M534" s="140" t="s">
        <v>32</v>
      </c>
      <c r="N534" s="141" t="s">
        <v>50</v>
      </c>
      <c r="P534" s="142">
        <f>O534*H534</f>
        <v>0</v>
      </c>
      <c r="Q534" s="142">
        <v>0</v>
      </c>
      <c r="R534" s="142">
        <f>Q534*H534</f>
        <v>0</v>
      </c>
      <c r="S534" s="142">
        <v>0</v>
      </c>
      <c r="T534" s="143">
        <f>S534*H534</f>
        <v>0</v>
      </c>
      <c r="AR534" s="144" t="s">
        <v>185</v>
      </c>
      <c r="AT534" s="144" t="s">
        <v>180</v>
      </c>
      <c r="AU534" s="144" t="s">
        <v>88</v>
      </c>
      <c r="AY534" s="18" t="s">
        <v>178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86</v>
      </c>
      <c r="BK534" s="145">
        <f>ROUND(I534*H534,2)</f>
        <v>0</v>
      </c>
      <c r="BL534" s="18" t="s">
        <v>185</v>
      </c>
      <c r="BM534" s="144" t="s">
        <v>2229</v>
      </c>
    </row>
    <row r="535" spans="2:65" s="1" customFormat="1" ht="10.199999999999999">
      <c r="B535" s="34"/>
      <c r="D535" s="146" t="s">
        <v>187</v>
      </c>
      <c r="F535" s="147" t="s">
        <v>2230</v>
      </c>
      <c r="I535" s="148"/>
      <c r="L535" s="34"/>
      <c r="M535" s="149"/>
      <c r="T535" s="55"/>
      <c r="AT535" s="18" t="s">
        <v>187</v>
      </c>
      <c r="AU535" s="18" t="s">
        <v>88</v>
      </c>
    </row>
    <row r="536" spans="2:65" s="13" customFormat="1" ht="10.199999999999999">
      <c r="B536" s="157"/>
      <c r="D536" s="151" t="s">
        <v>189</v>
      </c>
      <c r="E536" s="158" t="s">
        <v>32</v>
      </c>
      <c r="F536" s="159" t="s">
        <v>2231</v>
      </c>
      <c r="H536" s="160">
        <v>18</v>
      </c>
      <c r="I536" s="161"/>
      <c r="L536" s="157"/>
      <c r="M536" s="162"/>
      <c r="T536" s="163"/>
      <c r="AT536" s="158" t="s">
        <v>189</v>
      </c>
      <c r="AU536" s="158" t="s">
        <v>88</v>
      </c>
      <c r="AV536" s="13" t="s">
        <v>88</v>
      </c>
      <c r="AW536" s="13" t="s">
        <v>41</v>
      </c>
      <c r="AX536" s="13" t="s">
        <v>86</v>
      </c>
      <c r="AY536" s="158" t="s">
        <v>178</v>
      </c>
    </row>
    <row r="537" spans="2:65" s="1" customFormat="1" ht="16.5" customHeight="1">
      <c r="B537" s="34"/>
      <c r="C537" s="171" t="s">
        <v>641</v>
      </c>
      <c r="D537" s="171" t="s">
        <v>398</v>
      </c>
      <c r="E537" s="172" t="s">
        <v>2232</v>
      </c>
      <c r="F537" s="173" t="s">
        <v>2233</v>
      </c>
      <c r="G537" s="174" t="s">
        <v>2234</v>
      </c>
      <c r="H537" s="175">
        <v>0.63</v>
      </c>
      <c r="I537" s="176"/>
      <c r="J537" s="177">
        <f>ROUND(I537*H537,2)</f>
        <v>0</v>
      </c>
      <c r="K537" s="173" t="s">
        <v>184</v>
      </c>
      <c r="L537" s="178"/>
      <c r="M537" s="179" t="s">
        <v>32</v>
      </c>
      <c r="N537" s="180" t="s">
        <v>50</v>
      </c>
      <c r="P537" s="142">
        <f>O537*H537</f>
        <v>0</v>
      </c>
      <c r="Q537" s="142">
        <v>1E-3</v>
      </c>
      <c r="R537" s="142">
        <f>Q537*H537</f>
        <v>6.3000000000000003E-4</v>
      </c>
      <c r="S537" s="142">
        <v>0</v>
      </c>
      <c r="T537" s="143">
        <f>S537*H537</f>
        <v>0</v>
      </c>
      <c r="AR537" s="144" t="s">
        <v>241</v>
      </c>
      <c r="AT537" s="144" t="s">
        <v>398</v>
      </c>
      <c r="AU537" s="144" t="s">
        <v>88</v>
      </c>
      <c r="AY537" s="18" t="s">
        <v>178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86</v>
      </c>
      <c r="BK537" s="145">
        <f>ROUND(I537*H537,2)</f>
        <v>0</v>
      </c>
      <c r="BL537" s="18" t="s">
        <v>185</v>
      </c>
      <c r="BM537" s="144" t="s">
        <v>2235</v>
      </c>
    </row>
    <row r="538" spans="2:65" s="13" customFormat="1" ht="10.199999999999999">
      <c r="B538" s="157"/>
      <c r="D538" s="151" t="s">
        <v>189</v>
      </c>
      <c r="F538" s="159" t="s">
        <v>2236</v>
      </c>
      <c r="H538" s="160">
        <v>0.63</v>
      </c>
      <c r="I538" s="161"/>
      <c r="L538" s="157"/>
      <c r="M538" s="162"/>
      <c r="T538" s="163"/>
      <c r="AT538" s="158" t="s">
        <v>189</v>
      </c>
      <c r="AU538" s="158" t="s">
        <v>88</v>
      </c>
      <c r="AV538" s="13" t="s">
        <v>88</v>
      </c>
      <c r="AW538" s="13" t="s">
        <v>4</v>
      </c>
      <c r="AX538" s="13" t="s">
        <v>86</v>
      </c>
      <c r="AY538" s="158" t="s">
        <v>178</v>
      </c>
    </row>
    <row r="539" spans="2:65" s="1" customFormat="1" ht="21.75" customHeight="1">
      <c r="B539" s="34"/>
      <c r="C539" s="133" t="s">
        <v>648</v>
      </c>
      <c r="D539" s="133" t="s">
        <v>180</v>
      </c>
      <c r="E539" s="134" t="s">
        <v>2237</v>
      </c>
      <c r="F539" s="135" t="s">
        <v>2238</v>
      </c>
      <c r="G539" s="136" t="s">
        <v>234</v>
      </c>
      <c r="H539" s="137">
        <v>36</v>
      </c>
      <c r="I539" s="138"/>
      <c r="J539" s="139">
        <f>ROUND(I539*H539,2)</f>
        <v>0</v>
      </c>
      <c r="K539" s="135" t="s">
        <v>184</v>
      </c>
      <c r="L539" s="34"/>
      <c r="M539" s="140" t="s">
        <v>32</v>
      </c>
      <c r="N539" s="141" t="s">
        <v>50</v>
      </c>
      <c r="P539" s="142">
        <f>O539*H539</f>
        <v>0</v>
      </c>
      <c r="Q539" s="142">
        <v>0</v>
      </c>
      <c r="R539" s="142">
        <f>Q539*H539</f>
        <v>0</v>
      </c>
      <c r="S539" s="142">
        <v>0</v>
      </c>
      <c r="T539" s="143">
        <f>S539*H539</f>
        <v>0</v>
      </c>
      <c r="AR539" s="144" t="s">
        <v>185</v>
      </c>
      <c r="AT539" s="144" t="s">
        <v>180</v>
      </c>
      <c r="AU539" s="144" t="s">
        <v>88</v>
      </c>
      <c r="AY539" s="18" t="s">
        <v>178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8" t="s">
        <v>86</v>
      </c>
      <c r="BK539" s="145">
        <f>ROUND(I539*H539,2)</f>
        <v>0</v>
      </c>
      <c r="BL539" s="18" t="s">
        <v>185</v>
      </c>
      <c r="BM539" s="144" t="s">
        <v>2239</v>
      </c>
    </row>
    <row r="540" spans="2:65" s="1" customFormat="1" ht="10.199999999999999">
      <c r="B540" s="34"/>
      <c r="D540" s="146" t="s">
        <v>187</v>
      </c>
      <c r="F540" s="147" t="s">
        <v>2240</v>
      </c>
      <c r="I540" s="148"/>
      <c r="L540" s="34"/>
      <c r="M540" s="149"/>
      <c r="T540" s="55"/>
      <c r="AT540" s="18" t="s">
        <v>187</v>
      </c>
      <c r="AU540" s="18" t="s">
        <v>88</v>
      </c>
    </row>
    <row r="541" spans="2:65" s="13" customFormat="1" ht="10.199999999999999">
      <c r="B541" s="157"/>
      <c r="D541" s="151" t="s">
        <v>189</v>
      </c>
      <c r="E541" s="158" t="s">
        <v>32</v>
      </c>
      <c r="F541" s="159" t="s">
        <v>2241</v>
      </c>
      <c r="H541" s="160">
        <v>36</v>
      </c>
      <c r="I541" s="161"/>
      <c r="L541" s="157"/>
      <c r="M541" s="162"/>
      <c r="T541" s="163"/>
      <c r="AT541" s="158" t="s">
        <v>189</v>
      </c>
      <c r="AU541" s="158" t="s">
        <v>88</v>
      </c>
      <c r="AV541" s="13" t="s">
        <v>88</v>
      </c>
      <c r="AW541" s="13" t="s">
        <v>41</v>
      </c>
      <c r="AX541" s="13" t="s">
        <v>86</v>
      </c>
      <c r="AY541" s="158" t="s">
        <v>178</v>
      </c>
    </row>
    <row r="542" spans="2:65" s="1" customFormat="1" ht="21.75" customHeight="1">
      <c r="B542" s="34"/>
      <c r="C542" s="133" t="s">
        <v>653</v>
      </c>
      <c r="D542" s="133" t="s">
        <v>180</v>
      </c>
      <c r="E542" s="134" t="s">
        <v>2242</v>
      </c>
      <c r="F542" s="135" t="s">
        <v>2243</v>
      </c>
      <c r="G542" s="136" t="s">
        <v>234</v>
      </c>
      <c r="H542" s="137">
        <v>54</v>
      </c>
      <c r="I542" s="138"/>
      <c r="J542" s="139">
        <f>ROUND(I542*H542,2)</f>
        <v>0</v>
      </c>
      <c r="K542" s="135" t="s">
        <v>184</v>
      </c>
      <c r="L542" s="34"/>
      <c r="M542" s="140" t="s">
        <v>32</v>
      </c>
      <c r="N542" s="141" t="s">
        <v>50</v>
      </c>
      <c r="P542" s="142">
        <f>O542*H542</f>
        <v>0</v>
      </c>
      <c r="Q542" s="142">
        <v>0</v>
      </c>
      <c r="R542" s="142">
        <f>Q542*H542</f>
        <v>0</v>
      </c>
      <c r="S542" s="142">
        <v>0</v>
      </c>
      <c r="T542" s="143">
        <f>S542*H542</f>
        <v>0</v>
      </c>
      <c r="AR542" s="144" t="s">
        <v>185</v>
      </c>
      <c r="AT542" s="144" t="s">
        <v>180</v>
      </c>
      <c r="AU542" s="144" t="s">
        <v>88</v>
      </c>
      <c r="AY542" s="18" t="s">
        <v>178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18" t="s">
        <v>86</v>
      </c>
      <c r="BK542" s="145">
        <f>ROUND(I542*H542,2)</f>
        <v>0</v>
      </c>
      <c r="BL542" s="18" t="s">
        <v>185</v>
      </c>
      <c r="BM542" s="144" t="s">
        <v>2244</v>
      </c>
    </row>
    <row r="543" spans="2:65" s="1" customFormat="1" ht="10.199999999999999">
      <c r="B543" s="34"/>
      <c r="D543" s="146" t="s">
        <v>187</v>
      </c>
      <c r="F543" s="147" t="s">
        <v>2245</v>
      </c>
      <c r="I543" s="148"/>
      <c r="L543" s="34"/>
      <c r="M543" s="149"/>
      <c r="T543" s="55"/>
      <c r="AT543" s="18" t="s">
        <v>187</v>
      </c>
      <c r="AU543" s="18" t="s">
        <v>88</v>
      </c>
    </row>
    <row r="544" spans="2:65" s="13" customFormat="1" ht="10.199999999999999">
      <c r="B544" s="157"/>
      <c r="D544" s="151" t="s">
        <v>189</v>
      </c>
      <c r="E544" s="158" t="s">
        <v>32</v>
      </c>
      <c r="F544" s="159" t="s">
        <v>2246</v>
      </c>
      <c r="H544" s="160">
        <v>54</v>
      </c>
      <c r="I544" s="161"/>
      <c r="L544" s="157"/>
      <c r="M544" s="162"/>
      <c r="T544" s="163"/>
      <c r="AT544" s="158" t="s">
        <v>189</v>
      </c>
      <c r="AU544" s="158" t="s">
        <v>88</v>
      </c>
      <c r="AV544" s="13" t="s">
        <v>88</v>
      </c>
      <c r="AW544" s="13" t="s">
        <v>41</v>
      </c>
      <c r="AX544" s="13" t="s">
        <v>86</v>
      </c>
      <c r="AY544" s="158" t="s">
        <v>178</v>
      </c>
    </row>
    <row r="545" spans="2:65" s="1" customFormat="1" ht="49.05" customHeight="1">
      <c r="B545" s="34"/>
      <c r="C545" s="133" t="s">
        <v>658</v>
      </c>
      <c r="D545" s="133" t="s">
        <v>180</v>
      </c>
      <c r="E545" s="134" t="s">
        <v>2247</v>
      </c>
      <c r="F545" s="135" t="s">
        <v>2248</v>
      </c>
      <c r="G545" s="136" t="s">
        <v>234</v>
      </c>
      <c r="H545" s="137">
        <v>18</v>
      </c>
      <c r="I545" s="138"/>
      <c r="J545" s="139">
        <f>ROUND(I545*H545,2)</f>
        <v>0</v>
      </c>
      <c r="K545" s="135" t="s">
        <v>184</v>
      </c>
      <c r="L545" s="34"/>
      <c r="M545" s="140" t="s">
        <v>32</v>
      </c>
      <c r="N545" s="141" t="s">
        <v>50</v>
      </c>
      <c r="P545" s="142">
        <f>O545*H545</f>
        <v>0</v>
      </c>
      <c r="Q545" s="142">
        <v>0</v>
      </c>
      <c r="R545" s="142">
        <f>Q545*H545</f>
        <v>0</v>
      </c>
      <c r="S545" s="142">
        <v>0</v>
      </c>
      <c r="T545" s="143">
        <f>S545*H545</f>
        <v>0</v>
      </c>
      <c r="AR545" s="144" t="s">
        <v>185</v>
      </c>
      <c r="AT545" s="144" t="s">
        <v>180</v>
      </c>
      <c r="AU545" s="144" t="s">
        <v>88</v>
      </c>
      <c r="AY545" s="18" t="s">
        <v>178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8" t="s">
        <v>86</v>
      </c>
      <c r="BK545" s="145">
        <f>ROUND(I545*H545,2)</f>
        <v>0</v>
      </c>
      <c r="BL545" s="18" t="s">
        <v>185</v>
      </c>
      <c r="BM545" s="144" t="s">
        <v>2249</v>
      </c>
    </row>
    <row r="546" spans="2:65" s="1" customFormat="1" ht="10.199999999999999">
      <c r="B546" s="34"/>
      <c r="D546" s="146" t="s">
        <v>187</v>
      </c>
      <c r="F546" s="147" t="s">
        <v>2250</v>
      </c>
      <c r="I546" s="148"/>
      <c r="L546" s="34"/>
      <c r="M546" s="149"/>
      <c r="T546" s="55"/>
      <c r="AT546" s="18" t="s">
        <v>187</v>
      </c>
      <c r="AU546" s="18" t="s">
        <v>88</v>
      </c>
    </row>
    <row r="547" spans="2:65" s="13" customFormat="1" ht="10.199999999999999">
      <c r="B547" s="157"/>
      <c r="D547" s="151" t="s">
        <v>189</v>
      </c>
      <c r="E547" s="158" t="s">
        <v>32</v>
      </c>
      <c r="F547" s="159" t="s">
        <v>2231</v>
      </c>
      <c r="H547" s="160">
        <v>18</v>
      </c>
      <c r="I547" s="161"/>
      <c r="L547" s="157"/>
      <c r="M547" s="162"/>
      <c r="T547" s="163"/>
      <c r="AT547" s="158" t="s">
        <v>189</v>
      </c>
      <c r="AU547" s="158" t="s">
        <v>88</v>
      </c>
      <c r="AV547" s="13" t="s">
        <v>88</v>
      </c>
      <c r="AW547" s="13" t="s">
        <v>41</v>
      </c>
      <c r="AX547" s="13" t="s">
        <v>86</v>
      </c>
      <c r="AY547" s="158" t="s">
        <v>178</v>
      </c>
    </row>
    <row r="548" spans="2:65" s="1" customFormat="1" ht="33" customHeight="1">
      <c r="B548" s="34"/>
      <c r="C548" s="133" t="s">
        <v>663</v>
      </c>
      <c r="D548" s="133" t="s">
        <v>180</v>
      </c>
      <c r="E548" s="134" t="s">
        <v>2251</v>
      </c>
      <c r="F548" s="135" t="s">
        <v>2252</v>
      </c>
      <c r="G548" s="136" t="s">
        <v>234</v>
      </c>
      <c r="H548" s="137">
        <v>18</v>
      </c>
      <c r="I548" s="138"/>
      <c r="J548" s="139">
        <f>ROUND(I548*H548,2)</f>
        <v>0</v>
      </c>
      <c r="K548" s="135" t="s">
        <v>184</v>
      </c>
      <c r="L548" s="34"/>
      <c r="M548" s="140" t="s">
        <v>32</v>
      </c>
      <c r="N548" s="141" t="s">
        <v>50</v>
      </c>
      <c r="P548" s="142">
        <f>O548*H548</f>
        <v>0</v>
      </c>
      <c r="Q548" s="142">
        <v>0</v>
      </c>
      <c r="R548" s="142">
        <f>Q548*H548</f>
        <v>0</v>
      </c>
      <c r="S548" s="142">
        <v>0</v>
      </c>
      <c r="T548" s="143">
        <f>S548*H548</f>
        <v>0</v>
      </c>
      <c r="AR548" s="144" t="s">
        <v>185</v>
      </c>
      <c r="AT548" s="144" t="s">
        <v>180</v>
      </c>
      <c r="AU548" s="144" t="s">
        <v>88</v>
      </c>
      <c r="AY548" s="18" t="s">
        <v>178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86</v>
      </c>
      <c r="BK548" s="145">
        <f>ROUND(I548*H548,2)</f>
        <v>0</v>
      </c>
      <c r="BL548" s="18" t="s">
        <v>185</v>
      </c>
      <c r="BM548" s="144" t="s">
        <v>2253</v>
      </c>
    </row>
    <row r="549" spans="2:65" s="1" customFormat="1" ht="10.199999999999999">
      <c r="B549" s="34"/>
      <c r="D549" s="146" t="s">
        <v>187</v>
      </c>
      <c r="F549" s="147" t="s">
        <v>2254</v>
      </c>
      <c r="I549" s="148"/>
      <c r="L549" s="34"/>
      <c r="M549" s="149"/>
      <c r="T549" s="55"/>
      <c r="AT549" s="18" t="s">
        <v>187</v>
      </c>
      <c r="AU549" s="18" t="s">
        <v>88</v>
      </c>
    </row>
    <row r="550" spans="2:65" s="13" customFormat="1" ht="10.199999999999999">
      <c r="B550" s="157"/>
      <c r="D550" s="151" t="s">
        <v>189</v>
      </c>
      <c r="E550" s="158" t="s">
        <v>32</v>
      </c>
      <c r="F550" s="159" t="s">
        <v>2231</v>
      </c>
      <c r="H550" s="160">
        <v>18</v>
      </c>
      <c r="I550" s="161"/>
      <c r="L550" s="157"/>
      <c r="M550" s="162"/>
      <c r="T550" s="163"/>
      <c r="AT550" s="158" t="s">
        <v>189</v>
      </c>
      <c r="AU550" s="158" t="s">
        <v>88</v>
      </c>
      <c r="AV550" s="13" t="s">
        <v>88</v>
      </c>
      <c r="AW550" s="13" t="s">
        <v>41</v>
      </c>
      <c r="AX550" s="13" t="s">
        <v>86</v>
      </c>
      <c r="AY550" s="158" t="s">
        <v>178</v>
      </c>
    </row>
    <row r="551" spans="2:65" s="1" customFormat="1" ht="24.15" customHeight="1">
      <c r="B551" s="34"/>
      <c r="C551" s="133" t="s">
        <v>669</v>
      </c>
      <c r="D551" s="133" t="s">
        <v>180</v>
      </c>
      <c r="E551" s="134" t="s">
        <v>2255</v>
      </c>
      <c r="F551" s="135" t="s">
        <v>2256</v>
      </c>
      <c r="G551" s="136" t="s">
        <v>234</v>
      </c>
      <c r="H551" s="137">
        <v>18</v>
      </c>
      <c r="I551" s="138"/>
      <c r="J551" s="139">
        <f>ROUND(I551*H551,2)</f>
        <v>0</v>
      </c>
      <c r="K551" s="135" t="s">
        <v>184</v>
      </c>
      <c r="L551" s="34"/>
      <c r="M551" s="140" t="s">
        <v>32</v>
      </c>
      <c r="N551" s="141" t="s">
        <v>50</v>
      </c>
      <c r="P551" s="142">
        <f>O551*H551</f>
        <v>0</v>
      </c>
      <c r="Q551" s="142">
        <v>0</v>
      </c>
      <c r="R551" s="142">
        <f>Q551*H551</f>
        <v>0</v>
      </c>
      <c r="S551" s="142">
        <v>0</v>
      </c>
      <c r="T551" s="143">
        <f>S551*H551</f>
        <v>0</v>
      </c>
      <c r="AR551" s="144" t="s">
        <v>185</v>
      </c>
      <c r="AT551" s="144" t="s">
        <v>180</v>
      </c>
      <c r="AU551" s="144" t="s">
        <v>88</v>
      </c>
      <c r="AY551" s="18" t="s">
        <v>178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8" t="s">
        <v>86</v>
      </c>
      <c r="BK551" s="145">
        <f>ROUND(I551*H551,2)</f>
        <v>0</v>
      </c>
      <c r="BL551" s="18" t="s">
        <v>185</v>
      </c>
      <c r="BM551" s="144" t="s">
        <v>2257</v>
      </c>
    </row>
    <row r="552" spans="2:65" s="1" customFormat="1" ht="10.199999999999999">
      <c r="B552" s="34"/>
      <c r="D552" s="146" t="s">
        <v>187</v>
      </c>
      <c r="F552" s="147" t="s">
        <v>2258</v>
      </c>
      <c r="I552" s="148"/>
      <c r="L552" s="34"/>
      <c r="M552" s="149"/>
      <c r="T552" s="55"/>
      <c r="AT552" s="18" t="s">
        <v>187</v>
      </c>
      <c r="AU552" s="18" t="s">
        <v>88</v>
      </c>
    </row>
    <row r="553" spans="2:65" s="13" customFormat="1" ht="10.199999999999999">
      <c r="B553" s="157"/>
      <c r="D553" s="151" t="s">
        <v>189</v>
      </c>
      <c r="E553" s="158" t="s">
        <v>32</v>
      </c>
      <c r="F553" s="159" t="s">
        <v>2259</v>
      </c>
      <c r="H553" s="160">
        <v>18</v>
      </c>
      <c r="I553" s="161"/>
      <c r="L553" s="157"/>
      <c r="M553" s="162"/>
      <c r="T553" s="163"/>
      <c r="AT553" s="158" t="s">
        <v>189</v>
      </c>
      <c r="AU553" s="158" t="s">
        <v>88</v>
      </c>
      <c r="AV553" s="13" t="s">
        <v>88</v>
      </c>
      <c r="AW553" s="13" t="s">
        <v>41</v>
      </c>
      <c r="AX553" s="13" t="s">
        <v>86</v>
      </c>
      <c r="AY553" s="158" t="s">
        <v>178</v>
      </c>
    </row>
    <row r="554" spans="2:65" s="1" customFormat="1" ht="21.75" customHeight="1">
      <c r="B554" s="34"/>
      <c r="C554" s="133" t="s">
        <v>676</v>
      </c>
      <c r="D554" s="133" t="s">
        <v>180</v>
      </c>
      <c r="E554" s="134" t="s">
        <v>2260</v>
      </c>
      <c r="F554" s="135" t="s">
        <v>2261</v>
      </c>
      <c r="G554" s="136" t="s">
        <v>234</v>
      </c>
      <c r="H554" s="137">
        <v>18</v>
      </c>
      <c r="I554" s="138"/>
      <c r="J554" s="139">
        <f>ROUND(I554*H554,2)</f>
        <v>0</v>
      </c>
      <c r="K554" s="135" t="s">
        <v>184</v>
      </c>
      <c r="L554" s="34"/>
      <c r="M554" s="140" t="s">
        <v>32</v>
      </c>
      <c r="N554" s="141" t="s">
        <v>50</v>
      </c>
      <c r="P554" s="142">
        <f>O554*H554</f>
        <v>0</v>
      </c>
      <c r="Q554" s="142">
        <v>0</v>
      </c>
      <c r="R554" s="142">
        <f>Q554*H554</f>
        <v>0</v>
      </c>
      <c r="S554" s="142">
        <v>0</v>
      </c>
      <c r="T554" s="143">
        <f>S554*H554</f>
        <v>0</v>
      </c>
      <c r="AR554" s="144" t="s">
        <v>185</v>
      </c>
      <c r="AT554" s="144" t="s">
        <v>180</v>
      </c>
      <c r="AU554" s="144" t="s">
        <v>88</v>
      </c>
      <c r="AY554" s="18" t="s">
        <v>178</v>
      </c>
      <c r="BE554" s="145">
        <f>IF(N554="základní",J554,0)</f>
        <v>0</v>
      </c>
      <c r="BF554" s="145">
        <f>IF(N554="snížená",J554,0)</f>
        <v>0</v>
      </c>
      <c r="BG554" s="145">
        <f>IF(N554="zákl. přenesená",J554,0)</f>
        <v>0</v>
      </c>
      <c r="BH554" s="145">
        <f>IF(N554="sníž. přenesená",J554,0)</f>
        <v>0</v>
      </c>
      <c r="BI554" s="145">
        <f>IF(N554="nulová",J554,0)</f>
        <v>0</v>
      </c>
      <c r="BJ554" s="18" t="s">
        <v>86</v>
      </c>
      <c r="BK554" s="145">
        <f>ROUND(I554*H554,2)</f>
        <v>0</v>
      </c>
      <c r="BL554" s="18" t="s">
        <v>185</v>
      </c>
      <c r="BM554" s="144" t="s">
        <v>2262</v>
      </c>
    </row>
    <row r="555" spans="2:65" s="1" customFormat="1" ht="10.199999999999999">
      <c r="B555" s="34"/>
      <c r="D555" s="146" t="s">
        <v>187</v>
      </c>
      <c r="F555" s="147" t="s">
        <v>2263</v>
      </c>
      <c r="I555" s="148"/>
      <c r="L555" s="34"/>
      <c r="M555" s="149"/>
      <c r="T555" s="55"/>
      <c r="AT555" s="18" t="s">
        <v>187</v>
      </c>
      <c r="AU555" s="18" t="s">
        <v>88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2259</v>
      </c>
      <c r="H556" s="160">
        <v>18</v>
      </c>
      <c r="I556" s="161"/>
      <c r="L556" s="157"/>
      <c r="M556" s="162"/>
      <c r="T556" s="163"/>
      <c r="AT556" s="158" t="s">
        <v>189</v>
      </c>
      <c r="AU556" s="158" t="s">
        <v>88</v>
      </c>
      <c r="AV556" s="13" t="s">
        <v>88</v>
      </c>
      <c r="AW556" s="13" t="s">
        <v>41</v>
      </c>
      <c r="AX556" s="13" t="s">
        <v>86</v>
      </c>
      <c r="AY556" s="158" t="s">
        <v>178</v>
      </c>
    </row>
    <row r="557" spans="2:65" s="1" customFormat="1" ht="21.75" customHeight="1">
      <c r="B557" s="34"/>
      <c r="C557" s="133" t="s">
        <v>681</v>
      </c>
      <c r="D557" s="133" t="s">
        <v>180</v>
      </c>
      <c r="E557" s="134" t="s">
        <v>2264</v>
      </c>
      <c r="F557" s="135" t="s">
        <v>2265</v>
      </c>
      <c r="G557" s="136" t="s">
        <v>277</v>
      </c>
      <c r="H557" s="137">
        <v>1.89</v>
      </c>
      <c r="I557" s="138"/>
      <c r="J557" s="139">
        <f>ROUND(I557*H557,2)</f>
        <v>0</v>
      </c>
      <c r="K557" s="135" t="s">
        <v>184</v>
      </c>
      <c r="L557" s="34"/>
      <c r="M557" s="140" t="s">
        <v>32</v>
      </c>
      <c r="N557" s="141" t="s">
        <v>50</v>
      </c>
      <c r="P557" s="142">
        <f>O557*H557</f>
        <v>0</v>
      </c>
      <c r="Q557" s="142">
        <v>0</v>
      </c>
      <c r="R557" s="142">
        <f>Q557*H557</f>
        <v>0</v>
      </c>
      <c r="S557" s="142">
        <v>0</v>
      </c>
      <c r="T557" s="143">
        <f>S557*H557</f>
        <v>0</v>
      </c>
      <c r="AR557" s="144" t="s">
        <v>185</v>
      </c>
      <c r="AT557" s="144" t="s">
        <v>180</v>
      </c>
      <c r="AU557" s="144" t="s">
        <v>88</v>
      </c>
      <c r="AY557" s="18" t="s">
        <v>178</v>
      </c>
      <c r="BE557" s="145">
        <f>IF(N557="základní",J557,0)</f>
        <v>0</v>
      </c>
      <c r="BF557" s="145">
        <f>IF(N557="snížená",J557,0)</f>
        <v>0</v>
      </c>
      <c r="BG557" s="145">
        <f>IF(N557="zákl. přenesená",J557,0)</f>
        <v>0</v>
      </c>
      <c r="BH557" s="145">
        <f>IF(N557="sníž. přenesená",J557,0)</f>
        <v>0</v>
      </c>
      <c r="BI557" s="145">
        <f>IF(N557="nulová",J557,0)</f>
        <v>0</v>
      </c>
      <c r="BJ557" s="18" t="s">
        <v>86</v>
      </c>
      <c r="BK557" s="145">
        <f>ROUND(I557*H557,2)</f>
        <v>0</v>
      </c>
      <c r="BL557" s="18" t="s">
        <v>185</v>
      </c>
      <c r="BM557" s="144" t="s">
        <v>2266</v>
      </c>
    </row>
    <row r="558" spans="2:65" s="1" customFormat="1" ht="10.199999999999999">
      <c r="B558" s="34"/>
      <c r="D558" s="146" t="s">
        <v>187</v>
      </c>
      <c r="F558" s="147" t="s">
        <v>2267</v>
      </c>
      <c r="I558" s="148"/>
      <c r="L558" s="34"/>
      <c r="M558" s="149"/>
      <c r="T558" s="55"/>
      <c r="AT558" s="18" t="s">
        <v>187</v>
      </c>
      <c r="AU558" s="18" t="s">
        <v>88</v>
      </c>
    </row>
    <row r="559" spans="2:65" s="12" customFormat="1" ht="10.199999999999999">
      <c r="B559" s="150"/>
      <c r="D559" s="151" t="s">
        <v>189</v>
      </c>
      <c r="E559" s="152" t="s">
        <v>32</v>
      </c>
      <c r="F559" s="153" t="s">
        <v>2268</v>
      </c>
      <c r="H559" s="152" t="s">
        <v>32</v>
      </c>
      <c r="I559" s="154"/>
      <c r="L559" s="150"/>
      <c r="M559" s="155"/>
      <c r="T559" s="156"/>
      <c r="AT559" s="152" t="s">
        <v>189</v>
      </c>
      <c r="AU559" s="152" t="s">
        <v>88</v>
      </c>
      <c r="AV559" s="12" t="s">
        <v>86</v>
      </c>
      <c r="AW559" s="12" t="s">
        <v>41</v>
      </c>
      <c r="AX559" s="12" t="s">
        <v>79</v>
      </c>
      <c r="AY559" s="152" t="s">
        <v>178</v>
      </c>
    </row>
    <row r="560" spans="2:65" s="13" customFormat="1" ht="10.199999999999999">
      <c r="B560" s="157"/>
      <c r="D560" s="151" t="s">
        <v>189</v>
      </c>
      <c r="E560" s="158" t="s">
        <v>32</v>
      </c>
      <c r="F560" s="159" t="s">
        <v>2269</v>
      </c>
      <c r="H560" s="160">
        <v>0.27</v>
      </c>
      <c r="I560" s="161"/>
      <c r="L560" s="157"/>
      <c r="M560" s="162"/>
      <c r="T560" s="163"/>
      <c r="AT560" s="158" t="s">
        <v>189</v>
      </c>
      <c r="AU560" s="158" t="s">
        <v>88</v>
      </c>
      <c r="AV560" s="13" t="s">
        <v>88</v>
      </c>
      <c r="AW560" s="13" t="s">
        <v>41</v>
      </c>
      <c r="AX560" s="13" t="s">
        <v>79</v>
      </c>
      <c r="AY560" s="158" t="s">
        <v>178</v>
      </c>
    </row>
    <row r="561" spans="2:65" s="13" customFormat="1" ht="20.399999999999999">
      <c r="B561" s="157"/>
      <c r="D561" s="151" t="s">
        <v>189</v>
      </c>
      <c r="E561" s="158" t="s">
        <v>32</v>
      </c>
      <c r="F561" s="159" t="s">
        <v>2270</v>
      </c>
      <c r="H561" s="160">
        <v>1.35</v>
      </c>
      <c r="I561" s="161"/>
      <c r="L561" s="157"/>
      <c r="M561" s="162"/>
      <c r="T561" s="163"/>
      <c r="AT561" s="158" t="s">
        <v>189</v>
      </c>
      <c r="AU561" s="158" t="s">
        <v>88</v>
      </c>
      <c r="AV561" s="13" t="s">
        <v>88</v>
      </c>
      <c r="AW561" s="13" t="s">
        <v>41</v>
      </c>
      <c r="AX561" s="13" t="s">
        <v>79</v>
      </c>
      <c r="AY561" s="158" t="s">
        <v>178</v>
      </c>
    </row>
    <row r="562" spans="2:65" s="13" customFormat="1" ht="10.199999999999999">
      <c r="B562" s="157"/>
      <c r="D562" s="151" t="s">
        <v>189</v>
      </c>
      <c r="E562" s="158" t="s">
        <v>32</v>
      </c>
      <c r="F562" s="159" t="s">
        <v>2271</v>
      </c>
      <c r="H562" s="160">
        <v>0.27</v>
      </c>
      <c r="I562" s="161"/>
      <c r="L562" s="157"/>
      <c r="M562" s="162"/>
      <c r="T562" s="163"/>
      <c r="AT562" s="158" t="s">
        <v>189</v>
      </c>
      <c r="AU562" s="158" t="s">
        <v>88</v>
      </c>
      <c r="AV562" s="13" t="s">
        <v>88</v>
      </c>
      <c r="AW562" s="13" t="s">
        <v>41</v>
      </c>
      <c r="AX562" s="13" t="s">
        <v>79</v>
      </c>
      <c r="AY562" s="158" t="s">
        <v>178</v>
      </c>
    </row>
    <row r="563" spans="2:65" s="14" customFormat="1" ht="10.199999999999999">
      <c r="B563" s="164"/>
      <c r="D563" s="151" t="s">
        <v>189</v>
      </c>
      <c r="E563" s="165" t="s">
        <v>32</v>
      </c>
      <c r="F563" s="166" t="s">
        <v>192</v>
      </c>
      <c r="H563" s="167">
        <v>1.89</v>
      </c>
      <c r="I563" s="168"/>
      <c r="L563" s="164"/>
      <c r="M563" s="169"/>
      <c r="T563" s="170"/>
      <c r="AT563" s="165" t="s">
        <v>189</v>
      </c>
      <c r="AU563" s="165" t="s">
        <v>88</v>
      </c>
      <c r="AV563" s="14" t="s">
        <v>185</v>
      </c>
      <c r="AW563" s="14" t="s">
        <v>41</v>
      </c>
      <c r="AX563" s="14" t="s">
        <v>86</v>
      </c>
      <c r="AY563" s="165" t="s">
        <v>178</v>
      </c>
    </row>
    <row r="564" spans="2:65" s="1" customFormat="1" ht="21.75" customHeight="1">
      <c r="B564" s="34"/>
      <c r="C564" s="133" t="s">
        <v>688</v>
      </c>
      <c r="D564" s="133" t="s">
        <v>180</v>
      </c>
      <c r="E564" s="134" t="s">
        <v>2272</v>
      </c>
      <c r="F564" s="135" t="s">
        <v>2273</v>
      </c>
      <c r="G564" s="136" t="s">
        <v>277</v>
      </c>
      <c r="H564" s="137">
        <v>1.89</v>
      </c>
      <c r="I564" s="138"/>
      <c r="J564" s="139">
        <f>ROUND(I564*H564,2)</f>
        <v>0</v>
      </c>
      <c r="K564" s="135" t="s">
        <v>184</v>
      </c>
      <c r="L564" s="34"/>
      <c r="M564" s="140" t="s">
        <v>32</v>
      </c>
      <c r="N564" s="141" t="s">
        <v>50</v>
      </c>
      <c r="P564" s="142">
        <f>O564*H564</f>
        <v>0</v>
      </c>
      <c r="Q564" s="142">
        <v>0</v>
      </c>
      <c r="R564" s="142">
        <f>Q564*H564</f>
        <v>0</v>
      </c>
      <c r="S564" s="142">
        <v>0</v>
      </c>
      <c r="T564" s="143">
        <f>S564*H564</f>
        <v>0</v>
      </c>
      <c r="AR564" s="144" t="s">
        <v>185</v>
      </c>
      <c r="AT564" s="144" t="s">
        <v>180</v>
      </c>
      <c r="AU564" s="144" t="s">
        <v>88</v>
      </c>
      <c r="AY564" s="18" t="s">
        <v>178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86</v>
      </c>
      <c r="BK564" s="145">
        <f>ROUND(I564*H564,2)</f>
        <v>0</v>
      </c>
      <c r="BL564" s="18" t="s">
        <v>185</v>
      </c>
      <c r="BM564" s="144" t="s">
        <v>2274</v>
      </c>
    </row>
    <row r="565" spans="2:65" s="1" customFormat="1" ht="10.199999999999999">
      <c r="B565" s="34"/>
      <c r="D565" s="146" t="s">
        <v>187</v>
      </c>
      <c r="F565" s="147" t="s">
        <v>2275</v>
      </c>
      <c r="I565" s="148"/>
      <c r="L565" s="34"/>
      <c r="M565" s="149"/>
      <c r="T565" s="55"/>
      <c r="AT565" s="18" t="s">
        <v>187</v>
      </c>
      <c r="AU565" s="18" t="s">
        <v>88</v>
      </c>
    </row>
    <row r="566" spans="2:65" s="13" customFormat="1" ht="10.199999999999999">
      <c r="B566" s="157"/>
      <c r="D566" s="151" t="s">
        <v>189</v>
      </c>
      <c r="E566" s="158" t="s">
        <v>32</v>
      </c>
      <c r="F566" s="159" t="s">
        <v>2276</v>
      </c>
      <c r="H566" s="160">
        <v>1.89</v>
      </c>
      <c r="I566" s="161"/>
      <c r="L566" s="157"/>
      <c r="M566" s="162"/>
      <c r="T566" s="163"/>
      <c r="AT566" s="158" t="s">
        <v>189</v>
      </c>
      <c r="AU566" s="158" t="s">
        <v>88</v>
      </c>
      <c r="AV566" s="13" t="s">
        <v>88</v>
      </c>
      <c r="AW566" s="13" t="s">
        <v>41</v>
      </c>
      <c r="AX566" s="13" t="s">
        <v>86</v>
      </c>
      <c r="AY566" s="158" t="s">
        <v>178</v>
      </c>
    </row>
    <row r="567" spans="2:65" s="1" customFormat="1" ht="24.15" customHeight="1">
      <c r="B567" s="34"/>
      <c r="C567" s="133" t="s">
        <v>692</v>
      </c>
      <c r="D567" s="133" t="s">
        <v>180</v>
      </c>
      <c r="E567" s="134" t="s">
        <v>2277</v>
      </c>
      <c r="F567" s="135" t="s">
        <v>2278</v>
      </c>
      <c r="G567" s="136" t="s">
        <v>277</v>
      </c>
      <c r="H567" s="137">
        <v>26.46</v>
      </c>
      <c r="I567" s="138"/>
      <c r="J567" s="139">
        <f>ROUND(I567*H567,2)</f>
        <v>0</v>
      </c>
      <c r="K567" s="135" t="s">
        <v>184</v>
      </c>
      <c r="L567" s="34"/>
      <c r="M567" s="140" t="s">
        <v>32</v>
      </c>
      <c r="N567" s="141" t="s">
        <v>50</v>
      </c>
      <c r="P567" s="142">
        <f>O567*H567</f>
        <v>0</v>
      </c>
      <c r="Q567" s="142">
        <v>0</v>
      </c>
      <c r="R567" s="142">
        <f>Q567*H567</f>
        <v>0</v>
      </c>
      <c r="S567" s="142">
        <v>0</v>
      </c>
      <c r="T567" s="143">
        <f>S567*H567</f>
        <v>0</v>
      </c>
      <c r="AR567" s="144" t="s">
        <v>185</v>
      </c>
      <c r="AT567" s="144" t="s">
        <v>180</v>
      </c>
      <c r="AU567" s="144" t="s">
        <v>88</v>
      </c>
      <c r="AY567" s="18" t="s">
        <v>178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86</v>
      </c>
      <c r="BK567" s="145">
        <f>ROUND(I567*H567,2)</f>
        <v>0</v>
      </c>
      <c r="BL567" s="18" t="s">
        <v>185</v>
      </c>
      <c r="BM567" s="144" t="s">
        <v>2279</v>
      </c>
    </row>
    <row r="568" spans="2:65" s="1" customFormat="1" ht="10.199999999999999">
      <c r="B568" s="34"/>
      <c r="D568" s="146" t="s">
        <v>187</v>
      </c>
      <c r="F568" s="147" t="s">
        <v>2280</v>
      </c>
      <c r="I568" s="148"/>
      <c r="L568" s="34"/>
      <c r="M568" s="149"/>
      <c r="T568" s="55"/>
      <c r="AT568" s="18" t="s">
        <v>187</v>
      </c>
      <c r="AU568" s="18" t="s">
        <v>88</v>
      </c>
    </row>
    <row r="569" spans="2:65" s="13" customFormat="1" ht="10.199999999999999">
      <c r="B569" s="157"/>
      <c r="D569" s="151" t="s">
        <v>189</v>
      </c>
      <c r="E569" s="158" t="s">
        <v>32</v>
      </c>
      <c r="F569" s="159" t="s">
        <v>2281</v>
      </c>
      <c r="H569" s="160">
        <v>1.89</v>
      </c>
      <c r="I569" s="161"/>
      <c r="L569" s="157"/>
      <c r="M569" s="162"/>
      <c r="T569" s="163"/>
      <c r="AT569" s="158" t="s">
        <v>189</v>
      </c>
      <c r="AU569" s="158" t="s">
        <v>88</v>
      </c>
      <c r="AV569" s="13" t="s">
        <v>88</v>
      </c>
      <c r="AW569" s="13" t="s">
        <v>41</v>
      </c>
      <c r="AX569" s="13" t="s">
        <v>86</v>
      </c>
      <c r="AY569" s="158" t="s">
        <v>178</v>
      </c>
    </row>
    <row r="570" spans="2:65" s="13" customFormat="1" ht="10.199999999999999">
      <c r="B570" s="157"/>
      <c r="D570" s="151" t="s">
        <v>189</v>
      </c>
      <c r="F570" s="159" t="s">
        <v>2282</v>
      </c>
      <c r="H570" s="160">
        <v>26.46</v>
      </c>
      <c r="I570" s="161"/>
      <c r="L570" s="157"/>
      <c r="M570" s="162"/>
      <c r="T570" s="163"/>
      <c r="AT570" s="158" t="s">
        <v>189</v>
      </c>
      <c r="AU570" s="158" t="s">
        <v>88</v>
      </c>
      <c r="AV570" s="13" t="s">
        <v>88</v>
      </c>
      <c r="AW570" s="13" t="s">
        <v>4</v>
      </c>
      <c r="AX570" s="13" t="s">
        <v>86</v>
      </c>
      <c r="AY570" s="158" t="s">
        <v>178</v>
      </c>
    </row>
    <row r="571" spans="2:65" s="1" customFormat="1" ht="37.799999999999997" customHeight="1">
      <c r="B571" s="34"/>
      <c r="C571" s="133" t="s">
        <v>700</v>
      </c>
      <c r="D571" s="133" t="s">
        <v>180</v>
      </c>
      <c r="E571" s="134" t="s">
        <v>2283</v>
      </c>
      <c r="F571" s="135" t="s">
        <v>2284</v>
      </c>
      <c r="G571" s="136" t="s">
        <v>219</v>
      </c>
      <c r="H571" s="137">
        <v>63</v>
      </c>
      <c r="I571" s="138"/>
      <c r="J571" s="139">
        <f>ROUND(I571*H571,2)</f>
        <v>0</v>
      </c>
      <c r="K571" s="135" t="s">
        <v>2285</v>
      </c>
      <c r="L571" s="34"/>
      <c r="M571" s="140" t="s">
        <v>32</v>
      </c>
      <c r="N571" s="141" t="s">
        <v>50</v>
      </c>
      <c r="P571" s="142">
        <f>O571*H571</f>
        <v>0</v>
      </c>
      <c r="Q571" s="142">
        <v>3.1E-4</v>
      </c>
      <c r="R571" s="142">
        <f>Q571*H571</f>
        <v>1.9529999999999999E-2</v>
      </c>
      <c r="S571" s="142">
        <v>0</v>
      </c>
      <c r="T571" s="143">
        <f>S571*H571</f>
        <v>0</v>
      </c>
      <c r="AR571" s="144" t="s">
        <v>185</v>
      </c>
      <c r="AT571" s="144" t="s">
        <v>180</v>
      </c>
      <c r="AU571" s="144" t="s">
        <v>88</v>
      </c>
      <c r="AY571" s="18" t="s">
        <v>178</v>
      </c>
      <c r="BE571" s="145">
        <f>IF(N571="základní",J571,0)</f>
        <v>0</v>
      </c>
      <c r="BF571" s="145">
        <f>IF(N571="snížená",J571,0)</f>
        <v>0</v>
      </c>
      <c r="BG571" s="145">
        <f>IF(N571="zákl. přenesená",J571,0)</f>
        <v>0</v>
      </c>
      <c r="BH571" s="145">
        <f>IF(N571="sníž. přenesená",J571,0)</f>
        <v>0</v>
      </c>
      <c r="BI571" s="145">
        <f>IF(N571="nulová",J571,0)</f>
        <v>0</v>
      </c>
      <c r="BJ571" s="18" t="s">
        <v>86</v>
      </c>
      <c r="BK571" s="145">
        <f>ROUND(I571*H571,2)</f>
        <v>0</v>
      </c>
      <c r="BL571" s="18" t="s">
        <v>185</v>
      </c>
      <c r="BM571" s="144" t="s">
        <v>2286</v>
      </c>
    </row>
    <row r="572" spans="2:65" s="1" customFormat="1" ht="10.199999999999999">
      <c r="B572" s="34"/>
      <c r="D572" s="146" t="s">
        <v>187</v>
      </c>
      <c r="F572" s="147" t="s">
        <v>2287</v>
      </c>
      <c r="I572" s="148"/>
      <c r="L572" s="34"/>
      <c r="M572" s="149"/>
      <c r="T572" s="55"/>
      <c r="AT572" s="18" t="s">
        <v>187</v>
      </c>
      <c r="AU572" s="18" t="s">
        <v>88</v>
      </c>
    </row>
    <row r="573" spans="2:65" s="12" customFormat="1" ht="10.199999999999999">
      <c r="B573" s="150"/>
      <c r="D573" s="151" t="s">
        <v>189</v>
      </c>
      <c r="E573" s="152" t="s">
        <v>32</v>
      </c>
      <c r="F573" s="153" t="s">
        <v>2027</v>
      </c>
      <c r="H573" s="152" t="s">
        <v>32</v>
      </c>
      <c r="I573" s="154"/>
      <c r="L573" s="150"/>
      <c r="M573" s="155"/>
      <c r="T573" s="156"/>
      <c r="AT573" s="152" t="s">
        <v>189</v>
      </c>
      <c r="AU573" s="152" t="s">
        <v>88</v>
      </c>
      <c r="AV573" s="12" t="s">
        <v>86</v>
      </c>
      <c r="AW573" s="12" t="s">
        <v>41</v>
      </c>
      <c r="AX573" s="12" t="s">
        <v>79</v>
      </c>
      <c r="AY573" s="152" t="s">
        <v>178</v>
      </c>
    </row>
    <row r="574" spans="2:65" s="12" customFormat="1" ht="10.199999999999999">
      <c r="B574" s="150"/>
      <c r="D574" s="151" t="s">
        <v>189</v>
      </c>
      <c r="E574" s="152" t="s">
        <v>32</v>
      </c>
      <c r="F574" s="153" t="s">
        <v>2000</v>
      </c>
      <c r="H574" s="152" t="s">
        <v>32</v>
      </c>
      <c r="I574" s="154"/>
      <c r="L574" s="150"/>
      <c r="M574" s="155"/>
      <c r="T574" s="156"/>
      <c r="AT574" s="152" t="s">
        <v>189</v>
      </c>
      <c r="AU574" s="152" t="s">
        <v>88</v>
      </c>
      <c r="AV574" s="12" t="s">
        <v>86</v>
      </c>
      <c r="AW574" s="12" t="s">
        <v>41</v>
      </c>
      <c r="AX574" s="12" t="s">
        <v>79</v>
      </c>
      <c r="AY574" s="152" t="s">
        <v>178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2288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88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2" customFormat="1" ht="10.199999999999999">
      <c r="B576" s="150"/>
      <c r="D576" s="151" t="s">
        <v>189</v>
      </c>
      <c r="E576" s="152" t="s">
        <v>32</v>
      </c>
      <c r="F576" s="153" t="s">
        <v>2122</v>
      </c>
      <c r="H576" s="152" t="s">
        <v>32</v>
      </c>
      <c r="I576" s="154"/>
      <c r="L576" s="150"/>
      <c r="M576" s="155"/>
      <c r="T576" s="156"/>
      <c r="AT576" s="152" t="s">
        <v>189</v>
      </c>
      <c r="AU576" s="152" t="s">
        <v>88</v>
      </c>
      <c r="AV576" s="12" t="s">
        <v>86</v>
      </c>
      <c r="AW576" s="12" t="s">
        <v>41</v>
      </c>
      <c r="AX576" s="12" t="s">
        <v>79</v>
      </c>
      <c r="AY576" s="152" t="s">
        <v>178</v>
      </c>
    </row>
    <row r="577" spans="2:65" s="13" customFormat="1" ht="10.199999999999999">
      <c r="B577" s="157"/>
      <c r="D577" s="151" t="s">
        <v>189</v>
      </c>
      <c r="E577" s="158" t="s">
        <v>32</v>
      </c>
      <c r="F577" s="159" t="s">
        <v>2289</v>
      </c>
      <c r="H577" s="160">
        <v>63</v>
      </c>
      <c r="I577" s="161"/>
      <c r="L577" s="157"/>
      <c r="M577" s="162"/>
      <c r="T577" s="163"/>
      <c r="AT577" s="158" t="s">
        <v>189</v>
      </c>
      <c r="AU577" s="158" t="s">
        <v>88</v>
      </c>
      <c r="AV577" s="13" t="s">
        <v>88</v>
      </c>
      <c r="AW577" s="13" t="s">
        <v>41</v>
      </c>
      <c r="AX577" s="13" t="s">
        <v>79</v>
      </c>
      <c r="AY577" s="158" t="s">
        <v>178</v>
      </c>
    </row>
    <row r="578" spans="2:65" s="14" customFormat="1" ht="10.199999999999999">
      <c r="B578" s="164"/>
      <c r="D578" s="151" t="s">
        <v>189</v>
      </c>
      <c r="E578" s="165" t="s">
        <v>32</v>
      </c>
      <c r="F578" s="166" t="s">
        <v>192</v>
      </c>
      <c r="H578" s="167">
        <v>63</v>
      </c>
      <c r="I578" s="168"/>
      <c r="L578" s="164"/>
      <c r="M578" s="169"/>
      <c r="T578" s="170"/>
      <c r="AT578" s="165" t="s">
        <v>189</v>
      </c>
      <c r="AU578" s="165" t="s">
        <v>88</v>
      </c>
      <c r="AV578" s="14" t="s">
        <v>185</v>
      </c>
      <c r="AW578" s="14" t="s">
        <v>41</v>
      </c>
      <c r="AX578" s="14" t="s">
        <v>86</v>
      </c>
      <c r="AY578" s="165" t="s">
        <v>178</v>
      </c>
    </row>
    <row r="579" spans="2:65" s="1" customFormat="1" ht="24.15" customHeight="1">
      <c r="B579" s="34"/>
      <c r="C579" s="133" t="s">
        <v>704</v>
      </c>
      <c r="D579" s="133" t="s">
        <v>180</v>
      </c>
      <c r="E579" s="134" t="s">
        <v>2290</v>
      </c>
      <c r="F579" s="135" t="s">
        <v>2291</v>
      </c>
      <c r="G579" s="136" t="s">
        <v>219</v>
      </c>
      <c r="H579" s="137">
        <v>2</v>
      </c>
      <c r="I579" s="138"/>
      <c r="J579" s="139">
        <f>ROUND(I579*H579,2)</f>
        <v>0</v>
      </c>
      <c r="K579" s="135" t="s">
        <v>184</v>
      </c>
      <c r="L579" s="34"/>
      <c r="M579" s="140" t="s">
        <v>32</v>
      </c>
      <c r="N579" s="141" t="s">
        <v>50</v>
      </c>
      <c r="P579" s="142">
        <f>O579*H579</f>
        <v>0</v>
      </c>
      <c r="Q579" s="142">
        <v>2.66E-3</v>
      </c>
      <c r="R579" s="142">
        <f>Q579*H579</f>
        <v>5.3200000000000001E-3</v>
      </c>
      <c r="S579" s="142">
        <v>0</v>
      </c>
      <c r="T579" s="143">
        <f>S579*H579</f>
        <v>0</v>
      </c>
      <c r="AR579" s="144" t="s">
        <v>185</v>
      </c>
      <c r="AT579" s="144" t="s">
        <v>180</v>
      </c>
      <c r="AU579" s="144" t="s">
        <v>88</v>
      </c>
      <c r="AY579" s="18" t="s">
        <v>178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86</v>
      </c>
      <c r="BK579" s="145">
        <f>ROUND(I579*H579,2)</f>
        <v>0</v>
      </c>
      <c r="BL579" s="18" t="s">
        <v>185</v>
      </c>
      <c r="BM579" s="144" t="s">
        <v>2292</v>
      </c>
    </row>
    <row r="580" spans="2:65" s="1" customFormat="1" ht="10.199999999999999">
      <c r="B580" s="34"/>
      <c r="D580" s="146" t="s">
        <v>187</v>
      </c>
      <c r="F580" s="147" t="s">
        <v>2293</v>
      </c>
      <c r="I580" s="148"/>
      <c r="L580" s="34"/>
      <c r="M580" s="149"/>
      <c r="T580" s="55"/>
      <c r="AT580" s="18" t="s">
        <v>187</v>
      </c>
      <c r="AU580" s="18" t="s">
        <v>88</v>
      </c>
    </row>
    <row r="581" spans="2:65" s="12" customFormat="1" ht="10.199999999999999">
      <c r="B581" s="150"/>
      <c r="D581" s="151" t="s">
        <v>189</v>
      </c>
      <c r="E581" s="152" t="s">
        <v>32</v>
      </c>
      <c r="F581" s="153" t="s">
        <v>2027</v>
      </c>
      <c r="H581" s="152" t="s">
        <v>32</v>
      </c>
      <c r="I581" s="154"/>
      <c r="L581" s="150"/>
      <c r="M581" s="155"/>
      <c r="T581" s="156"/>
      <c r="AT581" s="152" t="s">
        <v>189</v>
      </c>
      <c r="AU581" s="152" t="s">
        <v>88</v>
      </c>
      <c r="AV581" s="12" t="s">
        <v>86</v>
      </c>
      <c r="AW581" s="12" t="s">
        <v>41</v>
      </c>
      <c r="AX581" s="12" t="s">
        <v>79</v>
      </c>
      <c r="AY581" s="152" t="s">
        <v>178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2000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88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2122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88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3" customFormat="1" ht="10.199999999999999">
      <c r="B584" s="157"/>
      <c r="D584" s="151" t="s">
        <v>189</v>
      </c>
      <c r="E584" s="158" t="s">
        <v>32</v>
      </c>
      <c r="F584" s="159" t="s">
        <v>2294</v>
      </c>
      <c r="H584" s="160">
        <v>2</v>
      </c>
      <c r="I584" s="161"/>
      <c r="L584" s="157"/>
      <c r="M584" s="162"/>
      <c r="T584" s="163"/>
      <c r="AT584" s="158" t="s">
        <v>189</v>
      </c>
      <c r="AU584" s="158" t="s">
        <v>88</v>
      </c>
      <c r="AV584" s="13" t="s">
        <v>88</v>
      </c>
      <c r="AW584" s="13" t="s">
        <v>41</v>
      </c>
      <c r="AX584" s="13" t="s">
        <v>79</v>
      </c>
      <c r="AY584" s="158" t="s">
        <v>178</v>
      </c>
    </row>
    <row r="585" spans="2:65" s="14" customFormat="1" ht="10.199999999999999">
      <c r="B585" s="164"/>
      <c r="D585" s="151" t="s">
        <v>189</v>
      </c>
      <c r="E585" s="165" t="s">
        <v>32</v>
      </c>
      <c r="F585" s="166" t="s">
        <v>192</v>
      </c>
      <c r="H585" s="167">
        <v>2</v>
      </c>
      <c r="I585" s="168"/>
      <c r="L585" s="164"/>
      <c r="M585" s="169"/>
      <c r="T585" s="170"/>
      <c r="AT585" s="165" t="s">
        <v>189</v>
      </c>
      <c r="AU585" s="165" t="s">
        <v>88</v>
      </c>
      <c r="AV585" s="14" t="s">
        <v>185</v>
      </c>
      <c r="AW585" s="14" t="s">
        <v>41</v>
      </c>
      <c r="AX585" s="14" t="s">
        <v>86</v>
      </c>
      <c r="AY585" s="165" t="s">
        <v>178</v>
      </c>
    </row>
    <row r="586" spans="2:65" s="1" customFormat="1" ht="24.15" customHeight="1">
      <c r="B586" s="34"/>
      <c r="C586" s="133" t="s">
        <v>709</v>
      </c>
      <c r="D586" s="133" t="s">
        <v>180</v>
      </c>
      <c r="E586" s="134" t="s">
        <v>2295</v>
      </c>
      <c r="F586" s="135" t="s">
        <v>2296</v>
      </c>
      <c r="G586" s="136" t="s">
        <v>202</v>
      </c>
      <c r="H586" s="137">
        <v>25</v>
      </c>
      <c r="I586" s="138"/>
      <c r="J586" s="139">
        <f>ROUND(I586*H586,2)</f>
        <v>0</v>
      </c>
      <c r="K586" s="135" t="s">
        <v>376</v>
      </c>
      <c r="L586" s="34"/>
      <c r="M586" s="140" t="s">
        <v>32</v>
      </c>
      <c r="N586" s="141" t="s">
        <v>50</v>
      </c>
      <c r="P586" s="142">
        <f>O586*H586</f>
        <v>0</v>
      </c>
      <c r="Q586" s="142">
        <v>7.9000000000000001E-4</v>
      </c>
      <c r="R586" s="142">
        <f>Q586*H586</f>
        <v>1.975E-2</v>
      </c>
      <c r="S586" s="142">
        <v>0</v>
      </c>
      <c r="T586" s="143">
        <f>S586*H586</f>
        <v>0</v>
      </c>
      <c r="AR586" s="144" t="s">
        <v>185</v>
      </c>
      <c r="AT586" s="144" t="s">
        <v>180</v>
      </c>
      <c r="AU586" s="144" t="s">
        <v>88</v>
      </c>
      <c r="AY586" s="18" t="s">
        <v>178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86</v>
      </c>
      <c r="BK586" s="145">
        <f>ROUND(I586*H586,2)</f>
        <v>0</v>
      </c>
      <c r="BL586" s="18" t="s">
        <v>185</v>
      </c>
      <c r="BM586" s="144" t="s">
        <v>2297</v>
      </c>
    </row>
    <row r="587" spans="2:65" s="12" customFormat="1" ht="10.199999999999999">
      <c r="B587" s="150"/>
      <c r="D587" s="151" t="s">
        <v>189</v>
      </c>
      <c r="E587" s="152" t="s">
        <v>32</v>
      </c>
      <c r="F587" s="153" t="s">
        <v>2027</v>
      </c>
      <c r="H587" s="152" t="s">
        <v>32</v>
      </c>
      <c r="I587" s="154"/>
      <c r="L587" s="150"/>
      <c r="M587" s="155"/>
      <c r="T587" s="156"/>
      <c r="AT587" s="152" t="s">
        <v>189</v>
      </c>
      <c r="AU587" s="152" t="s">
        <v>88</v>
      </c>
      <c r="AV587" s="12" t="s">
        <v>86</v>
      </c>
      <c r="AW587" s="12" t="s">
        <v>41</v>
      </c>
      <c r="AX587" s="12" t="s">
        <v>79</v>
      </c>
      <c r="AY587" s="152" t="s">
        <v>178</v>
      </c>
    </row>
    <row r="588" spans="2:65" s="12" customFormat="1" ht="10.199999999999999">
      <c r="B588" s="150"/>
      <c r="D588" s="151" t="s">
        <v>189</v>
      </c>
      <c r="E588" s="152" t="s">
        <v>32</v>
      </c>
      <c r="F588" s="153" t="s">
        <v>2000</v>
      </c>
      <c r="H588" s="152" t="s">
        <v>32</v>
      </c>
      <c r="I588" s="154"/>
      <c r="L588" s="150"/>
      <c r="M588" s="155"/>
      <c r="T588" s="156"/>
      <c r="AT588" s="152" t="s">
        <v>189</v>
      </c>
      <c r="AU588" s="152" t="s">
        <v>88</v>
      </c>
      <c r="AV588" s="12" t="s">
        <v>86</v>
      </c>
      <c r="AW588" s="12" t="s">
        <v>41</v>
      </c>
      <c r="AX588" s="12" t="s">
        <v>79</v>
      </c>
      <c r="AY588" s="152" t="s">
        <v>178</v>
      </c>
    </row>
    <row r="589" spans="2:65" s="12" customFormat="1" ht="10.199999999999999">
      <c r="B589" s="150"/>
      <c r="D589" s="151" t="s">
        <v>189</v>
      </c>
      <c r="E589" s="152" t="s">
        <v>32</v>
      </c>
      <c r="F589" s="153" t="s">
        <v>2122</v>
      </c>
      <c r="H589" s="152" t="s">
        <v>32</v>
      </c>
      <c r="I589" s="154"/>
      <c r="L589" s="150"/>
      <c r="M589" s="155"/>
      <c r="T589" s="156"/>
      <c r="AT589" s="152" t="s">
        <v>189</v>
      </c>
      <c r="AU589" s="152" t="s">
        <v>88</v>
      </c>
      <c r="AV589" s="12" t="s">
        <v>86</v>
      </c>
      <c r="AW589" s="12" t="s">
        <v>41</v>
      </c>
      <c r="AX589" s="12" t="s">
        <v>79</v>
      </c>
      <c r="AY589" s="152" t="s">
        <v>178</v>
      </c>
    </row>
    <row r="590" spans="2:65" s="13" customFormat="1" ht="10.199999999999999">
      <c r="B590" s="157"/>
      <c r="D590" s="151" t="s">
        <v>189</v>
      </c>
      <c r="E590" s="158" t="s">
        <v>32</v>
      </c>
      <c r="F590" s="159" t="s">
        <v>2167</v>
      </c>
      <c r="H590" s="160">
        <v>25</v>
      </c>
      <c r="I590" s="161"/>
      <c r="L590" s="157"/>
      <c r="M590" s="162"/>
      <c r="T590" s="163"/>
      <c r="AT590" s="158" t="s">
        <v>189</v>
      </c>
      <c r="AU590" s="158" t="s">
        <v>88</v>
      </c>
      <c r="AV590" s="13" t="s">
        <v>88</v>
      </c>
      <c r="AW590" s="13" t="s">
        <v>41</v>
      </c>
      <c r="AX590" s="13" t="s">
        <v>79</v>
      </c>
      <c r="AY590" s="158" t="s">
        <v>178</v>
      </c>
    </row>
    <row r="591" spans="2:65" s="14" customFormat="1" ht="10.199999999999999">
      <c r="B591" s="164"/>
      <c r="D591" s="151" t="s">
        <v>189</v>
      </c>
      <c r="E591" s="165" t="s">
        <v>32</v>
      </c>
      <c r="F591" s="166" t="s">
        <v>192</v>
      </c>
      <c r="H591" s="167">
        <v>25</v>
      </c>
      <c r="I591" s="168"/>
      <c r="L591" s="164"/>
      <c r="M591" s="169"/>
      <c r="T591" s="170"/>
      <c r="AT591" s="165" t="s">
        <v>189</v>
      </c>
      <c r="AU591" s="165" t="s">
        <v>88</v>
      </c>
      <c r="AV591" s="14" t="s">
        <v>185</v>
      </c>
      <c r="AW591" s="14" t="s">
        <v>41</v>
      </c>
      <c r="AX591" s="14" t="s">
        <v>86</v>
      </c>
      <c r="AY591" s="165" t="s">
        <v>178</v>
      </c>
    </row>
    <row r="592" spans="2:65" s="1" customFormat="1" ht="24.15" customHeight="1">
      <c r="B592" s="34"/>
      <c r="C592" s="171" t="s">
        <v>713</v>
      </c>
      <c r="D592" s="171" t="s">
        <v>398</v>
      </c>
      <c r="E592" s="172" t="s">
        <v>2298</v>
      </c>
      <c r="F592" s="173" t="s">
        <v>2299</v>
      </c>
      <c r="G592" s="174" t="s">
        <v>202</v>
      </c>
      <c r="H592" s="175">
        <v>26.25</v>
      </c>
      <c r="I592" s="176"/>
      <c r="J592" s="177">
        <f>ROUND(I592*H592,2)</f>
        <v>0</v>
      </c>
      <c r="K592" s="173" t="s">
        <v>184</v>
      </c>
      <c r="L592" s="178"/>
      <c r="M592" s="179" t="s">
        <v>32</v>
      </c>
      <c r="N592" s="180" t="s">
        <v>50</v>
      </c>
      <c r="P592" s="142">
        <f>O592*H592</f>
        <v>0</v>
      </c>
      <c r="Q592" s="142">
        <v>0.12776999999999999</v>
      </c>
      <c r="R592" s="142">
        <f>Q592*H592</f>
        <v>3.3539624999999997</v>
      </c>
      <c r="S592" s="142">
        <v>0</v>
      </c>
      <c r="T592" s="143">
        <f>S592*H592</f>
        <v>0</v>
      </c>
      <c r="AR592" s="144" t="s">
        <v>241</v>
      </c>
      <c r="AT592" s="144" t="s">
        <v>398</v>
      </c>
      <c r="AU592" s="144" t="s">
        <v>88</v>
      </c>
      <c r="AY592" s="18" t="s">
        <v>178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8" t="s">
        <v>86</v>
      </c>
      <c r="BK592" s="145">
        <f>ROUND(I592*H592,2)</f>
        <v>0</v>
      </c>
      <c r="BL592" s="18" t="s">
        <v>185</v>
      </c>
      <c r="BM592" s="144" t="s">
        <v>2300</v>
      </c>
    </row>
    <row r="593" spans="2:65" s="13" customFormat="1" ht="10.199999999999999">
      <c r="B593" s="157"/>
      <c r="D593" s="151" t="s">
        <v>189</v>
      </c>
      <c r="F593" s="159" t="s">
        <v>2301</v>
      </c>
      <c r="H593" s="160">
        <v>26.25</v>
      </c>
      <c r="I593" s="161"/>
      <c r="L593" s="157"/>
      <c r="M593" s="162"/>
      <c r="T593" s="163"/>
      <c r="AT593" s="158" t="s">
        <v>189</v>
      </c>
      <c r="AU593" s="158" t="s">
        <v>88</v>
      </c>
      <c r="AV593" s="13" t="s">
        <v>88</v>
      </c>
      <c r="AW593" s="13" t="s">
        <v>4</v>
      </c>
      <c r="AX593" s="13" t="s">
        <v>86</v>
      </c>
      <c r="AY593" s="158" t="s">
        <v>178</v>
      </c>
    </row>
    <row r="594" spans="2:65" s="1" customFormat="1" ht="33" customHeight="1">
      <c r="B594" s="34"/>
      <c r="C594" s="133" t="s">
        <v>723</v>
      </c>
      <c r="D594" s="133" t="s">
        <v>180</v>
      </c>
      <c r="E594" s="134" t="s">
        <v>2302</v>
      </c>
      <c r="F594" s="135" t="s">
        <v>2303</v>
      </c>
      <c r="G594" s="136" t="s">
        <v>195</v>
      </c>
      <c r="H594" s="137">
        <v>14</v>
      </c>
      <c r="I594" s="138"/>
      <c r="J594" s="139">
        <f>ROUND(I594*H594,2)</f>
        <v>0</v>
      </c>
      <c r="K594" s="135" t="s">
        <v>2285</v>
      </c>
      <c r="L594" s="34"/>
      <c r="M594" s="140" t="s">
        <v>32</v>
      </c>
      <c r="N594" s="141" t="s">
        <v>50</v>
      </c>
      <c r="P594" s="142">
        <f>O594*H594</f>
        <v>0</v>
      </c>
      <c r="Q594" s="142">
        <v>0</v>
      </c>
      <c r="R594" s="142">
        <f>Q594*H594</f>
        <v>0</v>
      </c>
      <c r="S594" s="142">
        <v>0</v>
      </c>
      <c r="T594" s="143">
        <f>S594*H594</f>
        <v>0</v>
      </c>
      <c r="AR594" s="144" t="s">
        <v>2304</v>
      </c>
      <c r="AT594" s="144" t="s">
        <v>180</v>
      </c>
      <c r="AU594" s="144" t="s">
        <v>88</v>
      </c>
      <c r="AY594" s="18" t="s">
        <v>178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86</v>
      </c>
      <c r="BK594" s="145">
        <f>ROUND(I594*H594,2)</f>
        <v>0</v>
      </c>
      <c r="BL594" s="18" t="s">
        <v>2304</v>
      </c>
      <c r="BM594" s="144" t="s">
        <v>2305</v>
      </c>
    </row>
    <row r="595" spans="2:65" s="1" customFormat="1" ht="10.199999999999999">
      <c r="B595" s="34"/>
      <c r="D595" s="146" t="s">
        <v>187</v>
      </c>
      <c r="F595" s="147" t="s">
        <v>2306</v>
      </c>
      <c r="I595" s="148"/>
      <c r="L595" s="34"/>
      <c r="M595" s="149"/>
      <c r="T595" s="55"/>
      <c r="AT595" s="18" t="s">
        <v>187</v>
      </c>
      <c r="AU595" s="18" t="s">
        <v>88</v>
      </c>
    </row>
    <row r="596" spans="2:65" s="11" customFormat="1" ht="22.8" customHeight="1">
      <c r="B596" s="121"/>
      <c r="D596" s="122" t="s">
        <v>78</v>
      </c>
      <c r="E596" s="131" t="s">
        <v>2307</v>
      </c>
      <c r="F596" s="131" t="s">
        <v>2308</v>
      </c>
      <c r="I596" s="124"/>
      <c r="J596" s="132">
        <f>BK596</f>
        <v>0</v>
      </c>
      <c r="L596" s="121"/>
      <c r="M596" s="126"/>
      <c r="P596" s="127">
        <f>SUM(P597:P795)</f>
        <v>0</v>
      </c>
      <c r="R596" s="127">
        <f>SUM(R597:R795)</f>
        <v>3.5231984999999999</v>
      </c>
      <c r="T596" s="128">
        <f>SUM(T597:T795)</f>
        <v>0</v>
      </c>
      <c r="AR596" s="122" t="s">
        <v>86</v>
      </c>
      <c r="AT596" s="129" t="s">
        <v>78</v>
      </c>
      <c r="AU596" s="129" t="s">
        <v>86</v>
      </c>
      <c r="AY596" s="122" t="s">
        <v>178</v>
      </c>
      <c r="BK596" s="130">
        <f>SUM(BK597:BK795)</f>
        <v>0</v>
      </c>
    </row>
    <row r="597" spans="2:65" s="1" customFormat="1" ht="24.15" customHeight="1">
      <c r="B597" s="34"/>
      <c r="C597" s="133" t="s">
        <v>727</v>
      </c>
      <c r="D597" s="133" t="s">
        <v>180</v>
      </c>
      <c r="E597" s="134" t="s">
        <v>181</v>
      </c>
      <c r="F597" s="135" t="s">
        <v>182</v>
      </c>
      <c r="G597" s="136" t="s">
        <v>183</v>
      </c>
      <c r="H597" s="137">
        <v>40</v>
      </c>
      <c r="I597" s="138"/>
      <c r="J597" s="139">
        <f>ROUND(I597*H597,2)</f>
        <v>0</v>
      </c>
      <c r="K597" s="135" t="s">
        <v>184</v>
      </c>
      <c r="L597" s="34"/>
      <c r="M597" s="140" t="s">
        <v>32</v>
      </c>
      <c r="N597" s="141" t="s">
        <v>50</v>
      </c>
      <c r="P597" s="142">
        <f>O597*H597</f>
        <v>0</v>
      </c>
      <c r="Q597" s="142">
        <v>3.0000000000000001E-5</v>
      </c>
      <c r="R597" s="142">
        <f>Q597*H597</f>
        <v>1.2000000000000001E-3</v>
      </c>
      <c r="S597" s="142">
        <v>0</v>
      </c>
      <c r="T597" s="143">
        <f>S597*H597</f>
        <v>0</v>
      </c>
      <c r="AR597" s="144" t="s">
        <v>185</v>
      </c>
      <c r="AT597" s="144" t="s">
        <v>180</v>
      </c>
      <c r="AU597" s="144" t="s">
        <v>88</v>
      </c>
      <c r="AY597" s="18" t="s">
        <v>178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8" t="s">
        <v>86</v>
      </c>
      <c r="BK597" s="145">
        <f>ROUND(I597*H597,2)</f>
        <v>0</v>
      </c>
      <c r="BL597" s="18" t="s">
        <v>185</v>
      </c>
      <c r="BM597" s="144" t="s">
        <v>2309</v>
      </c>
    </row>
    <row r="598" spans="2:65" s="1" customFormat="1" ht="10.199999999999999">
      <c r="B598" s="34"/>
      <c r="D598" s="146" t="s">
        <v>187</v>
      </c>
      <c r="F598" s="147" t="s">
        <v>188</v>
      </c>
      <c r="I598" s="148"/>
      <c r="L598" s="34"/>
      <c r="M598" s="149"/>
      <c r="T598" s="55"/>
      <c r="AT598" s="18" t="s">
        <v>187</v>
      </c>
      <c r="AU598" s="18" t="s">
        <v>88</v>
      </c>
    </row>
    <row r="599" spans="2:65" s="13" customFormat="1" ht="10.199999999999999">
      <c r="B599" s="157"/>
      <c r="D599" s="151" t="s">
        <v>189</v>
      </c>
      <c r="E599" s="158" t="s">
        <v>32</v>
      </c>
      <c r="F599" s="159" t="s">
        <v>2115</v>
      </c>
      <c r="H599" s="160">
        <v>40</v>
      </c>
      <c r="I599" s="161"/>
      <c r="L599" s="157"/>
      <c r="M599" s="162"/>
      <c r="T599" s="163"/>
      <c r="AT599" s="158" t="s">
        <v>189</v>
      </c>
      <c r="AU599" s="158" t="s">
        <v>88</v>
      </c>
      <c r="AV599" s="13" t="s">
        <v>88</v>
      </c>
      <c r="AW599" s="13" t="s">
        <v>41</v>
      </c>
      <c r="AX599" s="13" t="s">
        <v>86</v>
      </c>
      <c r="AY599" s="158" t="s">
        <v>178</v>
      </c>
    </row>
    <row r="600" spans="2:65" s="1" customFormat="1" ht="37.799999999999997" customHeight="1">
      <c r="B600" s="34"/>
      <c r="C600" s="133" t="s">
        <v>733</v>
      </c>
      <c r="D600" s="133" t="s">
        <v>180</v>
      </c>
      <c r="E600" s="134" t="s">
        <v>193</v>
      </c>
      <c r="F600" s="135" t="s">
        <v>194</v>
      </c>
      <c r="G600" s="136" t="s">
        <v>195</v>
      </c>
      <c r="H600" s="137">
        <v>10</v>
      </c>
      <c r="I600" s="138"/>
      <c r="J600" s="139">
        <f>ROUND(I600*H600,2)</f>
        <v>0</v>
      </c>
      <c r="K600" s="135" t="s">
        <v>184</v>
      </c>
      <c r="L600" s="34"/>
      <c r="M600" s="140" t="s">
        <v>32</v>
      </c>
      <c r="N600" s="141" t="s">
        <v>50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185</v>
      </c>
      <c r="AT600" s="144" t="s">
        <v>180</v>
      </c>
      <c r="AU600" s="144" t="s">
        <v>88</v>
      </c>
      <c r="AY600" s="18" t="s">
        <v>178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86</v>
      </c>
      <c r="BK600" s="145">
        <f>ROUND(I600*H600,2)</f>
        <v>0</v>
      </c>
      <c r="BL600" s="18" t="s">
        <v>185</v>
      </c>
      <c r="BM600" s="144" t="s">
        <v>2310</v>
      </c>
    </row>
    <row r="601" spans="2:65" s="1" customFormat="1" ht="10.199999999999999">
      <c r="B601" s="34"/>
      <c r="D601" s="146" t="s">
        <v>187</v>
      </c>
      <c r="F601" s="147" t="s">
        <v>197</v>
      </c>
      <c r="I601" s="148"/>
      <c r="L601" s="34"/>
      <c r="M601" s="149"/>
      <c r="T601" s="55"/>
      <c r="AT601" s="18" t="s">
        <v>187</v>
      </c>
      <c r="AU601" s="18" t="s">
        <v>88</v>
      </c>
    </row>
    <row r="602" spans="2:65" s="13" customFormat="1" ht="10.199999999999999">
      <c r="B602" s="157"/>
      <c r="D602" s="151" t="s">
        <v>189</v>
      </c>
      <c r="E602" s="158" t="s">
        <v>32</v>
      </c>
      <c r="F602" s="159" t="s">
        <v>2117</v>
      </c>
      <c r="H602" s="160">
        <v>10</v>
      </c>
      <c r="I602" s="161"/>
      <c r="L602" s="157"/>
      <c r="M602" s="162"/>
      <c r="T602" s="163"/>
      <c r="AT602" s="158" t="s">
        <v>189</v>
      </c>
      <c r="AU602" s="158" t="s">
        <v>88</v>
      </c>
      <c r="AV602" s="13" t="s">
        <v>88</v>
      </c>
      <c r="AW602" s="13" t="s">
        <v>41</v>
      </c>
      <c r="AX602" s="13" t="s">
        <v>86</v>
      </c>
      <c r="AY602" s="158" t="s">
        <v>178</v>
      </c>
    </row>
    <row r="603" spans="2:65" s="1" customFormat="1" ht="44.25" customHeight="1">
      <c r="B603" s="34"/>
      <c r="C603" s="133" t="s">
        <v>737</v>
      </c>
      <c r="D603" s="133" t="s">
        <v>180</v>
      </c>
      <c r="E603" s="134" t="s">
        <v>2311</v>
      </c>
      <c r="F603" s="135" t="s">
        <v>2312</v>
      </c>
      <c r="G603" s="136" t="s">
        <v>277</v>
      </c>
      <c r="H603" s="137">
        <v>13.272</v>
      </c>
      <c r="I603" s="138"/>
      <c r="J603" s="139">
        <f>ROUND(I603*H603,2)</f>
        <v>0</v>
      </c>
      <c r="K603" s="135" t="s">
        <v>184</v>
      </c>
      <c r="L603" s="34"/>
      <c r="M603" s="140" t="s">
        <v>32</v>
      </c>
      <c r="N603" s="141" t="s">
        <v>50</v>
      </c>
      <c r="P603" s="142">
        <f>O603*H603</f>
        <v>0</v>
      </c>
      <c r="Q603" s="142">
        <v>0</v>
      </c>
      <c r="R603" s="142">
        <f>Q603*H603</f>
        <v>0</v>
      </c>
      <c r="S603" s="142">
        <v>0</v>
      </c>
      <c r="T603" s="143">
        <f>S603*H603</f>
        <v>0</v>
      </c>
      <c r="AR603" s="144" t="s">
        <v>185</v>
      </c>
      <c r="AT603" s="144" t="s">
        <v>180</v>
      </c>
      <c r="AU603" s="144" t="s">
        <v>88</v>
      </c>
      <c r="AY603" s="18" t="s">
        <v>178</v>
      </c>
      <c r="BE603" s="145">
        <f>IF(N603="základní",J603,0)</f>
        <v>0</v>
      </c>
      <c r="BF603" s="145">
        <f>IF(N603="snížená",J603,0)</f>
        <v>0</v>
      </c>
      <c r="BG603" s="145">
        <f>IF(N603="zákl. přenesená",J603,0)</f>
        <v>0</v>
      </c>
      <c r="BH603" s="145">
        <f>IF(N603="sníž. přenesená",J603,0)</f>
        <v>0</v>
      </c>
      <c r="BI603" s="145">
        <f>IF(N603="nulová",J603,0)</f>
        <v>0</v>
      </c>
      <c r="BJ603" s="18" t="s">
        <v>86</v>
      </c>
      <c r="BK603" s="145">
        <f>ROUND(I603*H603,2)</f>
        <v>0</v>
      </c>
      <c r="BL603" s="18" t="s">
        <v>185</v>
      </c>
      <c r="BM603" s="144" t="s">
        <v>2313</v>
      </c>
    </row>
    <row r="604" spans="2:65" s="1" customFormat="1" ht="10.199999999999999">
      <c r="B604" s="34"/>
      <c r="D604" s="146" t="s">
        <v>187</v>
      </c>
      <c r="F604" s="147" t="s">
        <v>2314</v>
      </c>
      <c r="I604" s="148"/>
      <c r="L604" s="34"/>
      <c r="M604" s="149"/>
      <c r="T604" s="55"/>
      <c r="AT604" s="18" t="s">
        <v>187</v>
      </c>
      <c r="AU604" s="18" t="s">
        <v>88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2027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88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2" customFormat="1" ht="10.199999999999999">
      <c r="B606" s="150"/>
      <c r="D606" s="151" t="s">
        <v>189</v>
      </c>
      <c r="E606" s="152" t="s">
        <v>32</v>
      </c>
      <c r="F606" s="153" t="s">
        <v>2081</v>
      </c>
      <c r="H606" s="152" t="s">
        <v>32</v>
      </c>
      <c r="I606" s="154"/>
      <c r="L606" s="150"/>
      <c r="M606" s="155"/>
      <c r="T606" s="156"/>
      <c r="AT606" s="152" t="s">
        <v>189</v>
      </c>
      <c r="AU606" s="152" t="s">
        <v>88</v>
      </c>
      <c r="AV606" s="12" t="s">
        <v>86</v>
      </c>
      <c r="AW606" s="12" t="s">
        <v>41</v>
      </c>
      <c r="AX606" s="12" t="s">
        <v>79</v>
      </c>
      <c r="AY606" s="152" t="s">
        <v>178</v>
      </c>
    </row>
    <row r="607" spans="2:65" s="12" customFormat="1" ht="10.199999999999999">
      <c r="B607" s="150"/>
      <c r="D607" s="151" t="s">
        <v>189</v>
      </c>
      <c r="E607" s="152" t="s">
        <v>32</v>
      </c>
      <c r="F607" s="153" t="s">
        <v>2000</v>
      </c>
      <c r="H607" s="152" t="s">
        <v>32</v>
      </c>
      <c r="I607" s="154"/>
      <c r="L607" s="150"/>
      <c r="M607" s="155"/>
      <c r="T607" s="156"/>
      <c r="AT607" s="152" t="s">
        <v>189</v>
      </c>
      <c r="AU607" s="152" t="s">
        <v>88</v>
      </c>
      <c r="AV607" s="12" t="s">
        <v>86</v>
      </c>
      <c r="AW607" s="12" t="s">
        <v>41</v>
      </c>
      <c r="AX607" s="12" t="s">
        <v>79</v>
      </c>
      <c r="AY607" s="152" t="s">
        <v>178</v>
      </c>
    </row>
    <row r="608" spans="2:65" s="12" customFormat="1" ht="20.399999999999999">
      <c r="B608" s="150"/>
      <c r="D608" s="151" t="s">
        <v>189</v>
      </c>
      <c r="E608" s="152" t="s">
        <v>32</v>
      </c>
      <c r="F608" s="153" t="s">
        <v>281</v>
      </c>
      <c r="H608" s="152" t="s">
        <v>32</v>
      </c>
      <c r="I608" s="154"/>
      <c r="L608" s="150"/>
      <c r="M608" s="155"/>
      <c r="T608" s="156"/>
      <c r="AT608" s="152" t="s">
        <v>189</v>
      </c>
      <c r="AU608" s="152" t="s">
        <v>88</v>
      </c>
      <c r="AV608" s="12" t="s">
        <v>86</v>
      </c>
      <c r="AW608" s="12" t="s">
        <v>41</v>
      </c>
      <c r="AX608" s="12" t="s">
        <v>79</v>
      </c>
      <c r="AY608" s="152" t="s">
        <v>178</v>
      </c>
    </row>
    <row r="609" spans="2:65" s="12" customFormat="1" ht="20.399999999999999">
      <c r="B609" s="150"/>
      <c r="D609" s="151" t="s">
        <v>189</v>
      </c>
      <c r="E609" s="152" t="s">
        <v>32</v>
      </c>
      <c r="F609" s="153" t="s">
        <v>2029</v>
      </c>
      <c r="H609" s="152" t="s">
        <v>32</v>
      </c>
      <c r="I609" s="154"/>
      <c r="L609" s="150"/>
      <c r="M609" s="155"/>
      <c r="T609" s="156"/>
      <c r="AT609" s="152" t="s">
        <v>189</v>
      </c>
      <c r="AU609" s="152" t="s">
        <v>88</v>
      </c>
      <c r="AV609" s="12" t="s">
        <v>86</v>
      </c>
      <c r="AW609" s="12" t="s">
        <v>41</v>
      </c>
      <c r="AX609" s="12" t="s">
        <v>79</v>
      </c>
      <c r="AY609" s="152" t="s">
        <v>178</v>
      </c>
    </row>
    <row r="610" spans="2:65" s="12" customFormat="1" ht="10.199999999999999">
      <c r="B610" s="150"/>
      <c r="D610" s="151" t="s">
        <v>189</v>
      </c>
      <c r="E610" s="152" t="s">
        <v>32</v>
      </c>
      <c r="F610" s="153" t="s">
        <v>2315</v>
      </c>
      <c r="H610" s="152" t="s">
        <v>32</v>
      </c>
      <c r="I610" s="154"/>
      <c r="L610" s="150"/>
      <c r="M610" s="155"/>
      <c r="T610" s="156"/>
      <c r="AT610" s="152" t="s">
        <v>189</v>
      </c>
      <c r="AU610" s="152" t="s">
        <v>88</v>
      </c>
      <c r="AV610" s="12" t="s">
        <v>86</v>
      </c>
      <c r="AW610" s="12" t="s">
        <v>41</v>
      </c>
      <c r="AX610" s="12" t="s">
        <v>79</v>
      </c>
      <c r="AY610" s="152" t="s">
        <v>178</v>
      </c>
    </row>
    <row r="611" spans="2:65" s="12" customFormat="1" ht="10.199999999999999">
      <c r="B611" s="150"/>
      <c r="D611" s="151" t="s">
        <v>189</v>
      </c>
      <c r="E611" s="152" t="s">
        <v>32</v>
      </c>
      <c r="F611" s="153" t="s">
        <v>2316</v>
      </c>
      <c r="H611" s="152" t="s">
        <v>32</v>
      </c>
      <c r="I611" s="154"/>
      <c r="L611" s="150"/>
      <c r="M611" s="155"/>
      <c r="T611" s="156"/>
      <c r="AT611" s="152" t="s">
        <v>189</v>
      </c>
      <c r="AU611" s="152" t="s">
        <v>88</v>
      </c>
      <c r="AV611" s="12" t="s">
        <v>86</v>
      </c>
      <c r="AW611" s="12" t="s">
        <v>41</v>
      </c>
      <c r="AX611" s="12" t="s">
        <v>79</v>
      </c>
      <c r="AY611" s="152" t="s">
        <v>178</v>
      </c>
    </row>
    <row r="612" spans="2:65" s="13" customFormat="1" ht="10.199999999999999">
      <c r="B612" s="157"/>
      <c r="D612" s="151" t="s">
        <v>189</v>
      </c>
      <c r="E612" s="158" t="s">
        <v>32</v>
      </c>
      <c r="F612" s="159" t="s">
        <v>2317</v>
      </c>
      <c r="H612" s="160">
        <v>15.33</v>
      </c>
      <c r="I612" s="161"/>
      <c r="L612" s="157"/>
      <c r="M612" s="162"/>
      <c r="T612" s="163"/>
      <c r="AT612" s="158" t="s">
        <v>189</v>
      </c>
      <c r="AU612" s="158" t="s">
        <v>88</v>
      </c>
      <c r="AV612" s="13" t="s">
        <v>88</v>
      </c>
      <c r="AW612" s="13" t="s">
        <v>41</v>
      </c>
      <c r="AX612" s="13" t="s">
        <v>79</v>
      </c>
      <c r="AY612" s="158" t="s">
        <v>178</v>
      </c>
    </row>
    <row r="613" spans="2:65" s="13" customFormat="1" ht="10.199999999999999">
      <c r="B613" s="157"/>
      <c r="D613" s="151" t="s">
        <v>189</v>
      </c>
      <c r="E613" s="158" t="s">
        <v>32</v>
      </c>
      <c r="F613" s="159" t="s">
        <v>2318</v>
      </c>
      <c r="H613" s="160">
        <v>-2.0579999999999998</v>
      </c>
      <c r="I613" s="161"/>
      <c r="L613" s="157"/>
      <c r="M613" s="162"/>
      <c r="T613" s="163"/>
      <c r="AT613" s="158" t="s">
        <v>189</v>
      </c>
      <c r="AU613" s="158" t="s">
        <v>88</v>
      </c>
      <c r="AV613" s="13" t="s">
        <v>88</v>
      </c>
      <c r="AW613" s="13" t="s">
        <v>41</v>
      </c>
      <c r="AX613" s="13" t="s">
        <v>79</v>
      </c>
      <c r="AY613" s="158" t="s">
        <v>178</v>
      </c>
    </row>
    <row r="614" spans="2:65" s="14" customFormat="1" ht="10.199999999999999">
      <c r="B614" s="164"/>
      <c r="D614" s="151" t="s">
        <v>189</v>
      </c>
      <c r="E614" s="165" t="s">
        <v>32</v>
      </c>
      <c r="F614" s="166" t="s">
        <v>192</v>
      </c>
      <c r="H614" s="167">
        <v>13.272</v>
      </c>
      <c r="I614" s="168"/>
      <c r="L614" s="164"/>
      <c r="M614" s="169"/>
      <c r="T614" s="170"/>
      <c r="AT614" s="165" t="s">
        <v>189</v>
      </c>
      <c r="AU614" s="165" t="s">
        <v>88</v>
      </c>
      <c r="AV614" s="14" t="s">
        <v>185</v>
      </c>
      <c r="AW614" s="14" t="s">
        <v>41</v>
      </c>
      <c r="AX614" s="14" t="s">
        <v>86</v>
      </c>
      <c r="AY614" s="165" t="s">
        <v>178</v>
      </c>
    </row>
    <row r="615" spans="2:65" s="1" customFormat="1" ht="44.25" customHeight="1">
      <c r="B615" s="34"/>
      <c r="C615" s="133" t="s">
        <v>741</v>
      </c>
      <c r="D615" s="133" t="s">
        <v>180</v>
      </c>
      <c r="E615" s="134" t="s">
        <v>2319</v>
      </c>
      <c r="F615" s="135" t="s">
        <v>2320</v>
      </c>
      <c r="G615" s="136" t="s">
        <v>277</v>
      </c>
      <c r="H615" s="137">
        <v>30.324000000000002</v>
      </c>
      <c r="I615" s="138"/>
      <c r="J615" s="139">
        <f>ROUND(I615*H615,2)</f>
        <v>0</v>
      </c>
      <c r="K615" s="135" t="s">
        <v>184</v>
      </c>
      <c r="L615" s="34"/>
      <c r="M615" s="140" t="s">
        <v>32</v>
      </c>
      <c r="N615" s="141" t="s">
        <v>50</v>
      </c>
      <c r="P615" s="142">
        <f>O615*H615</f>
        <v>0</v>
      </c>
      <c r="Q615" s="142">
        <v>0</v>
      </c>
      <c r="R615" s="142">
        <f>Q615*H615</f>
        <v>0</v>
      </c>
      <c r="S615" s="142">
        <v>0</v>
      </c>
      <c r="T615" s="143">
        <f>S615*H615</f>
        <v>0</v>
      </c>
      <c r="AR615" s="144" t="s">
        <v>185</v>
      </c>
      <c r="AT615" s="144" t="s">
        <v>180</v>
      </c>
      <c r="AU615" s="144" t="s">
        <v>88</v>
      </c>
      <c r="AY615" s="18" t="s">
        <v>178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8" t="s">
        <v>86</v>
      </c>
      <c r="BK615" s="145">
        <f>ROUND(I615*H615,2)</f>
        <v>0</v>
      </c>
      <c r="BL615" s="18" t="s">
        <v>185</v>
      </c>
      <c r="BM615" s="144" t="s">
        <v>2321</v>
      </c>
    </row>
    <row r="616" spans="2:65" s="1" customFormat="1" ht="10.199999999999999">
      <c r="B616" s="34"/>
      <c r="D616" s="146" t="s">
        <v>187</v>
      </c>
      <c r="F616" s="147" t="s">
        <v>2322</v>
      </c>
      <c r="I616" s="148"/>
      <c r="L616" s="34"/>
      <c r="M616" s="149"/>
      <c r="T616" s="55"/>
      <c r="AT616" s="18" t="s">
        <v>187</v>
      </c>
      <c r="AU616" s="18" t="s">
        <v>88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2027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88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2" customFormat="1" ht="10.199999999999999">
      <c r="B618" s="150"/>
      <c r="D618" s="151" t="s">
        <v>189</v>
      </c>
      <c r="E618" s="152" t="s">
        <v>32</v>
      </c>
      <c r="F618" s="153" t="s">
        <v>2081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88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65" s="12" customFormat="1" ht="10.199999999999999">
      <c r="B619" s="150"/>
      <c r="D619" s="151" t="s">
        <v>189</v>
      </c>
      <c r="E619" s="152" t="s">
        <v>32</v>
      </c>
      <c r="F619" s="153" t="s">
        <v>2000</v>
      </c>
      <c r="H619" s="152" t="s">
        <v>32</v>
      </c>
      <c r="I619" s="154"/>
      <c r="L619" s="150"/>
      <c r="M619" s="155"/>
      <c r="T619" s="156"/>
      <c r="AT619" s="152" t="s">
        <v>189</v>
      </c>
      <c r="AU619" s="152" t="s">
        <v>88</v>
      </c>
      <c r="AV619" s="12" t="s">
        <v>86</v>
      </c>
      <c r="AW619" s="12" t="s">
        <v>41</v>
      </c>
      <c r="AX619" s="12" t="s">
        <v>79</v>
      </c>
      <c r="AY619" s="152" t="s">
        <v>178</v>
      </c>
    </row>
    <row r="620" spans="2:65" s="12" customFormat="1" ht="20.399999999999999">
      <c r="B620" s="150"/>
      <c r="D620" s="151" t="s">
        <v>189</v>
      </c>
      <c r="E620" s="152" t="s">
        <v>32</v>
      </c>
      <c r="F620" s="153" t="s">
        <v>281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88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2" customFormat="1" ht="20.399999999999999">
      <c r="B621" s="150"/>
      <c r="D621" s="151" t="s">
        <v>189</v>
      </c>
      <c r="E621" s="152" t="s">
        <v>32</v>
      </c>
      <c r="F621" s="153" t="s">
        <v>2029</v>
      </c>
      <c r="H621" s="152" t="s">
        <v>32</v>
      </c>
      <c r="I621" s="154"/>
      <c r="L621" s="150"/>
      <c r="M621" s="155"/>
      <c r="T621" s="156"/>
      <c r="AT621" s="152" t="s">
        <v>189</v>
      </c>
      <c r="AU621" s="152" t="s">
        <v>88</v>
      </c>
      <c r="AV621" s="12" t="s">
        <v>86</v>
      </c>
      <c r="AW621" s="12" t="s">
        <v>41</v>
      </c>
      <c r="AX621" s="12" t="s">
        <v>79</v>
      </c>
      <c r="AY621" s="152" t="s">
        <v>178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2315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88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2" customFormat="1" ht="10.199999999999999">
      <c r="B623" s="150"/>
      <c r="D623" s="151" t="s">
        <v>189</v>
      </c>
      <c r="E623" s="152" t="s">
        <v>32</v>
      </c>
      <c r="F623" s="153" t="s">
        <v>2316</v>
      </c>
      <c r="H623" s="152" t="s">
        <v>32</v>
      </c>
      <c r="I623" s="154"/>
      <c r="L623" s="150"/>
      <c r="M623" s="155"/>
      <c r="T623" s="156"/>
      <c r="AT623" s="152" t="s">
        <v>189</v>
      </c>
      <c r="AU623" s="152" t="s">
        <v>88</v>
      </c>
      <c r="AV623" s="12" t="s">
        <v>86</v>
      </c>
      <c r="AW623" s="12" t="s">
        <v>41</v>
      </c>
      <c r="AX623" s="12" t="s">
        <v>79</v>
      </c>
      <c r="AY623" s="152" t="s">
        <v>178</v>
      </c>
    </row>
    <row r="624" spans="2:65" s="13" customFormat="1" ht="10.199999999999999">
      <c r="B624" s="157"/>
      <c r="D624" s="151" t="s">
        <v>189</v>
      </c>
      <c r="E624" s="158" t="s">
        <v>32</v>
      </c>
      <c r="F624" s="159" t="s">
        <v>2323</v>
      </c>
      <c r="H624" s="160">
        <v>34.44</v>
      </c>
      <c r="I624" s="161"/>
      <c r="L624" s="157"/>
      <c r="M624" s="162"/>
      <c r="T624" s="163"/>
      <c r="AT624" s="158" t="s">
        <v>189</v>
      </c>
      <c r="AU624" s="158" t="s">
        <v>88</v>
      </c>
      <c r="AV624" s="13" t="s">
        <v>88</v>
      </c>
      <c r="AW624" s="13" t="s">
        <v>41</v>
      </c>
      <c r="AX624" s="13" t="s">
        <v>79</v>
      </c>
      <c r="AY624" s="158" t="s">
        <v>178</v>
      </c>
    </row>
    <row r="625" spans="2:65" s="13" customFormat="1" ht="10.199999999999999">
      <c r="B625" s="157"/>
      <c r="D625" s="151" t="s">
        <v>189</v>
      </c>
      <c r="E625" s="158" t="s">
        <v>32</v>
      </c>
      <c r="F625" s="159" t="s">
        <v>2324</v>
      </c>
      <c r="H625" s="160">
        <v>-4.1159999999999997</v>
      </c>
      <c r="I625" s="161"/>
      <c r="L625" s="157"/>
      <c r="M625" s="162"/>
      <c r="T625" s="163"/>
      <c r="AT625" s="158" t="s">
        <v>189</v>
      </c>
      <c r="AU625" s="158" t="s">
        <v>88</v>
      </c>
      <c r="AV625" s="13" t="s">
        <v>88</v>
      </c>
      <c r="AW625" s="13" t="s">
        <v>41</v>
      </c>
      <c r="AX625" s="13" t="s">
        <v>79</v>
      </c>
      <c r="AY625" s="158" t="s">
        <v>178</v>
      </c>
    </row>
    <row r="626" spans="2:65" s="14" customFormat="1" ht="10.199999999999999">
      <c r="B626" s="164"/>
      <c r="D626" s="151" t="s">
        <v>189</v>
      </c>
      <c r="E626" s="165" t="s">
        <v>32</v>
      </c>
      <c r="F626" s="166" t="s">
        <v>192</v>
      </c>
      <c r="H626" s="167">
        <v>30.324000000000002</v>
      </c>
      <c r="I626" s="168"/>
      <c r="L626" s="164"/>
      <c r="M626" s="169"/>
      <c r="T626" s="170"/>
      <c r="AT626" s="165" t="s">
        <v>189</v>
      </c>
      <c r="AU626" s="165" t="s">
        <v>88</v>
      </c>
      <c r="AV626" s="14" t="s">
        <v>185</v>
      </c>
      <c r="AW626" s="14" t="s">
        <v>41</v>
      </c>
      <c r="AX626" s="14" t="s">
        <v>86</v>
      </c>
      <c r="AY626" s="165" t="s">
        <v>178</v>
      </c>
    </row>
    <row r="627" spans="2:65" s="1" customFormat="1" ht="44.25" customHeight="1">
      <c r="B627" s="34"/>
      <c r="C627" s="133" t="s">
        <v>745</v>
      </c>
      <c r="D627" s="133" t="s">
        <v>180</v>
      </c>
      <c r="E627" s="134" t="s">
        <v>2126</v>
      </c>
      <c r="F627" s="135" t="s">
        <v>2127</v>
      </c>
      <c r="G627" s="136" t="s">
        <v>277</v>
      </c>
      <c r="H627" s="137">
        <v>5.6879999999999997</v>
      </c>
      <c r="I627" s="138"/>
      <c r="J627" s="139">
        <f>ROUND(I627*H627,2)</f>
        <v>0</v>
      </c>
      <c r="K627" s="135" t="s">
        <v>184</v>
      </c>
      <c r="L627" s="34"/>
      <c r="M627" s="140" t="s">
        <v>32</v>
      </c>
      <c r="N627" s="141" t="s">
        <v>50</v>
      </c>
      <c r="P627" s="142">
        <f>O627*H627</f>
        <v>0</v>
      </c>
      <c r="Q627" s="142">
        <v>0</v>
      </c>
      <c r="R627" s="142">
        <f>Q627*H627</f>
        <v>0</v>
      </c>
      <c r="S627" s="142">
        <v>0</v>
      </c>
      <c r="T627" s="143">
        <f>S627*H627</f>
        <v>0</v>
      </c>
      <c r="AR627" s="144" t="s">
        <v>185</v>
      </c>
      <c r="AT627" s="144" t="s">
        <v>180</v>
      </c>
      <c r="AU627" s="144" t="s">
        <v>88</v>
      </c>
      <c r="AY627" s="18" t="s">
        <v>178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8" t="s">
        <v>86</v>
      </c>
      <c r="BK627" s="145">
        <f>ROUND(I627*H627,2)</f>
        <v>0</v>
      </c>
      <c r="BL627" s="18" t="s">
        <v>185</v>
      </c>
      <c r="BM627" s="144" t="s">
        <v>2325</v>
      </c>
    </row>
    <row r="628" spans="2:65" s="1" customFormat="1" ht="10.199999999999999">
      <c r="B628" s="34"/>
      <c r="D628" s="146" t="s">
        <v>187</v>
      </c>
      <c r="F628" s="147" t="s">
        <v>2129</v>
      </c>
      <c r="I628" s="148"/>
      <c r="L628" s="34"/>
      <c r="M628" s="149"/>
      <c r="T628" s="55"/>
      <c r="AT628" s="18" t="s">
        <v>187</v>
      </c>
      <c r="AU628" s="18" t="s">
        <v>88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2027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88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2" customFormat="1" ht="10.199999999999999">
      <c r="B630" s="150"/>
      <c r="D630" s="151" t="s">
        <v>189</v>
      </c>
      <c r="E630" s="152" t="s">
        <v>32</v>
      </c>
      <c r="F630" s="153" t="s">
        <v>2081</v>
      </c>
      <c r="H630" s="152" t="s">
        <v>32</v>
      </c>
      <c r="I630" s="154"/>
      <c r="L630" s="150"/>
      <c r="M630" s="155"/>
      <c r="T630" s="156"/>
      <c r="AT630" s="152" t="s">
        <v>189</v>
      </c>
      <c r="AU630" s="152" t="s">
        <v>88</v>
      </c>
      <c r="AV630" s="12" t="s">
        <v>86</v>
      </c>
      <c r="AW630" s="12" t="s">
        <v>41</v>
      </c>
      <c r="AX630" s="12" t="s">
        <v>79</v>
      </c>
      <c r="AY630" s="152" t="s">
        <v>178</v>
      </c>
    </row>
    <row r="631" spans="2:65" s="12" customFormat="1" ht="10.199999999999999">
      <c r="B631" s="150"/>
      <c r="D631" s="151" t="s">
        <v>189</v>
      </c>
      <c r="E631" s="152" t="s">
        <v>32</v>
      </c>
      <c r="F631" s="153" t="s">
        <v>2000</v>
      </c>
      <c r="H631" s="152" t="s">
        <v>32</v>
      </c>
      <c r="I631" s="154"/>
      <c r="L631" s="150"/>
      <c r="M631" s="155"/>
      <c r="T631" s="156"/>
      <c r="AT631" s="152" t="s">
        <v>189</v>
      </c>
      <c r="AU631" s="152" t="s">
        <v>88</v>
      </c>
      <c r="AV631" s="12" t="s">
        <v>86</v>
      </c>
      <c r="AW631" s="12" t="s">
        <v>41</v>
      </c>
      <c r="AX631" s="12" t="s">
        <v>79</v>
      </c>
      <c r="AY631" s="152" t="s">
        <v>178</v>
      </c>
    </row>
    <row r="632" spans="2:65" s="12" customFormat="1" ht="20.399999999999999">
      <c r="B632" s="150"/>
      <c r="D632" s="151" t="s">
        <v>189</v>
      </c>
      <c r="E632" s="152" t="s">
        <v>32</v>
      </c>
      <c r="F632" s="153" t="s">
        <v>281</v>
      </c>
      <c r="H632" s="152" t="s">
        <v>32</v>
      </c>
      <c r="I632" s="154"/>
      <c r="L632" s="150"/>
      <c r="M632" s="155"/>
      <c r="T632" s="156"/>
      <c r="AT632" s="152" t="s">
        <v>189</v>
      </c>
      <c r="AU632" s="152" t="s">
        <v>88</v>
      </c>
      <c r="AV632" s="12" t="s">
        <v>86</v>
      </c>
      <c r="AW632" s="12" t="s">
        <v>41</v>
      </c>
      <c r="AX632" s="12" t="s">
        <v>79</v>
      </c>
      <c r="AY632" s="152" t="s">
        <v>178</v>
      </c>
    </row>
    <row r="633" spans="2:65" s="12" customFormat="1" ht="20.399999999999999">
      <c r="B633" s="150"/>
      <c r="D633" s="151" t="s">
        <v>189</v>
      </c>
      <c r="E633" s="152" t="s">
        <v>32</v>
      </c>
      <c r="F633" s="153" t="s">
        <v>2029</v>
      </c>
      <c r="H633" s="152" t="s">
        <v>32</v>
      </c>
      <c r="I633" s="154"/>
      <c r="L633" s="150"/>
      <c r="M633" s="155"/>
      <c r="T633" s="156"/>
      <c r="AT633" s="152" t="s">
        <v>189</v>
      </c>
      <c r="AU633" s="152" t="s">
        <v>88</v>
      </c>
      <c r="AV633" s="12" t="s">
        <v>86</v>
      </c>
      <c r="AW633" s="12" t="s">
        <v>41</v>
      </c>
      <c r="AX633" s="12" t="s">
        <v>79</v>
      </c>
      <c r="AY633" s="152" t="s">
        <v>178</v>
      </c>
    </row>
    <row r="634" spans="2:65" s="12" customFormat="1" ht="10.199999999999999">
      <c r="B634" s="150"/>
      <c r="D634" s="151" t="s">
        <v>189</v>
      </c>
      <c r="E634" s="152" t="s">
        <v>32</v>
      </c>
      <c r="F634" s="153" t="s">
        <v>2315</v>
      </c>
      <c r="H634" s="152" t="s">
        <v>32</v>
      </c>
      <c r="I634" s="154"/>
      <c r="L634" s="150"/>
      <c r="M634" s="155"/>
      <c r="T634" s="156"/>
      <c r="AT634" s="152" t="s">
        <v>189</v>
      </c>
      <c r="AU634" s="152" t="s">
        <v>88</v>
      </c>
      <c r="AV634" s="12" t="s">
        <v>86</v>
      </c>
      <c r="AW634" s="12" t="s">
        <v>41</v>
      </c>
      <c r="AX634" s="12" t="s">
        <v>79</v>
      </c>
      <c r="AY634" s="152" t="s">
        <v>178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2316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88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3" customFormat="1" ht="10.199999999999999">
      <c r="B636" s="157"/>
      <c r="D636" s="151" t="s">
        <v>189</v>
      </c>
      <c r="E636" s="158" t="s">
        <v>32</v>
      </c>
      <c r="F636" s="159" t="s">
        <v>2326</v>
      </c>
      <c r="H636" s="160">
        <v>6.57</v>
      </c>
      <c r="I636" s="161"/>
      <c r="L636" s="157"/>
      <c r="M636" s="162"/>
      <c r="T636" s="163"/>
      <c r="AT636" s="158" t="s">
        <v>189</v>
      </c>
      <c r="AU636" s="158" t="s">
        <v>88</v>
      </c>
      <c r="AV636" s="13" t="s">
        <v>88</v>
      </c>
      <c r="AW636" s="13" t="s">
        <v>41</v>
      </c>
      <c r="AX636" s="13" t="s">
        <v>79</v>
      </c>
      <c r="AY636" s="158" t="s">
        <v>178</v>
      </c>
    </row>
    <row r="637" spans="2:65" s="13" customFormat="1" ht="10.199999999999999">
      <c r="B637" s="157"/>
      <c r="D637" s="151" t="s">
        <v>189</v>
      </c>
      <c r="E637" s="158" t="s">
        <v>32</v>
      </c>
      <c r="F637" s="159" t="s">
        <v>2327</v>
      </c>
      <c r="H637" s="160">
        <v>-0.88200000000000001</v>
      </c>
      <c r="I637" s="161"/>
      <c r="L637" s="157"/>
      <c r="M637" s="162"/>
      <c r="T637" s="163"/>
      <c r="AT637" s="158" t="s">
        <v>189</v>
      </c>
      <c r="AU637" s="158" t="s">
        <v>88</v>
      </c>
      <c r="AV637" s="13" t="s">
        <v>88</v>
      </c>
      <c r="AW637" s="13" t="s">
        <v>41</v>
      </c>
      <c r="AX637" s="13" t="s">
        <v>79</v>
      </c>
      <c r="AY637" s="158" t="s">
        <v>178</v>
      </c>
    </row>
    <row r="638" spans="2:65" s="14" customFormat="1" ht="10.199999999999999">
      <c r="B638" s="164"/>
      <c r="D638" s="151" t="s">
        <v>189</v>
      </c>
      <c r="E638" s="165" t="s">
        <v>32</v>
      </c>
      <c r="F638" s="166" t="s">
        <v>192</v>
      </c>
      <c r="H638" s="167">
        <v>5.6879999999999997</v>
      </c>
      <c r="I638" s="168"/>
      <c r="L638" s="164"/>
      <c r="M638" s="169"/>
      <c r="T638" s="170"/>
      <c r="AT638" s="165" t="s">
        <v>189</v>
      </c>
      <c r="AU638" s="165" t="s">
        <v>88</v>
      </c>
      <c r="AV638" s="14" t="s">
        <v>185</v>
      </c>
      <c r="AW638" s="14" t="s">
        <v>41</v>
      </c>
      <c r="AX638" s="14" t="s">
        <v>86</v>
      </c>
      <c r="AY638" s="165" t="s">
        <v>178</v>
      </c>
    </row>
    <row r="639" spans="2:65" s="1" customFormat="1" ht="44.25" customHeight="1">
      <c r="B639" s="34"/>
      <c r="C639" s="133" t="s">
        <v>754</v>
      </c>
      <c r="D639" s="133" t="s">
        <v>180</v>
      </c>
      <c r="E639" s="134" t="s">
        <v>2132</v>
      </c>
      <c r="F639" s="135" t="s">
        <v>2133</v>
      </c>
      <c r="G639" s="136" t="s">
        <v>277</v>
      </c>
      <c r="H639" s="137">
        <v>12.996</v>
      </c>
      <c r="I639" s="138"/>
      <c r="J639" s="139">
        <f>ROUND(I639*H639,2)</f>
        <v>0</v>
      </c>
      <c r="K639" s="135" t="s">
        <v>184</v>
      </c>
      <c r="L639" s="34"/>
      <c r="M639" s="140" t="s">
        <v>32</v>
      </c>
      <c r="N639" s="141" t="s">
        <v>50</v>
      </c>
      <c r="P639" s="142">
        <f>O639*H639</f>
        <v>0</v>
      </c>
      <c r="Q639" s="142">
        <v>0</v>
      </c>
      <c r="R639" s="142">
        <f>Q639*H639</f>
        <v>0</v>
      </c>
      <c r="S639" s="142">
        <v>0</v>
      </c>
      <c r="T639" s="143">
        <f>S639*H639</f>
        <v>0</v>
      </c>
      <c r="AR639" s="144" t="s">
        <v>185</v>
      </c>
      <c r="AT639" s="144" t="s">
        <v>180</v>
      </c>
      <c r="AU639" s="144" t="s">
        <v>88</v>
      </c>
      <c r="AY639" s="18" t="s">
        <v>178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86</v>
      </c>
      <c r="BK639" s="145">
        <f>ROUND(I639*H639,2)</f>
        <v>0</v>
      </c>
      <c r="BL639" s="18" t="s">
        <v>185</v>
      </c>
      <c r="BM639" s="144" t="s">
        <v>2328</v>
      </c>
    </row>
    <row r="640" spans="2:65" s="1" customFormat="1" ht="10.199999999999999">
      <c r="B640" s="34"/>
      <c r="D640" s="146" t="s">
        <v>187</v>
      </c>
      <c r="F640" s="147" t="s">
        <v>2135</v>
      </c>
      <c r="I640" s="148"/>
      <c r="L640" s="34"/>
      <c r="M640" s="149"/>
      <c r="T640" s="55"/>
      <c r="AT640" s="18" t="s">
        <v>187</v>
      </c>
      <c r="AU640" s="18" t="s">
        <v>88</v>
      </c>
    </row>
    <row r="641" spans="2:65" s="12" customFormat="1" ht="10.199999999999999">
      <c r="B641" s="150"/>
      <c r="D641" s="151" t="s">
        <v>189</v>
      </c>
      <c r="E641" s="152" t="s">
        <v>32</v>
      </c>
      <c r="F641" s="153" t="s">
        <v>2027</v>
      </c>
      <c r="H641" s="152" t="s">
        <v>32</v>
      </c>
      <c r="I641" s="154"/>
      <c r="L641" s="150"/>
      <c r="M641" s="155"/>
      <c r="T641" s="156"/>
      <c r="AT641" s="152" t="s">
        <v>189</v>
      </c>
      <c r="AU641" s="152" t="s">
        <v>88</v>
      </c>
      <c r="AV641" s="12" t="s">
        <v>86</v>
      </c>
      <c r="AW641" s="12" t="s">
        <v>41</v>
      </c>
      <c r="AX641" s="12" t="s">
        <v>79</v>
      </c>
      <c r="AY641" s="152" t="s">
        <v>178</v>
      </c>
    </row>
    <row r="642" spans="2:65" s="12" customFormat="1" ht="10.199999999999999">
      <c r="B642" s="150"/>
      <c r="D642" s="151" t="s">
        <v>189</v>
      </c>
      <c r="E642" s="152" t="s">
        <v>32</v>
      </c>
      <c r="F642" s="153" t="s">
        <v>2081</v>
      </c>
      <c r="H642" s="152" t="s">
        <v>32</v>
      </c>
      <c r="I642" s="154"/>
      <c r="L642" s="150"/>
      <c r="M642" s="155"/>
      <c r="T642" s="156"/>
      <c r="AT642" s="152" t="s">
        <v>189</v>
      </c>
      <c r="AU642" s="152" t="s">
        <v>88</v>
      </c>
      <c r="AV642" s="12" t="s">
        <v>86</v>
      </c>
      <c r="AW642" s="12" t="s">
        <v>41</v>
      </c>
      <c r="AX642" s="12" t="s">
        <v>79</v>
      </c>
      <c r="AY642" s="152" t="s">
        <v>178</v>
      </c>
    </row>
    <row r="643" spans="2:65" s="12" customFormat="1" ht="10.199999999999999">
      <c r="B643" s="150"/>
      <c r="D643" s="151" t="s">
        <v>189</v>
      </c>
      <c r="E643" s="152" t="s">
        <v>32</v>
      </c>
      <c r="F643" s="153" t="s">
        <v>2000</v>
      </c>
      <c r="H643" s="152" t="s">
        <v>32</v>
      </c>
      <c r="I643" s="154"/>
      <c r="L643" s="150"/>
      <c r="M643" s="155"/>
      <c r="T643" s="156"/>
      <c r="AT643" s="152" t="s">
        <v>189</v>
      </c>
      <c r="AU643" s="152" t="s">
        <v>88</v>
      </c>
      <c r="AV643" s="12" t="s">
        <v>86</v>
      </c>
      <c r="AW643" s="12" t="s">
        <v>41</v>
      </c>
      <c r="AX643" s="12" t="s">
        <v>79</v>
      </c>
      <c r="AY643" s="152" t="s">
        <v>178</v>
      </c>
    </row>
    <row r="644" spans="2:65" s="12" customFormat="1" ht="20.399999999999999">
      <c r="B644" s="150"/>
      <c r="D644" s="151" t="s">
        <v>189</v>
      </c>
      <c r="E644" s="152" t="s">
        <v>32</v>
      </c>
      <c r="F644" s="153" t="s">
        <v>281</v>
      </c>
      <c r="H644" s="152" t="s">
        <v>32</v>
      </c>
      <c r="I644" s="154"/>
      <c r="L644" s="150"/>
      <c r="M644" s="155"/>
      <c r="T644" s="156"/>
      <c r="AT644" s="152" t="s">
        <v>189</v>
      </c>
      <c r="AU644" s="152" t="s">
        <v>88</v>
      </c>
      <c r="AV644" s="12" t="s">
        <v>86</v>
      </c>
      <c r="AW644" s="12" t="s">
        <v>41</v>
      </c>
      <c r="AX644" s="12" t="s">
        <v>79</v>
      </c>
      <c r="AY644" s="152" t="s">
        <v>178</v>
      </c>
    </row>
    <row r="645" spans="2:65" s="12" customFormat="1" ht="20.399999999999999">
      <c r="B645" s="150"/>
      <c r="D645" s="151" t="s">
        <v>189</v>
      </c>
      <c r="E645" s="152" t="s">
        <v>32</v>
      </c>
      <c r="F645" s="153" t="s">
        <v>2029</v>
      </c>
      <c r="H645" s="152" t="s">
        <v>32</v>
      </c>
      <c r="I645" s="154"/>
      <c r="L645" s="150"/>
      <c r="M645" s="155"/>
      <c r="T645" s="156"/>
      <c r="AT645" s="152" t="s">
        <v>189</v>
      </c>
      <c r="AU645" s="152" t="s">
        <v>88</v>
      </c>
      <c r="AV645" s="12" t="s">
        <v>86</v>
      </c>
      <c r="AW645" s="12" t="s">
        <v>41</v>
      </c>
      <c r="AX645" s="12" t="s">
        <v>79</v>
      </c>
      <c r="AY645" s="152" t="s">
        <v>178</v>
      </c>
    </row>
    <row r="646" spans="2:65" s="12" customFormat="1" ht="10.199999999999999">
      <c r="B646" s="150"/>
      <c r="D646" s="151" t="s">
        <v>189</v>
      </c>
      <c r="E646" s="152" t="s">
        <v>32</v>
      </c>
      <c r="F646" s="153" t="s">
        <v>2315</v>
      </c>
      <c r="H646" s="152" t="s">
        <v>32</v>
      </c>
      <c r="I646" s="154"/>
      <c r="L646" s="150"/>
      <c r="M646" s="155"/>
      <c r="T646" s="156"/>
      <c r="AT646" s="152" t="s">
        <v>189</v>
      </c>
      <c r="AU646" s="152" t="s">
        <v>88</v>
      </c>
      <c r="AV646" s="12" t="s">
        <v>86</v>
      </c>
      <c r="AW646" s="12" t="s">
        <v>41</v>
      </c>
      <c r="AX646" s="12" t="s">
        <v>79</v>
      </c>
      <c r="AY646" s="152" t="s">
        <v>178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2316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88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3" customFormat="1" ht="10.199999999999999">
      <c r="B648" s="157"/>
      <c r="D648" s="151" t="s">
        <v>189</v>
      </c>
      <c r="E648" s="158" t="s">
        <v>32</v>
      </c>
      <c r="F648" s="159" t="s">
        <v>2329</v>
      </c>
      <c r="H648" s="160">
        <v>14.76</v>
      </c>
      <c r="I648" s="161"/>
      <c r="L648" s="157"/>
      <c r="M648" s="162"/>
      <c r="T648" s="163"/>
      <c r="AT648" s="158" t="s">
        <v>189</v>
      </c>
      <c r="AU648" s="158" t="s">
        <v>88</v>
      </c>
      <c r="AV648" s="13" t="s">
        <v>88</v>
      </c>
      <c r="AW648" s="13" t="s">
        <v>41</v>
      </c>
      <c r="AX648" s="13" t="s">
        <v>79</v>
      </c>
      <c r="AY648" s="158" t="s">
        <v>178</v>
      </c>
    </row>
    <row r="649" spans="2:65" s="13" customFormat="1" ht="10.199999999999999">
      <c r="B649" s="157"/>
      <c r="D649" s="151" t="s">
        <v>189</v>
      </c>
      <c r="E649" s="158" t="s">
        <v>32</v>
      </c>
      <c r="F649" s="159" t="s">
        <v>2330</v>
      </c>
      <c r="H649" s="160">
        <v>-1.764</v>
      </c>
      <c r="I649" s="161"/>
      <c r="L649" s="157"/>
      <c r="M649" s="162"/>
      <c r="T649" s="163"/>
      <c r="AT649" s="158" t="s">
        <v>189</v>
      </c>
      <c r="AU649" s="158" t="s">
        <v>88</v>
      </c>
      <c r="AV649" s="13" t="s">
        <v>88</v>
      </c>
      <c r="AW649" s="13" t="s">
        <v>41</v>
      </c>
      <c r="AX649" s="13" t="s">
        <v>79</v>
      </c>
      <c r="AY649" s="158" t="s">
        <v>178</v>
      </c>
    </row>
    <row r="650" spans="2:65" s="14" customFormat="1" ht="10.199999999999999">
      <c r="B650" s="164"/>
      <c r="D650" s="151" t="s">
        <v>189</v>
      </c>
      <c r="E650" s="165" t="s">
        <v>32</v>
      </c>
      <c r="F650" s="166" t="s">
        <v>192</v>
      </c>
      <c r="H650" s="167">
        <v>12.996</v>
      </c>
      <c r="I650" s="168"/>
      <c r="L650" s="164"/>
      <c r="M650" s="169"/>
      <c r="T650" s="170"/>
      <c r="AT650" s="165" t="s">
        <v>189</v>
      </c>
      <c r="AU650" s="165" t="s">
        <v>88</v>
      </c>
      <c r="AV650" s="14" t="s">
        <v>185</v>
      </c>
      <c r="AW650" s="14" t="s">
        <v>41</v>
      </c>
      <c r="AX650" s="14" t="s">
        <v>86</v>
      </c>
      <c r="AY650" s="165" t="s">
        <v>178</v>
      </c>
    </row>
    <row r="651" spans="2:65" s="1" customFormat="1" ht="55.5" customHeight="1">
      <c r="B651" s="34"/>
      <c r="C651" s="133" t="s">
        <v>760</v>
      </c>
      <c r="D651" s="133" t="s">
        <v>180</v>
      </c>
      <c r="E651" s="134" t="s">
        <v>2163</v>
      </c>
      <c r="F651" s="135" t="s">
        <v>2164</v>
      </c>
      <c r="G651" s="136" t="s">
        <v>202</v>
      </c>
      <c r="H651" s="137">
        <v>25</v>
      </c>
      <c r="I651" s="138"/>
      <c r="J651" s="139">
        <f>ROUND(I651*H651,2)</f>
        <v>0</v>
      </c>
      <c r="K651" s="135" t="s">
        <v>184</v>
      </c>
      <c r="L651" s="34"/>
      <c r="M651" s="140" t="s">
        <v>32</v>
      </c>
      <c r="N651" s="141" t="s">
        <v>50</v>
      </c>
      <c r="P651" s="142">
        <f>O651*H651</f>
        <v>0</v>
      </c>
      <c r="Q651" s="142">
        <v>1E-3</v>
      </c>
      <c r="R651" s="142">
        <f>Q651*H651</f>
        <v>2.5000000000000001E-2</v>
      </c>
      <c r="S651" s="142">
        <v>0</v>
      </c>
      <c r="T651" s="143">
        <f>S651*H651</f>
        <v>0</v>
      </c>
      <c r="AR651" s="144" t="s">
        <v>185</v>
      </c>
      <c r="AT651" s="144" t="s">
        <v>180</v>
      </c>
      <c r="AU651" s="144" t="s">
        <v>88</v>
      </c>
      <c r="AY651" s="18" t="s">
        <v>178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86</v>
      </c>
      <c r="BK651" s="145">
        <f>ROUND(I651*H651,2)</f>
        <v>0</v>
      </c>
      <c r="BL651" s="18" t="s">
        <v>185</v>
      </c>
      <c r="BM651" s="144" t="s">
        <v>2331</v>
      </c>
    </row>
    <row r="652" spans="2:65" s="1" customFormat="1" ht="10.199999999999999">
      <c r="B652" s="34"/>
      <c r="D652" s="146" t="s">
        <v>187</v>
      </c>
      <c r="F652" s="147" t="s">
        <v>2166</v>
      </c>
      <c r="I652" s="148"/>
      <c r="L652" s="34"/>
      <c r="M652" s="149"/>
      <c r="T652" s="55"/>
      <c r="AT652" s="18" t="s">
        <v>187</v>
      </c>
      <c r="AU652" s="18" t="s">
        <v>88</v>
      </c>
    </row>
    <row r="653" spans="2:65" s="12" customFormat="1" ht="10.199999999999999">
      <c r="B653" s="150"/>
      <c r="D653" s="151" t="s">
        <v>189</v>
      </c>
      <c r="E653" s="152" t="s">
        <v>32</v>
      </c>
      <c r="F653" s="153" t="s">
        <v>2027</v>
      </c>
      <c r="H653" s="152" t="s">
        <v>32</v>
      </c>
      <c r="I653" s="154"/>
      <c r="L653" s="150"/>
      <c r="M653" s="155"/>
      <c r="T653" s="156"/>
      <c r="AT653" s="152" t="s">
        <v>189</v>
      </c>
      <c r="AU653" s="152" t="s">
        <v>88</v>
      </c>
      <c r="AV653" s="12" t="s">
        <v>86</v>
      </c>
      <c r="AW653" s="12" t="s">
        <v>41</v>
      </c>
      <c r="AX653" s="12" t="s">
        <v>79</v>
      </c>
      <c r="AY653" s="152" t="s">
        <v>178</v>
      </c>
    </row>
    <row r="654" spans="2:65" s="12" customFormat="1" ht="10.199999999999999">
      <c r="B654" s="150"/>
      <c r="D654" s="151" t="s">
        <v>189</v>
      </c>
      <c r="E654" s="152" t="s">
        <v>32</v>
      </c>
      <c r="F654" s="153" t="s">
        <v>2081</v>
      </c>
      <c r="H654" s="152" t="s">
        <v>32</v>
      </c>
      <c r="I654" s="154"/>
      <c r="L654" s="150"/>
      <c r="M654" s="155"/>
      <c r="T654" s="156"/>
      <c r="AT654" s="152" t="s">
        <v>189</v>
      </c>
      <c r="AU654" s="152" t="s">
        <v>88</v>
      </c>
      <c r="AV654" s="12" t="s">
        <v>86</v>
      </c>
      <c r="AW654" s="12" t="s">
        <v>41</v>
      </c>
      <c r="AX654" s="12" t="s">
        <v>79</v>
      </c>
      <c r="AY654" s="152" t="s">
        <v>178</v>
      </c>
    </row>
    <row r="655" spans="2:65" s="12" customFormat="1" ht="10.199999999999999">
      <c r="B655" s="150"/>
      <c r="D655" s="151" t="s">
        <v>189</v>
      </c>
      <c r="E655" s="152" t="s">
        <v>32</v>
      </c>
      <c r="F655" s="153" t="s">
        <v>2000</v>
      </c>
      <c r="H655" s="152" t="s">
        <v>32</v>
      </c>
      <c r="I655" s="154"/>
      <c r="L655" s="150"/>
      <c r="M655" s="155"/>
      <c r="T655" s="156"/>
      <c r="AT655" s="152" t="s">
        <v>189</v>
      </c>
      <c r="AU655" s="152" t="s">
        <v>88</v>
      </c>
      <c r="AV655" s="12" t="s">
        <v>86</v>
      </c>
      <c r="AW655" s="12" t="s">
        <v>41</v>
      </c>
      <c r="AX655" s="12" t="s">
        <v>79</v>
      </c>
      <c r="AY655" s="152" t="s">
        <v>178</v>
      </c>
    </row>
    <row r="656" spans="2:65" s="12" customFormat="1" ht="10.199999999999999">
      <c r="B656" s="150"/>
      <c r="D656" s="151" t="s">
        <v>189</v>
      </c>
      <c r="E656" s="152" t="s">
        <v>32</v>
      </c>
      <c r="F656" s="153" t="s">
        <v>2315</v>
      </c>
      <c r="H656" s="152" t="s">
        <v>32</v>
      </c>
      <c r="I656" s="154"/>
      <c r="L656" s="150"/>
      <c r="M656" s="155"/>
      <c r="T656" s="156"/>
      <c r="AT656" s="152" t="s">
        <v>189</v>
      </c>
      <c r="AU656" s="152" t="s">
        <v>88</v>
      </c>
      <c r="AV656" s="12" t="s">
        <v>86</v>
      </c>
      <c r="AW656" s="12" t="s">
        <v>41</v>
      </c>
      <c r="AX656" s="12" t="s">
        <v>79</v>
      </c>
      <c r="AY656" s="152" t="s">
        <v>178</v>
      </c>
    </row>
    <row r="657" spans="2:65" s="13" customFormat="1" ht="10.199999999999999">
      <c r="B657" s="157"/>
      <c r="D657" s="151" t="s">
        <v>189</v>
      </c>
      <c r="E657" s="158" t="s">
        <v>32</v>
      </c>
      <c r="F657" s="159" t="s">
        <v>2332</v>
      </c>
      <c r="H657" s="160">
        <v>25</v>
      </c>
      <c r="I657" s="161"/>
      <c r="L657" s="157"/>
      <c r="M657" s="162"/>
      <c r="T657" s="163"/>
      <c r="AT657" s="158" t="s">
        <v>189</v>
      </c>
      <c r="AU657" s="158" t="s">
        <v>88</v>
      </c>
      <c r="AV657" s="13" t="s">
        <v>88</v>
      </c>
      <c r="AW657" s="13" t="s">
        <v>41</v>
      </c>
      <c r="AX657" s="13" t="s">
        <v>79</v>
      </c>
      <c r="AY657" s="158" t="s">
        <v>178</v>
      </c>
    </row>
    <row r="658" spans="2:65" s="14" customFormat="1" ht="10.199999999999999">
      <c r="B658" s="164"/>
      <c r="D658" s="151" t="s">
        <v>189</v>
      </c>
      <c r="E658" s="165" t="s">
        <v>32</v>
      </c>
      <c r="F658" s="166" t="s">
        <v>192</v>
      </c>
      <c r="H658" s="167">
        <v>25</v>
      </c>
      <c r="I658" s="168"/>
      <c r="L658" s="164"/>
      <c r="M658" s="169"/>
      <c r="T658" s="170"/>
      <c r="AT658" s="165" t="s">
        <v>189</v>
      </c>
      <c r="AU658" s="165" t="s">
        <v>88</v>
      </c>
      <c r="AV658" s="14" t="s">
        <v>185</v>
      </c>
      <c r="AW658" s="14" t="s">
        <v>41</v>
      </c>
      <c r="AX658" s="14" t="s">
        <v>86</v>
      </c>
      <c r="AY658" s="165" t="s">
        <v>178</v>
      </c>
    </row>
    <row r="659" spans="2:65" s="1" customFormat="1" ht="24.15" customHeight="1">
      <c r="B659" s="34"/>
      <c r="C659" s="133" t="s">
        <v>766</v>
      </c>
      <c r="D659" s="133" t="s">
        <v>180</v>
      </c>
      <c r="E659" s="134" t="s">
        <v>2168</v>
      </c>
      <c r="F659" s="135" t="s">
        <v>2169</v>
      </c>
      <c r="G659" s="136" t="s">
        <v>234</v>
      </c>
      <c r="H659" s="137">
        <v>93.9</v>
      </c>
      <c r="I659" s="138"/>
      <c r="J659" s="139">
        <f>ROUND(I659*H659,2)</f>
        <v>0</v>
      </c>
      <c r="K659" s="135" t="s">
        <v>184</v>
      </c>
      <c r="L659" s="34"/>
      <c r="M659" s="140" t="s">
        <v>32</v>
      </c>
      <c r="N659" s="141" t="s">
        <v>50</v>
      </c>
      <c r="P659" s="142">
        <f>O659*H659</f>
        <v>0</v>
      </c>
      <c r="Q659" s="142">
        <v>6.9999999999999999E-4</v>
      </c>
      <c r="R659" s="142">
        <f>Q659*H659</f>
        <v>6.5729999999999997E-2</v>
      </c>
      <c r="S659" s="142">
        <v>0</v>
      </c>
      <c r="T659" s="143">
        <f>S659*H659</f>
        <v>0</v>
      </c>
      <c r="AR659" s="144" t="s">
        <v>185</v>
      </c>
      <c r="AT659" s="144" t="s">
        <v>180</v>
      </c>
      <c r="AU659" s="144" t="s">
        <v>88</v>
      </c>
      <c r="AY659" s="18" t="s">
        <v>178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8" t="s">
        <v>86</v>
      </c>
      <c r="BK659" s="145">
        <f>ROUND(I659*H659,2)</f>
        <v>0</v>
      </c>
      <c r="BL659" s="18" t="s">
        <v>185</v>
      </c>
      <c r="BM659" s="144" t="s">
        <v>2333</v>
      </c>
    </row>
    <row r="660" spans="2:65" s="1" customFormat="1" ht="10.199999999999999">
      <c r="B660" s="34"/>
      <c r="D660" s="146" t="s">
        <v>187</v>
      </c>
      <c r="F660" s="147" t="s">
        <v>2171</v>
      </c>
      <c r="I660" s="148"/>
      <c r="L660" s="34"/>
      <c r="M660" s="149"/>
      <c r="T660" s="55"/>
      <c r="AT660" s="18" t="s">
        <v>187</v>
      </c>
      <c r="AU660" s="18" t="s">
        <v>88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2027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88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2" customFormat="1" ht="10.199999999999999">
      <c r="B662" s="150"/>
      <c r="D662" s="151" t="s">
        <v>189</v>
      </c>
      <c r="E662" s="152" t="s">
        <v>32</v>
      </c>
      <c r="F662" s="153" t="s">
        <v>2000</v>
      </c>
      <c r="H662" s="152" t="s">
        <v>32</v>
      </c>
      <c r="I662" s="154"/>
      <c r="L662" s="150"/>
      <c r="M662" s="155"/>
      <c r="T662" s="156"/>
      <c r="AT662" s="152" t="s">
        <v>189</v>
      </c>
      <c r="AU662" s="152" t="s">
        <v>88</v>
      </c>
      <c r="AV662" s="12" t="s">
        <v>86</v>
      </c>
      <c r="AW662" s="12" t="s">
        <v>41</v>
      </c>
      <c r="AX662" s="12" t="s">
        <v>79</v>
      </c>
      <c r="AY662" s="152" t="s">
        <v>178</v>
      </c>
    </row>
    <row r="663" spans="2:65" s="12" customFormat="1" ht="10.199999999999999">
      <c r="B663" s="150"/>
      <c r="D663" s="151" t="s">
        <v>189</v>
      </c>
      <c r="E663" s="152" t="s">
        <v>32</v>
      </c>
      <c r="F663" s="153" t="s">
        <v>2315</v>
      </c>
      <c r="H663" s="152" t="s">
        <v>32</v>
      </c>
      <c r="I663" s="154"/>
      <c r="L663" s="150"/>
      <c r="M663" s="155"/>
      <c r="T663" s="156"/>
      <c r="AT663" s="152" t="s">
        <v>189</v>
      </c>
      <c r="AU663" s="152" t="s">
        <v>88</v>
      </c>
      <c r="AV663" s="12" t="s">
        <v>86</v>
      </c>
      <c r="AW663" s="12" t="s">
        <v>41</v>
      </c>
      <c r="AX663" s="12" t="s">
        <v>79</v>
      </c>
      <c r="AY663" s="152" t="s">
        <v>178</v>
      </c>
    </row>
    <row r="664" spans="2:65" s="12" customFormat="1" ht="10.199999999999999">
      <c r="B664" s="150"/>
      <c r="D664" s="151" t="s">
        <v>189</v>
      </c>
      <c r="E664" s="152" t="s">
        <v>32</v>
      </c>
      <c r="F664" s="153" t="s">
        <v>2316</v>
      </c>
      <c r="H664" s="152" t="s">
        <v>32</v>
      </c>
      <c r="I664" s="154"/>
      <c r="L664" s="150"/>
      <c r="M664" s="155"/>
      <c r="T664" s="156"/>
      <c r="AT664" s="152" t="s">
        <v>189</v>
      </c>
      <c r="AU664" s="152" t="s">
        <v>88</v>
      </c>
      <c r="AV664" s="12" t="s">
        <v>86</v>
      </c>
      <c r="AW664" s="12" t="s">
        <v>41</v>
      </c>
      <c r="AX664" s="12" t="s">
        <v>79</v>
      </c>
      <c r="AY664" s="152" t="s">
        <v>178</v>
      </c>
    </row>
    <row r="665" spans="2:65" s="13" customFormat="1" ht="10.199999999999999">
      <c r="B665" s="157"/>
      <c r="D665" s="151" t="s">
        <v>189</v>
      </c>
      <c r="E665" s="158" t="s">
        <v>32</v>
      </c>
      <c r="F665" s="159" t="s">
        <v>2334</v>
      </c>
      <c r="H665" s="160">
        <v>57.4</v>
      </c>
      <c r="I665" s="161"/>
      <c r="L665" s="157"/>
      <c r="M665" s="162"/>
      <c r="T665" s="163"/>
      <c r="AT665" s="158" t="s">
        <v>189</v>
      </c>
      <c r="AU665" s="158" t="s">
        <v>88</v>
      </c>
      <c r="AV665" s="13" t="s">
        <v>88</v>
      </c>
      <c r="AW665" s="13" t="s">
        <v>41</v>
      </c>
      <c r="AX665" s="13" t="s">
        <v>79</v>
      </c>
      <c r="AY665" s="158" t="s">
        <v>178</v>
      </c>
    </row>
    <row r="666" spans="2:65" s="13" customFormat="1" ht="10.199999999999999">
      <c r="B666" s="157"/>
      <c r="D666" s="151" t="s">
        <v>189</v>
      </c>
      <c r="E666" s="158" t="s">
        <v>32</v>
      </c>
      <c r="F666" s="159" t="s">
        <v>2335</v>
      </c>
      <c r="H666" s="160">
        <v>36.5</v>
      </c>
      <c r="I666" s="161"/>
      <c r="L666" s="157"/>
      <c r="M666" s="162"/>
      <c r="T666" s="163"/>
      <c r="AT666" s="158" t="s">
        <v>189</v>
      </c>
      <c r="AU666" s="158" t="s">
        <v>88</v>
      </c>
      <c r="AV666" s="13" t="s">
        <v>88</v>
      </c>
      <c r="AW666" s="13" t="s">
        <v>41</v>
      </c>
      <c r="AX666" s="13" t="s">
        <v>79</v>
      </c>
      <c r="AY666" s="158" t="s">
        <v>178</v>
      </c>
    </row>
    <row r="667" spans="2:65" s="14" customFormat="1" ht="10.199999999999999">
      <c r="B667" s="164"/>
      <c r="D667" s="151" t="s">
        <v>189</v>
      </c>
      <c r="E667" s="165" t="s">
        <v>32</v>
      </c>
      <c r="F667" s="166" t="s">
        <v>192</v>
      </c>
      <c r="H667" s="167">
        <v>93.9</v>
      </c>
      <c r="I667" s="168"/>
      <c r="L667" s="164"/>
      <c r="M667" s="169"/>
      <c r="T667" s="170"/>
      <c r="AT667" s="165" t="s">
        <v>189</v>
      </c>
      <c r="AU667" s="165" t="s">
        <v>88</v>
      </c>
      <c r="AV667" s="14" t="s">
        <v>185</v>
      </c>
      <c r="AW667" s="14" t="s">
        <v>41</v>
      </c>
      <c r="AX667" s="14" t="s">
        <v>86</v>
      </c>
      <c r="AY667" s="165" t="s">
        <v>178</v>
      </c>
    </row>
    <row r="668" spans="2:65" s="1" customFormat="1" ht="44.25" customHeight="1">
      <c r="B668" s="34"/>
      <c r="C668" s="133" t="s">
        <v>771</v>
      </c>
      <c r="D668" s="133" t="s">
        <v>180</v>
      </c>
      <c r="E668" s="134" t="s">
        <v>2174</v>
      </c>
      <c r="F668" s="135" t="s">
        <v>2175</v>
      </c>
      <c r="G668" s="136" t="s">
        <v>234</v>
      </c>
      <c r="H668" s="137">
        <v>93.9</v>
      </c>
      <c r="I668" s="138"/>
      <c r="J668" s="139">
        <f>ROUND(I668*H668,2)</f>
        <v>0</v>
      </c>
      <c r="K668" s="135" t="s">
        <v>184</v>
      </c>
      <c r="L668" s="34"/>
      <c r="M668" s="140" t="s">
        <v>32</v>
      </c>
      <c r="N668" s="141" t="s">
        <v>50</v>
      </c>
      <c r="P668" s="142">
        <f>O668*H668</f>
        <v>0</v>
      </c>
      <c r="Q668" s="142">
        <v>0</v>
      </c>
      <c r="R668" s="142">
        <f>Q668*H668</f>
        <v>0</v>
      </c>
      <c r="S668" s="142">
        <v>0</v>
      </c>
      <c r="T668" s="143">
        <f>S668*H668</f>
        <v>0</v>
      </c>
      <c r="AR668" s="144" t="s">
        <v>185</v>
      </c>
      <c r="AT668" s="144" t="s">
        <v>180</v>
      </c>
      <c r="AU668" s="144" t="s">
        <v>88</v>
      </c>
      <c r="AY668" s="18" t="s">
        <v>178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8" t="s">
        <v>86</v>
      </c>
      <c r="BK668" s="145">
        <f>ROUND(I668*H668,2)</f>
        <v>0</v>
      </c>
      <c r="BL668" s="18" t="s">
        <v>185</v>
      </c>
      <c r="BM668" s="144" t="s">
        <v>2336</v>
      </c>
    </row>
    <row r="669" spans="2:65" s="1" customFormat="1" ht="10.199999999999999">
      <c r="B669" s="34"/>
      <c r="D669" s="146" t="s">
        <v>187</v>
      </c>
      <c r="F669" s="147" t="s">
        <v>2177</v>
      </c>
      <c r="I669" s="148"/>
      <c r="L669" s="34"/>
      <c r="M669" s="149"/>
      <c r="T669" s="55"/>
      <c r="AT669" s="18" t="s">
        <v>187</v>
      </c>
      <c r="AU669" s="18" t="s">
        <v>88</v>
      </c>
    </row>
    <row r="670" spans="2:65" s="13" customFormat="1" ht="10.199999999999999">
      <c r="B670" s="157"/>
      <c r="D670" s="151" t="s">
        <v>189</v>
      </c>
      <c r="E670" s="158" t="s">
        <v>32</v>
      </c>
      <c r="F670" s="159" t="s">
        <v>2337</v>
      </c>
      <c r="H670" s="160">
        <v>93.9</v>
      </c>
      <c r="I670" s="161"/>
      <c r="L670" s="157"/>
      <c r="M670" s="162"/>
      <c r="T670" s="163"/>
      <c r="AT670" s="158" t="s">
        <v>189</v>
      </c>
      <c r="AU670" s="158" t="s">
        <v>88</v>
      </c>
      <c r="AV670" s="13" t="s">
        <v>88</v>
      </c>
      <c r="AW670" s="13" t="s">
        <v>41</v>
      </c>
      <c r="AX670" s="13" t="s">
        <v>86</v>
      </c>
      <c r="AY670" s="158" t="s">
        <v>178</v>
      </c>
    </row>
    <row r="671" spans="2:65" s="1" customFormat="1" ht="33" customHeight="1">
      <c r="B671" s="34"/>
      <c r="C671" s="133" t="s">
        <v>775</v>
      </c>
      <c r="D671" s="133" t="s">
        <v>180</v>
      </c>
      <c r="E671" s="134" t="s">
        <v>2179</v>
      </c>
      <c r="F671" s="135" t="s">
        <v>2180</v>
      </c>
      <c r="G671" s="136" t="s">
        <v>277</v>
      </c>
      <c r="H671" s="137">
        <v>71.099999999999994</v>
      </c>
      <c r="I671" s="138"/>
      <c r="J671" s="139">
        <f>ROUND(I671*H671,2)</f>
        <v>0</v>
      </c>
      <c r="K671" s="135" t="s">
        <v>184</v>
      </c>
      <c r="L671" s="34"/>
      <c r="M671" s="140" t="s">
        <v>32</v>
      </c>
      <c r="N671" s="141" t="s">
        <v>50</v>
      </c>
      <c r="P671" s="142">
        <f>O671*H671</f>
        <v>0</v>
      </c>
      <c r="Q671" s="142">
        <v>4.6000000000000001E-4</v>
      </c>
      <c r="R671" s="142">
        <f>Q671*H671</f>
        <v>3.2705999999999999E-2</v>
      </c>
      <c r="S671" s="142">
        <v>0</v>
      </c>
      <c r="T671" s="143">
        <f>S671*H671</f>
        <v>0</v>
      </c>
      <c r="AR671" s="144" t="s">
        <v>185</v>
      </c>
      <c r="AT671" s="144" t="s">
        <v>180</v>
      </c>
      <c r="AU671" s="144" t="s">
        <v>88</v>
      </c>
      <c r="AY671" s="18" t="s">
        <v>178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8" t="s">
        <v>86</v>
      </c>
      <c r="BK671" s="145">
        <f>ROUND(I671*H671,2)</f>
        <v>0</v>
      </c>
      <c r="BL671" s="18" t="s">
        <v>185</v>
      </c>
      <c r="BM671" s="144" t="s">
        <v>2338</v>
      </c>
    </row>
    <row r="672" spans="2:65" s="1" customFormat="1" ht="10.199999999999999">
      <c r="B672" s="34"/>
      <c r="D672" s="146" t="s">
        <v>187</v>
      </c>
      <c r="F672" s="147" t="s">
        <v>2182</v>
      </c>
      <c r="I672" s="148"/>
      <c r="L672" s="34"/>
      <c r="M672" s="149"/>
      <c r="T672" s="55"/>
      <c r="AT672" s="18" t="s">
        <v>187</v>
      </c>
      <c r="AU672" s="18" t="s">
        <v>88</v>
      </c>
    </row>
    <row r="673" spans="2:65" s="12" customFormat="1" ht="10.199999999999999">
      <c r="B673" s="150"/>
      <c r="D673" s="151" t="s">
        <v>189</v>
      </c>
      <c r="E673" s="152" t="s">
        <v>32</v>
      </c>
      <c r="F673" s="153" t="s">
        <v>2027</v>
      </c>
      <c r="H673" s="152" t="s">
        <v>32</v>
      </c>
      <c r="I673" s="154"/>
      <c r="L673" s="150"/>
      <c r="M673" s="155"/>
      <c r="T673" s="156"/>
      <c r="AT673" s="152" t="s">
        <v>189</v>
      </c>
      <c r="AU673" s="152" t="s">
        <v>88</v>
      </c>
      <c r="AV673" s="12" t="s">
        <v>86</v>
      </c>
      <c r="AW673" s="12" t="s">
        <v>41</v>
      </c>
      <c r="AX673" s="12" t="s">
        <v>79</v>
      </c>
      <c r="AY673" s="152" t="s">
        <v>178</v>
      </c>
    </row>
    <row r="674" spans="2:65" s="12" customFormat="1" ht="10.199999999999999">
      <c r="B674" s="150"/>
      <c r="D674" s="151" t="s">
        <v>189</v>
      </c>
      <c r="E674" s="152" t="s">
        <v>32</v>
      </c>
      <c r="F674" s="153" t="s">
        <v>2000</v>
      </c>
      <c r="H674" s="152" t="s">
        <v>32</v>
      </c>
      <c r="I674" s="154"/>
      <c r="L674" s="150"/>
      <c r="M674" s="155"/>
      <c r="T674" s="156"/>
      <c r="AT674" s="152" t="s">
        <v>189</v>
      </c>
      <c r="AU674" s="152" t="s">
        <v>88</v>
      </c>
      <c r="AV674" s="12" t="s">
        <v>86</v>
      </c>
      <c r="AW674" s="12" t="s">
        <v>41</v>
      </c>
      <c r="AX674" s="12" t="s">
        <v>79</v>
      </c>
      <c r="AY674" s="152" t="s">
        <v>178</v>
      </c>
    </row>
    <row r="675" spans="2:65" s="12" customFormat="1" ht="10.199999999999999">
      <c r="B675" s="150"/>
      <c r="D675" s="151" t="s">
        <v>189</v>
      </c>
      <c r="E675" s="152" t="s">
        <v>32</v>
      </c>
      <c r="F675" s="153" t="s">
        <v>2315</v>
      </c>
      <c r="H675" s="152" t="s">
        <v>32</v>
      </c>
      <c r="I675" s="154"/>
      <c r="L675" s="150"/>
      <c r="M675" s="155"/>
      <c r="T675" s="156"/>
      <c r="AT675" s="152" t="s">
        <v>189</v>
      </c>
      <c r="AU675" s="152" t="s">
        <v>88</v>
      </c>
      <c r="AV675" s="12" t="s">
        <v>86</v>
      </c>
      <c r="AW675" s="12" t="s">
        <v>41</v>
      </c>
      <c r="AX675" s="12" t="s">
        <v>79</v>
      </c>
      <c r="AY675" s="152" t="s">
        <v>178</v>
      </c>
    </row>
    <row r="676" spans="2:65" s="12" customFormat="1" ht="10.199999999999999">
      <c r="B676" s="150"/>
      <c r="D676" s="151" t="s">
        <v>189</v>
      </c>
      <c r="E676" s="152" t="s">
        <v>32</v>
      </c>
      <c r="F676" s="153" t="s">
        <v>2316</v>
      </c>
      <c r="H676" s="152" t="s">
        <v>32</v>
      </c>
      <c r="I676" s="154"/>
      <c r="L676" s="150"/>
      <c r="M676" s="155"/>
      <c r="T676" s="156"/>
      <c r="AT676" s="152" t="s">
        <v>189</v>
      </c>
      <c r="AU676" s="152" t="s">
        <v>88</v>
      </c>
      <c r="AV676" s="12" t="s">
        <v>86</v>
      </c>
      <c r="AW676" s="12" t="s">
        <v>41</v>
      </c>
      <c r="AX676" s="12" t="s">
        <v>79</v>
      </c>
      <c r="AY676" s="152" t="s">
        <v>178</v>
      </c>
    </row>
    <row r="677" spans="2:65" s="13" customFormat="1" ht="10.199999999999999">
      <c r="B677" s="157"/>
      <c r="D677" s="151" t="s">
        <v>189</v>
      </c>
      <c r="E677" s="158" t="s">
        <v>32</v>
      </c>
      <c r="F677" s="159" t="s">
        <v>2339</v>
      </c>
      <c r="H677" s="160">
        <v>49.2</v>
      </c>
      <c r="I677" s="161"/>
      <c r="L677" s="157"/>
      <c r="M677" s="162"/>
      <c r="T677" s="163"/>
      <c r="AT677" s="158" t="s">
        <v>189</v>
      </c>
      <c r="AU677" s="158" t="s">
        <v>88</v>
      </c>
      <c r="AV677" s="13" t="s">
        <v>88</v>
      </c>
      <c r="AW677" s="13" t="s">
        <v>41</v>
      </c>
      <c r="AX677" s="13" t="s">
        <v>79</v>
      </c>
      <c r="AY677" s="158" t="s">
        <v>178</v>
      </c>
    </row>
    <row r="678" spans="2:65" s="13" customFormat="1" ht="10.199999999999999">
      <c r="B678" s="157"/>
      <c r="D678" s="151" t="s">
        <v>189</v>
      </c>
      <c r="E678" s="158" t="s">
        <v>32</v>
      </c>
      <c r="F678" s="159" t="s">
        <v>2340</v>
      </c>
      <c r="H678" s="160">
        <v>21.9</v>
      </c>
      <c r="I678" s="161"/>
      <c r="L678" s="157"/>
      <c r="M678" s="162"/>
      <c r="T678" s="163"/>
      <c r="AT678" s="158" t="s">
        <v>189</v>
      </c>
      <c r="AU678" s="158" t="s">
        <v>88</v>
      </c>
      <c r="AV678" s="13" t="s">
        <v>88</v>
      </c>
      <c r="AW678" s="13" t="s">
        <v>41</v>
      </c>
      <c r="AX678" s="13" t="s">
        <v>79</v>
      </c>
      <c r="AY678" s="158" t="s">
        <v>178</v>
      </c>
    </row>
    <row r="679" spans="2:65" s="14" customFormat="1" ht="10.199999999999999">
      <c r="B679" s="164"/>
      <c r="D679" s="151" t="s">
        <v>189</v>
      </c>
      <c r="E679" s="165" t="s">
        <v>32</v>
      </c>
      <c r="F679" s="166" t="s">
        <v>192</v>
      </c>
      <c r="H679" s="167">
        <v>71.099999999999994</v>
      </c>
      <c r="I679" s="168"/>
      <c r="L679" s="164"/>
      <c r="M679" s="169"/>
      <c r="T679" s="170"/>
      <c r="AT679" s="165" t="s">
        <v>189</v>
      </c>
      <c r="AU679" s="165" t="s">
        <v>88</v>
      </c>
      <c r="AV679" s="14" t="s">
        <v>185</v>
      </c>
      <c r="AW679" s="14" t="s">
        <v>41</v>
      </c>
      <c r="AX679" s="14" t="s">
        <v>86</v>
      </c>
      <c r="AY679" s="165" t="s">
        <v>178</v>
      </c>
    </row>
    <row r="680" spans="2:65" s="1" customFormat="1" ht="37.799999999999997" customHeight="1">
      <c r="B680" s="34"/>
      <c r="C680" s="133" t="s">
        <v>780</v>
      </c>
      <c r="D680" s="133" t="s">
        <v>180</v>
      </c>
      <c r="E680" s="134" t="s">
        <v>2185</v>
      </c>
      <c r="F680" s="135" t="s">
        <v>2186</v>
      </c>
      <c r="G680" s="136" t="s">
        <v>277</v>
      </c>
      <c r="H680" s="137">
        <v>71.099999999999994</v>
      </c>
      <c r="I680" s="138"/>
      <c r="J680" s="139">
        <f>ROUND(I680*H680,2)</f>
        <v>0</v>
      </c>
      <c r="K680" s="135" t="s">
        <v>184</v>
      </c>
      <c r="L680" s="34"/>
      <c r="M680" s="140" t="s">
        <v>32</v>
      </c>
      <c r="N680" s="141" t="s">
        <v>50</v>
      </c>
      <c r="P680" s="142">
        <f>O680*H680</f>
        <v>0</v>
      </c>
      <c r="Q680" s="142">
        <v>0</v>
      </c>
      <c r="R680" s="142">
        <f>Q680*H680</f>
        <v>0</v>
      </c>
      <c r="S680" s="142">
        <v>0</v>
      </c>
      <c r="T680" s="143">
        <f>S680*H680</f>
        <v>0</v>
      </c>
      <c r="AR680" s="144" t="s">
        <v>185</v>
      </c>
      <c r="AT680" s="144" t="s">
        <v>180</v>
      </c>
      <c r="AU680" s="144" t="s">
        <v>88</v>
      </c>
      <c r="AY680" s="18" t="s">
        <v>178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8" t="s">
        <v>86</v>
      </c>
      <c r="BK680" s="145">
        <f>ROUND(I680*H680,2)</f>
        <v>0</v>
      </c>
      <c r="BL680" s="18" t="s">
        <v>185</v>
      </c>
      <c r="BM680" s="144" t="s">
        <v>2341</v>
      </c>
    </row>
    <row r="681" spans="2:65" s="1" customFormat="1" ht="10.199999999999999">
      <c r="B681" s="34"/>
      <c r="D681" s="146" t="s">
        <v>187</v>
      </c>
      <c r="F681" s="147" t="s">
        <v>2188</v>
      </c>
      <c r="I681" s="148"/>
      <c r="L681" s="34"/>
      <c r="M681" s="149"/>
      <c r="T681" s="55"/>
      <c r="AT681" s="18" t="s">
        <v>187</v>
      </c>
      <c r="AU681" s="18" t="s">
        <v>88</v>
      </c>
    </row>
    <row r="682" spans="2:65" s="13" customFormat="1" ht="10.199999999999999">
      <c r="B682" s="157"/>
      <c r="D682" s="151" t="s">
        <v>189</v>
      </c>
      <c r="E682" s="158" t="s">
        <v>32</v>
      </c>
      <c r="F682" s="159" t="s">
        <v>2342</v>
      </c>
      <c r="H682" s="160">
        <v>71.099999999999994</v>
      </c>
      <c r="I682" s="161"/>
      <c r="L682" s="157"/>
      <c r="M682" s="162"/>
      <c r="T682" s="163"/>
      <c r="AT682" s="158" t="s">
        <v>189</v>
      </c>
      <c r="AU682" s="158" t="s">
        <v>88</v>
      </c>
      <c r="AV682" s="13" t="s">
        <v>88</v>
      </c>
      <c r="AW682" s="13" t="s">
        <v>41</v>
      </c>
      <c r="AX682" s="13" t="s">
        <v>86</v>
      </c>
      <c r="AY682" s="158" t="s">
        <v>178</v>
      </c>
    </row>
    <row r="683" spans="2:65" s="1" customFormat="1" ht="62.7" customHeight="1">
      <c r="B683" s="34"/>
      <c r="C683" s="133" t="s">
        <v>785</v>
      </c>
      <c r="D683" s="133" t="s">
        <v>180</v>
      </c>
      <c r="E683" s="134" t="s">
        <v>337</v>
      </c>
      <c r="F683" s="135" t="s">
        <v>338</v>
      </c>
      <c r="G683" s="136" t="s">
        <v>277</v>
      </c>
      <c r="H683" s="137">
        <v>70.236000000000004</v>
      </c>
      <c r="I683" s="138"/>
      <c r="J683" s="139">
        <f>ROUND(I683*H683,2)</f>
        <v>0</v>
      </c>
      <c r="K683" s="135" t="s">
        <v>184</v>
      </c>
      <c r="L683" s="34"/>
      <c r="M683" s="140" t="s">
        <v>32</v>
      </c>
      <c r="N683" s="141" t="s">
        <v>50</v>
      </c>
      <c r="P683" s="142">
        <f>O683*H683</f>
        <v>0</v>
      </c>
      <c r="Q683" s="142">
        <v>0</v>
      </c>
      <c r="R683" s="142">
        <f>Q683*H683</f>
        <v>0</v>
      </c>
      <c r="S683" s="142">
        <v>0</v>
      </c>
      <c r="T683" s="143">
        <f>S683*H683</f>
        <v>0</v>
      </c>
      <c r="AR683" s="144" t="s">
        <v>185</v>
      </c>
      <c r="AT683" s="144" t="s">
        <v>180</v>
      </c>
      <c r="AU683" s="144" t="s">
        <v>88</v>
      </c>
      <c r="AY683" s="18" t="s">
        <v>178</v>
      </c>
      <c r="BE683" s="145">
        <f>IF(N683="základní",J683,0)</f>
        <v>0</v>
      </c>
      <c r="BF683" s="145">
        <f>IF(N683="snížená",J683,0)</f>
        <v>0</v>
      </c>
      <c r="BG683" s="145">
        <f>IF(N683="zákl. přenesená",J683,0)</f>
        <v>0</v>
      </c>
      <c r="BH683" s="145">
        <f>IF(N683="sníž. přenesená",J683,0)</f>
        <v>0</v>
      </c>
      <c r="BI683" s="145">
        <f>IF(N683="nulová",J683,0)</f>
        <v>0</v>
      </c>
      <c r="BJ683" s="18" t="s">
        <v>86</v>
      </c>
      <c r="BK683" s="145">
        <f>ROUND(I683*H683,2)</f>
        <v>0</v>
      </c>
      <c r="BL683" s="18" t="s">
        <v>185</v>
      </c>
      <c r="BM683" s="144" t="s">
        <v>2343</v>
      </c>
    </row>
    <row r="684" spans="2:65" s="1" customFormat="1" ht="10.199999999999999">
      <c r="B684" s="34"/>
      <c r="D684" s="146" t="s">
        <v>187</v>
      </c>
      <c r="F684" s="147" t="s">
        <v>340</v>
      </c>
      <c r="I684" s="148"/>
      <c r="L684" s="34"/>
      <c r="M684" s="149"/>
      <c r="T684" s="55"/>
      <c r="AT684" s="18" t="s">
        <v>187</v>
      </c>
      <c r="AU684" s="18" t="s">
        <v>88</v>
      </c>
    </row>
    <row r="685" spans="2:65" s="12" customFormat="1" ht="20.399999999999999">
      <c r="B685" s="150"/>
      <c r="D685" s="151" t="s">
        <v>189</v>
      </c>
      <c r="E685" s="152" t="s">
        <v>32</v>
      </c>
      <c r="F685" s="153" t="s">
        <v>2205</v>
      </c>
      <c r="H685" s="152" t="s">
        <v>32</v>
      </c>
      <c r="I685" s="154"/>
      <c r="L685" s="150"/>
      <c r="M685" s="155"/>
      <c r="T685" s="156"/>
      <c r="AT685" s="152" t="s">
        <v>189</v>
      </c>
      <c r="AU685" s="152" t="s">
        <v>88</v>
      </c>
      <c r="AV685" s="12" t="s">
        <v>86</v>
      </c>
      <c r="AW685" s="12" t="s">
        <v>41</v>
      </c>
      <c r="AX685" s="12" t="s">
        <v>79</v>
      </c>
      <c r="AY685" s="152" t="s">
        <v>178</v>
      </c>
    </row>
    <row r="686" spans="2:65" s="13" customFormat="1" ht="10.199999999999999">
      <c r="B686" s="157"/>
      <c r="D686" s="151" t="s">
        <v>189</v>
      </c>
      <c r="E686" s="158" t="s">
        <v>32</v>
      </c>
      <c r="F686" s="159" t="s">
        <v>2344</v>
      </c>
      <c r="H686" s="160">
        <v>13.272</v>
      </c>
      <c r="I686" s="161"/>
      <c r="L686" s="157"/>
      <c r="M686" s="162"/>
      <c r="T686" s="163"/>
      <c r="AT686" s="158" t="s">
        <v>189</v>
      </c>
      <c r="AU686" s="158" t="s">
        <v>88</v>
      </c>
      <c r="AV686" s="13" t="s">
        <v>88</v>
      </c>
      <c r="AW686" s="13" t="s">
        <v>41</v>
      </c>
      <c r="AX686" s="13" t="s">
        <v>79</v>
      </c>
      <c r="AY686" s="158" t="s">
        <v>178</v>
      </c>
    </row>
    <row r="687" spans="2:65" s="13" customFormat="1" ht="10.199999999999999">
      <c r="B687" s="157"/>
      <c r="D687" s="151" t="s">
        <v>189</v>
      </c>
      <c r="E687" s="158" t="s">
        <v>32</v>
      </c>
      <c r="F687" s="159" t="s">
        <v>2345</v>
      </c>
      <c r="H687" s="160">
        <v>30.324000000000002</v>
      </c>
      <c r="I687" s="161"/>
      <c r="L687" s="157"/>
      <c r="M687" s="162"/>
      <c r="T687" s="163"/>
      <c r="AT687" s="158" t="s">
        <v>189</v>
      </c>
      <c r="AU687" s="158" t="s">
        <v>88</v>
      </c>
      <c r="AV687" s="13" t="s">
        <v>88</v>
      </c>
      <c r="AW687" s="13" t="s">
        <v>41</v>
      </c>
      <c r="AX687" s="13" t="s">
        <v>79</v>
      </c>
      <c r="AY687" s="158" t="s">
        <v>178</v>
      </c>
    </row>
    <row r="688" spans="2:65" s="12" customFormat="1" ht="20.399999999999999">
      <c r="B688" s="150"/>
      <c r="D688" s="151" t="s">
        <v>189</v>
      </c>
      <c r="E688" s="152" t="s">
        <v>32</v>
      </c>
      <c r="F688" s="153" t="s">
        <v>343</v>
      </c>
      <c r="H688" s="152" t="s">
        <v>32</v>
      </c>
      <c r="I688" s="154"/>
      <c r="L688" s="150"/>
      <c r="M688" s="155"/>
      <c r="T688" s="156"/>
      <c r="AT688" s="152" t="s">
        <v>189</v>
      </c>
      <c r="AU688" s="152" t="s">
        <v>88</v>
      </c>
      <c r="AV688" s="12" t="s">
        <v>86</v>
      </c>
      <c r="AW688" s="12" t="s">
        <v>41</v>
      </c>
      <c r="AX688" s="12" t="s">
        <v>79</v>
      </c>
      <c r="AY688" s="152" t="s">
        <v>178</v>
      </c>
    </row>
    <row r="689" spans="2:65" s="13" customFormat="1" ht="10.199999999999999">
      <c r="B689" s="157"/>
      <c r="D689" s="151" t="s">
        <v>189</v>
      </c>
      <c r="E689" s="158" t="s">
        <v>32</v>
      </c>
      <c r="F689" s="159" t="s">
        <v>2346</v>
      </c>
      <c r="H689" s="160">
        <v>26.64</v>
      </c>
      <c r="I689" s="161"/>
      <c r="L689" s="157"/>
      <c r="M689" s="162"/>
      <c r="T689" s="163"/>
      <c r="AT689" s="158" t="s">
        <v>189</v>
      </c>
      <c r="AU689" s="158" t="s">
        <v>88</v>
      </c>
      <c r="AV689" s="13" t="s">
        <v>88</v>
      </c>
      <c r="AW689" s="13" t="s">
        <v>41</v>
      </c>
      <c r="AX689" s="13" t="s">
        <v>79</v>
      </c>
      <c r="AY689" s="158" t="s">
        <v>178</v>
      </c>
    </row>
    <row r="690" spans="2:65" s="14" customFormat="1" ht="10.199999999999999">
      <c r="B690" s="164"/>
      <c r="D690" s="151" t="s">
        <v>189</v>
      </c>
      <c r="E690" s="165" t="s">
        <v>32</v>
      </c>
      <c r="F690" s="166" t="s">
        <v>192</v>
      </c>
      <c r="H690" s="167">
        <v>70.236000000000004</v>
      </c>
      <c r="I690" s="168"/>
      <c r="L690" s="164"/>
      <c r="M690" s="169"/>
      <c r="T690" s="170"/>
      <c r="AT690" s="165" t="s">
        <v>189</v>
      </c>
      <c r="AU690" s="165" t="s">
        <v>88</v>
      </c>
      <c r="AV690" s="14" t="s">
        <v>185</v>
      </c>
      <c r="AW690" s="14" t="s">
        <v>41</v>
      </c>
      <c r="AX690" s="14" t="s">
        <v>86</v>
      </c>
      <c r="AY690" s="165" t="s">
        <v>178</v>
      </c>
    </row>
    <row r="691" spans="2:65" s="1" customFormat="1" ht="62.7" customHeight="1">
      <c r="B691" s="34"/>
      <c r="C691" s="133" t="s">
        <v>789</v>
      </c>
      <c r="D691" s="133" t="s">
        <v>180</v>
      </c>
      <c r="E691" s="134" t="s">
        <v>345</v>
      </c>
      <c r="F691" s="135" t="s">
        <v>346</v>
      </c>
      <c r="G691" s="136" t="s">
        <v>277</v>
      </c>
      <c r="H691" s="137">
        <v>16.956</v>
      </c>
      <c r="I691" s="138"/>
      <c r="J691" s="139">
        <f>ROUND(I691*H691,2)</f>
        <v>0</v>
      </c>
      <c r="K691" s="135" t="s">
        <v>184</v>
      </c>
      <c r="L691" s="34"/>
      <c r="M691" s="140" t="s">
        <v>32</v>
      </c>
      <c r="N691" s="141" t="s">
        <v>50</v>
      </c>
      <c r="P691" s="142">
        <f>O691*H691</f>
        <v>0</v>
      </c>
      <c r="Q691" s="142">
        <v>0</v>
      </c>
      <c r="R691" s="142">
        <f>Q691*H691</f>
        <v>0</v>
      </c>
      <c r="S691" s="142">
        <v>0</v>
      </c>
      <c r="T691" s="143">
        <f>S691*H691</f>
        <v>0</v>
      </c>
      <c r="AR691" s="144" t="s">
        <v>185</v>
      </c>
      <c r="AT691" s="144" t="s">
        <v>180</v>
      </c>
      <c r="AU691" s="144" t="s">
        <v>88</v>
      </c>
      <c r="AY691" s="18" t="s">
        <v>178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86</v>
      </c>
      <c r="BK691" s="145">
        <f>ROUND(I691*H691,2)</f>
        <v>0</v>
      </c>
      <c r="BL691" s="18" t="s">
        <v>185</v>
      </c>
      <c r="BM691" s="144" t="s">
        <v>2347</v>
      </c>
    </row>
    <row r="692" spans="2:65" s="1" customFormat="1" ht="10.199999999999999">
      <c r="B692" s="34"/>
      <c r="D692" s="146" t="s">
        <v>187</v>
      </c>
      <c r="F692" s="147" t="s">
        <v>348</v>
      </c>
      <c r="I692" s="148"/>
      <c r="L692" s="34"/>
      <c r="M692" s="149"/>
      <c r="T692" s="55"/>
      <c r="AT692" s="18" t="s">
        <v>187</v>
      </c>
      <c r="AU692" s="18" t="s">
        <v>88</v>
      </c>
    </row>
    <row r="693" spans="2:65" s="12" customFormat="1" ht="10.199999999999999">
      <c r="B693" s="150"/>
      <c r="D693" s="151" t="s">
        <v>189</v>
      </c>
      <c r="E693" s="152" t="s">
        <v>32</v>
      </c>
      <c r="F693" s="153" t="s">
        <v>349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88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3" customFormat="1" ht="10.199999999999999">
      <c r="B694" s="157"/>
      <c r="D694" s="151" t="s">
        <v>189</v>
      </c>
      <c r="E694" s="158" t="s">
        <v>32</v>
      </c>
      <c r="F694" s="159" t="s">
        <v>2344</v>
      </c>
      <c r="H694" s="160">
        <v>13.272</v>
      </c>
      <c r="I694" s="161"/>
      <c r="L694" s="157"/>
      <c r="M694" s="162"/>
      <c r="T694" s="163"/>
      <c r="AT694" s="158" t="s">
        <v>189</v>
      </c>
      <c r="AU694" s="158" t="s">
        <v>88</v>
      </c>
      <c r="AV694" s="13" t="s">
        <v>88</v>
      </c>
      <c r="AW694" s="13" t="s">
        <v>41</v>
      </c>
      <c r="AX694" s="13" t="s">
        <v>79</v>
      </c>
      <c r="AY694" s="158" t="s">
        <v>178</v>
      </c>
    </row>
    <row r="695" spans="2:65" s="13" customFormat="1" ht="10.199999999999999">
      <c r="B695" s="157"/>
      <c r="D695" s="151" t="s">
        <v>189</v>
      </c>
      <c r="E695" s="158" t="s">
        <v>32</v>
      </c>
      <c r="F695" s="159" t="s">
        <v>2345</v>
      </c>
      <c r="H695" s="160">
        <v>30.324000000000002</v>
      </c>
      <c r="I695" s="161"/>
      <c r="L695" s="157"/>
      <c r="M695" s="162"/>
      <c r="T695" s="163"/>
      <c r="AT695" s="158" t="s">
        <v>189</v>
      </c>
      <c r="AU695" s="158" t="s">
        <v>88</v>
      </c>
      <c r="AV695" s="13" t="s">
        <v>88</v>
      </c>
      <c r="AW695" s="13" t="s">
        <v>41</v>
      </c>
      <c r="AX695" s="13" t="s">
        <v>79</v>
      </c>
      <c r="AY695" s="158" t="s">
        <v>178</v>
      </c>
    </row>
    <row r="696" spans="2:65" s="13" customFormat="1" ht="20.399999999999999">
      <c r="B696" s="157"/>
      <c r="D696" s="151" t="s">
        <v>189</v>
      </c>
      <c r="E696" s="158" t="s">
        <v>32</v>
      </c>
      <c r="F696" s="159" t="s">
        <v>2348</v>
      </c>
      <c r="H696" s="160">
        <v>-26.64</v>
      </c>
      <c r="I696" s="161"/>
      <c r="L696" s="157"/>
      <c r="M696" s="162"/>
      <c r="T696" s="163"/>
      <c r="AT696" s="158" t="s">
        <v>189</v>
      </c>
      <c r="AU696" s="158" t="s">
        <v>88</v>
      </c>
      <c r="AV696" s="13" t="s">
        <v>88</v>
      </c>
      <c r="AW696" s="13" t="s">
        <v>41</v>
      </c>
      <c r="AX696" s="13" t="s">
        <v>79</v>
      </c>
      <c r="AY696" s="158" t="s">
        <v>178</v>
      </c>
    </row>
    <row r="697" spans="2:65" s="14" customFormat="1" ht="10.199999999999999">
      <c r="B697" s="164"/>
      <c r="D697" s="151" t="s">
        <v>189</v>
      </c>
      <c r="E697" s="165" t="s">
        <v>32</v>
      </c>
      <c r="F697" s="166" t="s">
        <v>192</v>
      </c>
      <c r="H697" s="167">
        <v>16.956</v>
      </c>
      <c r="I697" s="168"/>
      <c r="L697" s="164"/>
      <c r="M697" s="169"/>
      <c r="T697" s="170"/>
      <c r="AT697" s="165" t="s">
        <v>189</v>
      </c>
      <c r="AU697" s="165" t="s">
        <v>88</v>
      </c>
      <c r="AV697" s="14" t="s">
        <v>185</v>
      </c>
      <c r="AW697" s="14" t="s">
        <v>41</v>
      </c>
      <c r="AX697" s="14" t="s">
        <v>86</v>
      </c>
      <c r="AY697" s="165" t="s">
        <v>178</v>
      </c>
    </row>
    <row r="698" spans="2:65" s="1" customFormat="1" ht="66.75" customHeight="1">
      <c r="B698" s="34"/>
      <c r="C698" s="133" t="s">
        <v>795</v>
      </c>
      <c r="D698" s="133" t="s">
        <v>180</v>
      </c>
      <c r="E698" s="134" t="s">
        <v>353</v>
      </c>
      <c r="F698" s="135" t="s">
        <v>354</v>
      </c>
      <c r="G698" s="136" t="s">
        <v>277</v>
      </c>
      <c r="H698" s="137">
        <v>16.956</v>
      </c>
      <c r="I698" s="138"/>
      <c r="J698" s="139">
        <f>ROUND(I698*H698,2)</f>
        <v>0</v>
      </c>
      <c r="K698" s="135" t="s">
        <v>184</v>
      </c>
      <c r="L698" s="34"/>
      <c r="M698" s="140" t="s">
        <v>32</v>
      </c>
      <c r="N698" s="141" t="s">
        <v>50</v>
      </c>
      <c r="P698" s="142">
        <f>O698*H698</f>
        <v>0</v>
      </c>
      <c r="Q698" s="142">
        <v>0</v>
      </c>
      <c r="R698" s="142">
        <f>Q698*H698</f>
        <v>0</v>
      </c>
      <c r="S698" s="142">
        <v>0</v>
      </c>
      <c r="T698" s="143">
        <f>S698*H698</f>
        <v>0</v>
      </c>
      <c r="AR698" s="144" t="s">
        <v>185</v>
      </c>
      <c r="AT698" s="144" t="s">
        <v>180</v>
      </c>
      <c r="AU698" s="144" t="s">
        <v>88</v>
      </c>
      <c r="AY698" s="18" t="s">
        <v>178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8" t="s">
        <v>86</v>
      </c>
      <c r="BK698" s="145">
        <f>ROUND(I698*H698,2)</f>
        <v>0</v>
      </c>
      <c r="BL698" s="18" t="s">
        <v>185</v>
      </c>
      <c r="BM698" s="144" t="s">
        <v>2349</v>
      </c>
    </row>
    <row r="699" spans="2:65" s="1" customFormat="1" ht="10.199999999999999">
      <c r="B699" s="34"/>
      <c r="D699" s="146" t="s">
        <v>187</v>
      </c>
      <c r="F699" s="147" t="s">
        <v>356</v>
      </c>
      <c r="I699" s="148"/>
      <c r="L699" s="34"/>
      <c r="M699" s="149"/>
      <c r="T699" s="55"/>
      <c r="AT699" s="18" t="s">
        <v>187</v>
      </c>
      <c r="AU699" s="18" t="s">
        <v>88</v>
      </c>
    </row>
    <row r="700" spans="2:65" s="13" customFormat="1" ht="10.199999999999999">
      <c r="B700" s="157"/>
      <c r="D700" s="151" t="s">
        <v>189</v>
      </c>
      <c r="E700" s="158" t="s">
        <v>32</v>
      </c>
      <c r="F700" s="159" t="s">
        <v>2350</v>
      </c>
      <c r="H700" s="160">
        <v>16.956</v>
      </c>
      <c r="I700" s="161"/>
      <c r="L700" s="157"/>
      <c r="M700" s="162"/>
      <c r="T700" s="163"/>
      <c r="AT700" s="158" t="s">
        <v>189</v>
      </c>
      <c r="AU700" s="158" t="s">
        <v>88</v>
      </c>
      <c r="AV700" s="13" t="s">
        <v>88</v>
      </c>
      <c r="AW700" s="13" t="s">
        <v>41</v>
      </c>
      <c r="AX700" s="13" t="s">
        <v>86</v>
      </c>
      <c r="AY700" s="158" t="s">
        <v>178</v>
      </c>
    </row>
    <row r="701" spans="2:65" s="1" customFormat="1" ht="62.7" customHeight="1">
      <c r="B701" s="34"/>
      <c r="C701" s="133" t="s">
        <v>800</v>
      </c>
      <c r="D701" s="133" t="s">
        <v>180</v>
      </c>
      <c r="E701" s="134" t="s">
        <v>360</v>
      </c>
      <c r="F701" s="135" t="s">
        <v>361</v>
      </c>
      <c r="G701" s="136" t="s">
        <v>277</v>
      </c>
      <c r="H701" s="137">
        <v>18.684000000000001</v>
      </c>
      <c r="I701" s="138"/>
      <c r="J701" s="139">
        <f>ROUND(I701*H701,2)</f>
        <v>0</v>
      </c>
      <c r="K701" s="135" t="s">
        <v>184</v>
      </c>
      <c r="L701" s="34"/>
      <c r="M701" s="140" t="s">
        <v>32</v>
      </c>
      <c r="N701" s="141" t="s">
        <v>50</v>
      </c>
      <c r="P701" s="142">
        <f>O701*H701</f>
        <v>0</v>
      </c>
      <c r="Q701" s="142">
        <v>0</v>
      </c>
      <c r="R701" s="142">
        <f>Q701*H701</f>
        <v>0</v>
      </c>
      <c r="S701" s="142">
        <v>0</v>
      </c>
      <c r="T701" s="143">
        <f>S701*H701</f>
        <v>0</v>
      </c>
      <c r="AR701" s="144" t="s">
        <v>185</v>
      </c>
      <c r="AT701" s="144" t="s">
        <v>180</v>
      </c>
      <c r="AU701" s="144" t="s">
        <v>88</v>
      </c>
      <c r="AY701" s="18" t="s">
        <v>178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86</v>
      </c>
      <c r="BK701" s="145">
        <f>ROUND(I701*H701,2)</f>
        <v>0</v>
      </c>
      <c r="BL701" s="18" t="s">
        <v>185</v>
      </c>
      <c r="BM701" s="144" t="s">
        <v>2351</v>
      </c>
    </row>
    <row r="702" spans="2:65" s="1" customFormat="1" ht="10.199999999999999">
      <c r="B702" s="34"/>
      <c r="D702" s="146" t="s">
        <v>187</v>
      </c>
      <c r="F702" s="147" t="s">
        <v>363</v>
      </c>
      <c r="I702" s="148"/>
      <c r="L702" s="34"/>
      <c r="M702" s="149"/>
      <c r="T702" s="55"/>
      <c r="AT702" s="18" t="s">
        <v>187</v>
      </c>
      <c r="AU702" s="18" t="s">
        <v>88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364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88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3" customFormat="1" ht="10.199999999999999">
      <c r="B704" s="157"/>
      <c r="D704" s="151" t="s">
        <v>189</v>
      </c>
      <c r="E704" s="158" t="s">
        <v>32</v>
      </c>
      <c r="F704" s="159" t="s">
        <v>2352</v>
      </c>
      <c r="H704" s="160">
        <v>5.6879999999999997</v>
      </c>
      <c r="I704" s="161"/>
      <c r="L704" s="157"/>
      <c r="M704" s="162"/>
      <c r="T704" s="163"/>
      <c r="AT704" s="158" t="s">
        <v>189</v>
      </c>
      <c r="AU704" s="158" t="s">
        <v>88</v>
      </c>
      <c r="AV704" s="13" t="s">
        <v>88</v>
      </c>
      <c r="AW704" s="13" t="s">
        <v>41</v>
      </c>
      <c r="AX704" s="13" t="s">
        <v>79</v>
      </c>
      <c r="AY704" s="158" t="s">
        <v>178</v>
      </c>
    </row>
    <row r="705" spans="2:65" s="13" customFormat="1" ht="10.199999999999999">
      <c r="B705" s="157"/>
      <c r="D705" s="151" t="s">
        <v>189</v>
      </c>
      <c r="E705" s="158" t="s">
        <v>32</v>
      </c>
      <c r="F705" s="159" t="s">
        <v>2353</v>
      </c>
      <c r="H705" s="160">
        <v>12.996</v>
      </c>
      <c r="I705" s="161"/>
      <c r="L705" s="157"/>
      <c r="M705" s="162"/>
      <c r="T705" s="163"/>
      <c r="AT705" s="158" t="s">
        <v>189</v>
      </c>
      <c r="AU705" s="158" t="s">
        <v>88</v>
      </c>
      <c r="AV705" s="13" t="s">
        <v>88</v>
      </c>
      <c r="AW705" s="13" t="s">
        <v>41</v>
      </c>
      <c r="AX705" s="13" t="s">
        <v>79</v>
      </c>
      <c r="AY705" s="158" t="s">
        <v>178</v>
      </c>
    </row>
    <row r="706" spans="2:65" s="14" customFormat="1" ht="10.199999999999999">
      <c r="B706" s="164"/>
      <c r="D706" s="151" t="s">
        <v>189</v>
      </c>
      <c r="E706" s="165" t="s">
        <v>32</v>
      </c>
      <c r="F706" s="166" t="s">
        <v>192</v>
      </c>
      <c r="H706" s="167">
        <v>18.684000000000001</v>
      </c>
      <c r="I706" s="168"/>
      <c r="L706" s="164"/>
      <c r="M706" s="169"/>
      <c r="T706" s="170"/>
      <c r="AT706" s="165" t="s">
        <v>189</v>
      </c>
      <c r="AU706" s="165" t="s">
        <v>88</v>
      </c>
      <c r="AV706" s="14" t="s">
        <v>185</v>
      </c>
      <c r="AW706" s="14" t="s">
        <v>41</v>
      </c>
      <c r="AX706" s="14" t="s">
        <v>86</v>
      </c>
      <c r="AY706" s="165" t="s">
        <v>178</v>
      </c>
    </row>
    <row r="707" spans="2:65" s="1" customFormat="1" ht="66.75" customHeight="1">
      <c r="B707" s="34"/>
      <c r="C707" s="133" t="s">
        <v>802</v>
      </c>
      <c r="D707" s="133" t="s">
        <v>180</v>
      </c>
      <c r="E707" s="134" t="s">
        <v>367</v>
      </c>
      <c r="F707" s="135" t="s">
        <v>368</v>
      </c>
      <c r="G707" s="136" t="s">
        <v>277</v>
      </c>
      <c r="H707" s="137">
        <v>93.42</v>
      </c>
      <c r="I707" s="138"/>
      <c r="J707" s="139">
        <f>ROUND(I707*H707,2)</f>
        <v>0</v>
      </c>
      <c r="K707" s="135" t="s">
        <v>184</v>
      </c>
      <c r="L707" s="34"/>
      <c r="M707" s="140" t="s">
        <v>32</v>
      </c>
      <c r="N707" s="141" t="s">
        <v>50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185</v>
      </c>
      <c r="AT707" s="144" t="s">
        <v>180</v>
      </c>
      <c r="AU707" s="144" t="s">
        <v>88</v>
      </c>
      <c r="AY707" s="18" t="s">
        <v>178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8" t="s">
        <v>86</v>
      </c>
      <c r="BK707" s="145">
        <f>ROUND(I707*H707,2)</f>
        <v>0</v>
      </c>
      <c r="BL707" s="18" t="s">
        <v>185</v>
      </c>
      <c r="BM707" s="144" t="s">
        <v>2354</v>
      </c>
    </row>
    <row r="708" spans="2:65" s="1" customFormat="1" ht="10.199999999999999">
      <c r="B708" s="34"/>
      <c r="D708" s="146" t="s">
        <v>187</v>
      </c>
      <c r="F708" s="147" t="s">
        <v>370</v>
      </c>
      <c r="I708" s="148"/>
      <c r="L708" s="34"/>
      <c r="M708" s="149"/>
      <c r="T708" s="55"/>
      <c r="AT708" s="18" t="s">
        <v>187</v>
      </c>
      <c r="AU708" s="18" t="s">
        <v>88</v>
      </c>
    </row>
    <row r="709" spans="2:65" s="13" customFormat="1" ht="10.199999999999999">
      <c r="B709" s="157"/>
      <c r="D709" s="151" t="s">
        <v>189</v>
      </c>
      <c r="E709" s="158" t="s">
        <v>32</v>
      </c>
      <c r="F709" s="159" t="s">
        <v>2355</v>
      </c>
      <c r="H709" s="160">
        <v>18.684000000000001</v>
      </c>
      <c r="I709" s="161"/>
      <c r="L709" s="157"/>
      <c r="M709" s="162"/>
      <c r="T709" s="163"/>
      <c r="AT709" s="158" t="s">
        <v>189</v>
      </c>
      <c r="AU709" s="158" t="s">
        <v>88</v>
      </c>
      <c r="AV709" s="13" t="s">
        <v>88</v>
      </c>
      <c r="AW709" s="13" t="s">
        <v>41</v>
      </c>
      <c r="AX709" s="13" t="s">
        <v>86</v>
      </c>
      <c r="AY709" s="158" t="s">
        <v>178</v>
      </c>
    </row>
    <row r="710" spans="2:65" s="13" customFormat="1" ht="10.199999999999999">
      <c r="B710" s="157"/>
      <c r="D710" s="151" t="s">
        <v>189</v>
      </c>
      <c r="F710" s="159" t="s">
        <v>2356</v>
      </c>
      <c r="H710" s="160">
        <v>93.42</v>
      </c>
      <c r="I710" s="161"/>
      <c r="L710" s="157"/>
      <c r="M710" s="162"/>
      <c r="T710" s="163"/>
      <c r="AT710" s="158" t="s">
        <v>189</v>
      </c>
      <c r="AU710" s="158" t="s">
        <v>88</v>
      </c>
      <c r="AV710" s="13" t="s">
        <v>88</v>
      </c>
      <c r="AW710" s="13" t="s">
        <v>4</v>
      </c>
      <c r="AX710" s="13" t="s">
        <v>86</v>
      </c>
      <c r="AY710" s="158" t="s">
        <v>178</v>
      </c>
    </row>
    <row r="711" spans="2:65" s="1" customFormat="1" ht="33" customHeight="1">
      <c r="B711" s="34"/>
      <c r="C711" s="133" t="s">
        <v>808</v>
      </c>
      <c r="D711" s="133" t="s">
        <v>180</v>
      </c>
      <c r="E711" s="134" t="s">
        <v>374</v>
      </c>
      <c r="F711" s="135" t="s">
        <v>375</v>
      </c>
      <c r="G711" s="136" t="s">
        <v>277</v>
      </c>
      <c r="H711" s="137">
        <v>43.595999999999997</v>
      </c>
      <c r="I711" s="138"/>
      <c r="J711" s="139">
        <f>ROUND(I711*H711,2)</f>
        <v>0</v>
      </c>
      <c r="K711" s="135" t="s">
        <v>376</v>
      </c>
      <c r="L711" s="34"/>
      <c r="M711" s="140" t="s">
        <v>32</v>
      </c>
      <c r="N711" s="141" t="s">
        <v>50</v>
      </c>
      <c r="P711" s="142">
        <f>O711*H711</f>
        <v>0</v>
      </c>
      <c r="Q711" s="142">
        <v>0</v>
      </c>
      <c r="R711" s="142">
        <f>Q711*H711</f>
        <v>0</v>
      </c>
      <c r="S711" s="142">
        <v>0</v>
      </c>
      <c r="T711" s="143">
        <f>S711*H711</f>
        <v>0</v>
      </c>
      <c r="AR711" s="144" t="s">
        <v>185</v>
      </c>
      <c r="AT711" s="144" t="s">
        <v>180</v>
      </c>
      <c r="AU711" s="144" t="s">
        <v>88</v>
      </c>
      <c r="AY711" s="18" t="s">
        <v>178</v>
      </c>
      <c r="BE711" s="145">
        <f>IF(N711="základní",J711,0)</f>
        <v>0</v>
      </c>
      <c r="BF711" s="145">
        <f>IF(N711="snížená",J711,0)</f>
        <v>0</v>
      </c>
      <c r="BG711" s="145">
        <f>IF(N711="zákl. přenesená",J711,0)</f>
        <v>0</v>
      </c>
      <c r="BH711" s="145">
        <f>IF(N711="sníž. přenesená",J711,0)</f>
        <v>0</v>
      </c>
      <c r="BI711" s="145">
        <f>IF(N711="nulová",J711,0)</f>
        <v>0</v>
      </c>
      <c r="BJ711" s="18" t="s">
        <v>86</v>
      </c>
      <c r="BK711" s="145">
        <f>ROUND(I711*H711,2)</f>
        <v>0</v>
      </c>
      <c r="BL711" s="18" t="s">
        <v>185</v>
      </c>
      <c r="BM711" s="144" t="s">
        <v>2357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378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88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3" customFormat="1" ht="10.199999999999999">
      <c r="B713" s="157"/>
      <c r="D713" s="151" t="s">
        <v>189</v>
      </c>
      <c r="E713" s="158" t="s">
        <v>32</v>
      </c>
      <c r="F713" s="159" t="s">
        <v>2344</v>
      </c>
      <c r="H713" s="160">
        <v>13.272</v>
      </c>
      <c r="I713" s="161"/>
      <c r="L713" s="157"/>
      <c r="M713" s="162"/>
      <c r="T713" s="163"/>
      <c r="AT713" s="158" t="s">
        <v>189</v>
      </c>
      <c r="AU713" s="158" t="s">
        <v>88</v>
      </c>
      <c r="AV713" s="13" t="s">
        <v>88</v>
      </c>
      <c r="AW713" s="13" t="s">
        <v>41</v>
      </c>
      <c r="AX713" s="13" t="s">
        <v>79</v>
      </c>
      <c r="AY713" s="158" t="s">
        <v>178</v>
      </c>
    </row>
    <row r="714" spans="2:65" s="13" customFormat="1" ht="10.199999999999999">
      <c r="B714" s="157"/>
      <c r="D714" s="151" t="s">
        <v>189</v>
      </c>
      <c r="E714" s="158" t="s">
        <v>32</v>
      </c>
      <c r="F714" s="159" t="s">
        <v>2345</v>
      </c>
      <c r="H714" s="160">
        <v>30.324000000000002</v>
      </c>
      <c r="I714" s="161"/>
      <c r="L714" s="157"/>
      <c r="M714" s="162"/>
      <c r="T714" s="163"/>
      <c r="AT714" s="158" t="s">
        <v>189</v>
      </c>
      <c r="AU714" s="158" t="s">
        <v>88</v>
      </c>
      <c r="AV714" s="13" t="s">
        <v>88</v>
      </c>
      <c r="AW714" s="13" t="s">
        <v>41</v>
      </c>
      <c r="AX714" s="13" t="s">
        <v>79</v>
      </c>
      <c r="AY714" s="158" t="s">
        <v>178</v>
      </c>
    </row>
    <row r="715" spans="2:65" s="14" customFormat="1" ht="10.199999999999999">
      <c r="B715" s="164"/>
      <c r="D715" s="151" t="s">
        <v>189</v>
      </c>
      <c r="E715" s="165" t="s">
        <v>32</v>
      </c>
      <c r="F715" s="166" t="s">
        <v>192</v>
      </c>
      <c r="H715" s="167">
        <v>43.595999999999997</v>
      </c>
      <c r="I715" s="168"/>
      <c r="L715" s="164"/>
      <c r="M715" s="169"/>
      <c r="T715" s="170"/>
      <c r="AT715" s="165" t="s">
        <v>189</v>
      </c>
      <c r="AU715" s="165" t="s">
        <v>88</v>
      </c>
      <c r="AV715" s="14" t="s">
        <v>185</v>
      </c>
      <c r="AW715" s="14" t="s">
        <v>41</v>
      </c>
      <c r="AX715" s="14" t="s">
        <v>86</v>
      </c>
      <c r="AY715" s="165" t="s">
        <v>178</v>
      </c>
    </row>
    <row r="716" spans="2:65" s="1" customFormat="1" ht="44.25" customHeight="1">
      <c r="B716" s="34"/>
      <c r="C716" s="133" t="s">
        <v>813</v>
      </c>
      <c r="D716" s="133" t="s">
        <v>180</v>
      </c>
      <c r="E716" s="134" t="s">
        <v>1033</v>
      </c>
      <c r="F716" s="135" t="s">
        <v>1034</v>
      </c>
      <c r="G716" s="136" t="s">
        <v>277</v>
      </c>
      <c r="H716" s="137">
        <v>45.323999999999998</v>
      </c>
      <c r="I716" s="138"/>
      <c r="J716" s="139">
        <f>ROUND(I716*H716,2)</f>
        <v>0</v>
      </c>
      <c r="K716" s="135" t="s">
        <v>184</v>
      </c>
      <c r="L716" s="34"/>
      <c r="M716" s="140" t="s">
        <v>32</v>
      </c>
      <c r="N716" s="141" t="s">
        <v>50</v>
      </c>
      <c r="P716" s="142">
        <f>O716*H716</f>
        <v>0</v>
      </c>
      <c r="Q716" s="142">
        <v>0</v>
      </c>
      <c r="R716" s="142">
        <f>Q716*H716</f>
        <v>0</v>
      </c>
      <c r="S716" s="142">
        <v>0</v>
      </c>
      <c r="T716" s="143">
        <f>S716*H716</f>
        <v>0</v>
      </c>
      <c r="AR716" s="144" t="s">
        <v>185</v>
      </c>
      <c r="AT716" s="144" t="s">
        <v>180</v>
      </c>
      <c r="AU716" s="144" t="s">
        <v>88</v>
      </c>
      <c r="AY716" s="18" t="s">
        <v>178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8" t="s">
        <v>86</v>
      </c>
      <c r="BK716" s="145">
        <f>ROUND(I716*H716,2)</f>
        <v>0</v>
      </c>
      <c r="BL716" s="18" t="s">
        <v>185</v>
      </c>
      <c r="BM716" s="144" t="s">
        <v>2358</v>
      </c>
    </row>
    <row r="717" spans="2:65" s="1" customFormat="1" ht="10.199999999999999">
      <c r="B717" s="34"/>
      <c r="D717" s="146" t="s">
        <v>187</v>
      </c>
      <c r="F717" s="147" t="s">
        <v>1036</v>
      </c>
      <c r="I717" s="148"/>
      <c r="L717" s="34"/>
      <c r="M717" s="149"/>
      <c r="T717" s="55"/>
      <c r="AT717" s="18" t="s">
        <v>187</v>
      </c>
      <c r="AU717" s="18" t="s">
        <v>88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378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3" customFormat="1" ht="20.399999999999999">
      <c r="B719" s="157"/>
      <c r="D719" s="151" t="s">
        <v>189</v>
      </c>
      <c r="E719" s="158" t="s">
        <v>32</v>
      </c>
      <c r="F719" s="159" t="s">
        <v>2359</v>
      </c>
      <c r="H719" s="160">
        <v>26.64</v>
      </c>
      <c r="I719" s="161"/>
      <c r="L719" s="157"/>
      <c r="M719" s="162"/>
      <c r="T719" s="163"/>
      <c r="AT719" s="158" t="s">
        <v>189</v>
      </c>
      <c r="AU719" s="158" t="s">
        <v>88</v>
      </c>
      <c r="AV719" s="13" t="s">
        <v>88</v>
      </c>
      <c r="AW719" s="13" t="s">
        <v>41</v>
      </c>
      <c r="AX719" s="13" t="s">
        <v>79</v>
      </c>
      <c r="AY719" s="158" t="s">
        <v>178</v>
      </c>
    </row>
    <row r="720" spans="2:65" s="13" customFormat="1" ht="20.399999999999999">
      <c r="B720" s="157"/>
      <c r="D720" s="151" t="s">
        <v>189</v>
      </c>
      <c r="E720" s="158" t="s">
        <v>32</v>
      </c>
      <c r="F720" s="159" t="s">
        <v>2360</v>
      </c>
      <c r="H720" s="160">
        <v>18.684000000000001</v>
      </c>
      <c r="I720" s="161"/>
      <c r="L720" s="157"/>
      <c r="M720" s="162"/>
      <c r="T720" s="163"/>
      <c r="AT720" s="158" t="s">
        <v>189</v>
      </c>
      <c r="AU720" s="158" t="s">
        <v>88</v>
      </c>
      <c r="AV720" s="13" t="s">
        <v>88</v>
      </c>
      <c r="AW720" s="13" t="s">
        <v>41</v>
      </c>
      <c r="AX720" s="13" t="s">
        <v>79</v>
      </c>
      <c r="AY720" s="158" t="s">
        <v>178</v>
      </c>
    </row>
    <row r="721" spans="2:65" s="14" customFormat="1" ht="10.199999999999999">
      <c r="B721" s="164"/>
      <c r="D721" s="151" t="s">
        <v>189</v>
      </c>
      <c r="E721" s="165" t="s">
        <v>32</v>
      </c>
      <c r="F721" s="166" t="s">
        <v>192</v>
      </c>
      <c r="H721" s="167">
        <v>45.323999999999998</v>
      </c>
      <c r="I721" s="168"/>
      <c r="L721" s="164"/>
      <c r="M721" s="169"/>
      <c r="T721" s="170"/>
      <c r="AT721" s="165" t="s">
        <v>189</v>
      </c>
      <c r="AU721" s="165" t="s">
        <v>88</v>
      </c>
      <c r="AV721" s="14" t="s">
        <v>185</v>
      </c>
      <c r="AW721" s="14" t="s">
        <v>41</v>
      </c>
      <c r="AX721" s="14" t="s">
        <v>86</v>
      </c>
      <c r="AY721" s="165" t="s">
        <v>178</v>
      </c>
    </row>
    <row r="722" spans="2:65" s="1" customFormat="1" ht="55.5" customHeight="1">
      <c r="B722" s="34"/>
      <c r="C722" s="133" t="s">
        <v>815</v>
      </c>
      <c r="D722" s="133" t="s">
        <v>180</v>
      </c>
      <c r="E722" s="134" t="s">
        <v>389</v>
      </c>
      <c r="F722" s="135" t="s">
        <v>390</v>
      </c>
      <c r="G722" s="136" t="s">
        <v>277</v>
      </c>
      <c r="H722" s="137">
        <v>9</v>
      </c>
      <c r="I722" s="138"/>
      <c r="J722" s="139">
        <f>ROUND(I722*H722,2)</f>
        <v>0</v>
      </c>
      <c r="K722" s="135" t="s">
        <v>184</v>
      </c>
      <c r="L722" s="34"/>
      <c r="M722" s="140" t="s">
        <v>32</v>
      </c>
      <c r="N722" s="141" t="s">
        <v>50</v>
      </c>
      <c r="P722" s="142">
        <f>O722*H722</f>
        <v>0</v>
      </c>
      <c r="Q722" s="142">
        <v>0</v>
      </c>
      <c r="R722" s="142">
        <f>Q722*H722</f>
        <v>0</v>
      </c>
      <c r="S722" s="142">
        <v>0</v>
      </c>
      <c r="T722" s="143">
        <f>S722*H722</f>
        <v>0</v>
      </c>
      <c r="AR722" s="144" t="s">
        <v>185</v>
      </c>
      <c r="AT722" s="144" t="s">
        <v>180</v>
      </c>
      <c r="AU722" s="144" t="s">
        <v>88</v>
      </c>
      <c r="AY722" s="18" t="s">
        <v>178</v>
      </c>
      <c r="BE722" s="145">
        <f>IF(N722="základní",J722,0)</f>
        <v>0</v>
      </c>
      <c r="BF722" s="145">
        <f>IF(N722="snížená",J722,0)</f>
        <v>0</v>
      </c>
      <c r="BG722" s="145">
        <f>IF(N722="zákl. přenesená",J722,0)</f>
        <v>0</v>
      </c>
      <c r="BH722" s="145">
        <f>IF(N722="sníž. přenesená",J722,0)</f>
        <v>0</v>
      </c>
      <c r="BI722" s="145">
        <f>IF(N722="nulová",J722,0)</f>
        <v>0</v>
      </c>
      <c r="BJ722" s="18" t="s">
        <v>86</v>
      </c>
      <c r="BK722" s="145">
        <f>ROUND(I722*H722,2)</f>
        <v>0</v>
      </c>
      <c r="BL722" s="18" t="s">
        <v>185</v>
      </c>
      <c r="BM722" s="144" t="s">
        <v>2361</v>
      </c>
    </row>
    <row r="723" spans="2:65" s="1" customFormat="1" ht="10.199999999999999">
      <c r="B723" s="34"/>
      <c r="D723" s="146" t="s">
        <v>187</v>
      </c>
      <c r="F723" s="147" t="s">
        <v>392</v>
      </c>
      <c r="I723" s="148"/>
      <c r="L723" s="34"/>
      <c r="M723" s="149"/>
      <c r="T723" s="55"/>
      <c r="AT723" s="18" t="s">
        <v>187</v>
      </c>
      <c r="AU723" s="18" t="s">
        <v>88</v>
      </c>
    </row>
    <row r="724" spans="2:65" s="12" customFormat="1" ht="10.199999999999999">
      <c r="B724" s="150"/>
      <c r="D724" s="151" t="s">
        <v>189</v>
      </c>
      <c r="E724" s="152" t="s">
        <v>32</v>
      </c>
      <c r="F724" s="153" t="s">
        <v>2027</v>
      </c>
      <c r="H724" s="152" t="s">
        <v>32</v>
      </c>
      <c r="I724" s="154"/>
      <c r="L724" s="150"/>
      <c r="M724" s="155"/>
      <c r="T724" s="156"/>
      <c r="AT724" s="152" t="s">
        <v>189</v>
      </c>
      <c r="AU724" s="152" t="s">
        <v>88</v>
      </c>
      <c r="AV724" s="12" t="s">
        <v>86</v>
      </c>
      <c r="AW724" s="12" t="s">
        <v>41</v>
      </c>
      <c r="AX724" s="12" t="s">
        <v>79</v>
      </c>
      <c r="AY724" s="152" t="s">
        <v>178</v>
      </c>
    </row>
    <row r="725" spans="2:65" s="12" customFormat="1" ht="10.199999999999999">
      <c r="B725" s="150"/>
      <c r="D725" s="151" t="s">
        <v>189</v>
      </c>
      <c r="E725" s="152" t="s">
        <v>32</v>
      </c>
      <c r="F725" s="153" t="s">
        <v>2081</v>
      </c>
      <c r="H725" s="152" t="s">
        <v>32</v>
      </c>
      <c r="I725" s="154"/>
      <c r="L725" s="150"/>
      <c r="M725" s="155"/>
      <c r="T725" s="156"/>
      <c r="AT725" s="152" t="s">
        <v>189</v>
      </c>
      <c r="AU725" s="152" t="s">
        <v>88</v>
      </c>
      <c r="AV725" s="12" t="s">
        <v>86</v>
      </c>
      <c r="AW725" s="12" t="s">
        <v>41</v>
      </c>
      <c r="AX725" s="12" t="s">
        <v>79</v>
      </c>
      <c r="AY725" s="152" t="s">
        <v>178</v>
      </c>
    </row>
    <row r="726" spans="2:65" s="12" customFormat="1" ht="10.199999999999999">
      <c r="B726" s="150"/>
      <c r="D726" s="151" t="s">
        <v>189</v>
      </c>
      <c r="E726" s="152" t="s">
        <v>32</v>
      </c>
      <c r="F726" s="153" t="s">
        <v>2315</v>
      </c>
      <c r="H726" s="152" t="s">
        <v>32</v>
      </c>
      <c r="I726" s="154"/>
      <c r="L726" s="150"/>
      <c r="M726" s="155"/>
      <c r="T726" s="156"/>
      <c r="AT726" s="152" t="s">
        <v>189</v>
      </c>
      <c r="AU726" s="152" t="s">
        <v>88</v>
      </c>
      <c r="AV726" s="12" t="s">
        <v>86</v>
      </c>
      <c r="AW726" s="12" t="s">
        <v>41</v>
      </c>
      <c r="AX726" s="12" t="s">
        <v>79</v>
      </c>
      <c r="AY726" s="152" t="s">
        <v>178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2316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88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2362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3" customFormat="1" ht="10.199999999999999">
      <c r="B729" s="157"/>
      <c r="D729" s="151" t="s">
        <v>189</v>
      </c>
      <c r="E729" s="158" t="s">
        <v>32</v>
      </c>
      <c r="F729" s="159" t="s">
        <v>2363</v>
      </c>
      <c r="H729" s="160">
        <v>6</v>
      </c>
      <c r="I729" s="161"/>
      <c r="L729" s="157"/>
      <c r="M729" s="162"/>
      <c r="T729" s="163"/>
      <c r="AT729" s="158" t="s">
        <v>189</v>
      </c>
      <c r="AU729" s="158" t="s">
        <v>88</v>
      </c>
      <c r="AV729" s="13" t="s">
        <v>88</v>
      </c>
      <c r="AW729" s="13" t="s">
        <v>41</v>
      </c>
      <c r="AX729" s="13" t="s">
        <v>79</v>
      </c>
      <c r="AY729" s="158" t="s">
        <v>178</v>
      </c>
    </row>
    <row r="730" spans="2:65" s="13" customFormat="1" ht="10.199999999999999">
      <c r="B730" s="157"/>
      <c r="D730" s="151" t="s">
        <v>189</v>
      </c>
      <c r="E730" s="158" t="s">
        <v>32</v>
      </c>
      <c r="F730" s="159" t="s">
        <v>2364</v>
      </c>
      <c r="H730" s="160">
        <v>3</v>
      </c>
      <c r="I730" s="161"/>
      <c r="L730" s="157"/>
      <c r="M730" s="162"/>
      <c r="T730" s="163"/>
      <c r="AT730" s="158" t="s">
        <v>189</v>
      </c>
      <c r="AU730" s="158" t="s">
        <v>88</v>
      </c>
      <c r="AV730" s="13" t="s">
        <v>88</v>
      </c>
      <c r="AW730" s="13" t="s">
        <v>41</v>
      </c>
      <c r="AX730" s="13" t="s">
        <v>79</v>
      </c>
      <c r="AY730" s="158" t="s">
        <v>178</v>
      </c>
    </row>
    <row r="731" spans="2:65" s="14" customFormat="1" ht="10.199999999999999">
      <c r="B731" s="164"/>
      <c r="D731" s="151" t="s">
        <v>189</v>
      </c>
      <c r="E731" s="165" t="s">
        <v>32</v>
      </c>
      <c r="F731" s="166" t="s">
        <v>192</v>
      </c>
      <c r="H731" s="167">
        <v>9</v>
      </c>
      <c r="I731" s="168"/>
      <c r="L731" s="164"/>
      <c r="M731" s="169"/>
      <c r="T731" s="170"/>
      <c r="AT731" s="165" t="s">
        <v>189</v>
      </c>
      <c r="AU731" s="165" t="s">
        <v>88</v>
      </c>
      <c r="AV731" s="14" t="s">
        <v>185</v>
      </c>
      <c r="AW731" s="14" t="s">
        <v>41</v>
      </c>
      <c r="AX731" s="14" t="s">
        <v>86</v>
      </c>
      <c r="AY731" s="165" t="s">
        <v>178</v>
      </c>
    </row>
    <row r="732" spans="2:65" s="1" customFormat="1" ht="16.5" customHeight="1">
      <c r="B732" s="34"/>
      <c r="C732" s="171" t="s">
        <v>820</v>
      </c>
      <c r="D732" s="171" t="s">
        <v>398</v>
      </c>
      <c r="E732" s="172" t="s">
        <v>399</v>
      </c>
      <c r="F732" s="173" t="s">
        <v>400</v>
      </c>
      <c r="G732" s="174" t="s">
        <v>401</v>
      </c>
      <c r="H732" s="175">
        <v>18</v>
      </c>
      <c r="I732" s="176"/>
      <c r="J732" s="177">
        <f>ROUND(I732*H732,2)</f>
        <v>0</v>
      </c>
      <c r="K732" s="173" t="s">
        <v>184</v>
      </c>
      <c r="L732" s="178"/>
      <c r="M732" s="179" t="s">
        <v>32</v>
      </c>
      <c r="N732" s="180" t="s">
        <v>50</v>
      </c>
      <c r="P732" s="142">
        <f>O732*H732</f>
        <v>0</v>
      </c>
      <c r="Q732" s="142">
        <v>0</v>
      </c>
      <c r="R732" s="142">
        <f>Q732*H732</f>
        <v>0</v>
      </c>
      <c r="S732" s="142">
        <v>0</v>
      </c>
      <c r="T732" s="143">
        <f>S732*H732</f>
        <v>0</v>
      </c>
      <c r="AR732" s="144" t="s">
        <v>241</v>
      </c>
      <c r="AT732" s="144" t="s">
        <v>398</v>
      </c>
      <c r="AU732" s="144" t="s">
        <v>88</v>
      </c>
      <c r="AY732" s="18" t="s">
        <v>178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8" t="s">
        <v>86</v>
      </c>
      <c r="BK732" s="145">
        <f>ROUND(I732*H732,2)</f>
        <v>0</v>
      </c>
      <c r="BL732" s="18" t="s">
        <v>185</v>
      </c>
      <c r="BM732" s="144" t="s">
        <v>2365</v>
      </c>
    </row>
    <row r="733" spans="2:65" s="13" customFormat="1" ht="10.199999999999999">
      <c r="B733" s="157"/>
      <c r="D733" s="151" t="s">
        <v>189</v>
      </c>
      <c r="F733" s="159" t="s">
        <v>2366</v>
      </c>
      <c r="H733" s="160">
        <v>18</v>
      </c>
      <c r="I733" s="161"/>
      <c r="L733" s="157"/>
      <c r="M733" s="162"/>
      <c r="T733" s="163"/>
      <c r="AT733" s="158" t="s">
        <v>189</v>
      </c>
      <c r="AU733" s="158" t="s">
        <v>88</v>
      </c>
      <c r="AV733" s="13" t="s">
        <v>88</v>
      </c>
      <c r="AW733" s="13" t="s">
        <v>4</v>
      </c>
      <c r="AX733" s="13" t="s">
        <v>86</v>
      </c>
      <c r="AY733" s="158" t="s">
        <v>178</v>
      </c>
    </row>
    <row r="734" spans="2:65" s="1" customFormat="1" ht="37.799999999999997" customHeight="1">
      <c r="B734" s="34"/>
      <c r="C734" s="133" t="s">
        <v>824</v>
      </c>
      <c r="D734" s="133" t="s">
        <v>180</v>
      </c>
      <c r="E734" s="134" t="s">
        <v>413</v>
      </c>
      <c r="F734" s="135" t="s">
        <v>414</v>
      </c>
      <c r="G734" s="136" t="s">
        <v>277</v>
      </c>
      <c r="H734" s="137">
        <v>79.236000000000004</v>
      </c>
      <c r="I734" s="138"/>
      <c r="J734" s="139">
        <f>ROUND(I734*H734,2)</f>
        <v>0</v>
      </c>
      <c r="K734" s="135" t="s">
        <v>184</v>
      </c>
      <c r="L734" s="34"/>
      <c r="M734" s="140" t="s">
        <v>32</v>
      </c>
      <c r="N734" s="141" t="s">
        <v>50</v>
      </c>
      <c r="P734" s="142">
        <f>O734*H734</f>
        <v>0</v>
      </c>
      <c r="Q734" s="142">
        <v>0</v>
      </c>
      <c r="R734" s="142">
        <f>Q734*H734</f>
        <v>0</v>
      </c>
      <c r="S734" s="142">
        <v>0</v>
      </c>
      <c r="T734" s="143">
        <f>S734*H734</f>
        <v>0</v>
      </c>
      <c r="AR734" s="144" t="s">
        <v>185</v>
      </c>
      <c r="AT734" s="144" t="s">
        <v>180</v>
      </c>
      <c r="AU734" s="144" t="s">
        <v>88</v>
      </c>
      <c r="AY734" s="18" t="s">
        <v>178</v>
      </c>
      <c r="BE734" s="145">
        <f>IF(N734="základní",J734,0)</f>
        <v>0</v>
      </c>
      <c r="BF734" s="145">
        <f>IF(N734="snížená",J734,0)</f>
        <v>0</v>
      </c>
      <c r="BG734" s="145">
        <f>IF(N734="zákl. přenesená",J734,0)</f>
        <v>0</v>
      </c>
      <c r="BH734" s="145">
        <f>IF(N734="sníž. přenesená",J734,0)</f>
        <v>0</v>
      </c>
      <c r="BI734" s="145">
        <f>IF(N734="nulová",J734,0)</f>
        <v>0</v>
      </c>
      <c r="BJ734" s="18" t="s">
        <v>86</v>
      </c>
      <c r="BK734" s="145">
        <f>ROUND(I734*H734,2)</f>
        <v>0</v>
      </c>
      <c r="BL734" s="18" t="s">
        <v>185</v>
      </c>
      <c r="BM734" s="144" t="s">
        <v>2367</v>
      </c>
    </row>
    <row r="735" spans="2:65" s="1" customFormat="1" ht="10.199999999999999">
      <c r="B735" s="34"/>
      <c r="D735" s="146" t="s">
        <v>187</v>
      </c>
      <c r="F735" s="147" t="s">
        <v>416</v>
      </c>
      <c r="I735" s="148"/>
      <c r="L735" s="34"/>
      <c r="M735" s="149"/>
      <c r="T735" s="55"/>
      <c r="AT735" s="18" t="s">
        <v>187</v>
      </c>
      <c r="AU735" s="18" t="s">
        <v>88</v>
      </c>
    </row>
    <row r="736" spans="2:65" s="12" customFormat="1" ht="20.399999999999999">
      <c r="B736" s="150"/>
      <c r="D736" s="151" t="s">
        <v>189</v>
      </c>
      <c r="E736" s="152" t="s">
        <v>32</v>
      </c>
      <c r="F736" s="153" t="s">
        <v>2205</v>
      </c>
      <c r="H736" s="152" t="s">
        <v>32</v>
      </c>
      <c r="I736" s="154"/>
      <c r="L736" s="150"/>
      <c r="M736" s="155"/>
      <c r="T736" s="156"/>
      <c r="AT736" s="152" t="s">
        <v>189</v>
      </c>
      <c r="AU736" s="152" t="s">
        <v>88</v>
      </c>
      <c r="AV736" s="12" t="s">
        <v>86</v>
      </c>
      <c r="AW736" s="12" t="s">
        <v>41</v>
      </c>
      <c r="AX736" s="12" t="s">
        <v>79</v>
      </c>
      <c r="AY736" s="152" t="s">
        <v>178</v>
      </c>
    </row>
    <row r="737" spans="2:65" s="13" customFormat="1" ht="10.199999999999999">
      <c r="B737" s="157"/>
      <c r="D737" s="151" t="s">
        <v>189</v>
      </c>
      <c r="E737" s="158" t="s">
        <v>32</v>
      </c>
      <c r="F737" s="159" t="s">
        <v>2344</v>
      </c>
      <c r="H737" s="160">
        <v>13.272</v>
      </c>
      <c r="I737" s="161"/>
      <c r="L737" s="157"/>
      <c r="M737" s="162"/>
      <c r="T737" s="163"/>
      <c r="AT737" s="158" t="s">
        <v>189</v>
      </c>
      <c r="AU737" s="158" t="s">
        <v>88</v>
      </c>
      <c r="AV737" s="13" t="s">
        <v>88</v>
      </c>
      <c r="AW737" s="13" t="s">
        <v>41</v>
      </c>
      <c r="AX737" s="13" t="s">
        <v>79</v>
      </c>
      <c r="AY737" s="158" t="s">
        <v>178</v>
      </c>
    </row>
    <row r="738" spans="2:65" s="13" customFormat="1" ht="10.199999999999999">
      <c r="B738" s="157"/>
      <c r="D738" s="151" t="s">
        <v>189</v>
      </c>
      <c r="E738" s="158" t="s">
        <v>32</v>
      </c>
      <c r="F738" s="159" t="s">
        <v>2345</v>
      </c>
      <c r="H738" s="160">
        <v>30.324000000000002</v>
      </c>
      <c r="I738" s="161"/>
      <c r="L738" s="157"/>
      <c r="M738" s="162"/>
      <c r="T738" s="163"/>
      <c r="AT738" s="158" t="s">
        <v>189</v>
      </c>
      <c r="AU738" s="158" t="s">
        <v>88</v>
      </c>
      <c r="AV738" s="13" t="s">
        <v>88</v>
      </c>
      <c r="AW738" s="13" t="s">
        <v>41</v>
      </c>
      <c r="AX738" s="13" t="s">
        <v>79</v>
      </c>
      <c r="AY738" s="158" t="s">
        <v>178</v>
      </c>
    </row>
    <row r="739" spans="2:65" s="15" customFormat="1" ht="10.199999999999999">
      <c r="B739" s="181"/>
      <c r="D739" s="151" t="s">
        <v>189</v>
      </c>
      <c r="E739" s="182" t="s">
        <v>32</v>
      </c>
      <c r="F739" s="183" t="s">
        <v>417</v>
      </c>
      <c r="H739" s="184">
        <v>43.595999999999997</v>
      </c>
      <c r="I739" s="185"/>
      <c r="L739" s="181"/>
      <c r="M739" s="186"/>
      <c r="T739" s="187"/>
      <c r="AT739" s="182" t="s">
        <v>189</v>
      </c>
      <c r="AU739" s="182" t="s">
        <v>88</v>
      </c>
      <c r="AV739" s="15" t="s">
        <v>199</v>
      </c>
      <c r="AW739" s="15" t="s">
        <v>41</v>
      </c>
      <c r="AX739" s="15" t="s">
        <v>79</v>
      </c>
      <c r="AY739" s="182" t="s">
        <v>178</v>
      </c>
    </row>
    <row r="740" spans="2:65" s="12" customFormat="1" ht="10.199999999999999">
      <c r="B740" s="150"/>
      <c r="D740" s="151" t="s">
        <v>189</v>
      </c>
      <c r="E740" s="152" t="s">
        <v>32</v>
      </c>
      <c r="F740" s="153" t="s">
        <v>364</v>
      </c>
      <c r="H740" s="152" t="s">
        <v>32</v>
      </c>
      <c r="I740" s="154"/>
      <c r="L740" s="150"/>
      <c r="M740" s="155"/>
      <c r="T740" s="156"/>
      <c r="AT740" s="152" t="s">
        <v>189</v>
      </c>
      <c r="AU740" s="152" t="s">
        <v>88</v>
      </c>
      <c r="AV740" s="12" t="s">
        <v>86</v>
      </c>
      <c r="AW740" s="12" t="s">
        <v>41</v>
      </c>
      <c r="AX740" s="12" t="s">
        <v>79</v>
      </c>
      <c r="AY740" s="152" t="s">
        <v>178</v>
      </c>
    </row>
    <row r="741" spans="2:65" s="13" customFormat="1" ht="10.199999999999999">
      <c r="B741" s="157"/>
      <c r="D741" s="151" t="s">
        <v>189</v>
      </c>
      <c r="E741" s="158" t="s">
        <v>32</v>
      </c>
      <c r="F741" s="159" t="s">
        <v>2352</v>
      </c>
      <c r="H741" s="160">
        <v>5.6879999999999997</v>
      </c>
      <c r="I741" s="161"/>
      <c r="L741" s="157"/>
      <c r="M741" s="162"/>
      <c r="T741" s="163"/>
      <c r="AT741" s="158" t="s">
        <v>189</v>
      </c>
      <c r="AU741" s="158" t="s">
        <v>88</v>
      </c>
      <c r="AV741" s="13" t="s">
        <v>88</v>
      </c>
      <c r="AW741" s="13" t="s">
        <v>41</v>
      </c>
      <c r="AX741" s="13" t="s">
        <v>79</v>
      </c>
      <c r="AY741" s="158" t="s">
        <v>178</v>
      </c>
    </row>
    <row r="742" spans="2:65" s="13" customFormat="1" ht="10.199999999999999">
      <c r="B742" s="157"/>
      <c r="D742" s="151" t="s">
        <v>189</v>
      </c>
      <c r="E742" s="158" t="s">
        <v>32</v>
      </c>
      <c r="F742" s="159" t="s">
        <v>2353</v>
      </c>
      <c r="H742" s="160">
        <v>12.996</v>
      </c>
      <c r="I742" s="161"/>
      <c r="L742" s="157"/>
      <c r="M742" s="162"/>
      <c r="T742" s="163"/>
      <c r="AT742" s="158" t="s">
        <v>189</v>
      </c>
      <c r="AU742" s="158" t="s">
        <v>88</v>
      </c>
      <c r="AV742" s="13" t="s">
        <v>88</v>
      </c>
      <c r="AW742" s="13" t="s">
        <v>41</v>
      </c>
      <c r="AX742" s="13" t="s">
        <v>79</v>
      </c>
      <c r="AY742" s="158" t="s">
        <v>178</v>
      </c>
    </row>
    <row r="743" spans="2:65" s="13" customFormat="1" ht="10.199999999999999">
      <c r="B743" s="157"/>
      <c r="D743" s="151" t="s">
        <v>189</v>
      </c>
      <c r="E743" s="158" t="s">
        <v>32</v>
      </c>
      <c r="F743" s="159" t="s">
        <v>2350</v>
      </c>
      <c r="H743" s="160">
        <v>16.956</v>
      </c>
      <c r="I743" s="161"/>
      <c r="L743" s="157"/>
      <c r="M743" s="162"/>
      <c r="T743" s="163"/>
      <c r="AT743" s="158" t="s">
        <v>189</v>
      </c>
      <c r="AU743" s="158" t="s">
        <v>88</v>
      </c>
      <c r="AV743" s="13" t="s">
        <v>88</v>
      </c>
      <c r="AW743" s="13" t="s">
        <v>41</v>
      </c>
      <c r="AX743" s="13" t="s">
        <v>79</v>
      </c>
      <c r="AY743" s="158" t="s">
        <v>178</v>
      </c>
    </row>
    <row r="744" spans="2:65" s="15" customFormat="1" ht="10.199999999999999">
      <c r="B744" s="181"/>
      <c r="D744" s="151" t="s">
        <v>189</v>
      </c>
      <c r="E744" s="182" t="s">
        <v>32</v>
      </c>
      <c r="F744" s="183" t="s">
        <v>410</v>
      </c>
      <c r="H744" s="184">
        <v>35.64</v>
      </c>
      <c r="I744" s="185"/>
      <c r="L744" s="181"/>
      <c r="M744" s="186"/>
      <c r="T744" s="187"/>
      <c r="AT744" s="182" t="s">
        <v>189</v>
      </c>
      <c r="AU744" s="182" t="s">
        <v>88</v>
      </c>
      <c r="AV744" s="15" t="s">
        <v>199</v>
      </c>
      <c r="AW744" s="15" t="s">
        <v>41</v>
      </c>
      <c r="AX744" s="15" t="s">
        <v>79</v>
      </c>
      <c r="AY744" s="182" t="s">
        <v>178</v>
      </c>
    </row>
    <row r="745" spans="2:65" s="14" customFormat="1" ht="10.199999999999999">
      <c r="B745" s="164"/>
      <c r="D745" s="151" t="s">
        <v>189</v>
      </c>
      <c r="E745" s="165" t="s">
        <v>32</v>
      </c>
      <c r="F745" s="166" t="s">
        <v>192</v>
      </c>
      <c r="H745" s="167">
        <v>79.236000000000004</v>
      </c>
      <c r="I745" s="168"/>
      <c r="L745" s="164"/>
      <c r="M745" s="169"/>
      <c r="T745" s="170"/>
      <c r="AT745" s="165" t="s">
        <v>189</v>
      </c>
      <c r="AU745" s="165" t="s">
        <v>88</v>
      </c>
      <c r="AV745" s="14" t="s">
        <v>185</v>
      </c>
      <c r="AW745" s="14" t="s">
        <v>41</v>
      </c>
      <c r="AX745" s="14" t="s">
        <v>86</v>
      </c>
      <c r="AY745" s="165" t="s">
        <v>178</v>
      </c>
    </row>
    <row r="746" spans="2:65" s="1" customFormat="1" ht="44.25" customHeight="1">
      <c r="B746" s="34"/>
      <c r="C746" s="133" t="s">
        <v>829</v>
      </c>
      <c r="D746" s="133" t="s">
        <v>180</v>
      </c>
      <c r="E746" s="134" t="s">
        <v>405</v>
      </c>
      <c r="F746" s="135" t="s">
        <v>406</v>
      </c>
      <c r="G746" s="136" t="s">
        <v>401</v>
      </c>
      <c r="H746" s="137">
        <v>62.37</v>
      </c>
      <c r="I746" s="138"/>
      <c r="J746" s="139">
        <f>ROUND(I746*H746,2)</f>
        <v>0</v>
      </c>
      <c r="K746" s="135" t="s">
        <v>184</v>
      </c>
      <c r="L746" s="34"/>
      <c r="M746" s="140" t="s">
        <v>32</v>
      </c>
      <c r="N746" s="141" t="s">
        <v>50</v>
      </c>
      <c r="P746" s="142">
        <f>O746*H746</f>
        <v>0</v>
      </c>
      <c r="Q746" s="142">
        <v>0</v>
      </c>
      <c r="R746" s="142">
        <f>Q746*H746</f>
        <v>0</v>
      </c>
      <c r="S746" s="142">
        <v>0</v>
      </c>
      <c r="T746" s="143">
        <f>S746*H746</f>
        <v>0</v>
      </c>
      <c r="AR746" s="144" t="s">
        <v>185</v>
      </c>
      <c r="AT746" s="144" t="s">
        <v>180</v>
      </c>
      <c r="AU746" s="144" t="s">
        <v>88</v>
      </c>
      <c r="AY746" s="18" t="s">
        <v>178</v>
      </c>
      <c r="BE746" s="145">
        <f>IF(N746="základní",J746,0)</f>
        <v>0</v>
      </c>
      <c r="BF746" s="145">
        <f>IF(N746="snížená",J746,0)</f>
        <v>0</v>
      </c>
      <c r="BG746" s="145">
        <f>IF(N746="zákl. přenesená",J746,0)</f>
        <v>0</v>
      </c>
      <c r="BH746" s="145">
        <f>IF(N746="sníž. přenesená",J746,0)</f>
        <v>0</v>
      </c>
      <c r="BI746" s="145">
        <f>IF(N746="nulová",J746,0)</f>
        <v>0</v>
      </c>
      <c r="BJ746" s="18" t="s">
        <v>86</v>
      </c>
      <c r="BK746" s="145">
        <f>ROUND(I746*H746,2)</f>
        <v>0</v>
      </c>
      <c r="BL746" s="18" t="s">
        <v>185</v>
      </c>
      <c r="BM746" s="144" t="s">
        <v>2368</v>
      </c>
    </row>
    <row r="747" spans="2:65" s="1" customFormat="1" ht="10.199999999999999">
      <c r="B747" s="34"/>
      <c r="D747" s="146" t="s">
        <v>187</v>
      </c>
      <c r="F747" s="147" t="s">
        <v>408</v>
      </c>
      <c r="I747" s="148"/>
      <c r="L747" s="34"/>
      <c r="M747" s="149"/>
      <c r="T747" s="55"/>
      <c r="AT747" s="18" t="s">
        <v>187</v>
      </c>
      <c r="AU747" s="18" t="s">
        <v>88</v>
      </c>
    </row>
    <row r="748" spans="2:65" s="12" customFormat="1" ht="20.399999999999999">
      <c r="B748" s="150"/>
      <c r="D748" s="151" t="s">
        <v>189</v>
      </c>
      <c r="E748" s="152" t="s">
        <v>32</v>
      </c>
      <c r="F748" s="153" t="s">
        <v>409</v>
      </c>
      <c r="H748" s="152" t="s">
        <v>32</v>
      </c>
      <c r="I748" s="154"/>
      <c r="L748" s="150"/>
      <c r="M748" s="155"/>
      <c r="T748" s="156"/>
      <c r="AT748" s="152" t="s">
        <v>189</v>
      </c>
      <c r="AU748" s="152" t="s">
        <v>88</v>
      </c>
      <c r="AV748" s="12" t="s">
        <v>86</v>
      </c>
      <c r="AW748" s="12" t="s">
        <v>41</v>
      </c>
      <c r="AX748" s="12" t="s">
        <v>79</v>
      </c>
      <c r="AY748" s="152" t="s">
        <v>178</v>
      </c>
    </row>
    <row r="749" spans="2:65" s="12" customFormat="1" ht="10.199999999999999">
      <c r="B749" s="150"/>
      <c r="D749" s="151" t="s">
        <v>189</v>
      </c>
      <c r="E749" s="152" t="s">
        <v>32</v>
      </c>
      <c r="F749" s="153" t="s">
        <v>364</v>
      </c>
      <c r="H749" s="152" t="s">
        <v>32</v>
      </c>
      <c r="I749" s="154"/>
      <c r="L749" s="150"/>
      <c r="M749" s="155"/>
      <c r="T749" s="156"/>
      <c r="AT749" s="152" t="s">
        <v>189</v>
      </c>
      <c r="AU749" s="152" t="s">
        <v>88</v>
      </c>
      <c r="AV749" s="12" t="s">
        <v>86</v>
      </c>
      <c r="AW749" s="12" t="s">
        <v>41</v>
      </c>
      <c r="AX749" s="12" t="s">
        <v>79</v>
      </c>
      <c r="AY749" s="152" t="s">
        <v>178</v>
      </c>
    </row>
    <row r="750" spans="2:65" s="13" customFormat="1" ht="10.199999999999999">
      <c r="B750" s="157"/>
      <c r="D750" s="151" t="s">
        <v>189</v>
      </c>
      <c r="E750" s="158" t="s">
        <v>32</v>
      </c>
      <c r="F750" s="159" t="s">
        <v>2352</v>
      </c>
      <c r="H750" s="160">
        <v>5.6879999999999997</v>
      </c>
      <c r="I750" s="161"/>
      <c r="L750" s="157"/>
      <c r="M750" s="162"/>
      <c r="T750" s="163"/>
      <c r="AT750" s="158" t="s">
        <v>189</v>
      </c>
      <c r="AU750" s="158" t="s">
        <v>88</v>
      </c>
      <c r="AV750" s="13" t="s">
        <v>88</v>
      </c>
      <c r="AW750" s="13" t="s">
        <v>41</v>
      </c>
      <c r="AX750" s="13" t="s">
        <v>79</v>
      </c>
      <c r="AY750" s="158" t="s">
        <v>178</v>
      </c>
    </row>
    <row r="751" spans="2:65" s="13" customFormat="1" ht="10.199999999999999">
      <c r="B751" s="157"/>
      <c r="D751" s="151" t="s">
        <v>189</v>
      </c>
      <c r="E751" s="158" t="s">
        <v>32</v>
      </c>
      <c r="F751" s="159" t="s">
        <v>2353</v>
      </c>
      <c r="H751" s="160">
        <v>12.996</v>
      </c>
      <c r="I751" s="161"/>
      <c r="L751" s="157"/>
      <c r="M751" s="162"/>
      <c r="T751" s="163"/>
      <c r="AT751" s="158" t="s">
        <v>189</v>
      </c>
      <c r="AU751" s="158" t="s">
        <v>88</v>
      </c>
      <c r="AV751" s="13" t="s">
        <v>88</v>
      </c>
      <c r="AW751" s="13" t="s">
        <v>41</v>
      </c>
      <c r="AX751" s="13" t="s">
        <v>79</v>
      </c>
      <c r="AY751" s="158" t="s">
        <v>178</v>
      </c>
    </row>
    <row r="752" spans="2:65" s="13" customFormat="1" ht="10.199999999999999">
      <c r="B752" s="157"/>
      <c r="D752" s="151" t="s">
        <v>189</v>
      </c>
      <c r="E752" s="158" t="s">
        <v>32</v>
      </c>
      <c r="F752" s="159" t="s">
        <v>2350</v>
      </c>
      <c r="H752" s="160">
        <v>16.956</v>
      </c>
      <c r="I752" s="161"/>
      <c r="L752" s="157"/>
      <c r="M752" s="162"/>
      <c r="T752" s="163"/>
      <c r="AT752" s="158" t="s">
        <v>189</v>
      </c>
      <c r="AU752" s="158" t="s">
        <v>88</v>
      </c>
      <c r="AV752" s="13" t="s">
        <v>88</v>
      </c>
      <c r="AW752" s="13" t="s">
        <v>41</v>
      </c>
      <c r="AX752" s="13" t="s">
        <v>79</v>
      </c>
      <c r="AY752" s="158" t="s">
        <v>178</v>
      </c>
    </row>
    <row r="753" spans="2:65" s="15" customFormat="1" ht="10.199999999999999">
      <c r="B753" s="181"/>
      <c r="D753" s="151" t="s">
        <v>189</v>
      </c>
      <c r="E753" s="182" t="s">
        <v>32</v>
      </c>
      <c r="F753" s="183" t="s">
        <v>410</v>
      </c>
      <c r="H753" s="184">
        <v>35.64</v>
      </c>
      <c r="I753" s="185"/>
      <c r="L753" s="181"/>
      <c r="M753" s="186"/>
      <c r="T753" s="187"/>
      <c r="AT753" s="182" t="s">
        <v>189</v>
      </c>
      <c r="AU753" s="182" t="s">
        <v>88</v>
      </c>
      <c r="AV753" s="15" t="s">
        <v>199</v>
      </c>
      <c r="AW753" s="15" t="s">
        <v>41</v>
      </c>
      <c r="AX753" s="15" t="s">
        <v>79</v>
      </c>
      <c r="AY753" s="182" t="s">
        <v>178</v>
      </c>
    </row>
    <row r="754" spans="2:65" s="14" customFormat="1" ht="10.199999999999999">
      <c r="B754" s="164"/>
      <c r="D754" s="151" t="s">
        <v>189</v>
      </c>
      <c r="E754" s="165" t="s">
        <v>32</v>
      </c>
      <c r="F754" s="166" t="s">
        <v>192</v>
      </c>
      <c r="H754" s="167">
        <v>35.64</v>
      </c>
      <c r="I754" s="168"/>
      <c r="L754" s="164"/>
      <c r="M754" s="169"/>
      <c r="T754" s="170"/>
      <c r="AT754" s="165" t="s">
        <v>189</v>
      </c>
      <c r="AU754" s="165" t="s">
        <v>88</v>
      </c>
      <c r="AV754" s="14" t="s">
        <v>185</v>
      </c>
      <c r="AW754" s="14" t="s">
        <v>41</v>
      </c>
      <c r="AX754" s="14" t="s">
        <v>86</v>
      </c>
      <c r="AY754" s="165" t="s">
        <v>178</v>
      </c>
    </row>
    <row r="755" spans="2:65" s="13" customFormat="1" ht="10.199999999999999">
      <c r="B755" s="157"/>
      <c r="D755" s="151" t="s">
        <v>189</v>
      </c>
      <c r="F755" s="159" t="s">
        <v>2369</v>
      </c>
      <c r="H755" s="160">
        <v>62.37</v>
      </c>
      <c r="I755" s="161"/>
      <c r="L755" s="157"/>
      <c r="M755" s="162"/>
      <c r="T755" s="163"/>
      <c r="AT755" s="158" t="s">
        <v>189</v>
      </c>
      <c r="AU755" s="158" t="s">
        <v>88</v>
      </c>
      <c r="AV755" s="13" t="s">
        <v>88</v>
      </c>
      <c r="AW755" s="13" t="s">
        <v>4</v>
      </c>
      <c r="AX755" s="13" t="s">
        <v>86</v>
      </c>
      <c r="AY755" s="158" t="s">
        <v>178</v>
      </c>
    </row>
    <row r="756" spans="2:65" s="1" customFormat="1" ht="44.25" customHeight="1">
      <c r="B756" s="34"/>
      <c r="C756" s="133" t="s">
        <v>833</v>
      </c>
      <c r="D756" s="133" t="s">
        <v>180</v>
      </c>
      <c r="E756" s="134" t="s">
        <v>419</v>
      </c>
      <c r="F756" s="135" t="s">
        <v>420</v>
      </c>
      <c r="G756" s="136" t="s">
        <v>277</v>
      </c>
      <c r="H756" s="137">
        <v>53.28</v>
      </c>
      <c r="I756" s="138"/>
      <c r="J756" s="139">
        <f>ROUND(I756*H756,2)</f>
        <v>0</v>
      </c>
      <c r="K756" s="135" t="s">
        <v>184</v>
      </c>
      <c r="L756" s="34"/>
      <c r="M756" s="140" t="s">
        <v>32</v>
      </c>
      <c r="N756" s="141" t="s">
        <v>50</v>
      </c>
      <c r="P756" s="142">
        <f>O756*H756</f>
        <v>0</v>
      </c>
      <c r="Q756" s="142">
        <v>0</v>
      </c>
      <c r="R756" s="142">
        <f>Q756*H756</f>
        <v>0</v>
      </c>
      <c r="S756" s="142">
        <v>0</v>
      </c>
      <c r="T756" s="143">
        <f>S756*H756</f>
        <v>0</v>
      </c>
      <c r="AR756" s="144" t="s">
        <v>185</v>
      </c>
      <c r="AT756" s="144" t="s">
        <v>180</v>
      </c>
      <c r="AU756" s="144" t="s">
        <v>88</v>
      </c>
      <c r="AY756" s="18" t="s">
        <v>178</v>
      </c>
      <c r="BE756" s="145">
        <f>IF(N756="základní",J756,0)</f>
        <v>0</v>
      </c>
      <c r="BF756" s="145">
        <f>IF(N756="snížená",J756,0)</f>
        <v>0</v>
      </c>
      <c r="BG756" s="145">
        <f>IF(N756="zákl. přenesená",J756,0)</f>
        <v>0</v>
      </c>
      <c r="BH756" s="145">
        <f>IF(N756="sníž. přenesená",J756,0)</f>
        <v>0</v>
      </c>
      <c r="BI756" s="145">
        <f>IF(N756="nulová",J756,0)</f>
        <v>0</v>
      </c>
      <c r="BJ756" s="18" t="s">
        <v>86</v>
      </c>
      <c r="BK756" s="145">
        <f>ROUND(I756*H756,2)</f>
        <v>0</v>
      </c>
      <c r="BL756" s="18" t="s">
        <v>185</v>
      </c>
      <c r="BM756" s="144" t="s">
        <v>2370</v>
      </c>
    </row>
    <row r="757" spans="2:65" s="1" customFormat="1" ht="10.199999999999999">
      <c r="B757" s="34"/>
      <c r="D757" s="146" t="s">
        <v>187</v>
      </c>
      <c r="F757" s="147" t="s">
        <v>422</v>
      </c>
      <c r="I757" s="148"/>
      <c r="L757" s="34"/>
      <c r="M757" s="149"/>
      <c r="T757" s="55"/>
      <c r="AT757" s="18" t="s">
        <v>187</v>
      </c>
      <c r="AU757" s="18" t="s">
        <v>88</v>
      </c>
    </row>
    <row r="758" spans="2:65" s="12" customFormat="1" ht="10.199999999999999">
      <c r="B758" s="150"/>
      <c r="D758" s="151" t="s">
        <v>189</v>
      </c>
      <c r="E758" s="152" t="s">
        <v>32</v>
      </c>
      <c r="F758" s="153" t="s">
        <v>2027</v>
      </c>
      <c r="H758" s="152" t="s">
        <v>32</v>
      </c>
      <c r="I758" s="154"/>
      <c r="L758" s="150"/>
      <c r="M758" s="155"/>
      <c r="T758" s="156"/>
      <c r="AT758" s="152" t="s">
        <v>189</v>
      </c>
      <c r="AU758" s="152" t="s">
        <v>88</v>
      </c>
      <c r="AV758" s="12" t="s">
        <v>86</v>
      </c>
      <c r="AW758" s="12" t="s">
        <v>41</v>
      </c>
      <c r="AX758" s="12" t="s">
        <v>79</v>
      </c>
      <c r="AY758" s="152" t="s">
        <v>178</v>
      </c>
    </row>
    <row r="759" spans="2:65" s="12" customFormat="1" ht="10.199999999999999">
      <c r="B759" s="150"/>
      <c r="D759" s="151" t="s">
        <v>189</v>
      </c>
      <c r="E759" s="152" t="s">
        <v>32</v>
      </c>
      <c r="F759" s="153" t="s">
        <v>2081</v>
      </c>
      <c r="H759" s="152" t="s">
        <v>32</v>
      </c>
      <c r="I759" s="154"/>
      <c r="L759" s="150"/>
      <c r="M759" s="155"/>
      <c r="T759" s="156"/>
      <c r="AT759" s="152" t="s">
        <v>189</v>
      </c>
      <c r="AU759" s="152" t="s">
        <v>88</v>
      </c>
      <c r="AV759" s="12" t="s">
        <v>86</v>
      </c>
      <c r="AW759" s="12" t="s">
        <v>41</v>
      </c>
      <c r="AX759" s="12" t="s">
        <v>79</v>
      </c>
      <c r="AY759" s="152" t="s">
        <v>178</v>
      </c>
    </row>
    <row r="760" spans="2:65" s="12" customFormat="1" ht="10.199999999999999">
      <c r="B760" s="150"/>
      <c r="D760" s="151" t="s">
        <v>189</v>
      </c>
      <c r="E760" s="152" t="s">
        <v>32</v>
      </c>
      <c r="F760" s="153" t="s">
        <v>2000</v>
      </c>
      <c r="H760" s="152" t="s">
        <v>32</v>
      </c>
      <c r="I760" s="154"/>
      <c r="L760" s="150"/>
      <c r="M760" s="155"/>
      <c r="T760" s="156"/>
      <c r="AT760" s="152" t="s">
        <v>189</v>
      </c>
      <c r="AU760" s="152" t="s">
        <v>88</v>
      </c>
      <c r="AV760" s="12" t="s">
        <v>86</v>
      </c>
      <c r="AW760" s="12" t="s">
        <v>41</v>
      </c>
      <c r="AX760" s="12" t="s">
        <v>79</v>
      </c>
      <c r="AY760" s="152" t="s">
        <v>178</v>
      </c>
    </row>
    <row r="761" spans="2:65" s="12" customFormat="1" ht="10.199999999999999">
      <c r="B761" s="150"/>
      <c r="D761" s="151" t="s">
        <v>189</v>
      </c>
      <c r="E761" s="152" t="s">
        <v>32</v>
      </c>
      <c r="F761" s="153" t="s">
        <v>393</v>
      </c>
      <c r="H761" s="152" t="s">
        <v>32</v>
      </c>
      <c r="I761" s="154"/>
      <c r="L761" s="150"/>
      <c r="M761" s="155"/>
      <c r="T761" s="156"/>
      <c r="AT761" s="152" t="s">
        <v>189</v>
      </c>
      <c r="AU761" s="152" t="s">
        <v>88</v>
      </c>
      <c r="AV761" s="12" t="s">
        <v>86</v>
      </c>
      <c r="AW761" s="12" t="s">
        <v>41</v>
      </c>
      <c r="AX761" s="12" t="s">
        <v>79</v>
      </c>
      <c r="AY761" s="152" t="s">
        <v>178</v>
      </c>
    </row>
    <row r="762" spans="2:65" s="12" customFormat="1" ht="10.199999999999999">
      <c r="B762" s="150"/>
      <c r="D762" s="151" t="s">
        <v>189</v>
      </c>
      <c r="E762" s="152" t="s">
        <v>32</v>
      </c>
      <c r="F762" s="153" t="s">
        <v>2315</v>
      </c>
      <c r="H762" s="152" t="s">
        <v>32</v>
      </c>
      <c r="I762" s="154"/>
      <c r="L762" s="150"/>
      <c r="M762" s="155"/>
      <c r="T762" s="156"/>
      <c r="AT762" s="152" t="s">
        <v>189</v>
      </c>
      <c r="AU762" s="152" t="s">
        <v>88</v>
      </c>
      <c r="AV762" s="12" t="s">
        <v>86</v>
      </c>
      <c r="AW762" s="12" t="s">
        <v>41</v>
      </c>
      <c r="AX762" s="12" t="s">
        <v>79</v>
      </c>
      <c r="AY762" s="152" t="s">
        <v>178</v>
      </c>
    </row>
    <row r="763" spans="2:65" s="12" customFormat="1" ht="20.399999999999999">
      <c r="B763" s="150"/>
      <c r="D763" s="151" t="s">
        <v>189</v>
      </c>
      <c r="E763" s="152" t="s">
        <v>32</v>
      </c>
      <c r="F763" s="153" t="s">
        <v>1050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88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2" customFormat="1" ht="10.199999999999999">
      <c r="B764" s="150"/>
      <c r="D764" s="151" t="s">
        <v>189</v>
      </c>
      <c r="E764" s="152" t="s">
        <v>32</v>
      </c>
      <c r="F764" s="153" t="s">
        <v>2316</v>
      </c>
      <c r="H764" s="152" t="s">
        <v>32</v>
      </c>
      <c r="I764" s="154"/>
      <c r="L764" s="150"/>
      <c r="M764" s="155"/>
      <c r="T764" s="156"/>
      <c r="AT764" s="152" t="s">
        <v>189</v>
      </c>
      <c r="AU764" s="152" t="s">
        <v>88</v>
      </c>
      <c r="AV764" s="12" t="s">
        <v>86</v>
      </c>
      <c r="AW764" s="12" t="s">
        <v>41</v>
      </c>
      <c r="AX764" s="12" t="s">
        <v>79</v>
      </c>
      <c r="AY764" s="152" t="s">
        <v>178</v>
      </c>
    </row>
    <row r="765" spans="2:65" s="13" customFormat="1" ht="10.199999999999999">
      <c r="B765" s="157"/>
      <c r="D765" s="151" t="s">
        <v>189</v>
      </c>
      <c r="E765" s="158" t="s">
        <v>32</v>
      </c>
      <c r="F765" s="159" t="s">
        <v>2339</v>
      </c>
      <c r="H765" s="160">
        <v>49.2</v>
      </c>
      <c r="I765" s="161"/>
      <c r="L765" s="157"/>
      <c r="M765" s="162"/>
      <c r="T765" s="163"/>
      <c r="AT765" s="158" t="s">
        <v>189</v>
      </c>
      <c r="AU765" s="158" t="s">
        <v>88</v>
      </c>
      <c r="AV765" s="13" t="s">
        <v>88</v>
      </c>
      <c r="AW765" s="13" t="s">
        <v>41</v>
      </c>
      <c r="AX765" s="13" t="s">
        <v>79</v>
      </c>
      <c r="AY765" s="158" t="s">
        <v>178</v>
      </c>
    </row>
    <row r="766" spans="2:65" s="13" customFormat="1" ht="10.199999999999999">
      <c r="B766" s="157"/>
      <c r="D766" s="151" t="s">
        <v>189</v>
      </c>
      <c r="E766" s="158" t="s">
        <v>32</v>
      </c>
      <c r="F766" s="159" t="s">
        <v>2340</v>
      </c>
      <c r="H766" s="160">
        <v>21.9</v>
      </c>
      <c r="I766" s="161"/>
      <c r="L766" s="157"/>
      <c r="M766" s="162"/>
      <c r="T766" s="163"/>
      <c r="AT766" s="158" t="s">
        <v>189</v>
      </c>
      <c r="AU766" s="158" t="s">
        <v>88</v>
      </c>
      <c r="AV766" s="13" t="s">
        <v>88</v>
      </c>
      <c r="AW766" s="13" t="s">
        <v>41</v>
      </c>
      <c r="AX766" s="13" t="s">
        <v>79</v>
      </c>
      <c r="AY766" s="158" t="s">
        <v>178</v>
      </c>
    </row>
    <row r="767" spans="2:65" s="13" customFormat="1" ht="20.399999999999999">
      <c r="B767" s="157"/>
      <c r="D767" s="151" t="s">
        <v>189</v>
      </c>
      <c r="E767" s="158" t="s">
        <v>32</v>
      </c>
      <c r="F767" s="159" t="s">
        <v>2371</v>
      </c>
      <c r="H767" s="160">
        <v>-8.82</v>
      </c>
      <c r="I767" s="161"/>
      <c r="L767" s="157"/>
      <c r="M767" s="162"/>
      <c r="T767" s="163"/>
      <c r="AT767" s="158" t="s">
        <v>189</v>
      </c>
      <c r="AU767" s="158" t="s">
        <v>88</v>
      </c>
      <c r="AV767" s="13" t="s">
        <v>88</v>
      </c>
      <c r="AW767" s="13" t="s">
        <v>41</v>
      </c>
      <c r="AX767" s="13" t="s">
        <v>79</v>
      </c>
      <c r="AY767" s="158" t="s">
        <v>178</v>
      </c>
    </row>
    <row r="768" spans="2:65" s="13" customFormat="1" ht="20.399999999999999">
      <c r="B768" s="157"/>
      <c r="D768" s="151" t="s">
        <v>189</v>
      </c>
      <c r="E768" s="158" t="s">
        <v>32</v>
      </c>
      <c r="F768" s="159" t="s">
        <v>2372</v>
      </c>
      <c r="H768" s="160">
        <v>-9</v>
      </c>
      <c r="I768" s="161"/>
      <c r="L768" s="157"/>
      <c r="M768" s="162"/>
      <c r="T768" s="163"/>
      <c r="AT768" s="158" t="s">
        <v>189</v>
      </c>
      <c r="AU768" s="158" t="s">
        <v>88</v>
      </c>
      <c r="AV768" s="13" t="s">
        <v>88</v>
      </c>
      <c r="AW768" s="13" t="s">
        <v>41</v>
      </c>
      <c r="AX768" s="13" t="s">
        <v>79</v>
      </c>
      <c r="AY768" s="158" t="s">
        <v>178</v>
      </c>
    </row>
    <row r="769" spans="2:65" s="14" customFormat="1" ht="10.199999999999999">
      <c r="B769" s="164"/>
      <c r="D769" s="151" t="s">
        <v>189</v>
      </c>
      <c r="E769" s="165" t="s">
        <v>32</v>
      </c>
      <c r="F769" s="166" t="s">
        <v>192</v>
      </c>
      <c r="H769" s="167">
        <v>53.28</v>
      </c>
      <c r="I769" s="168"/>
      <c r="L769" s="164"/>
      <c r="M769" s="169"/>
      <c r="T769" s="170"/>
      <c r="AT769" s="165" t="s">
        <v>189</v>
      </c>
      <c r="AU769" s="165" t="s">
        <v>88</v>
      </c>
      <c r="AV769" s="14" t="s">
        <v>185</v>
      </c>
      <c r="AW769" s="14" t="s">
        <v>41</v>
      </c>
      <c r="AX769" s="14" t="s">
        <v>86</v>
      </c>
      <c r="AY769" s="165" t="s">
        <v>178</v>
      </c>
    </row>
    <row r="770" spans="2:65" s="1" customFormat="1" ht="16.5" customHeight="1">
      <c r="B770" s="34"/>
      <c r="C770" s="171" t="s">
        <v>838</v>
      </c>
      <c r="D770" s="171" t="s">
        <v>398</v>
      </c>
      <c r="E770" s="172" t="s">
        <v>435</v>
      </c>
      <c r="F770" s="173" t="s">
        <v>436</v>
      </c>
      <c r="G770" s="174" t="s">
        <v>401</v>
      </c>
      <c r="H770" s="175">
        <v>53.28</v>
      </c>
      <c r="I770" s="176"/>
      <c r="J770" s="177">
        <f>ROUND(I770*H770,2)</f>
        <v>0</v>
      </c>
      <c r="K770" s="173" t="s">
        <v>184</v>
      </c>
      <c r="L770" s="178"/>
      <c r="M770" s="179" t="s">
        <v>32</v>
      </c>
      <c r="N770" s="180" t="s">
        <v>50</v>
      </c>
      <c r="P770" s="142">
        <f>O770*H770</f>
        <v>0</v>
      </c>
      <c r="Q770" s="142">
        <v>0</v>
      </c>
      <c r="R770" s="142">
        <f>Q770*H770</f>
        <v>0</v>
      </c>
      <c r="S770" s="142">
        <v>0</v>
      </c>
      <c r="T770" s="143">
        <f>S770*H770</f>
        <v>0</v>
      </c>
      <c r="AR770" s="144" t="s">
        <v>241</v>
      </c>
      <c r="AT770" s="144" t="s">
        <v>398</v>
      </c>
      <c r="AU770" s="144" t="s">
        <v>88</v>
      </c>
      <c r="AY770" s="18" t="s">
        <v>178</v>
      </c>
      <c r="BE770" s="145">
        <f>IF(N770="základní",J770,0)</f>
        <v>0</v>
      </c>
      <c r="BF770" s="145">
        <f>IF(N770="snížená",J770,0)</f>
        <v>0</v>
      </c>
      <c r="BG770" s="145">
        <f>IF(N770="zákl. přenesená",J770,0)</f>
        <v>0</v>
      </c>
      <c r="BH770" s="145">
        <f>IF(N770="sníž. přenesená",J770,0)</f>
        <v>0</v>
      </c>
      <c r="BI770" s="145">
        <f>IF(N770="nulová",J770,0)</f>
        <v>0</v>
      </c>
      <c r="BJ770" s="18" t="s">
        <v>86</v>
      </c>
      <c r="BK770" s="145">
        <f>ROUND(I770*H770,2)</f>
        <v>0</v>
      </c>
      <c r="BL770" s="18" t="s">
        <v>185</v>
      </c>
      <c r="BM770" s="144" t="s">
        <v>2373</v>
      </c>
    </row>
    <row r="771" spans="2:65" s="13" customFormat="1" ht="10.199999999999999">
      <c r="B771" s="157"/>
      <c r="D771" s="151" t="s">
        <v>189</v>
      </c>
      <c r="E771" s="158" t="s">
        <v>32</v>
      </c>
      <c r="F771" s="159" t="s">
        <v>2346</v>
      </c>
      <c r="H771" s="160">
        <v>26.64</v>
      </c>
      <c r="I771" s="161"/>
      <c r="L771" s="157"/>
      <c r="M771" s="162"/>
      <c r="T771" s="163"/>
      <c r="AT771" s="158" t="s">
        <v>189</v>
      </c>
      <c r="AU771" s="158" t="s">
        <v>88</v>
      </c>
      <c r="AV771" s="13" t="s">
        <v>88</v>
      </c>
      <c r="AW771" s="13" t="s">
        <v>41</v>
      </c>
      <c r="AX771" s="13" t="s">
        <v>86</v>
      </c>
      <c r="AY771" s="158" t="s">
        <v>178</v>
      </c>
    </row>
    <row r="772" spans="2:65" s="13" customFormat="1" ht="10.199999999999999">
      <c r="B772" s="157"/>
      <c r="D772" s="151" t="s">
        <v>189</v>
      </c>
      <c r="F772" s="159" t="s">
        <v>2374</v>
      </c>
      <c r="H772" s="160">
        <v>53.28</v>
      </c>
      <c r="I772" s="161"/>
      <c r="L772" s="157"/>
      <c r="M772" s="162"/>
      <c r="T772" s="163"/>
      <c r="AT772" s="158" t="s">
        <v>189</v>
      </c>
      <c r="AU772" s="158" t="s">
        <v>88</v>
      </c>
      <c r="AV772" s="13" t="s">
        <v>88</v>
      </c>
      <c r="AW772" s="13" t="s">
        <v>4</v>
      </c>
      <c r="AX772" s="13" t="s">
        <v>86</v>
      </c>
      <c r="AY772" s="158" t="s">
        <v>178</v>
      </c>
    </row>
    <row r="773" spans="2:65" s="1" customFormat="1" ht="37.799999999999997" customHeight="1">
      <c r="B773" s="34"/>
      <c r="C773" s="133" t="s">
        <v>842</v>
      </c>
      <c r="D773" s="133" t="s">
        <v>180</v>
      </c>
      <c r="E773" s="134" t="s">
        <v>2283</v>
      </c>
      <c r="F773" s="135" t="s">
        <v>2284</v>
      </c>
      <c r="G773" s="136" t="s">
        <v>219</v>
      </c>
      <c r="H773" s="137">
        <v>63</v>
      </c>
      <c r="I773" s="138"/>
      <c r="J773" s="139">
        <f>ROUND(I773*H773,2)</f>
        <v>0</v>
      </c>
      <c r="K773" s="135" t="s">
        <v>2285</v>
      </c>
      <c r="L773" s="34"/>
      <c r="M773" s="140" t="s">
        <v>32</v>
      </c>
      <c r="N773" s="141" t="s">
        <v>50</v>
      </c>
      <c r="P773" s="142">
        <f>O773*H773</f>
        <v>0</v>
      </c>
      <c r="Q773" s="142">
        <v>3.1E-4</v>
      </c>
      <c r="R773" s="142">
        <f>Q773*H773</f>
        <v>1.9529999999999999E-2</v>
      </c>
      <c r="S773" s="142">
        <v>0</v>
      </c>
      <c r="T773" s="143">
        <f>S773*H773</f>
        <v>0</v>
      </c>
      <c r="AR773" s="144" t="s">
        <v>185</v>
      </c>
      <c r="AT773" s="144" t="s">
        <v>180</v>
      </c>
      <c r="AU773" s="144" t="s">
        <v>88</v>
      </c>
      <c r="AY773" s="18" t="s">
        <v>178</v>
      </c>
      <c r="BE773" s="145">
        <f>IF(N773="základní",J773,0)</f>
        <v>0</v>
      </c>
      <c r="BF773" s="145">
        <f>IF(N773="snížená",J773,0)</f>
        <v>0</v>
      </c>
      <c r="BG773" s="145">
        <f>IF(N773="zákl. přenesená",J773,0)</f>
        <v>0</v>
      </c>
      <c r="BH773" s="145">
        <f>IF(N773="sníž. přenesená",J773,0)</f>
        <v>0</v>
      </c>
      <c r="BI773" s="145">
        <f>IF(N773="nulová",J773,0)</f>
        <v>0</v>
      </c>
      <c r="BJ773" s="18" t="s">
        <v>86</v>
      </c>
      <c r="BK773" s="145">
        <f>ROUND(I773*H773,2)</f>
        <v>0</v>
      </c>
      <c r="BL773" s="18" t="s">
        <v>185</v>
      </c>
      <c r="BM773" s="144" t="s">
        <v>2375</v>
      </c>
    </row>
    <row r="774" spans="2:65" s="1" customFormat="1" ht="10.199999999999999">
      <c r="B774" s="34"/>
      <c r="D774" s="146" t="s">
        <v>187</v>
      </c>
      <c r="F774" s="147" t="s">
        <v>2287</v>
      </c>
      <c r="I774" s="148"/>
      <c r="L774" s="34"/>
      <c r="M774" s="149"/>
      <c r="T774" s="55"/>
      <c r="AT774" s="18" t="s">
        <v>187</v>
      </c>
      <c r="AU774" s="18" t="s">
        <v>88</v>
      </c>
    </row>
    <row r="775" spans="2:65" s="12" customFormat="1" ht="10.199999999999999">
      <c r="B775" s="150"/>
      <c r="D775" s="151" t="s">
        <v>189</v>
      </c>
      <c r="E775" s="152" t="s">
        <v>32</v>
      </c>
      <c r="F775" s="153" t="s">
        <v>2027</v>
      </c>
      <c r="H775" s="152" t="s">
        <v>32</v>
      </c>
      <c r="I775" s="154"/>
      <c r="L775" s="150"/>
      <c r="M775" s="155"/>
      <c r="T775" s="156"/>
      <c r="AT775" s="152" t="s">
        <v>189</v>
      </c>
      <c r="AU775" s="152" t="s">
        <v>88</v>
      </c>
      <c r="AV775" s="12" t="s">
        <v>86</v>
      </c>
      <c r="AW775" s="12" t="s">
        <v>41</v>
      </c>
      <c r="AX775" s="12" t="s">
        <v>79</v>
      </c>
      <c r="AY775" s="152" t="s">
        <v>178</v>
      </c>
    </row>
    <row r="776" spans="2:65" s="12" customFormat="1" ht="10.199999999999999">
      <c r="B776" s="150"/>
      <c r="D776" s="151" t="s">
        <v>189</v>
      </c>
      <c r="E776" s="152" t="s">
        <v>32</v>
      </c>
      <c r="F776" s="153" t="s">
        <v>2000</v>
      </c>
      <c r="H776" s="152" t="s">
        <v>32</v>
      </c>
      <c r="I776" s="154"/>
      <c r="L776" s="150"/>
      <c r="M776" s="155"/>
      <c r="T776" s="156"/>
      <c r="AT776" s="152" t="s">
        <v>189</v>
      </c>
      <c r="AU776" s="152" t="s">
        <v>88</v>
      </c>
      <c r="AV776" s="12" t="s">
        <v>86</v>
      </c>
      <c r="AW776" s="12" t="s">
        <v>41</v>
      </c>
      <c r="AX776" s="12" t="s">
        <v>79</v>
      </c>
      <c r="AY776" s="152" t="s">
        <v>178</v>
      </c>
    </row>
    <row r="777" spans="2:65" s="12" customFormat="1" ht="10.199999999999999">
      <c r="B777" s="150"/>
      <c r="D777" s="151" t="s">
        <v>189</v>
      </c>
      <c r="E777" s="152" t="s">
        <v>32</v>
      </c>
      <c r="F777" s="153" t="s">
        <v>2288</v>
      </c>
      <c r="H777" s="152" t="s">
        <v>32</v>
      </c>
      <c r="I777" s="154"/>
      <c r="L777" s="150"/>
      <c r="M777" s="155"/>
      <c r="T777" s="156"/>
      <c r="AT777" s="152" t="s">
        <v>189</v>
      </c>
      <c r="AU777" s="152" t="s">
        <v>88</v>
      </c>
      <c r="AV777" s="12" t="s">
        <v>86</v>
      </c>
      <c r="AW777" s="12" t="s">
        <v>41</v>
      </c>
      <c r="AX777" s="12" t="s">
        <v>79</v>
      </c>
      <c r="AY777" s="152" t="s">
        <v>178</v>
      </c>
    </row>
    <row r="778" spans="2:65" s="12" customFormat="1" ht="10.199999999999999">
      <c r="B778" s="150"/>
      <c r="D778" s="151" t="s">
        <v>189</v>
      </c>
      <c r="E778" s="152" t="s">
        <v>32</v>
      </c>
      <c r="F778" s="153" t="s">
        <v>2315</v>
      </c>
      <c r="H778" s="152" t="s">
        <v>32</v>
      </c>
      <c r="I778" s="154"/>
      <c r="L778" s="150"/>
      <c r="M778" s="155"/>
      <c r="T778" s="156"/>
      <c r="AT778" s="152" t="s">
        <v>189</v>
      </c>
      <c r="AU778" s="152" t="s">
        <v>88</v>
      </c>
      <c r="AV778" s="12" t="s">
        <v>86</v>
      </c>
      <c r="AW778" s="12" t="s">
        <v>41</v>
      </c>
      <c r="AX778" s="12" t="s">
        <v>79</v>
      </c>
      <c r="AY778" s="152" t="s">
        <v>178</v>
      </c>
    </row>
    <row r="779" spans="2:65" s="13" customFormat="1" ht="10.199999999999999">
      <c r="B779" s="157"/>
      <c r="D779" s="151" t="s">
        <v>189</v>
      </c>
      <c r="E779" s="158" t="s">
        <v>32</v>
      </c>
      <c r="F779" s="159" t="s">
        <v>2376</v>
      </c>
      <c r="H779" s="160">
        <v>63</v>
      </c>
      <c r="I779" s="161"/>
      <c r="L779" s="157"/>
      <c r="M779" s="162"/>
      <c r="T779" s="163"/>
      <c r="AT779" s="158" t="s">
        <v>189</v>
      </c>
      <c r="AU779" s="158" t="s">
        <v>88</v>
      </c>
      <c r="AV779" s="13" t="s">
        <v>88</v>
      </c>
      <c r="AW779" s="13" t="s">
        <v>41</v>
      </c>
      <c r="AX779" s="13" t="s">
        <v>79</v>
      </c>
      <c r="AY779" s="158" t="s">
        <v>178</v>
      </c>
    </row>
    <row r="780" spans="2:65" s="14" customFormat="1" ht="10.199999999999999">
      <c r="B780" s="164"/>
      <c r="D780" s="151" t="s">
        <v>189</v>
      </c>
      <c r="E780" s="165" t="s">
        <v>32</v>
      </c>
      <c r="F780" s="166" t="s">
        <v>192</v>
      </c>
      <c r="H780" s="167">
        <v>63</v>
      </c>
      <c r="I780" s="168"/>
      <c r="L780" s="164"/>
      <c r="M780" s="169"/>
      <c r="T780" s="170"/>
      <c r="AT780" s="165" t="s">
        <v>189</v>
      </c>
      <c r="AU780" s="165" t="s">
        <v>88</v>
      </c>
      <c r="AV780" s="14" t="s">
        <v>185</v>
      </c>
      <c r="AW780" s="14" t="s">
        <v>41</v>
      </c>
      <c r="AX780" s="14" t="s">
        <v>86</v>
      </c>
      <c r="AY780" s="165" t="s">
        <v>178</v>
      </c>
    </row>
    <row r="781" spans="2:65" s="1" customFormat="1" ht="24.15" customHeight="1">
      <c r="B781" s="34"/>
      <c r="C781" s="133" t="s">
        <v>849</v>
      </c>
      <c r="D781" s="133" t="s">
        <v>180</v>
      </c>
      <c r="E781" s="134" t="s">
        <v>2290</v>
      </c>
      <c r="F781" s="135" t="s">
        <v>2291</v>
      </c>
      <c r="G781" s="136" t="s">
        <v>219</v>
      </c>
      <c r="H781" s="137">
        <v>2</v>
      </c>
      <c r="I781" s="138"/>
      <c r="J781" s="139">
        <f>ROUND(I781*H781,2)</f>
        <v>0</v>
      </c>
      <c r="K781" s="135" t="s">
        <v>184</v>
      </c>
      <c r="L781" s="34"/>
      <c r="M781" s="140" t="s">
        <v>32</v>
      </c>
      <c r="N781" s="141" t="s">
        <v>50</v>
      </c>
      <c r="P781" s="142">
        <f>O781*H781</f>
        <v>0</v>
      </c>
      <c r="Q781" s="142">
        <v>2.66E-3</v>
      </c>
      <c r="R781" s="142">
        <f>Q781*H781</f>
        <v>5.3200000000000001E-3</v>
      </c>
      <c r="S781" s="142">
        <v>0</v>
      </c>
      <c r="T781" s="143">
        <f>S781*H781</f>
        <v>0</v>
      </c>
      <c r="AR781" s="144" t="s">
        <v>185</v>
      </c>
      <c r="AT781" s="144" t="s">
        <v>180</v>
      </c>
      <c r="AU781" s="144" t="s">
        <v>88</v>
      </c>
      <c r="AY781" s="18" t="s">
        <v>178</v>
      </c>
      <c r="BE781" s="145">
        <f>IF(N781="základní",J781,0)</f>
        <v>0</v>
      </c>
      <c r="BF781" s="145">
        <f>IF(N781="snížená",J781,0)</f>
        <v>0</v>
      </c>
      <c r="BG781" s="145">
        <f>IF(N781="zákl. přenesená",J781,0)</f>
        <v>0</v>
      </c>
      <c r="BH781" s="145">
        <f>IF(N781="sníž. přenesená",J781,0)</f>
        <v>0</v>
      </c>
      <c r="BI781" s="145">
        <f>IF(N781="nulová",J781,0)</f>
        <v>0</v>
      </c>
      <c r="BJ781" s="18" t="s">
        <v>86</v>
      </c>
      <c r="BK781" s="145">
        <f>ROUND(I781*H781,2)</f>
        <v>0</v>
      </c>
      <c r="BL781" s="18" t="s">
        <v>185</v>
      </c>
      <c r="BM781" s="144" t="s">
        <v>2377</v>
      </c>
    </row>
    <row r="782" spans="2:65" s="1" customFormat="1" ht="10.199999999999999">
      <c r="B782" s="34"/>
      <c r="D782" s="146" t="s">
        <v>187</v>
      </c>
      <c r="F782" s="147" t="s">
        <v>2293</v>
      </c>
      <c r="I782" s="148"/>
      <c r="L782" s="34"/>
      <c r="M782" s="149"/>
      <c r="T782" s="55"/>
      <c r="AT782" s="18" t="s">
        <v>187</v>
      </c>
      <c r="AU782" s="18" t="s">
        <v>88</v>
      </c>
    </row>
    <row r="783" spans="2:65" s="12" customFormat="1" ht="10.199999999999999">
      <c r="B783" s="150"/>
      <c r="D783" s="151" t="s">
        <v>189</v>
      </c>
      <c r="E783" s="152" t="s">
        <v>32</v>
      </c>
      <c r="F783" s="153" t="s">
        <v>2027</v>
      </c>
      <c r="H783" s="152" t="s">
        <v>32</v>
      </c>
      <c r="I783" s="154"/>
      <c r="L783" s="150"/>
      <c r="M783" s="155"/>
      <c r="T783" s="156"/>
      <c r="AT783" s="152" t="s">
        <v>189</v>
      </c>
      <c r="AU783" s="152" t="s">
        <v>88</v>
      </c>
      <c r="AV783" s="12" t="s">
        <v>86</v>
      </c>
      <c r="AW783" s="12" t="s">
        <v>41</v>
      </c>
      <c r="AX783" s="12" t="s">
        <v>79</v>
      </c>
      <c r="AY783" s="152" t="s">
        <v>178</v>
      </c>
    </row>
    <row r="784" spans="2:65" s="12" customFormat="1" ht="10.199999999999999">
      <c r="B784" s="150"/>
      <c r="D784" s="151" t="s">
        <v>189</v>
      </c>
      <c r="E784" s="152" t="s">
        <v>32</v>
      </c>
      <c r="F784" s="153" t="s">
        <v>2000</v>
      </c>
      <c r="H784" s="152" t="s">
        <v>32</v>
      </c>
      <c r="I784" s="154"/>
      <c r="L784" s="150"/>
      <c r="M784" s="155"/>
      <c r="T784" s="156"/>
      <c r="AT784" s="152" t="s">
        <v>189</v>
      </c>
      <c r="AU784" s="152" t="s">
        <v>88</v>
      </c>
      <c r="AV784" s="12" t="s">
        <v>86</v>
      </c>
      <c r="AW784" s="12" t="s">
        <v>41</v>
      </c>
      <c r="AX784" s="12" t="s">
        <v>79</v>
      </c>
      <c r="AY784" s="152" t="s">
        <v>178</v>
      </c>
    </row>
    <row r="785" spans="2:65" s="12" customFormat="1" ht="10.199999999999999">
      <c r="B785" s="150"/>
      <c r="D785" s="151" t="s">
        <v>189</v>
      </c>
      <c r="E785" s="152" t="s">
        <v>32</v>
      </c>
      <c r="F785" s="153" t="s">
        <v>2315</v>
      </c>
      <c r="H785" s="152" t="s">
        <v>32</v>
      </c>
      <c r="I785" s="154"/>
      <c r="L785" s="150"/>
      <c r="M785" s="155"/>
      <c r="T785" s="156"/>
      <c r="AT785" s="152" t="s">
        <v>189</v>
      </c>
      <c r="AU785" s="152" t="s">
        <v>88</v>
      </c>
      <c r="AV785" s="12" t="s">
        <v>86</v>
      </c>
      <c r="AW785" s="12" t="s">
        <v>41</v>
      </c>
      <c r="AX785" s="12" t="s">
        <v>79</v>
      </c>
      <c r="AY785" s="152" t="s">
        <v>178</v>
      </c>
    </row>
    <row r="786" spans="2:65" s="13" customFormat="1" ht="10.199999999999999">
      <c r="B786" s="157"/>
      <c r="D786" s="151" t="s">
        <v>189</v>
      </c>
      <c r="E786" s="158" t="s">
        <v>32</v>
      </c>
      <c r="F786" s="159" t="s">
        <v>2378</v>
      </c>
      <c r="H786" s="160">
        <v>2</v>
      </c>
      <c r="I786" s="161"/>
      <c r="L786" s="157"/>
      <c r="M786" s="162"/>
      <c r="T786" s="163"/>
      <c r="AT786" s="158" t="s">
        <v>189</v>
      </c>
      <c r="AU786" s="158" t="s">
        <v>88</v>
      </c>
      <c r="AV786" s="13" t="s">
        <v>88</v>
      </c>
      <c r="AW786" s="13" t="s">
        <v>41</v>
      </c>
      <c r="AX786" s="13" t="s">
        <v>79</v>
      </c>
      <c r="AY786" s="158" t="s">
        <v>178</v>
      </c>
    </row>
    <row r="787" spans="2:65" s="14" customFormat="1" ht="10.199999999999999">
      <c r="B787" s="164"/>
      <c r="D787" s="151" t="s">
        <v>189</v>
      </c>
      <c r="E787" s="165" t="s">
        <v>32</v>
      </c>
      <c r="F787" s="166" t="s">
        <v>192</v>
      </c>
      <c r="H787" s="167">
        <v>2</v>
      </c>
      <c r="I787" s="168"/>
      <c r="L787" s="164"/>
      <c r="M787" s="169"/>
      <c r="T787" s="170"/>
      <c r="AT787" s="165" t="s">
        <v>189</v>
      </c>
      <c r="AU787" s="165" t="s">
        <v>88</v>
      </c>
      <c r="AV787" s="14" t="s">
        <v>185</v>
      </c>
      <c r="AW787" s="14" t="s">
        <v>41</v>
      </c>
      <c r="AX787" s="14" t="s">
        <v>86</v>
      </c>
      <c r="AY787" s="165" t="s">
        <v>178</v>
      </c>
    </row>
    <row r="788" spans="2:65" s="1" customFormat="1" ht="24.15" customHeight="1">
      <c r="B788" s="34"/>
      <c r="C788" s="133" t="s">
        <v>857</v>
      </c>
      <c r="D788" s="133" t="s">
        <v>180</v>
      </c>
      <c r="E788" s="134" t="s">
        <v>2295</v>
      </c>
      <c r="F788" s="135" t="s">
        <v>2296</v>
      </c>
      <c r="G788" s="136" t="s">
        <v>202</v>
      </c>
      <c r="H788" s="137">
        <v>25</v>
      </c>
      <c r="I788" s="138"/>
      <c r="J788" s="139">
        <f>ROUND(I788*H788,2)</f>
        <v>0</v>
      </c>
      <c r="K788" s="135" t="s">
        <v>376</v>
      </c>
      <c r="L788" s="34"/>
      <c r="M788" s="140" t="s">
        <v>32</v>
      </c>
      <c r="N788" s="141" t="s">
        <v>50</v>
      </c>
      <c r="P788" s="142">
        <f>O788*H788</f>
        <v>0</v>
      </c>
      <c r="Q788" s="142">
        <v>7.9000000000000001E-4</v>
      </c>
      <c r="R788" s="142">
        <f>Q788*H788</f>
        <v>1.975E-2</v>
      </c>
      <c r="S788" s="142">
        <v>0</v>
      </c>
      <c r="T788" s="143">
        <f>S788*H788</f>
        <v>0</v>
      </c>
      <c r="AR788" s="144" t="s">
        <v>185</v>
      </c>
      <c r="AT788" s="144" t="s">
        <v>180</v>
      </c>
      <c r="AU788" s="144" t="s">
        <v>88</v>
      </c>
      <c r="AY788" s="18" t="s">
        <v>178</v>
      </c>
      <c r="BE788" s="145">
        <f>IF(N788="základní",J788,0)</f>
        <v>0</v>
      </c>
      <c r="BF788" s="145">
        <f>IF(N788="snížená",J788,0)</f>
        <v>0</v>
      </c>
      <c r="BG788" s="145">
        <f>IF(N788="zákl. přenesená",J788,0)</f>
        <v>0</v>
      </c>
      <c r="BH788" s="145">
        <f>IF(N788="sníž. přenesená",J788,0)</f>
        <v>0</v>
      </c>
      <c r="BI788" s="145">
        <f>IF(N788="nulová",J788,0)</f>
        <v>0</v>
      </c>
      <c r="BJ788" s="18" t="s">
        <v>86</v>
      </c>
      <c r="BK788" s="145">
        <f>ROUND(I788*H788,2)</f>
        <v>0</v>
      </c>
      <c r="BL788" s="18" t="s">
        <v>185</v>
      </c>
      <c r="BM788" s="144" t="s">
        <v>2379</v>
      </c>
    </row>
    <row r="789" spans="2:65" s="12" customFormat="1" ht="10.199999999999999">
      <c r="B789" s="150"/>
      <c r="D789" s="151" t="s">
        <v>189</v>
      </c>
      <c r="E789" s="152" t="s">
        <v>32</v>
      </c>
      <c r="F789" s="153" t="s">
        <v>2027</v>
      </c>
      <c r="H789" s="152" t="s">
        <v>32</v>
      </c>
      <c r="I789" s="154"/>
      <c r="L789" s="150"/>
      <c r="M789" s="155"/>
      <c r="T789" s="156"/>
      <c r="AT789" s="152" t="s">
        <v>189</v>
      </c>
      <c r="AU789" s="152" t="s">
        <v>88</v>
      </c>
      <c r="AV789" s="12" t="s">
        <v>86</v>
      </c>
      <c r="AW789" s="12" t="s">
        <v>41</v>
      </c>
      <c r="AX789" s="12" t="s">
        <v>79</v>
      </c>
      <c r="AY789" s="152" t="s">
        <v>178</v>
      </c>
    </row>
    <row r="790" spans="2:65" s="12" customFormat="1" ht="10.199999999999999">
      <c r="B790" s="150"/>
      <c r="D790" s="151" t="s">
        <v>189</v>
      </c>
      <c r="E790" s="152" t="s">
        <v>32</v>
      </c>
      <c r="F790" s="153" t="s">
        <v>2000</v>
      </c>
      <c r="H790" s="152" t="s">
        <v>32</v>
      </c>
      <c r="I790" s="154"/>
      <c r="L790" s="150"/>
      <c r="M790" s="155"/>
      <c r="T790" s="156"/>
      <c r="AT790" s="152" t="s">
        <v>189</v>
      </c>
      <c r="AU790" s="152" t="s">
        <v>88</v>
      </c>
      <c r="AV790" s="12" t="s">
        <v>86</v>
      </c>
      <c r="AW790" s="12" t="s">
        <v>41</v>
      </c>
      <c r="AX790" s="12" t="s">
        <v>79</v>
      </c>
      <c r="AY790" s="152" t="s">
        <v>178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2315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88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3" customFormat="1" ht="10.199999999999999">
      <c r="B792" s="157"/>
      <c r="D792" s="151" t="s">
        <v>189</v>
      </c>
      <c r="E792" s="158" t="s">
        <v>32</v>
      </c>
      <c r="F792" s="159" t="s">
        <v>2332</v>
      </c>
      <c r="H792" s="160">
        <v>25</v>
      </c>
      <c r="I792" s="161"/>
      <c r="L792" s="157"/>
      <c r="M792" s="162"/>
      <c r="T792" s="163"/>
      <c r="AT792" s="158" t="s">
        <v>189</v>
      </c>
      <c r="AU792" s="158" t="s">
        <v>88</v>
      </c>
      <c r="AV792" s="13" t="s">
        <v>88</v>
      </c>
      <c r="AW792" s="13" t="s">
        <v>41</v>
      </c>
      <c r="AX792" s="13" t="s">
        <v>79</v>
      </c>
      <c r="AY792" s="158" t="s">
        <v>178</v>
      </c>
    </row>
    <row r="793" spans="2:65" s="14" customFormat="1" ht="10.199999999999999">
      <c r="B793" s="164"/>
      <c r="D793" s="151" t="s">
        <v>189</v>
      </c>
      <c r="E793" s="165" t="s">
        <v>32</v>
      </c>
      <c r="F793" s="166" t="s">
        <v>192</v>
      </c>
      <c r="H793" s="167">
        <v>25</v>
      </c>
      <c r="I793" s="168"/>
      <c r="L793" s="164"/>
      <c r="M793" s="169"/>
      <c r="T793" s="170"/>
      <c r="AT793" s="165" t="s">
        <v>189</v>
      </c>
      <c r="AU793" s="165" t="s">
        <v>88</v>
      </c>
      <c r="AV793" s="14" t="s">
        <v>185</v>
      </c>
      <c r="AW793" s="14" t="s">
        <v>41</v>
      </c>
      <c r="AX793" s="14" t="s">
        <v>86</v>
      </c>
      <c r="AY793" s="165" t="s">
        <v>178</v>
      </c>
    </row>
    <row r="794" spans="2:65" s="1" customFormat="1" ht="24.15" customHeight="1">
      <c r="B794" s="34"/>
      <c r="C794" s="171" t="s">
        <v>863</v>
      </c>
      <c r="D794" s="171" t="s">
        <v>398</v>
      </c>
      <c r="E794" s="172" t="s">
        <v>2298</v>
      </c>
      <c r="F794" s="173" t="s">
        <v>2299</v>
      </c>
      <c r="G794" s="174" t="s">
        <v>202</v>
      </c>
      <c r="H794" s="175">
        <v>26.25</v>
      </c>
      <c r="I794" s="176"/>
      <c r="J794" s="177">
        <f>ROUND(I794*H794,2)</f>
        <v>0</v>
      </c>
      <c r="K794" s="173" t="s">
        <v>184</v>
      </c>
      <c r="L794" s="178"/>
      <c r="M794" s="179" t="s">
        <v>32</v>
      </c>
      <c r="N794" s="180" t="s">
        <v>50</v>
      </c>
      <c r="P794" s="142">
        <f>O794*H794</f>
        <v>0</v>
      </c>
      <c r="Q794" s="142">
        <v>0.12776999999999999</v>
      </c>
      <c r="R794" s="142">
        <f>Q794*H794</f>
        <v>3.3539624999999997</v>
      </c>
      <c r="S794" s="142">
        <v>0</v>
      </c>
      <c r="T794" s="143">
        <f>S794*H794</f>
        <v>0</v>
      </c>
      <c r="AR794" s="144" t="s">
        <v>241</v>
      </c>
      <c r="AT794" s="144" t="s">
        <v>398</v>
      </c>
      <c r="AU794" s="144" t="s">
        <v>88</v>
      </c>
      <c r="AY794" s="18" t="s">
        <v>178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8" t="s">
        <v>86</v>
      </c>
      <c r="BK794" s="145">
        <f>ROUND(I794*H794,2)</f>
        <v>0</v>
      </c>
      <c r="BL794" s="18" t="s">
        <v>185</v>
      </c>
      <c r="BM794" s="144" t="s">
        <v>2380</v>
      </c>
    </row>
    <row r="795" spans="2:65" s="13" customFormat="1" ht="10.199999999999999">
      <c r="B795" s="157"/>
      <c r="D795" s="151" t="s">
        <v>189</v>
      </c>
      <c r="F795" s="159" t="s">
        <v>2301</v>
      </c>
      <c r="H795" s="160">
        <v>26.25</v>
      </c>
      <c r="I795" s="161"/>
      <c r="L795" s="157"/>
      <c r="M795" s="162"/>
      <c r="T795" s="163"/>
      <c r="AT795" s="158" t="s">
        <v>189</v>
      </c>
      <c r="AU795" s="158" t="s">
        <v>88</v>
      </c>
      <c r="AV795" s="13" t="s">
        <v>88</v>
      </c>
      <c r="AW795" s="13" t="s">
        <v>4</v>
      </c>
      <c r="AX795" s="13" t="s">
        <v>86</v>
      </c>
      <c r="AY795" s="158" t="s">
        <v>178</v>
      </c>
    </row>
    <row r="796" spans="2:65" s="11" customFormat="1" ht="22.8" customHeight="1">
      <c r="B796" s="121"/>
      <c r="D796" s="122" t="s">
        <v>78</v>
      </c>
      <c r="E796" s="131" t="s">
        <v>199</v>
      </c>
      <c r="F796" s="131" t="s">
        <v>452</v>
      </c>
      <c r="I796" s="124"/>
      <c r="J796" s="132">
        <f>BK796</f>
        <v>0</v>
      </c>
      <c r="L796" s="121"/>
      <c r="M796" s="126"/>
      <c r="P796" s="127">
        <f>P797+SUM(P798:P810)</f>
        <v>0</v>
      </c>
      <c r="R796" s="127">
        <f>R797+SUM(R798:R810)</f>
        <v>10.19984</v>
      </c>
      <c r="T796" s="128">
        <f>T797+SUM(T798:T810)</f>
        <v>0</v>
      </c>
      <c r="AR796" s="122" t="s">
        <v>86</v>
      </c>
      <c r="AT796" s="129" t="s">
        <v>78</v>
      </c>
      <c r="AU796" s="129" t="s">
        <v>86</v>
      </c>
      <c r="AY796" s="122" t="s">
        <v>178</v>
      </c>
      <c r="BK796" s="130">
        <f>BK797+SUM(BK798:BK810)</f>
        <v>0</v>
      </c>
    </row>
    <row r="797" spans="2:65" s="1" customFormat="1" ht="16.5" customHeight="1">
      <c r="B797" s="34"/>
      <c r="C797" s="133" t="s">
        <v>872</v>
      </c>
      <c r="D797" s="133" t="s">
        <v>180</v>
      </c>
      <c r="E797" s="134" t="s">
        <v>454</v>
      </c>
      <c r="F797" s="135" t="s">
        <v>455</v>
      </c>
      <c r="G797" s="136" t="s">
        <v>202</v>
      </c>
      <c r="H797" s="137">
        <v>691</v>
      </c>
      <c r="I797" s="138"/>
      <c r="J797" s="139">
        <f>ROUND(I797*H797,2)</f>
        <v>0</v>
      </c>
      <c r="K797" s="135" t="s">
        <v>184</v>
      </c>
      <c r="L797" s="34"/>
      <c r="M797" s="140" t="s">
        <v>32</v>
      </c>
      <c r="N797" s="141" t="s">
        <v>50</v>
      </c>
      <c r="P797" s="142">
        <f>O797*H797</f>
        <v>0</v>
      </c>
      <c r="Q797" s="142">
        <v>0</v>
      </c>
      <c r="R797" s="142">
        <f>Q797*H797</f>
        <v>0</v>
      </c>
      <c r="S797" s="142">
        <v>0</v>
      </c>
      <c r="T797" s="143">
        <f>S797*H797</f>
        <v>0</v>
      </c>
      <c r="AR797" s="144" t="s">
        <v>185</v>
      </c>
      <c r="AT797" s="144" t="s">
        <v>180</v>
      </c>
      <c r="AU797" s="144" t="s">
        <v>88</v>
      </c>
      <c r="AY797" s="18" t="s">
        <v>178</v>
      </c>
      <c r="BE797" s="145">
        <f>IF(N797="základní",J797,0)</f>
        <v>0</v>
      </c>
      <c r="BF797" s="145">
        <f>IF(N797="snížená",J797,0)</f>
        <v>0</v>
      </c>
      <c r="BG797" s="145">
        <f>IF(N797="zákl. přenesená",J797,0)</f>
        <v>0</v>
      </c>
      <c r="BH797" s="145">
        <f>IF(N797="sníž. přenesená",J797,0)</f>
        <v>0</v>
      </c>
      <c r="BI797" s="145">
        <f>IF(N797="nulová",J797,0)</f>
        <v>0</v>
      </c>
      <c r="BJ797" s="18" t="s">
        <v>86</v>
      </c>
      <c r="BK797" s="145">
        <f>ROUND(I797*H797,2)</f>
        <v>0</v>
      </c>
      <c r="BL797" s="18" t="s">
        <v>185</v>
      </c>
      <c r="BM797" s="144" t="s">
        <v>2381</v>
      </c>
    </row>
    <row r="798" spans="2:65" s="1" customFormat="1" ht="10.199999999999999">
      <c r="B798" s="34"/>
      <c r="D798" s="146" t="s">
        <v>187</v>
      </c>
      <c r="F798" s="147" t="s">
        <v>457</v>
      </c>
      <c r="I798" s="148"/>
      <c r="L798" s="34"/>
      <c r="M798" s="149"/>
      <c r="T798" s="55"/>
      <c r="AT798" s="18" t="s">
        <v>187</v>
      </c>
      <c r="AU798" s="18" t="s">
        <v>88</v>
      </c>
    </row>
    <row r="799" spans="2:65" s="12" customFormat="1" ht="10.199999999999999">
      <c r="B799" s="150"/>
      <c r="D799" s="151" t="s">
        <v>189</v>
      </c>
      <c r="E799" s="152" t="s">
        <v>32</v>
      </c>
      <c r="F799" s="153" t="s">
        <v>2027</v>
      </c>
      <c r="H799" s="152" t="s">
        <v>32</v>
      </c>
      <c r="I799" s="154"/>
      <c r="L799" s="150"/>
      <c r="M799" s="155"/>
      <c r="T799" s="156"/>
      <c r="AT799" s="152" t="s">
        <v>189</v>
      </c>
      <c r="AU799" s="152" t="s">
        <v>88</v>
      </c>
      <c r="AV799" s="12" t="s">
        <v>86</v>
      </c>
      <c r="AW799" s="12" t="s">
        <v>41</v>
      </c>
      <c r="AX799" s="12" t="s">
        <v>79</v>
      </c>
      <c r="AY799" s="152" t="s">
        <v>178</v>
      </c>
    </row>
    <row r="800" spans="2:65" s="12" customFormat="1" ht="10.199999999999999">
      <c r="B800" s="150"/>
      <c r="D800" s="151" t="s">
        <v>189</v>
      </c>
      <c r="E800" s="152" t="s">
        <v>32</v>
      </c>
      <c r="F800" s="153" t="s">
        <v>2000</v>
      </c>
      <c r="H800" s="152" t="s">
        <v>32</v>
      </c>
      <c r="I800" s="154"/>
      <c r="L800" s="150"/>
      <c r="M800" s="155"/>
      <c r="T800" s="156"/>
      <c r="AT800" s="152" t="s">
        <v>189</v>
      </c>
      <c r="AU800" s="152" t="s">
        <v>88</v>
      </c>
      <c r="AV800" s="12" t="s">
        <v>86</v>
      </c>
      <c r="AW800" s="12" t="s">
        <v>41</v>
      </c>
      <c r="AX800" s="12" t="s">
        <v>79</v>
      </c>
      <c r="AY800" s="152" t="s">
        <v>178</v>
      </c>
    </row>
    <row r="801" spans="2:65" s="12" customFormat="1" ht="10.199999999999999">
      <c r="B801" s="150"/>
      <c r="D801" s="151" t="s">
        <v>189</v>
      </c>
      <c r="E801" s="152" t="s">
        <v>32</v>
      </c>
      <c r="F801" s="153" t="s">
        <v>458</v>
      </c>
      <c r="H801" s="152" t="s">
        <v>32</v>
      </c>
      <c r="I801" s="154"/>
      <c r="L801" s="150"/>
      <c r="M801" s="155"/>
      <c r="T801" s="156"/>
      <c r="AT801" s="152" t="s">
        <v>189</v>
      </c>
      <c r="AU801" s="152" t="s">
        <v>88</v>
      </c>
      <c r="AV801" s="12" t="s">
        <v>86</v>
      </c>
      <c r="AW801" s="12" t="s">
        <v>41</v>
      </c>
      <c r="AX801" s="12" t="s">
        <v>79</v>
      </c>
      <c r="AY801" s="152" t="s">
        <v>178</v>
      </c>
    </row>
    <row r="802" spans="2:65" s="13" customFormat="1" ht="10.199999999999999">
      <c r="B802" s="157"/>
      <c r="D802" s="151" t="s">
        <v>189</v>
      </c>
      <c r="E802" s="158" t="s">
        <v>32</v>
      </c>
      <c r="F802" s="159" t="s">
        <v>1982</v>
      </c>
      <c r="H802" s="160">
        <v>691</v>
      </c>
      <c r="I802" s="161"/>
      <c r="L802" s="157"/>
      <c r="M802" s="162"/>
      <c r="T802" s="163"/>
      <c r="AT802" s="158" t="s">
        <v>189</v>
      </c>
      <c r="AU802" s="158" t="s">
        <v>88</v>
      </c>
      <c r="AV802" s="13" t="s">
        <v>88</v>
      </c>
      <c r="AW802" s="13" t="s">
        <v>41</v>
      </c>
      <c r="AX802" s="13" t="s">
        <v>79</v>
      </c>
      <c r="AY802" s="158" t="s">
        <v>178</v>
      </c>
    </row>
    <row r="803" spans="2:65" s="14" customFormat="1" ht="10.199999999999999">
      <c r="B803" s="164"/>
      <c r="D803" s="151" t="s">
        <v>189</v>
      </c>
      <c r="E803" s="165" t="s">
        <v>32</v>
      </c>
      <c r="F803" s="166" t="s">
        <v>192</v>
      </c>
      <c r="H803" s="167">
        <v>691</v>
      </c>
      <c r="I803" s="168"/>
      <c r="L803" s="164"/>
      <c r="M803" s="169"/>
      <c r="T803" s="170"/>
      <c r="AT803" s="165" t="s">
        <v>189</v>
      </c>
      <c r="AU803" s="165" t="s">
        <v>88</v>
      </c>
      <c r="AV803" s="14" t="s">
        <v>185</v>
      </c>
      <c r="AW803" s="14" t="s">
        <v>41</v>
      </c>
      <c r="AX803" s="14" t="s">
        <v>86</v>
      </c>
      <c r="AY803" s="165" t="s">
        <v>178</v>
      </c>
    </row>
    <row r="804" spans="2:65" s="1" customFormat="1" ht="24.15" customHeight="1">
      <c r="B804" s="34"/>
      <c r="C804" s="133" t="s">
        <v>877</v>
      </c>
      <c r="D804" s="133" t="s">
        <v>180</v>
      </c>
      <c r="E804" s="134" t="s">
        <v>462</v>
      </c>
      <c r="F804" s="135" t="s">
        <v>463</v>
      </c>
      <c r="G804" s="136" t="s">
        <v>202</v>
      </c>
      <c r="H804" s="137">
        <v>691</v>
      </c>
      <c r="I804" s="138"/>
      <c r="J804" s="139">
        <f>ROUND(I804*H804,2)</f>
        <v>0</v>
      </c>
      <c r="K804" s="135" t="s">
        <v>184</v>
      </c>
      <c r="L804" s="34"/>
      <c r="M804" s="140" t="s">
        <v>32</v>
      </c>
      <c r="N804" s="141" t="s">
        <v>50</v>
      </c>
      <c r="P804" s="142">
        <f>O804*H804</f>
        <v>0</v>
      </c>
      <c r="Q804" s="142">
        <v>0</v>
      </c>
      <c r="R804" s="142">
        <f>Q804*H804</f>
        <v>0</v>
      </c>
      <c r="S804" s="142">
        <v>0</v>
      </c>
      <c r="T804" s="143">
        <f>S804*H804</f>
        <v>0</v>
      </c>
      <c r="AR804" s="144" t="s">
        <v>185</v>
      </c>
      <c r="AT804" s="144" t="s">
        <v>180</v>
      </c>
      <c r="AU804" s="144" t="s">
        <v>88</v>
      </c>
      <c r="AY804" s="18" t="s">
        <v>178</v>
      </c>
      <c r="BE804" s="145">
        <f>IF(N804="základní",J804,0)</f>
        <v>0</v>
      </c>
      <c r="BF804" s="145">
        <f>IF(N804="snížená",J804,0)</f>
        <v>0</v>
      </c>
      <c r="BG804" s="145">
        <f>IF(N804="zákl. přenesená",J804,0)</f>
        <v>0</v>
      </c>
      <c r="BH804" s="145">
        <f>IF(N804="sníž. přenesená",J804,0)</f>
        <v>0</v>
      </c>
      <c r="BI804" s="145">
        <f>IF(N804="nulová",J804,0)</f>
        <v>0</v>
      </c>
      <c r="BJ804" s="18" t="s">
        <v>86</v>
      </c>
      <c r="BK804" s="145">
        <f>ROUND(I804*H804,2)</f>
        <v>0</v>
      </c>
      <c r="BL804" s="18" t="s">
        <v>185</v>
      </c>
      <c r="BM804" s="144" t="s">
        <v>2382</v>
      </c>
    </row>
    <row r="805" spans="2:65" s="1" customFormat="1" ht="10.199999999999999">
      <c r="B805" s="34"/>
      <c r="D805" s="146" t="s">
        <v>187</v>
      </c>
      <c r="F805" s="147" t="s">
        <v>465</v>
      </c>
      <c r="I805" s="148"/>
      <c r="L805" s="34"/>
      <c r="M805" s="149"/>
      <c r="T805" s="55"/>
      <c r="AT805" s="18" t="s">
        <v>187</v>
      </c>
      <c r="AU805" s="18" t="s">
        <v>88</v>
      </c>
    </row>
    <row r="806" spans="2:65" s="12" customFormat="1" ht="10.199999999999999">
      <c r="B806" s="150"/>
      <c r="D806" s="151" t="s">
        <v>189</v>
      </c>
      <c r="E806" s="152" t="s">
        <v>32</v>
      </c>
      <c r="F806" s="153" t="s">
        <v>2027</v>
      </c>
      <c r="H806" s="152" t="s">
        <v>32</v>
      </c>
      <c r="I806" s="154"/>
      <c r="L806" s="150"/>
      <c r="M806" s="155"/>
      <c r="T806" s="156"/>
      <c r="AT806" s="152" t="s">
        <v>189</v>
      </c>
      <c r="AU806" s="152" t="s">
        <v>88</v>
      </c>
      <c r="AV806" s="12" t="s">
        <v>86</v>
      </c>
      <c r="AW806" s="12" t="s">
        <v>41</v>
      </c>
      <c r="AX806" s="12" t="s">
        <v>79</v>
      </c>
      <c r="AY806" s="152" t="s">
        <v>178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2000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3" customFormat="1" ht="10.199999999999999">
      <c r="B808" s="157"/>
      <c r="D808" s="151" t="s">
        <v>189</v>
      </c>
      <c r="E808" s="158" t="s">
        <v>32</v>
      </c>
      <c r="F808" s="159" t="s">
        <v>1982</v>
      </c>
      <c r="H808" s="160">
        <v>691</v>
      </c>
      <c r="I808" s="161"/>
      <c r="L808" s="157"/>
      <c r="M808" s="162"/>
      <c r="T808" s="163"/>
      <c r="AT808" s="158" t="s">
        <v>189</v>
      </c>
      <c r="AU808" s="158" t="s">
        <v>88</v>
      </c>
      <c r="AV808" s="13" t="s">
        <v>88</v>
      </c>
      <c r="AW808" s="13" t="s">
        <v>41</v>
      </c>
      <c r="AX808" s="13" t="s">
        <v>79</v>
      </c>
      <c r="AY808" s="158" t="s">
        <v>178</v>
      </c>
    </row>
    <row r="809" spans="2:65" s="14" customFormat="1" ht="10.199999999999999">
      <c r="B809" s="164"/>
      <c r="D809" s="151" t="s">
        <v>189</v>
      </c>
      <c r="E809" s="165" t="s">
        <v>32</v>
      </c>
      <c r="F809" s="166" t="s">
        <v>192</v>
      </c>
      <c r="H809" s="167">
        <v>691</v>
      </c>
      <c r="I809" s="168"/>
      <c r="L809" s="164"/>
      <c r="M809" s="169"/>
      <c r="T809" s="170"/>
      <c r="AT809" s="165" t="s">
        <v>189</v>
      </c>
      <c r="AU809" s="165" t="s">
        <v>88</v>
      </c>
      <c r="AV809" s="14" t="s">
        <v>185</v>
      </c>
      <c r="AW809" s="14" t="s">
        <v>41</v>
      </c>
      <c r="AX809" s="14" t="s">
        <v>86</v>
      </c>
      <c r="AY809" s="165" t="s">
        <v>178</v>
      </c>
    </row>
    <row r="810" spans="2:65" s="11" customFormat="1" ht="20.85" customHeight="1">
      <c r="B810" s="121"/>
      <c r="D810" s="122" t="s">
        <v>78</v>
      </c>
      <c r="E810" s="131" t="s">
        <v>185</v>
      </c>
      <c r="F810" s="131" t="s">
        <v>466</v>
      </c>
      <c r="I810" s="124"/>
      <c r="J810" s="132">
        <f>BK810</f>
        <v>0</v>
      </c>
      <c r="L810" s="121"/>
      <c r="M810" s="126"/>
      <c r="P810" s="127">
        <f>SUM(P811:P835)</f>
        <v>0</v>
      </c>
      <c r="R810" s="127">
        <f>SUM(R811:R835)</f>
        <v>10.19984</v>
      </c>
      <c r="T810" s="128">
        <f>SUM(T811:T835)</f>
        <v>0</v>
      </c>
      <c r="AR810" s="122" t="s">
        <v>86</v>
      </c>
      <c r="AT810" s="129" t="s">
        <v>78</v>
      </c>
      <c r="AU810" s="129" t="s">
        <v>88</v>
      </c>
      <c r="AY810" s="122" t="s">
        <v>178</v>
      </c>
      <c r="BK810" s="130">
        <f>SUM(BK811:BK835)</f>
        <v>0</v>
      </c>
    </row>
    <row r="811" spans="2:65" s="1" customFormat="1" ht="33" customHeight="1">
      <c r="B811" s="34"/>
      <c r="C811" s="133" t="s">
        <v>885</v>
      </c>
      <c r="D811" s="133" t="s">
        <v>180</v>
      </c>
      <c r="E811" s="134" t="s">
        <v>468</v>
      </c>
      <c r="F811" s="135" t="s">
        <v>469</v>
      </c>
      <c r="G811" s="136" t="s">
        <v>277</v>
      </c>
      <c r="H811" s="137">
        <v>99.051000000000002</v>
      </c>
      <c r="I811" s="138"/>
      <c r="J811" s="139">
        <f>ROUND(I811*H811,2)</f>
        <v>0</v>
      </c>
      <c r="K811" s="135" t="s">
        <v>184</v>
      </c>
      <c r="L811" s="34"/>
      <c r="M811" s="140" t="s">
        <v>32</v>
      </c>
      <c r="N811" s="141" t="s">
        <v>50</v>
      </c>
      <c r="P811" s="142">
        <f>O811*H811</f>
        <v>0</v>
      </c>
      <c r="Q811" s="142">
        <v>0</v>
      </c>
      <c r="R811" s="142">
        <f>Q811*H811</f>
        <v>0</v>
      </c>
      <c r="S811" s="142">
        <v>0</v>
      </c>
      <c r="T811" s="143">
        <f>S811*H811</f>
        <v>0</v>
      </c>
      <c r="AR811" s="144" t="s">
        <v>185</v>
      </c>
      <c r="AT811" s="144" t="s">
        <v>180</v>
      </c>
      <c r="AU811" s="144" t="s">
        <v>199</v>
      </c>
      <c r="AY811" s="18" t="s">
        <v>178</v>
      </c>
      <c r="BE811" s="145">
        <f>IF(N811="základní",J811,0)</f>
        <v>0</v>
      </c>
      <c r="BF811" s="145">
        <f>IF(N811="snížená",J811,0)</f>
        <v>0</v>
      </c>
      <c r="BG811" s="145">
        <f>IF(N811="zákl. přenesená",J811,0)</f>
        <v>0</v>
      </c>
      <c r="BH811" s="145">
        <f>IF(N811="sníž. přenesená",J811,0)</f>
        <v>0</v>
      </c>
      <c r="BI811" s="145">
        <f>IF(N811="nulová",J811,0)</f>
        <v>0</v>
      </c>
      <c r="BJ811" s="18" t="s">
        <v>86</v>
      </c>
      <c r="BK811" s="145">
        <f>ROUND(I811*H811,2)</f>
        <v>0</v>
      </c>
      <c r="BL811" s="18" t="s">
        <v>185</v>
      </c>
      <c r="BM811" s="144" t="s">
        <v>2383</v>
      </c>
    </row>
    <row r="812" spans="2:65" s="1" customFormat="1" ht="10.199999999999999">
      <c r="B812" s="34"/>
      <c r="D812" s="146" t="s">
        <v>187</v>
      </c>
      <c r="F812" s="147" t="s">
        <v>471</v>
      </c>
      <c r="I812" s="148"/>
      <c r="L812" s="34"/>
      <c r="M812" s="149"/>
      <c r="T812" s="55"/>
      <c r="AT812" s="18" t="s">
        <v>187</v>
      </c>
      <c r="AU812" s="18" t="s">
        <v>199</v>
      </c>
    </row>
    <row r="813" spans="2:65" s="12" customFormat="1" ht="10.199999999999999">
      <c r="B813" s="150"/>
      <c r="D813" s="151" t="s">
        <v>189</v>
      </c>
      <c r="E813" s="152" t="s">
        <v>32</v>
      </c>
      <c r="F813" s="153" t="s">
        <v>2027</v>
      </c>
      <c r="H813" s="152" t="s">
        <v>32</v>
      </c>
      <c r="I813" s="154"/>
      <c r="L813" s="150"/>
      <c r="M813" s="155"/>
      <c r="T813" s="156"/>
      <c r="AT813" s="152" t="s">
        <v>189</v>
      </c>
      <c r="AU813" s="152" t="s">
        <v>199</v>
      </c>
      <c r="AV813" s="12" t="s">
        <v>86</v>
      </c>
      <c r="AW813" s="12" t="s">
        <v>41</v>
      </c>
      <c r="AX813" s="12" t="s">
        <v>79</v>
      </c>
      <c r="AY813" s="152" t="s">
        <v>178</v>
      </c>
    </row>
    <row r="814" spans="2:65" s="12" customFormat="1" ht="10.199999999999999">
      <c r="B814" s="150"/>
      <c r="D814" s="151" t="s">
        <v>189</v>
      </c>
      <c r="E814" s="152" t="s">
        <v>32</v>
      </c>
      <c r="F814" s="153" t="s">
        <v>2000</v>
      </c>
      <c r="H814" s="152" t="s">
        <v>32</v>
      </c>
      <c r="I814" s="154"/>
      <c r="L814" s="150"/>
      <c r="M814" s="155"/>
      <c r="T814" s="156"/>
      <c r="AT814" s="152" t="s">
        <v>189</v>
      </c>
      <c r="AU814" s="152" t="s">
        <v>199</v>
      </c>
      <c r="AV814" s="12" t="s">
        <v>86</v>
      </c>
      <c r="AW814" s="12" t="s">
        <v>41</v>
      </c>
      <c r="AX814" s="12" t="s">
        <v>79</v>
      </c>
      <c r="AY814" s="152" t="s">
        <v>178</v>
      </c>
    </row>
    <row r="815" spans="2:65" s="12" customFormat="1" ht="10.199999999999999">
      <c r="B815" s="150"/>
      <c r="D815" s="151" t="s">
        <v>189</v>
      </c>
      <c r="E815" s="152" t="s">
        <v>32</v>
      </c>
      <c r="F815" s="153" t="s">
        <v>280</v>
      </c>
      <c r="H815" s="152" t="s">
        <v>32</v>
      </c>
      <c r="I815" s="154"/>
      <c r="L815" s="150"/>
      <c r="M815" s="155"/>
      <c r="T815" s="156"/>
      <c r="AT815" s="152" t="s">
        <v>189</v>
      </c>
      <c r="AU815" s="152" t="s">
        <v>199</v>
      </c>
      <c r="AV815" s="12" t="s">
        <v>86</v>
      </c>
      <c r="AW815" s="12" t="s">
        <v>41</v>
      </c>
      <c r="AX815" s="12" t="s">
        <v>79</v>
      </c>
      <c r="AY815" s="152" t="s">
        <v>178</v>
      </c>
    </row>
    <row r="816" spans="2:65" s="12" customFormat="1" ht="10.199999999999999">
      <c r="B816" s="150"/>
      <c r="D816" s="151" t="s">
        <v>189</v>
      </c>
      <c r="E816" s="152" t="s">
        <v>32</v>
      </c>
      <c r="F816" s="153" t="s">
        <v>283</v>
      </c>
      <c r="H816" s="152" t="s">
        <v>32</v>
      </c>
      <c r="I816" s="154"/>
      <c r="L816" s="150"/>
      <c r="M816" s="155"/>
      <c r="T816" s="156"/>
      <c r="AT816" s="152" t="s">
        <v>189</v>
      </c>
      <c r="AU816" s="152" t="s">
        <v>199</v>
      </c>
      <c r="AV816" s="12" t="s">
        <v>86</v>
      </c>
      <c r="AW816" s="12" t="s">
        <v>41</v>
      </c>
      <c r="AX816" s="12" t="s">
        <v>79</v>
      </c>
      <c r="AY816" s="152" t="s">
        <v>178</v>
      </c>
    </row>
    <row r="817" spans="2:65" s="13" customFormat="1" ht="20.399999999999999">
      <c r="B817" s="157"/>
      <c r="D817" s="151" t="s">
        <v>189</v>
      </c>
      <c r="E817" s="158" t="s">
        <v>32</v>
      </c>
      <c r="F817" s="159" t="s">
        <v>2384</v>
      </c>
      <c r="H817" s="160">
        <v>71.863</v>
      </c>
      <c r="I817" s="161"/>
      <c r="L817" s="157"/>
      <c r="M817" s="162"/>
      <c r="T817" s="163"/>
      <c r="AT817" s="158" t="s">
        <v>189</v>
      </c>
      <c r="AU817" s="158" t="s">
        <v>199</v>
      </c>
      <c r="AV817" s="13" t="s">
        <v>88</v>
      </c>
      <c r="AW817" s="13" t="s">
        <v>41</v>
      </c>
      <c r="AX817" s="13" t="s">
        <v>79</v>
      </c>
      <c r="AY817" s="158" t="s">
        <v>178</v>
      </c>
    </row>
    <row r="818" spans="2:65" s="13" customFormat="1" ht="10.199999999999999">
      <c r="B818" s="157"/>
      <c r="D818" s="151" t="s">
        <v>189</v>
      </c>
      <c r="E818" s="158" t="s">
        <v>32</v>
      </c>
      <c r="F818" s="159" t="s">
        <v>2385</v>
      </c>
      <c r="H818" s="160">
        <v>27.187999999999999</v>
      </c>
      <c r="I818" s="161"/>
      <c r="L818" s="157"/>
      <c r="M818" s="162"/>
      <c r="T818" s="163"/>
      <c r="AT818" s="158" t="s">
        <v>189</v>
      </c>
      <c r="AU818" s="158" t="s">
        <v>199</v>
      </c>
      <c r="AV818" s="13" t="s">
        <v>88</v>
      </c>
      <c r="AW818" s="13" t="s">
        <v>41</v>
      </c>
      <c r="AX818" s="13" t="s">
        <v>79</v>
      </c>
      <c r="AY818" s="158" t="s">
        <v>178</v>
      </c>
    </row>
    <row r="819" spans="2:65" s="14" customFormat="1" ht="10.199999999999999">
      <c r="B819" s="164"/>
      <c r="D819" s="151" t="s">
        <v>189</v>
      </c>
      <c r="E819" s="165" t="s">
        <v>32</v>
      </c>
      <c r="F819" s="166" t="s">
        <v>192</v>
      </c>
      <c r="H819" s="167">
        <v>99.051000000000002</v>
      </c>
      <c r="I819" s="168"/>
      <c r="L819" s="164"/>
      <c r="M819" s="169"/>
      <c r="T819" s="170"/>
      <c r="AT819" s="165" t="s">
        <v>189</v>
      </c>
      <c r="AU819" s="165" t="s">
        <v>199</v>
      </c>
      <c r="AV819" s="14" t="s">
        <v>185</v>
      </c>
      <c r="AW819" s="14" t="s">
        <v>41</v>
      </c>
      <c r="AX819" s="14" t="s">
        <v>86</v>
      </c>
      <c r="AY819" s="165" t="s">
        <v>178</v>
      </c>
    </row>
    <row r="820" spans="2:65" s="1" customFormat="1" ht="24.15" customHeight="1">
      <c r="B820" s="34"/>
      <c r="C820" s="133" t="s">
        <v>892</v>
      </c>
      <c r="D820" s="133" t="s">
        <v>180</v>
      </c>
      <c r="E820" s="134" t="s">
        <v>1480</v>
      </c>
      <c r="F820" s="135" t="s">
        <v>1481</v>
      </c>
      <c r="G820" s="136" t="s">
        <v>219</v>
      </c>
      <c r="H820" s="137">
        <v>28</v>
      </c>
      <c r="I820" s="138"/>
      <c r="J820" s="139">
        <f>ROUND(I820*H820,2)</f>
        <v>0</v>
      </c>
      <c r="K820" s="135" t="s">
        <v>184</v>
      </c>
      <c r="L820" s="34"/>
      <c r="M820" s="140" t="s">
        <v>32</v>
      </c>
      <c r="N820" s="141" t="s">
        <v>50</v>
      </c>
      <c r="P820" s="142">
        <f>O820*H820</f>
        <v>0</v>
      </c>
      <c r="Q820" s="142">
        <v>0.22394</v>
      </c>
      <c r="R820" s="142">
        <f>Q820*H820</f>
        <v>6.2703199999999999</v>
      </c>
      <c r="S820" s="142">
        <v>0</v>
      </c>
      <c r="T820" s="143">
        <f>S820*H820</f>
        <v>0</v>
      </c>
      <c r="AR820" s="144" t="s">
        <v>185</v>
      </c>
      <c r="AT820" s="144" t="s">
        <v>180</v>
      </c>
      <c r="AU820" s="144" t="s">
        <v>199</v>
      </c>
      <c r="AY820" s="18" t="s">
        <v>178</v>
      </c>
      <c r="BE820" s="145">
        <f>IF(N820="základní",J820,0)</f>
        <v>0</v>
      </c>
      <c r="BF820" s="145">
        <f>IF(N820="snížená",J820,0)</f>
        <v>0</v>
      </c>
      <c r="BG820" s="145">
        <f>IF(N820="zákl. přenesená",J820,0)</f>
        <v>0</v>
      </c>
      <c r="BH820" s="145">
        <f>IF(N820="sníž. přenesená",J820,0)</f>
        <v>0</v>
      </c>
      <c r="BI820" s="145">
        <f>IF(N820="nulová",J820,0)</f>
        <v>0</v>
      </c>
      <c r="BJ820" s="18" t="s">
        <v>86</v>
      </c>
      <c r="BK820" s="145">
        <f>ROUND(I820*H820,2)</f>
        <v>0</v>
      </c>
      <c r="BL820" s="18" t="s">
        <v>185</v>
      </c>
      <c r="BM820" s="144" t="s">
        <v>2386</v>
      </c>
    </row>
    <row r="821" spans="2:65" s="1" customFormat="1" ht="10.199999999999999">
      <c r="B821" s="34"/>
      <c r="D821" s="146" t="s">
        <v>187</v>
      </c>
      <c r="F821" s="147" t="s">
        <v>1483</v>
      </c>
      <c r="I821" s="148"/>
      <c r="L821" s="34"/>
      <c r="M821" s="149"/>
      <c r="T821" s="55"/>
      <c r="AT821" s="18" t="s">
        <v>187</v>
      </c>
      <c r="AU821" s="18" t="s">
        <v>199</v>
      </c>
    </row>
    <row r="822" spans="2:65" s="12" customFormat="1" ht="10.199999999999999">
      <c r="B822" s="150"/>
      <c r="D822" s="151" t="s">
        <v>189</v>
      </c>
      <c r="E822" s="152" t="s">
        <v>32</v>
      </c>
      <c r="F822" s="153" t="s">
        <v>2027</v>
      </c>
      <c r="H822" s="152" t="s">
        <v>32</v>
      </c>
      <c r="I822" s="154"/>
      <c r="L822" s="150"/>
      <c r="M822" s="155"/>
      <c r="T822" s="156"/>
      <c r="AT822" s="152" t="s">
        <v>189</v>
      </c>
      <c r="AU822" s="152" t="s">
        <v>199</v>
      </c>
      <c r="AV822" s="12" t="s">
        <v>86</v>
      </c>
      <c r="AW822" s="12" t="s">
        <v>41</v>
      </c>
      <c r="AX822" s="12" t="s">
        <v>79</v>
      </c>
      <c r="AY822" s="152" t="s">
        <v>178</v>
      </c>
    </row>
    <row r="823" spans="2:65" s="12" customFormat="1" ht="10.199999999999999">
      <c r="B823" s="150"/>
      <c r="D823" s="151" t="s">
        <v>189</v>
      </c>
      <c r="E823" s="152" t="s">
        <v>32</v>
      </c>
      <c r="F823" s="153" t="s">
        <v>2081</v>
      </c>
      <c r="H823" s="152" t="s">
        <v>32</v>
      </c>
      <c r="I823" s="154"/>
      <c r="L823" s="150"/>
      <c r="M823" s="155"/>
      <c r="T823" s="156"/>
      <c r="AT823" s="152" t="s">
        <v>189</v>
      </c>
      <c r="AU823" s="152" t="s">
        <v>199</v>
      </c>
      <c r="AV823" s="12" t="s">
        <v>86</v>
      </c>
      <c r="AW823" s="12" t="s">
        <v>41</v>
      </c>
      <c r="AX823" s="12" t="s">
        <v>79</v>
      </c>
      <c r="AY823" s="152" t="s">
        <v>178</v>
      </c>
    </row>
    <row r="824" spans="2:65" s="12" customFormat="1" ht="10.199999999999999">
      <c r="B824" s="150"/>
      <c r="D824" s="151" t="s">
        <v>189</v>
      </c>
      <c r="E824" s="152" t="s">
        <v>32</v>
      </c>
      <c r="F824" s="153" t="s">
        <v>475</v>
      </c>
      <c r="H824" s="152" t="s">
        <v>32</v>
      </c>
      <c r="I824" s="154"/>
      <c r="L824" s="150"/>
      <c r="M824" s="155"/>
      <c r="T824" s="156"/>
      <c r="AT824" s="152" t="s">
        <v>189</v>
      </c>
      <c r="AU824" s="152" t="s">
        <v>199</v>
      </c>
      <c r="AV824" s="12" t="s">
        <v>86</v>
      </c>
      <c r="AW824" s="12" t="s">
        <v>41</v>
      </c>
      <c r="AX824" s="12" t="s">
        <v>79</v>
      </c>
      <c r="AY824" s="152" t="s">
        <v>178</v>
      </c>
    </row>
    <row r="825" spans="2:65" s="13" customFormat="1" ht="10.199999999999999">
      <c r="B825" s="157"/>
      <c r="D825" s="151" t="s">
        <v>189</v>
      </c>
      <c r="E825" s="158" t="s">
        <v>32</v>
      </c>
      <c r="F825" s="159" t="s">
        <v>2387</v>
      </c>
      <c r="H825" s="160">
        <v>28</v>
      </c>
      <c r="I825" s="161"/>
      <c r="L825" s="157"/>
      <c r="M825" s="162"/>
      <c r="T825" s="163"/>
      <c r="AT825" s="158" t="s">
        <v>189</v>
      </c>
      <c r="AU825" s="158" t="s">
        <v>199</v>
      </c>
      <c r="AV825" s="13" t="s">
        <v>88</v>
      </c>
      <c r="AW825" s="13" t="s">
        <v>41</v>
      </c>
      <c r="AX825" s="13" t="s">
        <v>79</v>
      </c>
      <c r="AY825" s="158" t="s">
        <v>178</v>
      </c>
    </row>
    <row r="826" spans="2:65" s="14" customFormat="1" ht="10.199999999999999">
      <c r="B826" s="164"/>
      <c r="D826" s="151" t="s">
        <v>189</v>
      </c>
      <c r="E826" s="165" t="s">
        <v>32</v>
      </c>
      <c r="F826" s="166" t="s">
        <v>192</v>
      </c>
      <c r="H826" s="167">
        <v>28</v>
      </c>
      <c r="I826" s="168"/>
      <c r="L826" s="164"/>
      <c r="M826" s="169"/>
      <c r="T826" s="170"/>
      <c r="AT826" s="165" t="s">
        <v>189</v>
      </c>
      <c r="AU826" s="165" t="s">
        <v>199</v>
      </c>
      <c r="AV826" s="14" t="s">
        <v>185</v>
      </c>
      <c r="AW826" s="14" t="s">
        <v>41</v>
      </c>
      <c r="AX826" s="14" t="s">
        <v>86</v>
      </c>
      <c r="AY826" s="165" t="s">
        <v>178</v>
      </c>
    </row>
    <row r="827" spans="2:65" s="1" customFormat="1" ht="24.15" customHeight="1">
      <c r="B827" s="34"/>
      <c r="C827" s="171" t="s">
        <v>900</v>
      </c>
      <c r="D827" s="171" t="s">
        <v>398</v>
      </c>
      <c r="E827" s="172" t="s">
        <v>2388</v>
      </c>
      <c r="F827" s="173" t="s">
        <v>2389</v>
      </c>
      <c r="G827" s="174" t="s">
        <v>219</v>
      </c>
      <c r="H827" s="175">
        <v>28.56</v>
      </c>
      <c r="I827" s="176"/>
      <c r="J827" s="177">
        <f>ROUND(I827*H827,2)</f>
        <v>0</v>
      </c>
      <c r="K827" s="173" t="s">
        <v>184</v>
      </c>
      <c r="L827" s="178"/>
      <c r="M827" s="179" t="s">
        <v>32</v>
      </c>
      <c r="N827" s="180" t="s">
        <v>50</v>
      </c>
      <c r="P827" s="142">
        <f>O827*H827</f>
        <v>0</v>
      </c>
      <c r="Q827" s="142">
        <v>5.0999999999999997E-2</v>
      </c>
      <c r="R827" s="142">
        <f>Q827*H827</f>
        <v>1.4565599999999999</v>
      </c>
      <c r="S827" s="142">
        <v>0</v>
      </c>
      <c r="T827" s="143">
        <f>S827*H827</f>
        <v>0</v>
      </c>
      <c r="AR827" s="144" t="s">
        <v>241</v>
      </c>
      <c r="AT827" s="144" t="s">
        <v>398</v>
      </c>
      <c r="AU827" s="144" t="s">
        <v>199</v>
      </c>
      <c r="AY827" s="18" t="s">
        <v>178</v>
      </c>
      <c r="BE827" s="145">
        <f>IF(N827="základní",J827,0)</f>
        <v>0</v>
      </c>
      <c r="BF827" s="145">
        <f>IF(N827="snížená",J827,0)</f>
        <v>0</v>
      </c>
      <c r="BG827" s="145">
        <f>IF(N827="zákl. přenesená",J827,0)</f>
        <v>0</v>
      </c>
      <c r="BH827" s="145">
        <f>IF(N827="sníž. přenesená",J827,0)</f>
        <v>0</v>
      </c>
      <c r="BI827" s="145">
        <f>IF(N827="nulová",J827,0)</f>
        <v>0</v>
      </c>
      <c r="BJ827" s="18" t="s">
        <v>86</v>
      </c>
      <c r="BK827" s="145">
        <f>ROUND(I827*H827,2)</f>
        <v>0</v>
      </c>
      <c r="BL827" s="18" t="s">
        <v>185</v>
      </c>
      <c r="BM827" s="144" t="s">
        <v>2390</v>
      </c>
    </row>
    <row r="828" spans="2:65" s="13" customFormat="1" ht="10.199999999999999">
      <c r="B828" s="157"/>
      <c r="D828" s="151" t="s">
        <v>189</v>
      </c>
      <c r="F828" s="159" t="s">
        <v>2391</v>
      </c>
      <c r="H828" s="160">
        <v>28.56</v>
      </c>
      <c r="I828" s="161"/>
      <c r="L828" s="157"/>
      <c r="M828" s="162"/>
      <c r="T828" s="163"/>
      <c r="AT828" s="158" t="s">
        <v>189</v>
      </c>
      <c r="AU828" s="158" t="s">
        <v>199</v>
      </c>
      <c r="AV828" s="13" t="s">
        <v>88</v>
      </c>
      <c r="AW828" s="13" t="s">
        <v>4</v>
      </c>
      <c r="AX828" s="13" t="s">
        <v>86</v>
      </c>
      <c r="AY828" s="158" t="s">
        <v>178</v>
      </c>
    </row>
    <row r="829" spans="2:65" s="1" customFormat="1" ht="37.799999999999997" customHeight="1">
      <c r="B829" s="34"/>
      <c r="C829" s="133" t="s">
        <v>905</v>
      </c>
      <c r="D829" s="133" t="s">
        <v>180</v>
      </c>
      <c r="E829" s="134" t="s">
        <v>494</v>
      </c>
      <c r="F829" s="135" t="s">
        <v>495</v>
      </c>
      <c r="G829" s="136" t="s">
        <v>219</v>
      </c>
      <c r="H829" s="137">
        <v>28</v>
      </c>
      <c r="I829" s="138"/>
      <c r="J829" s="139">
        <f>ROUND(I829*H829,2)</f>
        <v>0</v>
      </c>
      <c r="K829" s="135" t="s">
        <v>184</v>
      </c>
      <c r="L829" s="34"/>
      <c r="M829" s="140" t="s">
        <v>32</v>
      </c>
      <c r="N829" s="141" t="s">
        <v>50</v>
      </c>
      <c r="P829" s="142">
        <f>O829*H829</f>
        <v>0</v>
      </c>
      <c r="Q829" s="142">
        <v>8.8319999999999996E-2</v>
      </c>
      <c r="R829" s="142">
        <f>Q829*H829</f>
        <v>2.47296</v>
      </c>
      <c r="S829" s="142">
        <v>0</v>
      </c>
      <c r="T829" s="143">
        <f>S829*H829</f>
        <v>0</v>
      </c>
      <c r="AR829" s="144" t="s">
        <v>185</v>
      </c>
      <c r="AT829" s="144" t="s">
        <v>180</v>
      </c>
      <c r="AU829" s="144" t="s">
        <v>199</v>
      </c>
      <c r="AY829" s="18" t="s">
        <v>178</v>
      </c>
      <c r="BE829" s="145">
        <f>IF(N829="základní",J829,0)</f>
        <v>0</v>
      </c>
      <c r="BF829" s="145">
        <f>IF(N829="snížená",J829,0)</f>
        <v>0</v>
      </c>
      <c r="BG829" s="145">
        <f>IF(N829="zákl. přenesená",J829,0)</f>
        <v>0</v>
      </c>
      <c r="BH829" s="145">
        <f>IF(N829="sníž. přenesená",J829,0)</f>
        <v>0</v>
      </c>
      <c r="BI829" s="145">
        <f>IF(N829="nulová",J829,0)</f>
        <v>0</v>
      </c>
      <c r="BJ829" s="18" t="s">
        <v>86</v>
      </c>
      <c r="BK829" s="145">
        <f>ROUND(I829*H829,2)</f>
        <v>0</v>
      </c>
      <c r="BL829" s="18" t="s">
        <v>185</v>
      </c>
      <c r="BM829" s="144" t="s">
        <v>2392</v>
      </c>
    </row>
    <row r="830" spans="2:65" s="1" customFormat="1" ht="10.199999999999999">
      <c r="B830" s="34"/>
      <c r="D830" s="146" t="s">
        <v>187</v>
      </c>
      <c r="F830" s="147" t="s">
        <v>497</v>
      </c>
      <c r="I830" s="148"/>
      <c r="L830" s="34"/>
      <c r="M830" s="149"/>
      <c r="T830" s="55"/>
      <c r="AT830" s="18" t="s">
        <v>187</v>
      </c>
      <c r="AU830" s="18" t="s">
        <v>199</v>
      </c>
    </row>
    <row r="831" spans="2:65" s="12" customFormat="1" ht="10.199999999999999">
      <c r="B831" s="150"/>
      <c r="D831" s="151" t="s">
        <v>189</v>
      </c>
      <c r="E831" s="152" t="s">
        <v>32</v>
      </c>
      <c r="F831" s="153" t="s">
        <v>2027</v>
      </c>
      <c r="H831" s="152" t="s">
        <v>32</v>
      </c>
      <c r="I831" s="154"/>
      <c r="L831" s="150"/>
      <c r="M831" s="155"/>
      <c r="T831" s="156"/>
      <c r="AT831" s="152" t="s">
        <v>189</v>
      </c>
      <c r="AU831" s="152" t="s">
        <v>199</v>
      </c>
      <c r="AV831" s="12" t="s">
        <v>86</v>
      </c>
      <c r="AW831" s="12" t="s">
        <v>41</v>
      </c>
      <c r="AX831" s="12" t="s">
        <v>79</v>
      </c>
      <c r="AY831" s="152" t="s">
        <v>178</v>
      </c>
    </row>
    <row r="832" spans="2:65" s="12" customFormat="1" ht="10.199999999999999">
      <c r="B832" s="150"/>
      <c r="D832" s="151" t="s">
        <v>189</v>
      </c>
      <c r="E832" s="152" t="s">
        <v>32</v>
      </c>
      <c r="F832" s="153" t="s">
        <v>2081</v>
      </c>
      <c r="H832" s="152" t="s">
        <v>32</v>
      </c>
      <c r="I832" s="154"/>
      <c r="L832" s="150"/>
      <c r="M832" s="155"/>
      <c r="T832" s="156"/>
      <c r="AT832" s="152" t="s">
        <v>189</v>
      </c>
      <c r="AU832" s="152" t="s">
        <v>199</v>
      </c>
      <c r="AV832" s="12" t="s">
        <v>86</v>
      </c>
      <c r="AW832" s="12" t="s">
        <v>41</v>
      </c>
      <c r="AX832" s="12" t="s">
        <v>79</v>
      </c>
      <c r="AY832" s="152" t="s">
        <v>178</v>
      </c>
    </row>
    <row r="833" spans="2:65" s="12" customFormat="1" ht="10.199999999999999">
      <c r="B833" s="150"/>
      <c r="D833" s="151" t="s">
        <v>189</v>
      </c>
      <c r="E833" s="152" t="s">
        <v>32</v>
      </c>
      <c r="F833" s="153" t="s">
        <v>475</v>
      </c>
      <c r="H833" s="152" t="s">
        <v>32</v>
      </c>
      <c r="I833" s="154"/>
      <c r="L833" s="150"/>
      <c r="M833" s="155"/>
      <c r="T833" s="156"/>
      <c r="AT833" s="152" t="s">
        <v>189</v>
      </c>
      <c r="AU833" s="152" t="s">
        <v>199</v>
      </c>
      <c r="AV833" s="12" t="s">
        <v>86</v>
      </c>
      <c r="AW833" s="12" t="s">
        <v>41</v>
      </c>
      <c r="AX833" s="12" t="s">
        <v>79</v>
      </c>
      <c r="AY833" s="152" t="s">
        <v>178</v>
      </c>
    </row>
    <row r="834" spans="2:65" s="13" customFormat="1" ht="10.199999999999999">
      <c r="B834" s="157"/>
      <c r="D834" s="151" t="s">
        <v>189</v>
      </c>
      <c r="E834" s="158" t="s">
        <v>32</v>
      </c>
      <c r="F834" s="159" t="s">
        <v>2387</v>
      </c>
      <c r="H834" s="160">
        <v>28</v>
      </c>
      <c r="I834" s="161"/>
      <c r="L834" s="157"/>
      <c r="M834" s="162"/>
      <c r="T834" s="163"/>
      <c r="AT834" s="158" t="s">
        <v>189</v>
      </c>
      <c r="AU834" s="158" t="s">
        <v>199</v>
      </c>
      <c r="AV834" s="13" t="s">
        <v>88</v>
      </c>
      <c r="AW834" s="13" t="s">
        <v>41</v>
      </c>
      <c r="AX834" s="13" t="s">
        <v>79</v>
      </c>
      <c r="AY834" s="158" t="s">
        <v>178</v>
      </c>
    </row>
    <row r="835" spans="2:65" s="14" customFormat="1" ht="10.199999999999999">
      <c r="B835" s="164"/>
      <c r="D835" s="151" t="s">
        <v>189</v>
      </c>
      <c r="E835" s="165" t="s">
        <v>32</v>
      </c>
      <c r="F835" s="166" t="s">
        <v>192</v>
      </c>
      <c r="H835" s="167">
        <v>28</v>
      </c>
      <c r="I835" s="168"/>
      <c r="L835" s="164"/>
      <c r="M835" s="169"/>
      <c r="T835" s="170"/>
      <c r="AT835" s="165" t="s">
        <v>189</v>
      </c>
      <c r="AU835" s="165" t="s">
        <v>199</v>
      </c>
      <c r="AV835" s="14" t="s">
        <v>185</v>
      </c>
      <c r="AW835" s="14" t="s">
        <v>41</v>
      </c>
      <c r="AX835" s="14" t="s">
        <v>86</v>
      </c>
      <c r="AY835" s="165" t="s">
        <v>178</v>
      </c>
    </row>
    <row r="836" spans="2:65" s="11" customFormat="1" ht="22.8" customHeight="1">
      <c r="B836" s="121"/>
      <c r="D836" s="122" t="s">
        <v>78</v>
      </c>
      <c r="E836" s="131" t="s">
        <v>216</v>
      </c>
      <c r="F836" s="131" t="s">
        <v>508</v>
      </c>
      <c r="I836" s="124"/>
      <c r="J836" s="132">
        <f>BK836</f>
        <v>0</v>
      </c>
      <c r="L836" s="121"/>
      <c r="M836" s="126"/>
      <c r="P836" s="127">
        <f>P837+P1204</f>
        <v>0</v>
      </c>
      <c r="R836" s="127">
        <f>R837+R1204</f>
        <v>150.83704474999999</v>
      </c>
      <c r="T836" s="128">
        <f>T837+T1204</f>
        <v>1146.6061299999999</v>
      </c>
      <c r="AR836" s="122" t="s">
        <v>86</v>
      </c>
      <c r="AT836" s="129" t="s">
        <v>78</v>
      </c>
      <c r="AU836" s="129" t="s">
        <v>86</v>
      </c>
      <c r="AY836" s="122" t="s">
        <v>178</v>
      </c>
      <c r="BK836" s="130">
        <f>BK837+BK1204</f>
        <v>0</v>
      </c>
    </row>
    <row r="837" spans="2:65" s="11" customFormat="1" ht="20.85" customHeight="1">
      <c r="B837" s="121"/>
      <c r="D837" s="122" t="s">
        <v>78</v>
      </c>
      <c r="E837" s="131" t="s">
        <v>509</v>
      </c>
      <c r="F837" s="131" t="s">
        <v>2393</v>
      </c>
      <c r="I837" s="124"/>
      <c r="J837" s="132">
        <f>BK837</f>
        <v>0</v>
      </c>
      <c r="L837" s="121"/>
      <c r="M837" s="126"/>
      <c r="P837" s="127">
        <f>SUM(P838:P1203)</f>
        <v>0</v>
      </c>
      <c r="R837" s="127">
        <f>SUM(R838:R1203)</f>
        <v>150.71768634999998</v>
      </c>
      <c r="T837" s="128">
        <f>SUM(T838:T1203)</f>
        <v>1064.0061499999999</v>
      </c>
      <c r="AR837" s="122" t="s">
        <v>86</v>
      </c>
      <c r="AT837" s="129" t="s">
        <v>78</v>
      </c>
      <c r="AU837" s="129" t="s">
        <v>88</v>
      </c>
      <c r="AY837" s="122" t="s">
        <v>178</v>
      </c>
      <c r="BK837" s="130">
        <f>SUM(BK838:BK1203)</f>
        <v>0</v>
      </c>
    </row>
    <row r="838" spans="2:65" s="1" customFormat="1" ht="66.75" customHeight="1">
      <c r="B838" s="34"/>
      <c r="C838" s="133" t="s">
        <v>910</v>
      </c>
      <c r="D838" s="133" t="s">
        <v>180</v>
      </c>
      <c r="E838" s="134" t="s">
        <v>2394</v>
      </c>
      <c r="F838" s="135" t="s">
        <v>2395</v>
      </c>
      <c r="G838" s="136" t="s">
        <v>234</v>
      </c>
      <c r="H838" s="137">
        <v>591.15</v>
      </c>
      <c r="I838" s="138"/>
      <c r="J838" s="139">
        <f>ROUND(I838*H838,2)</f>
        <v>0</v>
      </c>
      <c r="K838" s="135" t="s">
        <v>184</v>
      </c>
      <c r="L838" s="34"/>
      <c r="M838" s="140" t="s">
        <v>32</v>
      </c>
      <c r="N838" s="141" t="s">
        <v>50</v>
      </c>
      <c r="P838" s="142">
        <f>O838*H838</f>
        <v>0</v>
      </c>
      <c r="Q838" s="142">
        <v>0</v>
      </c>
      <c r="R838" s="142">
        <f>Q838*H838</f>
        <v>0</v>
      </c>
      <c r="S838" s="142">
        <v>0.44</v>
      </c>
      <c r="T838" s="143">
        <f>S838*H838</f>
        <v>260.10599999999999</v>
      </c>
      <c r="AR838" s="144" t="s">
        <v>185</v>
      </c>
      <c r="AT838" s="144" t="s">
        <v>180</v>
      </c>
      <c r="AU838" s="144" t="s">
        <v>199</v>
      </c>
      <c r="AY838" s="18" t="s">
        <v>178</v>
      </c>
      <c r="BE838" s="145">
        <f>IF(N838="základní",J838,0)</f>
        <v>0</v>
      </c>
      <c r="BF838" s="145">
        <f>IF(N838="snížená",J838,0)</f>
        <v>0</v>
      </c>
      <c r="BG838" s="145">
        <f>IF(N838="zákl. přenesená",J838,0)</f>
        <v>0</v>
      </c>
      <c r="BH838" s="145">
        <f>IF(N838="sníž. přenesená",J838,0)</f>
        <v>0</v>
      </c>
      <c r="BI838" s="145">
        <f>IF(N838="nulová",J838,0)</f>
        <v>0</v>
      </c>
      <c r="BJ838" s="18" t="s">
        <v>86</v>
      </c>
      <c r="BK838" s="145">
        <f>ROUND(I838*H838,2)</f>
        <v>0</v>
      </c>
      <c r="BL838" s="18" t="s">
        <v>185</v>
      </c>
      <c r="BM838" s="144" t="s">
        <v>2396</v>
      </c>
    </row>
    <row r="839" spans="2:65" s="1" customFormat="1" ht="10.199999999999999">
      <c r="B839" s="34"/>
      <c r="D839" s="146" t="s">
        <v>187</v>
      </c>
      <c r="F839" s="147" t="s">
        <v>2397</v>
      </c>
      <c r="I839" s="148"/>
      <c r="L839" s="34"/>
      <c r="M839" s="149"/>
      <c r="T839" s="55"/>
      <c r="AT839" s="18" t="s">
        <v>187</v>
      </c>
      <c r="AU839" s="18" t="s">
        <v>199</v>
      </c>
    </row>
    <row r="840" spans="2:65" s="12" customFormat="1" ht="10.199999999999999">
      <c r="B840" s="150"/>
      <c r="D840" s="151" t="s">
        <v>189</v>
      </c>
      <c r="E840" s="152" t="s">
        <v>32</v>
      </c>
      <c r="F840" s="153" t="s">
        <v>2027</v>
      </c>
      <c r="H840" s="152" t="s">
        <v>32</v>
      </c>
      <c r="I840" s="154"/>
      <c r="L840" s="150"/>
      <c r="M840" s="155"/>
      <c r="T840" s="156"/>
      <c r="AT840" s="152" t="s">
        <v>189</v>
      </c>
      <c r="AU840" s="152" t="s">
        <v>199</v>
      </c>
      <c r="AV840" s="12" t="s">
        <v>86</v>
      </c>
      <c r="AW840" s="12" t="s">
        <v>41</v>
      </c>
      <c r="AX840" s="12" t="s">
        <v>79</v>
      </c>
      <c r="AY840" s="152" t="s">
        <v>178</v>
      </c>
    </row>
    <row r="841" spans="2:65" s="12" customFormat="1" ht="10.199999999999999">
      <c r="B841" s="150"/>
      <c r="D841" s="151" t="s">
        <v>189</v>
      </c>
      <c r="E841" s="152" t="s">
        <v>32</v>
      </c>
      <c r="F841" s="153" t="s">
        <v>2081</v>
      </c>
      <c r="H841" s="152" t="s">
        <v>32</v>
      </c>
      <c r="I841" s="154"/>
      <c r="L841" s="150"/>
      <c r="M841" s="155"/>
      <c r="T841" s="156"/>
      <c r="AT841" s="152" t="s">
        <v>189</v>
      </c>
      <c r="AU841" s="152" t="s">
        <v>199</v>
      </c>
      <c r="AV841" s="12" t="s">
        <v>86</v>
      </c>
      <c r="AW841" s="12" t="s">
        <v>41</v>
      </c>
      <c r="AX841" s="12" t="s">
        <v>79</v>
      </c>
      <c r="AY841" s="152" t="s">
        <v>178</v>
      </c>
    </row>
    <row r="842" spans="2:65" s="12" customFormat="1" ht="10.199999999999999">
      <c r="B842" s="150"/>
      <c r="D842" s="151" t="s">
        <v>189</v>
      </c>
      <c r="E842" s="152" t="s">
        <v>32</v>
      </c>
      <c r="F842" s="153" t="s">
        <v>2398</v>
      </c>
      <c r="H842" s="152" t="s">
        <v>32</v>
      </c>
      <c r="I842" s="154"/>
      <c r="L842" s="150"/>
      <c r="M842" s="155"/>
      <c r="T842" s="156"/>
      <c r="AT842" s="152" t="s">
        <v>189</v>
      </c>
      <c r="AU842" s="152" t="s">
        <v>199</v>
      </c>
      <c r="AV842" s="12" t="s">
        <v>86</v>
      </c>
      <c r="AW842" s="12" t="s">
        <v>41</v>
      </c>
      <c r="AX842" s="12" t="s">
        <v>79</v>
      </c>
      <c r="AY842" s="152" t="s">
        <v>178</v>
      </c>
    </row>
    <row r="843" spans="2:65" s="12" customFormat="1" ht="10.199999999999999">
      <c r="B843" s="150"/>
      <c r="D843" s="151" t="s">
        <v>189</v>
      </c>
      <c r="E843" s="152" t="s">
        <v>32</v>
      </c>
      <c r="F843" s="153" t="s">
        <v>2082</v>
      </c>
      <c r="H843" s="152" t="s">
        <v>32</v>
      </c>
      <c r="I843" s="154"/>
      <c r="L843" s="150"/>
      <c r="M843" s="155"/>
      <c r="T843" s="156"/>
      <c r="AT843" s="152" t="s">
        <v>189</v>
      </c>
      <c r="AU843" s="152" t="s">
        <v>199</v>
      </c>
      <c r="AV843" s="12" t="s">
        <v>86</v>
      </c>
      <c r="AW843" s="12" t="s">
        <v>41</v>
      </c>
      <c r="AX843" s="12" t="s">
        <v>79</v>
      </c>
      <c r="AY843" s="152" t="s">
        <v>178</v>
      </c>
    </row>
    <row r="844" spans="2:65" s="12" customFormat="1" ht="10.199999999999999">
      <c r="B844" s="150"/>
      <c r="D844" s="151" t="s">
        <v>189</v>
      </c>
      <c r="E844" s="152" t="s">
        <v>32</v>
      </c>
      <c r="F844" s="153" t="s">
        <v>283</v>
      </c>
      <c r="H844" s="152" t="s">
        <v>32</v>
      </c>
      <c r="I844" s="154"/>
      <c r="L844" s="150"/>
      <c r="M844" s="155"/>
      <c r="T844" s="156"/>
      <c r="AT844" s="152" t="s">
        <v>189</v>
      </c>
      <c r="AU844" s="152" t="s">
        <v>199</v>
      </c>
      <c r="AV844" s="12" t="s">
        <v>86</v>
      </c>
      <c r="AW844" s="12" t="s">
        <v>41</v>
      </c>
      <c r="AX844" s="12" t="s">
        <v>79</v>
      </c>
      <c r="AY844" s="152" t="s">
        <v>178</v>
      </c>
    </row>
    <row r="845" spans="2:65" s="12" customFormat="1" ht="10.199999999999999">
      <c r="B845" s="150"/>
      <c r="D845" s="151" t="s">
        <v>189</v>
      </c>
      <c r="E845" s="152" t="s">
        <v>32</v>
      </c>
      <c r="F845" s="153" t="s">
        <v>2315</v>
      </c>
      <c r="H845" s="152" t="s">
        <v>32</v>
      </c>
      <c r="I845" s="154"/>
      <c r="L845" s="150"/>
      <c r="M845" s="155"/>
      <c r="T845" s="156"/>
      <c r="AT845" s="152" t="s">
        <v>189</v>
      </c>
      <c r="AU845" s="152" t="s">
        <v>199</v>
      </c>
      <c r="AV845" s="12" t="s">
        <v>86</v>
      </c>
      <c r="AW845" s="12" t="s">
        <v>41</v>
      </c>
      <c r="AX845" s="12" t="s">
        <v>79</v>
      </c>
      <c r="AY845" s="152" t="s">
        <v>178</v>
      </c>
    </row>
    <row r="846" spans="2:65" s="13" customFormat="1" ht="20.399999999999999">
      <c r="B846" s="157"/>
      <c r="D846" s="151" t="s">
        <v>189</v>
      </c>
      <c r="E846" s="158" t="s">
        <v>32</v>
      </c>
      <c r="F846" s="159" t="s">
        <v>2399</v>
      </c>
      <c r="H846" s="160">
        <v>6</v>
      </c>
      <c r="I846" s="161"/>
      <c r="L846" s="157"/>
      <c r="M846" s="162"/>
      <c r="T846" s="163"/>
      <c r="AT846" s="158" t="s">
        <v>189</v>
      </c>
      <c r="AU846" s="158" t="s">
        <v>199</v>
      </c>
      <c r="AV846" s="13" t="s">
        <v>88</v>
      </c>
      <c r="AW846" s="13" t="s">
        <v>41</v>
      </c>
      <c r="AX846" s="13" t="s">
        <v>79</v>
      </c>
      <c r="AY846" s="158" t="s">
        <v>178</v>
      </c>
    </row>
    <row r="847" spans="2:65" s="12" customFormat="1" ht="10.199999999999999">
      <c r="B847" s="150"/>
      <c r="D847" s="151" t="s">
        <v>189</v>
      </c>
      <c r="E847" s="152" t="s">
        <v>32</v>
      </c>
      <c r="F847" s="153" t="s">
        <v>2400</v>
      </c>
      <c r="H847" s="152" t="s">
        <v>32</v>
      </c>
      <c r="I847" s="154"/>
      <c r="L847" s="150"/>
      <c r="M847" s="155"/>
      <c r="T847" s="156"/>
      <c r="AT847" s="152" t="s">
        <v>189</v>
      </c>
      <c r="AU847" s="152" t="s">
        <v>199</v>
      </c>
      <c r="AV847" s="12" t="s">
        <v>86</v>
      </c>
      <c r="AW847" s="12" t="s">
        <v>41</v>
      </c>
      <c r="AX847" s="12" t="s">
        <v>79</v>
      </c>
      <c r="AY847" s="152" t="s">
        <v>178</v>
      </c>
    </row>
    <row r="848" spans="2:65" s="13" customFormat="1" ht="20.399999999999999">
      <c r="B848" s="157"/>
      <c r="D848" s="151" t="s">
        <v>189</v>
      </c>
      <c r="E848" s="158" t="s">
        <v>32</v>
      </c>
      <c r="F848" s="159" t="s">
        <v>2401</v>
      </c>
      <c r="H848" s="160">
        <v>89.65</v>
      </c>
      <c r="I848" s="161"/>
      <c r="L848" s="157"/>
      <c r="M848" s="162"/>
      <c r="T848" s="163"/>
      <c r="AT848" s="158" t="s">
        <v>189</v>
      </c>
      <c r="AU848" s="158" t="s">
        <v>199</v>
      </c>
      <c r="AV848" s="13" t="s">
        <v>88</v>
      </c>
      <c r="AW848" s="13" t="s">
        <v>41</v>
      </c>
      <c r="AX848" s="13" t="s">
        <v>79</v>
      </c>
      <c r="AY848" s="158" t="s">
        <v>178</v>
      </c>
    </row>
    <row r="849" spans="2:65" s="13" customFormat="1" ht="10.199999999999999">
      <c r="B849" s="157"/>
      <c r="D849" s="151" t="s">
        <v>189</v>
      </c>
      <c r="E849" s="158" t="s">
        <v>32</v>
      </c>
      <c r="F849" s="159" t="s">
        <v>2402</v>
      </c>
      <c r="H849" s="160">
        <v>10.5</v>
      </c>
      <c r="I849" s="161"/>
      <c r="L849" s="157"/>
      <c r="M849" s="162"/>
      <c r="T849" s="163"/>
      <c r="AT849" s="158" t="s">
        <v>189</v>
      </c>
      <c r="AU849" s="158" t="s">
        <v>199</v>
      </c>
      <c r="AV849" s="13" t="s">
        <v>88</v>
      </c>
      <c r="AW849" s="13" t="s">
        <v>41</v>
      </c>
      <c r="AX849" s="13" t="s">
        <v>79</v>
      </c>
      <c r="AY849" s="158" t="s">
        <v>178</v>
      </c>
    </row>
    <row r="850" spans="2:65" s="12" customFormat="1" ht="10.199999999999999">
      <c r="B850" s="150"/>
      <c r="D850" s="151" t="s">
        <v>189</v>
      </c>
      <c r="E850" s="152" t="s">
        <v>32</v>
      </c>
      <c r="F850" s="153" t="s">
        <v>2403</v>
      </c>
      <c r="H850" s="152" t="s">
        <v>32</v>
      </c>
      <c r="I850" s="154"/>
      <c r="L850" s="150"/>
      <c r="M850" s="155"/>
      <c r="T850" s="156"/>
      <c r="AT850" s="152" t="s">
        <v>189</v>
      </c>
      <c r="AU850" s="152" t="s">
        <v>199</v>
      </c>
      <c r="AV850" s="12" t="s">
        <v>86</v>
      </c>
      <c r="AW850" s="12" t="s">
        <v>41</v>
      </c>
      <c r="AX850" s="12" t="s">
        <v>79</v>
      </c>
      <c r="AY850" s="152" t="s">
        <v>178</v>
      </c>
    </row>
    <row r="851" spans="2:65" s="13" customFormat="1" ht="40.799999999999997">
      <c r="B851" s="157"/>
      <c r="D851" s="151" t="s">
        <v>189</v>
      </c>
      <c r="E851" s="158" t="s">
        <v>32</v>
      </c>
      <c r="F851" s="159" t="s">
        <v>2404</v>
      </c>
      <c r="H851" s="160">
        <v>429</v>
      </c>
      <c r="I851" s="161"/>
      <c r="L851" s="157"/>
      <c r="M851" s="162"/>
      <c r="T851" s="163"/>
      <c r="AT851" s="158" t="s">
        <v>189</v>
      </c>
      <c r="AU851" s="158" t="s">
        <v>199</v>
      </c>
      <c r="AV851" s="13" t="s">
        <v>88</v>
      </c>
      <c r="AW851" s="13" t="s">
        <v>41</v>
      </c>
      <c r="AX851" s="13" t="s">
        <v>79</v>
      </c>
      <c r="AY851" s="158" t="s">
        <v>178</v>
      </c>
    </row>
    <row r="852" spans="2:65" s="13" customFormat="1" ht="10.199999999999999">
      <c r="B852" s="157"/>
      <c r="D852" s="151" t="s">
        <v>189</v>
      </c>
      <c r="E852" s="158" t="s">
        <v>32</v>
      </c>
      <c r="F852" s="159" t="s">
        <v>2405</v>
      </c>
      <c r="H852" s="160">
        <v>56</v>
      </c>
      <c r="I852" s="161"/>
      <c r="L852" s="157"/>
      <c r="M852" s="162"/>
      <c r="T852" s="163"/>
      <c r="AT852" s="158" t="s">
        <v>189</v>
      </c>
      <c r="AU852" s="158" t="s">
        <v>199</v>
      </c>
      <c r="AV852" s="13" t="s">
        <v>88</v>
      </c>
      <c r="AW852" s="13" t="s">
        <v>41</v>
      </c>
      <c r="AX852" s="13" t="s">
        <v>79</v>
      </c>
      <c r="AY852" s="158" t="s">
        <v>178</v>
      </c>
    </row>
    <row r="853" spans="2:65" s="14" customFormat="1" ht="10.199999999999999">
      <c r="B853" s="164"/>
      <c r="D853" s="151" t="s">
        <v>189</v>
      </c>
      <c r="E853" s="165" t="s">
        <v>32</v>
      </c>
      <c r="F853" s="166" t="s">
        <v>192</v>
      </c>
      <c r="H853" s="167">
        <v>591.15</v>
      </c>
      <c r="I853" s="168"/>
      <c r="L853" s="164"/>
      <c r="M853" s="169"/>
      <c r="T853" s="170"/>
      <c r="AT853" s="165" t="s">
        <v>189</v>
      </c>
      <c r="AU853" s="165" t="s">
        <v>199</v>
      </c>
      <c r="AV853" s="14" t="s">
        <v>185</v>
      </c>
      <c r="AW853" s="14" t="s">
        <v>41</v>
      </c>
      <c r="AX853" s="14" t="s">
        <v>86</v>
      </c>
      <c r="AY853" s="165" t="s">
        <v>178</v>
      </c>
    </row>
    <row r="854" spans="2:65" s="1" customFormat="1" ht="55.5" customHeight="1">
      <c r="B854" s="34"/>
      <c r="C854" s="133" t="s">
        <v>916</v>
      </c>
      <c r="D854" s="133" t="s">
        <v>180</v>
      </c>
      <c r="E854" s="134" t="s">
        <v>1261</v>
      </c>
      <c r="F854" s="135" t="s">
        <v>1262</v>
      </c>
      <c r="G854" s="136" t="s">
        <v>234</v>
      </c>
      <c r="H854" s="137">
        <v>2288.0700000000002</v>
      </c>
      <c r="I854" s="138"/>
      <c r="J854" s="139">
        <f>ROUND(I854*H854,2)</f>
        <v>0</v>
      </c>
      <c r="K854" s="135" t="s">
        <v>184</v>
      </c>
      <c r="L854" s="34"/>
      <c r="M854" s="140" t="s">
        <v>32</v>
      </c>
      <c r="N854" s="141" t="s">
        <v>50</v>
      </c>
      <c r="P854" s="142">
        <f>O854*H854</f>
        <v>0</v>
      </c>
      <c r="Q854" s="142">
        <v>0</v>
      </c>
      <c r="R854" s="142">
        <f>Q854*H854</f>
        <v>0</v>
      </c>
      <c r="S854" s="142">
        <v>0.22</v>
      </c>
      <c r="T854" s="143">
        <f>S854*H854</f>
        <v>503.37540000000001</v>
      </c>
      <c r="AR854" s="144" t="s">
        <v>185</v>
      </c>
      <c r="AT854" s="144" t="s">
        <v>180</v>
      </c>
      <c r="AU854" s="144" t="s">
        <v>199</v>
      </c>
      <c r="AY854" s="18" t="s">
        <v>178</v>
      </c>
      <c r="BE854" s="145">
        <f>IF(N854="základní",J854,0)</f>
        <v>0</v>
      </c>
      <c r="BF854" s="145">
        <f>IF(N854="snížená",J854,0)</f>
        <v>0</v>
      </c>
      <c r="BG854" s="145">
        <f>IF(N854="zákl. přenesená",J854,0)</f>
        <v>0</v>
      </c>
      <c r="BH854" s="145">
        <f>IF(N854="sníž. přenesená",J854,0)</f>
        <v>0</v>
      </c>
      <c r="BI854" s="145">
        <f>IF(N854="nulová",J854,0)</f>
        <v>0</v>
      </c>
      <c r="BJ854" s="18" t="s">
        <v>86</v>
      </c>
      <c r="BK854" s="145">
        <f>ROUND(I854*H854,2)</f>
        <v>0</v>
      </c>
      <c r="BL854" s="18" t="s">
        <v>185</v>
      </c>
      <c r="BM854" s="144" t="s">
        <v>2406</v>
      </c>
    </row>
    <row r="855" spans="2:65" s="1" customFormat="1" ht="10.199999999999999">
      <c r="B855" s="34"/>
      <c r="D855" s="146" t="s">
        <v>187</v>
      </c>
      <c r="F855" s="147" t="s">
        <v>1264</v>
      </c>
      <c r="I855" s="148"/>
      <c r="L855" s="34"/>
      <c r="M855" s="149"/>
      <c r="T855" s="55"/>
      <c r="AT855" s="18" t="s">
        <v>187</v>
      </c>
      <c r="AU855" s="18" t="s">
        <v>199</v>
      </c>
    </row>
    <row r="856" spans="2:65" s="12" customFormat="1" ht="10.199999999999999">
      <c r="B856" s="150"/>
      <c r="D856" s="151" t="s">
        <v>189</v>
      </c>
      <c r="E856" s="152" t="s">
        <v>32</v>
      </c>
      <c r="F856" s="153" t="s">
        <v>2027</v>
      </c>
      <c r="H856" s="152" t="s">
        <v>32</v>
      </c>
      <c r="I856" s="154"/>
      <c r="L856" s="150"/>
      <c r="M856" s="155"/>
      <c r="T856" s="156"/>
      <c r="AT856" s="152" t="s">
        <v>189</v>
      </c>
      <c r="AU856" s="152" t="s">
        <v>199</v>
      </c>
      <c r="AV856" s="12" t="s">
        <v>86</v>
      </c>
      <c r="AW856" s="12" t="s">
        <v>41</v>
      </c>
      <c r="AX856" s="12" t="s">
        <v>79</v>
      </c>
      <c r="AY856" s="152" t="s">
        <v>178</v>
      </c>
    </row>
    <row r="857" spans="2:65" s="12" customFormat="1" ht="10.199999999999999">
      <c r="B857" s="150"/>
      <c r="D857" s="151" t="s">
        <v>189</v>
      </c>
      <c r="E857" s="152" t="s">
        <v>32</v>
      </c>
      <c r="F857" s="153" t="s">
        <v>2081</v>
      </c>
      <c r="H857" s="152" t="s">
        <v>32</v>
      </c>
      <c r="I857" s="154"/>
      <c r="L857" s="150"/>
      <c r="M857" s="155"/>
      <c r="T857" s="156"/>
      <c r="AT857" s="152" t="s">
        <v>189</v>
      </c>
      <c r="AU857" s="152" t="s">
        <v>199</v>
      </c>
      <c r="AV857" s="12" t="s">
        <v>86</v>
      </c>
      <c r="AW857" s="12" t="s">
        <v>41</v>
      </c>
      <c r="AX857" s="12" t="s">
        <v>79</v>
      </c>
      <c r="AY857" s="152" t="s">
        <v>178</v>
      </c>
    </row>
    <row r="858" spans="2:65" s="12" customFormat="1" ht="10.199999999999999">
      <c r="B858" s="150"/>
      <c r="D858" s="151" t="s">
        <v>189</v>
      </c>
      <c r="E858" s="152" t="s">
        <v>32</v>
      </c>
      <c r="F858" s="153" t="s">
        <v>2398</v>
      </c>
      <c r="H858" s="152" t="s">
        <v>32</v>
      </c>
      <c r="I858" s="154"/>
      <c r="L858" s="150"/>
      <c r="M858" s="155"/>
      <c r="T858" s="156"/>
      <c r="AT858" s="152" t="s">
        <v>189</v>
      </c>
      <c r="AU858" s="152" t="s">
        <v>199</v>
      </c>
      <c r="AV858" s="12" t="s">
        <v>86</v>
      </c>
      <c r="AW858" s="12" t="s">
        <v>41</v>
      </c>
      <c r="AX858" s="12" t="s">
        <v>79</v>
      </c>
      <c r="AY858" s="152" t="s">
        <v>178</v>
      </c>
    </row>
    <row r="859" spans="2:65" s="12" customFormat="1" ht="10.199999999999999">
      <c r="B859" s="150"/>
      <c r="D859" s="151" t="s">
        <v>189</v>
      </c>
      <c r="E859" s="152" t="s">
        <v>32</v>
      </c>
      <c r="F859" s="153" t="s">
        <v>2082</v>
      </c>
      <c r="H859" s="152" t="s">
        <v>32</v>
      </c>
      <c r="I859" s="154"/>
      <c r="L859" s="150"/>
      <c r="M859" s="155"/>
      <c r="T859" s="156"/>
      <c r="AT859" s="152" t="s">
        <v>189</v>
      </c>
      <c r="AU859" s="152" t="s">
        <v>199</v>
      </c>
      <c r="AV859" s="12" t="s">
        <v>86</v>
      </c>
      <c r="AW859" s="12" t="s">
        <v>41</v>
      </c>
      <c r="AX859" s="12" t="s">
        <v>79</v>
      </c>
      <c r="AY859" s="152" t="s">
        <v>178</v>
      </c>
    </row>
    <row r="860" spans="2:65" s="12" customFormat="1" ht="10.199999999999999">
      <c r="B860" s="150"/>
      <c r="D860" s="151" t="s">
        <v>189</v>
      </c>
      <c r="E860" s="152" t="s">
        <v>32</v>
      </c>
      <c r="F860" s="153" t="s">
        <v>523</v>
      </c>
      <c r="H860" s="152" t="s">
        <v>32</v>
      </c>
      <c r="I860" s="154"/>
      <c r="L860" s="150"/>
      <c r="M860" s="155"/>
      <c r="T860" s="156"/>
      <c r="AT860" s="152" t="s">
        <v>189</v>
      </c>
      <c r="AU860" s="152" t="s">
        <v>199</v>
      </c>
      <c r="AV860" s="12" t="s">
        <v>86</v>
      </c>
      <c r="AW860" s="12" t="s">
        <v>41</v>
      </c>
      <c r="AX860" s="12" t="s">
        <v>79</v>
      </c>
      <c r="AY860" s="152" t="s">
        <v>178</v>
      </c>
    </row>
    <row r="861" spans="2:65" s="12" customFormat="1" ht="10.199999999999999">
      <c r="B861" s="150"/>
      <c r="D861" s="151" t="s">
        <v>189</v>
      </c>
      <c r="E861" s="152" t="s">
        <v>32</v>
      </c>
      <c r="F861" s="153" t="s">
        <v>2315</v>
      </c>
      <c r="H861" s="152" t="s">
        <v>32</v>
      </c>
      <c r="I861" s="154"/>
      <c r="L861" s="150"/>
      <c r="M861" s="155"/>
      <c r="T861" s="156"/>
      <c r="AT861" s="152" t="s">
        <v>189</v>
      </c>
      <c r="AU861" s="152" t="s">
        <v>199</v>
      </c>
      <c r="AV861" s="12" t="s">
        <v>86</v>
      </c>
      <c r="AW861" s="12" t="s">
        <v>41</v>
      </c>
      <c r="AX861" s="12" t="s">
        <v>79</v>
      </c>
      <c r="AY861" s="152" t="s">
        <v>178</v>
      </c>
    </row>
    <row r="862" spans="2:65" s="13" customFormat="1" ht="20.399999999999999">
      <c r="B862" s="157"/>
      <c r="D862" s="151" t="s">
        <v>189</v>
      </c>
      <c r="E862" s="158" t="s">
        <v>32</v>
      </c>
      <c r="F862" s="159" t="s">
        <v>2407</v>
      </c>
      <c r="H862" s="160">
        <v>7.59</v>
      </c>
      <c r="I862" s="161"/>
      <c r="L862" s="157"/>
      <c r="M862" s="162"/>
      <c r="T862" s="163"/>
      <c r="AT862" s="158" t="s">
        <v>189</v>
      </c>
      <c r="AU862" s="158" t="s">
        <v>199</v>
      </c>
      <c r="AV862" s="13" t="s">
        <v>88</v>
      </c>
      <c r="AW862" s="13" t="s">
        <v>41</v>
      </c>
      <c r="AX862" s="13" t="s">
        <v>79</v>
      </c>
      <c r="AY862" s="158" t="s">
        <v>178</v>
      </c>
    </row>
    <row r="863" spans="2:65" s="13" customFormat="1" ht="20.399999999999999">
      <c r="B863" s="157"/>
      <c r="D863" s="151" t="s">
        <v>189</v>
      </c>
      <c r="E863" s="158" t="s">
        <v>32</v>
      </c>
      <c r="F863" s="159" t="s">
        <v>2408</v>
      </c>
      <c r="H863" s="160">
        <v>7.59</v>
      </c>
      <c r="I863" s="161"/>
      <c r="L863" s="157"/>
      <c r="M863" s="162"/>
      <c r="T863" s="163"/>
      <c r="AT863" s="158" t="s">
        <v>189</v>
      </c>
      <c r="AU863" s="158" t="s">
        <v>199</v>
      </c>
      <c r="AV863" s="13" t="s">
        <v>88</v>
      </c>
      <c r="AW863" s="13" t="s">
        <v>41</v>
      </c>
      <c r="AX863" s="13" t="s">
        <v>79</v>
      </c>
      <c r="AY863" s="158" t="s">
        <v>178</v>
      </c>
    </row>
    <row r="864" spans="2:65" s="13" customFormat="1" ht="10.199999999999999">
      <c r="B864" s="157"/>
      <c r="D864" s="151" t="s">
        <v>189</v>
      </c>
      <c r="E864" s="158" t="s">
        <v>32</v>
      </c>
      <c r="F864" s="159" t="s">
        <v>2409</v>
      </c>
      <c r="H864" s="160">
        <v>7.59</v>
      </c>
      <c r="I864" s="161"/>
      <c r="L864" s="157"/>
      <c r="M864" s="162"/>
      <c r="T864" s="163"/>
      <c r="AT864" s="158" t="s">
        <v>189</v>
      </c>
      <c r="AU864" s="158" t="s">
        <v>199</v>
      </c>
      <c r="AV864" s="13" t="s">
        <v>88</v>
      </c>
      <c r="AW864" s="13" t="s">
        <v>41</v>
      </c>
      <c r="AX864" s="13" t="s">
        <v>79</v>
      </c>
      <c r="AY864" s="158" t="s">
        <v>178</v>
      </c>
    </row>
    <row r="865" spans="2:65" s="12" customFormat="1" ht="10.199999999999999">
      <c r="B865" s="150"/>
      <c r="D865" s="151" t="s">
        <v>189</v>
      </c>
      <c r="E865" s="152" t="s">
        <v>32</v>
      </c>
      <c r="F865" s="153" t="s">
        <v>2400</v>
      </c>
      <c r="H865" s="152" t="s">
        <v>32</v>
      </c>
      <c r="I865" s="154"/>
      <c r="L865" s="150"/>
      <c r="M865" s="155"/>
      <c r="T865" s="156"/>
      <c r="AT865" s="152" t="s">
        <v>189</v>
      </c>
      <c r="AU865" s="152" t="s">
        <v>199</v>
      </c>
      <c r="AV865" s="12" t="s">
        <v>86</v>
      </c>
      <c r="AW865" s="12" t="s">
        <v>41</v>
      </c>
      <c r="AX865" s="12" t="s">
        <v>79</v>
      </c>
      <c r="AY865" s="152" t="s">
        <v>178</v>
      </c>
    </row>
    <row r="866" spans="2:65" s="13" customFormat="1" ht="20.399999999999999">
      <c r="B866" s="157"/>
      <c r="D866" s="151" t="s">
        <v>189</v>
      </c>
      <c r="E866" s="158" t="s">
        <v>32</v>
      </c>
      <c r="F866" s="159" t="s">
        <v>2410</v>
      </c>
      <c r="H866" s="160">
        <v>114.1</v>
      </c>
      <c r="I866" s="161"/>
      <c r="L866" s="157"/>
      <c r="M866" s="162"/>
      <c r="T866" s="163"/>
      <c r="AT866" s="158" t="s">
        <v>189</v>
      </c>
      <c r="AU866" s="158" t="s">
        <v>199</v>
      </c>
      <c r="AV866" s="13" t="s">
        <v>88</v>
      </c>
      <c r="AW866" s="13" t="s">
        <v>41</v>
      </c>
      <c r="AX866" s="13" t="s">
        <v>79</v>
      </c>
      <c r="AY866" s="158" t="s">
        <v>178</v>
      </c>
    </row>
    <row r="867" spans="2:65" s="13" customFormat="1" ht="10.199999999999999">
      <c r="B867" s="157"/>
      <c r="D867" s="151" t="s">
        <v>189</v>
      </c>
      <c r="E867" s="158" t="s">
        <v>32</v>
      </c>
      <c r="F867" s="159" t="s">
        <v>2411</v>
      </c>
      <c r="H867" s="160">
        <v>15</v>
      </c>
      <c r="I867" s="161"/>
      <c r="L867" s="157"/>
      <c r="M867" s="162"/>
      <c r="T867" s="163"/>
      <c r="AT867" s="158" t="s">
        <v>189</v>
      </c>
      <c r="AU867" s="158" t="s">
        <v>199</v>
      </c>
      <c r="AV867" s="13" t="s">
        <v>88</v>
      </c>
      <c r="AW867" s="13" t="s">
        <v>41</v>
      </c>
      <c r="AX867" s="13" t="s">
        <v>79</v>
      </c>
      <c r="AY867" s="158" t="s">
        <v>178</v>
      </c>
    </row>
    <row r="868" spans="2:65" s="13" customFormat="1" ht="20.399999999999999">
      <c r="B868" s="157"/>
      <c r="D868" s="151" t="s">
        <v>189</v>
      </c>
      <c r="E868" s="158" t="s">
        <v>32</v>
      </c>
      <c r="F868" s="159" t="s">
        <v>2412</v>
      </c>
      <c r="H868" s="160">
        <v>114.1</v>
      </c>
      <c r="I868" s="161"/>
      <c r="L868" s="157"/>
      <c r="M868" s="162"/>
      <c r="T868" s="163"/>
      <c r="AT868" s="158" t="s">
        <v>189</v>
      </c>
      <c r="AU868" s="158" t="s">
        <v>199</v>
      </c>
      <c r="AV868" s="13" t="s">
        <v>88</v>
      </c>
      <c r="AW868" s="13" t="s">
        <v>41</v>
      </c>
      <c r="AX868" s="13" t="s">
        <v>79</v>
      </c>
      <c r="AY868" s="158" t="s">
        <v>178</v>
      </c>
    </row>
    <row r="869" spans="2:65" s="13" customFormat="1" ht="10.199999999999999">
      <c r="B869" s="157"/>
      <c r="D869" s="151" t="s">
        <v>189</v>
      </c>
      <c r="E869" s="158" t="s">
        <v>32</v>
      </c>
      <c r="F869" s="159" t="s">
        <v>2411</v>
      </c>
      <c r="H869" s="160">
        <v>15</v>
      </c>
      <c r="I869" s="161"/>
      <c r="L869" s="157"/>
      <c r="M869" s="162"/>
      <c r="T869" s="163"/>
      <c r="AT869" s="158" t="s">
        <v>189</v>
      </c>
      <c r="AU869" s="158" t="s">
        <v>199</v>
      </c>
      <c r="AV869" s="13" t="s">
        <v>88</v>
      </c>
      <c r="AW869" s="13" t="s">
        <v>41</v>
      </c>
      <c r="AX869" s="13" t="s">
        <v>79</v>
      </c>
      <c r="AY869" s="158" t="s">
        <v>178</v>
      </c>
    </row>
    <row r="870" spans="2:65" s="13" customFormat="1" ht="20.399999999999999">
      <c r="B870" s="157"/>
      <c r="D870" s="151" t="s">
        <v>189</v>
      </c>
      <c r="E870" s="158" t="s">
        <v>32</v>
      </c>
      <c r="F870" s="159" t="s">
        <v>2413</v>
      </c>
      <c r="H870" s="160">
        <v>114.1</v>
      </c>
      <c r="I870" s="161"/>
      <c r="L870" s="157"/>
      <c r="M870" s="162"/>
      <c r="T870" s="163"/>
      <c r="AT870" s="158" t="s">
        <v>189</v>
      </c>
      <c r="AU870" s="158" t="s">
        <v>199</v>
      </c>
      <c r="AV870" s="13" t="s">
        <v>88</v>
      </c>
      <c r="AW870" s="13" t="s">
        <v>41</v>
      </c>
      <c r="AX870" s="13" t="s">
        <v>79</v>
      </c>
      <c r="AY870" s="158" t="s">
        <v>178</v>
      </c>
    </row>
    <row r="871" spans="2:65" s="13" customFormat="1" ht="10.199999999999999">
      <c r="B871" s="157"/>
      <c r="D871" s="151" t="s">
        <v>189</v>
      </c>
      <c r="E871" s="158" t="s">
        <v>32</v>
      </c>
      <c r="F871" s="159" t="s">
        <v>2411</v>
      </c>
      <c r="H871" s="160">
        <v>15</v>
      </c>
      <c r="I871" s="161"/>
      <c r="L871" s="157"/>
      <c r="M871" s="162"/>
      <c r="T871" s="163"/>
      <c r="AT871" s="158" t="s">
        <v>189</v>
      </c>
      <c r="AU871" s="158" t="s">
        <v>199</v>
      </c>
      <c r="AV871" s="13" t="s">
        <v>88</v>
      </c>
      <c r="AW871" s="13" t="s">
        <v>41</v>
      </c>
      <c r="AX871" s="13" t="s">
        <v>79</v>
      </c>
      <c r="AY871" s="158" t="s">
        <v>178</v>
      </c>
    </row>
    <row r="872" spans="2:65" s="12" customFormat="1" ht="10.199999999999999">
      <c r="B872" s="150"/>
      <c r="D872" s="151" t="s">
        <v>189</v>
      </c>
      <c r="E872" s="152" t="s">
        <v>32</v>
      </c>
      <c r="F872" s="153" t="s">
        <v>2403</v>
      </c>
      <c r="H872" s="152" t="s">
        <v>32</v>
      </c>
      <c r="I872" s="154"/>
      <c r="L872" s="150"/>
      <c r="M872" s="155"/>
      <c r="T872" s="156"/>
      <c r="AT872" s="152" t="s">
        <v>189</v>
      </c>
      <c r="AU872" s="152" t="s">
        <v>199</v>
      </c>
      <c r="AV872" s="12" t="s">
        <v>86</v>
      </c>
      <c r="AW872" s="12" t="s">
        <v>41</v>
      </c>
      <c r="AX872" s="12" t="s">
        <v>79</v>
      </c>
      <c r="AY872" s="152" t="s">
        <v>178</v>
      </c>
    </row>
    <row r="873" spans="2:65" s="13" customFormat="1" ht="40.799999999999997">
      <c r="B873" s="157"/>
      <c r="D873" s="151" t="s">
        <v>189</v>
      </c>
      <c r="E873" s="158" t="s">
        <v>32</v>
      </c>
      <c r="F873" s="159" t="s">
        <v>2414</v>
      </c>
      <c r="H873" s="160">
        <v>546</v>
      </c>
      <c r="I873" s="161"/>
      <c r="L873" s="157"/>
      <c r="M873" s="162"/>
      <c r="T873" s="163"/>
      <c r="AT873" s="158" t="s">
        <v>189</v>
      </c>
      <c r="AU873" s="158" t="s">
        <v>199</v>
      </c>
      <c r="AV873" s="13" t="s">
        <v>88</v>
      </c>
      <c r="AW873" s="13" t="s">
        <v>41</v>
      </c>
      <c r="AX873" s="13" t="s">
        <v>79</v>
      </c>
      <c r="AY873" s="158" t="s">
        <v>178</v>
      </c>
    </row>
    <row r="874" spans="2:65" s="13" customFormat="1" ht="10.199999999999999">
      <c r="B874" s="157"/>
      <c r="D874" s="151" t="s">
        <v>189</v>
      </c>
      <c r="E874" s="158" t="s">
        <v>32</v>
      </c>
      <c r="F874" s="159" t="s">
        <v>2415</v>
      </c>
      <c r="H874" s="160">
        <v>80</v>
      </c>
      <c r="I874" s="161"/>
      <c r="L874" s="157"/>
      <c r="M874" s="162"/>
      <c r="T874" s="163"/>
      <c r="AT874" s="158" t="s">
        <v>189</v>
      </c>
      <c r="AU874" s="158" t="s">
        <v>199</v>
      </c>
      <c r="AV874" s="13" t="s">
        <v>88</v>
      </c>
      <c r="AW874" s="13" t="s">
        <v>41</v>
      </c>
      <c r="AX874" s="13" t="s">
        <v>79</v>
      </c>
      <c r="AY874" s="158" t="s">
        <v>178</v>
      </c>
    </row>
    <row r="875" spans="2:65" s="13" customFormat="1" ht="40.799999999999997">
      <c r="B875" s="157"/>
      <c r="D875" s="151" t="s">
        <v>189</v>
      </c>
      <c r="E875" s="158" t="s">
        <v>32</v>
      </c>
      <c r="F875" s="159" t="s">
        <v>2416</v>
      </c>
      <c r="H875" s="160">
        <v>546</v>
      </c>
      <c r="I875" s="161"/>
      <c r="L875" s="157"/>
      <c r="M875" s="162"/>
      <c r="T875" s="163"/>
      <c r="AT875" s="158" t="s">
        <v>189</v>
      </c>
      <c r="AU875" s="158" t="s">
        <v>199</v>
      </c>
      <c r="AV875" s="13" t="s">
        <v>88</v>
      </c>
      <c r="AW875" s="13" t="s">
        <v>41</v>
      </c>
      <c r="AX875" s="13" t="s">
        <v>79</v>
      </c>
      <c r="AY875" s="158" t="s">
        <v>178</v>
      </c>
    </row>
    <row r="876" spans="2:65" s="13" customFormat="1" ht="10.199999999999999">
      <c r="B876" s="157"/>
      <c r="D876" s="151" t="s">
        <v>189</v>
      </c>
      <c r="E876" s="158" t="s">
        <v>32</v>
      </c>
      <c r="F876" s="159" t="s">
        <v>2415</v>
      </c>
      <c r="H876" s="160">
        <v>80</v>
      </c>
      <c r="I876" s="161"/>
      <c r="L876" s="157"/>
      <c r="M876" s="162"/>
      <c r="T876" s="163"/>
      <c r="AT876" s="158" t="s">
        <v>189</v>
      </c>
      <c r="AU876" s="158" t="s">
        <v>199</v>
      </c>
      <c r="AV876" s="13" t="s">
        <v>88</v>
      </c>
      <c r="AW876" s="13" t="s">
        <v>41</v>
      </c>
      <c r="AX876" s="13" t="s">
        <v>79</v>
      </c>
      <c r="AY876" s="158" t="s">
        <v>178</v>
      </c>
    </row>
    <row r="877" spans="2:65" s="13" customFormat="1" ht="40.799999999999997">
      <c r="B877" s="157"/>
      <c r="D877" s="151" t="s">
        <v>189</v>
      </c>
      <c r="E877" s="158" t="s">
        <v>32</v>
      </c>
      <c r="F877" s="159" t="s">
        <v>2417</v>
      </c>
      <c r="H877" s="160">
        <v>546</v>
      </c>
      <c r="I877" s="161"/>
      <c r="L877" s="157"/>
      <c r="M877" s="162"/>
      <c r="T877" s="163"/>
      <c r="AT877" s="158" t="s">
        <v>189</v>
      </c>
      <c r="AU877" s="158" t="s">
        <v>199</v>
      </c>
      <c r="AV877" s="13" t="s">
        <v>88</v>
      </c>
      <c r="AW877" s="13" t="s">
        <v>41</v>
      </c>
      <c r="AX877" s="13" t="s">
        <v>79</v>
      </c>
      <c r="AY877" s="158" t="s">
        <v>178</v>
      </c>
    </row>
    <row r="878" spans="2:65" s="13" customFormat="1" ht="10.199999999999999">
      <c r="B878" s="157"/>
      <c r="D878" s="151" t="s">
        <v>189</v>
      </c>
      <c r="E878" s="158" t="s">
        <v>32</v>
      </c>
      <c r="F878" s="159" t="s">
        <v>2415</v>
      </c>
      <c r="H878" s="160">
        <v>80</v>
      </c>
      <c r="I878" s="161"/>
      <c r="L878" s="157"/>
      <c r="M878" s="162"/>
      <c r="T878" s="163"/>
      <c r="AT878" s="158" t="s">
        <v>189</v>
      </c>
      <c r="AU878" s="158" t="s">
        <v>199</v>
      </c>
      <c r="AV878" s="13" t="s">
        <v>88</v>
      </c>
      <c r="AW878" s="13" t="s">
        <v>41</v>
      </c>
      <c r="AX878" s="13" t="s">
        <v>79</v>
      </c>
      <c r="AY878" s="158" t="s">
        <v>178</v>
      </c>
    </row>
    <row r="879" spans="2:65" s="14" customFormat="1" ht="10.199999999999999">
      <c r="B879" s="164"/>
      <c r="D879" s="151" t="s">
        <v>189</v>
      </c>
      <c r="E879" s="165" t="s">
        <v>32</v>
      </c>
      <c r="F879" s="166" t="s">
        <v>192</v>
      </c>
      <c r="H879" s="167">
        <v>2288.0700000000002</v>
      </c>
      <c r="I879" s="168"/>
      <c r="L879" s="164"/>
      <c r="M879" s="169"/>
      <c r="T879" s="170"/>
      <c r="AT879" s="165" t="s">
        <v>189</v>
      </c>
      <c r="AU879" s="165" t="s">
        <v>199</v>
      </c>
      <c r="AV879" s="14" t="s">
        <v>185</v>
      </c>
      <c r="AW879" s="14" t="s">
        <v>41</v>
      </c>
      <c r="AX879" s="14" t="s">
        <v>86</v>
      </c>
      <c r="AY879" s="165" t="s">
        <v>178</v>
      </c>
    </row>
    <row r="880" spans="2:65" s="1" customFormat="1" ht="49.05" customHeight="1">
      <c r="B880" s="34"/>
      <c r="C880" s="133" t="s">
        <v>921</v>
      </c>
      <c r="D880" s="133" t="s">
        <v>180</v>
      </c>
      <c r="E880" s="134" t="s">
        <v>1285</v>
      </c>
      <c r="F880" s="135" t="s">
        <v>1286</v>
      </c>
      <c r="G880" s="136" t="s">
        <v>234</v>
      </c>
      <c r="H880" s="137">
        <v>1178.75</v>
      </c>
      <c r="I880" s="138"/>
      <c r="J880" s="139">
        <f>ROUND(I880*H880,2)</f>
        <v>0</v>
      </c>
      <c r="K880" s="135" t="s">
        <v>184</v>
      </c>
      <c r="L880" s="34"/>
      <c r="M880" s="140" t="s">
        <v>32</v>
      </c>
      <c r="N880" s="141" t="s">
        <v>50</v>
      </c>
      <c r="P880" s="142">
        <f>O880*H880</f>
        <v>0</v>
      </c>
      <c r="Q880" s="142">
        <v>6.0000000000000002E-5</v>
      </c>
      <c r="R880" s="142">
        <f>Q880*H880</f>
        <v>7.0724999999999996E-2</v>
      </c>
      <c r="S880" s="142">
        <v>0.115</v>
      </c>
      <c r="T880" s="143">
        <f>S880*H880</f>
        <v>135.55625000000001</v>
      </c>
      <c r="AR880" s="144" t="s">
        <v>185</v>
      </c>
      <c r="AT880" s="144" t="s">
        <v>180</v>
      </c>
      <c r="AU880" s="144" t="s">
        <v>199</v>
      </c>
      <c r="AY880" s="18" t="s">
        <v>178</v>
      </c>
      <c r="BE880" s="145">
        <f>IF(N880="základní",J880,0)</f>
        <v>0</v>
      </c>
      <c r="BF880" s="145">
        <f>IF(N880="snížená",J880,0)</f>
        <v>0</v>
      </c>
      <c r="BG880" s="145">
        <f>IF(N880="zákl. přenesená",J880,0)</f>
        <v>0</v>
      </c>
      <c r="BH880" s="145">
        <f>IF(N880="sníž. přenesená",J880,0)</f>
        <v>0</v>
      </c>
      <c r="BI880" s="145">
        <f>IF(N880="nulová",J880,0)</f>
        <v>0</v>
      </c>
      <c r="BJ880" s="18" t="s">
        <v>86</v>
      </c>
      <c r="BK880" s="145">
        <f>ROUND(I880*H880,2)</f>
        <v>0</v>
      </c>
      <c r="BL880" s="18" t="s">
        <v>185</v>
      </c>
      <c r="BM880" s="144" t="s">
        <v>2418</v>
      </c>
    </row>
    <row r="881" spans="2:65" s="1" customFormat="1" ht="10.199999999999999">
      <c r="B881" s="34"/>
      <c r="D881" s="146" t="s">
        <v>187</v>
      </c>
      <c r="F881" s="147" t="s">
        <v>1288</v>
      </c>
      <c r="I881" s="148"/>
      <c r="L881" s="34"/>
      <c r="M881" s="149"/>
      <c r="T881" s="55"/>
      <c r="AT881" s="18" t="s">
        <v>187</v>
      </c>
      <c r="AU881" s="18" t="s">
        <v>199</v>
      </c>
    </row>
    <row r="882" spans="2:65" s="12" customFormat="1" ht="10.199999999999999">
      <c r="B882" s="150"/>
      <c r="D882" s="151" t="s">
        <v>189</v>
      </c>
      <c r="E882" s="152" t="s">
        <v>32</v>
      </c>
      <c r="F882" s="153" t="s">
        <v>2027</v>
      </c>
      <c r="H882" s="152" t="s">
        <v>32</v>
      </c>
      <c r="I882" s="154"/>
      <c r="L882" s="150"/>
      <c r="M882" s="155"/>
      <c r="T882" s="156"/>
      <c r="AT882" s="152" t="s">
        <v>189</v>
      </c>
      <c r="AU882" s="152" t="s">
        <v>199</v>
      </c>
      <c r="AV882" s="12" t="s">
        <v>86</v>
      </c>
      <c r="AW882" s="12" t="s">
        <v>41</v>
      </c>
      <c r="AX882" s="12" t="s">
        <v>79</v>
      </c>
      <c r="AY882" s="152" t="s">
        <v>178</v>
      </c>
    </row>
    <row r="883" spans="2:65" s="12" customFormat="1" ht="10.199999999999999">
      <c r="B883" s="150"/>
      <c r="D883" s="151" t="s">
        <v>189</v>
      </c>
      <c r="E883" s="152" t="s">
        <v>32</v>
      </c>
      <c r="F883" s="153" t="s">
        <v>2081</v>
      </c>
      <c r="H883" s="152" t="s">
        <v>32</v>
      </c>
      <c r="I883" s="154"/>
      <c r="L883" s="150"/>
      <c r="M883" s="155"/>
      <c r="T883" s="156"/>
      <c r="AT883" s="152" t="s">
        <v>189</v>
      </c>
      <c r="AU883" s="152" t="s">
        <v>199</v>
      </c>
      <c r="AV883" s="12" t="s">
        <v>86</v>
      </c>
      <c r="AW883" s="12" t="s">
        <v>41</v>
      </c>
      <c r="AX883" s="12" t="s">
        <v>79</v>
      </c>
      <c r="AY883" s="152" t="s">
        <v>178</v>
      </c>
    </row>
    <row r="884" spans="2:65" s="12" customFormat="1" ht="10.199999999999999">
      <c r="B884" s="150"/>
      <c r="D884" s="151" t="s">
        <v>189</v>
      </c>
      <c r="E884" s="152" t="s">
        <v>32</v>
      </c>
      <c r="F884" s="153" t="s">
        <v>2398</v>
      </c>
      <c r="H884" s="152" t="s">
        <v>32</v>
      </c>
      <c r="I884" s="154"/>
      <c r="L884" s="150"/>
      <c r="M884" s="155"/>
      <c r="T884" s="156"/>
      <c r="AT884" s="152" t="s">
        <v>189</v>
      </c>
      <c r="AU884" s="152" t="s">
        <v>199</v>
      </c>
      <c r="AV884" s="12" t="s">
        <v>86</v>
      </c>
      <c r="AW884" s="12" t="s">
        <v>41</v>
      </c>
      <c r="AX884" s="12" t="s">
        <v>79</v>
      </c>
      <c r="AY884" s="152" t="s">
        <v>178</v>
      </c>
    </row>
    <row r="885" spans="2:65" s="12" customFormat="1" ht="10.199999999999999">
      <c r="B885" s="150"/>
      <c r="D885" s="151" t="s">
        <v>189</v>
      </c>
      <c r="E885" s="152" t="s">
        <v>32</v>
      </c>
      <c r="F885" s="153" t="s">
        <v>2082</v>
      </c>
      <c r="H885" s="152" t="s">
        <v>32</v>
      </c>
      <c r="I885" s="154"/>
      <c r="L885" s="150"/>
      <c r="M885" s="155"/>
      <c r="T885" s="156"/>
      <c r="AT885" s="152" t="s">
        <v>189</v>
      </c>
      <c r="AU885" s="152" t="s">
        <v>199</v>
      </c>
      <c r="AV885" s="12" t="s">
        <v>86</v>
      </c>
      <c r="AW885" s="12" t="s">
        <v>41</v>
      </c>
      <c r="AX885" s="12" t="s">
        <v>79</v>
      </c>
      <c r="AY885" s="152" t="s">
        <v>178</v>
      </c>
    </row>
    <row r="886" spans="2:65" s="12" customFormat="1" ht="10.199999999999999">
      <c r="B886" s="150"/>
      <c r="D886" s="151" t="s">
        <v>189</v>
      </c>
      <c r="E886" s="152" t="s">
        <v>32</v>
      </c>
      <c r="F886" s="153" t="s">
        <v>2419</v>
      </c>
      <c r="H886" s="152" t="s">
        <v>32</v>
      </c>
      <c r="I886" s="154"/>
      <c r="L886" s="150"/>
      <c r="M886" s="155"/>
      <c r="T886" s="156"/>
      <c r="AT886" s="152" t="s">
        <v>189</v>
      </c>
      <c r="AU886" s="152" t="s">
        <v>199</v>
      </c>
      <c r="AV886" s="12" t="s">
        <v>86</v>
      </c>
      <c r="AW886" s="12" t="s">
        <v>41</v>
      </c>
      <c r="AX886" s="12" t="s">
        <v>79</v>
      </c>
      <c r="AY886" s="152" t="s">
        <v>178</v>
      </c>
    </row>
    <row r="887" spans="2:65" s="12" customFormat="1" ht="10.199999999999999">
      <c r="B887" s="150"/>
      <c r="D887" s="151" t="s">
        <v>189</v>
      </c>
      <c r="E887" s="152" t="s">
        <v>32</v>
      </c>
      <c r="F887" s="153" t="s">
        <v>2400</v>
      </c>
      <c r="H887" s="152" t="s">
        <v>32</v>
      </c>
      <c r="I887" s="154"/>
      <c r="L887" s="150"/>
      <c r="M887" s="155"/>
      <c r="T887" s="156"/>
      <c r="AT887" s="152" t="s">
        <v>189</v>
      </c>
      <c r="AU887" s="152" t="s">
        <v>199</v>
      </c>
      <c r="AV887" s="12" t="s">
        <v>86</v>
      </c>
      <c r="AW887" s="12" t="s">
        <v>41</v>
      </c>
      <c r="AX887" s="12" t="s">
        <v>79</v>
      </c>
      <c r="AY887" s="152" t="s">
        <v>178</v>
      </c>
    </row>
    <row r="888" spans="2:65" s="13" customFormat="1" ht="20.399999999999999">
      <c r="B888" s="157"/>
      <c r="D888" s="151" t="s">
        <v>189</v>
      </c>
      <c r="E888" s="158" t="s">
        <v>32</v>
      </c>
      <c r="F888" s="159" t="s">
        <v>2420</v>
      </c>
      <c r="H888" s="160">
        <v>203.75</v>
      </c>
      <c r="I888" s="161"/>
      <c r="L888" s="157"/>
      <c r="M888" s="162"/>
      <c r="T888" s="163"/>
      <c r="AT888" s="158" t="s">
        <v>189</v>
      </c>
      <c r="AU888" s="158" t="s">
        <v>199</v>
      </c>
      <c r="AV888" s="13" t="s">
        <v>88</v>
      </c>
      <c r="AW888" s="13" t="s">
        <v>41</v>
      </c>
      <c r="AX888" s="13" t="s">
        <v>79</v>
      </c>
      <c r="AY888" s="158" t="s">
        <v>178</v>
      </c>
    </row>
    <row r="889" spans="2:65" s="12" customFormat="1" ht="10.199999999999999">
      <c r="B889" s="150"/>
      <c r="D889" s="151" t="s">
        <v>189</v>
      </c>
      <c r="E889" s="152" t="s">
        <v>32</v>
      </c>
      <c r="F889" s="153" t="s">
        <v>2403</v>
      </c>
      <c r="H889" s="152" t="s">
        <v>32</v>
      </c>
      <c r="I889" s="154"/>
      <c r="L889" s="150"/>
      <c r="M889" s="155"/>
      <c r="T889" s="156"/>
      <c r="AT889" s="152" t="s">
        <v>189</v>
      </c>
      <c r="AU889" s="152" t="s">
        <v>199</v>
      </c>
      <c r="AV889" s="12" t="s">
        <v>86</v>
      </c>
      <c r="AW889" s="12" t="s">
        <v>41</v>
      </c>
      <c r="AX889" s="12" t="s">
        <v>79</v>
      </c>
      <c r="AY889" s="152" t="s">
        <v>178</v>
      </c>
    </row>
    <row r="890" spans="2:65" s="13" customFormat="1" ht="40.799999999999997">
      <c r="B890" s="157"/>
      <c r="D890" s="151" t="s">
        <v>189</v>
      </c>
      <c r="E890" s="158" t="s">
        <v>32</v>
      </c>
      <c r="F890" s="159" t="s">
        <v>2421</v>
      </c>
      <c r="H890" s="160">
        <v>975</v>
      </c>
      <c r="I890" s="161"/>
      <c r="L890" s="157"/>
      <c r="M890" s="162"/>
      <c r="T890" s="163"/>
      <c r="AT890" s="158" t="s">
        <v>189</v>
      </c>
      <c r="AU890" s="158" t="s">
        <v>199</v>
      </c>
      <c r="AV890" s="13" t="s">
        <v>88</v>
      </c>
      <c r="AW890" s="13" t="s">
        <v>41</v>
      </c>
      <c r="AX890" s="13" t="s">
        <v>79</v>
      </c>
      <c r="AY890" s="158" t="s">
        <v>178</v>
      </c>
    </row>
    <row r="891" spans="2:65" s="14" customFormat="1" ht="10.199999999999999">
      <c r="B891" s="164"/>
      <c r="D891" s="151" t="s">
        <v>189</v>
      </c>
      <c r="E891" s="165" t="s">
        <v>32</v>
      </c>
      <c r="F891" s="166" t="s">
        <v>192</v>
      </c>
      <c r="H891" s="167">
        <v>1178.75</v>
      </c>
      <c r="I891" s="168"/>
      <c r="L891" s="164"/>
      <c r="M891" s="169"/>
      <c r="T891" s="170"/>
      <c r="AT891" s="165" t="s">
        <v>189</v>
      </c>
      <c r="AU891" s="165" t="s">
        <v>199</v>
      </c>
      <c r="AV891" s="14" t="s">
        <v>185</v>
      </c>
      <c r="AW891" s="14" t="s">
        <v>41</v>
      </c>
      <c r="AX891" s="14" t="s">
        <v>86</v>
      </c>
      <c r="AY891" s="165" t="s">
        <v>178</v>
      </c>
    </row>
    <row r="892" spans="2:65" s="1" customFormat="1" ht="49.05" customHeight="1">
      <c r="B892" s="34"/>
      <c r="C892" s="133" t="s">
        <v>1795</v>
      </c>
      <c r="D892" s="133" t="s">
        <v>180</v>
      </c>
      <c r="E892" s="134" t="s">
        <v>2422</v>
      </c>
      <c r="F892" s="135" t="s">
        <v>2423</v>
      </c>
      <c r="G892" s="136" t="s">
        <v>202</v>
      </c>
      <c r="H892" s="137">
        <v>630</v>
      </c>
      <c r="I892" s="138"/>
      <c r="J892" s="139">
        <f>ROUND(I892*H892,2)</f>
        <v>0</v>
      </c>
      <c r="K892" s="135" t="s">
        <v>184</v>
      </c>
      <c r="L892" s="34"/>
      <c r="M892" s="140" t="s">
        <v>32</v>
      </c>
      <c r="N892" s="141" t="s">
        <v>50</v>
      </c>
      <c r="P892" s="142">
        <f>O892*H892</f>
        <v>0</v>
      </c>
      <c r="Q892" s="142">
        <v>0</v>
      </c>
      <c r="R892" s="142">
        <f>Q892*H892</f>
        <v>0</v>
      </c>
      <c r="S892" s="142">
        <v>0.20499999999999999</v>
      </c>
      <c r="T892" s="143">
        <f>S892*H892</f>
        <v>129.15</v>
      </c>
      <c r="AR892" s="144" t="s">
        <v>185</v>
      </c>
      <c r="AT892" s="144" t="s">
        <v>180</v>
      </c>
      <c r="AU892" s="144" t="s">
        <v>199</v>
      </c>
      <c r="AY892" s="18" t="s">
        <v>178</v>
      </c>
      <c r="BE892" s="145">
        <f>IF(N892="základní",J892,0)</f>
        <v>0</v>
      </c>
      <c r="BF892" s="145">
        <f>IF(N892="snížená",J892,0)</f>
        <v>0</v>
      </c>
      <c r="BG892" s="145">
        <f>IF(N892="zákl. přenesená",J892,0)</f>
        <v>0</v>
      </c>
      <c r="BH892" s="145">
        <f>IF(N892="sníž. přenesená",J892,0)</f>
        <v>0</v>
      </c>
      <c r="BI892" s="145">
        <f>IF(N892="nulová",J892,0)</f>
        <v>0</v>
      </c>
      <c r="BJ892" s="18" t="s">
        <v>86</v>
      </c>
      <c r="BK892" s="145">
        <f>ROUND(I892*H892,2)</f>
        <v>0</v>
      </c>
      <c r="BL892" s="18" t="s">
        <v>185</v>
      </c>
      <c r="BM892" s="144" t="s">
        <v>2424</v>
      </c>
    </row>
    <row r="893" spans="2:65" s="1" customFormat="1" ht="10.199999999999999">
      <c r="B893" s="34"/>
      <c r="D893" s="146" t="s">
        <v>187</v>
      </c>
      <c r="F893" s="147" t="s">
        <v>2425</v>
      </c>
      <c r="I893" s="148"/>
      <c r="L893" s="34"/>
      <c r="M893" s="149"/>
      <c r="T893" s="55"/>
      <c r="AT893" s="18" t="s">
        <v>187</v>
      </c>
      <c r="AU893" s="18" t="s">
        <v>199</v>
      </c>
    </row>
    <row r="894" spans="2:65" s="12" customFormat="1" ht="10.199999999999999">
      <c r="B894" s="150"/>
      <c r="D894" s="151" t="s">
        <v>189</v>
      </c>
      <c r="E894" s="152" t="s">
        <v>32</v>
      </c>
      <c r="F894" s="153" t="s">
        <v>2027</v>
      </c>
      <c r="H894" s="152" t="s">
        <v>32</v>
      </c>
      <c r="I894" s="154"/>
      <c r="L894" s="150"/>
      <c r="M894" s="155"/>
      <c r="T894" s="156"/>
      <c r="AT894" s="152" t="s">
        <v>189</v>
      </c>
      <c r="AU894" s="152" t="s">
        <v>199</v>
      </c>
      <c r="AV894" s="12" t="s">
        <v>86</v>
      </c>
      <c r="AW894" s="12" t="s">
        <v>41</v>
      </c>
      <c r="AX894" s="12" t="s">
        <v>79</v>
      </c>
      <c r="AY894" s="152" t="s">
        <v>178</v>
      </c>
    </row>
    <row r="895" spans="2:65" s="12" customFormat="1" ht="10.199999999999999">
      <c r="B895" s="150"/>
      <c r="D895" s="151" t="s">
        <v>189</v>
      </c>
      <c r="E895" s="152" t="s">
        <v>32</v>
      </c>
      <c r="F895" s="153" t="s">
        <v>2081</v>
      </c>
      <c r="H895" s="152" t="s">
        <v>32</v>
      </c>
      <c r="I895" s="154"/>
      <c r="L895" s="150"/>
      <c r="M895" s="155"/>
      <c r="T895" s="156"/>
      <c r="AT895" s="152" t="s">
        <v>189</v>
      </c>
      <c r="AU895" s="152" t="s">
        <v>199</v>
      </c>
      <c r="AV895" s="12" t="s">
        <v>86</v>
      </c>
      <c r="AW895" s="12" t="s">
        <v>41</v>
      </c>
      <c r="AX895" s="12" t="s">
        <v>79</v>
      </c>
      <c r="AY895" s="152" t="s">
        <v>178</v>
      </c>
    </row>
    <row r="896" spans="2:65" s="12" customFormat="1" ht="10.199999999999999">
      <c r="B896" s="150"/>
      <c r="D896" s="151" t="s">
        <v>189</v>
      </c>
      <c r="E896" s="152" t="s">
        <v>32</v>
      </c>
      <c r="F896" s="153" t="s">
        <v>2082</v>
      </c>
      <c r="H896" s="152" t="s">
        <v>32</v>
      </c>
      <c r="I896" s="154"/>
      <c r="L896" s="150"/>
      <c r="M896" s="155"/>
      <c r="T896" s="156"/>
      <c r="AT896" s="152" t="s">
        <v>189</v>
      </c>
      <c r="AU896" s="152" t="s">
        <v>199</v>
      </c>
      <c r="AV896" s="12" t="s">
        <v>86</v>
      </c>
      <c r="AW896" s="12" t="s">
        <v>41</v>
      </c>
      <c r="AX896" s="12" t="s">
        <v>79</v>
      </c>
      <c r="AY896" s="152" t="s">
        <v>178</v>
      </c>
    </row>
    <row r="897" spans="2:65" s="13" customFormat="1" ht="10.199999999999999">
      <c r="B897" s="157"/>
      <c r="D897" s="151" t="s">
        <v>189</v>
      </c>
      <c r="E897" s="158" t="s">
        <v>32</v>
      </c>
      <c r="F897" s="159" t="s">
        <v>2426</v>
      </c>
      <c r="H897" s="160">
        <v>75</v>
      </c>
      <c r="I897" s="161"/>
      <c r="L897" s="157"/>
      <c r="M897" s="162"/>
      <c r="T897" s="163"/>
      <c r="AT897" s="158" t="s">
        <v>189</v>
      </c>
      <c r="AU897" s="158" t="s">
        <v>199</v>
      </c>
      <c r="AV897" s="13" t="s">
        <v>88</v>
      </c>
      <c r="AW897" s="13" t="s">
        <v>41</v>
      </c>
      <c r="AX897" s="13" t="s">
        <v>79</v>
      </c>
      <c r="AY897" s="158" t="s">
        <v>178</v>
      </c>
    </row>
    <row r="898" spans="2:65" s="13" customFormat="1" ht="10.199999999999999">
      <c r="B898" s="157"/>
      <c r="D898" s="151" t="s">
        <v>189</v>
      </c>
      <c r="E898" s="158" t="s">
        <v>32</v>
      </c>
      <c r="F898" s="159" t="s">
        <v>2427</v>
      </c>
      <c r="H898" s="160">
        <v>555</v>
      </c>
      <c r="I898" s="161"/>
      <c r="L898" s="157"/>
      <c r="M898" s="162"/>
      <c r="T898" s="163"/>
      <c r="AT898" s="158" t="s">
        <v>189</v>
      </c>
      <c r="AU898" s="158" t="s">
        <v>199</v>
      </c>
      <c r="AV898" s="13" t="s">
        <v>88</v>
      </c>
      <c r="AW898" s="13" t="s">
        <v>41</v>
      </c>
      <c r="AX898" s="13" t="s">
        <v>79</v>
      </c>
      <c r="AY898" s="158" t="s">
        <v>178</v>
      </c>
    </row>
    <row r="899" spans="2:65" s="14" customFormat="1" ht="10.199999999999999">
      <c r="B899" s="164"/>
      <c r="D899" s="151" t="s">
        <v>189</v>
      </c>
      <c r="E899" s="165" t="s">
        <v>32</v>
      </c>
      <c r="F899" s="166" t="s">
        <v>192</v>
      </c>
      <c r="H899" s="167">
        <v>630</v>
      </c>
      <c r="I899" s="168"/>
      <c r="L899" s="164"/>
      <c r="M899" s="169"/>
      <c r="T899" s="170"/>
      <c r="AT899" s="165" t="s">
        <v>189</v>
      </c>
      <c r="AU899" s="165" t="s">
        <v>199</v>
      </c>
      <c r="AV899" s="14" t="s">
        <v>185</v>
      </c>
      <c r="AW899" s="14" t="s">
        <v>41</v>
      </c>
      <c r="AX899" s="14" t="s">
        <v>86</v>
      </c>
      <c r="AY899" s="165" t="s">
        <v>178</v>
      </c>
    </row>
    <row r="900" spans="2:65" s="1" customFormat="1" ht="24.15" customHeight="1">
      <c r="B900" s="34"/>
      <c r="C900" s="133" t="s">
        <v>1803</v>
      </c>
      <c r="D900" s="133" t="s">
        <v>180</v>
      </c>
      <c r="E900" s="134" t="s">
        <v>541</v>
      </c>
      <c r="F900" s="135" t="s">
        <v>542</v>
      </c>
      <c r="G900" s="136" t="s">
        <v>202</v>
      </c>
      <c r="H900" s="137">
        <v>958</v>
      </c>
      <c r="I900" s="138"/>
      <c r="J900" s="139">
        <f>ROUND(I900*H900,2)</f>
        <v>0</v>
      </c>
      <c r="K900" s="135" t="s">
        <v>184</v>
      </c>
      <c r="L900" s="34"/>
      <c r="M900" s="140" t="s">
        <v>32</v>
      </c>
      <c r="N900" s="141" t="s">
        <v>50</v>
      </c>
      <c r="P900" s="142">
        <f>O900*H900</f>
        <v>0</v>
      </c>
      <c r="Q900" s="142">
        <v>0</v>
      </c>
      <c r="R900" s="142">
        <f>Q900*H900</f>
        <v>0</v>
      </c>
      <c r="S900" s="142">
        <v>0</v>
      </c>
      <c r="T900" s="143">
        <f>S900*H900</f>
        <v>0</v>
      </c>
      <c r="AR900" s="144" t="s">
        <v>185</v>
      </c>
      <c r="AT900" s="144" t="s">
        <v>180</v>
      </c>
      <c r="AU900" s="144" t="s">
        <v>199</v>
      </c>
      <c r="AY900" s="18" t="s">
        <v>178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8" t="s">
        <v>86</v>
      </c>
      <c r="BK900" s="145">
        <f>ROUND(I900*H900,2)</f>
        <v>0</v>
      </c>
      <c r="BL900" s="18" t="s">
        <v>185</v>
      </c>
      <c r="BM900" s="144" t="s">
        <v>2428</v>
      </c>
    </row>
    <row r="901" spans="2:65" s="1" customFormat="1" ht="10.199999999999999">
      <c r="B901" s="34"/>
      <c r="D901" s="146" t="s">
        <v>187</v>
      </c>
      <c r="F901" s="147" t="s">
        <v>544</v>
      </c>
      <c r="I901" s="148"/>
      <c r="L901" s="34"/>
      <c r="M901" s="149"/>
      <c r="T901" s="55"/>
      <c r="AT901" s="18" t="s">
        <v>187</v>
      </c>
      <c r="AU901" s="18" t="s">
        <v>199</v>
      </c>
    </row>
    <row r="902" spans="2:65" s="12" customFormat="1" ht="10.199999999999999">
      <c r="B902" s="150"/>
      <c r="D902" s="151" t="s">
        <v>189</v>
      </c>
      <c r="E902" s="152" t="s">
        <v>32</v>
      </c>
      <c r="F902" s="153" t="s">
        <v>2027</v>
      </c>
      <c r="H902" s="152" t="s">
        <v>32</v>
      </c>
      <c r="I902" s="154"/>
      <c r="L902" s="150"/>
      <c r="M902" s="155"/>
      <c r="T902" s="156"/>
      <c r="AT902" s="152" t="s">
        <v>189</v>
      </c>
      <c r="AU902" s="152" t="s">
        <v>199</v>
      </c>
      <c r="AV902" s="12" t="s">
        <v>86</v>
      </c>
      <c r="AW902" s="12" t="s">
        <v>41</v>
      </c>
      <c r="AX902" s="12" t="s">
        <v>79</v>
      </c>
      <c r="AY902" s="152" t="s">
        <v>178</v>
      </c>
    </row>
    <row r="903" spans="2:65" s="12" customFormat="1" ht="10.199999999999999">
      <c r="B903" s="150"/>
      <c r="D903" s="151" t="s">
        <v>189</v>
      </c>
      <c r="E903" s="152" t="s">
        <v>32</v>
      </c>
      <c r="F903" s="153" t="s">
        <v>2081</v>
      </c>
      <c r="H903" s="152" t="s">
        <v>32</v>
      </c>
      <c r="I903" s="154"/>
      <c r="L903" s="150"/>
      <c r="M903" s="155"/>
      <c r="T903" s="156"/>
      <c r="AT903" s="152" t="s">
        <v>189</v>
      </c>
      <c r="AU903" s="152" t="s">
        <v>199</v>
      </c>
      <c r="AV903" s="12" t="s">
        <v>86</v>
      </c>
      <c r="AW903" s="12" t="s">
        <v>41</v>
      </c>
      <c r="AX903" s="12" t="s">
        <v>79</v>
      </c>
      <c r="AY903" s="152" t="s">
        <v>178</v>
      </c>
    </row>
    <row r="904" spans="2:65" s="12" customFormat="1" ht="10.199999999999999">
      <c r="B904" s="150"/>
      <c r="D904" s="151" t="s">
        <v>189</v>
      </c>
      <c r="E904" s="152" t="s">
        <v>32</v>
      </c>
      <c r="F904" s="153" t="s">
        <v>2398</v>
      </c>
      <c r="H904" s="152" t="s">
        <v>32</v>
      </c>
      <c r="I904" s="154"/>
      <c r="L904" s="150"/>
      <c r="M904" s="155"/>
      <c r="T904" s="156"/>
      <c r="AT904" s="152" t="s">
        <v>189</v>
      </c>
      <c r="AU904" s="152" t="s">
        <v>199</v>
      </c>
      <c r="AV904" s="12" t="s">
        <v>86</v>
      </c>
      <c r="AW904" s="12" t="s">
        <v>41</v>
      </c>
      <c r="AX904" s="12" t="s">
        <v>79</v>
      </c>
      <c r="AY904" s="152" t="s">
        <v>178</v>
      </c>
    </row>
    <row r="905" spans="2:65" s="12" customFormat="1" ht="10.199999999999999">
      <c r="B905" s="150"/>
      <c r="D905" s="151" t="s">
        <v>189</v>
      </c>
      <c r="E905" s="152" t="s">
        <v>32</v>
      </c>
      <c r="F905" s="153" t="s">
        <v>2082</v>
      </c>
      <c r="H905" s="152" t="s">
        <v>32</v>
      </c>
      <c r="I905" s="154"/>
      <c r="L905" s="150"/>
      <c r="M905" s="155"/>
      <c r="T905" s="156"/>
      <c r="AT905" s="152" t="s">
        <v>189</v>
      </c>
      <c r="AU905" s="152" t="s">
        <v>199</v>
      </c>
      <c r="AV905" s="12" t="s">
        <v>86</v>
      </c>
      <c r="AW905" s="12" t="s">
        <v>41</v>
      </c>
      <c r="AX905" s="12" t="s">
        <v>79</v>
      </c>
      <c r="AY905" s="152" t="s">
        <v>178</v>
      </c>
    </row>
    <row r="906" spans="2:65" s="12" customFormat="1" ht="10.199999999999999">
      <c r="B906" s="150"/>
      <c r="D906" s="151" t="s">
        <v>189</v>
      </c>
      <c r="E906" s="152" t="s">
        <v>32</v>
      </c>
      <c r="F906" s="153" t="s">
        <v>2419</v>
      </c>
      <c r="H906" s="152" t="s">
        <v>32</v>
      </c>
      <c r="I906" s="154"/>
      <c r="L906" s="150"/>
      <c r="M906" s="155"/>
      <c r="T906" s="156"/>
      <c r="AT906" s="152" t="s">
        <v>189</v>
      </c>
      <c r="AU906" s="152" t="s">
        <v>199</v>
      </c>
      <c r="AV906" s="12" t="s">
        <v>86</v>
      </c>
      <c r="AW906" s="12" t="s">
        <v>41</v>
      </c>
      <c r="AX906" s="12" t="s">
        <v>79</v>
      </c>
      <c r="AY906" s="152" t="s">
        <v>178</v>
      </c>
    </row>
    <row r="907" spans="2:65" s="12" customFormat="1" ht="10.199999999999999">
      <c r="B907" s="150"/>
      <c r="D907" s="151" t="s">
        <v>189</v>
      </c>
      <c r="E907" s="152" t="s">
        <v>32</v>
      </c>
      <c r="F907" s="153" t="s">
        <v>2400</v>
      </c>
      <c r="H907" s="152" t="s">
        <v>32</v>
      </c>
      <c r="I907" s="154"/>
      <c r="L907" s="150"/>
      <c r="M907" s="155"/>
      <c r="T907" s="156"/>
      <c r="AT907" s="152" t="s">
        <v>189</v>
      </c>
      <c r="AU907" s="152" t="s">
        <v>199</v>
      </c>
      <c r="AV907" s="12" t="s">
        <v>86</v>
      </c>
      <c r="AW907" s="12" t="s">
        <v>41</v>
      </c>
      <c r="AX907" s="12" t="s">
        <v>79</v>
      </c>
      <c r="AY907" s="152" t="s">
        <v>178</v>
      </c>
    </row>
    <row r="908" spans="2:65" s="13" customFormat="1" ht="20.399999999999999">
      <c r="B908" s="157"/>
      <c r="D908" s="151" t="s">
        <v>189</v>
      </c>
      <c r="E908" s="158" t="s">
        <v>32</v>
      </c>
      <c r="F908" s="159" t="s">
        <v>2429</v>
      </c>
      <c r="H908" s="160">
        <v>173</v>
      </c>
      <c r="I908" s="161"/>
      <c r="L908" s="157"/>
      <c r="M908" s="162"/>
      <c r="T908" s="163"/>
      <c r="AT908" s="158" t="s">
        <v>189</v>
      </c>
      <c r="AU908" s="158" t="s">
        <v>199</v>
      </c>
      <c r="AV908" s="13" t="s">
        <v>88</v>
      </c>
      <c r="AW908" s="13" t="s">
        <v>41</v>
      </c>
      <c r="AX908" s="13" t="s">
        <v>79</v>
      </c>
      <c r="AY908" s="158" t="s">
        <v>178</v>
      </c>
    </row>
    <row r="909" spans="2:65" s="12" customFormat="1" ht="10.199999999999999">
      <c r="B909" s="150"/>
      <c r="D909" s="151" t="s">
        <v>189</v>
      </c>
      <c r="E909" s="152" t="s">
        <v>32</v>
      </c>
      <c r="F909" s="153" t="s">
        <v>2403</v>
      </c>
      <c r="H909" s="152" t="s">
        <v>32</v>
      </c>
      <c r="I909" s="154"/>
      <c r="L909" s="150"/>
      <c r="M909" s="155"/>
      <c r="T909" s="156"/>
      <c r="AT909" s="152" t="s">
        <v>189</v>
      </c>
      <c r="AU909" s="152" t="s">
        <v>199</v>
      </c>
      <c r="AV909" s="12" t="s">
        <v>86</v>
      </c>
      <c r="AW909" s="12" t="s">
        <v>41</v>
      </c>
      <c r="AX909" s="12" t="s">
        <v>79</v>
      </c>
      <c r="AY909" s="152" t="s">
        <v>178</v>
      </c>
    </row>
    <row r="910" spans="2:65" s="13" customFormat="1" ht="10.199999999999999">
      <c r="B910" s="157"/>
      <c r="D910" s="151" t="s">
        <v>189</v>
      </c>
      <c r="E910" s="158" t="s">
        <v>32</v>
      </c>
      <c r="F910" s="159" t="s">
        <v>2430</v>
      </c>
      <c r="H910" s="160">
        <v>785</v>
      </c>
      <c r="I910" s="161"/>
      <c r="L910" s="157"/>
      <c r="M910" s="162"/>
      <c r="T910" s="163"/>
      <c r="AT910" s="158" t="s">
        <v>189</v>
      </c>
      <c r="AU910" s="158" t="s">
        <v>199</v>
      </c>
      <c r="AV910" s="13" t="s">
        <v>88</v>
      </c>
      <c r="AW910" s="13" t="s">
        <v>41</v>
      </c>
      <c r="AX910" s="13" t="s">
        <v>79</v>
      </c>
      <c r="AY910" s="158" t="s">
        <v>178</v>
      </c>
    </row>
    <row r="911" spans="2:65" s="14" customFormat="1" ht="10.199999999999999">
      <c r="B911" s="164"/>
      <c r="D911" s="151" t="s">
        <v>189</v>
      </c>
      <c r="E911" s="165" t="s">
        <v>32</v>
      </c>
      <c r="F911" s="166" t="s">
        <v>192</v>
      </c>
      <c r="H911" s="167">
        <v>958</v>
      </c>
      <c r="I911" s="168"/>
      <c r="L911" s="164"/>
      <c r="M911" s="169"/>
      <c r="T911" s="170"/>
      <c r="AT911" s="165" t="s">
        <v>189</v>
      </c>
      <c r="AU911" s="165" t="s">
        <v>199</v>
      </c>
      <c r="AV911" s="14" t="s">
        <v>185</v>
      </c>
      <c r="AW911" s="14" t="s">
        <v>41</v>
      </c>
      <c r="AX911" s="14" t="s">
        <v>86</v>
      </c>
      <c r="AY911" s="165" t="s">
        <v>178</v>
      </c>
    </row>
    <row r="912" spans="2:65" s="1" customFormat="1" ht="24.15" customHeight="1">
      <c r="B912" s="34"/>
      <c r="C912" s="133" t="s">
        <v>1810</v>
      </c>
      <c r="D912" s="133" t="s">
        <v>180</v>
      </c>
      <c r="E912" s="134" t="s">
        <v>550</v>
      </c>
      <c r="F912" s="135" t="s">
        <v>551</v>
      </c>
      <c r="G912" s="136" t="s">
        <v>202</v>
      </c>
      <c r="H912" s="137">
        <v>3031.2</v>
      </c>
      <c r="I912" s="138"/>
      <c r="J912" s="139">
        <f>ROUND(I912*H912,2)</f>
        <v>0</v>
      </c>
      <c r="K912" s="135" t="s">
        <v>184</v>
      </c>
      <c r="L912" s="34"/>
      <c r="M912" s="140" t="s">
        <v>32</v>
      </c>
      <c r="N912" s="141" t="s">
        <v>50</v>
      </c>
      <c r="P912" s="142">
        <f>O912*H912</f>
        <v>0</v>
      </c>
      <c r="Q912" s="142">
        <v>0</v>
      </c>
      <c r="R912" s="142">
        <f>Q912*H912</f>
        <v>0</v>
      </c>
      <c r="S912" s="142">
        <v>0</v>
      </c>
      <c r="T912" s="143">
        <f>S912*H912</f>
        <v>0</v>
      </c>
      <c r="AR912" s="144" t="s">
        <v>185</v>
      </c>
      <c r="AT912" s="144" t="s">
        <v>180</v>
      </c>
      <c r="AU912" s="144" t="s">
        <v>199</v>
      </c>
      <c r="AY912" s="18" t="s">
        <v>178</v>
      </c>
      <c r="BE912" s="145">
        <f>IF(N912="základní",J912,0)</f>
        <v>0</v>
      </c>
      <c r="BF912" s="145">
        <f>IF(N912="snížená",J912,0)</f>
        <v>0</v>
      </c>
      <c r="BG912" s="145">
        <f>IF(N912="zákl. přenesená",J912,0)</f>
        <v>0</v>
      </c>
      <c r="BH912" s="145">
        <f>IF(N912="sníž. přenesená",J912,0)</f>
        <v>0</v>
      </c>
      <c r="BI912" s="145">
        <f>IF(N912="nulová",J912,0)</f>
        <v>0</v>
      </c>
      <c r="BJ912" s="18" t="s">
        <v>86</v>
      </c>
      <c r="BK912" s="145">
        <f>ROUND(I912*H912,2)</f>
        <v>0</v>
      </c>
      <c r="BL912" s="18" t="s">
        <v>185</v>
      </c>
      <c r="BM912" s="144" t="s">
        <v>2431</v>
      </c>
    </row>
    <row r="913" spans="2:51" s="1" customFormat="1" ht="10.199999999999999">
      <c r="B913" s="34"/>
      <c r="D913" s="146" t="s">
        <v>187</v>
      </c>
      <c r="F913" s="147" t="s">
        <v>553</v>
      </c>
      <c r="I913" s="148"/>
      <c r="L913" s="34"/>
      <c r="M913" s="149"/>
      <c r="T913" s="55"/>
      <c r="AT913" s="18" t="s">
        <v>187</v>
      </c>
      <c r="AU913" s="18" t="s">
        <v>199</v>
      </c>
    </row>
    <row r="914" spans="2:51" s="12" customFormat="1" ht="10.199999999999999">
      <c r="B914" s="150"/>
      <c r="D914" s="151" t="s">
        <v>189</v>
      </c>
      <c r="E914" s="152" t="s">
        <v>32</v>
      </c>
      <c r="F914" s="153" t="s">
        <v>2027</v>
      </c>
      <c r="H914" s="152" t="s">
        <v>32</v>
      </c>
      <c r="I914" s="154"/>
      <c r="L914" s="150"/>
      <c r="M914" s="155"/>
      <c r="T914" s="156"/>
      <c r="AT914" s="152" t="s">
        <v>189</v>
      </c>
      <c r="AU914" s="152" t="s">
        <v>199</v>
      </c>
      <c r="AV914" s="12" t="s">
        <v>86</v>
      </c>
      <c r="AW914" s="12" t="s">
        <v>41</v>
      </c>
      <c r="AX914" s="12" t="s">
        <v>79</v>
      </c>
      <c r="AY914" s="152" t="s">
        <v>178</v>
      </c>
    </row>
    <row r="915" spans="2:51" s="12" customFormat="1" ht="10.199999999999999">
      <c r="B915" s="150"/>
      <c r="D915" s="151" t="s">
        <v>189</v>
      </c>
      <c r="E915" s="152" t="s">
        <v>32</v>
      </c>
      <c r="F915" s="153" t="s">
        <v>2081</v>
      </c>
      <c r="H915" s="152" t="s">
        <v>32</v>
      </c>
      <c r="I915" s="154"/>
      <c r="L915" s="150"/>
      <c r="M915" s="155"/>
      <c r="T915" s="156"/>
      <c r="AT915" s="152" t="s">
        <v>189</v>
      </c>
      <c r="AU915" s="152" t="s">
        <v>199</v>
      </c>
      <c r="AV915" s="12" t="s">
        <v>86</v>
      </c>
      <c r="AW915" s="12" t="s">
        <v>41</v>
      </c>
      <c r="AX915" s="12" t="s">
        <v>79</v>
      </c>
      <c r="AY915" s="152" t="s">
        <v>178</v>
      </c>
    </row>
    <row r="916" spans="2:51" s="12" customFormat="1" ht="10.199999999999999">
      <c r="B916" s="150"/>
      <c r="D916" s="151" t="s">
        <v>189</v>
      </c>
      <c r="E916" s="152" t="s">
        <v>32</v>
      </c>
      <c r="F916" s="153" t="s">
        <v>2398</v>
      </c>
      <c r="H916" s="152" t="s">
        <v>32</v>
      </c>
      <c r="I916" s="154"/>
      <c r="L916" s="150"/>
      <c r="M916" s="155"/>
      <c r="T916" s="156"/>
      <c r="AT916" s="152" t="s">
        <v>189</v>
      </c>
      <c r="AU916" s="152" t="s">
        <v>199</v>
      </c>
      <c r="AV916" s="12" t="s">
        <v>86</v>
      </c>
      <c r="AW916" s="12" t="s">
        <v>41</v>
      </c>
      <c r="AX916" s="12" t="s">
        <v>79</v>
      </c>
      <c r="AY916" s="152" t="s">
        <v>178</v>
      </c>
    </row>
    <row r="917" spans="2:51" s="12" customFormat="1" ht="10.199999999999999">
      <c r="B917" s="150"/>
      <c r="D917" s="151" t="s">
        <v>189</v>
      </c>
      <c r="E917" s="152" t="s">
        <v>32</v>
      </c>
      <c r="F917" s="153" t="s">
        <v>2082</v>
      </c>
      <c r="H917" s="152" t="s">
        <v>32</v>
      </c>
      <c r="I917" s="154"/>
      <c r="L917" s="150"/>
      <c r="M917" s="155"/>
      <c r="T917" s="156"/>
      <c r="AT917" s="152" t="s">
        <v>189</v>
      </c>
      <c r="AU917" s="152" t="s">
        <v>199</v>
      </c>
      <c r="AV917" s="12" t="s">
        <v>86</v>
      </c>
      <c r="AW917" s="12" t="s">
        <v>41</v>
      </c>
      <c r="AX917" s="12" t="s">
        <v>79</v>
      </c>
      <c r="AY917" s="152" t="s">
        <v>178</v>
      </c>
    </row>
    <row r="918" spans="2:51" s="12" customFormat="1" ht="20.399999999999999">
      <c r="B918" s="150"/>
      <c r="D918" s="151" t="s">
        <v>189</v>
      </c>
      <c r="E918" s="152" t="s">
        <v>32</v>
      </c>
      <c r="F918" s="153" t="s">
        <v>2432</v>
      </c>
      <c r="H918" s="152" t="s">
        <v>32</v>
      </c>
      <c r="I918" s="154"/>
      <c r="L918" s="150"/>
      <c r="M918" s="155"/>
      <c r="T918" s="156"/>
      <c r="AT918" s="152" t="s">
        <v>189</v>
      </c>
      <c r="AU918" s="152" t="s">
        <v>199</v>
      </c>
      <c r="AV918" s="12" t="s">
        <v>86</v>
      </c>
      <c r="AW918" s="12" t="s">
        <v>41</v>
      </c>
      <c r="AX918" s="12" t="s">
        <v>79</v>
      </c>
      <c r="AY918" s="152" t="s">
        <v>178</v>
      </c>
    </row>
    <row r="919" spans="2:51" s="12" customFormat="1" ht="10.199999999999999">
      <c r="B919" s="150"/>
      <c r="D919" s="151" t="s">
        <v>189</v>
      </c>
      <c r="E919" s="152" t="s">
        <v>32</v>
      </c>
      <c r="F919" s="153" t="s">
        <v>2315</v>
      </c>
      <c r="H919" s="152" t="s">
        <v>32</v>
      </c>
      <c r="I919" s="154"/>
      <c r="L919" s="150"/>
      <c r="M919" s="155"/>
      <c r="T919" s="156"/>
      <c r="AT919" s="152" t="s">
        <v>189</v>
      </c>
      <c r="AU919" s="152" t="s">
        <v>199</v>
      </c>
      <c r="AV919" s="12" t="s">
        <v>86</v>
      </c>
      <c r="AW919" s="12" t="s">
        <v>41</v>
      </c>
      <c r="AX919" s="12" t="s">
        <v>79</v>
      </c>
      <c r="AY919" s="152" t="s">
        <v>178</v>
      </c>
    </row>
    <row r="920" spans="2:51" s="13" customFormat="1" ht="20.399999999999999">
      <c r="B920" s="157"/>
      <c r="D920" s="151" t="s">
        <v>189</v>
      </c>
      <c r="E920" s="158" t="s">
        <v>32</v>
      </c>
      <c r="F920" s="159" t="s">
        <v>2433</v>
      </c>
      <c r="H920" s="160">
        <v>11.2</v>
      </c>
      <c r="I920" s="161"/>
      <c r="L920" s="157"/>
      <c r="M920" s="162"/>
      <c r="T920" s="163"/>
      <c r="AT920" s="158" t="s">
        <v>189</v>
      </c>
      <c r="AU920" s="158" t="s">
        <v>199</v>
      </c>
      <c r="AV920" s="13" t="s">
        <v>88</v>
      </c>
      <c r="AW920" s="13" t="s">
        <v>41</v>
      </c>
      <c r="AX920" s="13" t="s">
        <v>79</v>
      </c>
      <c r="AY920" s="158" t="s">
        <v>178</v>
      </c>
    </row>
    <row r="921" spans="2:51" s="13" customFormat="1" ht="20.399999999999999">
      <c r="B921" s="157"/>
      <c r="D921" s="151" t="s">
        <v>189</v>
      </c>
      <c r="E921" s="158" t="s">
        <v>32</v>
      </c>
      <c r="F921" s="159" t="s">
        <v>2434</v>
      </c>
      <c r="H921" s="160">
        <v>11.2</v>
      </c>
      <c r="I921" s="161"/>
      <c r="L921" s="157"/>
      <c r="M921" s="162"/>
      <c r="T921" s="163"/>
      <c r="AT921" s="158" t="s">
        <v>189</v>
      </c>
      <c r="AU921" s="158" t="s">
        <v>199</v>
      </c>
      <c r="AV921" s="13" t="s">
        <v>88</v>
      </c>
      <c r="AW921" s="13" t="s">
        <v>41</v>
      </c>
      <c r="AX921" s="13" t="s">
        <v>79</v>
      </c>
      <c r="AY921" s="158" t="s">
        <v>178</v>
      </c>
    </row>
    <row r="922" spans="2:51" s="13" customFormat="1" ht="20.399999999999999">
      <c r="B922" s="157"/>
      <c r="D922" s="151" t="s">
        <v>189</v>
      </c>
      <c r="E922" s="158" t="s">
        <v>32</v>
      </c>
      <c r="F922" s="159" t="s">
        <v>2435</v>
      </c>
      <c r="H922" s="160">
        <v>11.2</v>
      </c>
      <c r="I922" s="161"/>
      <c r="L922" s="157"/>
      <c r="M922" s="162"/>
      <c r="T922" s="163"/>
      <c r="AT922" s="158" t="s">
        <v>189</v>
      </c>
      <c r="AU922" s="158" t="s">
        <v>199</v>
      </c>
      <c r="AV922" s="13" t="s">
        <v>88</v>
      </c>
      <c r="AW922" s="13" t="s">
        <v>41</v>
      </c>
      <c r="AX922" s="13" t="s">
        <v>79</v>
      </c>
      <c r="AY922" s="158" t="s">
        <v>178</v>
      </c>
    </row>
    <row r="923" spans="2:51" s="12" customFormat="1" ht="10.199999999999999">
      <c r="B923" s="150"/>
      <c r="D923" s="151" t="s">
        <v>189</v>
      </c>
      <c r="E923" s="152" t="s">
        <v>32</v>
      </c>
      <c r="F923" s="153" t="s">
        <v>2400</v>
      </c>
      <c r="H923" s="152" t="s">
        <v>32</v>
      </c>
      <c r="I923" s="154"/>
      <c r="L923" s="150"/>
      <c r="M923" s="155"/>
      <c r="T923" s="156"/>
      <c r="AT923" s="152" t="s">
        <v>189</v>
      </c>
      <c r="AU923" s="152" t="s">
        <v>199</v>
      </c>
      <c r="AV923" s="12" t="s">
        <v>86</v>
      </c>
      <c r="AW923" s="12" t="s">
        <v>41</v>
      </c>
      <c r="AX923" s="12" t="s">
        <v>79</v>
      </c>
      <c r="AY923" s="152" t="s">
        <v>178</v>
      </c>
    </row>
    <row r="924" spans="2:51" s="13" customFormat="1" ht="20.399999999999999">
      <c r="B924" s="157"/>
      <c r="D924" s="151" t="s">
        <v>189</v>
      </c>
      <c r="E924" s="158" t="s">
        <v>32</v>
      </c>
      <c r="F924" s="159" t="s">
        <v>2436</v>
      </c>
      <c r="H924" s="160">
        <v>167.2</v>
      </c>
      <c r="I924" s="161"/>
      <c r="L924" s="157"/>
      <c r="M924" s="162"/>
      <c r="T924" s="163"/>
      <c r="AT924" s="158" t="s">
        <v>189</v>
      </c>
      <c r="AU924" s="158" t="s">
        <v>199</v>
      </c>
      <c r="AV924" s="13" t="s">
        <v>88</v>
      </c>
      <c r="AW924" s="13" t="s">
        <v>41</v>
      </c>
      <c r="AX924" s="13" t="s">
        <v>79</v>
      </c>
      <c r="AY924" s="158" t="s">
        <v>178</v>
      </c>
    </row>
    <row r="925" spans="2:51" s="13" customFormat="1" ht="10.199999999999999">
      <c r="B925" s="157"/>
      <c r="D925" s="151" t="s">
        <v>189</v>
      </c>
      <c r="E925" s="158" t="s">
        <v>32</v>
      </c>
      <c r="F925" s="159" t="s">
        <v>2437</v>
      </c>
      <c r="H925" s="160">
        <v>6</v>
      </c>
      <c r="I925" s="161"/>
      <c r="L925" s="157"/>
      <c r="M925" s="162"/>
      <c r="T925" s="163"/>
      <c r="AT925" s="158" t="s">
        <v>189</v>
      </c>
      <c r="AU925" s="158" t="s">
        <v>199</v>
      </c>
      <c r="AV925" s="13" t="s">
        <v>88</v>
      </c>
      <c r="AW925" s="13" t="s">
        <v>41</v>
      </c>
      <c r="AX925" s="13" t="s">
        <v>79</v>
      </c>
      <c r="AY925" s="158" t="s">
        <v>178</v>
      </c>
    </row>
    <row r="926" spans="2:51" s="13" customFormat="1" ht="20.399999999999999">
      <c r="B926" s="157"/>
      <c r="D926" s="151" t="s">
        <v>189</v>
      </c>
      <c r="E926" s="158" t="s">
        <v>32</v>
      </c>
      <c r="F926" s="159" t="s">
        <v>2438</v>
      </c>
      <c r="H926" s="160">
        <v>167.2</v>
      </c>
      <c r="I926" s="161"/>
      <c r="L926" s="157"/>
      <c r="M926" s="162"/>
      <c r="T926" s="163"/>
      <c r="AT926" s="158" t="s">
        <v>189</v>
      </c>
      <c r="AU926" s="158" t="s">
        <v>199</v>
      </c>
      <c r="AV926" s="13" t="s">
        <v>88</v>
      </c>
      <c r="AW926" s="13" t="s">
        <v>41</v>
      </c>
      <c r="AX926" s="13" t="s">
        <v>79</v>
      </c>
      <c r="AY926" s="158" t="s">
        <v>178</v>
      </c>
    </row>
    <row r="927" spans="2:51" s="13" customFormat="1" ht="10.199999999999999">
      <c r="B927" s="157"/>
      <c r="D927" s="151" t="s">
        <v>189</v>
      </c>
      <c r="E927" s="158" t="s">
        <v>32</v>
      </c>
      <c r="F927" s="159" t="s">
        <v>2437</v>
      </c>
      <c r="H927" s="160">
        <v>6</v>
      </c>
      <c r="I927" s="161"/>
      <c r="L927" s="157"/>
      <c r="M927" s="162"/>
      <c r="T927" s="163"/>
      <c r="AT927" s="158" t="s">
        <v>189</v>
      </c>
      <c r="AU927" s="158" t="s">
        <v>199</v>
      </c>
      <c r="AV927" s="13" t="s">
        <v>88</v>
      </c>
      <c r="AW927" s="13" t="s">
        <v>41</v>
      </c>
      <c r="AX927" s="13" t="s">
        <v>79</v>
      </c>
      <c r="AY927" s="158" t="s">
        <v>178</v>
      </c>
    </row>
    <row r="928" spans="2:51" s="13" customFormat="1" ht="20.399999999999999">
      <c r="B928" s="157"/>
      <c r="D928" s="151" t="s">
        <v>189</v>
      </c>
      <c r="E928" s="158" t="s">
        <v>32</v>
      </c>
      <c r="F928" s="159" t="s">
        <v>2439</v>
      </c>
      <c r="H928" s="160">
        <v>167.2</v>
      </c>
      <c r="I928" s="161"/>
      <c r="L928" s="157"/>
      <c r="M928" s="162"/>
      <c r="T928" s="163"/>
      <c r="AT928" s="158" t="s">
        <v>189</v>
      </c>
      <c r="AU928" s="158" t="s">
        <v>199</v>
      </c>
      <c r="AV928" s="13" t="s">
        <v>88</v>
      </c>
      <c r="AW928" s="13" t="s">
        <v>41</v>
      </c>
      <c r="AX928" s="13" t="s">
        <v>79</v>
      </c>
      <c r="AY928" s="158" t="s">
        <v>178</v>
      </c>
    </row>
    <row r="929" spans="2:65" s="13" customFormat="1" ht="10.199999999999999">
      <c r="B929" s="157"/>
      <c r="D929" s="151" t="s">
        <v>189</v>
      </c>
      <c r="E929" s="158" t="s">
        <v>32</v>
      </c>
      <c r="F929" s="159" t="s">
        <v>2437</v>
      </c>
      <c r="H929" s="160">
        <v>6</v>
      </c>
      <c r="I929" s="161"/>
      <c r="L929" s="157"/>
      <c r="M929" s="162"/>
      <c r="T929" s="163"/>
      <c r="AT929" s="158" t="s">
        <v>189</v>
      </c>
      <c r="AU929" s="158" t="s">
        <v>199</v>
      </c>
      <c r="AV929" s="13" t="s">
        <v>88</v>
      </c>
      <c r="AW929" s="13" t="s">
        <v>41</v>
      </c>
      <c r="AX929" s="13" t="s">
        <v>79</v>
      </c>
      <c r="AY929" s="158" t="s">
        <v>178</v>
      </c>
    </row>
    <row r="930" spans="2:65" s="12" customFormat="1" ht="10.199999999999999">
      <c r="B930" s="150"/>
      <c r="D930" s="151" t="s">
        <v>189</v>
      </c>
      <c r="E930" s="152" t="s">
        <v>32</v>
      </c>
      <c r="F930" s="153" t="s">
        <v>2403</v>
      </c>
      <c r="H930" s="152" t="s">
        <v>32</v>
      </c>
      <c r="I930" s="154"/>
      <c r="L930" s="150"/>
      <c r="M930" s="155"/>
      <c r="T930" s="156"/>
      <c r="AT930" s="152" t="s">
        <v>189</v>
      </c>
      <c r="AU930" s="152" t="s">
        <v>199</v>
      </c>
      <c r="AV930" s="12" t="s">
        <v>86</v>
      </c>
      <c r="AW930" s="12" t="s">
        <v>41</v>
      </c>
      <c r="AX930" s="12" t="s">
        <v>79</v>
      </c>
      <c r="AY930" s="152" t="s">
        <v>178</v>
      </c>
    </row>
    <row r="931" spans="2:65" s="13" customFormat="1" ht="40.799999999999997">
      <c r="B931" s="157"/>
      <c r="D931" s="151" t="s">
        <v>189</v>
      </c>
      <c r="E931" s="158" t="s">
        <v>32</v>
      </c>
      <c r="F931" s="159" t="s">
        <v>2440</v>
      </c>
      <c r="H931" s="160">
        <v>794</v>
      </c>
      <c r="I931" s="161"/>
      <c r="L931" s="157"/>
      <c r="M931" s="162"/>
      <c r="T931" s="163"/>
      <c r="AT931" s="158" t="s">
        <v>189</v>
      </c>
      <c r="AU931" s="158" t="s">
        <v>199</v>
      </c>
      <c r="AV931" s="13" t="s">
        <v>88</v>
      </c>
      <c r="AW931" s="13" t="s">
        <v>41</v>
      </c>
      <c r="AX931" s="13" t="s">
        <v>79</v>
      </c>
      <c r="AY931" s="158" t="s">
        <v>178</v>
      </c>
    </row>
    <row r="932" spans="2:65" s="13" customFormat="1" ht="10.199999999999999">
      <c r="B932" s="157"/>
      <c r="D932" s="151" t="s">
        <v>189</v>
      </c>
      <c r="E932" s="158" t="s">
        <v>32</v>
      </c>
      <c r="F932" s="159" t="s">
        <v>2441</v>
      </c>
      <c r="H932" s="160">
        <v>32</v>
      </c>
      <c r="I932" s="161"/>
      <c r="L932" s="157"/>
      <c r="M932" s="162"/>
      <c r="T932" s="163"/>
      <c r="AT932" s="158" t="s">
        <v>189</v>
      </c>
      <c r="AU932" s="158" t="s">
        <v>199</v>
      </c>
      <c r="AV932" s="13" t="s">
        <v>88</v>
      </c>
      <c r="AW932" s="13" t="s">
        <v>41</v>
      </c>
      <c r="AX932" s="13" t="s">
        <v>79</v>
      </c>
      <c r="AY932" s="158" t="s">
        <v>178</v>
      </c>
    </row>
    <row r="933" spans="2:65" s="13" customFormat="1" ht="40.799999999999997">
      <c r="B933" s="157"/>
      <c r="D933" s="151" t="s">
        <v>189</v>
      </c>
      <c r="E933" s="158" t="s">
        <v>32</v>
      </c>
      <c r="F933" s="159" t="s">
        <v>2442</v>
      </c>
      <c r="H933" s="160">
        <v>794</v>
      </c>
      <c r="I933" s="161"/>
      <c r="L933" s="157"/>
      <c r="M933" s="162"/>
      <c r="T933" s="163"/>
      <c r="AT933" s="158" t="s">
        <v>189</v>
      </c>
      <c r="AU933" s="158" t="s">
        <v>199</v>
      </c>
      <c r="AV933" s="13" t="s">
        <v>88</v>
      </c>
      <c r="AW933" s="13" t="s">
        <v>41</v>
      </c>
      <c r="AX933" s="13" t="s">
        <v>79</v>
      </c>
      <c r="AY933" s="158" t="s">
        <v>178</v>
      </c>
    </row>
    <row r="934" spans="2:65" s="13" customFormat="1" ht="10.199999999999999">
      <c r="B934" s="157"/>
      <c r="D934" s="151" t="s">
        <v>189</v>
      </c>
      <c r="E934" s="158" t="s">
        <v>32</v>
      </c>
      <c r="F934" s="159" t="s">
        <v>2441</v>
      </c>
      <c r="H934" s="160">
        <v>32</v>
      </c>
      <c r="I934" s="161"/>
      <c r="L934" s="157"/>
      <c r="M934" s="162"/>
      <c r="T934" s="163"/>
      <c r="AT934" s="158" t="s">
        <v>189</v>
      </c>
      <c r="AU934" s="158" t="s">
        <v>199</v>
      </c>
      <c r="AV934" s="13" t="s">
        <v>88</v>
      </c>
      <c r="AW934" s="13" t="s">
        <v>41</v>
      </c>
      <c r="AX934" s="13" t="s">
        <v>79</v>
      </c>
      <c r="AY934" s="158" t="s">
        <v>178</v>
      </c>
    </row>
    <row r="935" spans="2:65" s="13" customFormat="1" ht="40.799999999999997">
      <c r="B935" s="157"/>
      <c r="D935" s="151" t="s">
        <v>189</v>
      </c>
      <c r="E935" s="158" t="s">
        <v>32</v>
      </c>
      <c r="F935" s="159" t="s">
        <v>2443</v>
      </c>
      <c r="H935" s="160">
        <v>794</v>
      </c>
      <c r="I935" s="161"/>
      <c r="L935" s="157"/>
      <c r="M935" s="162"/>
      <c r="T935" s="163"/>
      <c r="AT935" s="158" t="s">
        <v>189</v>
      </c>
      <c r="AU935" s="158" t="s">
        <v>199</v>
      </c>
      <c r="AV935" s="13" t="s">
        <v>88</v>
      </c>
      <c r="AW935" s="13" t="s">
        <v>41</v>
      </c>
      <c r="AX935" s="13" t="s">
        <v>79</v>
      </c>
      <c r="AY935" s="158" t="s">
        <v>178</v>
      </c>
    </row>
    <row r="936" spans="2:65" s="13" customFormat="1" ht="10.199999999999999">
      <c r="B936" s="157"/>
      <c r="D936" s="151" t="s">
        <v>189</v>
      </c>
      <c r="E936" s="158" t="s">
        <v>32</v>
      </c>
      <c r="F936" s="159" t="s">
        <v>2441</v>
      </c>
      <c r="H936" s="160">
        <v>32</v>
      </c>
      <c r="I936" s="161"/>
      <c r="L936" s="157"/>
      <c r="M936" s="162"/>
      <c r="T936" s="163"/>
      <c r="AT936" s="158" t="s">
        <v>189</v>
      </c>
      <c r="AU936" s="158" t="s">
        <v>199</v>
      </c>
      <c r="AV936" s="13" t="s">
        <v>88</v>
      </c>
      <c r="AW936" s="13" t="s">
        <v>41</v>
      </c>
      <c r="AX936" s="13" t="s">
        <v>79</v>
      </c>
      <c r="AY936" s="158" t="s">
        <v>178</v>
      </c>
    </row>
    <row r="937" spans="2:65" s="14" customFormat="1" ht="10.199999999999999">
      <c r="B937" s="164"/>
      <c r="D937" s="151" t="s">
        <v>189</v>
      </c>
      <c r="E937" s="165" t="s">
        <v>32</v>
      </c>
      <c r="F937" s="166" t="s">
        <v>192</v>
      </c>
      <c r="H937" s="167">
        <v>3031.2</v>
      </c>
      <c r="I937" s="168"/>
      <c r="L937" s="164"/>
      <c r="M937" s="169"/>
      <c r="T937" s="170"/>
      <c r="AT937" s="165" t="s">
        <v>189</v>
      </c>
      <c r="AU937" s="165" t="s">
        <v>199</v>
      </c>
      <c r="AV937" s="14" t="s">
        <v>185</v>
      </c>
      <c r="AW937" s="14" t="s">
        <v>41</v>
      </c>
      <c r="AX937" s="14" t="s">
        <v>86</v>
      </c>
      <c r="AY937" s="165" t="s">
        <v>178</v>
      </c>
    </row>
    <row r="938" spans="2:65" s="1" customFormat="1" ht="33" customHeight="1">
      <c r="B938" s="34"/>
      <c r="C938" s="133" t="s">
        <v>1815</v>
      </c>
      <c r="D938" s="133" t="s">
        <v>180</v>
      </c>
      <c r="E938" s="134" t="s">
        <v>659</v>
      </c>
      <c r="F938" s="135" t="s">
        <v>660</v>
      </c>
      <c r="G938" s="136" t="s">
        <v>234</v>
      </c>
      <c r="H938" s="137">
        <v>1193.95</v>
      </c>
      <c r="I938" s="138"/>
      <c r="J938" s="139">
        <f>ROUND(I938*H938,2)</f>
        <v>0</v>
      </c>
      <c r="K938" s="135" t="s">
        <v>184</v>
      </c>
      <c r="L938" s="34"/>
      <c r="M938" s="140" t="s">
        <v>32</v>
      </c>
      <c r="N938" s="141" t="s">
        <v>50</v>
      </c>
      <c r="P938" s="142">
        <f>O938*H938</f>
        <v>0</v>
      </c>
      <c r="Q938" s="142">
        <v>0</v>
      </c>
      <c r="R938" s="142">
        <f>Q938*H938</f>
        <v>0</v>
      </c>
      <c r="S938" s="142">
        <v>0.01</v>
      </c>
      <c r="T938" s="143">
        <f>S938*H938</f>
        <v>11.939500000000001</v>
      </c>
      <c r="AR938" s="144" t="s">
        <v>185</v>
      </c>
      <c r="AT938" s="144" t="s">
        <v>180</v>
      </c>
      <c r="AU938" s="144" t="s">
        <v>199</v>
      </c>
      <c r="AY938" s="18" t="s">
        <v>178</v>
      </c>
      <c r="BE938" s="145">
        <f>IF(N938="základní",J938,0)</f>
        <v>0</v>
      </c>
      <c r="BF938" s="145">
        <f>IF(N938="snížená",J938,0)</f>
        <v>0</v>
      </c>
      <c r="BG938" s="145">
        <f>IF(N938="zákl. přenesená",J938,0)</f>
        <v>0</v>
      </c>
      <c r="BH938" s="145">
        <f>IF(N938="sníž. přenesená",J938,0)</f>
        <v>0</v>
      </c>
      <c r="BI938" s="145">
        <f>IF(N938="nulová",J938,0)</f>
        <v>0</v>
      </c>
      <c r="BJ938" s="18" t="s">
        <v>86</v>
      </c>
      <c r="BK938" s="145">
        <f>ROUND(I938*H938,2)</f>
        <v>0</v>
      </c>
      <c r="BL938" s="18" t="s">
        <v>185</v>
      </c>
      <c r="BM938" s="144" t="s">
        <v>2444</v>
      </c>
    </row>
    <row r="939" spans="2:65" s="1" customFormat="1" ht="10.199999999999999">
      <c r="B939" s="34"/>
      <c r="D939" s="146" t="s">
        <v>187</v>
      </c>
      <c r="F939" s="147" t="s">
        <v>662</v>
      </c>
      <c r="I939" s="148"/>
      <c r="L939" s="34"/>
      <c r="M939" s="149"/>
      <c r="T939" s="55"/>
      <c r="AT939" s="18" t="s">
        <v>187</v>
      </c>
      <c r="AU939" s="18" t="s">
        <v>199</v>
      </c>
    </row>
    <row r="940" spans="2:65" s="12" customFormat="1" ht="10.199999999999999">
      <c r="B940" s="150"/>
      <c r="D940" s="151" t="s">
        <v>189</v>
      </c>
      <c r="E940" s="152" t="s">
        <v>32</v>
      </c>
      <c r="F940" s="153" t="s">
        <v>2027</v>
      </c>
      <c r="H940" s="152" t="s">
        <v>32</v>
      </c>
      <c r="I940" s="154"/>
      <c r="L940" s="150"/>
      <c r="M940" s="155"/>
      <c r="T940" s="156"/>
      <c r="AT940" s="152" t="s">
        <v>189</v>
      </c>
      <c r="AU940" s="152" t="s">
        <v>199</v>
      </c>
      <c r="AV940" s="12" t="s">
        <v>86</v>
      </c>
      <c r="AW940" s="12" t="s">
        <v>41</v>
      </c>
      <c r="AX940" s="12" t="s">
        <v>79</v>
      </c>
      <c r="AY940" s="152" t="s">
        <v>178</v>
      </c>
    </row>
    <row r="941" spans="2:65" s="12" customFormat="1" ht="10.199999999999999">
      <c r="B941" s="150"/>
      <c r="D941" s="151" t="s">
        <v>189</v>
      </c>
      <c r="E941" s="152" t="s">
        <v>32</v>
      </c>
      <c r="F941" s="153" t="s">
        <v>2081</v>
      </c>
      <c r="H941" s="152" t="s">
        <v>32</v>
      </c>
      <c r="I941" s="154"/>
      <c r="L941" s="150"/>
      <c r="M941" s="155"/>
      <c r="T941" s="156"/>
      <c r="AT941" s="152" t="s">
        <v>189</v>
      </c>
      <c r="AU941" s="152" t="s">
        <v>199</v>
      </c>
      <c r="AV941" s="12" t="s">
        <v>86</v>
      </c>
      <c r="AW941" s="12" t="s">
        <v>41</v>
      </c>
      <c r="AX941" s="12" t="s">
        <v>79</v>
      </c>
      <c r="AY941" s="152" t="s">
        <v>178</v>
      </c>
    </row>
    <row r="942" spans="2:65" s="12" customFormat="1" ht="10.199999999999999">
      <c r="B942" s="150"/>
      <c r="D942" s="151" t="s">
        <v>189</v>
      </c>
      <c r="E942" s="152" t="s">
        <v>32</v>
      </c>
      <c r="F942" s="153" t="s">
        <v>2398</v>
      </c>
      <c r="H942" s="152" t="s">
        <v>32</v>
      </c>
      <c r="I942" s="154"/>
      <c r="L942" s="150"/>
      <c r="M942" s="155"/>
      <c r="T942" s="156"/>
      <c r="AT942" s="152" t="s">
        <v>189</v>
      </c>
      <c r="AU942" s="152" t="s">
        <v>199</v>
      </c>
      <c r="AV942" s="12" t="s">
        <v>86</v>
      </c>
      <c r="AW942" s="12" t="s">
        <v>41</v>
      </c>
      <c r="AX942" s="12" t="s">
        <v>79</v>
      </c>
      <c r="AY942" s="152" t="s">
        <v>178</v>
      </c>
    </row>
    <row r="943" spans="2:65" s="12" customFormat="1" ht="10.199999999999999">
      <c r="B943" s="150"/>
      <c r="D943" s="151" t="s">
        <v>189</v>
      </c>
      <c r="E943" s="152" t="s">
        <v>32</v>
      </c>
      <c r="F943" s="153" t="s">
        <v>2082</v>
      </c>
      <c r="H943" s="152" t="s">
        <v>32</v>
      </c>
      <c r="I943" s="154"/>
      <c r="L943" s="150"/>
      <c r="M943" s="155"/>
      <c r="T943" s="156"/>
      <c r="AT943" s="152" t="s">
        <v>189</v>
      </c>
      <c r="AU943" s="152" t="s">
        <v>199</v>
      </c>
      <c r="AV943" s="12" t="s">
        <v>86</v>
      </c>
      <c r="AW943" s="12" t="s">
        <v>41</v>
      </c>
      <c r="AX943" s="12" t="s">
        <v>79</v>
      </c>
      <c r="AY943" s="152" t="s">
        <v>178</v>
      </c>
    </row>
    <row r="944" spans="2:65" s="12" customFormat="1" ht="10.199999999999999">
      <c r="B944" s="150"/>
      <c r="D944" s="151" t="s">
        <v>189</v>
      </c>
      <c r="E944" s="152" t="s">
        <v>32</v>
      </c>
      <c r="F944" s="153" t="s">
        <v>2419</v>
      </c>
      <c r="H944" s="152" t="s">
        <v>32</v>
      </c>
      <c r="I944" s="154"/>
      <c r="L944" s="150"/>
      <c r="M944" s="155"/>
      <c r="T944" s="156"/>
      <c r="AT944" s="152" t="s">
        <v>189</v>
      </c>
      <c r="AU944" s="152" t="s">
        <v>199</v>
      </c>
      <c r="AV944" s="12" t="s">
        <v>86</v>
      </c>
      <c r="AW944" s="12" t="s">
        <v>41</v>
      </c>
      <c r="AX944" s="12" t="s">
        <v>79</v>
      </c>
      <c r="AY944" s="152" t="s">
        <v>178</v>
      </c>
    </row>
    <row r="945" spans="2:65" s="12" customFormat="1" ht="10.199999999999999">
      <c r="B945" s="150"/>
      <c r="D945" s="151" t="s">
        <v>189</v>
      </c>
      <c r="E945" s="152" t="s">
        <v>32</v>
      </c>
      <c r="F945" s="153" t="s">
        <v>2315</v>
      </c>
      <c r="H945" s="152" t="s">
        <v>32</v>
      </c>
      <c r="I945" s="154"/>
      <c r="L945" s="150"/>
      <c r="M945" s="155"/>
      <c r="T945" s="156"/>
      <c r="AT945" s="152" t="s">
        <v>189</v>
      </c>
      <c r="AU945" s="152" t="s">
        <v>199</v>
      </c>
      <c r="AV945" s="12" t="s">
        <v>86</v>
      </c>
      <c r="AW945" s="12" t="s">
        <v>41</v>
      </c>
      <c r="AX945" s="12" t="s">
        <v>79</v>
      </c>
      <c r="AY945" s="152" t="s">
        <v>178</v>
      </c>
    </row>
    <row r="946" spans="2:65" s="13" customFormat="1" ht="20.399999999999999">
      <c r="B946" s="157"/>
      <c r="D946" s="151" t="s">
        <v>189</v>
      </c>
      <c r="E946" s="158" t="s">
        <v>32</v>
      </c>
      <c r="F946" s="159" t="s">
        <v>2445</v>
      </c>
      <c r="H946" s="160">
        <v>15.2</v>
      </c>
      <c r="I946" s="161"/>
      <c r="L946" s="157"/>
      <c r="M946" s="162"/>
      <c r="T946" s="163"/>
      <c r="AT946" s="158" t="s">
        <v>189</v>
      </c>
      <c r="AU946" s="158" t="s">
        <v>199</v>
      </c>
      <c r="AV946" s="13" t="s">
        <v>88</v>
      </c>
      <c r="AW946" s="13" t="s">
        <v>41</v>
      </c>
      <c r="AX946" s="13" t="s">
        <v>79</v>
      </c>
      <c r="AY946" s="158" t="s">
        <v>178</v>
      </c>
    </row>
    <row r="947" spans="2:65" s="12" customFormat="1" ht="10.199999999999999">
      <c r="B947" s="150"/>
      <c r="D947" s="151" t="s">
        <v>189</v>
      </c>
      <c r="E947" s="152" t="s">
        <v>32</v>
      </c>
      <c r="F947" s="153" t="s">
        <v>2400</v>
      </c>
      <c r="H947" s="152" t="s">
        <v>32</v>
      </c>
      <c r="I947" s="154"/>
      <c r="L947" s="150"/>
      <c r="M947" s="155"/>
      <c r="T947" s="156"/>
      <c r="AT947" s="152" t="s">
        <v>189</v>
      </c>
      <c r="AU947" s="152" t="s">
        <v>199</v>
      </c>
      <c r="AV947" s="12" t="s">
        <v>86</v>
      </c>
      <c r="AW947" s="12" t="s">
        <v>41</v>
      </c>
      <c r="AX947" s="12" t="s">
        <v>79</v>
      </c>
      <c r="AY947" s="152" t="s">
        <v>178</v>
      </c>
    </row>
    <row r="948" spans="2:65" s="13" customFormat="1" ht="20.399999999999999">
      <c r="B948" s="157"/>
      <c r="D948" s="151" t="s">
        <v>189</v>
      </c>
      <c r="E948" s="158" t="s">
        <v>32</v>
      </c>
      <c r="F948" s="159" t="s">
        <v>2420</v>
      </c>
      <c r="H948" s="160">
        <v>203.75</v>
      </c>
      <c r="I948" s="161"/>
      <c r="L948" s="157"/>
      <c r="M948" s="162"/>
      <c r="T948" s="163"/>
      <c r="AT948" s="158" t="s">
        <v>189</v>
      </c>
      <c r="AU948" s="158" t="s">
        <v>199</v>
      </c>
      <c r="AV948" s="13" t="s">
        <v>88</v>
      </c>
      <c r="AW948" s="13" t="s">
        <v>41</v>
      </c>
      <c r="AX948" s="13" t="s">
        <v>79</v>
      </c>
      <c r="AY948" s="158" t="s">
        <v>178</v>
      </c>
    </row>
    <row r="949" spans="2:65" s="12" customFormat="1" ht="10.199999999999999">
      <c r="B949" s="150"/>
      <c r="D949" s="151" t="s">
        <v>189</v>
      </c>
      <c r="E949" s="152" t="s">
        <v>32</v>
      </c>
      <c r="F949" s="153" t="s">
        <v>2403</v>
      </c>
      <c r="H949" s="152" t="s">
        <v>32</v>
      </c>
      <c r="I949" s="154"/>
      <c r="L949" s="150"/>
      <c r="M949" s="155"/>
      <c r="T949" s="156"/>
      <c r="AT949" s="152" t="s">
        <v>189</v>
      </c>
      <c r="AU949" s="152" t="s">
        <v>199</v>
      </c>
      <c r="AV949" s="12" t="s">
        <v>86</v>
      </c>
      <c r="AW949" s="12" t="s">
        <v>41</v>
      </c>
      <c r="AX949" s="12" t="s">
        <v>79</v>
      </c>
      <c r="AY949" s="152" t="s">
        <v>178</v>
      </c>
    </row>
    <row r="950" spans="2:65" s="13" customFormat="1" ht="40.799999999999997">
      <c r="B950" s="157"/>
      <c r="D950" s="151" t="s">
        <v>189</v>
      </c>
      <c r="E950" s="158" t="s">
        <v>32</v>
      </c>
      <c r="F950" s="159" t="s">
        <v>2421</v>
      </c>
      <c r="H950" s="160">
        <v>975</v>
      </c>
      <c r="I950" s="161"/>
      <c r="L950" s="157"/>
      <c r="M950" s="162"/>
      <c r="T950" s="163"/>
      <c r="AT950" s="158" t="s">
        <v>189</v>
      </c>
      <c r="AU950" s="158" t="s">
        <v>199</v>
      </c>
      <c r="AV950" s="13" t="s">
        <v>88</v>
      </c>
      <c r="AW950" s="13" t="s">
        <v>41</v>
      </c>
      <c r="AX950" s="13" t="s">
        <v>79</v>
      </c>
      <c r="AY950" s="158" t="s">
        <v>178</v>
      </c>
    </row>
    <row r="951" spans="2:65" s="14" customFormat="1" ht="10.199999999999999">
      <c r="B951" s="164"/>
      <c r="D951" s="151" t="s">
        <v>189</v>
      </c>
      <c r="E951" s="165" t="s">
        <v>32</v>
      </c>
      <c r="F951" s="166" t="s">
        <v>192</v>
      </c>
      <c r="H951" s="167">
        <v>1193.95</v>
      </c>
      <c r="I951" s="168"/>
      <c r="L951" s="164"/>
      <c r="M951" s="169"/>
      <c r="T951" s="170"/>
      <c r="AT951" s="165" t="s">
        <v>189</v>
      </c>
      <c r="AU951" s="165" t="s">
        <v>199</v>
      </c>
      <c r="AV951" s="14" t="s">
        <v>185</v>
      </c>
      <c r="AW951" s="14" t="s">
        <v>41</v>
      </c>
      <c r="AX951" s="14" t="s">
        <v>86</v>
      </c>
      <c r="AY951" s="165" t="s">
        <v>178</v>
      </c>
    </row>
    <row r="952" spans="2:65" s="1" customFormat="1" ht="62.7" customHeight="1">
      <c r="B952" s="34"/>
      <c r="C952" s="133" t="s">
        <v>1820</v>
      </c>
      <c r="D952" s="133" t="s">
        <v>180</v>
      </c>
      <c r="E952" s="134" t="s">
        <v>664</v>
      </c>
      <c r="F952" s="135" t="s">
        <v>665</v>
      </c>
      <c r="G952" s="136" t="s">
        <v>234</v>
      </c>
      <c r="H952" s="137">
        <v>1193.95</v>
      </c>
      <c r="I952" s="138"/>
      <c r="J952" s="139">
        <f>ROUND(I952*H952,2)</f>
        <v>0</v>
      </c>
      <c r="K952" s="135" t="s">
        <v>184</v>
      </c>
      <c r="L952" s="34"/>
      <c r="M952" s="140" t="s">
        <v>32</v>
      </c>
      <c r="N952" s="141" t="s">
        <v>50</v>
      </c>
      <c r="P952" s="142">
        <f>O952*H952</f>
        <v>0</v>
      </c>
      <c r="Q952" s="142">
        <v>0</v>
      </c>
      <c r="R952" s="142">
        <f>Q952*H952</f>
        <v>0</v>
      </c>
      <c r="S952" s="142">
        <v>0.02</v>
      </c>
      <c r="T952" s="143">
        <f>S952*H952</f>
        <v>23.879000000000001</v>
      </c>
      <c r="AR952" s="144" t="s">
        <v>185</v>
      </c>
      <c r="AT952" s="144" t="s">
        <v>180</v>
      </c>
      <c r="AU952" s="144" t="s">
        <v>199</v>
      </c>
      <c r="AY952" s="18" t="s">
        <v>178</v>
      </c>
      <c r="BE952" s="145">
        <f>IF(N952="základní",J952,0)</f>
        <v>0</v>
      </c>
      <c r="BF952" s="145">
        <f>IF(N952="snížená",J952,0)</f>
        <v>0</v>
      </c>
      <c r="BG952" s="145">
        <f>IF(N952="zákl. přenesená",J952,0)</f>
        <v>0</v>
      </c>
      <c r="BH952" s="145">
        <f>IF(N952="sníž. přenesená",J952,0)</f>
        <v>0</v>
      </c>
      <c r="BI952" s="145">
        <f>IF(N952="nulová",J952,0)</f>
        <v>0</v>
      </c>
      <c r="BJ952" s="18" t="s">
        <v>86</v>
      </c>
      <c r="BK952" s="145">
        <f>ROUND(I952*H952,2)</f>
        <v>0</v>
      </c>
      <c r="BL952" s="18" t="s">
        <v>185</v>
      </c>
      <c r="BM952" s="144" t="s">
        <v>2446</v>
      </c>
    </row>
    <row r="953" spans="2:65" s="1" customFormat="1" ht="10.199999999999999">
      <c r="B953" s="34"/>
      <c r="D953" s="146" t="s">
        <v>187</v>
      </c>
      <c r="F953" s="147" t="s">
        <v>667</v>
      </c>
      <c r="I953" s="148"/>
      <c r="L953" s="34"/>
      <c r="M953" s="149"/>
      <c r="T953" s="55"/>
      <c r="AT953" s="18" t="s">
        <v>187</v>
      </c>
      <c r="AU953" s="18" t="s">
        <v>199</v>
      </c>
    </row>
    <row r="954" spans="2:65" s="12" customFormat="1" ht="10.199999999999999">
      <c r="B954" s="150"/>
      <c r="D954" s="151" t="s">
        <v>189</v>
      </c>
      <c r="E954" s="152" t="s">
        <v>32</v>
      </c>
      <c r="F954" s="153" t="s">
        <v>2027</v>
      </c>
      <c r="H954" s="152" t="s">
        <v>32</v>
      </c>
      <c r="I954" s="154"/>
      <c r="L954" s="150"/>
      <c r="M954" s="155"/>
      <c r="T954" s="156"/>
      <c r="AT954" s="152" t="s">
        <v>189</v>
      </c>
      <c r="AU954" s="152" t="s">
        <v>199</v>
      </c>
      <c r="AV954" s="12" t="s">
        <v>86</v>
      </c>
      <c r="AW954" s="12" t="s">
        <v>41</v>
      </c>
      <c r="AX954" s="12" t="s">
        <v>79</v>
      </c>
      <c r="AY954" s="152" t="s">
        <v>178</v>
      </c>
    </row>
    <row r="955" spans="2:65" s="12" customFormat="1" ht="10.199999999999999">
      <c r="B955" s="150"/>
      <c r="D955" s="151" t="s">
        <v>189</v>
      </c>
      <c r="E955" s="152" t="s">
        <v>32</v>
      </c>
      <c r="F955" s="153" t="s">
        <v>2081</v>
      </c>
      <c r="H955" s="152" t="s">
        <v>32</v>
      </c>
      <c r="I955" s="154"/>
      <c r="L955" s="150"/>
      <c r="M955" s="155"/>
      <c r="T955" s="156"/>
      <c r="AT955" s="152" t="s">
        <v>189</v>
      </c>
      <c r="AU955" s="152" t="s">
        <v>199</v>
      </c>
      <c r="AV955" s="12" t="s">
        <v>86</v>
      </c>
      <c r="AW955" s="12" t="s">
        <v>41</v>
      </c>
      <c r="AX955" s="12" t="s">
        <v>79</v>
      </c>
      <c r="AY955" s="152" t="s">
        <v>178</v>
      </c>
    </row>
    <row r="956" spans="2:65" s="12" customFormat="1" ht="10.199999999999999">
      <c r="B956" s="150"/>
      <c r="D956" s="151" t="s">
        <v>189</v>
      </c>
      <c r="E956" s="152" t="s">
        <v>32</v>
      </c>
      <c r="F956" s="153" t="s">
        <v>2398</v>
      </c>
      <c r="H956" s="152" t="s">
        <v>32</v>
      </c>
      <c r="I956" s="154"/>
      <c r="L956" s="150"/>
      <c r="M956" s="155"/>
      <c r="T956" s="156"/>
      <c r="AT956" s="152" t="s">
        <v>189</v>
      </c>
      <c r="AU956" s="152" t="s">
        <v>199</v>
      </c>
      <c r="AV956" s="12" t="s">
        <v>86</v>
      </c>
      <c r="AW956" s="12" t="s">
        <v>41</v>
      </c>
      <c r="AX956" s="12" t="s">
        <v>79</v>
      </c>
      <c r="AY956" s="152" t="s">
        <v>178</v>
      </c>
    </row>
    <row r="957" spans="2:65" s="12" customFormat="1" ht="10.199999999999999">
      <c r="B957" s="150"/>
      <c r="D957" s="151" t="s">
        <v>189</v>
      </c>
      <c r="E957" s="152" t="s">
        <v>32</v>
      </c>
      <c r="F957" s="153" t="s">
        <v>2082</v>
      </c>
      <c r="H957" s="152" t="s">
        <v>32</v>
      </c>
      <c r="I957" s="154"/>
      <c r="L957" s="150"/>
      <c r="M957" s="155"/>
      <c r="T957" s="156"/>
      <c r="AT957" s="152" t="s">
        <v>189</v>
      </c>
      <c r="AU957" s="152" t="s">
        <v>199</v>
      </c>
      <c r="AV957" s="12" t="s">
        <v>86</v>
      </c>
      <c r="AW957" s="12" t="s">
        <v>41</v>
      </c>
      <c r="AX957" s="12" t="s">
        <v>79</v>
      </c>
      <c r="AY957" s="152" t="s">
        <v>178</v>
      </c>
    </row>
    <row r="958" spans="2:65" s="12" customFormat="1" ht="10.199999999999999">
      <c r="B958" s="150"/>
      <c r="D958" s="151" t="s">
        <v>189</v>
      </c>
      <c r="E958" s="152" t="s">
        <v>32</v>
      </c>
      <c r="F958" s="153" t="s">
        <v>2419</v>
      </c>
      <c r="H958" s="152" t="s">
        <v>32</v>
      </c>
      <c r="I958" s="154"/>
      <c r="L958" s="150"/>
      <c r="M958" s="155"/>
      <c r="T958" s="156"/>
      <c r="AT958" s="152" t="s">
        <v>189</v>
      </c>
      <c r="AU958" s="152" t="s">
        <v>199</v>
      </c>
      <c r="AV958" s="12" t="s">
        <v>86</v>
      </c>
      <c r="AW958" s="12" t="s">
        <v>41</v>
      </c>
      <c r="AX958" s="12" t="s">
        <v>79</v>
      </c>
      <c r="AY958" s="152" t="s">
        <v>178</v>
      </c>
    </row>
    <row r="959" spans="2:65" s="12" customFormat="1" ht="10.199999999999999">
      <c r="B959" s="150"/>
      <c r="D959" s="151" t="s">
        <v>189</v>
      </c>
      <c r="E959" s="152" t="s">
        <v>32</v>
      </c>
      <c r="F959" s="153" t="s">
        <v>2315</v>
      </c>
      <c r="H959" s="152" t="s">
        <v>32</v>
      </c>
      <c r="I959" s="154"/>
      <c r="L959" s="150"/>
      <c r="M959" s="155"/>
      <c r="T959" s="156"/>
      <c r="AT959" s="152" t="s">
        <v>189</v>
      </c>
      <c r="AU959" s="152" t="s">
        <v>199</v>
      </c>
      <c r="AV959" s="12" t="s">
        <v>86</v>
      </c>
      <c r="AW959" s="12" t="s">
        <v>41</v>
      </c>
      <c r="AX959" s="12" t="s">
        <v>79</v>
      </c>
      <c r="AY959" s="152" t="s">
        <v>178</v>
      </c>
    </row>
    <row r="960" spans="2:65" s="13" customFormat="1" ht="20.399999999999999">
      <c r="B960" s="157"/>
      <c r="D960" s="151" t="s">
        <v>189</v>
      </c>
      <c r="E960" s="158" t="s">
        <v>32</v>
      </c>
      <c r="F960" s="159" t="s">
        <v>2445</v>
      </c>
      <c r="H960" s="160">
        <v>15.2</v>
      </c>
      <c r="I960" s="161"/>
      <c r="L960" s="157"/>
      <c r="M960" s="162"/>
      <c r="T960" s="163"/>
      <c r="AT960" s="158" t="s">
        <v>189</v>
      </c>
      <c r="AU960" s="158" t="s">
        <v>199</v>
      </c>
      <c r="AV960" s="13" t="s">
        <v>88</v>
      </c>
      <c r="AW960" s="13" t="s">
        <v>41</v>
      </c>
      <c r="AX960" s="13" t="s">
        <v>79</v>
      </c>
      <c r="AY960" s="158" t="s">
        <v>178</v>
      </c>
    </row>
    <row r="961" spans="2:65" s="12" customFormat="1" ht="10.199999999999999">
      <c r="B961" s="150"/>
      <c r="D961" s="151" t="s">
        <v>189</v>
      </c>
      <c r="E961" s="152" t="s">
        <v>32</v>
      </c>
      <c r="F961" s="153" t="s">
        <v>2400</v>
      </c>
      <c r="H961" s="152" t="s">
        <v>32</v>
      </c>
      <c r="I961" s="154"/>
      <c r="L961" s="150"/>
      <c r="M961" s="155"/>
      <c r="T961" s="156"/>
      <c r="AT961" s="152" t="s">
        <v>189</v>
      </c>
      <c r="AU961" s="152" t="s">
        <v>199</v>
      </c>
      <c r="AV961" s="12" t="s">
        <v>86</v>
      </c>
      <c r="AW961" s="12" t="s">
        <v>41</v>
      </c>
      <c r="AX961" s="12" t="s">
        <v>79</v>
      </c>
      <c r="AY961" s="152" t="s">
        <v>178</v>
      </c>
    </row>
    <row r="962" spans="2:65" s="13" customFormat="1" ht="20.399999999999999">
      <c r="B962" s="157"/>
      <c r="D962" s="151" t="s">
        <v>189</v>
      </c>
      <c r="E962" s="158" t="s">
        <v>32</v>
      </c>
      <c r="F962" s="159" t="s">
        <v>2420</v>
      </c>
      <c r="H962" s="160">
        <v>203.75</v>
      </c>
      <c r="I962" s="161"/>
      <c r="L962" s="157"/>
      <c r="M962" s="162"/>
      <c r="T962" s="163"/>
      <c r="AT962" s="158" t="s">
        <v>189</v>
      </c>
      <c r="AU962" s="158" t="s">
        <v>199</v>
      </c>
      <c r="AV962" s="13" t="s">
        <v>88</v>
      </c>
      <c r="AW962" s="13" t="s">
        <v>41</v>
      </c>
      <c r="AX962" s="13" t="s">
        <v>79</v>
      </c>
      <c r="AY962" s="158" t="s">
        <v>178</v>
      </c>
    </row>
    <row r="963" spans="2:65" s="12" customFormat="1" ht="10.199999999999999">
      <c r="B963" s="150"/>
      <c r="D963" s="151" t="s">
        <v>189</v>
      </c>
      <c r="E963" s="152" t="s">
        <v>32</v>
      </c>
      <c r="F963" s="153" t="s">
        <v>2403</v>
      </c>
      <c r="H963" s="152" t="s">
        <v>32</v>
      </c>
      <c r="I963" s="154"/>
      <c r="L963" s="150"/>
      <c r="M963" s="155"/>
      <c r="T963" s="156"/>
      <c r="AT963" s="152" t="s">
        <v>189</v>
      </c>
      <c r="AU963" s="152" t="s">
        <v>199</v>
      </c>
      <c r="AV963" s="12" t="s">
        <v>86</v>
      </c>
      <c r="AW963" s="12" t="s">
        <v>41</v>
      </c>
      <c r="AX963" s="12" t="s">
        <v>79</v>
      </c>
      <c r="AY963" s="152" t="s">
        <v>178</v>
      </c>
    </row>
    <row r="964" spans="2:65" s="13" customFormat="1" ht="40.799999999999997">
      <c r="B964" s="157"/>
      <c r="D964" s="151" t="s">
        <v>189</v>
      </c>
      <c r="E964" s="158" t="s">
        <v>32</v>
      </c>
      <c r="F964" s="159" t="s">
        <v>2421</v>
      </c>
      <c r="H964" s="160">
        <v>975</v>
      </c>
      <c r="I964" s="161"/>
      <c r="L964" s="157"/>
      <c r="M964" s="162"/>
      <c r="T964" s="163"/>
      <c r="AT964" s="158" t="s">
        <v>189</v>
      </c>
      <c r="AU964" s="158" t="s">
        <v>199</v>
      </c>
      <c r="AV964" s="13" t="s">
        <v>88</v>
      </c>
      <c r="AW964" s="13" t="s">
        <v>41</v>
      </c>
      <c r="AX964" s="13" t="s">
        <v>79</v>
      </c>
      <c r="AY964" s="158" t="s">
        <v>178</v>
      </c>
    </row>
    <row r="965" spans="2:65" s="14" customFormat="1" ht="10.199999999999999">
      <c r="B965" s="164"/>
      <c r="D965" s="151" t="s">
        <v>189</v>
      </c>
      <c r="E965" s="165" t="s">
        <v>32</v>
      </c>
      <c r="F965" s="166" t="s">
        <v>192</v>
      </c>
      <c r="H965" s="167">
        <v>1193.95</v>
      </c>
      <c r="I965" s="168"/>
      <c r="L965" s="164"/>
      <c r="M965" s="169"/>
      <c r="T965" s="170"/>
      <c r="AT965" s="165" t="s">
        <v>189</v>
      </c>
      <c r="AU965" s="165" t="s">
        <v>199</v>
      </c>
      <c r="AV965" s="14" t="s">
        <v>185</v>
      </c>
      <c r="AW965" s="14" t="s">
        <v>41</v>
      </c>
      <c r="AX965" s="14" t="s">
        <v>86</v>
      </c>
      <c r="AY965" s="165" t="s">
        <v>178</v>
      </c>
    </row>
    <row r="966" spans="2:65" s="1" customFormat="1" ht="37.799999999999997" customHeight="1">
      <c r="B966" s="34"/>
      <c r="C966" s="133" t="s">
        <v>1826</v>
      </c>
      <c r="D966" s="133" t="s">
        <v>180</v>
      </c>
      <c r="E966" s="134" t="s">
        <v>556</v>
      </c>
      <c r="F966" s="135" t="s">
        <v>557</v>
      </c>
      <c r="G966" s="136" t="s">
        <v>401</v>
      </c>
      <c r="H966" s="137">
        <v>431.53500000000003</v>
      </c>
      <c r="I966" s="138"/>
      <c r="J966" s="139">
        <f>ROUND(I966*H966,2)</f>
        <v>0</v>
      </c>
      <c r="K966" s="135" t="s">
        <v>184</v>
      </c>
      <c r="L966" s="34"/>
      <c r="M966" s="140" t="s">
        <v>32</v>
      </c>
      <c r="N966" s="141" t="s">
        <v>50</v>
      </c>
      <c r="P966" s="142">
        <f>O966*H966</f>
        <v>0</v>
      </c>
      <c r="Q966" s="142">
        <v>0</v>
      </c>
      <c r="R966" s="142">
        <f>Q966*H966</f>
        <v>0</v>
      </c>
      <c r="S966" s="142">
        <v>0</v>
      </c>
      <c r="T966" s="143">
        <f>S966*H966</f>
        <v>0</v>
      </c>
      <c r="AR966" s="144" t="s">
        <v>185</v>
      </c>
      <c r="AT966" s="144" t="s">
        <v>180</v>
      </c>
      <c r="AU966" s="144" t="s">
        <v>199</v>
      </c>
      <c r="AY966" s="18" t="s">
        <v>178</v>
      </c>
      <c r="BE966" s="145">
        <f>IF(N966="základní",J966,0)</f>
        <v>0</v>
      </c>
      <c r="BF966" s="145">
        <f>IF(N966="snížená",J966,0)</f>
        <v>0</v>
      </c>
      <c r="BG966" s="145">
        <f>IF(N966="zákl. přenesená",J966,0)</f>
        <v>0</v>
      </c>
      <c r="BH966" s="145">
        <f>IF(N966="sníž. přenesená",J966,0)</f>
        <v>0</v>
      </c>
      <c r="BI966" s="145">
        <f>IF(N966="nulová",J966,0)</f>
        <v>0</v>
      </c>
      <c r="BJ966" s="18" t="s">
        <v>86</v>
      </c>
      <c r="BK966" s="145">
        <f>ROUND(I966*H966,2)</f>
        <v>0</v>
      </c>
      <c r="BL966" s="18" t="s">
        <v>185</v>
      </c>
      <c r="BM966" s="144" t="s">
        <v>2447</v>
      </c>
    </row>
    <row r="967" spans="2:65" s="1" customFormat="1" ht="10.199999999999999">
      <c r="B967" s="34"/>
      <c r="D967" s="146" t="s">
        <v>187</v>
      </c>
      <c r="F967" s="147" t="s">
        <v>559</v>
      </c>
      <c r="I967" s="148"/>
      <c r="L967" s="34"/>
      <c r="M967" s="149"/>
      <c r="T967" s="55"/>
      <c r="AT967" s="18" t="s">
        <v>187</v>
      </c>
      <c r="AU967" s="18" t="s">
        <v>199</v>
      </c>
    </row>
    <row r="968" spans="2:65" s="13" customFormat="1" ht="10.199999999999999">
      <c r="B968" s="157"/>
      <c r="D968" s="151" t="s">
        <v>189</v>
      </c>
      <c r="E968" s="158" t="s">
        <v>32</v>
      </c>
      <c r="F968" s="159" t="s">
        <v>2448</v>
      </c>
      <c r="H968" s="160">
        <v>260.16000000000003</v>
      </c>
      <c r="I968" s="161"/>
      <c r="L968" s="157"/>
      <c r="M968" s="162"/>
      <c r="T968" s="163"/>
      <c r="AT968" s="158" t="s">
        <v>189</v>
      </c>
      <c r="AU968" s="158" t="s">
        <v>199</v>
      </c>
      <c r="AV968" s="13" t="s">
        <v>88</v>
      </c>
      <c r="AW968" s="13" t="s">
        <v>41</v>
      </c>
      <c r="AX968" s="13" t="s">
        <v>79</v>
      </c>
      <c r="AY968" s="158" t="s">
        <v>178</v>
      </c>
    </row>
    <row r="969" spans="2:65" s="13" customFormat="1" ht="10.199999999999999">
      <c r="B969" s="157"/>
      <c r="D969" s="151" t="s">
        <v>189</v>
      </c>
      <c r="E969" s="158" t="s">
        <v>32</v>
      </c>
      <c r="F969" s="159" t="s">
        <v>2449</v>
      </c>
      <c r="H969" s="160">
        <v>35.819000000000003</v>
      </c>
      <c r="I969" s="161"/>
      <c r="L969" s="157"/>
      <c r="M969" s="162"/>
      <c r="T969" s="163"/>
      <c r="AT969" s="158" t="s">
        <v>189</v>
      </c>
      <c r="AU969" s="158" t="s">
        <v>199</v>
      </c>
      <c r="AV969" s="13" t="s">
        <v>88</v>
      </c>
      <c r="AW969" s="13" t="s">
        <v>41</v>
      </c>
      <c r="AX969" s="13" t="s">
        <v>79</v>
      </c>
      <c r="AY969" s="158" t="s">
        <v>178</v>
      </c>
    </row>
    <row r="970" spans="2:65" s="13" customFormat="1" ht="10.199999999999999">
      <c r="B970" s="157"/>
      <c r="D970" s="151" t="s">
        <v>189</v>
      </c>
      <c r="E970" s="158" t="s">
        <v>32</v>
      </c>
      <c r="F970" s="159" t="s">
        <v>2450</v>
      </c>
      <c r="H970" s="160">
        <v>135.55600000000001</v>
      </c>
      <c r="I970" s="161"/>
      <c r="L970" s="157"/>
      <c r="M970" s="162"/>
      <c r="T970" s="163"/>
      <c r="AT970" s="158" t="s">
        <v>189</v>
      </c>
      <c r="AU970" s="158" t="s">
        <v>199</v>
      </c>
      <c r="AV970" s="13" t="s">
        <v>88</v>
      </c>
      <c r="AW970" s="13" t="s">
        <v>41</v>
      </c>
      <c r="AX970" s="13" t="s">
        <v>79</v>
      </c>
      <c r="AY970" s="158" t="s">
        <v>178</v>
      </c>
    </row>
    <row r="971" spans="2:65" s="14" customFormat="1" ht="10.199999999999999">
      <c r="B971" s="164"/>
      <c r="D971" s="151" t="s">
        <v>189</v>
      </c>
      <c r="E971" s="165" t="s">
        <v>32</v>
      </c>
      <c r="F971" s="166" t="s">
        <v>192</v>
      </c>
      <c r="H971" s="167">
        <v>431.53500000000003</v>
      </c>
      <c r="I971" s="168"/>
      <c r="L971" s="164"/>
      <c r="M971" s="169"/>
      <c r="T971" s="170"/>
      <c r="AT971" s="165" t="s">
        <v>189</v>
      </c>
      <c r="AU971" s="165" t="s">
        <v>199</v>
      </c>
      <c r="AV971" s="14" t="s">
        <v>185</v>
      </c>
      <c r="AW971" s="14" t="s">
        <v>41</v>
      </c>
      <c r="AX971" s="14" t="s">
        <v>86</v>
      </c>
      <c r="AY971" s="165" t="s">
        <v>178</v>
      </c>
    </row>
    <row r="972" spans="2:65" s="1" customFormat="1" ht="37.799999999999997" customHeight="1">
      <c r="B972" s="34"/>
      <c r="C972" s="133" t="s">
        <v>1831</v>
      </c>
      <c r="D972" s="133" t="s">
        <v>180</v>
      </c>
      <c r="E972" s="134" t="s">
        <v>564</v>
      </c>
      <c r="F972" s="135" t="s">
        <v>565</v>
      </c>
      <c r="G972" s="136" t="s">
        <v>401</v>
      </c>
      <c r="H972" s="137">
        <v>6041.49</v>
      </c>
      <c r="I972" s="138"/>
      <c r="J972" s="139">
        <f>ROUND(I972*H972,2)</f>
        <v>0</v>
      </c>
      <c r="K972" s="135" t="s">
        <v>184</v>
      </c>
      <c r="L972" s="34"/>
      <c r="M972" s="140" t="s">
        <v>32</v>
      </c>
      <c r="N972" s="141" t="s">
        <v>50</v>
      </c>
      <c r="P972" s="142">
        <f>O972*H972</f>
        <v>0</v>
      </c>
      <c r="Q972" s="142">
        <v>0</v>
      </c>
      <c r="R972" s="142">
        <f>Q972*H972</f>
        <v>0</v>
      </c>
      <c r="S972" s="142">
        <v>0</v>
      </c>
      <c r="T972" s="143">
        <f>S972*H972</f>
        <v>0</v>
      </c>
      <c r="AR972" s="144" t="s">
        <v>185</v>
      </c>
      <c r="AT972" s="144" t="s">
        <v>180</v>
      </c>
      <c r="AU972" s="144" t="s">
        <v>199</v>
      </c>
      <c r="AY972" s="18" t="s">
        <v>178</v>
      </c>
      <c r="BE972" s="145">
        <f>IF(N972="základní",J972,0)</f>
        <v>0</v>
      </c>
      <c r="BF972" s="145">
        <f>IF(N972="snížená",J972,0)</f>
        <v>0</v>
      </c>
      <c r="BG972" s="145">
        <f>IF(N972="zákl. přenesená",J972,0)</f>
        <v>0</v>
      </c>
      <c r="BH972" s="145">
        <f>IF(N972="sníž. přenesená",J972,0)</f>
        <v>0</v>
      </c>
      <c r="BI972" s="145">
        <f>IF(N972="nulová",J972,0)</f>
        <v>0</v>
      </c>
      <c r="BJ972" s="18" t="s">
        <v>86</v>
      </c>
      <c r="BK972" s="145">
        <f>ROUND(I972*H972,2)</f>
        <v>0</v>
      </c>
      <c r="BL972" s="18" t="s">
        <v>185</v>
      </c>
      <c r="BM972" s="144" t="s">
        <v>2451</v>
      </c>
    </row>
    <row r="973" spans="2:65" s="1" customFormat="1" ht="10.199999999999999">
      <c r="B973" s="34"/>
      <c r="D973" s="146" t="s">
        <v>187</v>
      </c>
      <c r="F973" s="147" t="s">
        <v>567</v>
      </c>
      <c r="I973" s="148"/>
      <c r="L973" s="34"/>
      <c r="M973" s="149"/>
      <c r="T973" s="55"/>
      <c r="AT973" s="18" t="s">
        <v>187</v>
      </c>
      <c r="AU973" s="18" t="s">
        <v>199</v>
      </c>
    </row>
    <row r="974" spans="2:65" s="13" customFormat="1" ht="10.199999999999999">
      <c r="B974" s="157"/>
      <c r="D974" s="151" t="s">
        <v>189</v>
      </c>
      <c r="E974" s="158" t="s">
        <v>32</v>
      </c>
      <c r="F974" s="159" t="s">
        <v>2452</v>
      </c>
      <c r="H974" s="160">
        <v>431.53500000000003</v>
      </c>
      <c r="I974" s="161"/>
      <c r="L974" s="157"/>
      <c r="M974" s="162"/>
      <c r="T974" s="163"/>
      <c r="AT974" s="158" t="s">
        <v>189</v>
      </c>
      <c r="AU974" s="158" t="s">
        <v>199</v>
      </c>
      <c r="AV974" s="13" t="s">
        <v>88</v>
      </c>
      <c r="AW974" s="13" t="s">
        <v>41</v>
      </c>
      <c r="AX974" s="13" t="s">
        <v>86</v>
      </c>
      <c r="AY974" s="158" t="s">
        <v>178</v>
      </c>
    </row>
    <row r="975" spans="2:65" s="13" customFormat="1" ht="10.199999999999999">
      <c r="B975" s="157"/>
      <c r="D975" s="151" t="s">
        <v>189</v>
      </c>
      <c r="F975" s="159" t="s">
        <v>2453</v>
      </c>
      <c r="H975" s="160">
        <v>6041.49</v>
      </c>
      <c r="I975" s="161"/>
      <c r="L975" s="157"/>
      <c r="M975" s="162"/>
      <c r="T975" s="163"/>
      <c r="AT975" s="158" t="s">
        <v>189</v>
      </c>
      <c r="AU975" s="158" t="s">
        <v>199</v>
      </c>
      <c r="AV975" s="13" t="s">
        <v>88</v>
      </c>
      <c r="AW975" s="13" t="s">
        <v>4</v>
      </c>
      <c r="AX975" s="13" t="s">
        <v>86</v>
      </c>
      <c r="AY975" s="158" t="s">
        <v>178</v>
      </c>
    </row>
    <row r="976" spans="2:65" s="1" customFormat="1" ht="37.799999999999997" customHeight="1">
      <c r="B976" s="34"/>
      <c r="C976" s="133" t="s">
        <v>1839</v>
      </c>
      <c r="D976" s="133" t="s">
        <v>180</v>
      </c>
      <c r="E976" s="134" t="s">
        <v>571</v>
      </c>
      <c r="F976" s="135" t="s">
        <v>572</v>
      </c>
      <c r="G976" s="136" t="s">
        <v>401</v>
      </c>
      <c r="H976" s="137">
        <v>503.375</v>
      </c>
      <c r="I976" s="138"/>
      <c r="J976" s="139">
        <f>ROUND(I976*H976,2)</f>
        <v>0</v>
      </c>
      <c r="K976" s="135" t="s">
        <v>184</v>
      </c>
      <c r="L976" s="34"/>
      <c r="M976" s="140" t="s">
        <v>32</v>
      </c>
      <c r="N976" s="141" t="s">
        <v>50</v>
      </c>
      <c r="P976" s="142">
        <f>O976*H976</f>
        <v>0</v>
      </c>
      <c r="Q976" s="142">
        <v>0</v>
      </c>
      <c r="R976" s="142">
        <f>Q976*H976</f>
        <v>0</v>
      </c>
      <c r="S976" s="142">
        <v>0</v>
      </c>
      <c r="T976" s="143">
        <f>S976*H976</f>
        <v>0</v>
      </c>
      <c r="AR976" s="144" t="s">
        <v>185</v>
      </c>
      <c r="AT976" s="144" t="s">
        <v>180</v>
      </c>
      <c r="AU976" s="144" t="s">
        <v>199</v>
      </c>
      <c r="AY976" s="18" t="s">
        <v>178</v>
      </c>
      <c r="BE976" s="145">
        <f>IF(N976="základní",J976,0)</f>
        <v>0</v>
      </c>
      <c r="BF976" s="145">
        <f>IF(N976="snížená",J976,0)</f>
        <v>0</v>
      </c>
      <c r="BG976" s="145">
        <f>IF(N976="zákl. přenesená",J976,0)</f>
        <v>0</v>
      </c>
      <c r="BH976" s="145">
        <f>IF(N976="sníž. přenesená",J976,0)</f>
        <v>0</v>
      </c>
      <c r="BI976" s="145">
        <f>IF(N976="nulová",J976,0)</f>
        <v>0</v>
      </c>
      <c r="BJ976" s="18" t="s">
        <v>86</v>
      </c>
      <c r="BK976" s="145">
        <f>ROUND(I976*H976,2)</f>
        <v>0</v>
      </c>
      <c r="BL976" s="18" t="s">
        <v>185</v>
      </c>
      <c r="BM976" s="144" t="s">
        <v>2454</v>
      </c>
    </row>
    <row r="977" spans="2:65" s="1" customFormat="1" ht="10.199999999999999">
      <c r="B977" s="34"/>
      <c r="D977" s="146" t="s">
        <v>187</v>
      </c>
      <c r="F977" s="147" t="s">
        <v>574</v>
      </c>
      <c r="I977" s="148"/>
      <c r="L977" s="34"/>
      <c r="M977" s="149"/>
      <c r="T977" s="55"/>
      <c r="AT977" s="18" t="s">
        <v>187</v>
      </c>
      <c r="AU977" s="18" t="s">
        <v>199</v>
      </c>
    </row>
    <row r="978" spans="2:65" s="13" customFormat="1" ht="10.199999999999999">
      <c r="B978" s="157"/>
      <c r="D978" s="151" t="s">
        <v>189</v>
      </c>
      <c r="E978" s="158" t="s">
        <v>32</v>
      </c>
      <c r="F978" s="159" t="s">
        <v>2455</v>
      </c>
      <c r="H978" s="160">
        <v>503.375</v>
      </c>
      <c r="I978" s="161"/>
      <c r="L978" s="157"/>
      <c r="M978" s="162"/>
      <c r="T978" s="163"/>
      <c r="AT978" s="158" t="s">
        <v>189</v>
      </c>
      <c r="AU978" s="158" t="s">
        <v>199</v>
      </c>
      <c r="AV978" s="13" t="s">
        <v>88</v>
      </c>
      <c r="AW978" s="13" t="s">
        <v>41</v>
      </c>
      <c r="AX978" s="13" t="s">
        <v>86</v>
      </c>
      <c r="AY978" s="158" t="s">
        <v>178</v>
      </c>
    </row>
    <row r="979" spans="2:65" s="1" customFormat="1" ht="37.799999999999997" customHeight="1">
      <c r="B979" s="34"/>
      <c r="C979" s="133" t="s">
        <v>1844</v>
      </c>
      <c r="D979" s="133" t="s">
        <v>180</v>
      </c>
      <c r="E979" s="134" t="s">
        <v>577</v>
      </c>
      <c r="F979" s="135" t="s">
        <v>565</v>
      </c>
      <c r="G979" s="136" t="s">
        <v>401</v>
      </c>
      <c r="H979" s="137">
        <v>7047.25</v>
      </c>
      <c r="I979" s="138"/>
      <c r="J979" s="139">
        <f>ROUND(I979*H979,2)</f>
        <v>0</v>
      </c>
      <c r="K979" s="135" t="s">
        <v>184</v>
      </c>
      <c r="L979" s="34"/>
      <c r="M979" s="140" t="s">
        <v>32</v>
      </c>
      <c r="N979" s="141" t="s">
        <v>50</v>
      </c>
      <c r="P979" s="142">
        <f>O979*H979</f>
        <v>0</v>
      </c>
      <c r="Q979" s="142">
        <v>0</v>
      </c>
      <c r="R979" s="142">
        <f>Q979*H979</f>
        <v>0</v>
      </c>
      <c r="S979" s="142">
        <v>0</v>
      </c>
      <c r="T979" s="143">
        <f>S979*H979</f>
        <v>0</v>
      </c>
      <c r="AR979" s="144" t="s">
        <v>185</v>
      </c>
      <c r="AT979" s="144" t="s">
        <v>180</v>
      </c>
      <c r="AU979" s="144" t="s">
        <v>199</v>
      </c>
      <c r="AY979" s="18" t="s">
        <v>178</v>
      </c>
      <c r="BE979" s="145">
        <f>IF(N979="základní",J979,0)</f>
        <v>0</v>
      </c>
      <c r="BF979" s="145">
        <f>IF(N979="snížená",J979,0)</f>
        <v>0</v>
      </c>
      <c r="BG979" s="145">
        <f>IF(N979="zákl. přenesená",J979,0)</f>
        <v>0</v>
      </c>
      <c r="BH979" s="145">
        <f>IF(N979="sníž. přenesená",J979,0)</f>
        <v>0</v>
      </c>
      <c r="BI979" s="145">
        <f>IF(N979="nulová",J979,0)</f>
        <v>0</v>
      </c>
      <c r="BJ979" s="18" t="s">
        <v>86</v>
      </c>
      <c r="BK979" s="145">
        <f>ROUND(I979*H979,2)</f>
        <v>0</v>
      </c>
      <c r="BL979" s="18" t="s">
        <v>185</v>
      </c>
      <c r="BM979" s="144" t="s">
        <v>2456</v>
      </c>
    </row>
    <row r="980" spans="2:65" s="1" customFormat="1" ht="10.199999999999999">
      <c r="B980" s="34"/>
      <c r="D980" s="146" t="s">
        <v>187</v>
      </c>
      <c r="F980" s="147" t="s">
        <v>579</v>
      </c>
      <c r="I980" s="148"/>
      <c r="L980" s="34"/>
      <c r="M980" s="149"/>
      <c r="T980" s="55"/>
      <c r="AT980" s="18" t="s">
        <v>187</v>
      </c>
      <c r="AU980" s="18" t="s">
        <v>199</v>
      </c>
    </row>
    <row r="981" spans="2:65" s="13" customFormat="1" ht="10.199999999999999">
      <c r="B981" s="157"/>
      <c r="D981" s="151" t="s">
        <v>189</v>
      </c>
      <c r="E981" s="158" t="s">
        <v>32</v>
      </c>
      <c r="F981" s="159" t="s">
        <v>2457</v>
      </c>
      <c r="H981" s="160">
        <v>503.375</v>
      </c>
      <c r="I981" s="161"/>
      <c r="L981" s="157"/>
      <c r="M981" s="162"/>
      <c r="T981" s="163"/>
      <c r="AT981" s="158" t="s">
        <v>189</v>
      </c>
      <c r="AU981" s="158" t="s">
        <v>199</v>
      </c>
      <c r="AV981" s="13" t="s">
        <v>88</v>
      </c>
      <c r="AW981" s="13" t="s">
        <v>41</v>
      </c>
      <c r="AX981" s="13" t="s">
        <v>86</v>
      </c>
      <c r="AY981" s="158" t="s">
        <v>178</v>
      </c>
    </row>
    <row r="982" spans="2:65" s="13" customFormat="1" ht="10.199999999999999">
      <c r="B982" s="157"/>
      <c r="D982" s="151" t="s">
        <v>189</v>
      </c>
      <c r="F982" s="159" t="s">
        <v>2458</v>
      </c>
      <c r="H982" s="160">
        <v>7047.25</v>
      </c>
      <c r="I982" s="161"/>
      <c r="L982" s="157"/>
      <c r="M982" s="162"/>
      <c r="T982" s="163"/>
      <c r="AT982" s="158" t="s">
        <v>189</v>
      </c>
      <c r="AU982" s="158" t="s">
        <v>199</v>
      </c>
      <c r="AV982" s="13" t="s">
        <v>88</v>
      </c>
      <c r="AW982" s="13" t="s">
        <v>4</v>
      </c>
      <c r="AX982" s="13" t="s">
        <v>86</v>
      </c>
      <c r="AY982" s="158" t="s">
        <v>178</v>
      </c>
    </row>
    <row r="983" spans="2:65" s="1" customFormat="1" ht="37.799999999999997" customHeight="1">
      <c r="B983" s="34"/>
      <c r="C983" s="133" t="s">
        <v>1846</v>
      </c>
      <c r="D983" s="133" t="s">
        <v>180</v>
      </c>
      <c r="E983" s="134" t="s">
        <v>1912</v>
      </c>
      <c r="F983" s="135" t="s">
        <v>1913</v>
      </c>
      <c r="G983" s="136" t="s">
        <v>401</v>
      </c>
      <c r="H983" s="137">
        <v>129.15</v>
      </c>
      <c r="I983" s="138"/>
      <c r="J983" s="139">
        <f>ROUND(I983*H983,2)</f>
        <v>0</v>
      </c>
      <c r="K983" s="135" t="s">
        <v>184</v>
      </c>
      <c r="L983" s="34"/>
      <c r="M983" s="140" t="s">
        <v>32</v>
      </c>
      <c r="N983" s="141" t="s">
        <v>50</v>
      </c>
      <c r="P983" s="142">
        <f>O983*H983</f>
        <v>0</v>
      </c>
      <c r="Q983" s="142">
        <v>0</v>
      </c>
      <c r="R983" s="142">
        <f>Q983*H983</f>
        <v>0</v>
      </c>
      <c r="S983" s="142">
        <v>0</v>
      </c>
      <c r="T983" s="143">
        <f>S983*H983</f>
        <v>0</v>
      </c>
      <c r="AR983" s="144" t="s">
        <v>185</v>
      </c>
      <c r="AT983" s="144" t="s">
        <v>180</v>
      </c>
      <c r="AU983" s="144" t="s">
        <v>199</v>
      </c>
      <c r="AY983" s="18" t="s">
        <v>178</v>
      </c>
      <c r="BE983" s="145">
        <f>IF(N983="základní",J983,0)</f>
        <v>0</v>
      </c>
      <c r="BF983" s="145">
        <f>IF(N983="snížená",J983,0)</f>
        <v>0</v>
      </c>
      <c r="BG983" s="145">
        <f>IF(N983="zákl. přenesená",J983,0)</f>
        <v>0</v>
      </c>
      <c r="BH983" s="145">
        <f>IF(N983="sníž. přenesená",J983,0)</f>
        <v>0</v>
      </c>
      <c r="BI983" s="145">
        <f>IF(N983="nulová",J983,0)</f>
        <v>0</v>
      </c>
      <c r="BJ983" s="18" t="s">
        <v>86</v>
      </c>
      <c r="BK983" s="145">
        <f>ROUND(I983*H983,2)</f>
        <v>0</v>
      </c>
      <c r="BL983" s="18" t="s">
        <v>185</v>
      </c>
      <c r="BM983" s="144" t="s">
        <v>2459</v>
      </c>
    </row>
    <row r="984" spans="2:65" s="1" customFormat="1" ht="10.199999999999999">
      <c r="B984" s="34"/>
      <c r="D984" s="146" t="s">
        <v>187</v>
      </c>
      <c r="F984" s="147" t="s">
        <v>1915</v>
      </c>
      <c r="I984" s="148"/>
      <c r="L984" s="34"/>
      <c r="M984" s="149"/>
      <c r="T984" s="55"/>
      <c r="AT984" s="18" t="s">
        <v>187</v>
      </c>
      <c r="AU984" s="18" t="s">
        <v>199</v>
      </c>
    </row>
    <row r="985" spans="2:65" s="13" customFormat="1" ht="10.199999999999999">
      <c r="B985" s="157"/>
      <c r="D985" s="151" t="s">
        <v>189</v>
      </c>
      <c r="E985" s="158" t="s">
        <v>32</v>
      </c>
      <c r="F985" s="159" t="s">
        <v>2460</v>
      </c>
      <c r="H985" s="160">
        <v>129.15</v>
      </c>
      <c r="I985" s="161"/>
      <c r="L985" s="157"/>
      <c r="M985" s="162"/>
      <c r="T985" s="163"/>
      <c r="AT985" s="158" t="s">
        <v>189</v>
      </c>
      <c r="AU985" s="158" t="s">
        <v>199</v>
      </c>
      <c r="AV985" s="13" t="s">
        <v>88</v>
      </c>
      <c r="AW985" s="13" t="s">
        <v>41</v>
      </c>
      <c r="AX985" s="13" t="s">
        <v>86</v>
      </c>
      <c r="AY985" s="158" t="s">
        <v>178</v>
      </c>
    </row>
    <row r="986" spans="2:65" s="1" customFormat="1" ht="49.05" customHeight="1">
      <c r="B986" s="34"/>
      <c r="C986" s="133" t="s">
        <v>1853</v>
      </c>
      <c r="D986" s="133" t="s">
        <v>180</v>
      </c>
      <c r="E986" s="134" t="s">
        <v>1919</v>
      </c>
      <c r="F986" s="135" t="s">
        <v>1920</v>
      </c>
      <c r="G986" s="136" t="s">
        <v>401</v>
      </c>
      <c r="H986" s="137">
        <v>1808.1</v>
      </c>
      <c r="I986" s="138"/>
      <c r="J986" s="139">
        <f>ROUND(I986*H986,2)</f>
        <v>0</v>
      </c>
      <c r="K986" s="135" t="s">
        <v>184</v>
      </c>
      <c r="L986" s="34"/>
      <c r="M986" s="140" t="s">
        <v>32</v>
      </c>
      <c r="N986" s="141" t="s">
        <v>50</v>
      </c>
      <c r="P986" s="142">
        <f>O986*H986</f>
        <v>0</v>
      </c>
      <c r="Q986" s="142">
        <v>0</v>
      </c>
      <c r="R986" s="142">
        <f>Q986*H986</f>
        <v>0</v>
      </c>
      <c r="S986" s="142">
        <v>0</v>
      </c>
      <c r="T986" s="143">
        <f>S986*H986</f>
        <v>0</v>
      </c>
      <c r="AR986" s="144" t="s">
        <v>185</v>
      </c>
      <c r="AT986" s="144" t="s">
        <v>180</v>
      </c>
      <c r="AU986" s="144" t="s">
        <v>199</v>
      </c>
      <c r="AY986" s="18" t="s">
        <v>178</v>
      </c>
      <c r="BE986" s="145">
        <f>IF(N986="základní",J986,0)</f>
        <v>0</v>
      </c>
      <c r="BF986" s="145">
        <f>IF(N986="snížená",J986,0)</f>
        <v>0</v>
      </c>
      <c r="BG986" s="145">
        <f>IF(N986="zákl. přenesená",J986,0)</f>
        <v>0</v>
      </c>
      <c r="BH986" s="145">
        <f>IF(N986="sníž. přenesená",J986,0)</f>
        <v>0</v>
      </c>
      <c r="BI986" s="145">
        <f>IF(N986="nulová",J986,0)</f>
        <v>0</v>
      </c>
      <c r="BJ986" s="18" t="s">
        <v>86</v>
      </c>
      <c r="BK986" s="145">
        <f>ROUND(I986*H986,2)</f>
        <v>0</v>
      </c>
      <c r="BL986" s="18" t="s">
        <v>185</v>
      </c>
      <c r="BM986" s="144" t="s">
        <v>2461</v>
      </c>
    </row>
    <row r="987" spans="2:65" s="1" customFormat="1" ht="10.199999999999999">
      <c r="B987" s="34"/>
      <c r="D987" s="146" t="s">
        <v>187</v>
      </c>
      <c r="F987" s="147" t="s">
        <v>1922</v>
      </c>
      <c r="I987" s="148"/>
      <c r="L987" s="34"/>
      <c r="M987" s="149"/>
      <c r="T987" s="55"/>
      <c r="AT987" s="18" t="s">
        <v>187</v>
      </c>
      <c r="AU987" s="18" t="s">
        <v>199</v>
      </c>
    </row>
    <row r="988" spans="2:65" s="13" customFormat="1" ht="10.199999999999999">
      <c r="B988" s="157"/>
      <c r="D988" s="151" t="s">
        <v>189</v>
      </c>
      <c r="E988" s="158" t="s">
        <v>32</v>
      </c>
      <c r="F988" s="159" t="s">
        <v>2462</v>
      </c>
      <c r="H988" s="160">
        <v>129.15</v>
      </c>
      <c r="I988" s="161"/>
      <c r="L988" s="157"/>
      <c r="M988" s="162"/>
      <c r="T988" s="163"/>
      <c r="AT988" s="158" t="s">
        <v>189</v>
      </c>
      <c r="AU988" s="158" t="s">
        <v>199</v>
      </c>
      <c r="AV988" s="13" t="s">
        <v>88</v>
      </c>
      <c r="AW988" s="13" t="s">
        <v>41</v>
      </c>
      <c r="AX988" s="13" t="s">
        <v>86</v>
      </c>
      <c r="AY988" s="158" t="s">
        <v>178</v>
      </c>
    </row>
    <row r="989" spans="2:65" s="13" customFormat="1" ht="10.199999999999999">
      <c r="B989" s="157"/>
      <c r="D989" s="151" t="s">
        <v>189</v>
      </c>
      <c r="F989" s="159" t="s">
        <v>2463</v>
      </c>
      <c r="H989" s="160">
        <v>1808.1</v>
      </c>
      <c r="I989" s="161"/>
      <c r="L989" s="157"/>
      <c r="M989" s="162"/>
      <c r="T989" s="163"/>
      <c r="AT989" s="158" t="s">
        <v>189</v>
      </c>
      <c r="AU989" s="158" t="s">
        <v>199</v>
      </c>
      <c r="AV989" s="13" t="s">
        <v>88</v>
      </c>
      <c r="AW989" s="13" t="s">
        <v>4</v>
      </c>
      <c r="AX989" s="13" t="s">
        <v>86</v>
      </c>
      <c r="AY989" s="158" t="s">
        <v>178</v>
      </c>
    </row>
    <row r="990" spans="2:65" s="1" customFormat="1" ht="24.15" customHeight="1">
      <c r="B990" s="34"/>
      <c r="C990" s="133" t="s">
        <v>1855</v>
      </c>
      <c r="D990" s="133" t="s">
        <v>180</v>
      </c>
      <c r="E990" s="134" t="s">
        <v>583</v>
      </c>
      <c r="F990" s="135" t="s">
        <v>584</v>
      </c>
      <c r="G990" s="136" t="s">
        <v>401</v>
      </c>
      <c r="H990" s="137">
        <v>934.85599999999999</v>
      </c>
      <c r="I990" s="138"/>
      <c r="J990" s="139">
        <f>ROUND(I990*H990,2)</f>
        <v>0</v>
      </c>
      <c r="K990" s="135" t="s">
        <v>184</v>
      </c>
      <c r="L990" s="34"/>
      <c r="M990" s="140" t="s">
        <v>32</v>
      </c>
      <c r="N990" s="141" t="s">
        <v>50</v>
      </c>
      <c r="P990" s="142">
        <f>O990*H990</f>
        <v>0</v>
      </c>
      <c r="Q990" s="142">
        <v>0</v>
      </c>
      <c r="R990" s="142">
        <f>Q990*H990</f>
        <v>0</v>
      </c>
      <c r="S990" s="142">
        <v>0</v>
      </c>
      <c r="T990" s="143">
        <f>S990*H990</f>
        <v>0</v>
      </c>
      <c r="AR990" s="144" t="s">
        <v>185</v>
      </c>
      <c r="AT990" s="144" t="s">
        <v>180</v>
      </c>
      <c r="AU990" s="144" t="s">
        <v>199</v>
      </c>
      <c r="AY990" s="18" t="s">
        <v>178</v>
      </c>
      <c r="BE990" s="145">
        <f>IF(N990="základní",J990,0)</f>
        <v>0</v>
      </c>
      <c r="BF990" s="145">
        <f>IF(N990="snížená",J990,0)</f>
        <v>0</v>
      </c>
      <c r="BG990" s="145">
        <f>IF(N990="zákl. přenesená",J990,0)</f>
        <v>0</v>
      </c>
      <c r="BH990" s="145">
        <f>IF(N990="sníž. přenesená",J990,0)</f>
        <v>0</v>
      </c>
      <c r="BI990" s="145">
        <f>IF(N990="nulová",J990,0)</f>
        <v>0</v>
      </c>
      <c r="BJ990" s="18" t="s">
        <v>86</v>
      </c>
      <c r="BK990" s="145">
        <f>ROUND(I990*H990,2)</f>
        <v>0</v>
      </c>
      <c r="BL990" s="18" t="s">
        <v>185</v>
      </c>
      <c r="BM990" s="144" t="s">
        <v>2464</v>
      </c>
    </row>
    <row r="991" spans="2:65" s="1" customFormat="1" ht="10.199999999999999">
      <c r="B991" s="34"/>
      <c r="D991" s="146" t="s">
        <v>187</v>
      </c>
      <c r="F991" s="147" t="s">
        <v>586</v>
      </c>
      <c r="I991" s="148"/>
      <c r="L991" s="34"/>
      <c r="M991" s="149"/>
      <c r="T991" s="55"/>
      <c r="AT991" s="18" t="s">
        <v>187</v>
      </c>
      <c r="AU991" s="18" t="s">
        <v>199</v>
      </c>
    </row>
    <row r="992" spans="2:65" s="13" customFormat="1" ht="10.199999999999999">
      <c r="B992" s="157"/>
      <c r="D992" s="151" t="s">
        <v>189</v>
      </c>
      <c r="E992" s="158" t="s">
        <v>32</v>
      </c>
      <c r="F992" s="159" t="s">
        <v>2465</v>
      </c>
      <c r="H992" s="160">
        <v>260.10599999999999</v>
      </c>
      <c r="I992" s="161"/>
      <c r="L992" s="157"/>
      <c r="M992" s="162"/>
      <c r="T992" s="163"/>
      <c r="AT992" s="158" t="s">
        <v>189</v>
      </c>
      <c r="AU992" s="158" t="s">
        <v>199</v>
      </c>
      <c r="AV992" s="13" t="s">
        <v>88</v>
      </c>
      <c r="AW992" s="13" t="s">
        <v>41</v>
      </c>
      <c r="AX992" s="13" t="s">
        <v>79</v>
      </c>
      <c r="AY992" s="158" t="s">
        <v>178</v>
      </c>
    </row>
    <row r="993" spans="2:65" s="13" customFormat="1" ht="10.199999999999999">
      <c r="B993" s="157"/>
      <c r="D993" s="151" t="s">
        <v>189</v>
      </c>
      <c r="E993" s="158" t="s">
        <v>32</v>
      </c>
      <c r="F993" s="159" t="s">
        <v>2449</v>
      </c>
      <c r="H993" s="160">
        <v>35.819000000000003</v>
      </c>
      <c r="I993" s="161"/>
      <c r="L993" s="157"/>
      <c r="M993" s="162"/>
      <c r="T993" s="163"/>
      <c r="AT993" s="158" t="s">
        <v>189</v>
      </c>
      <c r="AU993" s="158" t="s">
        <v>199</v>
      </c>
      <c r="AV993" s="13" t="s">
        <v>88</v>
      </c>
      <c r="AW993" s="13" t="s">
        <v>41</v>
      </c>
      <c r="AX993" s="13" t="s">
        <v>79</v>
      </c>
      <c r="AY993" s="158" t="s">
        <v>178</v>
      </c>
    </row>
    <row r="994" spans="2:65" s="13" customFormat="1" ht="10.199999999999999">
      <c r="B994" s="157"/>
      <c r="D994" s="151" t="s">
        <v>189</v>
      </c>
      <c r="E994" s="158" t="s">
        <v>32</v>
      </c>
      <c r="F994" s="159" t="s">
        <v>2450</v>
      </c>
      <c r="H994" s="160">
        <v>135.55600000000001</v>
      </c>
      <c r="I994" s="161"/>
      <c r="L994" s="157"/>
      <c r="M994" s="162"/>
      <c r="T994" s="163"/>
      <c r="AT994" s="158" t="s">
        <v>189</v>
      </c>
      <c r="AU994" s="158" t="s">
        <v>199</v>
      </c>
      <c r="AV994" s="13" t="s">
        <v>88</v>
      </c>
      <c r="AW994" s="13" t="s">
        <v>41</v>
      </c>
      <c r="AX994" s="13" t="s">
        <v>79</v>
      </c>
      <c r="AY994" s="158" t="s">
        <v>178</v>
      </c>
    </row>
    <row r="995" spans="2:65" s="13" customFormat="1" ht="10.199999999999999">
      <c r="B995" s="157"/>
      <c r="D995" s="151" t="s">
        <v>189</v>
      </c>
      <c r="E995" s="158" t="s">
        <v>32</v>
      </c>
      <c r="F995" s="159" t="s">
        <v>2455</v>
      </c>
      <c r="H995" s="160">
        <v>503.375</v>
      </c>
      <c r="I995" s="161"/>
      <c r="L995" s="157"/>
      <c r="M995" s="162"/>
      <c r="T995" s="163"/>
      <c r="AT995" s="158" t="s">
        <v>189</v>
      </c>
      <c r="AU995" s="158" t="s">
        <v>199</v>
      </c>
      <c r="AV995" s="13" t="s">
        <v>88</v>
      </c>
      <c r="AW995" s="13" t="s">
        <v>41</v>
      </c>
      <c r="AX995" s="13" t="s">
        <v>79</v>
      </c>
      <c r="AY995" s="158" t="s">
        <v>178</v>
      </c>
    </row>
    <row r="996" spans="2:65" s="14" customFormat="1" ht="10.199999999999999">
      <c r="B996" s="164"/>
      <c r="D996" s="151" t="s">
        <v>189</v>
      </c>
      <c r="E996" s="165" t="s">
        <v>32</v>
      </c>
      <c r="F996" s="166" t="s">
        <v>192</v>
      </c>
      <c r="H996" s="167">
        <v>934.85599999999999</v>
      </c>
      <c r="I996" s="168"/>
      <c r="L996" s="164"/>
      <c r="M996" s="169"/>
      <c r="T996" s="170"/>
      <c r="AT996" s="165" t="s">
        <v>189</v>
      </c>
      <c r="AU996" s="165" t="s">
        <v>199</v>
      </c>
      <c r="AV996" s="14" t="s">
        <v>185</v>
      </c>
      <c r="AW996" s="14" t="s">
        <v>41</v>
      </c>
      <c r="AX996" s="14" t="s">
        <v>86</v>
      </c>
      <c r="AY996" s="165" t="s">
        <v>178</v>
      </c>
    </row>
    <row r="997" spans="2:65" s="1" customFormat="1" ht="24.15" customHeight="1">
      <c r="B997" s="34"/>
      <c r="C997" s="133" t="s">
        <v>1861</v>
      </c>
      <c r="D997" s="133" t="s">
        <v>180</v>
      </c>
      <c r="E997" s="134" t="s">
        <v>1928</v>
      </c>
      <c r="F997" s="135" t="s">
        <v>1929</v>
      </c>
      <c r="G997" s="136" t="s">
        <v>401</v>
      </c>
      <c r="H997" s="137">
        <v>129.15</v>
      </c>
      <c r="I997" s="138"/>
      <c r="J997" s="139">
        <f>ROUND(I997*H997,2)</f>
        <v>0</v>
      </c>
      <c r="K997" s="135" t="s">
        <v>184</v>
      </c>
      <c r="L997" s="34"/>
      <c r="M997" s="140" t="s">
        <v>32</v>
      </c>
      <c r="N997" s="141" t="s">
        <v>50</v>
      </c>
      <c r="P997" s="142">
        <f>O997*H997</f>
        <v>0</v>
      </c>
      <c r="Q997" s="142">
        <v>0</v>
      </c>
      <c r="R997" s="142">
        <f>Q997*H997</f>
        <v>0</v>
      </c>
      <c r="S997" s="142">
        <v>0</v>
      </c>
      <c r="T997" s="143">
        <f>S997*H997</f>
        <v>0</v>
      </c>
      <c r="AR997" s="144" t="s">
        <v>185</v>
      </c>
      <c r="AT997" s="144" t="s">
        <v>180</v>
      </c>
      <c r="AU997" s="144" t="s">
        <v>199</v>
      </c>
      <c r="AY997" s="18" t="s">
        <v>178</v>
      </c>
      <c r="BE997" s="145">
        <f>IF(N997="základní",J997,0)</f>
        <v>0</v>
      </c>
      <c r="BF997" s="145">
        <f>IF(N997="snížená",J997,0)</f>
        <v>0</v>
      </c>
      <c r="BG997" s="145">
        <f>IF(N997="zákl. přenesená",J997,0)</f>
        <v>0</v>
      </c>
      <c r="BH997" s="145">
        <f>IF(N997="sníž. přenesená",J997,0)</f>
        <v>0</v>
      </c>
      <c r="BI997" s="145">
        <f>IF(N997="nulová",J997,0)</f>
        <v>0</v>
      </c>
      <c r="BJ997" s="18" t="s">
        <v>86</v>
      </c>
      <c r="BK997" s="145">
        <f>ROUND(I997*H997,2)</f>
        <v>0</v>
      </c>
      <c r="BL997" s="18" t="s">
        <v>185</v>
      </c>
      <c r="BM997" s="144" t="s">
        <v>2466</v>
      </c>
    </row>
    <row r="998" spans="2:65" s="1" customFormat="1" ht="10.199999999999999">
      <c r="B998" s="34"/>
      <c r="D998" s="146" t="s">
        <v>187</v>
      </c>
      <c r="F998" s="147" t="s">
        <v>1931</v>
      </c>
      <c r="I998" s="148"/>
      <c r="L998" s="34"/>
      <c r="M998" s="149"/>
      <c r="T998" s="55"/>
      <c r="AT998" s="18" t="s">
        <v>187</v>
      </c>
      <c r="AU998" s="18" t="s">
        <v>199</v>
      </c>
    </row>
    <row r="999" spans="2:65" s="13" customFormat="1" ht="10.199999999999999">
      <c r="B999" s="157"/>
      <c r="D999" s="151" t="s">
        <v>189</v>
      </c>
      <c r="E999" s="158" t="s">
        <v>32</v>
      </c>
      <c r="F999" s="159" t="s">
        <v>2460</v>
      </c>
      <c r="H999" s="160">
        <v>129.15</v>
      </c>
      <c r="I999" s="161"/>
      <c r="L999" s="157"/>
      <c r="M999" s="162"/>
      <c r="T999" s="163"/>
      <c r="AT999" s="158" t="s">
        <v>189</v>
      </c>
      <c r="AU999" s="158" t="s">
        <v>199</v>
      </c>
      <c r="AV999" s="13" t="s">
        <v>88</v>
      </c>
      <c r="AW999" s="13" t="s">
        <v>41</v>
      </c>
      <c r="AX999" s="13" t="s">
        <v>86</v>
      </c>
      <c r="AY999" s="158" t="s">
        <v>178</v>
      </c>
    </row>
    <row r="1000" spans="2:65" s="1" customFormat="1" ht="44.25" customHeight="1">
      <c r="B1000" s="34"/>
      <c r="C1000" s="133" t="s">
        <v>895</v>
      </c>
      <c r="D1000" s="133" t="s">
        <v>180</v>
      </c>
      <c r="E1000" s="134" t="s">
        <v>1126</v>
      </c>
      <c r="F1000" s="135" t="s">
        <v>1127</v>
      </c>
      <c r="G1000" s="136" t="s">
        <v>401</v>
      </c>
      <c r="H1000" s="137">
        <v>129.15</v>
      </c>
      <c r="I1000" s="138"/>
      <c r="J1000" s="139">
        <f>ROUND(I1000*H1000,2)</f>
        <v>0</v>
      </c>
      <c r="K1000" s="135" t="s">
        <v>184</v>
      </c>
      <c r="L1000" s="34"/>
      <c r="M1000" s="140" t="s">
        <v>32</v>
      </c>
      <c r="N1000" s="141" t="s">
        <v>50</v>
      </c>
      <c r="P1000" s="142">
        <f>O1000*H1000</f>
        <v>0</v>
      </c>
      <c r="Q1000" s="142">
        <v>0</v>
      </c>
      <c r="R1000" s="142">
        <f>Q1000*H1000</f>
        <v>0</v>
      </c>
      <c r="S1000" s="142">
        <v>0</v>
      </c>
      <c r="T1000" s="143">
        <f>S1000*H1000</f>
        <v>0</v>
      </c>
      <c r="AR1000" s="144" t="s">
        <v>185</v>
      </c>
      <c r="AT1000" s="144" t="s">
        <v>180</v>
      </c>
      <c r="AU1000" s="144" t="s">
        <v>199</v>
      </c>
      <c r="AY1000" s="18" t="s">
        <v>178</v>
      </c>
      <c r="BE1000" s="145">
        <f>IF(N1000="základní",J1000,0)</f>
        <v>0</v>
      </c>
      <c r="BF1000" s="145">
        <f>IF(N1000="snížená",J1000,0)</f>
        <v>0</v>
      </c>
      <c r="BG1000" s="145">
        <f>IF(N1000="zákl. přenesená",J1000,0)</f>
        <v>0</v>
      </c>
      <c r="BH1000" s="145">
        <f>IF(N1000="sníž. přenesená",J1000,0)</f>
        <v>0</v>
      </c>
      <c r="BI1000" s="145">
        <f>IF(N1000="nulová",J1000,0)</f>
        <v>0</v>
      </c>
      <c r="BJ1000" s="18" t="s">
        <v>86</v>
      </c>
      <c r="BK1000" s="145">
        <f>ROUND(I1000*H1000,2)</f>
        <v>0</v>
      </c>
      <c r="BL1000" s="18" t="s">
        <v>185</v>
      </c>
      <c r="BM1000" s="144" t="s">
        <v>2467</v>
      </c>
    </row>
    <row r="1001" spans="2:65" s="1" customFormat="1" ht="10.199999999999999">
      <c r="B1001" s="34"/>
      <c r="D1001" s="146" t="s">
        <v>187</v>
      </c>
      <c r="F1001" s="147" t="s">
        <v>1129</v>
      </c>
      <c r="I1001" s="148"/>
      <c r="L1001" s="34"/>
      <c r="M1001" s="149"/>
      <c r="T1001" s="55"/>
      <c r="AT1001" s="18" t="s">
        <v>187</v>
      </c>
      <c r="AU1001" s="18" t="s">
        <v>199</v>
      </c>
    </row>
    <row r="1002" spans="2:65" s="13" customFormat="1" ht="10.199999999999999">
      <c r="B1002" s="157"/>
      <c r="D1002" s="151" t="s">
        <v>189</v>
      </c>
      <c r="E1002" s="158" t="s">
        <v>32</v>
      </c>
      <c r="F1002" s="159" t="s">
        <v>2460</v>
      </c>
      <c r="H1002" s="160">
        <v>129.15</v>
      </c>
      <c r="I1002" s="161"/>
      <c r="L1002" s="157"/>
      <c r="M1002" s="162"/>
      <c r="T1002" s="163"/>
      <c r="AT1002" s="158" t="s">
        <v>189</v>
      </c>
      <c r="AU1002" s="158" t="s">
        <v>199</v>
      </c>
      <c r="AV1002" s="13" t="s">
        <v>88</v>
      </c>
      <c r="AW1002" s="13" t="s">
        <v>41</v>
      </c>
      <c r="AX1002" s="13" t="s">
        <v>86</v>
      </c>
      <c r="AY1002" s="158" t="s">
        <v>178</v>
      </c>
    </row>
    <row r="1003" spans="2:65" s="1" customFormat="1" ht="44.25" customHeight="1">
      <c r="B1003" s="34"/>
      <c r="C1003" s="133" t="s">
        <v>1875</v>
      </c>
      <c r="D1003" s="133" t="s">
        <v>180</v>
      </c>
      <c r="E1003" s="134" t="s">
        <v>588</v>
      </c>
      <c r="F1003" s="135" t="s">
        <v>589</v>
      </c>
      <c r="G1003" s="136" t="s">
        <v>401</v>
      </c>
      <c r="H1003" s="137">
        <v>638.93100000000004</v>
      </c>
      <c r="I1003" s="138"/>
      <c r="J1003" s="139">
        <f>ROUND(I1003*H1003,2)</f>
        <v>0</v>
      </c>
      <c r="K1003" s="135" t="s">
        <v>184</v>
      </c>
      <c r="L1003" s="34"/>
      <c r="M1003" s="140" t="s">
        <v>32</v>
      </c>
      <c r="N1003" s="141" t="s">
        <v>50</v>
      </c>
      <c r="P1003" s="142">
        <f>O1003*H1003</f>
        <v>0</v>
      </c>
      <c r="Q1003" s="142">
        <v>0</v>
      </c>
      <c r="R1003" s="142">
        <f>Q1003*H1003</f>
        <v>0</v>
      </c>
      <c r="S1003" s="142">
        <v>0</v>
      </c>
      <c r="T1003" s="143">
        <f>S1003*H1003</f>
        <v>0</v>
      </c>
      <c r="AR1003" s="144" t="s">
        <v>185</v>
      </c>
      <c r="AT1003" s="144" t="s">
        <v>180</v>
      </c>
      <c r="AU1003" s="144" t="s">
        <v>199</v>
      </c>
      <c r="AY1003" s="18" t="s">
        <v>178</v>
      </c>
      <c r="BE1003" s="145">
        <f>IF(N1003="základní",J1003,0)</f>
        <v>0</v>
      </c>
      <c r="BF1003" s="145">
        <f>IF(N1003="snížená",J1003,0)</f>
        <v>0</v>
      </c>
      <c r="BG1003" s="145">
        <f>IF(N1003="zákl. přenesená",J1003,0)</f>
        <v>0</v>
      </c>
      <c r="BH1003" s="145">
        <f>IF(N1003="sníž. přenesená",J1003,0)</f>
        <v>0</v>
      </c>
      <c r="BI1003" s="145">
        <f>IF(N1003="nulová",J1003,0)</f>
        <v>0</v>
      </c>
      <c r="BJ1003" s="18" t="s">
        <v>86</v>
      </c>
      <c r="BK1003" s="145">
        <f>ROUND(I1003*H1003,2)</f>
        <v>0</v>
      </c>
      <c r="BL1003" s="18" t="s">
        <v>185</v>
      </c>
      <c r="BM1003" s="144" t="s">
        <v>2468</v>
      </c>
    </row>
    <row r="1004" spans="2:65" s="1" customFormat="1" ht="10.199999999999999">
      <c r="B1004" s="34"/>
      <c r="D1004" s="146" t="s">
        <v>187</v>
      </c>
      <c r="F1004" s="147" t="s">
        <v>591</v>
      </c>
      <c r="I1004" s="148"/>
      <c r="L1004" s="34"/>
      <c r="M1004" s="149"/>
      <c r="T1004" s="55"/>
      <c r="AT1004" s="18" t="s">
        <v>187</v>
      </c>
      <c r="AU1004" s="18" t="s">
        <v>199</v>
      </c>
    </row>
    <row r="1005" spans="2:65" s="13" customFormat="1" ht="10.199999999999999">
      <c r="B1005" s="157"/>
      <c r="D1005" s="151" t="s">
        <v>189</v>
      </c>
      <c r="E1005" s="158" t="s">
        <v>32</v>
      </c>
      <c r="F1005" s="159" t="s">
        <v>2450</v>
      </c>
      <c r="H1005" s="160">
        <v>135.55600000000001</v>
      </c>
      <c r="I1005" s="161"/>
      <c r="L1005" s="157"/>
      <c r="M1005" s="162"/>
      <c r="T1005" s="163"/>
      <c r="AT1005" s="158" t="s">
        <v>189</v>
      </c>
      <c r="AU1005" s="158" t="s">
        <v>199</v>
      </c>
      <c r="AV1005" s="13" t="s">
        <v>88</v>
      </c>
      <c r="AW1005" s="13" t="s">
        <v>41</v>
      </c>
      <c r="AX1005" s="13" t="s">
        <v>79</v>
      </c>
      <c r="AY1005" s="158" t="s">
        <v>178</v>
      </c>
    </row>
    <row r="1006" spans="2:65" s="13" customFormat="1" ht="10.199999999999999">
      <c r="B1006" s="157"/>
      <c r="D1006" s="151" t="s">
        <v>189</v>
      </c>
      <c r="E1006" s="158" t="s">
        <v>32</v>
      </c>
      <c r="F1006" s="159" t="s">
        <v>2455</v>
      </c>
      <c r="H1006" s="160">
        <v>503.375</v>
      </c>
      <c r="I1006" s="161"/>
      <c r="L1006" s="157"/>
      <c r="M1006" s="162"/>
      <c r="T1006" s="163"/>
      <c r="AT1006" s="158" t="s">
        <v>189</v>
      </c>
      <c r="AU1006" s="158" t="s">
        <v>199</v>
      </c>
      <c r="AV1006" s="13" t="s">
        <v>88</v>
      </c>
      <c r="AW1006" s="13" t="s">
        <v>41</v>
      </c>
      <c r="AX1006" s="13" t="s">
        <v>79</v>
      </c>
      <c r="AY1006" s="158" t="s">
        <v>178</v>
      </c>
    </row>
    <row r="1007" spans="2:65" s="14" customFormat="1" ht="10.199999999999999">
      <c r="B1007" s="164"/>
      <c r="D1007" s="151" t="s">
        <v>189</v>
      </c>
      <c r="E1007" s="165" t="s">
        <v>32</v>
      </c>
      <c r="F1007" s="166" t="s">
        <v>192</v>
      </c>
      <c r="H1007" s="167">
        <v>638.93100000000004</v>
      </c>
      <c r="I1007" s="168"/>
      <c r="L1007" s="164"/>
      <c r="M1007" s="169"/>
      <c r="T1007" s="170"/>
      <c r="AT1007" s="165" t="s">
        <v>189</v>
      </c>
      <c r="AU1007" s="165" t="s">
        <v>199</v>
      </c>
      <c r="AV1007" s="14" t="s">
        <v>185</v>
      </c>
      <c r="AW1007" s="14" t="s">
        <v>41</v>
      </c>
      <c r="AX1007" s="14" t="s">
        <v>86</v>
      </c>
      <c r="AY1007" s="165" t="s">
        <v>178</v>
      </c>
    </row>
    <row r="1008" spans="2:65" s="1" customFormat="1" ht="44.25" customHeight="1">
      <c r="B1008" s="34"/>
      <c r="C1008" s="133" t="s">
        <v>1880</v>
      </c>
      <c r="D1008" s="133" t="s">
        <v>180</v>
      </c>
      <c r="E1008" s="134" t="s">
        <v>593</v>
      </c>
      <c r="F1008" s="135" t="s">
        <v>406</v>
      </c>
      <c r="G1008" s="136" t="s">
        <v>401</v>
      </c>
      <c r="H1008" s="137">
        <v>295.92500000000001</v>
      </c>
      <c r="I1008" s="138"/>
      <c r="J1008" s="139">
        <f>ROUND(I1008*H1008,2)</f>
        <v>0</v>
      </c>
      <c r="K1008" s="135" t="s">
        <v>184</v>
      </c>
      <c r="L1008" s="34"/>
      <c r="M1008" s="140" t="s">
        <v>32</v>
      </c>
      <c r="N1008" s="141" t="s">
        <v>50</v>
      </c>
      <c r="P1008" s="142">
        <f>O1008*H1008</f>
        <v>0</v>
      </c>
      <c r="Q1008" s="142">
        <v>0</v>
      </c>
      <c r="R1008" s="142">
        <f>Q1008*H1008</f>
        <v>0</v>
      </c>
      <c r="S1008" s="142">
        <v>0</v>
      </c>
      <c r="T1008" s="143">
        <f>S1008*H1008</f>
        <v>0</v>
      </c>
      <c r="AR1008" s="144" t="s">
        <v>185</v>
      </c>
      <c r="AT1008" s="144" t="s">
        <v>180</v>
      </c>
      <c r="AU1008" s="144" t="s">
        <v>199</v>
      </c>
      <c r="AY1008" s="18" t="s">
        <v>178</v>
      </c>
      <c r="BE1008" s="145">
        <f>IF(N1008="základní",J1008,0)</f>
        <v>0</v>
      </c>
      <c r="BF1008" s="145">
        <f>IF(N1008="snížená",J1008,0)</f>
        <v>0</v>
      </c>
      <c r="BG1008" s="145">
        <f>IF(N1008="zákl. přenesená",J1008,0)</f>
        <v>0</v>
      </c>
      <c r="BH1008" s="145">
        <f>IF(N1008="sníž. přenesená",J1008,0)</f>
        <v>0</v>
      </c>
      <c r="BI1008" s="145">
        <f>IF(N1008="nulová",J1008,0)</f>
        <v>0</v>
      </c>
      <c r="BJ1008" s="18" t="s">
        <v>86</v>
      </c>
      <c r="BK1008" s="145">
        <f>ROUND(I1008*H1008,2)</f>
        <v>0</v>
      </c>
      <c r="BL1008" s="18" t="s">
        <v>185</v>
      </c>
      <c r="BM1008" s="144" t="s">
        <v>2469</v>
      </c>
    </row>
    <row r="1009" spans="2:65" s="1" customFormat="1" ht="10.199999999999999">
      <c r="B1009" s="34"/>
      <c r="D1009" s="146" t="s">
        <v>187</v>
      </c>
      <c r="F1009" s="147" t="s">
        <v>595</v>
      </c>
      <c r="I1009" s="148"/>
      <c r="L1009" s="34"/>
      <c r="M1009" s="149"/>
      <c r="T1009" s="55"/>
      <c r="AT1009" s="18" t="s">
        <v>187</v>
      </c>
      <c r="AU1009" s="18" t="s">
        <v>199</v>
      </c>
    </row>
    <row r="1010" spans="2:65" s="13" customFormat="1" ht="10.199999999999999">
      <c r="B1010" s="157"/>
      <c r="D1010" s="151" t="s">
        <v>189</v>
      </c>
      <c r="E1010" s="158" t="s">
        <v>32</v>
      </c>
      <c r="F1010" s="159" t="s">
        <v>2465</v>
      </c>
      <c r="H1010" s="160">
        <v>260.10599999999999</v>
      </c>
      <c r="I1010" s="161"/>
      <c r="L1010" s="157"/>
      <c r="M1010" s="162"/>
      <c r="T1010" s="163"/>
      <c r="AT1010" s="158" t="s">
        <v>189</v>
      </c>
      <c r="AU1010" s="158" t="s">
        <v>199</v>
      </c>
      <c r="AV1010" s="13" t="s">
        <v>88</v>
      </c>
      <c r="AW1010" s="13" t="s">
        <v>41</v>
      </c>
      <c r="AX1010" s="13" t="s">
        <v>79</v>
      </c>
      <c r="AY1010" s="158" t="s">
        <v>178</v>
      </c>
    </row>
    <row r="1011" spans="2:65" s="13" customFormat="1" ht="10.199999999999999">
      <c r="B1011" s="157"/>
      <c r="D1011" s="151" t="s">
        <v>189</v>
      </c>
      <c r="E1011" s="158" t="s">
        <v>32</v>
      </c>
      <c r="F1011" s="159" t="s">
        <v>2449</v>
      </c>
      <c r="H1011" s="160">
        <v>35.819000000000003</v>
      </c>
      <c r="I1011" s="161"/>
      <c r="L1011" s="157"/>
      <c r="M1011" s="162"/>
      <c r="T1011" s="163"/>
      <c r="AT1011" s="158" t="s">
        <v>189</v>
      </c>
      <c r="AU1011" s="158" t="s">
        <v>199</v>
      </c>
      <c r="AV1011" s="13" t="s">
        <v>88</v>
      </c>
      <c r="AW1011" s="13" t="s">
        <v>41</v>
      </c>
      <c r="AX1011" s="13" t="s">
        <v>79</v>
      </c>
      <c r="AY1011" s="158" t="s">
        <v>178</v>
      </c>
    </row>
    <row r="1012" spans="2:65" s="14" customFormat="1" ht="10.199999999999999">
      <c r="B1012" s="164"/>
      <c r="D1012" s="151" t="s">
        <v>189</v>
      </c>
      <c r="E1012" s="165" t="s">
        <v>32</v>
      </c>
      <c r="F1012" s="166" t="s">
        <v>192</v>
      </c>
      <c r="H1012" s="167">
        <v>295.92500000000001</v>
      </c>
      <c r="I1012" s="168"/>
      <c r="L1012" s="164"/>
      <c r="M1012" s="169"/>
      <c r="T1012" s="170"/>
      <c r="AT1012" s="165" t="s">
        <v>189</v>
      </c>
      <c r="AU1012" s="165" t="s">
        <v>199</v>
      </c>
      <c r="AV1012" s="14" t="s">
        <v>185</v>
      </c>
      <c r="AW1012" s="14" t="s">
        <v>41</v>
      </c>
      <c r="AX1012" s="14" t="s">
        <v>86</v>
      </c>
      <c r="AY1012" s="165" t="s">
        <v>178</v>
      </c>
    </row>
    <row r="1013" spans="2:65" s="1" customFormat="1" ht="33" customHeight="1">
      <c r="B1013" s="34"/>
      <c r="C1013" s="133" t="s">
        <v>1882</v>
      </c>
      <c r="D1013" s="133" t="s">
        <v>180</v>
      </c>
      <c r="E1013" s="134" t="s">
        <v>2470</v>
      </c>
      <c r="F1013" s="135" t="s">
        <v>2471</v>
      </c>
      <c r="G1013" s="136" t="s">
        <v>234</v>
      </c>
      <c r="H1013" s="137">
        <v>591.15</v>
      </c>
      <c r="I1013" s="138"/>
      <c r="J1013" s="139">
        <f>ROUND(I1013*H1013,2)</f>
        <v>0</v>
      </c>
      <c r="K1013" s="135" t="s">
        <v>184</v>
      </c>
      <c r="L1013" s="34"/>
      <c r="M1013" s="140" t="s">
        <v>32</v>
      </c>
      <c r="N1013" s="141" t="s">
        <v>50</v>
      </c>
      <c r="P1013" s="142">
        <f>O1013*H1013</f>
        <v>0</v>
      </c>
      <c r="Q1013" s="142">
        <v>0</v>
      </c>
      <c r="R1013" s="142">
        <f>Q1013*H1013</f>
        <v>0</v>
      </c>
      <c r="S1013" s="142">
        <v>0</v>
      </c>
      <c r="T1013" s="143">
        <f>S1013*H1013</f>
        <v>0</v>
      </c>
      <c r="AR1013" s="144" t="s">
        <v>185</v>
      </c>
      <c r="AT1013" s="144" t="s">
        <v>180</v>
      </c>
      <c r="AU1013" s="144" t="s">
        <v>199</v>
      </c>
      <c r="AY1013" s="18" t="s">
        <v>178</v>
      </c>
      <c r="BE1013" s="145">
        <f>IF(N1013="základní",J1013,0)</f>
        <v>0</v>
      </c>
      <c r="BF1013" s="145">
        <f>IF(N1013="snížená",J1013,0)</f>
        <v>0</v>
      </c>
      <c r="BG1013" s="145">
        <f>IF(N1013="zákl. přenesená",J1013,0)</f>
        <v>0</v>
      </c>
      <c r="BH1013" s="145">
        <f>IF(N1013="sníž. přenesená",J1013,0)</f>
        <v>0</v>
      </c>
      <c r="BI1013" s="145">
        <f>IF(N1013="nulová",J1013,0)</f>
        <v>0</v>
      </c>
      <c r="BJ1013" s="18" t="s">
        <v>86</v>
      </c>
      <c r="BK1013" s="145">
        <f>ROUND(I1013*H1013,2)</f>
        <v>0</v>
      </c>
      <c r="BL1013" s="18" t="s">
        <v>185</v>
      </c>
      <c r="BM1013" s="144" t="s">
        <v>2472</v>
      </c>
    </row>
    <row r="1014" spans="2:65" s="1" customFormat="1" ht="10.199999999999999">
      <c r="B1014" s="34"/>
      <c r="D1014" s="146" t="s">
        <v>187</v>
      </c>
      <c r="F1014" s="147" t="s">
        <v>2473</v>
      </c>
      <c r="I1014" s="148"/>
      <c r="L1014" s="34"/>
      <c r="M1014" s="149"/>
      <c r="T1014" s="55"/>
      <c r="AT1014" s="18" t="s">
        <v>187</v>
      </c>
      <c r="AU1014" s="18" t="s">
        <v>199</v>
      </c>
    </row>
    <row r="1015" spans="2:65" s="12" customFormat="1" ht="10.199999999999999">
      <c r="B1015" s="150"/>
      <c r="D1015" s="151" t="s">
        <v>189</v>
      </c>
      <c r="E1015" s="152" t="s">
        <v>32</v>
      </c>
      <c r="F1015" s="153" t="s">
        <v>2027</v>
      </c>
      <c r="H1015" s="152" t="s">
        <v>32</v>
      </c>
      <c r="I1015" s="154"/>
      <c r="L1015" s="150"/>
      <c r="M1015" s="155"/>
      <c r="T1015" s="156"/>
      <c r="AT1015" s="152" t="s">
        <v>189</v>
      </c>
      <c r="AU1015" s="152" t="s">
        <v>199</v>
      </c>
      <c r="AV1015" s="12" t="s">
        <v>86</v>
      </c>
      <c r="AW1015" s="12" t="s">
        <v>41</v>
      </c>
      <c r="AX1015" s="12" t="s">
        <v>79</v>
      </c>
      <c r="AY1015" s="152" t="s">
        <v>178</v>
      </c>
    </row>
    <row r="1016" spans="2:65" s="12" customFormat="1" ht="10.199999999999999">
      <c r="B1016" s="150"/>
      <c r="D1016" s="151" t="s">
        <v>189</v>
      </c>
      <c r="E1016" s="152" t="s">
        <v>32</v>
      </c>
      <c r="F1016" s="153" t="s">
        <v>2081</v>
      </c>
      <c r="H1016" s="152" t="s">
        <v>32</v>
      </c>
      <c r="I1016" s="154"/>
      <c r="L1016" s="150"/>
      <c r="M1016" s="155"/>
      <c r="T1016" s="156"/>
      <c r="AT1016" s="152" t="s">
        <v>189</v>
      </c>
      <c r="AU1016" s="152" t="s">
        <v>199</v>
      </c>
      <c r="AV1016" s="12" t="s">
        <v>86</v>
      </c>
      <c r="AW1016" s="12" t="s">
        <v>41</v>
      </c>
      <c r="AX1016" s="12" t="s">
        <v>79</v>
      </c>
      <c r="AY1016" s="152" t="s">
        <v>178</v>
      </c>
    </row>
    <row r="1017" spans="2:65" s="12" customFormat="1" ht="10.199999999999999">
      <c r="B1017" s="150"/>
      <c r="D1017" s="151" t="s">
        <v>189</v>
      </c>
      <c r="E1017" s="152" t="s">
        <v>32</v>
      </c>
      <c r="F1017" s="153" t="s">
        <v>2398</v>
      </c>
      <c r="H1017" s="152" t="s">
        <v>32</v>
      </c>
      <c r="I1017" s="154"/>
      <c r="L1017" s="150"/>
      <c r="M1017" s="155"/>
      <c r="T1017" s="156"/>
      <c r="AT1017" s="152" t="s">
        <v>189</v>
      </c>
      <c r="AU1017" s="152" t="s">
        <v>199</v>
      </c>
      <c r="AV1017" s="12" t="s">
        <v>86</v>
      </c>
      <c r="AW1017" s="12" t="s">
        <v>41</v>
      </c>
      <c r="AX1017" s="12" t="s">
        <v>79</v>
      </c>
      <c r="AY1017" s="152" t="s">
        <v>178</v>
      </c>
    </row>
    <row r="1018" spans="2:65" s="12" customFormat="1" ht="10.199999999999999">
      <c r="B1018" s="150"/>
      <c r="D1018" s="151" t="s">
        <v>189</v>
      </c>
      <c r="E1018" s="152" t="s">
        <v>32</v>
      </c>
      <c r="F1018" s="153" t="s">
        <v>2082</v>
      </c>
      <c r="H1018" s="152" t="s">
        <v>32</v>
      </c>
      <c r="I1018" s="154"/>
      <c r="L1018" s="150"/>
      <c r="M1018" s="155"/>
      <c r="T1018" s="156"/>
      <c r="AT1018" s="152" t="s">
        <v>189</v>
      </c>
      <c r="AU1018" s="152" t="s">
        <v>199</v>
      </c>
      <c r="AV1018" s="12" t="s">
        <v>86</v>
      </c>
      <c r="AW1018" s="12" t="s">
        <v>41</v>
      </c>
      <c r="AX1018" s="12" t="s">
        <v>79</v>
      </c>
      <c r="AY1018" s="152" t="s">
        <v>178</v>
      </c>
    </row>
    <row r="1019" spans="2:65" s="12" customFormat="1" ht="10.199999999999999">
      <c r="B1019" s="150"/>
      <c r="D1019" s="151" t="s">
        <v>189</v>
      </c>
      <c r="E1019" s="152" t="s">
        <v>32</v>
      </c>
      <c r="F1019" s="153" t="s">
        <v>283</v>
      </c>
      <c r="H1019" s="152" t="s">
        <v>32</v>
      </c>
      <c r="I1019" s="154"/>
      <c r="L1019" s="150"/>
      <c r="M1019" s="155"/>
      <c r="T1019" s="156"/>
      <c r="AT1019" s="152" t="s">
        <v>189</v>
      </c>
      <c r="AU1019" s="152" t="s">
        <v>199</v>
      </c>
      <c r="AV1019" s="12" t="s">
        <v>86</v>
      </c>
      <c r="AW1019" s="12" t="s">
        <v>41</v>
      </c>
      <c r="AX1019" s="12" t="s">
        <v>79</v>
      </c>
      <c r="AY1019" s="152" t="s">
        <v>178</v>
      </c>
    </row>
    <row r="1020" spans="2:65" s="12" customFormat="1" ht="10.199999999999999">
      <c r="B1020" s="150"/>
      <c r="D1020" s="151" t="s">
        <v>189</v>
      </c>
      <c r="E1020" s="152" t="s">
        <v>32</v>
      </c>
      <c r="F1020" s="153" t="s">
        <v>2315</v>
      </c>
      <c r="H1020" s="152" t="s">
        <v>32</v>
      </c>
      <c r="I1020" s="154"/>
      <c r="L1020" s="150"/>
      <c r="M1020" s="155"/>
      <c r="T1020" s="156"/>
      <c r="AT1020" s="152" t="s">
        <v>189</v>
      </c>
      <c r="AU1020" s="152" t="s">
        <v>199</v>
      </c>
      <c r="AV1020" s="12" t="s">
        <v>86</v>
      </c>
      <c r="AW1020" s="12" t="s">
        <v>41</v>
      </c>
      <c r="AX1020" s="12" t="s">
        <v>79</v>
      </c>
      <c r="AY1020" s="152" t="s">
        <v>178</v>
      </c>
    </row>
    <row r="1021" spans="2:65" s="13" customFormat="1" ht="20.399999999999999">
      <c r="B1021" s="157"/>
      <c r="D1021" s="151" t="s">
        <v>189</v>
      </c>
      <c r="E1021" s="158" t="s">
        <v>32</v>
      </c>
      <c r="F1021" s="159" t="s">
        <v>2399</v>
      </c>
      <c r="H1021" s="160">
        <v>6</v>
      </c>
      <c r="I1021" s="161"/>
      <c r="L1021" s="157"/>
      <c r="M1021" s="162"/>
      <c r="T1021" s="163"/>
      <c r="AT1021" s="158" t="s">
        <v>189</v>
      </c>
      <c r="AU1021" s="158" t="s">
        <v>199</v>
      </c>
      <c r="AV1021" s="13" t="s">
        <v>88</v>
      </c>
      <c r="AW1021" s="13" t="s">
        <v>41</v>
      </c>
      <c r="AX1021" s="13" t="s">
        <v>79</v>
      </c>
      <c r="AY1021" s="158" t="s">
        <v>178</v>
      </c>
    </row>
    <row r="1022" spans="2:65" s="12" customFormat="1" ht="10.199999999999999">
      <c r="B1022" s="150"/>
      <c r="D1022" s="151" t="s">
        <v>189</v>
      </c>
      <c r="E1022" s="152" t="s">
        <v>32</v>
      </c>
      <c r="F1022" s="153" t="s">
        <v>2400</v>
      </c>
      <c r="H1022" s="152" t="s">
        <v>32</v>
      </c>
      <c r="I1022" s="154"/>
      <c r="L1022" s="150"/>
      <c r="M1022" s="155"/>
      <c r="T1022" s="156"/>
      <c r="AT1022" s="152" t="s">
        <v>189</v>
      </c>
      <c r="AU1022" s="152" t="s">
        <v>199</v>
      </c>
      <c r="AV1022" s="12" t="s">
        <v>86</v>
      </c>
      <c r="AW1022" s="12" t="s">
        <v>41</v>
      </c>
      <c r="AX1022" s="12" t="s">
        <v>79</v>
      </c>
      <c r="AY1022" s="152" t="s">
        <v>178</v>
      </c>
    </row>
    <row r="1023" spans="2:65" s="13" customFormat="1" ht="20.399999999999999">
      <c r="B1023" s="157"/>
      <c r="D1023" s="151" t="s">
        <v>189</v>
      </c>
      <c r="E1023" s="158" t="s">
        <v>32</v>
      </c>
      <c r="F1023" s="159" t="s">
        <v>2401</v>
      </c>
      <c r="H1023" s="160">
        <v>89.65</v>
      </c>
      <c r="I1023" s="161"/>
      <c r="L1023" s="157"/>
      <c r="M1023" s="162"/>
      <c r="T1023" s="163"/>
      <c r="AT1023" s="158" t="s">
        <v>189</v>
      </c>
      <c r="AU1023" s="158" t="s">
        <v>199</v>
      </c>
      <c r="AV1023" s="13" t="s">
        <v>88</v>
      </c>
      <c r="AW1023" s="13" t="s">
        <v>41</v>
      </c>
      <c r="AX1023" s="13" t="s">
        <v>79</v>
      </c>
      <c r="AY1023" s="158" t="s">
        <v>178</v>
      </c>
    </row>
    <row r="1024" spans="2:65" s="13" customFormat="1" ht="10.199999999999999">
      <c r="B1024" s="157"/>
      <c r="D1024" s="151" t="s">
        <v>189</v>
      </c>
      <c r="E1024" s="158" t="s">
        <v>32</v>
      </c>
      <c r="F1024" s="159" t="s">
        <v>2402</v>
      </c>
      <c r="H1024" s="160">
        <v>10.5</v>
      </c>
      <c r="I1024" s="161"/>
      <c r="L1024" s="157"/>
      <c r="M1024" s="162"/>
      <c r="T1024" s="163"/>
      <c r="AT1024" s="158" t="s">
        <v>189</v>
      </c>
      <c r="AU1024" s="158" t="s">
        <v>199</v>
      </c>
      <c r="AV1024" s="13" t="s">
        <v>88</v>
      </c>
      <c r="AW1024" s="13" t="s">
        <v>41</v>
      </c>
      <c r="AX1024" s="13" t="s">
        <v>79</v>
      </c>
      <c r="AY1024" s="158" t="s">
        <v>178</v>
      </c>
    </row>
    <row r="1025" spans="2:65" s="12" customFormat="1" ht="10.199999999999999">
      <c r="B1025" s="150"/>
      <c r="D1025" s="151" t="s">
        <v>189</v>
      </c>
      <c r="E1025" s="152" t="s">
        <v>32</v>
      </c>
      <c r="F1025" s="153" t="s">
        <v>2403</v>
      </c>
      <c r="H1025" s="152" t="s">
        <v>32</v>
      </c>
      <c r="I1025" s="154"/>
      <c r="L1025" s="150"/>
      <c r="M1025" s="155"/>
      <c r="T1025" s="156"/>
      <c r="AT1025" s="152" t="s">
        <v>189</v>
      </c>
      <c r="AU1025" s="152" t="s">
        <v>199</v>
      </c>
      <c r="AV1025" s="12" t="s">
        <v>86</v>
      </c>
      <c r="AW1025" s="12" t="s">
        <v>41</v>
      </c>
      <c r="AX1025" s="12" t="s">
        <v>79</v>
      </c>
      <c r="AY1025" s="152" t="s">
        <v>178</v>
      </c>
    </row>
    <row r="1026" spans="2:65" s="13" customFormat="1" ht="40.799999999999997">
      <c r="B1026" s="157"/>
      <c r="D1026" s="151" t="s">
        <v>189</v>
      </c>
      <c r="E1026" s="158" t="s">
        <v>32</v>
      </c>
      <c r="F1026" s="159" t="s">
        <v>2404</v>
      </c>
      <c r="H1026" s="160">
        <v>429</v>
      </c>
      <c r="I1026" s="161"/>
      <c r="L1026" s="157"/>
      <c r="M1026" s="162"/>
      <c r="T1026" s="163"/>
      <c r="AT1026" s="158" t="s">
        <v>189</v>
      </c>
      <c r="AU1026" s="158" t="s">
        <v>199</v>
      </c>
      <c r="AV1026" s="13" t="s">
        <v>88</v>
      </c>
      <c r="AW1026" s="13" t="s">
        <v>41</v>
      </c>
      <c r="AX1026" s="13" t="s">
        <v>79</v>
      </c>
      <c r="AY1026" s="158" t="s">
        <v>178</v>
      </c>
    </row>
    <row r="1027" spans="2:65" s="13" customFormat="1" ht="10.199999999999999">
      <c r="B1027" s="157"/>
      <c r="D1027" s="151" t="s">
        <v>189</v>
      </c>
      <c r="E1027" s="158" t="s">
        <v>32</v>
      </c>
      <c r="F1027" s="159" t="s">
        <v>2405</v>
      </c>
      <c r="H1027" s="160">
        <v>56</v>
      </c>
      <c r="I1027" s="161"/>
      <c r="L1027" s="157"/>
      <c r="M1027" s="162"/>
      <c r="T1027" s="163"/>
      <c r="AT1027" s="158" t="s">
        <v>189</v>
      </c>
      <c r="AU1027" s="158" t="s">
        <v>199</v>
      </c>
      <c r="AV1027" s="13" t="s">
        <v>88</v>
      </c>
      <c r="AW1027" s="13" t="s">
        <v>41</v>
      </c>
      <c r="AX1027" s="13" t="s">
        <v>79</v>
      </c>
      <c r="AY1027" s="158" t="s">
        <v>178</v>
      </c>
    </row>
    <row r="1028" spans="2:65" s="14" customFormat="1" ht="10.199999999999999">
      <c r="B1028" s="164"/>
      <c r="D1028" s="151" t="s">
        <v>189</v>
      </c>
      <c r="E1028" s="165" t="s">
        <v>32</v>
      </c>
      <c r="F1028" s="166" t="s">
        <v>192</v>
      </c>
      <c r="H1028" s="167">
        <v>591.15</v>
      </c>
      <c r="I1028" s="168"/>
      <c r="L1028" s="164"/>
      <c r="M1028" s="169"/>
      <c r="T1028" s="170"/>
      <c r="AT1028" s="165" t="s">
        <v>189</v>
      </c>
      <c r="AU1028" s="165" t="s">
        <v>199</v>
      </c>
      <c r="AV1028" s="14" t="s">
        <v>185</v>
      </c>
      <c r="AW1028" s="14" t="s">
        <v>41</v>
      </c>
      <c r="AX1028" s="14" t="s">
        <v>86</v>
      </c>
      <c r="AY1028" s="165" t="s">
        <v>178</v>
      </c>
    </row>
    <row r="1029" spans="2:65" s="1" customFormat="1" ht="49.05" customHeight="1">
      <c r="B1029" s="34"/>
      <c r="C1029" s="133" t="s">
        <v>1887</v>
      </c>
      <c r="D1029" s="133" t="s">
        <v>180</v>
      </c>
      <c r="E1029" s="134" t="s">
        <v>2474</v>
      </c>
      <c r="F1029" s="135" t="s">
        <v>2475</v>
      </c>
      <c r="G1029" s="136" t="s">
        <v>234</v>
      </c>
      <c r="H1029" s="137">
        <v>762.69</v>
      </c>
      <c r="I1029" s="138"/>
      <c r="J1029" s="139">
        <f>ROUND(I1029*H1029,2)</f>
        <v>0</v>
      </c>
      <c r="K1029" s="135" t="s">
        <v>184</v>
      </c>
      <c r="L1029" s="34"/>
      <c r="M1029" s="140" t="s">
        <v>32</v>
      </c>
      <c r="N1029" s="141" t="s">
        <v>50</v>
      </c>
      <c r="P1029" s="142">
        <f>O1029*H1029</f>
        <v>0</v>
      </c>
      <c r="Q1029" s="142">
        <v>0</v>
      </c>
      <c r="R1029" s="142">
        <f>Q1029*H1029</f>
        <v>0</v>
      </c>
      <c r="S1029" s="142">
        <v>0</v>
      </c>
      <c r="T1029" s="143">
        <f>S1029*H1029</f>
        <v>0</v>
      </c>
      <c r="AR1029" s="144" t="s">
        <v>185</v>
      </c>
      <c r="AT1029" s="144" t="s">
        <v>180</v>
      </c>
      <c r="AU1029" s="144" t="s">
        <v>199</v>
      </c>
      <c r="AY1029" s="18" t="s">
        <v>178</v>
      </c>
      <c r="BE1029" s="145">
        <f>IF(N1029="základní",J1029,0)</f>
        <v>0</v>
      </c>
      <c r="BF1029" s="145">
        <f>IF(N1029="snížená",J1029,0)</f>
        <v>0</v>
      </c>
      <c r="BG1029" s="145">
        <f>IF(N1029="zákl. přenesená",J1029,0)</f>
        <v>0</v>
      </c>
      <c r="BH1029" s="145">
        <f>IF(N1029="sníž. přenesená",J1029,0)</f>
        <v>0</v>
      </c>
      <c r="BI1029" s="145">
        <f>IF(N1029="nulová",J1029,0)</f>
        <v>0</v>
      </c>
      <c r="BJ1029" s="18" t="s">
        <v>86</v>
      </c>
      <c r="BK1029" s="145">
        <f>ROUND(I1029*H1029,2)</f>
        <v>0</v>
      </c>
      <c r="BL1029" s="18" t="s">
        <v>185</v>
      </c>
      <c r="BM1029" s="144" t="s">
        <v>2476</v>
      </c>
    </row>
    <row r="1030" spans="2:65" s="1" customFormat="1" ht="10.199999999999999">
      <c r="B1030" s="34"/>
      <c r="D1030" s="146" t="s">
        <v>187</v>
      </c>
      <c r="F1030" s="147" t="s">
        <v>2477</v>
      </c>
      <c r="I1030" s="148"/>
      <c r="L1030" s="34"/>
      <c r="M1030" s="149"/>
      <c r="T1030" s="55"/>
      <c r="AT1030" s="18" t="s">
        <v>187</v>
      </c>
      <c r="AU1030" s="18" t="s">
        <v>199</v>
      </c>
    </row>
    <row r="1031" spans="2:65" s="12" customFormat="1" ht="10.199999999999999">
      <c r="B1031" s="150"/>
      <c r="D1031" s="151" t="s">
        <v>189</v>
      </c>
      <c r="E1031" s="152" t="s">
        <v>32</v>
      </c>
      <c r="F1031" s="153" t="s">
        <v>2027</v>
      </c>
      <c r="H1031" s="152" t="s">
        <v>32</v>
      </c>
      <c r="I1031" s="154"/>
      <c r="L1031" s="150"/>
      <c r="M1031" s="155"/>
      <c r="T1031" s="156"/>
      <c r="AT1031" s="152" t="s">
        <v>189</v>
      </c>
      <c r="AU1031" s="152" t="s">
        <v>199</v>
      </c>
      <c r="AV1031" s="12" t="s">
        <v>86</v>
      </c>
      <c r="AW1031" s="12" t="s">
        <v>41</v>
      </c>
      <c r="AX1031" s="12" t="s">
        <v>79</v>
      </c>
      <c r="AY1031" s="152" t="s">
        <v>178</v>
      </c>
    </row>
    <row r="1032" spans="2:65" s="12" customFormat="1" ht="10.199999999999999">
      <c r="B1032" s="150"/>
      <c r="D1032" s="151" t="s">
        <v>189</v>
      </c>
      <c r="E1032" s="152" t="s">
        <v>32</v>
      </c>
      <c r="F1032" s="153" t="s">
        <v>2081</v>
      </c>
      <c r="H1032" s="152" t="s">
        <v>32</v>
      </c>
      <c r="I1032" s="154"/>
      <c r="L1032" s="150"/>
      <c r="M1032" s="155"/>
      <c r="T1032" s="156"/>
      <c r="AT1032" s="152" t="s">
        <v>189</v>
      </c>
      <c r="AU1032" s="152" t="s">
        <v>199</v>
      </c>
      <c r="AV1032" s="12" t="s">
        <v>86</v>
      </c>
      <c r="AW1032" s="12" t="s">
        <v>41</v>
      </c>
      <c r="AX1032" s="12" t="s">
        <v>79</v>
      </c>
      <c r="AY1032" s="152" t="s">
        <v>178</v>
      </c>
    </row>
    <row r="1033" spans="2:65" s="12" customFormat="1" ht="10.199999999999999">
      <c r="B1033" s="150"/>
      <c r="D1033" s="151" t="s">
        <v>189</v>
      </c>
      <c r="E1033" s="152" t="s">
        <v>32</v>
      </c>
      <c r="F1033" s="153" t="s">
        <v>2398</v>
      </c>
      <c r="H1033" s="152" t="s">
        <v>32</v>
      </c>
      <c r="I1033" s="154"/>
      <c r="L1033" s="150"/>
      <c r="M1033" s="155"/>
      <c r="T1033" s="156"/>
      <c r="AT1033" s="152" t="s">
        <v>189</v>
      </c>
      <c r="AU1033" s="152" t="s">
        <v>199</v>
      </c>
      <c r="AV1033" s="12" t="s">
        <v>86</v>
      </c>
      <c r="AW1033" s="12" t="s">
        <v>41</v>
      </c>
      <c r="AX1033" s="12" t="s">
        <v>79</v>
      </c>
      <c r="AY1033" s="152" t="s">
        <v>178</v>
      </c>
    </row>
    <row r="1034" spans="2:65" s="12" customFormat="1" ht="10.199999999999999">
      <c r="B1034" s="150"/>
      <c r="D1034" s="151" t="s">
        <v>189</v>
      </c>
      <c r="E1034" s="152" t="s">
        <v>32</v>
      </c>
      <c r="F1034" s="153" t="s">
        <v>2082</v>
      </c>
      <c r="H1034" s="152" t="s">
        <v>32</v>
      </c>
      <c r="I1034" s="154"/>
      <c r="L1034" s="150"/>
      <c r="M1034" s="155"/>
      <c r="T1034" s="156"/>
      <c r="AT1034" s="152" t="s">
        <v>189</v>
      </c>
      <c r="AU1034" s="152" t="s">
        <v>199</v>
      </c>
      <c r="AV1034" s="12" t="s">
        <v>86</v>
      </c>
      <c r="AW1034" s="12" t="s">
        <v>41</v>
      </c>
      <c r="AX1034" s="12" t="s">
        <v>79</v>
      </c>
      <c r="AY1034" s="152" t="s">
        <v>178</v>
      </c>
    </row>
    <row r="1035" spans="2:65" s="12" customFormat="1" ht="10.199999999999999">
      <c r="B1035" s="150"/>
      <c r="D1035" s="151" t="s">
        <v>189</v>
      </c>
      <c r="E1035" s="152" t="s">
        <v>32</v>
      </c>
      <c r="F1035" s="153" t="s">
        <v>523</v>
      </c>
      <c r="H1035" s="152" t="s">
        <v>32</v>
      </c>
      <c r="I1035" s="154"/>
      <c r="L1035" s="150"/>
      <c r="M1035" s="155"/>
      <c r="T1035" s="156"/>
      <c r="AT1035" s="152" t="s">
        <v>189</v>
      </c>
      <c r="AU1035" s="152" t="s">
        <v>199</v>
      </c>
      <c r="AV1035" s="12" t="s">
        <v>86</v>
      </c>
      <c r="AW1035" s="12" t="s">
        <v>41</v>
      </c>
      <c r="AX1035" s="12" t="s">
        <v>79</v>
      </c>
      <c r="AY1035" s="152" t="s">
        <v>178</v>
      </c>
    </row>
    <row r="1036" spans="2:65" s="12" customFormat="1" ht="10.199999999999999">
      <c r="B1036" s="150"/>
      <c r="D1036" s="151" t="s">
        <v>189</v>
      </c>
      <c r="E1036" s="152" t="s">
        <v>32</v>
      </c>
      <c r="F1036" s="153" t="s">
        <v>2315</v>
      </c>
      <c r="H1036" s="152" t="s">
        <v>32</v>
      </c>
      <c r="I1036" s="154"/>
      <c r="L1036" s="150"/>
      <c r="M1036" s="155"/>
      <c r="T1036" s="156"/>
      <c r="AT1036" s="152" t="s">
        <v>189</v>
      </c>
      <c r="AU1036" s="152" t="s">
        <v>199</v>
      </c>
      <c r="AV1036" s="12" t="s">
        <v>86</v>
      </c>
      <c r="AW1036" s="12" t="s">
        <v>41</v>
      </c>
      <c r="AX1036" s="12" t="s">
        <v>79</v>
      </c>
      <c r="AY1036" s="152" t="s">
        <v>178</v>
      </c>
    </row>
    <row r="1037" spans="2:65" s="13" customFormat="1" ht="20.399999999999999">
      <c r="B1037" s="157"/>
      <c r="D1037" s="151" t="s">
        <v>189</v>
      </c>
      <c r="E1037" s="158" t="s">
        <v>32</v>
      </c>
      <c r="F1037" s="159" t="s">
        <v>2408</v>
      </c>
      <c r="H1037" s="160">
        <v>7.59</v>
      </c>
      <c r="I1037" s="161"/>
      <c r="L1037" s="157"/>
      <c r="M1037" s="162"/>
      <c r="T1037" s="163"/>
      <c r="AT1037" s="158" t="s">
        <v>189</v>
      </c>
      <c r="AU1037" s="158" t="s">
        <v>199</v>
      </c>
      <c r="AV1037" s="13" t="s">
        <v>88</v>
      </c>
      <c r="AW1037" s="13" t="s">
        <v>41</v>
      </c>
      <c r="AX1037" s="13" t="s">
        <v>79</v>
      </c>
      <c r="AY1037" s="158" t="s">
        <v>178</v>
      </c>
    </row>
    <row r="1038" spans="2:65" s="12" customFormat="1" ht="10.199999999999999">
      <c r="B1038" s="150"/>
      <c r="D1038" s="151" t="s">
        <v>189</v>
      </c>
      <c r="E1038" s="152" t="s">
        <v>32</v>
      </c>
      <c r="F1038" s="153" t="s">
        <v>2400</v>
      </c>
      <c r="H1038" s="152" t="s">
        <v>32</v>
      </c>
      <c r="I1038" s="154"/>
      <c r="L1038" s="150"/>
      <c r="M1038" s="155"/>
      <c r="T1038" s="156"/>
      <c r="AT1038" s="152" t="s">
        <v>189</v>
      </c>
      <c r="AU1038" s="152" t="s">
        <v>199</v>
      </c>
      <c r="AV1038" s="12" t="s">
        <v>86</v>
      </c>
      <c r="AW1038" s="12" t="s">
        <v>41</v>
      </c>
      <c r="AX1038" s="12" t="s">
        <v>79</v>
      </c>
      <c r="AY1038" s="152" t="s">
        <v>178</v>
      </c>
    </row>
    <row r="1039" spans="2:65" s="13" customFormat="1" ht="20.399999999999999">
      <c r="B1039" s="157"/>
      <c r="D1039" s="151" t="s">
        <v>189</v>
      </c>
      <c r="E1039" s="158" t="s">
        <v>32</v>
      </c>
      <c r="F1039" s="159" t="s">
        <v>2412</v>
      </c>
      <c r="H1039" s="160">
        <v>114.1</v>
      </c>
      <c r="I1039" s="161"/>
      <c r="L1039" s="157"/>
      <c r="M1039" s="162"/>
      <c r="T1039" s="163"/>
      <c r="AT1039" s="158" t="s">
        <v>189</v>
      </c>
      <c r="AU1039" s="158" t="s">
        <v>199</v>
      </c>
      <c r="AV1039" s="13" t="s">
        <v>88</v>
      </c>
      <c r="AW1039" s="13" t="s">
        <v>41</v>
      </c>
      <c r="AX1039" s="13" t="s">
        <v>79</v>
      </c>
      <c r="AY1039" s="158" t="s">
        <v>178</v>
      </c>
    </row>
    <row r="1040" spans="2:65" s="13" customFormat="1" ht="10.199999999999999">
      <c r="B1040" s="157"/>
      <c r="D1040" s="151" t="s">
        <v>189</v>
      </c>
      <c r="E1040" s="158" t="s">
        <v>32</v>
      </c>
      <c r="F1040" s="159" t="s">
        <v>2411</v>
      </c>
      <c r="H1040" s="160">
        <v>15</v>
      </c>
      <c r="I1040" s="161"/>
      <c r="L1040" s="157"/>
      <c r="M1040" s="162"/>
      <c r="T1040" s="163"/>
      <c r="AT1040" s="158" t="s">
        <v>189</v>
      </c>
      <c r="AU1040" s="158" t="s">
        <v>199</v>
      </c>
      <c r="AV1040" s="13" t="s">
        <v>88</v>
      </c>
      <c r="AW1040" s="13" t="s">
        <v>41</v>
      </c>
      <c r="AX1040" s="13" t="s">
        <v>79</v>
      </c>
      <c r="AY1040" s="158" t="s">
        <v>178</v>
      </c>
    </row>
    <row r="1041" spans="2:65" s="12" customFormat="1" ht="10.199999999999999">
      <c r="B1041" s="150"/>
      <c r="D1041" s="151" t="s">
        <v>189</v>
      </c>
      <c r="E1041" s="152" t="s">
        <v>32</v>
      </c>
      <c r="F1041" s="153" t="s">
        <v>2403</v>
      </c>
      <c r="H1041" s="152" t="s">
        <v>32</v>
      </c>
      <c r="I1041" s="154"/>
      <c r="L1041" s="150"/>
      <c r="M1041" s="155"/>
      <c r="T1041" s="156"/>
      <c r="AT1041" s="152" t="s">
        <v>189</v>
      </c>
      <c r="AU1041" s="152" t="s">
        <v>199</v>
      </c>
      <c r="AV1041" s="12" t="s">
        <v>86</v>
      </c>
      <c r="AW1041" s="12" t="s">
        <v>41</v>
      </c>
      <c r="AX1041" s="12" t="s">
        <v>79</v>
      </c>
      <c r="AY1041" s="152" t="s">
        <v>178</v>
      </c>
    </row>
    <row r="1042" spans="2:65" s="13" customFormat="1" ht="40.799999999999997">
      <c r="B1042" s="157"/>
      <c r="D1042" s="151" t="s">
        <v>189</v>
      </c>
      <c r="E1042" s="158" t="s">
        <v>32</v>
      </c>
      <c r="F1042" s="159" t="s">
        <v>2416</v>
      </c>
      <c r="H1042" s="160">
        <v>546</v>
      </c>
      <c r="I1042" s="161"/>
      <c r="L1042" s="157"/>
      <c r="M1042" s="162"/>
      <c r="T1042" s="163"/>
      <c r="AT1042" s="158" t="s">
        <v>189</v>
      </c>
      <c r="AU1042" s="158" t="s">
        <v>199</v>
      </c>
      <c r="AV1042" s="13" t="s">
        <v>88</v>
      </c>
      <c r="AW1042" s="13" t="s">
        <v>41</v>
      </c>
      <c r="AX1042" s="13" t="s">
        <v>79</v>
      </c>
      <c r="AY1042" s="158" t="s">
        <v>178</v>
      </c>
    </row>
    <row r="1043" spans="2:65" s="13" customFormat="1" ht="10.199999999999999">
      <c r="B1043" s="157"/>
      <c r="D1043" s="151" t="s">
        <v>189</v>
      </c>
      <c r="E1043" s="158" t="s">
        <v>32</v>
      </c>
      <c r="F1043" s="159" t="s">
        <v>2415</v>
      </c>
      <c r="H1043" s="160">
        <v>80</v>
      </c>
      <c r="I1043" s="161"/>
      <c r="L1043" s="157"/>
      <c r="M1043" s="162"/>
      <c r="T1043" s="163"/>
      <c r="AT1043" s="158" t="s">
        <v>189</v>
      </c>
      <c r="AU1043" s="158" t="s">
        <v>199</v>
      </c>
      <c r="AV1043" s="13" t="s">
        <v>88</v>
      </c>
      <c r="AW1043" s="13" t="s">
        <v>41</v>
      </c>
      <c r="AX1043" s="13" t="s">
        <v>79</v>
      </c>
      <c r="AY1043" s="158" t="s">
        <v>178</v>
      </c>
    </row>
    <row r="1044" spans="2:65" s="14" customFormat="1" ht="10.199999999999999">
      <c r="B1044" s="164"/>
      <c r="D1044" s="151" t="s">
        <v>189</v>
      </c>
      <c r="E1044" s="165" t="s">
        <v>32</v>
      </c>
      <c r="F1044" s="166" t="s">
        <v>192</v>
      </c>
      <c r="H1044" s="167">
        <v>762.69</v>
      </c>
      <c r="I1044" s="168"/>
      <c r="L1044" s="164"/>
      <c r="M1044" s="169"/>
      <c r="T1044" s="170"/>
      <c r="AT1044" s="165" t="s">
        <v>189</v>
      </c>
      <c r="AU1044" s="165" t="s">
        <v>199</v>
      </c>
      <c r="AV1044" s="14" t="s">
        <v>185</v>
      </c>
      <c r="AW1044" s="14" t="s">
        <v>41</v>
      </c>
      <c r="AX1044" s="14" t="s">
        <v>86</v>
      </c>
      <c r="AY1044" s="165" t="s">
        <v>178</v>
      </c>
    </row>
    <row r="1045" spans="2:65" s="1" customFormat="1" ht="49.05" customHeight="1">
      <c r="B1045" s="34"/>
      <c r="C1045" s="133" t="s">
        <v>1895</v>
      </c>
      <c r="D1045" s="133" t="s">
        <v>180</v>
      </c>
      <c r="E1045" s="134" t="s">
        <v>1523</v>
      </c>
      <c r="F1045" s="135" t="s">
        <v>1524</v>
      </c>
      <c r="G1045" s="136" t="s">
        <v>234</v>
      </c>
      <c r="H1045" s="137">
        <v>762.69</v>
      </c>
      <c r="I1045" s="138"/>
      <c r="J1045" s="139">
        <f>ROUND(I1045*H1045,2)</f>
        <v>0</v>
      </c>
      <c r="K1045" s="135" t="s">
        <v>184</v>
      </c>
      <c r="L1045" s="34"/>
      <c r="M1045" s="140" t="s">
        <v>32</v>
      </c>
      <c r="N1045" s="141" t="s">
        <v>50</v>
      </c>
      <c r="P1045" s="142">
        <f>O1045*H1045</f>
        <v>0</v>
      </c>
      <c r="Q1045" s="142">
        <v>0</v>
      </c>
      <c r="R1045" s="142">
        <f>Q1045*H1045</f>
        <v>0</v>
      </c>
      <c r="S1045" s="142">
        <v>0</v>
      </c>
      <c r="T1045" s="143">
        <f>S1045*H1045</f>
        <v>0</v>
      </c>
      <c r="AR1045" s="144" t="s">
        <v>185</v>
      </c>
      <c r="AT1045" s="144" t="s">
        <v>180</v>
      </c>
      <c r="AU1045" s="144" t="s">
        <v>199</v>
      </c>
      <c r="AY1045" s="18" t="s">
        <v>178</v>
      </c>
      <c r="BE1045" s="145">
        <f>IF(N1045="základní",J1045,0)</f>
        <v>0</v>
      </c>
      <c r="BF1045" s="145">
        <f>IF(N1045="snížená",J1045,0)</f>
        <v>0</v>
      </c>
      <c r="BG1045" s="145">
        <f>IF(N1045="zákl. přenesená",J1045,0)</f>
        <v>0</v>
      </c>
      <c r="BH1045" s="145">
        <f>IF(N1045="sníž. přenesená",J1045,0)</f>
        <v>0</v>
      </c>
      <c r="BI1045" s="145">
        <f>IF(N1045="nulová",J1045,0)</f>
        <v>0</v>
      </c>
      <c r="BJ1045" s="18" t="s">
        <v>86</v>
      </c>
      <c r="BK1045" s="145">
        <f>ROUND(I1045*H1045,2)</f>
        <v>0</v>
      </c>
      <c r="BL1045" s="18" t="s">
        <v>185</v>
      </c>
      <c r="BM1045" s="144" t="s">
        <v>2478</v>
      </c>
    </row>
    <row r="1046" spans="2:65" s="1" customFormat="1" ht="10.199999999999999">
      <c r="B1046" s="34"/>
      <c r="D1046" s="146" t="s">
        <v>187</v>
      </c>
      <c r="F1046" s="147" t="s">
        <v>1526</v>
      </c>
      <c r="I1046" s="148"/>
      <c r="L1046" s="34"/>
      <c r="M1046" s="149"/>
      <c r="T1046" s="55"/>
      <c r="AT1046" s="18" t="s">
        <v>187</v>
      </c>
      <c r="AU1046" s="18" t="s">
        <v>199</v>
      </c>
    </row>
    <row r="1047" spans="2:65" s="12" customFormat="1" ht="10.199999999999999">
      <c r="B1047" s="150"/>
      <c r="D1047" s="151" t="s">
        <v>189</v>
      </c>
      <c r="E1047" s="152" t="s">
        <v>32</v>
      </c>
      <c r="F1047" s="153" t="s">
        <v>2027</v>
      </c>
      <c r="H1047" s="152" t="s">
        <v>32</v>
      </c>
      <c r="I1047" s="154"/>
      <c r="L1047" s="150"/>
      <c r="M1047" s="155"/>
      <c r="T1047" s="156"/>
      <c r="AT1047" s="152" t="s">
        <v>189</v>
      </c>
      <c r="AU1047" s="152" t="s">
        <v>199</v>
      </c>
      <c r="AV1047" s="12" t="s">
        <v>86</v>
      </c>
      <c r="AW1047" s="12" t="s">
        <v>41</v>
      </c>
      <c r="AX1047" s="12" t="s">
        <v>79</v>
      </c>
      <c r="AY1047" s="152" t="s">
        <v>178</v>
      </c>
    </row>
    <row r="1048" spans="2:65" s="12" customFormat="1" ht="10.199999999999999">
      <c r="B1048" s="150"/>
      <c r="D1048" s="151" t="s">
        <v>189</v>
      </c>
      <c r="E1048" s="152" t="s">
        <v>32</v>
      </c>
      <c r="F1048" s="153" t="s">
        <v>2081</v>
      </c>
      <c r="H1048" s="152" t="s">
        <v>32</v>
      </c>
      <c r="I1048" s="154"/>
      <c r="L1048" s="150"/>
      <c r="M1048" s="155"/>
      <c r="T1048" s="156"/>
      <c r="AT1048" s="152" t="s">
        <v>189</v>
      </c>
      <c r="AU1048" s="152" t="s">
        <v>199</v>
      </c>
      <c r="AV1048" s="12" t="s">
        <v>86</v>
      </c>
      <c r="AW1048" s="12" t="s">
        <v>41</v>
      </c>
      <c r="AX1048" s="12" t="s">
        <v>79</v>
      </c>
      <c r="AY1048" s="152" t="s">
        <v>178</v>
      </c>
    </row>
    <row r="1049" spans="2:65" s="12" customFormat="1" ht="10.199999999999999">
      <c r="B1049" s="150"/>
      <c r="D1049" s="151" t="s">
        <v>189</v>
      </c>
      <c r="E1049" s="152" t="s">
        <v>32</v>
      </c>
      <c r="F1049" s="153" t="s">
        <v>2398</v>
      </c>
      <c r="H1049" s="152" t="s">
        <v>32</v>
      </c>
      <c r="I1049" s="154"/>
      <c r="L1049" s="150"/>
      <c r="M1049" s="155"/>
      <c r="T1049" s="156"/>
      <c r="AT1049" s="152" t="s">
        <v>189</v>
      </c>
      <c r="AU1049" s="152" t="s">
        <v>199</v>
      </c>
      <c r="AV1049" s="12" t="s">
        <v>86</v>
      </c>
      <c r="AW1049" s="12" t="s">
        <v>41</v>
      </c>
      <c r="AX1049" s="12" t="s">
        <v>79</v>
      </c>
      <c r="AY1049" s="152" t="s">
        <v>178</v>
      </c>
    </row>
    <row r="1050" spans="2:65" s="12" customFormat="1" ht="10.199999999999999">
      <c r="B1050" s="150"/>
      <c r="D1050" s="151" t="s">
        <v>189</v>
      </c>
      <c r="E1050" s="152" t="s">
        <v>32</v>
      </c>
      <c r="F1050" s="153" t="s">
        <v>2082</v>
      </c>
      <c r="H1050" s="152" t="s">
        <v>32</v>
      </c>
      <c r="I1050" s="154"/>
      <c r="L1050" s="150"/>
      <c r="M1050" s="155"/>
      <c r="T1050" s="156"/>
      <c r="AT1050" s="152" t="s">
        <v>189</v>
      </c>
      <c r="AU1050" s="152" t="s">
        <v>199</v>
      </c>
      <c r="AV1050" s="12" t="s">
        <v>86</v>
      </c>
      <c r="AW1050" s="12" t="s">
        <v>41</v>
      </c>
      <c r="AX1050" s="12" t="s">
        <v>79</v>
      </c>
      <c r="AY1050" s="152" t="s">
        <v>178</v>
      </c>
    </row>
    <row r="1051" spans="2:65" s="12" customFormat="1" ht="10.199999999999999">
      <c r="B1051" s="150"/>
      <c r="D1051" s="151" t="s">
        <v>189</v>
      </c>
      <c r="E1051" s="152" t="s">
        <v>32</v>
      </c>
      <c r="F1051" s="153" t="s">
        <v>523</v>
      </c>
      <c r="H1051" s="152" t="s">
        <v>32</v>
      </c>
      <c r="I1051" s="154"/>
      <c r="L1051" s="150"/>
      <c r="M1051" s="155"/>
      <c r="T1051" s="156"/>
      <c r="AT1051" s="152" t="s">
        <v>189</v>
      </c>
      <c r="AU1051" s="152" t="s">
        <v>199</v>
      </c>
      <c r="AV1051" s="12" t="s">
        <v>86</v>
      </c>
      <c r="AW1051" s="12" t="s">
        <v>41</v>
      </c>
      <c r="AX1051" s="12" t="s">
        <v>79</v>
      </c>
      <c r="AY1051" s="152" t="s">
        <v>178</v>
      </c>
    </row>
    <row r="1052" spans="2:65" s="12" customFormat="1" ht="10.199999999999999">
      <c r="B1052" s="150"/>
      <c r="D1052" s="151" t="s">
        <v>189</v>
      </c>
      <c r="E1052" s="152" t="s">
        <v>32</v>
      </c>
      <c r="F1052" s="153" t="s">
        <v>2315</v>
      </c>
      <c r="H1052" s="152" t="s">
        <v>32</v>
      </c>
      <c r="I1052" s="154"/>
      <c r="L1052" s="150"/>
      <c r="M1052" s="155"/>
      <c r="T1052" s="156"/>
      <c r="AT1052" s="152" t="s">
        <v>189</v>
      </c>
      <c r="AU1052" s="152" t="s">
        <v>199</v>
      </c>
      <c r="AV1052" s="12" t="s">
        <v>86</v>
      </c>
      <c r="AW1052" s="12" t="s">
        <v>41</v>
      </c>
      <c r="AX1052" s="12" t="s">
        <v>79</v>
      </c>
      <c r="AY1052" s="152" t="s">
        <v>178</v>
      </c>
    </row>
    <row r="1053" spans="2:65" s="13" customFormat="1" ht="20.399999999999999">
      <c r="B1053" s="157"/>
      <c r="D1053" s="151" t="s">
        <v>189</v>
      </c>
      <c r="E1053" s="158" t="s">
        <v>32</v>
      </c>
      <c r="F1053" s="159" t="s">
        <v>2407</v>
      </c>
      <c r="H1053" s="160">
        <v>7.59</v>
      </c>
      <c r="I1053" s="161"/>
      <c r="L1053" s="157"/>
      <c r="M1053" s="162"/>
      <c r="T1053" s="163"/>
      <c r="AT1053" s="158" t="s">
        <v>189</v>
      </c>
      <c r="AU1053" s="158" t="s">
        <v>199</v>
      </c>
      <c r="AV1053" s="13" t="s">
        <v>88</v>
      </c>
      <c r="AW1053" s="13" t="s">
        <v>41</v>
      </c>
      <c r="AX1053" s="13" t="s">
        <v>79</v>
      </c>
      <c r="AY1053" s="158" t="s">
        <v>178</v>
      </c>
    </row>
    <row r="1054" spans="2:65" s="12" customFormat="1" ht="10.199999999999999">
      <c r="B1054" s="150"/>
      <c r="D1054" s="151" t="s">
        <v>189</v>
      </c>
      <c r="E1054" s="152" t="s">
        <v>32</v>
      </c>
      <c r="F1054" s="153" t="s">
        <v>2400</v>
      </c>
      <c r="H1054" s="152" t="s">
        <v>32</v>
      </c>
      <c r="I1054" s="154"/>
      <c r="L1054" s="150"/>
      <c r="M1054" s="155"/>
      <c r="T1054" s="156"/>
      <c r="AT1054" s="152" t="s">
        <v>189</v>
      </c>
      <c r="AU1054" s="152" t="s">
        <v>199</v>
      </c>
      <c r="AV1054" s="12" t="s">
        <v>86</v>
      </c>
      <c r="AW1054" s="12" t="s">
        <v>41</v>
      </c>
      <c r="AX1054" s="12" t="s">
        <v>79</v>
      </c>
      <c r="AY1054" s="152" t="s">
        <v>178</v>
      </c>
    </row>
    <row r="1055" spans="2:65" s="13" customFormat="1" ht="20.399999999999999">
      <c r="B1055" s="157"/>
      <c r="D1055" s="151" t="s">
        <v>189</v>
      </c>
      <c r="E1055" s="158" t="s">
        <v>32</v>
      </c>
      <c r="F1055" s="159" t="s">
        <v>2410</v>
      </c>
      <c r="H1055" s="160">
        <v>114.1</v>
      </c>
      <c r="I1055" s="161"/>
      <c r="L1055" s="157"/>
      <c r="M1055" s="162"/>
      <c r="T1055" s="163"/>
      <c r="AT1055" s="158" t="s">
        <v>189</v>
      </c>
      <c r="AU1055" s="158" t="s">
        <v>199</v>
      </c>
      <c r="AV1055" s="13" t="s">
        <v>88</v>
      </c>
      <c r="AW1055" s="13" t="s">
        <v>41</v>
      </c>
      <c r="AX1055" s="13" t="s">
        <v>79</v>
      </c>
      <c r="AY1055" s="158" t="s">
        <v>178</v>
      </c>
    </row>
    <row r="1056" spans="2:65" s="13" customFormat="1" ht="10.199999999999999">
      <c r="B1056" s="157"/>
      <c r="D1056" s="151" t="s">
        <v>189</v>
      </c>
      <c r="E1056" s="158" t="s">
        <v>32</v>
      </c>
      <c r="F1056" s="159" t="s">
        <v>2411</v>
      </c>
      <c r="H1056" s="160">
        <v>15</v>
      </c>
      <c r="I1056" s="161"/>
      <c r="L1056" s="157"/>
      <c r="M1056" s="162"/>
      <c r="T1056" s="163"/>
      <c r="AT1056" s="158" t="s">
        <v>189</v>
      </c>
      <c r="AU1056" s="158" t="s">
        <v>199</v>
      </c>
      <c r="AV1056" s="13" t="s">
        <v>88</v>
      </c>
      <c r="AW1056" s="13" t="s">
        <v>41</v>
      </c>
      <c r="AX1056" s="13" t="s">
        <v>79</v>
      </c>
      <c r="AY1056" s="158" t="s">
        <v>178</v>
      </c>
    </row>
    <row r="1057" spans="2:65" s="12" customFormat="1" ht="10.199999999999999">
      <c r="B1057" s="150"/>
      <c r="D1057" s="151" t="s">
        <v>189</v>
      </c>
      <c r="E1057" s="152" t="s">
        <v>32</v>
      </c>
      <c r="F1057" s="153" t="s">
        <v>2403</v>
      </c>
      <c r="H1057" s="152" t="s">
        <v>32</v>
      </c>
      <c r="I1057" s="154"/>
      <c r="L1057" s="150"/>
      <c r="M1057" s="155"/>
      <c r="T1057" s="156"/>
      <c r="AT1057" s="152" t="s">
        <v>189</v>
      </c>
      <c r="AU1057" s="152" t="s">
        <v>199</v>
      </c>
      <c r="AV1057" s="12" t="s">
        <v>86</v>
      </c>
      <c r="AW1057" s="12" t="s">
        <v>41</v>
      </c>
      <c r="AX1057" s="12" t="s">
        <v>79</v>
      </c>
      <c r="AY1057" s="152" t="s">
        <v>178</v>
      </c>
    </row>
    <row r="1058" spans="2:65" s="13" customFormat="1" ht="40.799999999999997">
      <c r="B1058" s="157"/>
      <c r="D1058" s="151" t="s">
        <v>189</v>
      </c>
      <c r="E1058" s="158" t="s">
        <v>32</v>
      </c>
      <c r="F1058" s="159" t="s">
        <v>2414</v>
      </c>
      <c r="H1058" s="160">
        <v>546</v>
      </c>
      <c r="I1058" s="161"/>
      <c r="L1058" s="157"/>
      <c r="M1058" s="162"/>
      <c r="T1058" s="163"/>
      <c r="AT1058" s="158" t="s">
        <v>189</v>
      </c>
      <c r="AU1058" s="158" t="s">
        <v>199</v>
      </c>
      <c r="AV1058" s="13" t="s">
        <v>88</v>
      </c>
      <c r="AW1058" s="13" t="s">
        <v>41</v>
      </c>
      <c r="AX1058" s="13" t="s">
        <v>79</v>
      </c>
      <c r="AY1058" s="158" t="s">
        <v>178</v>
      </c>
    </row>
    <row r="1059" spans="2:65" s="13" customFormat="1" ht="10.199999999999999">
      <c r="B1059" s="157"/>
      <c r="D1059" s="151" t="s">
        <v>189</v>
      </c>
      <c r="E1059" s="158" t="s">
        <v>32</v>
      </c>
      <c r="F1059" s="159" t="s">
        <v>2415</v>
      </c>
      <c r="H1059" s="160">
        <v>80</v>
      </c>
      <c r="I1059" s="161"/>
      <c r="L1059" s="157"/>
      <c r="M1059" s="162"/>
      <c r="T1059" s="163"/>
      <c r="AT1059" s="158" t="s">
        <v>189</v>
      </c>
      <c r="AU1059" s="158" t="s">
        <v>199</v>
      </c>
      <c r="AV1059" s="13" t="s">
        <v>88</v>
      </c>
      <c r="AW1059" s="13" t="s">
        <v>41</v>
      </c>
      <c r="AX1059" s="13" t="s">
        <v>79</v>
      </c>
      <c r="AY1059" s="158" t="s">
        <v>178</v>
      </c>
    </row>
    <row r="1060" spans="2:65" s="14" customFormat="1" ht="10.199999999999999">
      <c r="B1060" s="164"/>
      <c r="D1060" s="151" t="s">
        <v>189</v>
      </c>
      <c r="E1060" s="165" t="s">
        <v>32</v>
      </c>
      <c r="F1060" s="166" t="s">
        <v>192</v>
      </c>
      <c r="H1060" s="167">
        <v>762.69</v>
      </c>
      <c r="I1060" s="168"/>
      <c r="L1060" s="164"/>
      <c r="M1060" s="169"/>
      <c r="T1060" s="170"/>
      <c r="AT1060" s="165" t="s">
        <v>189</v>
      </c>
      <c r="AU1060" s="165" t="s">
        <v>199</v>
      </c>
      <c r="AV1060" s="14" t="s">
        <v>185</v>
      </c>
      <c r="AW1060" s="14" t="s">
        <v>41</v>
      </c>
      <c r="AX1060" s="14" t="s">
        <v>86</v>
      </c>
      <c r="AY1060" s="165" t="s">
        <v>178</v>
      </c>
    </row>
    <row r="1061" spans="2:65" s="1" customFormat="1" ht="24.15" customHeight="1">
      <c r="B1061" s="34"/>
      <c r="C1061" s="133" t="s">
        <v>1900</v>
      </c>
      <c r="D1061" s="133" t="s">
        <v>180</v>
      </c>
      <c r="E1061" s="134" t="s">
        <v>613</v>
      </c>
      <c r="F1061" s="135" t="s">
        <v>614</v>
      </c>
      <c r="G1061" s="136" t="s">
        <v>234</v>
      </c>
      <c r="H1061" s="137">
        <v>591.15</v>
      </c>
      <c r="I1061" s="138"/>
      <c r="J1061" s="139">
        <f>ROUND(I1061*H1061,2)</f>
        <v>0</v>
      </c>
      <c r="K1061" s="135" t="s">
        <v>184</v>
      </c>
      <c r="L1061" s="34"/>
      <c r="M1061" s="140" t="s">
        <v>32</v>
      </c>
      <c r="N1061" s="141" t="s">
        <v>50</v>
      </c>
      <c r="P1061" s="142">
        <f>O1061*H1061</f>
        <v>0</v>
      </c>
      <c r="Q1061" s="142">
        <v>0</v>
      </c>
      <c r="R1061" s="142">
        <f>Q1061*H1061</f>
        <v>0</v>
      </c>
      <c r="S1061" s="142">
        <v>0</v>
      </c>
      <c r="T1061" s="143">
        <f>S1061*H1061</f>
        <v>0</v>
      </c>
      <c r="AR1061" s="144" t="s">
        <v>185</v>
      </c>
      <c r="AT1061" s="144" t="s">
        <v>180</v>
      </c>
      <c r="AU1061" s="144" t="s">
        <v>199</v>
      </c>
      <c r="AY1061" s="18" t="s">
        <v>178</v>
      </c>
      <c r="BE1061" s="145">
        <f>IF(N1061="základní",J1061,0)</f>
        <v>0</v>
      </c>
      <c r="BF1061" s="145">
        <f>IF(N1061="snížená",J1061,0)</f>
        <v>0</v>
      </c>
      <c r="BG1061" s="145">
        <f>IF(N1061="zákl. přenesená",J1061,0)</f>
        <v>0</v>
      </c>
      <c r="BH1061" s="145">
        <f>IF(N1061="sníž. přenesená",J1061,0)</f>
        <v>0</v>
      </c>
      <c r="BI1061" s="145">
        <f>IF(N1061="nulová",J1061,0)</f>
        <v>0</v>
      </c>
      <c r="BJ1061" s="18" t="s">
        <v>86</v>
      </c>
      <c r="BK1061" s="145">
        <f>ROUND(I1061*H1061,2)</f>
        <v>0</v>
      </c>
      <c r="BL1061" s="18" t="s">
        <v>185</v>
      </c>
      <c r="BM1061" s="144" t="s">
        <v>2479</v>
      </c>
    </row>
    <row r="1062" spans="2:65" s="1" customFormat="1" ht="10.199999999999999">
      <c r="B1062" s="34"/>
      <c r="D1062" s="146" t="s">
        <v>187</v>
      </c>
      <c r="F1062" s="147" t="s">
        <v>616</v>
      </c>
      <c r="I1062" s="148"/>
      <c r="L1062" s="34"/>
      <c r="M1062" s="149"/>
      <c r="T1062" s="55"/>
      <c r="AT1062" s="18" t="s">
        <v>187</v>
      </c>
      <c r="AU1062" s="18" t="s">
        <v>199</v>
      </c>
    </row>
    <row r="1063" spans="2:65" s="12" customFormat="1" ht="10.199999999999999">
      <c r="B1063" s="150"/>
      <c r="D1063" s="151" t="s">
        <v>189</v>
      </c>
      <c r="E1063" s="152" t="s">
        <v>32</v>
      </c>
      <c r="F1063" s="153" t="s">
        <v>2027</v>
      </c>
      <c r="H1063" s="152" t="s">
        <v>32</v>
      </c>
      <c r="I1063" s="154"/>
      <c r="L1063" s="150"/>
      <c r="M1063" s="155"/>
      <c r="T1063" s="156"/>
      <c r="AT1063" s="152" t="s">
        <v>189</v>
      </c>
      <c r="AU1063" s="152" t="s">
        <v>199</v>
      </c>
      <c r="AV1063" s="12" t="s">
        <v>86</v>
      </c>
      <c r="AW1063" s="12" t="s">
        <v>41</v>
      </c>
      <c r="AX1063" s="12" t="s">
        <v>79</v>
      </c>
      <c r="AY1063" s="152" t="s">
        <v>178</v>
      </c>
    </row>
    <row r="1064" spans="2:65" s="12" customFormat="1" ht="10.199999999999999">
      <c r="B1064" s="150"/>
      <c r="D1064" s="151" t="s">
        <v>189</v>
      </c>
      <c r="E1064" s="152" t="s">
        <v>32</v>
      </c>
      <c r="F1064" s="153" t="s">
        <v>2081</v>
      </c>
      <c r="H1064" s="152" t="s">
        <v>32</v>
      </c>
      <c r="I1064" s="154"/>
      <c r="L1064" s="150"/>
      <c r="M1064" s="155"/>
      <c r="T1064" s="156"/>
      <c r="AT1064" s="152" t="s">
        <v>189</v>
      </c>
      <c r="AU1064" s="152" t="s">
        <v>199</v>
      </c>
      <c r="AV1064" s="12" t="s">
        <v>86</v>
      </c>
      <c r="AW1064" s="12" t="s">
        <v>41</v>
      </c>
      <c r="AX1064" s="12" t="s">
        <v>79</v>
      </c>
      <c r="AY1064" s="152" t="s">
        <v>178</v>
      </c>
    </row>
    <row r="1065" spans="2:65" s="12" customFormat="1" ht="10.199999999999999">
      <c r="B1065" s="150"/>
      <c r="D1065" s="151" t="s">
        <v>189</v>
      </c>
      <c r="E1065" s="152" t="s">
        <v>32</v>
      </c>
      <c r="F1065" s="153" t="s">
        <v>2398</v>
      </c>
      <c r="H1065" s="152" t="s">
        <v>32</v>
      </c>
      <c r="I1065" s="154"/>
      <c r="L1065" s="150"/>
      <c r="M1065" s="155"/>
      <c r="T1065" s="156"/>
      <c r="AT1065" s="152" t="s">
        <v>189</v>
      </c>
      <c r="AU1065" s="152" t="s">
        <v>199</v>
      </c>
      <c r="AV1065" s="12" t="s">
        <v>86</v>
      </c>
      <c r="AW1065" s="12" t="s">
        <v>41</v>
      </c>
      <c r="AX1065" s="12" t="s">
        <v>79</v>
      </c>
      <c r="AY1065" s="152" t="s">
        <v>178</v>
      </c>
    </row>
    <row r="1066" spans="2:65" s="12" customFormat="1" ht="10.199999999999999">
      <c r="B1066" s="150"/>
      <c r="D1066" s="151" t="s">
        <v>189</v>
      </c>
      <c r="E1066" s="152" t="s">
        <v>32</v>
      </c>
      <c r="F1066" s="153" t="s">
        <v>2082</v>
      </c>
      <c r="H1066" s="152" t="s">
        <v>32</v>
      </c>
      <c r="I1066" s="154"/>
      <c r="L1066" s="150"/>
      <c r="M1066" s="155"/>
      <c r="T1066" s="156"/>
      <c r="AT1066" s="152" t="s">
        <v>189</v>
      </c>
      <c r="AU1066" s="152" t="s">
        <v>199</v>
      </c>
      <c r="AV1066" s="12" t="s">
        <v>86</v>
      </c>
      <c r="AW1066" s="12" t="s">
        <v>41</v>
      </c>
      <c r="AX1066" s="12" t="s">
        <v>79</v>
      </c>
      <c r="AY1066" s="152" t="s">
        <v>178</v>
      </c>
    </row>
    <row r="1067" spans="2:65" s="12" customFormat="1" ht="10.199999999999999">
      <c r="B1067" s="150"/>
      <c r="D1067" s="151" t="s">
        <v>189</v>
      </c>
      <c r="E1067" s="152" t="s">
        <v>32</v>
      </c>
      <c r="F1067" s="153" t="s">
        <v>283</v>
      </c>
      <c r="H1067" s="152" t="s">
        <v>32</v>
      </c>
      <c r="I1067" s="154"/>
      <c r="L1067" s="150"/>
      <c r="M1067" s="155"/>
      <c r="T1067" s="156"/>
      <c r="AT1067" s="152" t="s">
        <v>189</v>
      </c>
      <c r="AU1067" s="152" t="s">
        <v>199</v>
      </c>
      <c r="AV1067" s="12" t="s">
        <v>86</v>
      </c>
      <c r="AW1067" s="12" t="s">
        <v>41</v>
      </c>
      <c r="AX1067" s="12" t="s">
        <v>79</v>
      </c>
      <c r="AY1067" s="152" t="s">
        <v>178</v>
      </c>
    </row>
    <row r="1068" spans="2:65" s="12" customFormat="1" ht="10.199999999999999">
      <c r="B1068" s="150"/>
      <c r="D1068" s="151" t="s">
        <v>189</v>
      </c>
      <c r="E1068" s="152" t="s">
        <v>32</v>
      </c>
      <c r="F1068" s="153" t="s">
        <v>2315</v>
      </c>
      <c r="H1068" s="152" t="s">
        <v>32</v>
      </c>
      <c r="I1068" s="154"/>
      <c r="L1068" s="150"/>
      <c r="M1068" s="155"/>
      <c r="T1068" s="156"/>
      <c r="AT1068" s="152" t="s">
        <v>189</v>
      </c>
      <c r="AU1068" s="152" t="s">
        <v>199</v>
      </c>
      <c r="AV1068" s="12" t="s">
        <v>86</v>
      </c>
      <c r="AW1068" s="12" t="s">
        <v>41</v>
      </c>
      <c r="AX1068" s="12" t="s">
        <v>79</v>
      </c>
      <c r="AY1068" s="152" t="s">
        <v>178</v>
      </c>
    </row>
    <row r="1069" spans="2:65" s="13" customFormat="1" ht="20.399999999999999">
      <c r="B1069" s="157"/>
      <c r="D1069" s="151" t="s">
        <v>189</v>
      </c>
      <c r="E1069" s="158" t="s">
        <v>32</v>
      </c>
      <c r="F1069" s="159" t="s">
        <v>2399</v>
      </c>
      <c r="H1069" s="160">
        <v>6</v>
      </c>
      <c r="I1069" s="161"/>
      <c r="L1069" s="157"/>
      <c r="M1069" s="162"/>
      <c r="T1069" s="163"/>
      <c r="AT1069" s="158" t="s">
        <v>189</v>
      </c>
      <c r="AU1069" s="158" t="s">
        <v>199</v>
      </c>
      <c r="AV1069" s="13" t="s">
        <v>88</v>
      </c>
      <c r="AW1069" s="13" t="s">
        <v>41</v>
      </c>
      <c r="AX1069" s="13" t="s">
        <v>79</v>
      </c>
      <c r="AY1069" s="158" t="s">
        <v>178</v>
      </c>
    </row>
    <row r="1070" spans="2:65" s="12" customFormat="1" ht="10.199999999999999">
      <c r="B1070" s="150"/>
      <c r="D1070" s="151" t="s">
        <v>189</v>
      </c>
      <c r="E1070" s="152" t="s">
        <v>32</v>
      </c>
      <c r="F1070" s="153" t="s">
        <v>2400</v>
      </c>
      <c r="H1070" s="152" t="s">
        <v>32</v>
      </c>
      <c r="I1070" s="154"/>
      <c r="L1070" s="150"/>
      <c r="M1070" s="155"/>
      <c r="T1070" s="156"/>
      <c r="AT1070" s="152" t="s">
        <v>189</v>
      </c>
      <c r="AU1070" s="152" t="s">
        <v>199</v>
      </c>
      <c r="AV1070" s="12" t="s">
        <v>86</v>
      </c>
      <c r="AW1070" s="12" t="s">
        <v>41</v>
      </c>
      <c r="AX1070" s="12" t="s">
        <v>79</v>
      </c>
      <c r="AY1070" s="152" t="s">
        <v>178</v>
      </c>
    </row>
    <row r="1071" spans="2:65" s="13" customFormat="1" ht="20.399999999999999">
      <c r="B1071" s="157"/>
      <c r="D1071" s="151" t="s">
        <v>189</v>
      </c>
      <c r="E1071" s="158" t="s">
        <v>32</v>
      </c>
      <c r="F1071" s="159" t="s">
        <v>2401</v>
      </c>
      <c r="H1071" s="160">
        <v>89.65</v>
      </c>
      <c r="I1071" s="161"/>
      <c r="L1071" s="157"/>
      <c r="M1071" s="162"/>
      <c r="T1071" s="163"/>
      <c r="AT1071" s="158" t="s">
        <v>189</v>
      </c>
      <c r="AU1071" s="158" t="s">
        <v>199</v>
      </c>
      <c r="AV1071" s="13" t="s">
        <v>88</v>
      </c>
      <c r="AW1071" s="13" t="s">
        <v>41</v>
      </c>
      <c r="AX1071" s="13" t="s">
        <v>79</v>
      </c>
      <c r="AY1071" s="158" t="s">
        <v>178</v>
      </c>
    </row>
    <row r="1072" spans="2:65" s="13" customFormat="1" ht="10.199999999999999">
      <c r="B1072" s="157"/>
      <c r="D1072" s="151" t="s">
        <v>189</v>
      </c>
      <c r="E1072" s="158" t="s">
        <v>32</v>
      </c>
      <c r="F1072" s="159" t="s">
        <v>2402</v>
      </c>
      <c r="H1072" s="160">
        <v>10.5</v>
      </c>
      <c r="I1072" s="161"/>
      <c r="L1072" s="157"/>
      <c r="M1072" s="162"/>
      <c r="T1072" s="163"/>
      <c r="AT1072" s="158" t="s">
        <v>189</v>
      </c>
      <c r="AU1072" s="158" t="s">
        <v>199</v>
      </c>
      <c r="AV1072" s="13" t="s">
        <v>88</v>
      </c>
      <c r="AW1072" s="13" t="s">
        <v>41</v>
      </c>
      <c r="AX1072" s="13" t="s">
        <v>79</v>
      </c>
      <c r="AY1072" s="158" t="s">
        <v>178</v>
      </c>
    </row>
    <row r="1073" spans="2:65" s="12" customFormat="1" ht="10.199999999999999">
      <c r="B1073" s="150"/>
      <c r="D1073" s="151" t="s">
        <v>189</v>
      </c>
      <c r="E1073" s="152" t="s">
        <v>32</v>
      </c>
      <c r="F1073" s="153" t="s">
        <v>2403</v>
      </c>
      <c r="H1073" s="152" t="s">
        <v>32</v>
      </c>
      <c r="I1073" s="154"/>
      <c r="L1073" s="150"/>
      <c r="M1073" s="155"/>
      <c r="T1073" s="156"/>
      <c r="AT1073" s="152" t="s">
        <v>189</v>
      </c>
      <c r="AU1073" s="152" t="s">
        <v>199</v>
      </c>
      <c r="AV1073" s="12" t="s">
        <v>86</v>
      </c>
      <c r="AW1073" s="12" t="s">
        <v>41</v>
      </c>
      <c r="AX1073" s="12" t="s">
        <v>79</v>
      </c>
      <c r="AY1073" s="152" t="s">
        <v>178</v>
      </c>
    </row>
    <row r="1074" spans="2:65" s="13" customFormat="1" ht="40.799999999999997">
      <c r="B1074" s="157"/>
      <c r="D1074" s="151" t="s">
        <v>189</v>
      </c>
      <c r="E1074" s="158" t="s">
        <v>32</v>
      </c>
      <c r="F1074" s="159" t="s">
        <v>2404</v>
      </c>
      <c r="H1074" s="160">
        <v>429</v>
      </c>
      <c r="I1074" s="161"/>
      <c r="L1074" s="157"/>
      <c r="M1074" s="162"/>
      <c r="T1074" s="163"/>
      <c r="AT1074" s="158" t="s">
        <v>189</v>
      </c>
      <c r="AU1074" s="158" t="s">
        <v>199</v>
      </c>
      <c r="AV1074" s="13" t="s">
        <v>88</v>
      </c>
      <c r="AW1074" s="13" t="s">
        <v>41</v>
      </c>
      <c r="AX1074" s="13" t="s">
        <v>79</v>
      </c>
      <c r="AY1074" s="158" t="s">
        <v>178</v>
      </c>
    </row>
    <row r="1075" spans="2:65" s="13" customFormat="1" ht="10.199999999999999">
      <c r="B1075" s="157"/>
      <c r="D1075" s="151" t="s">
        <v>189</v>
      </c>
      <c r="E1075" s="158" t="s">
        <v>32</v>
      </c>
      <c r="F1075" s="159" t="s">
        <v>2405</v>
      </c>
      <c r="H1075" s="160">
        <v>56</v>
      </c>
      <c r="I1075" s="161"/>
      <c r="L1075" s="157"/>
      <c r="M1075" s="162"/>
      <c r="T1075" s="163"/>
      <c r="AT1075" s="158" t="s">
        <v>189</v>
      </c>
      <c r="AU1075" s="158" t="s">
        <v>199</v>
      </c>
      <c r="AV1075" s="13" t="s">
        <v>88</v>
      </c>
      <c r="AW1075" s="13" t="s">
        <v>41</v>
      </c>
      <c r="AX1075" s="13" t="s">
        <v>79</v>
      </c>
      <c r="AY1075" s="158" t="s">
        <v>178</v>
      </c>
    </row>
    <row r="1076" spans="2:65" s="14" customFormat="1" ht="10.199999999999999">
      <c r="B1076" s="164"/>
      <c r="D1076" s="151" t="s">
        <v>189</v>
      </c>
      <c r="E1076" s="165" t="s">
        <v>32</v>
      </c>
      <c r="F1076" s="166" t="s">
        <v>192</v>
      </c>
      <c r="H1076" s="167">
        <v>591.15</v>
      </c>
      <c r="I1076" s="168"/>
      <c r="L1076" s="164"/>
      <c r="M1076" s="169"/>
      <c r="T1076" s="170"/>
      <c r="AT1076" s="165" t="s">
        <v>189</v>
      </c>
      <c r="AU1076" s="165" t="s">
        <v>199</v>
      </c>
      <c r="AV1076" s="14" t="s">
        <v>185</v>
      </c>
      <c r="AW1076" s="14" t="s">
        <v>41</v>
      </c>
      <c r="AX1076" s="14" t="s">
        <v>86</v>
      </c>
      <c r="AY1076" s="165" t="s">
        <v>178</v>
      </c>
    </row>
    <row r="1077" spans="2:65" s="1" customFormat="1" ht="24.15" customHeight="1">
      <c r="B1077" s="34"/>
      <c r="C1077" s="133" t="s">
        <v>1904</v>
      </c>
      <c r="D1077" s="133" t="s">
        <v>180</v>
      </c>
      <c r="E1077" s="134" t="s">
        <v>618</v>
      </c>
      <c r="F1077" s="135" t="s">
        <v>619</v>
      </c>
      <c r="G1077" s="136" t="s">
        <v>234</v>
      </c>
      <c r="H1077" s="137">
        <v>2941.22</v>
      </c>
      <c r="I1077" s="138"/>
      <c r="J1077" s="139">
        <f>ROUND(I1077*H1077,2)</f>
        <v>0</v>
      </c>
      <c r="K1077" s="135" t="s">
        <v>184</v>
      </c>
      <c r="L1077" s="34"/>
      <c r="M1077" s="140" t="s">
        <v>32</v>
      </c>
      <c r="N1077" s="141" t="s">
        <v>50</v>
      </c>
      <c r="P1077" s="142">
        <f>O1077*H1077</f>
        <v>0</v>
      </c>
      <c r="Q1077" s="142">
        <v>0</v>
      </c>
      <c r="R1077" s="142">
        <f>Q1077*H1077</f>
        <v>0</v>
      </c>
      <c r="S1077" s="142">
        <v>0</v>
      </c>
      <c r="T1077" s="143">
        <f>S1077*H1077</f>
        <v>0</v>
      </c>
      <c r="AR1077" s="144" t="s">
        <v>185</v>
      </c>
      <c r="AT1077" s="144" t="s">
        <v>180</v>
      </c>
      <c r="AU1077" s="144" t="s">
        <v>199</v>
      </c>
      <c r="AY1077" s="18" t="s">
        <v>178</v>
      </c>
      <c r="BE1077" s="145">
        <f>IF(N1077="základní",J1077,0)</f>
        <v>0</v>
      </c>
      <c r="BF1077" s="145">
        <f>IF(N1077="snížená",J1077,0)</f>
        <v>0</v>
      </c>
      <c r="BG1077" s="145">
        <f>IF(N1077="zákl. přenesená",J1077,0)</f>
        <v>0</v>
      </c>
      <c r="BH1077" s="145">
        <f>IF(N1077="sníž. přenesená",J1077,0)</f>
        <v>0</v>
      </c>
      <c r="BI1077" s="145">
        <f>IF(N1077="nulová",J1077,0)</f>
        <v>0</v>
      </c>
      <c r="BJ1077" s="18" t="s">
        <v>86</v>
      </c>
      <c r="BK1077" s="145">
        <f>ROUND(I1077*H1077,2)</f>
        <v>0</v>
      </c>
      <c r="BL1077" s="18" t="s">
        <v>185</v>
      </c>
      <c r="BM1077" s="144" t="s">
        <v>2480</v>
      </c>
    </row>
    <row r="1078" spans="2:65" s="1" customFormat="1" ht="10.199999999999999">
      <c r="B1078" s="34"/>
      <c r="D1078" s="146" t="s">
        <v>187</v>
      </c>
      <c r="F1078" s="147" t="s">
        <v>621</v>
      </c>
      <c r="I1078" s="148"/>
      <c r="L1078" s="34"/>
      <c r="M1078" s="149"/>
      <c r="T1078" s="55"/>
      <c r="AT1078" s="18" t="s">
        <v>187</v>
      </c>
      <c r="AU1078" s="18" t="s">
        <v>199</v>
      </c>
    </row>
    <row r="1079" spans="2:65" s="13" customFormat="1" ht="20.399999999999999">
      <c r="B1079" s="157"/>
      <c r="D1079" s="151" t="s">
        <v>189</v>
      </c>
      <c r="E1079" s="158" t="s">
        <v>32</v>
      </c>
      <c r="F1079" s="159" t="s">
        <v>2481</v>
      </c>
      <c r="H1079" s="160">
        <v>1178.75</v>
      </c>
      <c r="I1079" s="161"/>
      <c r="L1079" s="157"/>
      <c r="M1079" s="162"/>
      <c r="T1079" s="163"/>
      <c r="AT1079" s="158" t="s">
        <v>189</v>
      </c>
      <c r="AU1079" s="158" t="s">
        <v>199</v>
      </c>
      <c r="AV1079" s="13" t="s">
        <v>88</v>
      </c>
      <c r="AW1079" s="13" t="s">
        <v>41</v>
      </c>
      <c r="AX1079" s="13" t="s">
        <v>79</v>
      </c>
      <c r="AY1079" s="158" t="s">
        <v>178</v>
      </c>
    </row>
    <row r="1080" spans="2:65" s="13" customFormat="1" ht="20.399999999999999">
      <c r="B1080" s="157"/>
      <c r="D1080" s="151" t="s">
        <v>189</v>
      </c>
      <c r="E1080" s="158" t="s">
        <v>32</v>
      </c>
      <c r="F1080" s="159" t="s">
        <v>2482</v>
      </c>
      <c r="H1080" s="160">
        <v>762.69</v>
      </c>
      <c r="I1080" s="161"/>
      <c r="L1080" s="157"/>
      <c r="M1080" s="162"/>
      <c r="T1080" s="163"/>
      <c r="AT1080" s="158" t="s">
        <v>189</v>
      </c>
      <c r="AU1080" s="158" t="s">
        <v>199</v>
      </c>
      <c r="AV1080" s="13" t="s">
        <v>88</v>
      </c>
      <c r="AW1080" s="13" t="s">
        <v>41</v>
      </c>
      <c r="AX1080" s="13" t="s">
        <v>79</v>
      </c>
      <c r="AY1080" s="158" t="s">
        <v>178</v>
      </c>
    </row>
    <row r="1081" spans="2:65" s="13" customFormat="1" ht="20.399999999999999">
      <c r="B1081" s="157"/>
      <c r="D1081" s="151" t="s">
        <v>189</v>
      </c>
      <c r="E1081" s="158" t="s">
        <v>32</v>
      </c>
      <c r="F1081" s="159" t="s">
        <v>2483</v>
      </c>
      <c r="H1081" s="160">
        <v>762.69</v>
      </c>
      <c r="I1081" s="161"/>
      <c r="L1081" s="157"/>
      <c r="M1081" s="162"/>
      <c r="T1081" s="163"/>
      <c r="AT1081" s="158" t="s">
        <v>189</v>
      </c>
      <c r="AU1081" s="158" t="s">
        <v>199</v>
      </c>
      <c r="AV1081" s="13" t="s">
        <v>88</v>
      </c>
      <c r="AW1081" s="13" t="s">
        <v>41</v>
      </c>
      <c r="AX1081" s="13" t="s">
        <v>79</v>
      </c>
      <c r="AY1081" s="158" t="s">
        <v>178</v>
      </c>
    </row>
    <row r="1082" spans="2:65" s="13" customFormat="1" ht="20.399999999999999">
      <c r="B1082" s="157"/>
      <c r="D1082" s="151" t="s">
        <v>189</v>
      </c>
      <c r="E1082" s="158" t="s">
        <v>32</v>
      </c>
      <c r="F1082" s="159" t="s">
        <v>2484</v>
      </c>
      <c r="H1082" s="160">
        <v>237.09</v>
      </c>
      <c r="I1082" s="161"/>
      <c r="L1082" s="157"/>
      <c r="M1082" s="162"/>
      <c r="T1082" s="163"/>
      <c r="AT1082" s="158" t="s">
        <v>189</v>
      </c>
      <c r="AU1082" s="158" t="s">
        <v>199</v>
      </c>
      <c r="AV1082" s="13" t="s">
        <v>88</v>
      </c>
      <c r="AW1082" s="13" t="s">
        <v>41</v>
      </c>
      <c r="AX1082" s="13" t="s">
        <v>79</v>
      </c>
      <c r="AY1082" s="158" t="s">
        <v>178</v>
      </c>
    </row>
    <row r="1083" spans="2:65" s="14" customFormat="1" ht="10.199999999999999">
      <c r="B1083" s="164"/>
      <c r="D1083" s="151" t="s">
        <v>189</v>
      </c>
      <c r="E1083" s="165" t="s">
        <v>32</v>
      </c>
      <c r="F1083" s="166" t="s">
        <v>192</v>
      </c>
      <c r="H1083" s="167">
        <v>2941.22</v>
      </c>
      <c r="I1083" s="168"/>
      <c r="L1083" s="164"/>
      <c r="M1083" s="169"/>
      <c r="T1083" s="170"/>
      <c r="AT1083" s="165" t="s">
        <v>189</v>
      </c>
      <c r="AU1083" s="165" t="s">
        <v>199</v>
      </c>
      <c r="AV1083" s="14" t="s">
        <v>185</v>
      </c>
      <c r="AW1083" s="14" t="s">
        <v>41</v>
      </c>
      <c r="AX1083" s="14" t="s">
        <v>86</v>
      </c>
      <c r="AY1083" s="165" t="s">
        <v>178</v>
      </c>
    </row>
    <row r="1084" spans="2:65" s="1" customFormat="1" ht="44.25" customHeight="1">
      <c r="B1084" s="34"/>
      <c r="C1084" s="133" t="s">
        <v>1907</v>
      </c>
      <c r="D1084" s="133" t="s">
        <v>180</v>
      </c>
      <c r="E1084" s="134" t="s">
        <v>626</v>
      </c>
      <c r="F1084" s="135" t="s">
        <v>627</v>
      </c>
      <c r="G1084" s="136" t="s">
        <v>234</v>
      </c>
      <c r="H1084" s="137">
        <v>1178.75</v>
      </c>
      <c r="I1084" s="138"/>
      <c r="J1084" s="139">
        <f>ROUND(I1084*H1084,2)</f>
        <v>0</v>
      </c>
      <c r="K1084" s="135" t="s">
        <v>184</v>
      </c>
      <c r="L1084" s="34"/>
      <c r="M1084" s="140" t="s">
        <v>32</v>
      </c>
      <c r="N1084" s="141" t="s">
        <v>50</v>
      </c>
      <c r="P1084" s="142">
        <f>O1084*H1084</f>
        <v>0</v>
      </c>
      <c r="Q1084" s="142">
        <v>0</v>
      </c>
      <c r="R1084" s="142">
        <f>Q1084*H1084</f>
        <v>0</v>
      </c>
      <c r="S1084" s="142">
        <v>0</v>
      </c>
      <c r="T1084" s="143">
        <f>S1084*H1084</f>
        <v>0</v>
      </c>
      <c r="AR1084" s="144" t="s">
        <v>185</v>
      </c>
      <c r="AT1084" s="144" t="s">
        <v>180</v>
      </c>
      <c r="AU1084" s="144" t="s">
        <v>199</v>
      </c>
      <c r="AY1084" s="18" t="s">
        <v>178</v>
      </c>
      <c r="BE1084" s="145">
        <f>IF(N1084="základní",J1084,0)</f>
        <v>0</v>
      </c>
      <c r="BF1084" s="145">
        <f>IF(N1084="snížená",J1084,0)</f>
        <v>0</v>
      </c>
      <c r="BG1084" s="145">
        <f>IF(N1084="zákl. přenesená",J1084,0)</f>
        <v>0</v>
      </c>
      <c r="BH1084" s="145">
        <f>IF(N1084="sníž. přenesená",J1084,0)</f>
        <v>0</v>
      </c>
      <c r="BI1084" s="145">
        <f>IF(N1084="nulová",J1084,0)</f>
        <v>0</v>
      </c>
      <c r="BJ1084" s="18" t="s">
        <v>86</v>
      </c>
      <c r="BK1084" s="145">
        <f>ROUND(I1084*H1084,2)</f>
        <v>0</v>
      </c>
      <c r="BL1084" s="18" t="s">
        <v>185</v>
      </c>
      <c r="BM1084" s="144" t="s">
        <v>2485</v>
      </c>
    </row>
    <row r="1085" spans="2:65" s="1" customFormat="1" ht="10.199999999999999">
      <c r="B1085" s="34"/>
      <c r="D1085" s="146" t="s">
        <v>187</v>
      </c>
      <c r="F1085" s="147" t="s">
        <v>629</v>
      </c>
      <c r="I1085" s="148"/>
      <c r="L1085" s="34"/>
      <c r="M1085" s="149"/>
      <c r="T1085" s="55"/>
      <c r="AT1085" s="18" t="s">
        <v>187</v>
      </c>
      <c r="AU1085" s="18" t="s">
        <v>199</v>
      </c>
    </row>
    <row r="1086" spans="2:65" s="12" customFormat="1" ht="10.199999999999999">
      <c r="B1086" s="150"/>
      <c r="D1086" s="151" t="s">
        <v>189</v>
      </c>
      <c r="E1086" s="152" t="s">
        <v>32</v>
      </c>
      <c r="F1086" s="153" t="s">
        <v>2027</v>
      </c>
      <c r="H1086" s="152" t="s">
        <v>32</v>
      </c>
      <c r="I1086" s="154"/>
      <c r="L1086" s="150"/>
      <c r="M1086" s="155"/>
      <c r="T1086" s="156"/>
      <c r="AT1086" s="152" t="s">
        <v>189</v>
      </c>
      <c r="AU1086" s="152" t="s">
        <v>199</v>
      </c>
      <c r="AV1086" s="12" t="s">
        <v>86</v>
      </c>
      <c r="AW1086" s="12" t="s">
        <v>41</v>
      </c>
      <c r="AX1086" s="12" t="s">
        <v>79</v>
      </c>
      <c r="AY1086" s="152" t="s">
        <v>178</v>
      </c>
    </row>
    <row r="1087" spans="2:65" s="12" customFormat="1" ht="10.199999999999999">
      <c r="B1087" s="150"/>
      <c r="D1087" s="151" t="s">
        <v>189</v>
      </c>
      <c r="E1087" s="152" t="s">
        <v>32</v>
      </c>
      <c r="F1087" s="153" t="s">
        <v>2081</v>
      </c>
      <c r="H1087" s="152" t="s">
        <v>32</v>
      </c>
      <c r="I1087" s="154"/>
      <c r="L1087" s="150"/>
      <c r="M1087" s="155"/>
      <c r="T1087" s="156"/>
      <c r="AT1087" s="152" t="s">
        <v>189</v>
      </c>
      <c r="AU1087" s="152" t="s">
        <v>199</v>
      </c>
      <c r="AV1087" s="12" t="s">
        <v>86</v>
      </c>
      <c r="AW1087" s="12" t="s">
        <v>41</v>
      </c>
      <c r="AX1087" s="12" t="s">
        <v>79</v>
      </c>
      <c r="AY1087" s="152" t="s">
        <v>178</v>
      </c>
    </row>
    <row r="1088" spans="2:65" s="12" customFormat="1" ht="10.199999999999999">
      <c r="B1088" s="150"/>
      <c r="D1088" s="151" t="s">
        <v>189</v>
      </c>
      <c r="E1088" s="152" t="s">
        <v>32</v>
      </c>
      <c r="F1088" s="153" t="s">
        <v>2398</v>
      </c>
      <c r="H1088" s="152" t="s">
        <v>32</v>
      </c>
      <c r="I1088" s="154"/>
      <c r="L1088" s="150"/>
      <c r="M1088" s="155"/>
      <c r="T1088" s="156"/>
      <c r="AT1088" s="152" t="s">
        <v>189</v>
      </c>
      <c r="AU1088" s="152" t="s">
        <v>199</v>
      </c>
      <c r="AV1088" s="12" t="s">
        <v>86</v>
      </c>
      <c r="AW1088" s="12" t="s">
        <v>41</v>
      </c>
      <c r="AX1088" s="12" t="s">
        <v>79</v>
      </c>
      <c r="AY1088" s="152" t="s">
        <v>178</v>
      </c>
    </row>
    <row r="1089" spans="2:65" s="12" customFormat="1" ht="10.199999999999999">
      <c r="B1089" s="150"/>
      <c r="D1089" s="151" t="s">
        <v>189</v>
      </c>
      <c r="E1089" s="152" t="s">
        <v>32</v>
      </c>
      <c r="F1089" s="153" t="s">
        <v>2082</v>
      </c>
      <c r="H1089" s="152" t="s">
        <v>32</v>
      </c>
      <c r="I1089" s="154"/>
      <c r="L1089" s="150"/>
      <c r="M1089" s="155"/>
      <c r="T1089" s="156"/>
      <c r="AT1089" s="152" t="s">
        <v>189</v>
      </c>
      <c r="AU1089" s="152" t="s">
        <v>199</v>
      </c>
      <c r="AV1089" s="12" t="s">
        <v>86</v>
      </c>
      <c r="AW1089" s="12" t="s">
        <v>41</v>
      </c>
      <c r="AX1089" s="12" t="s">
        <v>79</v>
      </c>
      <c r="AY1089" s="152" t="s">
        <v>178</v>
      </c>
    </row>
    <row r="1090" spans="2:65" s="12" customFormat="1" ht="10.199999999999999">
      <c r="B1090" s="150"/>
      <c r="D1090" s="151" t="s">
        <v>189</v>
      </c>
      <c r="E1090" s="152" t="s">
        <v>32</v>
      </c>
      <c r="F1090" s="153" t="s">
        <v>2419</v>
      </c>
      <c r="H1090" s="152" t="s">
        <v>32</v>
      </c>
      <c r="I1090" s="154"/>
      <c r="L1090" s="150"/>
      <c r="M1090" s="155"/>
      <c r="T1090" s="156"/>
      <c r="AT1090" s="152" t="s">
        <v>189</v>
      </c>
      <c r="AU1090" s="152" t="s">
        <v>199</v>
      </c>
      <c r="AV1090" s="12" t="s">
        <v>86</v>
      </c>
      <c r="AW1090" s="12" t="s">
        <v>41</v>
      </c>
      <c r="AX1090" s="12" t="s">
        <v>79</v>
      </c>
      <c r="AY1090" s="152" t="s">
        <v>178</v>
      </c>
    </row>
    <row r="1091" spans="2:65" s="12" customFormat="1" ht="10.199999999999999">
      <c r="B1091" s="150"/>
      <c r="D1091" s="151" t="s">
        <v>189</v>
      </c>
      <c r="E1091" s="152" t="s">
        <v>32</v>
      </c>
      <c r="F1091" s="153" t="s">
        <v>2400</v>
      </c>
      <c r="H1091" s="152" t="s">
        <v>32</v>
      </c>
      <c r="I1091" s="154"/>
      <c r="L1091" s="150"/>
      <c r="M1091" s="155"/>
      <c r="T1091" s="156"/>
      <c r="AT1091" s="152" t="s">
        <v>189</v>
      </c>
      <c r="AU1091" s="152" t="s">
        <v>199</v>
      </c>
      <c r="AV1091" s="12" t="s">
        <v>86</v>
      </c>
      <c r="AW1091" s="12" t="s">
        <v>41</v>
      </c>
      <c r="AX1091" s="12" t="s">
        <v>79</v>
      </c>
      <c r="AY1091" s="152" t="s">
        <v>178</v>
      </c>
    </row>
    <row r="1092" spans="2:65" s="13" customFormat="1" ht="20.399999999999999">
      <c r="B1092" s="157"/>
      <c r="D1092" s="151" t="s">
        <v>189</v>
      </c>
      <c r="E1092" s="158" t="s">
        <v>32</v>
      </c>
      <c r="F1092" s="159" t="s">
        <v>2420</v>
      </c>
      <c r="H1092" s="160">
        <v>203.75</v>
      </c>
      <c r="I1092" s="161"/>
      <c r="L1092" s="157"/>
      <c r="M1092" s="162"/>
      <c r="T1092" s="163"/>
      <c r="AT1092" s="158" t="s">
        <v>189</v>
      </c>
      <c r="AU1092" s="158" t="s">
        <v>199</v>
      </c>
      <c r="AV1092" s="13" t="s">
        <v>88</v>
      </c>
      <c r="AW1092" s="13" t="s">
        <v>41</v>
      </c>
      <c r="AX1092" s="13" t="s">
        <v>79</v>
      </c>
      <c r="AY1092" s="158" t="s">
        <v>178</v>
      </c>
    </row>
    <row r="1093" spans="2:65" s="12" customFormat="1" ht="10.199999999999999">
      <c r="B1093" s="150"/>
      <c r="D1093" s="151" t="s">
        <v>189</v>
      </c>
      <c r="E1093" s="152" t="s">
        <v>32</v>
      </c>
      <c r="F1093" s="153" t="s">
        <v>2403</v>
      </c>
      <c r="H1093" s="152" t="s">
        <v>32</v>
      </c>
      <c r="I1093" s="154"/>
      <c r="L1093" s="150"/>
      <c r="M1093" s="155"/>
      <c r="T1093" s="156"/>
      <c r="AT1093" s="152" t="s">
        <v>189</v>
      </c>
      <c r="AU1093" s="152" t="s">
        <v>199</v>
      </c>
      <c r="AV1093" s="12" t="s">
        <v>86</v>
      </c>
      <c r="AW1093" s="12" t="s">
        <v>41</v>
      </c>
      <c r="AX1093" s="12" t="s">
        <v>79</v>
      </c>
      <c r="AY1093" s="152" t="s">
        <v>178</v>
      </c>
    </row>
    <row r="1094" spans="2:65" s="13" customFormat="1" ht="40.799999999999997">
      <c r="B1094" s="157"/>
      <c r="D1094" s="151" t="s">
        <v>189</v>
      </c>
      <c r="E1094" s="158" t="s">
        <v>32</v>
      </c>
      <c r="F1094" s="159" t="s">
        <v>2421</v>
      </c>
      <c r="H1094" s="160">
        <v>975</v>
      </c>
      <c r="I1094" s="161"/>
      <c r="L1094" s="157"/>
      <c r="M1094" s="162"/>
      <c r="T1094" s="163"/>
      <c r="AT1094" s="158" t="s">
        <v>189</v>
      </c>
      <c r="AU1094" s="158" t="s">
        <v>199</v>
      </c>
      <c r="AV1094" s="13" t="s">
        <v>88</v>
      </c>
      <c r="AW1094" s="13" t="s">
        <v>41</v>
      </c>
      <c r="AX1094" s="13" t="s">
        <v>79</v>
      </c>
      <c r="AY1094" s="158" t="s">
        <v>178</v>
      </c>
    </row>
    <row r="1095" spans="2:65" s="14" customFormat="1" ht="10.199999999999999">
      <c r="B1095" s="164"/>
      <c r="D1095" s="151" t="s">
        <v>189</v>
      </c>
      <c r="E1095" s="165" t="s">
        <v>32</v>
      </c>
      <c r="F1095" s="166" t="s">
        <v>192</v>
      </c>
      <c r="H1095" s="167">
        <v>1178.75</v>
      </c>
      <c r="I1095" s="168"/>
      <c r="L1095" s="164"/>
      <c r="M1095" s="169"/>
      <c r="T1095" s="170"/>
      <c r="AT1095" s="165" t="s">
        <v>189</v>
      </c>
      <c r="AU1095" s="165" t="s">
        <v>199</v>
      </c>
      <c r="AV1095" s="14" t="s">
        <v>185</v>
      </c>
      <c r="AW1095" s="14" t="s">
        <v>41</v>
      </c>
      <c r="AX1095" s="14" t="s">
        <v>86</v>
      </c>
      <c r="AY1095" s="165" t="s">
        <v>178</v>
      </c>
    </row>
    <row r="1096" spans="2:65" s="1" customFormat="1" ht="44.25" customHeight="1">
      <c r="B1096" s="34"/>
      <c r="C1096" s="133" t="s">
        <v>1911</v>
      </c>
      <c r="D1096" s="133" t="s">
        <v>180</v>
      </c>
      <c r="E1096" s="134" t="s">
        <v>1542</v>
      </c>
      <c r="F1096" s="135" t="s">
        <v>1543</v>
      </c>
      <c r="G1096" s="136" t="s">
        <v>234</v>
      </c>
      <c r="H1096" s="137">
        <v>762.69</v>
      </c>
      <c r="I1096" s="138"/>
      <c r="J1096" s="139">
        <f>ROUND(I1096*H1096,2)</f>
        <v>0</v>
      </c>
      <c r="K1096" s="135" t="s">
        <v>184</v>
      </c>
      <c r="L1096" s="34"/>
      <c r="M1096" s="140" t="s">
        <v>32</v>
      </c>
      <c r="N1096" s="141" t="s">
        <v>50</v>
      </c>
      <c r="P1096" s="142">
        <f>O1096*H1096</f>
        <v>0</v>
      </c>
      <c r="Q1096" s="142">
        <v>0</v>
      </c>
      <c r="R1096" s="142">
        <f>Q1096*H1096</f>
        <v>0</v>
      </c>
      <c r="S1096" s="142">
        <v>0</v>
      </c>
      <c r="T1096" s="143">
        <f>S1096*H1096</f>
        <v>0</v>
      </c>
      <c r="AR1096" s="144" t="s">
        <v>185</v>
      </c>
      <c r="AT1096" s="144" t="s">
        <v>180</v>
      </c>
      <c r="AU1096" s="144" t="s">
        <v>199</v>
      </c>
      <c r="AY1096" s="18" t="s">
        <v>178</v>
      </c>
      <c r="BE1096" s="145">
        <f>IF(N1096="základní",J1096,0)</f>
        <v>0</v>
      </c>
      <c r="BF1096" s="145">
        <f>IF(N1096="snížená",J1096,0)</f>
        <v>0</v>
      </c>
      <c r="BG1096" s="145">
        <f>IF(N1096="zákl. přenesená",J1096,0)</f>
        <v>0</v>
      </c>
      <c r="BH1096" s="145">
        <f>IF(N1096="sníž. přenesená",J1096,0)</f>
        <v>0</v>
      </c>
      <c r="BI1096" s="145">
        <f>IF(N1096="nulová",J1096,0)</f>
        <v>0</v>
      </c>
      <c r="BJ1096" s="18" t="s">
        <v>86</v>
      </c>
      <c r="BK1096" s="145">
        <f>ROUND(I1096*H1096,2)</f>
        <v>0</v>
      </c>
      <c r="BL1096" s="18" t="s">
        <v>185</v>
      </c>
      <c r="BM1096" s="144" t="s">
        <v>2486</v>
      </c>
    </row>
    <row r="1097" spans="2:65" s="1" customFormat="1" ht="10.199999999999999">
      <c r="B1097" s="34"/>
      <c r="D1097" s="146" t="s">
        <v>187</v>
      </c>
      <c r="F1097" s="147" t="s">
        <v>1545</v>
      </c>
      <c r="I1097" s="148"/>
      <c r="L1097" s="34"/>
      <c r="M1097" s="149"/>
      <c r="T1097" s="55"/>
      <c r="AT1097" s="18" t="s">
        <v>187</v>
      </c>
      <c r="AU1097" s="18" t="s">
        <v>199</v>
      </c>
    </row>
    <row r="1098" spans="2:65" s="12" customFormat="1" ht="10.199999999999999">
      <c r="B1098" s="150"/>
      <c r="D1098" s="151" t="s">
        <v>189</v>
      </c>
      <c r="E1098" s="152" t="s">
        <v>32</v>
      </c>
      <c r="F1098" s="153" t="s">
        <v>2027</v>
      </c>
      <c r="H1098" s="152" t="s">
        <v>32</v>
      </c>
      <c r="I1098" s="154"/>
      <c r="L1098" s="150"/>
      <c r="M1098" s="155"/>
      <c r="T1098" s="156"/>
      <c r="AT1098" s="152" t="s">
        <v>189</v>
      </c>
      <c r="AU1098" s="152" t="s">
        <v>199</v>
      </c>
      <c r="AV1098" s="12" t="s">
        <v>86</v>
      </c>
      <c r="AW1098" s="12" t="s">
        <v>41</v>
      </c>
      <c r="AX1098" s="12" t="s">
        <v>79</v>
      </c>
      <c r="AY1098" s="152" t="s">
        <v>178</v>
      </c>
    </row>
    <row r="1099" spans="2:65" s="12" customFormat="1" ht="10.199999999999999">
      <c r="B1099" s="150"/>
      <c r="D1099" s="151" t="s">
        <v>189</v>
      </c>
      <c r="E1099" s="152" t="s">
        <v>32</v>
      </c>
      <c r="F1099" s="153" t="s">
        <v>2081</v>
      </c>
      <c r="H1099" s="152" t="s">
        <v>32</v>
      </c>
      <c r="I1099" s="154"/>
      <c r="L1099" s="150"/>
      <c r="M1099" s="155"/>
      <c r="T1099" s="156"/>
      <c r="AT1099" s="152" t="s">
        <v>189</v>
      </c>
      <c r="AU1099" s="152" t="s">
        <v>199</v>
      </c>
      <c r="AV1099" s="12" t="s">
        <v>86</v>
      </c>
      <c r="AW1099" s="12" t="s">
        <v>41</v>
      </c>
      <c r="AX1099" s="12" t="s">
        <v>79</v>
      </c>
      <c r="AY1099" s="152" t="s">
        <v>178</v>
      </c>
    </row>
    <row r="1100" spans="2:65" s="12" customFormat="1" ht="10.199999999999999">
      <c r="B1100" s="150"/>
      <c r="D1100" s="151" t="s">
        <v>189</v>
      </c>
      <c r="E1100" s="152" t="s">
        <v>32</v>
      </c>
      <c r="F1100" s="153" t="s">
        <v>2398</v>
      </c>
      <c r="H1100" s="152" t="s">
        <v>32</v>
      </c>
      <c r="I1100" s="154"/>
      <c r="L1100" s="150"/>
      <c r="M1100" s="155"/>
      <c r="T1100" s="156"/>
      <c r="AT1100" s="152" t="s">
        <v>189</v>
      </c>
      <c r="AU1100" s="152" t="s">
        <v>199</v>
      </c>
      <c r="AV1100" s="12" t="s">
        <v>86</v>
      </c>
      <c r="AW1100" s="12" t="s">
        <v>41</v>
      </c>
      <c r="AX1100" s="12" t="s">
        <v>79</v>
      </c>
      <c r="AY1100" s="152" t="s">
        <v>178</v>
      </c>
    </row>
    <row r="1101" spans="2:65" s="12" customFormat="1" ht="10.199999999999999">
      <c r="B1101" s="150"/>
      <c r="D1101" s="151" t="s">
        <v>189</v>
      </c>
      <c r="E1101" s="152" t="s">
        <v>32</v>
      </c>
      <c r="F1101" s="153" t="s">
        <v>2082</v>
      </c>
      <c r="H1101" s="152" t="s">
        <v>32</v>
      </c>
      <c r="I1101" s="154"/>
      <c r="L1101" s="150"/>
      <c r="M1101" s="155"/>
      <c r="T1101" s="156"/>
      <c r="AT1101" s="152" t="s">
        <v>189</v>
      </c>
      <c r="AU1101" s="152" t="s">
        <v>199</v>
      </c>
      <c r="AV1101" s="12" t="s">
        <v>86</v>
      </c>
      <c r="AW1101" s="12" t="s">
        <v>41</v>
      </c>
      <c r="AX1101" s="12" t="s">
        <v>79</v>
      </c>
      <c r="AY1101" s="152" t="s">
        <v>178</v>
      </c>
    </row>
    <row r="1102" spans="2:65" s="12" customFormat="1" ht="10.199999999999999">
      <c r="B1102" s="150"/>
      <c r="D1102" s="151" t="s">
        <v>189</v>
      </c>
      <c r="E1102" s="152" t="s">
        <v>32</v>
      </c>
      <c r="F1102" s="153" t="s">
        <v>523</v>
      </c>
      <c r="H1102" s="152" t="s">
        <v>32</v>
      </c>
      <c r="I1102" s="154"/>
      <c r="L1102" s="150"/>
      <c r="M1102" s="155"/>
      <c r="T1102" s="156"/>
      <c r="AT1102" s="152" t="s">
        <v>189</v>
      </c>
      <c r="AU1102" s="152" t="s">
        <v>199</v>
      </c>
      <c r="AV1102" s="12" t="s">
        <v>86</v>
      </c>
      <c r="AW1102" s="12" t="s">
        <v>41</v>
      </c>
      <c r="AX1102" s="12" t="s">
        <v>79</v>
      </c>
      <c r="AY1102" s="152" t="s">
        <v>178</v>
      </c>
    </row>
    <row r="1103" spans="2:65" s="12" customFormat="1" ht="10.199999999999999">
      <c r="B1103" s="150"/>
      <c r="D1103" s="151" t="s">
        <v>189</v>
      </c>
      <c r="E1103" s="152" t="s">
        <v>32</v>
      </c>
      <c r="F1103" s="153" t="s">
        <v>2315</v>
      </c>
      <c r="H1103" s="152" t="s">
        <v>32</v>
      </c>
      <c r="I1103" s="154"/>
      <c r="L1103" s="150"/>
      <c r="M1103" s="155"/>
      <c r="T1103" s="156"/>
      <c r="AT1103" s="152" t="s">
        <v>189</v>
      </c>
      <c r="AU1103" s="152" t="s">
        <v>199</v>
      </c>
      <c r="AV1103" s="12" t="s">
        <v>86</v>
      </c>
      <c r="AW1103" s="12" t="s">
        <v>41</v>
      </c>
      <c r="AX1103" s="12" t="s">
        <v>79</v>
      </c>
      <c r="AY1103" s="152" t="s">
        <v>178</v>
      </c>
    </row>
    <row r="1104" spans="2:65" s="13" customFormat="1" ht="10.199999999999999">
      <c r="B1104" s="157"/>
      <c r="D1104" s="151" t="s">
        <v>189</v>
      </c>
      <c r="E1104" s="158" t="s">
        <v>32</v>
      </c>
      <c r="F1104" s="159" t="s">
        <v>2409</v>
      </c>
      <c r="H1104" s="160">
        <v>7.59</v>
      </c>
      <c r="I1104" s="161"/>
      <c r="L1104" s="157"/>
      <c r="M1104" s="162"/>
      <c r="T1104" s="163"/>
      <c r="AT1104" s="158" t="s">
        <v>189</v>
      </c>
      <c r="AU1104" s="158" t="s">
        <v>199</v>
      </c>
      <c r="AV1104" s="13" t="s">
        <v>88</v>
      </c>
      <c r="AW1104" s="13" t="s">
        <v>41</v>
      </c>
      <c r="AX1104" s="13" t="s">
        <v>79</v>
      </c>
      <c r="AY1104" s="158" t="s">
        <v>178</v>
      </c>
    </row>
    <row r="1105" spans="2:65" s="12" customFormat="1" ht="10.199999999999999">
      <c r="B1105" s="150"/>
      <c r="D1105" s="151" t="s">
        <v>189</v>
      </c>
      <c r="E1105" s="152" t="s">
        <v>32</v>
      </c>
      <c r="F1105" s="153" t="s">
        <v>2400</v>
      </c>
      <c r="H1105" s="152" t="s">
        <v>32</v>
      </c>
      <c r="I1105" s="154"/>
      <c r="L1105" s="150"/>
      <c r="M1105" s="155"/>
      <c r="T1105" s="156"/>
      <c r="AT1105" s="152" t="s">
        <v>189</v>
      </c>
      <c r="AU1105" s="152" t="s">
        <v>199</v>
      </c>
      <c r="AV1105" s="12" t="s">
        <v>86</v>
      </c>
      <c r="AW1105" s="12" t="s">
        <v>41</v>
      </c>
      <c r="AX1105" s="12" t="s">
        <v>79</v>
      </c>
      <c r="AY1105" s="152" t="s">
        <v>178</v>
      </c>
    </row>
    <row r="1106" spans="2:65" s="13" customFormat="1" ht="20.399999999999999">
      <c r="B1106" s="157"/>
      <c r="D1106" s="151" t="s">
        <v>189</v>
      </c>
      <c r="E1106" s="158" t="s">
        <v>32</v>
      </c>
      <c r="F1106" s="159" t="s">
        <v>2413</v>
      </c>
      <c r="H1106" s="160">
        <v>114.1</v>
      </c>
      <c r="I1106" s="161"/>
      <c r="L1106" s="157"/>
      <c r="M1106" s="162"/>
      <c r="T1106" s="163"/>
      <c r="AT1106" s="158" t="s">
        <v>189</v>
      </c>
      <c r="AU1106" s="158" t="s">
        <v>199</v>
      </c>
      <c r="AV1106" s="13" t="s">
        <v>88</v>
      </c>
      <c r="AW1106" s="13" t="s">
        <v>41</v>
      </c>
      <c r="AX1106" s="13" t="s">
        <v>79</v>
      </c>
      <c r="AY1106" s="158" t="s">
        <v>178</v>
      </c>
    </row>
    <row r="1107" spans="2:65" s="13" customFormat="1" ht="10.199999999999999">
      <c r="B1107" s="157"/>
      <c r="D1107" s="151" t="s">
        <v>189</v>
      </c>
      <c r="E1107" s="158" t="s">
        <v>32</v>
      </c>
      <c r="F1107" s="159" t="s">
        <v>2411</v>
      </c>
      <c r="H1107" s="160">
        <v>15</v>
      </c>
      <c r="I1107" s="161"/>
      <c r="L1107" s="157"/>
      <c r="M1107" s="162"/>
      <c r="T1107" s="163"/>
      <c r="AT1107" s="158" t="s">
        <v>189</v>
      </c>
      <c r="AU1107" s="158" t="s">
        <v>199</v>
      </c>
      <c r="AV1107" s="13" t="s">
        <v>88</v>
      </c>
      <c r="AW1107" s="13" t="s">
        <v>41</v>
      </c>
      <c r="AX1107" s="13" t="s">
        <v>79</v>
      </c>
      <c r="AY1107" s="158" t="s">
        <v>178</v>
      </c>
    </row>
    <row r="1108" spans="2:65" s="12" customFormat="1" ht="10.199999999999999">
      <c r="B1108" s="150"/>
      <c r="D1108" s="151" t="s">
        <v>189</v>
      </c>
      <c r="E1108" s="152" t="s">
        <v>32</v>
      </c>
      <c r="F1108" s="153" t="s">
        <v>2403</v>
      </c>
      <c r="H1108" s="152" t="s">
        <v>32</v>
      </c>
      <c r="I1108" s="154"/>
      <c r="L1108" s="150"/>
      <c r="M1108" s="155"/>
      <c r="T1108" s="156"/>
      <c r="AT1108" s="152" t="s">
        <v>189</v>
      </c>
      <c r="AU1108" s="152" t="s">
        <v>199</v>
      </c>
      <c r="AV1108" s="12" t="s">
        <v>86</v>
      </c>
      <c r="AW1108" s="12" t="s">
        <v>41</v>
      </c>
      <c r="AX1108" s="12" t="s">
        <v>79</v>
      </c>
      <c r="AY1108" s="152" t="s">
        <v>178</v>
      </c>
    </row>
    <row r="1109" spans="2:65" s="13" customFormat="1" ht="40.799999999999997">
      <c r="B1109" s="157"/>
      <c r="D1109" s="151" t="s">
        <v>189</v>
      </c>
      <c r="E1109" s="158" t="s">
        <v>32</v>
      </c>
      <c r="F1109" s="159" t="s">
        <v>2417</v>
      </c>
      <c r="H1109" s="160">
        <v>546</v>
      </c>
      <c r="I1109" s="161"/>
      <c r="L1109" s="157"/>
      <c r="M1109" s="162"/>
      <c r="T1109" s="163"/>
      <c r="AT1109" s="158" t="s">
        <v>189</v>
      </c>
      <c r="AU1109" s="158" t="s">
        <v>199</v>
      </c>
      <c r="AV1109" s="13" t="s">
        <v>88</v>
      </c>
      <c r="AW1109" s="13" t="s">
        <v>41</v>
      </c>
      <c r="AX1109" s="13" t="s">
        <v>79</v>
      </c>
      <c r="AY1109" s="158" t="s">
        <v>178</v>
      </c>
    </row>
    <row r="1110" spans="2:65" s="13" customFormat="1" ht="10.199999999999999">
      <c r="B1110" s="157"/>
      <c r="D1110" s="151" t="s">
        <v>189</v>
      </c>
      <c r="E1110" s="158" t="s">
        <v>32</v>
      </c>
      <c r="F1110" s="159" t="s">
        <v>2415</v>
      </c>
      <c r="H1110" s="160">
        <v>80</v>
      </c>
      <c r="I1110" s="161"/>
      <c r="L1110" s="157"/>
      <c r="M1110" s="162"/>
      <c r="T1110" s="163"/>
      <c r="AT1110" s="158" t="s">
        <v>189</v>
      </c>
      <c r="AU1110" s="158" t="s">
        <v>199</v>
      </c>
      <c r="AV1110" s="13" t="s">
        <v>88</v>
      </c>
      <c r="AW1110" s="13" t="s">
        <v>41</v>
      </c>
      <c r="AX1110" s="13" t="s">
        <v>79</v>
      </c>
      <c r="AY1110" s="158" t="s">
        <v>178</v>
      </c>
    </row>
    <row r="1111" spans="2:65" s="14" customFormat="1" ht="10.199999999999999">
      <c r="B1111" s="164"/>
      <c r="D1111" s="151" t="s">
        <v>189</v>
      </c>
      <c r="E1111" s="165" t="s">
        <v>32</v>
      </c>
      <c r="F1111" s="166" t="s">
        <v>192</v>
      </c>
      <c r="H1111" s="167">
        <v>762.69</v>
      </c>
      <c r="I1111" s="168"/>
      <c r="L1111" s="164"/>
      <c r="M1111" s="169"/>
      <c r="T1111" s="170"/>
      <c r="AT1111" s="165" t="s">
        <v>189</v>
      </c>
      <c r="AU1111" s="165" t="s">
        <v>199</v>
      </c>
      <c r="AV1111" s="14" t="s">
        <v>185</v>
      </c>
      <c r="AW1111" s="14" t="s">
        <v>41</v>
      </c>
      <c r="AX1111" s="14" t="s">
        <v>86</v>
      </c>
      <c r="AY1111" s="165" t="s">
        <v>178</v>
      </c>
    </row>
    <row r="1112" spans="2:65" s="1" customFormat="1" ht="24.15" customHeight="1">
      <c r="B1112" s="34"/>
      <c r="C1112" s="133" t="s">
        <v>1918</v>
      </c>
      <c r="D1112" s="133" t="s">
        <v>180</v>
      </c>
      <c r="E1112" s="134" t="s">
        <v>642</v>
      </c>
      <c r="F1112" s="135" t="s">
        <v>643</v>
      </c>
      <c r="G1112" s="136" t="s">
        <v>234</v>
      </c>
      <c r="H1112" s="137">
        <v>591.15</v>
      </c>
      <c r="I1112" s="138"/>
      <c r="J1112" s="139">
        <f>ROUND(I1112*H1112,2)</f>
        <v>0</v>
      </c>
      <c r="K1112" s="135" t="s">
        <v>184</v>
      </c>
      <c r="L1112" s="34"/>
      <c r="M1112" s="140" t="s">
        <v>32</v>
      </c>
      <c r="N1112" s="141" t="s">
        <v>50</v>
      </c>
      <c r="P1112" s="142">
        <f>O1112*H1112</f>
        <v>0</v>
      </c>
      <c r="Q1112" s="142">
        <v>6.8999999999999997E-4</v>
      </c>
      <c r="R1112" s="142">
        <f>Q1112*H1112</f>
        <v>0.40789349999999996</v>
      </c>
      <c r="S1112" s="142">
        <v>0</v>
      </c>
      <c r="T1112" s="143">
        <f>S1112*H1112</f>
        <v>0</v>
      </c>
      <c r="AR1112" s="144" t="s">
        <v>185</v>
      </c>
      <c r="AT1112" s="144" t="s">
        <v>180</v>
      </c>
      <c r="AU1112" s="144" t="s">
        <v>199</v>
      </c>
      <c r="AY1112" s="18" t="s">
        <v>178</v>
      </c>
      <c r="BE1112" s="145">
        <f>IF(N1112="základní",J1112,0)</f>
        <v>0</v>
      </c>
      <c r="BF1112" s="145">
        <f>IF(N1112="snížená",J1112,0)</f>
        <v>0</v>
      </c>
      <c r="BG1112" s="145">
        <f>IF(N1112="zákl. přenesená",J1112,0)</f>
        <v>0</v>
      </c>
      <c r="BH1112" s="145">
        <f>IF(N1112="sníž. přenesená",J1112,0)</f>
        <v>0</v>
      </c>
      <c r="BI1112" s="145">
        <f>IF(N1112="nulová",J1112,0)</f>
        <v>0</v>
      </c>
      <c r="BJ1112" s="18" t="s">
        <v>86</v>
      </c>
      <c r="BK1112" s="145">
        <f>ROUND(I1112*H1112,2)</f>
        <v>0</v>
      </c>
      <c r="BL1112" s="18" t="s">
        <v>185</v>
      </c>
      <c r="BM1112" s="144" t="s">
        <v>2487</v>
      </c>
    </row>
    <row r="1113" spans="2:65" s="1" customFormat="1" ht="10.199999999999999">
      <c r="B1113" s="34"/>
      <c r="D1113" s="146" t="s">
        <v>187</v>
      </c>
      <c r="F1113" s="147" t="s">
        <v>645</v>
      </c>
      <c r="I1113" s="148"/>
      <c r="L1113" s="34"/>
      <c r="M1113" s="149"/>
      <c r="T1113" s="55"/>
      <c r="AT1113" s="18" t="s">
        <v>187</v>
      </c>
      <c r="AU1113" s="18" t="s">
        <v>199</v>
      </c>
    </row>
    <row r="1114" spans="2:65" s="12" customFormat="1" ht="10.199999999999999">
      <c r="B1114" s="150"/>
      <c r="D1114" s="151" t="s">
        <v>189</v>
      </c>
      <c r="E1114" s="152" t="s">
        <v>32</v>
      </c>
      <c r="F1114" s="153" t="s">
        <v>2027</v>
      </c>
      <c r="H1114" s="152" t="s">
        <v>32</v>
      </c>
      <c r="I1114" s="154"/>
      <c r="L1114" s="150"/>
      <c r="M1114" s="155"/>
      <c r="T1114" s="156"/>
      <c r="AT1114" s="152" t="s">
        <v>189</v>
      </c>
      <c r="AU1114" s="152" t="s">
        <v>199</v>
      </c>
      <c r="AV1114" s="12" t="s">
        <v>86</v>
      </c>
      <c r="AW1114" s="12" t="s">
        <v>41</v>
      </c>
      <c r="AX1114" s="12" t="s">
        <v>79</v>
      </c>
      <c r="AY1114" s="152" t="s">
        <v>178</v>
      </c>
    </row>
    <row r="1115" spans="2:65" s="12" customFormat="1" ht="10.199999999999999">
      <c r="B1115" s="150"/>
      <c r="D1115" s="151" t="s">
        <v>189</v>
      </c>
      <c r="E1115" s="152" t="s">
        <v>32</v>
      </c>
      <c r="F1115" s="153" t="s">
        <v>2081</v>
      </c>
      <c r="H1115" s="152" t="s">
        <v>32</v>
      </c>
      <c r="I1115" s="154"/>
      <c r="L1115" s="150"/>
      <c r="M1115" s="155"/>
      <c r="T1115" s="156"/>
      <c r="AT1115" s="152" t="s">
        <v>189</v>
      </c>
      <c r="AU1115" s="152" t="s">
        <v>199</v>
      </c>
      <c r="AV1115" s="12" t="s">
        <v>86</v>
      </c>
      <c r="AW1115" s="12" t="s">
        <v>41</v>
      </c>
      <c r="AX1115" s="12" t="s">
        <v>79</v>
      </c>
      <c r="AY1115" s="152" t="s">
        <v>178</v>
      </c>
    </row>
    <row r="1116" spans="2:65" s="12" customFormat="1" ht="10.199999999999999">
      <c r="B1116" s="150"/>
      <c r="D1116" s="151" t="s">
        <v>189</v>
      </c>
      <c r="E1116" s="152" t="s">
        <v>32</v>
      </c>
      <c r="F1116" s="153" t="s">
        <v>2398</v>
      </c>
      <c r="H1116" s="152" t="s">
        <v>32</v>
      </c>
      <c r="I1116" s="154"/>
      <c r="L1116" s="150"/>
      <c r="M1116" s="155"/>
      <c r="T1116" s="156"/>
      <c r="AT1116" s="152" t="s">
        <v>189</v>
      </c>
      <c r="AU1116" s="152" t="s">
        <v>199</v>
      </c>
      <c r="AV1116" s="12" t="s">
        <v>86</v>
      </c>
      <c r="AW1116" s="12" t="s">
        <v>41</v>
      </c>
      <c r="AX1116" s="12" t="s">
        <v>79</v>
      </c>
      <c r="AY1116" s="152" t="s">
        <v>178</v>
      </c>
    </row>
    <row r="1117" spans="2:65" s="12" customFormat="1" ht="10.199999999999999">
      <c r="B1117" s="150"/>
      <c r="D1117" s="151" t="s">
        <v>189</v>
      </c>
      <c r="E1117" s="152" t="s">
        <v>32</v>
      </c>
      <c r="F1117" s="153" t="s">
        <v>2082</v>
      </c>
      <c r="H1117" s="152" t="s">
        <v>32</v>
      </c>
      <c r="I1117" s="154"/>
      <c r="L1117" s="150"/>
      <c r="M1117" s="155"/>
      <c r="T1117" s="156"/>
      <c r="AT1117" s="152" t="s">
        <v>189</v>
      </c>
      <c r="AU1117" s="152" t="s">
        <v>199</v>
      </c>
      <c r="AV1117" s="12" t="s">
        <v>86</v>
      </c>
      <c r="AW1117" s="12" t="s">
        <v>41</v>
      </c>
      <c r="AX1117" s="12" t="s">
        <v>79</v>
      </c>
      <c r="AY1117" s="152" t="s">
        <v>178</v>
      </c>
    </row>
    <row r="1118" spans="2:65" s="12" customFormat="1" ht="10.199999999999999">
      <c r="B1118" s="150"/>
      <c r="D1118" s="151" t="s">
        <v>189</v>
      </c>
      <c r="E1118" s="152" t="s">
        <v>32</v>
      </c>
      <c r="F1118" s="153" t="s">
        <v>283</v>
      </c>
      <c r="H1118" s="152" t="s">
        <v>32</v>
      </c>
      <c r="I1118" s="154"/>
      <c r="L1118" s="150"/>
      <c r="M1118" s="155"/>
      <c r="T1118" s="156"/>
      <c r="AT1118" s="152" t="s">
        <v>189</v>
      </c>
      <c r="AU1118" s="152" t="s">
        <v>199</v>
      </c>
      <c r="AV1118" s="12" t="s">
        <v>86</v>
      </c>
      <c r="AW1118" s="12" t="s">
        <v>41</v>
      </c>
      <c r="AX1118" s="12" t="s">
        <v>79</v>
      </c>
      <c r="AY1118" s="152" t="s">
        <v>178</v>
      </c>
    </row>
    <row r="1119" spans="2:65" s="12" customFormat="1" ht="20.399999999999999">
      <c r="B1119" s="150"/>
      <c r="D1119" s="151" t="s">
        <v>189</v>
      </c>
      <c r="E1119" s="152" t="s">
        <v>32</v>
      </c>
      <c r="F1119" s="153" t="s">
        <v>646</v>
      </c>
      <c r="H1119" s="152" t="s">
        <v>32</v>
      </c>
      <c r="I1119" s="154"/>
      <c r="L1119" s="150"/>
      <c r="M1119" s="155"/>
      <c r="T1119" s="156"/>
      <c r="AT1119" s="152" t="s">
        <v>189</v>
      </c>
      <c r="AU1119" s="152" t="s">
        <v>199</v>
      </c>
      <c r="AV1119" s="12" t="s">
        <v>86</v>
      </c>
      <c r="AW1119" s="12" t="s">
        <v>41</v>
      </c>
      <c r="AX1119" s="12" t="s">
        <v>79</v>
      </c>
      <c r="AY1119" s="152" t="s">
        <v>178</v>
      </c>
    </row>
    <row r="1120" spans="2:65" s="12" customFormat="1" ht="10.199999999999999">
      <c r="B1120" s="150"/>
      <c r="D1120" s="151" t="s">
        <v>189</v>
      </c>
      <c r="E1120" s="152" t="s">
        <v>32</v>
      </c>
      <c r="F1120" s="153" t="s">
        <v>2315</v>
      </c>
      <c r="H1120" s="152" t="s">
        <v>32</v>
      </c>
      <c r="I1120" s="154"/>
      <c r="L1120" s="150"/>
      <c r="M1120" s="155"/>
      <c r="T1120" s="156"/>
      <c r="AT1120" s="152" t="s">
        <v>189</v>
      </c>
      <c r="AU1120" s="152" t="s">
        <v>199</v>
      </c>
      <c r="AV1120" s="12" t="s">
        <v>86</v>
      </c>
      <c r="AW1120" s="12" t="s">
        <v>41</v>
      </c>
      <c r="AX1120" s="12" t="s">
        <v>79</v>
      </c>
      <c r="AY1120" s="152" t="s">
        <v>178</v>
      </c>
    </row>
    <row r="1121" spans="2:65" s="13" customFormat="1" ht="20.399999999999999">
      <c r="B1121" s="157"/>
      <c r="D1121" s="151" t="s">
        <v>189</v>
      </c>
      <c r="E1121" s="158" t="s">
        <v>32</v>
      </c>
      <c r="F1121" s="159" t="s">
        <v>2399</v>
      </c>
      <c r="H1121" s="160">
        <v>6</v>
      </c>
      <c r="I1121" s="161"/>
      <c r="L1121" s="157"/>
      <c r="M1121" s="162"/>
      <c r="T1121" s="163"/>
      <c r="AT1121" s="158" t="s">
        <v>189</v>
      </c>
      <c r="AU1121" s="158" t="s">
        <v>199</v>
      </c>
      <c r="AV1121" s="13" t="s">
        <v>88</v>
      </c>
      <c r="AW1121" s="13" t="s">
        <v>41</v>
      </c>
      <c r="AX1121" s="13" t="s">
        <v>79</v>
      </c>
      <c r="AY1121" s="158" t="s">
        <v>178</v>
      </c>
    </row>
    <row r="1122" spans="2:65" s="12" customFormat="1" ht="10.199999999999999">
      <c r="B1122" s="150"/>
      <c r="D1122" s="151" t="s">
        <v>189</v>
      </c>
      <c r="E1122" s="152" t="s">
        <v>32</v>
      </c>
      <c r="F1122" s="153" t="s">
        <v>2400</v>
      </c>
      <c r="H1122" s="152" t="s">
        <v>32</v>
      </c>
      <c r="I1122" s="154"/>
      <c r="L1122" s="150"/>
      <c r="M1122" s="155"/>
      <c r="T1122" s="156"/>
      <c r="AT1122" s="152" t="s">
        <v>189</v>
      </c>
      <c r="AU1122" s="152" t="s">
        <v>199</v>
      </c>
      <c r="AV1122" s="12" t="s">
        <v>86</v>
      </c>
      <c r="AW1122" s="12" t="s">
        <v>41</v>
      </c>
      <c r="AX1122" s="12" t="s">
        <v>79</v>
      </c>
      <c r="AY1122" s="152" t="s">
        <v>178</v>
      </c>
    </row>
    <row r="1123" spans="2:65" s="13" customFormat="1" ht="20.399999999999999">
      <c r="B1123" s="157"/>
      <c r="D1123" s="151" t="s">
        <v>189</v>
      </c>
      <c r="E1123" s="158" t="s">
        <v>32</v>
      </c>
      <c r="F1123" s="159" t="s">
        <v>2401</v>
      </c>
      <c r="H1123" s="160">
        <v>89.65</v>
      </c>
      <c r="I1123" s="161"/>
      <c r="L1123" s="157"/>
      <c r="M1123" s="162"/>
      <c r="T1123" s="163"/>
      <c r="AT1123" s="158" t="s">
        <v>189</v>
      </c>
      <c r="AU1123" s="158" t="s">
        <v>199</v>
      </c>
      <c r="AV1123" s="13" t="s">
        <v>88</v>
      </c>
      <c r="AW1123" s="13" t="s">
        <v>41</v>
      </c>
      <c r="AX1123" s="13" t="s">
        <v>79</v>
      </c>
      <c r="AY1123" s="158" t="s">
        <v>178</v>
      </c>
    </row>
    <row r="1124" spans="2:65" s="13" customFormat="1" ht="10.199999999999999">
      <c r="B1124" s="157"/>
      <c r="D1124" s="151" t="s">
        <v>189</v>
      </c>
      <c r="E1124" s="158" t="s">
        <v>32</v>
      </c>
      <c r="F1124" s="159" t="s">
        <v>2402</v>
      </c>
      <c r="H1124" s="160">
        <v>10.5</v>
      </c>
      <c r="I1124" s="161"/>
      <c r="L1124" s="157"/>
      <c r="M1124" s="162"/>
      <c r="T1124" s="163"/>
      <c r="AT1124" s="158" t="s">
        <v>189</v>
      </c>
      <c r="AU1124" s="158" t="s">
        <v>199</v>
      </c>
      <c r="AV1124" s="13" t="s">
        <v>88</v>
      </c>
      <c r="AW1124" s="13" t="s">
        <v>41</v>
      </c>
      <c r="AX1124" s="13" t="s">
        <v>79</v>
      </c>
      <c r="AY1124" s="158" t="s">
        <v>178</v>
      </c>
    </row>
    <row r="1125" spans="2:65" s="12" customFormat="1" ht="10.199999999999999">
      <c r="B1125" s="150"/>
      <c r="D1125" s="151" t="s">
        <v>189</v>
      </c>
      <c r="E1125" s="152" t="s">
        <v>32</v>
      </c>
      <c r="F1125" s="153" t="s">
        <v>2403</v>
      </c>
      <c r="H1125" s="152" t="s">
        <v>32</v>
      </c>
      <c r="I1125" s="154"/>
      <c r="L1125" s="150"/>
      <c r="M1125" s="155"/>
      <c r="T1125" s="156"/>
      <c r="AT1125" s="152" t="s">
        <v>189</v>
      </c>
      <c r="AU1125" s="152" t="s">
        <v>199</v>
      </c>
      <c r="AV1125" s="12" t="s">
        <v>86</v>
      </c>
      <c r="AW1125" s="12" t="s">
        <v>41</v>
      </c>
      <c r="AX1125" s="12" t="s">
        <v>79</v>
      </c>
      <c r="AY1125" s="152" t="s">
        <v>178</v>
      </c>
    </row>
    <row r="1126" spans="2:65" s="13" customFormat="1" ht="40.799999999999997">
      <c r="B1126" s="157"/>
      <c r="D1126" s="151" t="s">
        <v>189</v>
      </c>
      <c r="E1126" s="158" t="s">
        <v>32</v>
      </c>
      <c r="F1126" s="159" t="s">
        <v>2404</v>
      </c>
      <c r="H1126" s="160">
        <v>429</v>
      </c>
      <c r="I1126" s="161"/>
      <c r="L1126" s="157"/>
      <c r="M1126" s="162"/>
      <c r="T1126" s="163"/>
      <c r="AT1126" s="158" t="s">
        <v>189</v>
      </c>
      <c r="AU1126" s="158" t="s">
        <v>199</v>
      </c>
      <c r="AV1126" s="13" t="s">
        <v>88</v>
      </c>
      <c r="AW1126" s="13" t="s">
        <v>41</v>
      </c>
      <c r="AX1126" s="13" t="s">
        <v>79</v>
      </c>
      <c r="AY1126" s="158" t="s">
        <v>178</v>
      </c>
    </row>
    <row r="1127" spans="2:65" s="13" customFormat="1" ht="10.199999999999999">
      <c r="B1127" s="157"/>
      <c r="D1127" s="151" t="s">
        <v>189</v>
      </c>
      <c r="E1127" s="158" t="s">
        <v>32</v>
      </c>
      <c r="F1127" s="159" t="s">
        <v>2405</v>
      </c>
      <c r="H1127" s="160">
        <v>56</v>
      </c>
      <c r="I1127" s="161"/>
      <c r="L1127" s="157"/>
      <c r="M1127" s="162"/>
      <c r="T1127" s="163"/>
      <c r="AT1127" s="158" t="s">
        <v>189</v>
      </c>
      <c r="AU1127" s="158" t="s">
        <v>199</v>
      </c>
      <c r="AV1127" s="13" t="s">
        <v>88</v>
      </c>
      <c r="AW1127" s="13" t="s">
        <v>41</v>
      </c>
      <c r="AX1127" s="13" t="s">
        <v>79</v>
      </c>
      <c r="AY1127" s="158" t="s">
        <v>178</v>
      </c>
    </row>
    <row r="1128" spans="2:65" s="14" customFormat="1" ht="10.199999999999999">
      <c r="B1128" s="164"/>
      <c r="D1128" s="151" t="s">
        <v>189</v>
      </c>
      <c r="E1128" s="165" t="s">
        <v>32</v>
      </c>
      <c r="F1128" s="166" t="s">
        <v>192</v>
      </c>
      <c r="H1128" s="167">
        <v>591.15</v>
      </c>
      <c r="I1128" s="168"/>
      <c r="L1128" s="164"/>
      <c r="M1128" s="169"/>
      <c r="T1128" s="170"/>
      <c r="AT1128" s="165" t="s">
        <v>189</v>
      </c>
      <c r="AU1128" s="165" t="s">
        <v>199</v>
      </c>
      <c r="AV1128" s="14" t="s">
        <v>185</v>
      </c>
      <c r="AW1128" s="14" t="s">
        <v>41</v>
      </c>
      <c r="AX1128" s="14" t="s">
        <v>86</v>
      </c>
      <c r="AY1128" s="165" t="s">
        <v>178</v>
      </c>
    </row>
    <row r="1129" spans="2:65" s="1" customFormat="1" ht="49.05" customHeight="1">
      <c r="B1129" s="34"/>
      <c r="C1129" s="133" t="s">
        <v>1925</v>
      </c>
      <c r="D1129" s="133" t="s">
        <v>180</v>
      </c>
      <c r="E1129" s="134" t="s">
        <v>2488</v>
      </c>
      <c r="F1129" s="135" t="s">
        <v>2489</v>
      </c>
      <c r="G1129" s="136" t="s">
        <v>202</v>
      </c>
      <c r="H1129" s="137">
        <v>630</v>
      </c>
      <c r="I1129" s="138"/>
      <c r="J1129" s="139">
        <f>ROUND(I1129*H1129,2)</f>
        <v>0</v>
      </c>
      <c r="K1129" s="135" t="s">
        <v>184</v>
      </c>
      <c r="L1129" s="34"/>
      <c r="M1129" s="140" t="s">
        <v>32</v>
      </c>
      <c r="N1129" s="141" t="s">
        <v>50</v>
      </c>
      <c r="P1129" s="142">
        <f>O1129*H1129</f>
        <v>0</v>
      </c>
      <c r="Q1129" s="142">
        <v>0.15540000000000001</v>
      </c>
      <c r="R1129" s="142">
        <f>Q1129*H1129</f>
        <v>97.902000000000001</v>
      </c>
      <c r="S1129" s="142">
        <v>0</v>
      </c>
      <c r="T1129" s="143">
        <f>S1129*H1129</f>
        <v>0</v>
      </c>
      <c r="AR1129" s="144" t="s">
        <v>185</v>
      </c>
      <c r="AT1129" s="144" t="s">
        <v>180</v>
      </c>
      <c r="AU1129" s="144" t="s">
        <v>199</v>
      </c>
      <c r="AY1129" s="18" t="s">
        <v>178</v>
      </c>
      <c r="BE1129" s="145">
        <f>IF(N1129="základní",J1129,0)</f>
        <v>0</v>
      </c>
      <c r="BF1129" s="145">
        <f>IF(N1129="snížená",J1129,0)</f>
        <v>0</v>
      </c>
      <c r="BG1129" s="145">
        <f>IF(N1129="zákl. přenesená",J1129,0)</f>
        <v>0</v>
      </c>
      <c r="BH1129" s="145">
        <f>IF(N1129="sníž. přenesená",J1129,0)</f>
        <v>0</v>
      </c>
      <c r="BI1129" s="145">
        <f>IF(N1129="nulová",J1129,0)</f>
        <v>0</v>
      </c>
      <c r="BJ1129" s="18" t="s">
        <v>86</v>
      </c>
      <c r="BK1129" s="145">
        <f>ROUND(I1129*H1129,2)</f>
        <v>0</v>
      </c>
      <c r="BL1129" s="18" t="s">
        <v>185</v>
      </c>
      <c r="BM1129" s="144" t="s">
        <v>2490</v>
      </c>
    </row>
    <row r="1130" spans="2:65" s="1" customFormat="1" ht="10.199999999999999">
      <c r="B1130" s="34"/>
      <c r="D1130" s="146" t="s">
        <v>187</v>
      </c>
      <c r="F1130" s="147" t="s">
        <v>2491</v>
      </c>
      <c r="I1130" s="148"/>
      <c r="L1130" s="34"/>
      <c r="M1130" s="149"/>
      <c r="T1130" s="55"/>
      <c r="AT1130" s="18" t="s">
        <v>187</v>
      </c>
      <c r="AU1130" s="18" t="s">
        <v>199</v>
      </c>
    </row>
    <row r="1131" spans="2:65" s="12" customFormat="1" ht="10.199999999999999">
      <c r="B1131" s="150"/>
      <c r="D1131" s="151" t="s">
        <v>189</v>
      </c>
      <c r="E1131" s="152" t="s">
        <v>32</v>
      </c>
      <c r="F1131" s="153" t="s">
        <v>2027</v>
      </c>
      <c r="H1131" s="152" t="s">
        <v>32</v>
      </c>
      <c r="I1131" s="154"/>
      <c r="L1131" s="150"/>
      <c r="M1131" s="155"/>
      <c r="T1131" s="156"/>
      <c r="AT1131" s="152" t="s">
        <v>189</v>
      </c>
      <c r="AU1131" s="152" t="s">
        <v>199</v>
      </c>
      <c r="AV1131" s="12" t="s">
        <v>86</v>
      </c>
      <c r="AW1131" s="12" t="s">
        <v>41</v>
      </c>
      <c r="AX1131" s="12" t="s">
        <v>79</v>
      </c>
      <c r="AY1131" s="152" t="s">
        <v>178</v>
      </c>
    </row>
    <row r="1132" spans="2:65" s="12" customFormat="1" ht="10.199999999999999">
      <c r="B1132" s="150"/>
      <c r="D1132" s="151" t="s">
        <v>189</v>
      </c>
      <c r="E1132" s="152" t="s">
        <v>32</v>
      </c>
      <c r="F1132" s="153" t="s">
        <v>2081</v>
      </c>
      <c r="H1132" s="152" t="s">
        <v>32</v>
      </c>
      <c r="I1132" s="154"/>
      <c r="L1132" s="150"/>
      <c r="M1132" s="155"/>
      <c r="T1132" s="156"/>
      <c r="AT1132" s="152" t="s">
        <v>189</v>
      </c>
      <c r="AU1132" s="152" t="s">
        <v>199</v>
      </c>
      <c r="AV1132" s="12" t="s">
        <v>86</v>
      </c>
      <c r="AW1132" s="12" t="s">
        <v>41</v>
      </c>
      <c r="AX1132" s="12" t="s">
        <v>79</v>
      </c>
      <c r="AY1132" s="152" t="s">
        <v>178</v>
      </c>
    </row>
    <row r="1133" spans="2:65" s="13" customFormat="1" ht="10.199999999999999">
      <c r="B1133" s="157"/>
      <c r="D1133" s="151" t="s">
        <v>189</v>
      </c>
      <c r="E1133" s="158" t="s">
        <v>32</v>
      </c>
      <c r="F1133" s="159" t="s">
        <v>2426</v>
      </c>
      <c r="H1133" s="160">
        <v>75</v>
      </c>
      <c r="I1133" s="161"/>
      <c r="L1133" s="157"/>
      <c r="M1133" s="162"/>
      <c r="T1133" s="163"/>
      <c r="AT1133" s="158" t="s">
        <v>189</v>
      </c>
      <c r="AU1133" s="158" t="s">
        <v>199</v>
      </c>
      <c r="AV1133" s="13" t="s">
        <v>88</v>
      </c>
      <c r="AW1133" s="13" t="s">
        <v>41</v>
      </c>
      <c r="AX1133" s="13" t="s">
        <v>79</v>
      </c>
      <c r="AY1133" s="158" t="s">
        <v>178</v>
      </c>
    </row>
    <row r="1134" spans="2:65" s="13" customFormat="1" ht="10.199999999999999">
      <c r="B1134" s="157"/>
      <c r="D1134" s="151" t="s">
        <v>189</v>
      </c>
      <c r="E1134" s="158" t="s">
        <v>32</v>
      </c>
      <c r="F1134" s="159" t="s">
        <v>2427</v>
      </c>
      <c r="H1134" s="160">
        <v>555</v>
      </c>
      <c r="I1134" s="161"/>
      <c r="L1134" s="157"/>
      <c r="M1134" s="162"/>
      <c r="T1134" s="163"/>
      <c r="AT1134" s="158" t="s">
        <v>189</v>
      </c>
      <c r="AU1134" s="158" t="s">
        <v>199</v>
      </c>
      <c r="AV1134" s="13" t="s">
        <v>88</v>
      </c>
      <c r="AW1134" s="13" t="s">
        <v>41</v>
      </c>
      <c r="AX1134" s="13" t="s">
        <v>79</v>
      </c>
      <c r="AY1134" s="158" t="s">
        <v>178</v>
      </c>
    </row>
    <row r="1135" spans="2:65" s="14" customFormat="1" ht="10.199999999999999">
      <c r="B1135" s="164"/>
      <c r="D1135" s="151" t="s">
        <v>189</v>
      </c>
      <c r="E1135" s="165" t="s">
        <v>32</v>
      </c>
      <c r="F1135" s="166" t="s">
        <v>192</v>
      </c>
      <c r="H1135" s="167">
        <v>630</v>
      </c>
      <c r="I1135" s="168"/>
      <c r="L1135" s="164"/>
      <c r="M1135" s="169"/>
      <c r="T1135" s="170"/>
      <c r="AT1135" s="165" t="s">
        <v>189</v>
      </c>
      <c r="AU1135" s="165" t="s">
        <v>199</v>
      </c>
      <c r="AV1135" s="14" t="s">
        <v>185</v>
      </c>
      <c r="AW1135" s="14" t="s">
        <v>41</v>
      </c>
      <c r="AX1135" s="14" t="s">
        <v>86</v>
      </c>
      <c r="AY1135" s="165" t="s">
        <v>178</v>
      </c>
    </row>
    <row r="1136" spans="2:65" s="1" customFormat="1" ht="16.5" customHeight="1">
      <c r="B1136" s="34"/>
      <c r="C1136" s="171" t="s">
        <v>1927</v>
      </c>
      <c r="D1136" s="171" t="s">
        <v>398</v>
      </c>
      <c r="E1136" s="172" t="s">
        <v>2492</v>
      </c>
      <c r="F1136" s="173" t="s">
        <v>2493</v>
      </c>
      <c r="G1136" s="174" t="s">
        <v>202</v>
      </c>
      <c r="H1136" s="175">
        <v>642.6</v>
      </c>
      <c r="I1136" s="176"/>
      <c r="J1136" s="177">
        <f>ROUND(I1136*H1136,2)</f>
        <v>0</v>
      </c>
      <c r="K1136" s="173" t="s">
        <v>184</v>
      </c>
      <c r="L1136" s="178"/>
      <c r="M1136" s="179" t="s">
        <v>32</v>
      </c>
      <c r="N1136" s="180" t="s">
        <v>50</v>
      </c>
      <c r="P1136" s="142">
        <f>O1136*H1136</f>
        <v>0</v>
      </c>
      <c r="Q1136" s="142">
        <v>0.08</v>
      </c>
      <c r="R1136" s="142">
        <f>Q1136*H1136</f>
        <v>51.408000000000001</v>
      </c>
      <c r="S1136" s="142">
        <v>0</v>
      </c>
      <c r="T1136" s="143">
        <f>S1136*H1136</f>
        <v>0</v>
      </c>
      <c r="AR1136" s="144" t="s">
        <v>241</v>
      </c>
      <c r="AT1136" s="144" t="s">
        <v>398</v>
      </c>
      <c r="AU1136" s="144" t="s">
        <v>199</v>
      </c>
      <c r="AY1136" s="18" t="s">
        <v>178</v>
      </c>
      <c r="BE1136" s="145">
        <f>IF(N1136="základní",J1136,0)</f>
        <v>0</v>
      </c>
      <c r="BF1136" s="145">
        <f>IF(N1136="snížená",J1136,0)</f>
        <v>0</v>
      </c>
      <c r="BG1136" s="145">
        <f>IF(N1136="zákl. přenesená",J1136,0)</f>
        <v>0</v>
      </c>
      <c r="BH1136" s="145">
        <f>IF(N1136="sníž. přenesená",J1136,0)</f>
        <v>0</v>
      </c>
      <c r="BI1136" s="145">
        <f>IF(N1136="nulová",J1136,0)</f>
        <v>0</v>
      </c>
      <c r="BJ1136" s="18" t="s">
        <v>86</v>
      </c>
      <c r="BK1136" s="145">
        <f>ROUND(I1136*H1136,2)</f>
        <v>0</v>
      </c>
      <c r="BL1136" s="18" t="s">
        <v>185</v>
      </c>
      <c r="BM1136" s="144" t="s">
        <v>2494</v>
      </c>
    </row>
    <row r="1137" spans="2:65" s="13" customFormat="1" ht="10.199999999999999">
      <c r="B1137" s="157"/>
      <c r="D1137" s="151" t="s">
        <v>189</v>
      </c>
      <c r="F1137" s="159" t="s">
        <v>2495</v>
      </c>
      <c r="H1137" s="160">
        <v>642.6</v>
      </c>
      <c r="I1137" s="161"/>
      <c r="L1137" s="157"/>
      <c r="M1137" s="162"/>
      <c r="T1137" s="163"/>
      <c r="AT1137" s="158" t="s">
        <v>189</v>
      </c>
      <c r="AU1137" s="158" t="s">
        <v>199</v>
      </c>
      <c r="AV1137" s="13" t="s">
        <v>88</v>
      </c>
      <c r="AW1137" s="13" t="s">
        <v>4</v>
      </c>
      <c r="AX1137" s="13" t="s">
        <v>86</v>
      </c>
      <c r="AY1137" s="158" t="s">
        <v>178</v>
      </c>
    </row>
    <row r="1138" spans="2:65" s="1" customFormat="1" ht="37.799999999999997" customHeight="1">
      <c r="B1138" s="34"/>
      <c r="C1138" s="133" t="s">
        <v>1932</v>
      </c>
      <c r="D1138" s="133" t="s">
        <v>180</v>
      </c>
      <c r="E1138" s="134" t="s">
        <v>1832</v>
      </c>
      <c r="F1138" s="135" t="s">
        <v>1833</v>
      </c>
      <c r="G1138" s="136" t="s">
        <v>202</v>
      </c>
      <c r="H1138" s="137">
        <v>630</v>
      </c>
      <c r="I1138" s="138"/>
      <c r="J1138" s="139">
        <f>ROUND(I1138*H1138,2)</f>
        <v>0</v>
      </c>
      <c r="K1138" s="135" t="s">
        <v>184</v>
      </c>
      <c r="L1138" s="34"/>
      <c r="M1138" s="140" t="s">
        <v>32</v>
      </c>
      <c r="N1138" s="141" t="s">
        <v>50</v>
      </c>
      <c r="P1138" s="142">
        <f>O1138*H1138</f>
        <v>0</v>
      </c>
      <c r="Q1138" s="142">
        <v>0</v>
      </c>
      <c r="R1138" s="142">
        <f>Q1138*H1138</f>
        <v>0</v>
      </c>
      <c r="S1138" s="142">
        <v>0</v>
      </c>
      <c r="T1138" s="143">
        <f>S1138*H1138</f>
        <v>0</v>
      </c>
      <c r="AR1138" s="144" t="s">
        <v>185</v>
      </c>
      <c r="AT1138" s="144" t="s">
        <v>180</v>
      </c>
      <c r="AU1138" s="144" t="s">
        <v>199</v>
      </c>
      <c r="AY1138" s="18" t="s">
        <v>178</v>
      </c>
      <c r="BE1138" s="145">
        <f>IF(N1138="základní",J1138,0)</f>
        <v>0</v>
      </c>
      <c r="BF1138" s="145">
        <f>IF(N1138="snížená",J1138,0)</f>
        <v>0</v>
      </c>
      <c r="BG1138" s="145">
        <f>IF(N1138="zákl. přenesená",J1138,0)</f>
        <v>0</v>
      </c>
      <c r="BH1138" s="145">
        <f>IF(N1138="sníž. přenesená",J1138,0)</f>
        <v>0</v>
      </c>
      <c r="BI1138" s="145">
        <f>IF(N1138="nulová",J1138,0)</f>
        <v>0</v>
      </c>
      <c r="BJ1138" s="18" t="s">
        <v>86</v>
      </c>
      <c r="BK1138" s="145">
        <f>ROUND(I1138*H1138,2)</f>
        <v>0</v>
      </c>
      <c r="BL1138" s="18" t="s">
        <v>185</v>
      </c>
      <c r="BM1138" s="144" t="s">
        <v>2496</v>
      </c>
    </row>
    <row r="1139" spans="2:65" s="1" customFormat="1" ht="10.199999999999999">
      <c r="B1139" s="34"/>
      <c r="D1139" s="146" t="s">
        <v>187</v>
      </c>
      <c r="F1139" s="147" t="s">
        <v>1835</v>
      </c>
      <c r="I1139" s="148"/>
      <c r="L1139" s="34"/>
      <c r="M1139" s="149"/>
      <c r="T1139" s="55"/>
      <c r="AT1139" s="18" t="s">
        <v>187</v>
      </c>
      <c r="AU1139" s="18" t="s">
        <v>199</v>
      </c>
    </row>
    <row r="1140" spans="2:65" s="12" customFormat="1" ht="10.199999999999999">
      <c r="B1140" s="150"/>
      <c r="D1140" s="151" t="s">
        <v>189</v>
      </c>
      <c r="E1140" s="152" t="s">
        <v>32</v>
      </c>
      <c r="F1140" s="153" t="s">
        <v>2027</v>
      </c>
      <c r="H1140" s="152" t="s">
        <v>32</v>
      </c>
      <c r="I1140" s="154"/>
      <c r="L1140" s="150"/>
      <c r="M1140" s="155"/>
      <c r="T1140" s="156"/>
      <c r="AT1140" s="152" t="s">
        <v>189</v>
      </c>
      <c r="AU1140" s="152" t="s">
        <v>199</v>
      </c>
      <c r="AV1140" s="12" t="s">
        <v>86</v>
      </c>
      <c r="AW1140" s="12" t="s">
        <v>41</v>
      </c>
      <c r="AX1140" s="12" t="s">
        <v>79</v>
      </c>
      <c r="AY1140" s="152" t="s">
        <v>178</v>
      </c>
    </row>
    <row r="1141" spans="2:65" s="12" customFormat="1" ht="10.199999999999999">
      <c r="B1141" s="150"/>
      <c r="D1141" s="151" t="s">
        <v>189</v>
      </c>
      <c r="E1141" s="152" t="s">
        <v>32</v>
      </c>
      <c r="F1141" s="153" t="s">
        <v>2081</v>
      </c>
      <c r="H1141" s="152" t="s">
        <v>32</v>
      </c>
      <c r="I1141" s="154"/>
      <c r="L1141" s="150"/>
      <c r="M1141" s="155"/>
      <c r="T1141" s="156"/>
      <c r="AT1141" s="152" t="s">
        <v>189</v>
      </c>
      <c r="AU1141" s="152" t="s">
        <v>199</v>
      </c>
      <c r="AV1141" s="12" t="s">
        <v>86</v>
      </c>
      <c r="AW1141" s="12" t="s">
        <v>41</v>
      </c>
      <c r="AX1141" s="12" t="s">
        <v>79</v>
      </c>
      <c r="AY1141" s="152" t="s">
        <v>178</v>
      </c>
    </row>
    <row r="1142" spans="2:65" s="12" customFormat="1" ht="10.199999999999999">
      <c r="B1142" s="150"/>
      <c r="D1142" s="151" t="s">
        <v>189</v>
      </c>
      <c r="E1142" s="152" t="s">
        <v>32</v>
      </c>
      <c r="F1142" s="153" t="s">
        <v>2497</v>
      </c>
      <c r="H1142" s="152" t="s">
        <v>32</v>
      </c>
      <c r="I1142" s="154"/>
      <c r="L1142" s="150"/>
      <c r="M1142" s="155"/>
      <c r="T1142" s="156"/>
      <c r="AT1142" s="152" t="s">
        <v>189</v>
      </c>
      <c r="AU1142" s="152" t="s">
        <v>199</v>
      </c>
      <c r="AV1142" s="12" t="s">
        <v>86</v>
      </c>
      <c r="AW1142" s="12" t="s">
        <v>41</v>
      </c>
      <c r="AX1142" s="12" t="s">
        <v>79</v>
      </c>
      <c r="AY1142" s="152" t="s">
        <v>178</v>
      </c>
    </row>
    <row r="1143" spans="2:65" s="13" customFormat="1" ht="10.199999999999999">
      <c r="B1143" s="157"/>
      <c r="D1143" s="151" t="s">
        <v>189</v>
      </c>
      <c r="E1143" s="158" t="s">
        <v>32</v>
      </c>
      <c r="F1143" s="159" t="s">
        <v>2426</v>
      </c>
      <c r="H1143" s="160">
        <v>75</v>
      </c>
      <c r="I1143" s="161"/>
      <c r="L1143" s="157"/>
      <c r="M1143" s="162"/>
      <c r="T1143" s="163"/>
      <c r="AT1143" s="158" t="s">
        <v>189</v>
      </c>
      <c r="AU1143" s="158" t="s">
        <v>199</v>
      </c>
      <c r="AV1143" s="13" t="s">
        <v>88</v>
      </c>
      <c r="AW1143" s="13" t="s">
        <v>41</v>
      </c>
      <c r="AX1143" s="13" t="s">
        <v>79</v>
      </c>
      <c r="AY1143" s="158" t="s">
        <v>178</v>
      </c>
    </row>
    <row r="1144" spans="2:65" s="13" customFormat="1" ht="10.199999999999999">
      <c r="B1144" s="157"/>
      <c r="D1144" s="151" t="s">
        <v>189</v>
      </c>
      <c r="E1144" s="158" t="s">
        <v>32</v>
      </c>
      <c r="F1144" s="159" t="s">
        <v>2427</v>
      </c>
      <c r="H1144" s="160">
        <v>555</v>
      </c>
      <c r="I1144" s="161"/>
      <c r="L1144" s="157"/>
      <c r="M1144" s="162"/>
      <c r="T1144" s="163"/>
      <c r="AT1144" s="158" t="s">
        <v>189</v>
      </c>
      <c r="AU1144" s="158" t="s">
        <v>199</v>
      </c>
      <c r="AV1144" s="13" t="s">
        <v>88</v>
      </c>
      <c r="AW1144" s="13" t="s">
        <v>41</v>
      </c>
      <c r="AX1144" s="13" t="s">
        <v>79</v>
      </c>
      <c r="AY1144" s="158" t="s">
        <v>178</v>
      </c>
    </row>
    <row r="1145" spans="2:65" s="14" customFormat="1" ht="10.199999999999999">
      <c r="B1145" s="164"/>
      <c r="D1145" s="151" t="s">
        <v>189</v>
      </c>
      <c r="E1145" s="165" t="s">
        <v>32</v>
      </c>
      <c r="F1145" s="166" t="s">
        <v>192</v>
      </c>
      <c r="H1145" s="167">
        <v>630</v>
      </c>
      <c r="I1145" s="168"/>
      <c r="L1145" s="164"/>
      <c r="M1145" s="169"/>
      <c r="T1145" s="170"/>
      <c r="AT1145" s="165" t="s">
        <v>189</v>
      </c>
      <c r="AU1145" s="165" t="s">
        <v>199</v>
      </c>
      <c r="AV1145" s="14" t="s">
        <v>185</v>
      </c>
      <c r="AW1145" s="14" t="s">
        <v>41</v>
      </c>
      <c r="AX1145" s="14" t="s">
        <v>86</v>
      </c>
      <c r="AY1145" s="165" t="s">
        <v>178</v>
      </c>
    </row>
    <row r="1146" spans="2:65" s="1" customFormat="1" ht="55.5" customHeight="1">
      <c r="B1146" s="34"/>
      <c r="C1146" s="133" t="s">
        <v>1934</v>
      </c>
      <c r="D1146" s="133" t="s">
        <v>180</v>
      </c>
      <c r="E1146" s="134" t="s">
        <v>1840</v>
      </c>
      <c r="F1146" s="135" t="s">
        <v>1841</v>
      </c>
      <c r="G1146" s="136" t="s">
        <v>202</v>
      </c>
      <c r="H1146" s="137">
        <v>630</v>
      </c>
      <c r="I1146" s="138"/>
      <c r="J1146" s="139">
        <f>ROUND(I1146*H1146,2)</f>
        <v>0</v>
      </c>
      <c r="K1146" s="135" t="s">
        <v>184</v>
      </c>
      <c r="L1146" s="34"/>
      <c r="M1146" s="140" t="s">
        <v>32</v>
      </c>
      <c r="N1146" s="141" t="s">
        <v>50</v>
      </c>
      <c r="P1146" s="142">
        <f>O1146*H1146</f>
        <v>0</v>
      </c>
      <c r="Q1146" s="142">
        <v>5.0000000000000002E-5</v>
      </c>
      <c r="R1146" s="142">
        <f>Q1146*H1146</f>
        <v>3.15E-2</v>
      </c>
      <c r="S1146" s="142">
        <v>0</v>
      </c>
      <c r="T1146" s="143">
        <f>S1146*H1146</f>
        <v>0</v>
      </c>
      <c r="AR1146" s="144" t="s">
        <v>185</v>
      </c>
      <c r="AT1146" s="144" t="s">
        <v>180</v>
      </c>
      <c r="AU1146" s="144" t="s">
        <v>199</v>
      </c>
      <c r="AY1146" s="18" t="s">
        <v>178</v>
      </c>
      <c r="BE1146" s="145">
        <f>IF(N1146="základní",J1146,0)</f>
        <v>0</v>
      </c>
      <c r="BF1146" s="145">
        <f>IF(N1146="snížená",J1146,0)</f>
        <v>0</v>
      </c>
      <c r="BG1146" s="145">
        <f>IF(N1146="zákl. přenesená",J1146,0)</f>
        <v>0</v>
      </c>
      <c r="BH1146" s="145">
        <f>IF(N1146="sníž. přenesená",J1146,0)</f>
        <v>0</v>
      </c>
      <c r="BI1146" s="145">
        <f>IF(N1146="nulová",J1146,0)</f>
        <v>0</v>
      </c>
      <c r="BJ1146" s="18" t="s">
        <v>86</v>
      </c>
      <c r="BK1146" s="145">
        <f>ROUND(I1146*H1146,2)</f>
        <v>0</v>
      </c>
      <c r="BL1146" s="18" t="s">
        <v>185</v>
      </c>
      <c r="BM1146" s="144" t="s">
        <v>2498</v>
      </c>
    </row>
    <row r="1147" spans="2:65" s="1" customFormat="1" ht="10.199999999999999">
      <c r="B1147" s="34"/>
      <c r="D1147" s="146" t="s">
        <v>187</v>
      </c>
      <c r="F1147" s="147" t="s">
        <v>1843</v>
      </c>
      <c r="I1147" s="148"/>
      <c r="L1147" s="34"/>
      <c r="M1147" s="149"/>
      <c r="T1147" s="55"/>
      <c r="AT1147" s="18" t="s">
        <v>187</v>
      </c>
      <c r="AU1147" s="18" t="s">
        <v>199</v>
      </c>
    </row>
    <row r="1148" spans="2:65" s="12" customFormat="1" ht="10.199999999999999">
      <c r="B1148" s="150"/>
      <c r="D1148" s="151" t="s">
        <v>189</v>
      </c>
      <c r="E1148" s="152" t="s">
        <v>32</v>
      </c>
      <c r="F1148" s="153" t="s">
        <v>2027</v>
      </c>
      <c r="H1148" s="152" t="s">
        <v>32</v>
      </c>
      <c r="I1148" s="154"/>
      <c r="L1148" s="150"/>
      <c r="M1148" s="155"/>
      <c r="T1148" s="156"/>
      <c r="AT1148" s="152" t="s">
        <v>189</v>
      </c>
      <c r="AU1148" s="152" t="s">
        <v>199</v>
      </c>
      <c r="AV1148" s="12" t="s">
        <v>86</v>
      </c>
      <c r="AW1148" s="12" t="s">
        <v>41</v>
      </c>
      <c r="AX1148" s="12" t="s">
        <v>79</v>
      </c>
      <c r="AY1148" s="152" t="s">
        <v>178</v>
      </c>
    </row>
    <row r="1149" spans="2:65" s="12" customFormat="1" ht="10.199999999999999">
      <c r="B1149" s="150"/>
      <c r="D1149" s="151" t="s">
        <v>189</v>
      </c>
      <c r="E1149" s="152" t="s">
        <v>32</v>
      </c>
      <c r="F1149" s="153" t="s">
        <v>2081</v>
      </c>
      <c r="H1149" s="152" t="s">
        <v>32</v>
      </c>
      <c r="I1149" s="154"/>
      <c r="L1149" s="150"/>
      <c r="M1149" s="155"/>
      <c r="T1149" s="156"/>
      <c r="AT1149" s="152" t="s">
        <v>189</v>
      </c>
      <c r="AU1149" s="152" t="s">
        <v>199</v>
      </c>
      <c r="AV1149" s="12" t="s">
        <v>86</v>
      </c>
      <c r="AW1149" s="12" t="s">
        <v>41</v>
      </c>
      <c r="AX1149" s="12" t="s">
        <v>79</v>
      </c>
      <c r="AY1149" s="152" t="s">
        <v>178</v>
      </c>
    </row>
    <row r="1150" spans="2:65" s="12" customFormat="1" ht="10.199999999999999">
      <c r="B1150" s="150"/>
      <c r="D1150" s="151" t="s">
        <v>189</v>
      </c>
      <c r="E1150" s="152" t="s">
        <v>32</v>
      </c>
      <c r="F1150" s="153" t="s">
        <v>2497</v>
      </c>
      <c r="H1150" s="152" t="s">
        <v>32</v>
      </c>
      <c r="I1150" s="154"/>
      <c r="L1150" s="150"/>
      <c r="M1150" s="155"/>
      <c r="T1150" s="156"/>
      <c r="AT1150" s="152" t="s">
        <v>189</v>
      </c>
      <c r="AU1150" s="152" t="s">
        <v>199</v>
      </c>
      <c r="AV1150" s="12" t="s">
        <v>86</v>
      </c>
      <c r="AW1150" s="12" t="s">
        <v>41</v>
      </c>
      <c r="AX1150" s="12" t="s">
        <v>79</v>
      </c>
      <c r="AY1150" s="152" t="s">
        <v>178</v>
      </c>
    </row>
    <row r="1151" spans="2:65" s="13" customFormat="1" ht="10.199999999999999">
      <c r="B1151" s="157"/>
      <c r="D1151" s="151" t="s">
        <v>189</v>
      </c>
      <c r="E1151" s="158" t="s">
        <v>32</v>
      </c>
      <c r="F1151" s="159" t="s">
        <v>2426</v>
      </c>
      <c r="H1151" s="160">
        <v>75</v>
      </c>
      <c r="I1151" s="161"/>
      <c r="L1151" s="157"/>
      <c r="M1151" s="162"/>
      <c r="T1151" s="163"/>
      <c r="AT1151" s="158" t="s">
        <v>189</v>
      </c>
      <c r="AU1151" s="158" t="s">
        <v>199</v>
      </c>
      <c r="AV1151" s="13" t="s">
        <v>88</v>
      </c>
      <c r="AW1151" s="13" t="s">
        <v>41</v>
      </c>
      <c r="AX1151" s="13" t="s">
        <v>79</v>
      </c>
      <c r="AY1151" s="158" t="s">
        <v>178</v>
      </c>
    </row>
    <row r="1152" spans="2:65" s="13" customFormat="1" ht="10.199999999999999">
      <c r="B1152" s="157"/>
      <c r="D1152" s="151" t="s">
        <v>189</v>
      </c>
      <c r="E1152" s="158" t="s">
        <v>32</v>
      </c>
      <c r="F1152" s="159" t="s">
        <v>2427</v>
      </c>
      <c r="H1152" s="160">
        <v>555</v>
      </c>
      <c r="I1152" s="161"/>
      <c r="L1152" s="157"/>
      <c r="M1152" s="162"/>
      <c r="T1152" s="163"/>
      <c r="AT1152" s="158" t="s">
        <v>189</v>
      </c>
      <c r="AU1152" s="158" t="s">
        <v>199</v>
      </c>
      <c r="AV1152" s="13" t="s">
        <v>88</v>
      </c>
      <c r="AW1152" s="13" t="s">
        <v>41</v>
      </c>
      <c r="AX1152" s="13" t="s">
        <v>79</v>
      </c>
      <c r="AY1152" s="158" t="s">
        <v>178</v>
      </c>
    </row>
    <row r="1153" spans="2:65" s="14" customFormat="1" ht="10.199999999999999">
      <c r="B1153" s="164"/>
      <c r="D1153" s="151" t="s">
        <v>189</v>
      </c>
      <c r="E1153" s="165" t="s">
        <v>32</v>
      </c>
      <c r="F1153" s="166" t="s">
        <v>192</v>
      </c>
      <c r="H1153" s="167">
        <v>630</v>
      </c>
      <c r="I1153" s="168"/>
      <c r="L1153" s="164"/>
      <c r="M1153" s="169"/>
      <c r="T1153" s="170"/>
      <c r="AT1153" s="165" t="s">
        <v>189</v>
      </c>
      <c r="AU1153" s="165" t="s">
        <v>199</v>
      </c>
      <c r="AV1153" s="14" t="s">
        <v>185</v>
      </c>
      <c r="AW1153" s="14" t="s">
        <v>41</v>
      </c>
      <c r="AX1153" s="14" t="s">
        <v>86</v>
      </c>
      <c r="AY1153" s="165" t="s">
        <v>178</v>
      </c>
    </row>
    <row r="1154" spans="2:65" s="1" customFormat="1" ht="37.799999999999997" customHeight="1">
      <c r="B1154" s="34"/>
      <c r="C1154" s="133" t="s">
        <v>1936</v>
      </c>
      <c r="D1154" s="133" t="s">
        <v>180</v>
      </c>
      <c r="E1154" s="134" t="s">
        <v>636</v>
      </c>
      <c r="F1154" s="135" t="s">
        <v>637</v>
      </c>
      <c r="G1154" s="136" t="s">
        <v>202</v>
      </c>
      <c r="H1154" s="137">
        <v>695.97299999999996</v>
      </c>
      <c r="I1154" s="138"/>
      <c r="J1154" s="139">
        <f>ROUND(I1154*H1154,2)</f>
        <v>0</v>
      </c>
      <c r="K1154" s="135" t="s">
        <v>184</v>
      </c>
      <c r="L1154" s="34"/>
      <c r="M1154" s="140" t="s">
        <v>32</v>
      </c>
      <c r="N1154" s="141" t="s">
        <v>50</v>
      </c>
      <c r="P1154" s="142">
        <f>O1154*H1154</f>
        <v>0</v>
      </c>
      <c r="Q1154" s="142">
        <v>4.4999999999999999E-4</v>
      </c>
      <c r="R1154" s="142">
        <f>Q1154*H1154</f>
        <v>0.31318784999999999</v>
      </c>
      <c r="S1154" s="142">
        <v>0</v>
      </c>
      <c r="T1154" s="143">
        <f>S1154*H1154</f>
        <v>0</v>
      </c>
      <c r="AR1154" s="144" t="s">
        <v>185</v>
      </c>
      <c r="AT1154" s="144" t="s">
        <v>180</v>
      </c>
      <c r="AU1154" s="144" t="s">
        <v>199</v>
      </c>
      <c r="AY1154" s="18" t="s">
        <v>178</v>
      </c>
      <c r="BE1154" s="145">
        <f>IF(N1154="základní",J1154,0)</f>
        <v>0</v>
      </c>
      <c r="BF1154" s="145">
        <f>IF(N1154="snížená",J1154,0)</f>
        <v>0</v>
      </c>
      <c r="BG1154" s="145">
        <f>IF(N1154="zákl. přenesená",J1154,0)</f>
        <v>0</v>
      </c>
      <c r="BH1154" s="145">
        <f>IF(N1154="sníž. přenesená",J1154,0)</f>
        <v>0</v>
      </c>
      <c r="BI1154" s="145">
        <f>IF(N1154="nulová",J1154,0)</f>
        <v>0</v>
      </c>
      <c r="BJ1154" s="18" t="s">
        <v>86</v>
      </c>
      <c r="BK1154" s="145">
        <f>ROUND(I1154*H1154,2)</f>
        <v>0</v>
      </c>
      <c r="BL1154" s="18" t="s">
        <v>185</v>
      </c>
      <c r="BM1154" s="144" t="s">
        <v>2499</v>
      </c>
    </row>
    <row r="1155" spans="2:65" s="1" customFormat="1" ht="10.199999999999999">
      <c r="B1155" s="34"/>
      <c r="D1155" s="146" t="s">
        <v>187</v>
      </c>
      <c r="F1155" s="147" t="s">
        <v>639</v>
      </c>
      <c r="I1155" s="148"/>
      <c r="L1155" s="34"/>
      <c r="M1155" s="149"/>
      <c r="T1155" s="55"/>
      <c r="AT1155" s="18" t="s">
        <v>187</v>
      </c>
      <c r="AU1155" s="18" t="s">
        <v>199</v>
      </c>
    </row>
    <row r="1156" spans="2:65" s="12" customFormat="1" ht="10.199999999999999">
      <c r="B1156" s="150"/>
      <c r="D1156" s="151" t="s">
        <v>189</v>
      </c>
      <c r="E1156" s="152" t="s">
        <v>32</v>
      </c>
      <c r="F1156" s="153" t="s">
        <v>2027</v>
      </c>
      <c r="H1156" s="152" t="s">
        <v>32</v>
      </c>
      <c r="I1156" s="154"/>
      <c r="L1156" s="150"/>
      <c r="M1156" s="155"/>
      <c r="T1156" s="156"/>
      <c r="AT1156" s="152" t="s">
        <v>189</v>
      </c>
      <c r="AU1156" s="152" t="s">
        <v>199</v>
      </c>
      <c r="AV1156" s="12" t="s">
        <v>86</v>
      </c>
      <c r="AW1156" s="12" t="s">
        <v>41</v>
      </c>
      <c r="AX1156" s="12" t="s">
        <v>79</v>
      </c>
      <c r="AY1156" s="152" t="s">
        <v>178</v>
      </c>
    </row>
    <row r="1157" spans="2:65" s="12" customFormat="1" ht="10.199999999999999">
      <c r="B1157" s="150"/>
      <c r="D1157" s="151" t="s">
        <v>189</v>
      </c>
      <c r="E1157" s="152" t="s">
        <v>32</v>
      </c>
      <c r="F1157" s="153" t="s">
        <v>2081</v>
      </c>
      <c r="H1157" s="152" t="s">
        <v>32</v>
      </c>
      <c r="I1157" s="154"/>
      <c r="L1157" s="150"/>
      <c r="M1157" s="155"/>
      <c r="T1157" s="156"/>
      <c r="AT1157" s="152" t="s">
        <v>189</v>
      </c>
      <c r="AU1157" s="152" t="s">
        <v>199</v>
      </c>
      <c r="AV1157" s="12" t="s">
        <v>86</v>
      </c>
      <c r="AW1157" s="12" t="s">
        <v>41</v>
      </c>
      <c r="AX1157" s="12" t="s">
        <v>79</v>
      </c>
      <c r="AY1157" s="152" t="s">
        <v>178</v>
      </c>
    </row>
    <row r="1158" spans="2:65" s="12" customFormat="1" ht="10.199999999999999">
      <c r="B1158" s="150"/>
      <c r="D1158" s="151" t="s">
        <v>189</v>
      </c>
      <c r="E1158" s="152" t="s">
        <v>32</v>
      </c>
      <c r="F1158" s="153" t="s">
        <v>2497</v>
      </c>
      <c r="H1158" s="152" t="s">
        <v>32</v>
      </c>
      <c r="I1158" s="154"/>
      <c r="L1158" s="150"/>
      <c r="M1158" s="155"/>
      <c r="T1158" s="156"/>
      <c r="AT1158" s="152" t="s">
        <v>189</v>
      </c>
      <c r="AU1158" s="152" t="s">
        <v>199</v>
      </c>
      <c r="AV1158" s="12" t="s">
        <v>86</v>
      </c>
      <c r="AW1158" s="12" t="s">
        <v>41</v>
      </c>
      <c r="AX1158" s="12" t="s">
        <v>79</v>
      </c>
      <c r="AY1158" s="152" t="s">
        <v>178</v>
      </c>
    </row>
    <row r="1159" spans="2:65" s="13" customFormat="1" ht="10.199999999999999">
      <c r="B1159" s="157"/>
      <c r="D1159" s="151" t="s">
        <v>189</v>
      </c>
      <c r="E1159" s="158" t="s">
        <v>32</v>
      </c>
      <c r="F1159" s="159" t="s">
        <v>2426</v>
      </c>
      <c r="H1159" s="160">
        <v>75</v>
      </c>
      <c r="I1159" s="161"/>
      <c r="L1159" s="157"/>
      <c r="M1159" s="162"/>
      <c r="T1159" s="163"/>
      <c r="AT1159" s="158" t="s">
        <v>189</v>
      </c>
      <c r="AU1159" s="158" t="s">
        <v>199</v>
      </c>
      <c r="AV1159" s="13" t="s">
        <v>88</v>
      </c>
      <c r="AW1159" s="13" t="s">
        <v>41</v>
      </c>
      <c r="AX1159" s="13" t="s">
        <v>79</v>
      </c>
      <c r="AY1159" s="158" t="s">
        <v>178</v>
      </c>
    </row>
    <row r="1160" spans="2:65" s="13" customFormat="1" ht="10.199999999999999">
      <c r="B1160" s="157"/>
      <c r="D1160" s="151" t="s">
        <v>189</v>
      </c>
      <c r="E1160" s="158" t="s">
        <v>32</v>
      </c>
      <c r="F1160" s="159" t="s">
        <v>2427</v>
      </c>
      <c r="H1160" s="160">
        <v>555</v>
      </c>
      <c r="I1160" s="161"/>
      <c r="L1160" s="157"/>
      <c r="M1160" s="162"/>
      <c r="T1160" s="163"/>
      <c r="AT1160" s="158" t="s">
        <v>189</v>
      </c>
      <c r="AU1160" s="158" t="s">
        <v>199</v>
      </c>
      <c r="AV1160" s="13" t="s">
        <v>88</v>
      </c>
      <c r="AW1160" s="13" t="s">
        <v>41</v>
      </c>
      <c r="AX1160" s="13" t="s">
        <v>79</v>
      </c>
      <c r="AY1160" s="158" t="s">
        <v>178</v>
      </c>
    </row>
    <row r="1161" spans="2:65" s="12" customFormat="1" ht="10.199999999999999">
      <c r="B1161" s="150"/>
      <c r="D1161" s="151" t="s">
        <v>189</v>
      </c>
      <c r="E1161" s="152" t="s">
        <v>32</v>
      </c>
      <c r="F1161" s="153" t="s">
        <v>2500</v>
      </c>
      <c r="H1161" s="152" t="s">
        <v>32</v>
      </c>
      <c r="I1161" s="154"/>
      <c r="L1161" s="150"/>
      <c r="M1161" s="155"/>
      <c r="T1161" s="156"/>
      <c r="AT1161" s="152" t="s">
        <v>189</v>
      </c>
      <c r="AU1161" s="152" t="s">
        <v>199</v>
      </c>
      <c r="AV1161" s="12" t="s">
        <v>86</v>
      </c>
      <c r="AW1161" s="12" t="s">
        <v>41</v>
      </c>
      <c r="AX1161" s="12" t="s">
        <v>79</v>
      </c>
      <c r="AY1161" s="152" t="s">
        <v>178</v>
      </c>
    </row>
    <row r="1162" spans="2:65" s="13" customFormat="1" ht="10.199999999999999">
      <c r="B1162" s="157"/>
      <c r="D1162" s="151" t="s">
        <v>189</v>
      </c>
      <c r="E1162" s="158" t="s">
        <v>32</v>
      </c>
      <c r="F1162" s="159" t="s">
        <v>2501</v>
      </c>
      <c r="H1162" s="160">
        <v>65.972999999999999</v>
      </c>
      <c r="I1162" s="161"/>
      <c r="L1162" s="157"/>
      <c r="M1162" s="162"/>
      <c r="T1162" s="163"/>
      <c r="AT1162" s="158" t="s">
        <v>189</v>
      </c>
      <c r="AU1162" s="158" t="s">
        <v>199</v>
      </c>
      <c r="AV1162" s="13" t="s">
        <v>88</v>
      </c>
      <c r="AW1162" s="13" t="s">
        <v>41</v>
      </c>
      <c r="AX1162" s="13" t="s">
        <v>79</v>
      </c>
      <c r="AY1162" s="158" t="s">
        <v>178</v>
      </c>
    </row>
    <row r="1163" spans="2:65" s="14" customFormat="1" ht="10.199999999999999">
      <c r="B1163" s="164"/>
      <c r="D1163" s="151" t="s">
        <v>189</v>
      </c>
      <c r="E1163" s="165" t="s">
        <v>32</v>
      </c>
      <c r="F1163" s="166" t="s">
        <v>192</v>
      </c>
      <c r="H1163" s="167">
        <v>695.97299999999996</v>
      </c>
      <c r="I1163" s="168"/>
      <c r="L1163" s="164"/>
      <c r="M1163" s="169"/>
      <c r="T1163" s="170"/>
      <c r="AT1163" s="165" t="s">
        <v>189</v>
      </c>
      <c r="AU1163" s="165" t="s">
        <v>199</v>
      </c>
      <c r="AV1163" s="14" t="s">
        <v>185</v>
      </c>
      <c r="AW1163" s="14" t="s">
        <v>41</v>
      </c>
      <c r="AX1163" s="14" t="s">
        <v>86</v>
      </c>
      <c r="AY1163" s="165" t="s">
        <v>178</v>
      </c>
    </row>
    <row r="1164" spans="2:65" s="1" customFormat="1" ht="62.7" customHeight="1">
      <c r="B1164" s="34"/>
      <c r="C1164" s="133" t="s">
        <v>1938</v>
      </c>
      <c r="D1164" s="133" t="s">
        <v>180</v>
      </c>
      <c r="E1164" s="134" t="s">
        <v>649</v>
      </c>
      <c r="F1164" s="135" t="s">
        <v>650</v>
      </c>
      <c r="G1164" s="136" t="s">
        <v>202</v>
      </c>
      <c r="H1164" s="137">
        <v>958</v>
      </c>
      <c r="I1164" s="138"/>
      <c r="J1164" s="139">
        <f>ROUND(I1164*H1164,2)</f>
        <v>0</v>
      </c>
      <c r="K1164" s="135" t="s">
        <v>184</v>
      </c>
      <c r="L1164" s="34"/>
      <c r="M1164" s="140" t="s">
        <v>32</v>
      </c>
      <c r="N1164" s="141" t="s">
        <v>50</v>
      </c>
      <c r="P1164" s="142">
        <f>O1164*H1164</f>
        <v>0</v>
      </c>
      <c r="Q1164" s="142">
        <v>6.0999999999999997E-4</v>
      </c>
      <c r="R1164" s="142">
        <f>Q1164*H1164</f>
        <v>0.58438000000000001</v>
      </c>
      <c r="S1164" s="142">
        <v>0</v>
      </c>
      <c r="T1164" s="143">
        <f>S1164*H1164</f>
        <v>0</v>
      </c>
      <c r="AR1164" s="144" t="s">
        <v>185</v>
      </c>
      <c r="AT1164" s="144" t="s">
        <v>180</v>
      </c>
      <c r="AU1164" s="144" t="s">
        <v>199</v>
      </c>
      <c r="AY1164" s="18" t="s">
        <v>178</v>
      </c>
      <c r="BE1164" s="145">
        <f>IF(N1164="základní",J1164,0)</f>
        <v>0</v>
      </c>
      <c r="BF1164" s="145">
        <f>IF(N1164="snížená",J1164,0)</f>
        <v>0</v>
      </c>
      <c r="BG1164" s="145">
        <f>IF(N1164="zákl. přenesená",J1164,0)</f>
        <v>0</v>
      </c>
      <c r="BH1164" s="145">
        <f>IF(N1164="sníž. přenesená",J1164,0)</f>
        <v>0</v>
      </c>
      <c r="BI1164" s="145">
        <f>IF(N1164="nulová",J1164,0)</f>
        <v>0</v>
      </c>
      <c r="BJ1164" s="18" t="s">
        <v>86</v>
      </c>
      <c r="BK1164" s="145">
        <f>ROUND(I1164*H1164,2)</f>
        <v>0</v>
      </c>
      <c r="BL1164" s="18" t="s">
        <v>185</v>
      </c>
      <c r="BM1164" s="144" t="s">
        <v>2502</v>
      </c>
    </row>
    <row r="1165" spans="2:65" s="1" customFormat="1" ht="10.199999999999999">
      <c r="B1165" s="34"/>
      <c r="D1165" s="146" t="s">
        <v>187</v>
      </c>
      <c r="F1165" s="147" t="s">
        <v>652</v>
      </c>
      <c r="I1165" s="148"/>
      <c r="L1165" s="34"/>
      <c r="M1165" s="149"/>
      <c r="T1165" s="55"/>
      <c r="AT1165" s="18" t="s">
        <v>187</v>
      </c>
      <c r="AU1165" s="18" t="s">
        <v>199</v>
      </c>
    </row>
    <row r="1166" spans="2:65" s="12" customFormat="1" ht="10.199999999999999">
      <c r="B1166" s="150"/>
      <c r="D1166" s="151" t="s">
        <v>189</v>
      </c>
      <c r="E1166" s="152" t="s">
        <v>32</v>
      </c>
      <c r="F1166" s="153" t="s">
        <v>2027</v>
      </c>
      <c r="H1166" s="152" t="s">
        <v>32</v>
      </c>
      <c r="I1166" s="154"/>
      <c r="L1166" s="150"/>
      <c r="M1166" s="155"/>
      <c r="T1166" s="156"/>
      <c r="AT1166" s="152" t="s">
        <v>189</v>
      </c>
      <c r="AU1166" s="152" t="s">
        <v>199</v>
      </c>
      <c r="AV1166" s="12" t="s">
        <v>86</v>
      </c>
      <c r="AW1166" s="12" t="s">
        <v>41</v>
      </c>
      <c r="AX1166" s="12" t="s">
        <v>79</v>
      </c>
      <c r="AY1166" s="152" t="s">
        <v>178</v>
      </c>
    </row>
    <row r="1167" spans="2:65" s="12" customFormat="1" ht="10.199999999999999">
      <c r="B1167" s="150"/>
      <c r="D1167" s="151" t="s">
        <v>189</v>
      </c>
      <c r="E1167" s="152" t="s">
        <v>32</v>
      </c>
      <c r="F1167" s="153" t="s">
        <v>2081</v>
      </c>
      <c r="H1167" s="152" t="s">
        <v>32</v>
      </c>
      <c r="I1167" s="154"/>
      <c r="L1167" s="150"/>
      <c r="M1167" s="155"/>
      <c r="T1167" s="156"/>
      <c r="AT1167" s="152" t="s">
        <v>189</v>
      </c>
      <c r="AU1167" s="152" t="s">
        <v>199</v>
      </c>
      <c r="AV1167" s="12" t="s">
        <v>86</v>
      </c>
      <c r="AW1167" s="12" t="s">
        <v>41</v>
      </c>
      <c r="AX1167" s="12" t="s">
        <v>79</v>
      </c>
      <c r="AY1167" s="152" t="s">
        <v>178</v>
      </c>
    </row>
    <row r="1168" spans="2:65" s="12" customFormat="1" ht="10.199999999999999">
      <c r="B1168" s="150"/>
      <c r="D1168" s="151" t="s">
        <v>189</v>
      </c>
      <c r="E1168" s="152" t="s">
        <v>32</v>
      </c>
      <c r="F1168" s="153" t="s">
        <v>2398</v>
      </c>
      <c r="H1168" s="152" t="s">
        <v>32</v>
      </c>
      <c r="I1168" s="154"/>
      <c r="L1168" s="150"/>
      <c r="M1168" s="155"/>
      <c r="T1168" s="156"/>
      <c r="AT1168" s="152" t="s">
        <v>189</v>
      </c>
      <c r="AU1168" s="152" t="s">
        <v>199</v>
      </c>
      <c r="AV1168" s="12" t="s">
        <v>86</v>
      </c>
      <c r="AW1168" s="12" t="s">
        <v>41</v>
      </c>
      <c r="AX1168" s="12" t="s">
        <v>79</v>
      </c>
      <c r="AY1168" s="152" t="s">
        <v>178</v>
      </c>
    </row>
    <row r="1169" spans="2:65" s="12" customFormat="1" ht="10.199999999999999">
      <c r="B1169" s="150"/>
      <c r="D1169" s="151" t="s">
        <v>189</v>
      </c>
      <c r="E1169" s="152" t="s">
        <v>32</v>
      </c>
      <c r="F1169" s="153" t="s">
        <v>2082</v>
      </c>
      <c r="H1169" s="152" t="s">
        <v>32</v>
      </c>
      <c r="I1169" s="154"/>
      <c r="L1169" s="150"/>
      <c r="M1169" s="155"/>
      <c r="T1169" s="156"/>
      <c r="AT1169" s="152" t="s">
        <v>189</v>
      </c>
      <c r="AU1169" s="152" t="s">
        <v>199</v>
      </c>
      <c r="AV1169" s="12" t="s">
        <v>86</v>
      </c>
      <c r="AW1169" s="12" t="s">
        <v>41</v>
      </c>
      <c r="AX1169" s="12" t="s">
        <v>79</v>
      </c>
      <c r="AY1169" s="152" t="s">
        <v>178</v>
      </c>
    </row>
    <row r="1170" spans="2:65" s="12" customFormat="1" ht="10.199999999999999">
      <c r="B1170" s="150"/>
      <c r="D1170" s="151" t="s">
        <v>189</v>
      </c>
      <c r="E1170" s="152" t="s">
        <v>32</v>
      </c>
      <c r="F1170" s="153" t="s">
        <v>2419</v>
      </c>
      <c r="H1170" s="152" t="s">
        <v>32</v>
      </c>
      <c r="I1170" s="154"/>
      <c r="L1170" s="150"/>
      <c r="M1170" s="155"/>
      <c r="T1170" s="156"/>
      <c r="AT1170" s="152" t="s">
        <v>189</v>
      </c>
      <c r="AU1170" s="152" t="s">
        <v>199</v>
      </c>
      <c r="AV1170" s="12" t="s">
        <v>86</v>
      </c>
      <c r="AW1170" s="12" t="s">
        <v>41</v>
      </c>
      <c r="AX1170" s="12" t="s">
        <v>79</v>
      </c>
      <c r="AY1170" s="152" t="s">
        <v>178</v>
      </c>
    </row>
    <row r="1171" spans="2:65" s="12" customFormat="1" ht="10.199999999999999">
      <c r="B1171" s="150"/>
      <c r="D1171" s="151" t="s">
        <v>189</v>
      </c>
      <c r="E1171" s="152" t="s">
        <v>32</v>
      </c>
      <c r="F1171" s="153" t="s">
        <v>2400</v>
      </c>
      <c r="H1171" s="152" t="s">
        <v>32</v>
      </c>
      <c r="I1171" s="154"/>
      <c r="L1171" s="150"/>
      <c r="M1171" s="155"/>
      <c r="T1171" s="156"/>
      <c r="AT1171" s="152" t="s">
        <v>189</v>
      </c>
      <c r="AU1171" s="152" t="s">
        <v>199</v>
      </c>
      <c r="AV1171" s="12" t="s">
        <v>86</v>
      </c>
      <c r="AW1171" s="12" t="s">
        <v>41</v>
      </c>
      <c r="AX1171" s="12" t="s">
        <v>79</v>
      </c>
      <c r="AY1171" s="152" t="s">
        <v>178</v>
      </c>
    </row>
    <row r="1172" spans="2:65" s="13" customFormat="1" ht="20.399999999999999">
      <c r="B1172" s="157"/>
      <c r="D1172" s="151" t="s">
        <v>189</v>
      </c>
      <c r="E1172" s="158" t="s">
        <v>32</v>
      </c>
      <c r="F1172" s="159" t="s">
        <v>2429</v>
      </c>
      <c r="H1172" s="160">
        <v>173</v>
      </c>
      <c r="I1172" s="161"/>
      <c r="L1172" s="157"/>
      <c r="M1172" s="162"/>
      <c r="T1172" s="163"/>
      <c r="AT1172" s="158" t="s">
        <v>189</v>
      </c>
      <c r="AU1172" s="158" t="s">
        <v>199</v>
      </c>
      <c r="AV1172" s="13" t="s">
        <v>88</v>
      </c>
      <c r="AW1172" s="13" t="s">
        <v>41</v>
      </c>
      <c r="AX1172" s="13" t="s">
        <v>79</v>
      </c>
      <c r="AY1172" s="158" t="s">
        <v>178</v>
      </c>
    </row>
    <row r="1173" spans="2:65" s="12" customFormat="1" ht="10.199999999999999">
      <c r="B1173" s="150"/>
      <c r="D1173" s="151" t="s">
        <v>189</v>
      </c>
      <c r="E1173" s="152" t="s">
        <v>32</v>
      </c>
      <c r="F1173" s="153" t="s">
        <v>2403</v>
      </c>
      <c r="H1173" s="152" t="s">
        <v>32</v>
      </c>
      <c r="I1173" s="154"/>
      <c r="L1173" s="150"/>
      <c r="M1173" s="155"/>
      <c r="T1173" s="156"/>
      <c r="AT1173" s="152" t="s">
        <v>189</v>
      </c>
      <c r="AU1173" s="152" t="s">
        <v>199</v>
      </c>
      <c r="AV1173" s="12" t="s">
        <v>86</v>
      </c>
      <c r="AW1173" s="12" t="s">
        <v>41</v>
      </c>
      <c r="AX1173" s="12" t="s">
        <v>79</v>
      </c>
      <c r="AY1173" s="152" t="s">
        <v>178</v>
      </c>
    </row>
    <row r="1174" spans="2:65" s="13" customFormat="1" ht="10.199999999999999">
      <c r="B1174" s="157"/>
      <c r="D1174" s="151" t="s">
        <v>189</v>
      </c>
      <c r="E1174" s="158" t="s">
        <v>32</v>
      </c>
      <c r="F1174" s="159" t="s">
        <v>2430</v>
      </c>
      <c r="H1174" s="160">
        <v>785</v>
      </c>
      <c r="I1174" s="161"/>
      <c r="L1174" s="157"/>
      <c r="M1174" s="162"/>
      <c r="T1174" s="163"/>
      <c r="AT1174" s="158" t="s">
        <v>189</v>
      </c>
      <c r="AU1174" s="158" t="s">
        <v>199</v>
      </c>
      <c r="AV1174" s="13" t="s">
        <v>88</v>
      </c>
      <c r="AW1174" s="13" t="s">
        <v>41</v>
      </c>
      <c r="AX1174" s="13" t="s">
        <v>79</v>
      </c>
      <c r="AY1174" s="158" t="s">
        <v>178</v>
      </c>
    </row>
    <row r="1175" spans="2:65" s="14" customFormat="1" ht="10.199999999999999">
      <c r="B1175" s="164"/>
      <c r="D1175" s="151" t="s">
        <v>189</v>
      </c>
      <c r="E1175" s="165" t="s">
        <v>32</v>
      </c>
      <c r="F1175" s="166" t="s">
        <v>192</v>
      </c>
      <c r="H1175" s="167">
        <v>958</v>
      </c>
      <c r="I1175" s="168"/>
      <c r="L1175" s="164"/>
      <c r="M1175" s="169"/>
      <c r="T1175" s="170"/>
      <c r="AT1175" s="165" t="s">
        <v>189</v>
      </c>
      <c r="AU1175" s="165" t="s">
        <v>199</v>
      </c>
      <c r="AV1175" s="14" t="s">
        <v>185</v>
      </c>
      <c r="AW1175" s="14" t="s">
        <v>41</v>
      </c>
      <c r="AX1175" s="14" t="s">
        <v>86</v>
      </c>
      <c r="AY1175" s="165" t="s">
        <v>178</v>
      </c>
    </row>
    <row r="1176" spans="2:65" s="1" customFormat="1" ht="37.799999999999997" customHeight="1">
      <c r="B1176" s="34"/>
      <c r="C1176" s="133" t="s">
        <v>1940</v>
      </c>
      <c r="D1176" s="133" t="s">
        <v>180</v>
      </c>
      <c r="E1176" s="134" t="s">
        <v>654</v>
      </c>
      <c r="F1176" s="135" t="s">
        <v>655</v>
      </c>
      <c r="G1176" s="136" t="s">
        <v>202</v>
      </c>
      <c r="H1176" s="137">
        <v>958</v>
      </c>
      <c r="I1176" s="138"/>
      <c r="J1176" s="139">
        <f>ROUND(I1176*H1176,2)</f>
        <v>0</v>
      </c>
      <c r="K1176" s="135" t="s">
        <v>184</v>
      </c>
      <c r="L1176" s="34"/>
      <c r="M1176" s="140" t="s">
        <v>32</v>
      </c>
      <c r="N1176" s="141" t="s">
        <v>50</v>
      </c>
      <c r="P1176" s="142">
        <f>O1176*H1176</f>
        <v>0</v>
      </c>
      <c r="Q1176" s="142">
        <v>0</v>
      </c>
      <c r="R1176" s="142">
        <f>Q1176*H1176</f>
        <v>0</v>
      </c>
      <c r="S1176" s="142">
        <v>0</v>
      </c>
      <c r="T1176" s="143">
        <f>S1176*H1176</f>
        <v>0</v>
      </c>
      <c r="AR1176" s="144" t="s">
        <v>185</v>
      </c>
      <c r="AT1176" s="144" t="s">
        <v>180</v>
      </c>
      <c r="AU1176" s="144" t="s">
        <v>199</v>
      </c>
      <c r="AY1176" s="18" t="s">
        <v>178</v>
      </c>
      <c r="BE1176" s="145">
        <f>IF(N1176="základní",J1176,0)</f>
        <v>0</v>
      </c>
      <c r="BF1176" s="145">
        <f>IF(N1176="snížená",J1176,0)</f>
        <v>0</v>
      </c>
      <c r="BG1176" s="145">
        <f>IF(N1176="zákl. přenesená",J1176,0)</f>
        <v>0</v>
      </c>
      <c r="BH1176" s="145">
        <f>IF(N1176="sníž. přenesená",J1176,0)</f>
        <v>0</v>
      </c>
      <c r="BI1176" s="145">
        <f>IF(N1176="nulová",J1176,0)</f>
        <v>0</v>
      </c>
      <c r="BJ1176" s="18" t="s">
        <v>86</v>
      </c>
      <c r="BK1176" s="145">
        <f>ROUND(I1176*H1176,2)</f>
        <v>0</v>
      </c>
      <c r="BL1176" s="18" t="s">
        <v>185</v>
      </c>
      <c r="BM1176" s="144" t="s">
        <v>2503</v>
      </c>
    </row>
    <row r="1177" spans="2:65" s="1" customFormat="1" ht="10.199999999999999">
      <c r="B1177" s="34"/>
      <c r="D1177" s="146" t="s">
        <v>187</v>
      </c>
      <c r="F1177" s="147" t="s">
        <v>657</v>
      </c>
      <c r="I1177" s="148"/>
      <c r="L1177" s="34"/>
      <c r="M1177" s="149"/>
      <c r="T1177" s="55"/>
      <c r="AT1177" s="18" t="s">
        <v>187</v>
      </c>
      <c r="AU1177" s="18" t="s">
        <v>199</v>
      </c>
    </row>
    <row r="1178" spans="2:65" s="12" customFormat="1" ht="10.199999999999999">
      <c r="B1178" s="150"/>
      <c r="D1178" s="151" t="s">
        <v>189</v>
      </c>
      <c r="E1178" s="152" t="s">
        <v>32</v>
      </c>
      <c r="F1178" s="153" t="s">
        <v>2027</v>
      </c>
      <c r="H1178" s="152" t="s">
        <v>32</v>
      </c>
      <c r="I1178" s="154"/>
      <c r="L1178" s="150"/>
      <c r="M1178" s="155"/>
      <c r="T1178" s="156"/>
      <c r="AT1178" s="152" t="s">
        <v>189</v>
      </c>
      <c r="AU1178" s="152" t="s">
        <v>199</v>
      </c>
      <c r="AV1178" s="12" t="s">
        <v>86</v>
      </c>
      <c r="AW1178" s="12" t="s">
        <v>41</v>
      </c>
      <c r="AX1178" s="12" t="s">
        <v>79</v>
      </c>
      <c r="AY1178" s="152" t="s">
        <v>178</v>
      </c>
    </row>
    <row r="1179" spans="2:65" s="12" customFormat="1" ht="10.199999999999999">
      <c r="B1179" s="150"/>
      <c r="D1179" s="151" t="s">
        <v>189</v>
      </c>
      <c r="E1179" s="152" t="s">
        <v>32</v>
      </c>
      <c r="F1179" s="153" t="s">
        <v>2081</v>
      </c>
      <c r="H1179" s="152" t="s">
        <v>32</v>
      </c>
      <c r="I1179" s="154"/>
      <c r="L1179" s="150"/>
      <c r="M1179" s="155"/>
      <c r="T1179" s="156"/>
      <c r="AT1179" s="152" t="s">
        <v>189</v>
      </c>
      <c r="AU1179" s="152" t="s">
        <v>199</v>
      </c>
      <c r="AV1179" s="12" t="s">
        <v>86</v>
      </c>
      <c r="AW1179" s="12" t="s">
        <v>41</v>
      </c>
      <c r="AX1179" s="12" t="s">
        <v>79</v>
      </c>
      <c r="AY1179" s="152" t="s">
        <v>178</v>
      </c>
    </row>
    <row r="1180" spans="2:65" s="12" customFormat="1" ht="10.199999999999999">
      <c r="B1180" s="150"/>
      <c r="D1180" s="151" t="s">
        <v>189</v>
      </c>
      <c r="E1180" s="152" t="s">
        <v>32</v>
      </c>
      <c r="F1180" s="153" t="s">
        <v>2398</v>
      </c>
      <c r="H1180" s="152" t="s">
        <v>32</v>
      </c>
      <c r="I1180" s="154"/>
      <c r="L1180" s="150"/>
      <c r="M1180" s="155"/>
      <c r="T1180" s="156"/>
      <c r="AT1180" s="152" t="s">
        <v>189</v>
      </c>
      <c r="AU1180" s="152" t="s">
        <v>199</v>
      </c>
      <c r="AV1180" s="12" t="s">
        <v>86</v>
      </c>
      <c r="AW1180" s="12" t="s">
        <v>41</v>
      </c>
      <c r="AX1180" s="12" t="s">
        <v>79</v>
      </c>
      <c r="AY1180" s="152" t="s">
        <v>178</v>
      </c>
    </row>
    <row r="1181" spans="2:65" s="12" customFormat="1" ht="10.199999999999999">
      <c r="B1181" s="150"/>
      <c r="D1181" s="151" t="s">
        <v>189</v>
      </c>
      <c r="E1181" s="152" t="s">
        <v>32</v>
      </c>
      <c r="F1181" s="153" t="s">
        <v>2082</v>
      </c>
      <c r="H1181" s="152" t="s">
        <v>32</v>
      </c>
      <c r="I1181" s="154"/>
      <c r="L1181" s="150"/>
      <c r="M1181" s="155"/>
      <c r="T1181" s="156"/>
      <c r="AT1181" s="152" t="s">
        <v>189</v>
      </c>
      <c r="AU1181" s="152" t="s">
        <v>199</v>
      </c>
      <c r="AV1181" s="12" t="s">
        <v>86</v>
      </c>
      <c r="AW1181" s="12" t="s">
        <v>41</v>
      </c>
      <c r="AX1181" s="12" t="s">
        <v>79</v>
      </c>
      <c r="AY1181" s="152" t="s">
        <v>178</v>
      </c>
    </row>
    <row r="1182" spans="2:65" s="12" customFormat="1" ht="10.199999999999999">
      <c r="B1182" s="150"/>
      <c r="D1182" s="151" t="s">
        <v>189</v>
      </c>
      <c r="E1182" s="152" t="s">
        <v>32</v>
      </c>
      <c r="F1182" s="153" t="s">
        <v>2419</v>
      </c>
      <c r="H1182" s="152" t="s">
        <v>32</v>
      </c>
      <c r="I1182" s="154"/>
      <c r="L1182" s="150"/>
      <c r="M1182" s="155"/>
      <c r="T1182" s="156"/>
      <c r="AT1182" s="152" t="s">
        <v>189</v>
      </c>
      <c r="AU1182" s="152" t="s">
        <v>199</v>
      </c>
      <c r="AV1182" s="12" t="s">
        <v>86</v>
      </c>
      <c r="AW1182" s="12" t="s">
        <v>41</v>
      </c>
      <c r="AX1182" s="12" t="s">
        <v>79</v>
      </c>
      <c r="AY1182" s="152" t="s">
        <v>178</v>
      </c>
    </row>
    <row r="1183" spans="2:65" s="12" customFormat="1" ht="10.199999999999999">
      <c r="B1183" s="150"/>
      <c r="D1183" s="151" t="s">
        <v>189</v>
      </c>
      <c r="E1183" s="152" t="s">
        <v>32</v>
      </c>
      <c r="F1183" s="153" t="s">
        <v>2400</v>
      </c>
      <c r="H1183" s="152" t="s">
        <v>32</v>
      </c>
      <c r="I1183" s="154"/>
      <c r="L1183" s="150"/>
      <c r="M1183" s="155"/>
      <c r="T1183" s="156"/>
      <c r="AT1183" s="152" t="s">
        <v>189</v>
      </c>
      <c r="AU1183" s="152" t="s">
        <v>199</v>
      </c>
      <c r="AV1183" s="12" t="s">
        <v>86</v>
      </c>
      <c r="AW1183" s="12" t="s">
        <v>41</v>
      </c>
      <c r="AX1183" s="12" t="s">
        <v>79</v>
      </c>
      <c r="AY1183" s="152" t="s">
        <v>178</v>
      </c>
    </row>
    <row r="1184" spans="2:65" s="13" customFormat="1" ht="20.399999999999999">
      <c r="B1184" s="157"/>
      <c r="D1184" s="151" t="s">
        <v>189</v>
      </c>
      <c r="E1184" s="158" t="s">
        <v>32</v>
      </c>
      <c r="F1184" s="159" t="s">
        <v>2429</v>
      </c>
      <c r="H1184" s="160">
        <v>173</v>
      </c>
      <c r="I1184" s="161"/>
      <c r="L1184" s="157"/>
      <c r="M1184" s="162"/>
      <c r="T1184" s="163"/>
      <c r="AT1184" s="158" t="s">
        <v>189</v>
      </c>
      <c r="AU1184" s="158" t="s">
        <v>199</v>
      </c>
      <c r="AV1184" s="13" t="s">
        <v>88</v>
      </c>
      <c r="AW1184" s="13" t="s">
        <v>41</v>
      </c>
      <c r="AX1184" s="13" t="s">
        <v>79</v>
      </c>
      <c r="AY1184" s="158" t="s">
        <v>178</v>
      </c>
    </row>
    <row r="1185" spans="2:65" s="12" customFormat="1" ht="10.199999999999999">
      <c r="B1185" s="150"/>
      <c r="D1185" s="151" t="s">
        <v>189</v>
      </c>
      <c r="E1185" s="152" t="s">
        <v>32</v>
      </c>
      <c r="F1185" s="153" t="s">
        <v>2403</v>
      </c>
      <c r="H1185" s="152" t="s">
        <v>32</v>
      </c>
      <c r="I1185" s="154"/>
      <c r="L1185" s="150"/>
      <c r="M1185" s="155"/>
      <c r="T1185" s="156"/>
      <c r="AT1185" s="152" t="s">
        <v>189</v>
      </c>
      <c r="AU1185" s="152" t="s">
        <v>199</v>
      </c>
      <c r="AV1185" s="12" t="s">
        <v>86</v>
      </c>
      <c r="AW1185" s="12" t="s">
        <v>41</v>
      </c>
      <c r="AX1185" s="12" t="s">
        <v>79</v>
      </c>
      <c r="AY1185" s="152" t="s">
        <v>178</v>
      </c>
    </row>
    <row r="1186" spans="2:65" s="13" customFormat="1" ht="10.199999999999999">
      <c r="B1186" s="157"/>
      <c r="D1186" s="151" t="s">
        <v>189</v>
      </c>
      <c r="E1186" s="158" t="s">
        <v>32</v>
      </c>
      <c r="F1186" s="159" t="s">
        <v>2430</v>
      </c>
      <c r="H1186" s="160">
        <v>785</v>
      </c>
      <c r="I1186" s="161"/>
      <c r="L1186" s="157"/>
      <c r="M1186" s="162"/>
      <c r="T1186" s="163"/>
      <c r="AT1186" s="158" t="s">
        <v>189</v>
      </c>
      <c r="AU1186" s="158" t="s">
        <v>199</v>
      </c>
      <c r="AV1186" s="13" t="s">
        <v>88</v>
      </c>
      <c r="AW1186" s="13" t="s">
        <v>41</v>
      </c>
      <c r="AX1186" s="13" t="s">
        <v>79</v>
      </c>
      <c r="AY1186" s="158" t="s">
        <v>178</v>
      </c>
    </row>
    <row r="1187" spans="2:65" s="14" customFormat="1" ht="10.199999999999999">
      <c r="B1187" s="164"/>
      <c r="D1187" s="151" t="s">
        <v>189</v>
      </c>
      <c r="E1187" s="165" t="s">
        <v>32</v>
      </c>
      <c r="F1187" s="166" t="s">
        <v>192</v>
      </c>
      <c r="H1187" s="167">
        <v>958</v>
      </c>
      <c r="I1187" s="168"/>
      <c r="L1187" s="164"/>
      <c r="M1187" s="169"/>
      <c r="T1187" s="170"/>
      <c r="AT1187" s="165" t="s">
        <v>189</v>
      </c>
      <c r="AU1187" s="165" t="s">
        <v>199</v>
      </c>
      <c r="AV1187" s="14" t="s">
        <v>185</v>
      </c>
      <c r="AW1187" s="14" t="s">
        <v>41</v>
      </c>
      <c r="AX1187" s="14" t="s">
        <v>86</v>
      </c>
      <c r="AY1187" s="165" t="s">
        <v>178</v>
      </c>
    </row>
    <row r="1188" spans="2:65" s="1" customFormat="1" ht="37.799999999999997" customHeight="1">
      <c r="B1188" s="34"/>
      <c r="C1188" s="133" t="s">
        <v>1945</v>
      </c>
      <c r="D1188" s="133" t="s">
        <v>180</v>
      </c>
      <c r="E1188" s="134" t="s">
        <v>1150</v>
      </c>
      <c r="F1188" s="135" t="s">
        <v>1151</v>
      </c>
      <c r="G1188" s="136" t="s">
        <v>202</v>
      </c>
      <c r="H1188" s="137">
        <v>1006.79</v>
      </c>
      <c r="I1188" s="138"/>
      <c r="J1188" s="139">
        <f>ROUND(I1188*H1188,2)</f>
        <v>0</v>
      </c>
      <c r="K1188" s="135" t="s">
        <v>184</v>
      </c>
      <c r="L1188" s="34"/>
      <c r="M1188" s="140" t="s">
        <v>32</v>
      </c>
      <c r="N1188" s="141" t="s">
        <v>50</v>
      </c>
      <c r="P1188" s="142">
        <f>O1188*H1188</f>
        <v>0</v>
      </c>
      <c r="Q1188" s="142">
        <v>0</v>
      </c>
      <c r="R1188" s="142">
        <f>Q1188*H1188</f>
        <v>0</v>
      </c>
      <c r="S1188" s="142">
        <v>0</v>
      </c>
      <c r="T1188" s="143">
        <f>S1188*H1188</f>
        <v>0</v>
      </c>
      <c r="AR1188" s="144" t="s">
        <v>185</v>
      </c>
      <c r="AT1188" s="144" t="s">
        <v>180</v>
      </c>
      <c r="AU1188" s="144" t="s">
        <v>199</v>
      </c>
      <c r="AY1188" s="18" t="s">
        <v>178</v>
      </c>
      <c r="BE1188" s="145">
        <f>IF(N1188="základní",J1188,0)</f>
        <v>0</v>
      </c>
      <c r="BF1188" s="145">
        <f>IF(N1188="snížená",J1188,0)</f>
        <v>0</v>
      </c>
      <c r="BG1188" s="145">
        <f>IF(N1188="zákl. přenesená",J1188,0)</f>
        <v>0</v>
      </c>
      <c r="BH1188" s="145">
        <f>IF(N1188="sníž. přenesená",J1188,0)</f>
        <v>0</v>
      </c>
      <c r="BI1188" s="145">
        <f>IF(N1188="nulová",J1188,0)</f>
        <v>0</v>
      </c>
      <c r="BJ1188" s="18" t="s">
        <v>86</v>
      </c>
      <c r="BK1188" s="145">
        <f>ROUND(I1188*H1188,2)</f>
        <v>0</v>
      </c>
      <c r="BL1188" s="18" t="s">
        <v>185</v>
      </c>
      <c r="BM1188" s="144" t="s">
        <v>2504</v>
      </c>
    </row>
    <row r="1189" spans="2:65" s="1" customFormat="1" ht="10.199999999999999">
      <c r="B1189" s="34"/>
      <c r="D1189" s="146" t="s">
        <v>187</v>
      </c>
      <c r="F1189" s="147" t="s">
        <v>1153</v>
      </c>
      <c r="I1189" s="148"/>
      <c r="L1189" s="34"/>
      <c r="M1189" s="149"/>
      <c r="T1189" s="55"/>
      <c r="AT1189" s="18" t="s">
        <v>187</v>
      </c>
      <c r="AU1189" s="18" t="s">
        <v>199</v>
      </c>
    </row>
    <row r="1190" spans="2:65" s="12" customFormat="1" ht="10.199999999999999">
      <c r="B1190" s="150"/>
      <c r="D1190" s="151" t="s">
        <v>189</v>
      </c>
      <c r="E1190" s="152" t="s">
        <v>32</v>
      </c>
      <c r="F1190" s="153" t="s">
        <v>2027</v>
      </c>
      <c r="H1190" s="152" t="s">
        <v>32</v>
      </c>
      <c r="I1190" s="154"/>
      <c r="L1190" s="150"/>
      <c r="M1190" s="155"/>
      <c r="T1190" s="156"/>
      <c r="AT1190" s="152" t="s">
        <v>189</v>
      </c>
      <c r="AU1190" s="152" t="s">
        <v>199</v>
      </c>
      <c r="AV1190" s="12" t="s">
        <v>86</v>
      </c>
      <c r="AW1190" s="12" t="s">
        <v>41</v>
      </c>
      <c r="AX1190" s="12" t="s">
        <v>79</v>
      </c>
      <c r="AY1190" s="152" t="s">
        <v>178</v>
      </c>
    </row>
    <row r="1191" spans="2:65" s="12" customFormat="1" ht="10.199999999999999">
      <c r="B1191" s="150"/>
      <c r="D1191" s="151" t="s">
        <v>189</v>
      </c>
      <c r="E1191" s="152" t="s">
        <v>32</v>
      </c>
      <c r="F1191" s="153" t="s">
        <v>2081</v>
      </c>
      <c r="H1191" s="152" t="s">
        <v>32</v>
      </c>
      <c r="I1191" s="154"/>
      <c r="L1191" s="150"/>
      <c r="M1191" s="155"/>
      <c r="T1191" s="156"/>
      <c r="AT1191" s="152" t="s">
        <v>189</v>
      </c>
      <c r="AU1191" s="152" t="s">
        <v>199</v>
      </c>
      <c r="AV1191" s="12" t="s">
        <v>86</v>
      </c>
      <c r="AW1191" s="12" t="s">
        <v>41</v>
      </c>
      <c r="AX1191" s="12" t="s">
        <v>79</v>
      </c>
      <c r="AY1191" s="152" t="s">
        <v>178</v>
      </c>
    </row>
    <row r="1192" spans="2:65" s="12" customFormat="1" ht="10.199999999999999">
      <c r="B1192" s="150"/>
      <c r="D1192" s="151" t="s">
        <v>189</v>
      </c>
      <c r="E1192" s="152" t="s">
        <v>32</v>
      </c>
      <c r="F1192" s="153" t="s">
        <v>2398</v>
      </c>
      <c r="H1192" s="152" t="s">
        <v>32</v>
      </c>
      <c r="I1192" s="154"/>
      <c r="L1192" s="150"/>
      <c r="M1192" s="155"/>
      <c r="T1192" s="156"/>
      <c r="AT1192" s="152" t="s">
        <v>189</v>
      </c>
      <c r="AU1192" s="152" t="s">
        <v>199</v>
      </c>
      <c r="AV1192" s="12" t="s">
        <v>86</v>
      </c>
      <c r="AW1192" s="12" t="s">
        <v>41</v>
      </c>
      <c r="AX1192" s="12" t="s">
        <v>79</v>
      </c>
      <c r="AY1192" s="152" t="s">
        <v>178</v>
      </c>
    </row>
    <row r="1193" spans="2:65" s="12" customFormat="1" ht="10.199999999999999">
      <c r="B1193" s="150"/>
      <c r="D1193" s="151" t="s">
        <v>189</v>
      </c>
      <c r="E1193" s="152" t="s">
        <v>32</v>
      </c>
      <c r="F1193" s="153" t="s">
        <v>2082</v>
      </c>
      <c r="H1193" s="152" t="s">
        <v>32</v>
      </c>
      <c r="I1193" s="154"/>
      <c r="L1193" s="150"/>
      <c r="M1193" s="155"/>
      <c r="T1193" s="156"/>
      <c r="AT1193" s="152" t="s">
        <v>189</v>
      </c>
      <c r="AU1193" s="152" t="s">
        <v>199</v>
      </c>
      <c r="AV1193" s="12" t="s">
        <v>86</v>
      </c>
      <c r="AW1193" s="12" t="s">
        <v>41</v>
      </c>
      <c r="AX1193" s="12" t="s">
        <v>79</v>
      </c>
      <c r="AY1193" s="152" t="s">
        <v>178</v>
      </c>
    </row>
    <row r="1194" spans="2:65" s="12" customFormat="1" ht="20.399999999999999">
      <c r="B1194" s="150"/>
      <c r="D1194" s="151" t="s">
        <v>189</v>
      </c>
      <c r="E1194" s="152" t="s">
        <v>32</v>
      </c>
      <c r="F1194" s="153" t="s">
        <v>2432</v>
      </c>
      <c r="H1194" s="152" t="s">
        <v>32</v>
      </c>
      <c r="I1194" s="154"/>
      <c r="L1194" s="150"/>
      <c r="M1194" s="155"/>
      <c r="T1194" s="156"/>
      <c r="AT1194" s="152" t="s">
        <v>189</v>
      </c>
      <c r="AU1194" s="152" t="s">
        <v>199</v>
      </c>
      <c r="AV1194" s="12" t="s">
        <v>86</v>
      </c>
      <c r="AW1194" s="12" t="s">
        <v>41</v>
      </c>
      <c r="AX1194" s="12" t="s">
        <v>79</v>
      </c>
      <c r="AY1194" s="152" t="s">
        <v>178</v>
      </c>
    </row>
    <row r="1195" spans="2:65" s="12" customFormat="1" ht="10.199999999999999">
      <c r="B1195" s="150"/>
      <c r="D1195" s="151" t="s">
        <v>189</v>
      </c>
      <c r="E1195" s="152" t="s">
        <v>32</v>
      </c>
      <c r="F1195" s="153" t="s">
        <v>2315</v>
      </c>
      <c r="H1195" s="152" t="s">
        <v>32</v>
      </c>
      <c r="I1195" s="154"/>
      <c r="L1195" s="150"/>
      <c r="M1195" s="155"/>
      <c r="T1195" s="156"/>
      <c r="AT1195" s="152" t="s">
        <v>189</v>
      </c>
      <c r="AU1195" s="152" t="s">
        <v>199</v>
      </c>
      <c r="AV1195" s="12" t="s">
        <v>86</v>
      </c>
      <c r="AW1195" s="12" t="s">
        <v>41</v>
      </c>
      <c r="AX1195" s="12" t="s">
        <v>79</v>
      </c>
      <c r="AY1195" s="152" t="s">
        <v>178</v>
      </c>
    </row>
    <row r="1196" spans="2:65" s="13" customFormat="1" ht="10.199999999999999">
      <c r="B1196" s="157"/>
      <c r="D1196" s="151" t="s">
        <v>189</v>
      </c>
      <c r="E1196" s="158" t="s">
        <v>32</v>
      </c>
      <c r="F1196" s="159" t="s">
        <v>2409</v>
      </c>
      <c r="H1196" s="160">
        <v>7.59</v>
      </c>
      <c r="I1196" s="161"/>
      <c r="L1196" s="157"/>
      <c r="M1196" s="162"/>
      <c r="T1196" s="163"/>
      <c r="AT1196" s="158" t="s">
        <v>189</v>
      </c>
      <c r="AU1196" s="158" t="s">
        <v>199</v>
      </c>
      <c r="AV1196" s="13" t="s">
        <v>88</v>
      </c>
      <c r="AW1196" s="13" t="s">
        <v>41</v>
      </c>
      <c r="AX1196" s="13" t="s">
        <v>79</v>
      </c>
      <c r="AY1196" s="158" t="s">
        <v>178</v>
      </c>
    </row>
    <row r="1197" spans="2:65" s="12" customFormat="1" ht="10.199999999999999">
      <c r="B1197" s="150"/>
      <c r="D1197" s="151" t="s">
        <v>189</v>
      </c>
      <c r="E1197" s="152" t="s">
        <v>32</v>
      </c>
      <c r="F1197" s="153" t="s">
        <v>2400</v>
      </c>
      <c r="H1197" s="152" t="s">
        <v>32</v>
      </c>
      <c r="I1197" s="154"/>
      <c r="L1197" s="150"/>
      <c r="M1197" s="155"/>
      <c r="T1197" s="156"/>
      <c r="AT1197" s="152" t="s">
        <v>189</v>
      </c>
      <c r="AU1197" s="152" t="s">
        <v>199</v>
      </c>
      <c r="AV1197" s="12" t="s">
        <v>86</v>
      </c>
      <c r="AW1197" s="12" t="s">
        <v>41</v>
      </c>
      <c r="AX1197" s="12" t="s">
        <v>79</v>
      </c>
      <c r="AY1197" s="152" t="s">
        <v>178</v>
      </c>
    </row>
    <row r="1198" spans="2:65" s="13" customFormat="1" ht="20.399999999999999">
      <c r="B1198" s="157"/>
      <c r="D1198" s="151" t="s">
        <v>189</v>
      </c>
      <c r="E1198" s="158" t="s">
        <v>32</v>
      </c>
      <c r="F1198" s="159" t="s">
        <v>2439</v>
      </c>
      <c r="H1198" s="160">
        <v>167.2</v>
      </c>
      <c r="I1198" s="161"/>
      <c r="L1198" s="157"/>
      <c r="M1198" s="162"/>
      <c r="T1198" s="163"/>
      <c r="AT1198" s="158" t="s">
        <v>189</v>
      </c>
      <c r="AU1198" s="158" t="s">
        <v>199</v>
      </c>
      <c r="AV1198" s="13" t="s">
        <v>88</v>
      </c>
      <c r="AW1198" s="13" t="s">
        <v>41</v>
      </c>
      <c r="AX1198" s="13" t="s">
        <v>79</v>
      </c>
      <c r="AY1198" s="158" t="s">
        <v>178</v>
      </c>
    </row>
    <row r="1199" spans="2:65" s="13" customFormat="1" ht="10.199999999999999">
      <c r="B1199" s="157"/>
      <c r="D1199" s="151" t="s">
        <v>189</v>
      </c>
      <c r="E1199" s="158" t="s">
        <v>32</v>
      </c>
      <c r="F1199" s="159" t="s">
        <v>2437</v>
      </c>
      <c r="H1199" s="160">
        <v>6</v>
      </c>
      <c r="I1199" s="161"/>
      <c r="L1199" s="157"/>
      <c r="M1199" s="162"/>
      <c r="T1199" s="163"/>
      <c r="AT1199" s="158" t="s">
        <v>189</v>
      </c>
      <c r="AU1199" s="158" t="s">
        <v>199</v>
      </c>
      <c r="AV1199" s="13" t="s">
        <v>88</v>
      </c>
      <c r="AW1199" s="13" t="s">
        <v>41</v>
      </c>
      <c r="AX1199" s="13" t="s">
        <v>79</v>
      </c>
      <c r="AY1199" s="158" t="s">
        <v>178</v>
      </c>
    </row>
    <row r="1200" spans="2:65" s="12" customFormat="1" ht="10.199999999999999">
      <c r="B1200" s="150"/>
      <c r="D1200" s="151" t="s">
        <v>189</v>
      </c>
      <c r="E1200" s="152" t="s">
        <v>32</v>
      </c>
      <c r="F1200" s="153" t="s">
        <v>2403</v>
      </c>
      <c r="H1200" s="152" t="s">
        <v>32</v>
      </c>
      <c r="I1200" s="154"/>
      <c r="L1200" s="150"/>
      <c r="M1200" s="155"/>
      <c r="T1200" s="156"/>
      <c r="AT1200" s="152" t="s">
        <v>189</v>
      </c>
      <c r="AU1200" s="152" t="s">
        <v>199</v>
      </c>
      <c r="AV1200" s="12" t="s">
        <v>86</v>
      </c>
      <c r="AW1200" s="12" t="s">
        <v>41</v>
      </c>
      <c r="AX1200" s="12" t="s">
        <v>79</v>
      </c>
      <c r="AY1200" s="152" t="s">
        <v>178</v>
      </c>
    </row>
    <row r="1201" spans="2:65" s="13" customFormat="1" ht="40.799999999999997">
      <c r="B1201" s="157"/>
      <c r="D1201" s="151" t="s">
        <v>189</v>
      </c>
      <c r="E1201" s="158" t="s">
        <v>32</v>
      </c>
      <c r="F1201" s="159" t="s">
        <v>2443</v>
      </c>
      <c r="H1201" s="160">
        <v>794</v>
      </c>
      <c r="I1201" s="161"/>
      <c r="L1201" s="157"/>
      <c r="M1201" s="162"/>
      <c r="T1201" s="163"/>
      <c r="AT1201" s="158" t="s">
        <v>189</v>
      </c>
      <c r="AU1201" s="158" t="s">
        <v>199</v>
      </c>
      <c r="AV1201" s="13" t="s">
        <v>88</v>
      </c>
      <c r="AW1201" s="13" t="s">
        <v>41</v>
      </c>
      <c r="AX1201" s="13" t="s">
        <v>79</v>
      </c>
      <c r="AY1201" s="158" t="s">
        <v>178</v>
      </c>
    </row>
    <row r="1202" spans="2:65" s="13" customFormat="1" ht="10.199999999999999">
      <c r="B1202" s="157"/>
      <c r="D1202" s="151" t="s">
        <v>189</v>
      </c>
      <c r="E1202" s="158" t="s">
        <v>32</v>
      </c>
      <c r="F1202" s="159" t="s">
        <v>2441</v>
      </c>
      <c r="H1202" s="160">
        <v>32</v>
      </c>
      <c r="I1202" s="161"/>
      <c r="L1202" s="157"/>
      <c r="M1202" s="162"/>
      <c r="T1202" s="163"/>
      <c r="AT1202" s="158" t="s">
        <v>189</v>
      </c>
      <c r="AU1202" s="158" t="s">
        <v>199</v>
      </c>
      <c r="AV1202" s="13" t="s">
        <v>88</v>
      </c>
      <c r="AW1202" s="13" t="s">
        <v>41</v>
      </c>
      <c r="AX1202" s="13" t="s">
        <v>79</v>
      </c>
      <c r="AY1202" s="158" t="s">
        <v>178</v>
      </c>
    </row>
    <row r="1203" spans="2:65" s="14" customFormat="1" ht="10.199999999999999">
      <c r="B1203" s="164"/>
      <c r="D1203" s="151" t="s">
        <v>189</v>
      </c>
      <c r="E1203" s="165" t="s">
        <v>32</v>
      </c>
      <c r="F1203" s="166" t="s">
        <v>192</v>
      </c>
      <c r="H1203" s="167">
        <v>1006.79</v>
      </c>
      <c r="I1203" s="168"/>
      <c r="L1203" s="164"/>
      <c r="M1203" s="169"/>
      <c r="T1203" s="170"/>
      <c r="AT1203" s="165" t="s">
        <v>189</v>
      </c>
      <c r="AU1203" s="165" t="s">
        <v>199</v>
      </c>
      <c r="AV1203" s="14" t="s">
        <v>185</v>
      </c>
      <c r="AW1203" s="14" t="s">
        <v>41</v>
      </c>
      <c r="AX1203" s="14" t="s">
        <v>86</v>
      </c>
      <c r="AY1203" s="165" t="s">
        <v>178</v>
      </c>
    </row>
    <row r="1204" spans="2:65" s="11" customFormat="1" ht="20.85" customHeight="1">
      <c r="B1204" s="121"/>
      <c r="D1204" s="122" t="s">
        <v>78</v>
      </c>
      <c r="E1204" s="131" t="s">
        <v>1548</v>
      </c>
      <c r="F1204" s="131" t="s">
        <v>2505</v>
      </c>
      <c r="I1204" s="124"/>
      <c r="J1204" s="132">
        <f>BK1204</f>
        <v>0</v>
      </c>
      <c r="L1204" s="121"/>
      <c r="M1204" s="126"/>
      <c r="P1204" s="127">
        <f>SUM(P1205:P1480)</f>
        <v>0</v>
      </c>
      <c r="R1204" s="127">
        <f>SUM(R1205:R1480)</f>
        <v>0.1193584</v>
      </c>
      <c r="T1204" s="128">
        <f>SUM(T1205:T1480)</f>
        <v>82.599980000000002</v>
      </c>
      <c r="AR1204" s="122" t="s">
        <v>86</v>
      </c>
      <c r="AT1204" s="129" t="s">
        <v>78</v>
      </c>
      <c r="AU1204" s="129" t="s">
        <v>88</v>
      </c>
      <c r="AY1204" s="122" t="s">
        <v>178</v>
      </c>
      <c r="BK1204" s="130">
        <f>SUM(BK1205:BK1480)</f>
        <v>0</v>
      </c>
    </row>
    <row r="1205" spans="2:65" s="1" customFormat="1" ht="66.75" customHeight="1">
      <c r="B1205" s="34"/>
      <c r="C1205" s="133" t="s">
        <v>1951</v>
      </c>
      <c r="D1205" s="133" t="s">
        <v>180</v>
      </c>
      <c r="E1205" s="134" t="s">
        <v>2506</v>
      </c>
      <c r="F1205" s="135" t="s">
        <v>2507</v>
      </c>
      <c r="G1205" s="136" t="s">
        <v>234</v>
      </c>
      <c r="H1205" s="137">
        <v>62.45</v>
      </c>
      <c r="I1205" s="138"/>
      <c r="J1205" s="139">
        <f>ROUND(I1205*H1205,2)</f>
        <v>0</v>
      </c>
      <c r="K1205" s="135" t="s">
        <v>184</v>
      </c>
      <c r="L1205" s="34"/>
      <c r="M1205" s="140" t="s">
        <v>32</v>
      </c>
      <c r="N1205" s="141" t="s">
        <v>50</v>
      </c>
      <c r="P1205" s="142">
        <f>O1205*H1205</f>
        <v>0</v>
      </c>
      <c r="Q1205" s="142">
        <v>0</v>
      </c>
      <c r="R1205" s="142">
        <f>Q1205*H1205</f>
        <v>0</v>
      </c>
      <c r="S1205" s="142">
        <v>0.57999999999999996</v>
      </c>
      <c r="T1205" s="143">
        <f>S1205*H1205</f>
        <v>36.220999999999997</v>
      </c>
      <c r="AR1205" s="144" t="s">
        <v>185</v>
      </c>
      <c r="AT1205" s="144" t="s">
        <v>180</v>
      </c>
      <c r="AU1205" s="144" t="s">
        <v>199</v>
      </c>
      <c r="AY1205" s="18" t="s">
        <v>178</v>
      </c>
      <c r="BE1205" s="145">
        <f>IF(N1205="základní",J1205,0)</f>
        <v>0</v>
      </c>
      <c r="BF1205" s="145">
        <f>IF(N1205="snížená",J1205,0)</f>
        <v>0</v>
      </c>
      <c r="BG1205" s="145">
        <f>IF(N1205="zákl. přenesená",J1205,0)</f>
        <v>0</v>
      </c>
      <c r="BH1205" s="145">
        <f>IF(N1205="sníž. přenesená",J1205,0)</f>
        <v>0</v>
      </c>
      <c r="BI1205" s="145">
        <f>IF(N1205="nulová",J1205,0)</f>
        <v>0</v>
      </c>
      <c r="BJ1205" s="18" t="s">
        <v>86</v>
      </c>
      <c r="BK1205" s="145">
        <f>ROUND(I1205*H1205,2)</f>
        <v>0</v>
      </c>
      <c r="BL1205" s="18" t="s">
        <v>185</v>
      </c>
      <c r="BM1205" s="144" t="s">
        <v>2508</v>
      </c>
    </row>
    <row r="1206" spans="2:65" s="1" customFormat="1" ht="10.199999999999999">
      <c r="B1206" s="34"/>
      <c r="D1206" s="146" t="s">
        <v>187</v>
      </c>
      <c r="F1206" s="147" t="s">
        <v>2509</v>
      </c>
      <c r="I1206" s="148"/>
      <c r="L1206" s="34"/>
      <c r="M1206" s="149"/>
      <c r="T1206" s="55"/>
      <c r="AT1206" s="18" t="s">
        <v>187</v>
      </c>
      <c r="AU1206" s="18" t="s">
        <v>199</v>
      </c>
    </row>
    <row r="1207" spans="2:65" s="12" customFormat="1" ht="10.199999999999999">
      <c r="B1207" s="150"/>
      <c r="D1207" s="151" t="s">
        <v>189</v>
      </c>
      <c r="E1207" s="152" t="s">
        <v>32</v>
      </c>
      <c r="F1207" s="153" t="s">
        <v>2027</v>
      </c>
      <c r="H1207" s="152" t="s">
        <v>32</v>
      </c>
      <c r="I1207" s="154"/>
      <c r="L1207" s="150"/>
      <c r="M1207" s="155"/>
      <c r="T1207" s="156"/>
      <c r="AT1207" s="152" t="s">
        <v>189</v>
      </c>
      <c r="AU1207" s="152" t="s">
        <v>199</v>
      </c>
      <c r="AV1207" s="12" t="s">
        <v>86</v>
      </c>
      <c r="AW1207" s="12" t="s">
        <v>41</v>
      </c>
      <c r="AX1207" s="12" t="s">
        <v>79</v>
      </c>
      <c r="AY1207" s="152" t="s">
        <v>178</v>
      </c>
    </row>
    <row r="1208" spans="2:65" s="12" customFormat="1" ht="10.199999999999999">
      <c r="B1208" s="150"/>
      <c r="D1208" s="151" t="s">
        <v>189</v>
      </c>
      <c r="E1208" s="152" t="s">
        <v>32</v>
      </c>
      <c r="F1208" s="153" t="s">
        <v>2081</v>
      </c>
      <c r="H1208" s="152" t="s">
        <v>32</v>
      </c>
      <c r="I1208" s="154"/>
      <c r="L1208" s="150"/>
      <c r="M1208" s="155"/>
      <c r="T1208" s="156"/>
      <c r="AT1208" s="152" t="s">
        <v>189</v>
      </c>
      <c r="AU1208" s="152" t="s">
        <v>199</v>
      </c>
      <c r="AV1208" s="12" t="s">
        <v>86</v>
      </c>
      <c r="AW1208" s="12" t="s">
        <v>41</v>
      </c>
      <c r="AX1208" s="12" t="s">
        <v>79</v>
      </c>
      <c r="AY1208" s="152" t="s">
        <v>178</v>
      </c>
    </row>
    <row r="1209" spans="2:65" s="12" customFormat="1" ht="10.199999999999999">
      <c r="B1209" s="150"/>
      <c r="D1209" s="151" t="s">
        <v>189</v>
      </c>
      <c r="E1209" s="152" t="s">
        <v>32</v>
      </c>
      <c r="F1209" s="153" t="s">
        <v>2398</v>
      </c>
      <c r="H1209" s="152" t="s">
        <v>32</v>
      </c>
      <c r="I1209" s="154"/>
      <c r="L1209" s="150"/>
      <c r="M1209" s="155"/>
      <c r="T1209" s="156"/>
      <c r="AT1209" s="152" t="s">
        <v>189</v>
      </c>
      <c r="AU1209" s="152" t="s">
        <v>199</v>
      </c>
      <c r="AV1209" s="12" t="s">
        <v>86</v>
      </c>
      <c r="AW1209" s="12" t="s">
        <v>41</v>
      </c>
      <c r="AX1209" s="12" t="s">
        <v>79</v>
      </c>
      <c r="AY1209" s="152" t="s">
        <v>178</v>
      </c>
    </row>
    <row r="1210" spans="2:65" s="12" customFormat="1" ht="10.199999999999999">
      <c r="B1210" s="150"/>
      <c r="D1210" s="151" t="s">
        <v>189</v>
      </c>
      <c r="E1210" s="152" t="s">
        <v>32</v>
      </c>
      <c r="F1210" s="153" t="s">
        <v>393</v>
      </c>
      <c r="H1210" s="152" t="s">
        <v>32</v>
      </c>
      <c r="I1210" s="154"/>
      <c r="L1210" s="150"/>
      <c r="M1210" s="155"/>
      <c r="T1210" s="156"/>
      <c r="AT1210" s="152" t="s">
        <v>189</v>
      </c>
      <c r="AU1210" s="152" t="s">
        <v>199</v>
      </c>
      <c r="AV1210" s="12" t="s">
        <v>86</v>
      </c>
      <c r="AW1210" s="12" t="s">
        <v>41</v>
      </c>
      <c r="AX1210" s="12" t="s">
        <v>79</v>
      </c>
      <c r="AY1210" s="152" t="s">
        <v>178</v>
      </c>
    </row>
    <row r="1211" spans="2:65" s="12" customFormat="1" ht="10.199999999999999">
      <c r="B1211" s="150"/>
      <c r="D1211" s="151" t="s">
        <v>189</v>
      </c>
      <c r="E1211" s="152" t="s">
        <v>32</v>
      </c>
      <c r="F1211" s="153" t="s">
        <v>283</v>
      </c>
      <c r="H1211" s="152" t="s">
        <v>32</v>
      </c>
      <c r="I1211" s="154"/>
      <c r="L1211" s="150"/>
      <c r="M1211" s="155"/>
      <c r="T1211" s="156"/>
      <c r="AT1211" s="152" t="s">
        <v>189</v>
      </c>
      <c r="AU1211" s="152" t="s">
        <v>199</v>
      </c>
      <c r="AV1211" s="12" t="s">
        <v>86</v>
      </c>
      <c r="AW1211" s="12" t="s">
        <v>41</v>
      </c>
      <c r="AX1211" s="12" t="s">
        <v>79</v>
      </c>
      <c r="AY1211" s="152" t="s">
        <v>178</v>
      </c>
    </row>
    <row r="1212" spans="2:65" s="12" customFormat="1" ht="10.199999999999999">
      <c r="B1212" s="150"/>
      <c r="D1212" s="151" t="s">
        <v>189</v>
      </c>
      <c r="E1212" s="152" t="s">
        <v>32</v>
      </c>
      <c r="F1212" s="153" t="s">
        <v>2315</v>
      </c>
      <c r="H1212" s="152" t="s">
        <v>32</v>
      </c>
      <c r="I1212" s="154"/>
      <c r="L1212" s="150"/>
      <c r="M1212" s="155"/>
      <c r="T1212" s="156"/>
      <c r="AT1212" s="152" t="s">
        <v>189</v>
      </c>
      <c r="AU1212" s="152" t="s">
        <v>199</v>
      </c>
      <c r="AV1212" s="12" t="s">
        <v>86</v>
      </c>
      <c r="AW1212" s="12" t="s">
        <v>41</v>
      </c>
      <c r="AX1212" s="12" t="s">
        <v>79</v>
      </c>
      <c r="AY1212" s="152" t="s">
        <v>178</v>
      </c>
    </row>
    <row r="1213" spans="2:65" s="13" customFormat="1" ht="20.399999999999999">
      <c r="B1213" s="157"/>
      <c r="D1213" s="151" t="s">
        <v>189</v>
      </c>
      <c r="E1213" s="158" t="s">
        <v>32</v>
      </c>
      <c r="F1213" s="159" t="s">
        <v>2510</v>
      </c>
      <c r="H1213" s="160">
        <v>12</v>
      </c>
      <c r="I1213" s="161"/>
      <c r="L1213" s="157"/>
      <c r="M1213" s="162"/>
      <c r="T1213" s="163"/>
      <c r="AT1213" s="158" t="s">
        <v>189</v>
      </c>
      <c r="AU1213" s="158" t="s">
        <v>199</v>
      </c>
      <c r="AV1213" s="13" t="s">
        <v>88</v>
      </c>
      <c r="AW1213" s="13" t="s">
        <v>41</v>
      </c>
      <c r="AX1213" s="13" t="s">
        <v>79</v>
      </c>
      <c r="AY1213" s="158" t="s">
        <v>178</v>
      </c>
    </row>
    <row r="1214" spans="2:65" s="12" customFormat="1" ht="10.199999999999999">
      <c r="B1214" s="150"/>
      <c r="D1214" s="151" t="s">
        <v>189</v>
      </c>
      <c r="E1214" s="152" t="s">
        <v>32</v>
      </c>
      <c r="F1214" s="153" t="s">
        <v>2511</v>
      </c>
      <c r="H1214" s="152" t="s">
        <v>32</v>
      </c>
      <c r="I1214" s="154"/>
      <c r="L1214" s="150"/>
      <c r="M1214" s="155"/>
      <c r="T1214" s="156"/>
      <c r="AT1214" s="152" t="s">
        <v>189</v>
      </c>
      <c r="AU1214" s="152" t="s">
        <v>199</v>
      </c>
      <c r="AV1214" s="12" t="s">
        <v>86</v>
      </c>
      <c r="AW1214" s="12" t="s">
        <v>41</v>
      </c>
      <c r="AX1214" s="12" t="s">
        <v>79</v>
      </c>
      <c r="AY1214" s="152" t="s">
        <v>178</v>
      </c>
    </row>
    <row r="1215" spans="2:65" s="13" customFormat="1" ht="20.399999999999999">
      <c r="B1215" s="157"/>
      <c r="D1215" s="151" t="s">
        <v>189</v>
      </c>
      <c r="E1215" s="158" t="s">
        <v>32</v>
      </c>
      <c r="F1215" s="159" t="s">
        <v>2512</v>
      </c>
      <c r="H1215" s="160">
        <v>43.45</v>
      </c>
      <c r="I1215" s="161"/>
      <c r="L1215" s="157"/>
      <c r="M1215" s="162"/>
      <c r="T1215" s="163"/>
      <c r="AT1215" s="158" t="s">
        <v>189</v>
      </c>
      <c r="AU1215" s="158" t="s">
        <v>199</v>
      </c>
      <c r="AV1215" s="13" t="s">
        <v>88</v>
      </c>
      <c r="AW1215" s="13" t="s">
        <v>41</v>
      </c>
      <c r="AX1215" s="13" t="s">
        <v>79</v>
      </c>
      <c r="AY1215" s="158" t="s">
        <v>178</v>
      </c>
    </row>
    <row r="1216" spans="2:65" s="13" customFormat="1" ht="10.199999999999999">
      <c r="B1216" s="157"/>
      <c r="D1216" s="151" t="s">
        <v>189</v>
      </c>
      <c r="E1216" s="158" t="s">
        <v>32</v>
      </c>
      <c r="F1216" s="159" t="s">
        <v>2513</v>
      </c>
      <c r="H1216" s="160">
        <v>7</v>
      </c>
      <c r="I1216" s="161"/>
      <c r="L1216" s="157"/>
      <c r="M1216" s="162"/>
      <c r="T1216" s="163"/>
      <c r="AT1216" s="158" t="s">
        <v>189</v>
      </c>
      <c r="AU1216" s="158" t="s">
        <v>199</v>
      </c>
      <c r="AV1216" s="13" t="s">
        <v>88</v>
      </c>
      <c r="AW1216" s="13" t="s">
        <v>41</v>
      </c>
      <c r="AX1216" s="13" t="s">
        <v>79</v>
      </c>
      <c r="AY1216" s="158" t="s">
        <v>178</v>
      </c>
    </row>
    <row r="1217" spans="2:65" s="14" customFormat="1" ht="10.199999999999999">
      <c r="B1217" s="164"/>
      <c r="D1217" s="151" t="s">
        <v>189</v>
      </c>
      <c r="E1217" s="165" t="s">
        <v>32</v>
      </c>
      <c r="F1217" s="166" t="s">
        <v>192</v>
      </c>
      <c r="H1217" s="167">
        <v>62.45</v>
      </c>
      <c r="I1217" s="168"/>
      <c r="L1217" s="164"/>
      <c r="M1217" s="169"/>
      <c r="T1217" s="170"/>
      <c r="AT1217" s="165" t="s">
        <v>189</v>
      </c>
      <c r="AU1217" s="165" t="s">
        <v>199</v>
      </c>
      <c r="AV1217" s="14" t="s">
        <v>185</v>
      </c>
      <c r="AW1217" s="14" t="s">
        <v>41</v>
      </c>
      <c r="AX1217" s="14" t="s">
        <v>86</v>
      </c>
      <c r="AY1217" s="165" t="s">
        <v>178</v>
      </c>
    </row>
    <row r="1218" spans="2:65" s="1" customFormat="1" ht="55.5" customHeight="1">
      <c r="B1218" s="34"/>
      <c r="C1218" s="133" t="s">
        <v>1954</v>
      </c>
      <c r="D1218" s="133" t="s">
        <v>180</v>
      </c>
      <c r="E1218" s="134" t="s">
        <v>1277</v>
      </c>
      <c r="F1218" s="135" t="s">
        <v>1278</v>
      </c>
      <c r="G1218" s="136" t="s">
        <v>234</v>
      </c>
      <c r="H1218" s="137">
        <v>152.97999999999999</v>
      </c>
      <c r="I1218" s="138"/>
      <c r="J1218" s="139">
        <f>ROUND(I1218*H1218,2)</f>
        <v>0</v>
      </c>
      <c r="K1218" s="135" t="s">
        <v>184</v>
      </c>
      <c r="L1218" s="34"/>
      <c r="M1218" s="140" t="s">
        <v>32</v>
      </c>
      <c r="N1218" s="141" t="s">
        <v>50</v>
      </c>
      <c r="P1218" s="142">
        <f>O1218*H1218</f>
        <v>0</v>
      </c>
      <c r="Q1218" s="142">
        <v>0</v>
      </c>
      <c r="R1218" s="142">
        <f>Q1218*H1218</f>
        <v>0</v>
      </c>
      <c r="S1218" s="142">
        <v>0.22</v>
      </c>
      <c r="T1218" s="143">
        <f>S1218*H1218</f>
        <v>33.6556</v>
      </c>
      <c r="AR1218" s="144" t="s">
        <v>185</v>
      </c>
      <c r="AT1218" s="144" t="s">
        <v>180</v>
      </c>
      <c r="AU1218" s="144" t="s">
        <v>199</v>
      </c>
      <c r="AY1218" s="18" t="s">
        <v>178</v>
      </c>
      <c r="BE1218" s="145">
        <f>IF(N1218="základní",J1218,0)</f>
        <v>0</v>
      </c>
      <c r="BF1218" s="145">
        <f>IF(N1218="snížená",J1218,0)</f>
        <v>0</v>
      </c>
      <c r="BG1218" s="145">
        <f>IF(N1218="zákl. přenesená",J1218,0)</f>
        <v>0</v>
      </c>
      <c r="BH1218" s="145">
        <f>IF(N1218="sníž. přenesená",J1218,0)</f>
        <v>0</v>
      </c>
      <c r="BI1218" s="145">
        <f>IF(N1218="nulová",J1218,0)</f>
        <v>0</v>
      </c>
      <c r="BJ1218" s="18" t="s">
        <v>86</v>
      </c>
      <c r="BK1218" s="145">
        <f>ROUND(I1218*H1218,2)</f>
        <v>0</v>
      </c>
      <c r="BL1218" s="18" t="s">
        <v>185</v>
      </c>
      <c r="BM1218" s="144" t="s">
        <v>2514</v>
      </c>
    </row>
    <row r="1219" spans="2:65" s="1" customFormat="1" ht="10.199999999999999">
      <c r="B1219" s="34"/>
      <c r="D1219" s="146" t="s">
        <v>187</v>
      </c>
      <c r="F1219" s="147" t="s">
        <v>1280</v>
      </c>
      <c r="I1219" s="148"/>
      <c r="L1219" s="34"/>
      <c r="M1219" s="149"/>
      <c r="T1219" s="55"/>
      <c r="AT1219" s="18" t="s">
        <v>187</v>
      </c>
      <c r="AU1219" s="18" t="s">
        <v>199</v>
      </c>
    </row>
    <row r="1220" spans="2:65" s="12" customFormat="1" ht="10.199999999999999">
      <c r="B1220" s="150"/>
      <c r="D1220" s="151" t="s">
        <v>189</v>
      </c>
      <c r="E1220" s="152" t="s">
        <v>32</v>
      </c>
      <c r="F1220" s="153" t="s">
        <v>2027</v>
      </c>
      <c r="H1220" s="152" t="s">
        <v>32</v>
      </c>
      <c r="I1220" s="154"/>
      <c r="L1220" s="150"/>
      <c r="M1220" s="155"/>
      <c r="T1220" s="156"/>
      <c r="AT1220" s="152" t="s">
        <v>189</v>
      </c>
      <c r="AU1220" s="152" t="s">
        <v>199</v>
      </c>
      <c r="AV1220" s="12" t="s">
        <v>86</v>
      </c>
      <c r="AW1220" s="12" t="s">
        <v>41</v>
      </c>
      <c r="AX1220" s="12" t="s">
        <v>79</v>
      </c>
      <c r="AY1220" s="152" t="s">
        <v>178</v>
      </c>
    </row>
    <row r="1221" spans="2:65" s="12" customFormat="1" ht="10.199999999999999">
      <c r="B1221" s="150"/>
      <c r="D1221" s="151" t="s">
        <v>189</v>
      </c>
      <c r="E1221" s="152" t="s">
        <v>32</v>
      </c>
      <c r="F1221" s="153" t="s">
        <v>2081</v>
      </c>
      <c r="H1221" s="152" t="s">
        <v>32</v>
      </c>
      <c r="I1221" s="154"/>
      <c r="L1221" s="150"/>
      <c r="M1221" s="155"/>
      <c r="T1221" s="156"/>
      <c r="AT1221" s="152" t="s">
        <v>189</v>
      </c>
      <c r="AU1221" s="152" t="s">
        <v>199</v>
      </c>
      <c r="AV1221" s="12" t="s">
        <v>86</v>
      </c>
      <c r="AW1221" s="12" t="s">
        <v>41</v>
      </c>
      <c r="AX1221" s="12" t="s">
        <v>79</v>
      </c>
      <c r="AY1221" s="152" t="s">
        <v>178</v>
      </c>
    </row>
    <row r="1222" spans="2:65" s="12" customFormat="1" ht="10.199999999999999">
      <c r="B1222" s="150"/>
      <c r="D1222" s="151" t="s">
        <v>189</v>
      </c>
      <c r="E1222" s="152" t="s">
        <v>32</v>
      </c>
      <c r="F1222" s="153" t="s">
        <v>2398</v>
      </c>
      <c r="H1222" s="152" t="s">
        <v>32</v>
      </c>
      <c r="I1222" s="154"/>
      <c r="L1222" s="150"/>
      <c r="M1222" s="155"/>
      <c r="T1222" s="156"/>
      <c r="AT1222" s="152" t="s">
        <v>189</v>
      </c>
      <c r="AU1222" s="152" t="s">
        <v>199</v>
      </c>
      <c r="AV1222" s="12" t="s">
        <v>86</v>
      </c>
      <c r="AW1222" s="12" t="s">
        <v>41</v>
      </c>
      <c r="AX1222" s="12" t="s">
        <v>79</v>
      </c>
      <c r="AY1222" s="152" t="s">
        <v>178</v>
      </c>
    </row>
    <row r="1223" spans="2:65" s="12" customFormat="1" ht="10.199999999999999">
      <c r="B1223" s="150"/>
      <c r="D1223" s="151" t="s">
        <v>189</v>
      </c>
      <c r="E1223" s="152" t="s">
        <v>32</v>
      </c>
      <c r="F1223" s="153" t="s">
        <v>393</v>
      </c>
      <c r="H1223" s="152" t="s">
        <v>32</v>
      </c>
      <c r="I1223" s="154"/>
      <c r="L1223" s="150"/>
      <c r="M1223" s="155"/>
      <c r="T1223" s="156"/>
      <c r="AT1223" s="152" t="s">
        <v>189</v>
      </c>
      <c r="AU1223" s="152" t="s">
        <v>199</v>
      </c>
      <c r="AV1223" s="12" t="s">
        <v>86</v>
      </c>
      <c r="AW1223" s="12" t="s">
        <v>41</v>
      </c>
      <c r="AX1223" s="12" t="s">
        <v>79</v>
      </c>
      <c r="AY1223" s="152" t="s">
        <v>178</v>
      </c>
    </row>
    <row r="1224" spans="2:65" s="12" customFormat="1" ht="10.199999999999999">
      <c r="B1224" s="150"/>
      <c r="D1224" s="151" t="s">
        <v>189</v>
      </c>
      <c r="E1224" s="152" t="s">
        <v>32</v>
      </c>
      <c r="F1224" s="153" t="s">
        <v>523</v>
      </c>
      <c r="H1224" s="152" t="s">
        <v>32</v>
      </c>
      <c r="I1224" s="154"/>
      <c r="L1224" s="150"/>
      <c r="M1224" s="155"/>
      <c r="T1224" s="156"/>
      <c r="AT1224" s="152" t="s">
        <v>189</v>
      </c>
      <c r="AU1224" s="152" t="s">
        <v>199</v>
      </c>
      <c r="AV1224" s="12" t="s">
        <v>86</v>
      </c>
      <c r="AW1224" s="12" t="s">
        <v>41</v>
      </c>
      <c r="AX1224" s="12" t="s">
        <v>79</v>
      </c>
      <c r="AY1224" s="152" t="s">
        <v>178</v>
      </c>
    </row>
    <row r="1225" spans="2:65" s="12" customFormat="1" ht="10.199999999999999">
      <c r="B1225" s="150"/>
      <c r="D1225" s="151" t="s">
        <v>189</v>
      </c>
      <c r="E1225" s="152" t="s">
        <v>32</v>
      </c>
      <c r="F1225" s="153" t="s">
        <v>2315</v>
      </c>
      <c r="H1225" s="152" t="s">
        <v>32</v>
      </c>
      <c r="I1225" s="154"/>
      <c r="L1225" s="150"/>
      <c r="M1225" s="155"/>
      <c r="T1225" s="156"/>
      <c r="AT1225" s="152" t="s">
        <v>189</v>
      </c>
      <c r="AU1225" s="152" t="s">
        <v>199</v>
      </c>
      <c r="AV1225" s="12" t="s">
        <v>86</v>
      </c>
      <c r="AW1225" s="12" t="s">
        <v>41</v>
      </c>
      <c r="AX1225" s="12" t="s">
        <v>79</v>
      </c>
      <c r="AY1225" s="152" t="s">
        <v>178</v>
      </c>
    </row>
    <row r="1226" spans="2:65" s="13" customFormat="1" ht="20.399999999999999">
      <c r="B1226" s="157"/>
      <c r="D1226" s="151" t="s">
        <v>189</v>
      </c>
      <c r="E1226" s="158" t="s">
        <v>32</v>
      </c>
      <c r="F1226" s="159" t="s">
        <v>2515</v>
      </c>
      <c r="H1226" s="160">
        <v>14.19</v>
      </c>
      <c r="I1226" s="161"/>
      <c r="L1226" s="157"/>
      <c r="M1226" s="162"/>
      <c r="T1226" s="163"/>
      <c r="AT1226" s="158" t="s">
        <v>189</v>
      </c>
      <c r="AU1226" s="158" t="s">
        <v>199</v>
      </c>
      <c r="AV1226" s="13" t="s">
        <v>88</v>
      </c>
      <c r="AW1226" s="13" t="s">
        <v>41</v>
      </c>
      <c r="AX1226" s="13" t="s">
        <v>79</v>
      </c>
      <c r="AY1226" s="158" t="s">
        <v>178</v>
      </c>
    </row>
    <row r="1227" spans="2:65" s="13" customFormat="1" ht="20.399999999999999">
      <c r="B1227" s="157"/>
      <c r="D1227" s="151" t="s">
        <v>189</v>
      </c>
      <c r="E1227" s="158" t="s">
        <v>32</v>
      </c>
      <c r="F1227" s="159" t="s">
        <v>2516</v>
      </c>
      <c r="H1227" s="160">
        <v>14.19</v>
      </c>
      <c r="I1227" s="161"/>
      <c r="L1227" s="157"/>
      <c r="M1227" s="162"/>
      <c r="T1227" s="163"/>
      <c r="AT1227" s="158" t="s">
        <v>189</v>
      </c>
      <c r="AU1227" s="158" t="s">
        <v>199</v>
      </c>
      <c r="AV1227" s="13" t="s">
        <v>88</v>
      </c>
      <c r="AW1227" s="13" t="s">
        <v>41</v>
      </c>
      <c r="AX1227" s="13" t="s">
        <v>79</v>
      </c>
      <c r="AY1227" s="158" t="s">
        <v>178</v>
      </c>
    </row>
    <row r="1228" spans="2:65" s="12" customFormat="1" ht="10.199999999999999">
      <c r="B1228" s="150"/>
      <c r="D1228" s="151" t="s">
        <v>189</v>
      </c>
      <c r="E1228" s="152" t="s">
        <v>32</v>
      </c>
      <c r="F1228" s="153" t="s">
        <v>2511</v>
      </c>
      <c r="H1228" s="152" t="s">
        <v>32</v>
      </c>
      <c r="I1228" s="154"/>
      <c r="L1228" s="150"/>
      <c r="M1228" s="155"/>
      <c r="T1228" s="156"/>
      <c r="AT1228" s="152" t="s">
        <v>189</v>
      </c>
      <c r="AU1228" s="152" t="s">
        <v>199</v>
      </c>
      <c r="AV1228" s="12" t="s">
        <v>86</v>
      </c>
      <c r="AW1228" s="12" t="s">
        <v>41</v>
      </c>
      <c r="AX1228" s="12" t="s">
        <v>79</v>
      </c>
      <c r="AY1228" s="152" t="s">
        <v>178</v>
      </c>
    </row>
    <row r="1229" spans="2:65" s="13" customFormat="1" ht="20.399999999999999">
      <c r="B1229" s="157"/>
      <c r="D1229" s="151" t="s">
        <v>189</v>
      </c>
      <c r="E1229" s="158" t="s">
        <v>32</v>
      </c>
      <c r="F1229" s="159" t="s">
        <v>2517</v>
      </c>
      <c r="H1229" s="160">
        <v>55.3</v>
      </c>
      <c r="I1229" s="161"/>
      <c r="L1229" s="157"/>
      <c r="M1229" s="162"/>
      <c r="T1229" s="163"/>
      <c r="AT1229" s="158" t="s">
        <v>189</v>
      </c>
      <c r="AU1229" s="158" t="s">
        <v>199</v>
      </c>
      <c r="AV1229" s="13" t="s">
        <v>88</v>
      </c>
      <c r="AW1229" s="13" t="s">
        <v>41</v>
      </c>
      <c r="AX1229" s="13" t="s">
        <v>79</v>
      </c>
      <c r="AY1229" s="158" t="s">
        <v>178</v>
      </c>
    </row>
    <row r="1230" spans="2:65" s="13" customFormat="1" ht="10.199999999999999">
      <c r="B1230" s="157"/>
      <c r="D1230" s="151" t="s">
        <v>189</v>
      </c>
      <c r="E1230" s="158" t="s">
        <v>32</v>
      </c>
      <c r="F1230" s="159" t="s">
        <v>2513</v>
      </c>
      <c r="H1230" s="160">
        <v>7</v>
      </c>
      <c r="I1230" s="161"/>
      <c r="L1230" s="157"/>
      <c r="M1230" s="162"/>
      <c r="T1230" s="163"/>
      <c r="AT1230" s="158" t="s">
        <v>189</v>
      </c>
      <c r="AU1230" s="158" t="s">
        <v>199</v>
      </c>
      <c r="AV1230" s="13" t="s">
        <v>88</v>
      </c>
      <c r="AW1230" s="13" t="s">
        <v>41</v>
      </c>
      <c r="AX1230" s="13" t="s">
        <v>79</v>
      </c>
      <c r="AY1230" s="158" t="s">
        <v>178</v>
      </c>
    </row>
    <row r="1231" spans="2:65" s="13" customFormat="1" ht="20.399999999999999">
      <c r="B1231" s="157"/>
      <c r="D1231" s="151" t="s">
        <v>189</v>
      </c>
      <c r="E1231" s="158" t="s">
        <v>32</v>
      </c>
      <c r="F1231" s="159" t="s">
        <v>2518</v>
      </c>
      <c r="H1231" s="160">
        <v>55.3</v>
      </c>
      <c r="I1231" s="161"/>
      <c r="L1231" s="157"/>
      <c r="M1231" s="162"/>
      <c r="T1231" s="163"/>
      <c r="AT1231" s="158" t="s">
        <v>189</v>
      </c>
      <c r="AU1231" s="158" t="s">
        <v>199</v>
      </c>
      <c r="AV1231" s="13" t="s">
        <v>88</v>
      </c>
      <c r="AW1231" s="13" t="s">
        <v>41</v>
      </c>
      <c r="AX1231" s="13" t="s">
        <v>79</v>
      </c>
      <c r="AY1231" s="158" t="s">
        <v>178</v>
      </c>
    </row>
    <row r="1232" spans="2:65" s="13" customFormat="1" ht="10.199999999999999">
      <c r="B1232" s="157"/>
      <c r="D1232" s="151" t="s">
        <v>189</v>
      </c>
      <c r="E1232" s="158" t="s">
        <v>32</v>
      </c>
      <c r="F1232" s="159" t="s">
        <v>2513</v>
      </c>
      <c r="H1232" s="160">
        <v>7</v>
      </c>
      <c r="I1232" s="161"/>
      <c r="L1232" s="157"/>
      <c r="M1232" s="162"/>
      <c r="T1232" s="163"/>
      <c r="AT1232" s="158" t="s">
        <v>189</v>
      </c>
      <c r="AU1232" s="158" t="s">
        <v>199</v>
      </c>
      <c r="AV1232" s="13" t="s">
        <v>88</v>
      </c>
      <c r="AW1232" s="13" t="s">
        <v>41</v>
      </c>
      <c r="AX1232" s="13" t="s">
        <v>79</v>
      </c>
      <c r="AY1232" s="158" t="s">
        <v>178</v>
      </c>
    </row>
    <row r="1233" spans="2:65" s="14" customFormat="1" ht="10.199999999999999">
      <c r="B1233" s="164"/>
      <c r="D1233" s="151" t="s">
        <v>189</v>
      </c>
      <c r="E1233" s="165" t="s">
        <v>32</v>
      </c>
      <c r="F1233" s="166" t="s">
        <v>192</v>
      </c>
      <c r="H1233" s="167">
        <v>152.97999999999999</v>
      </c>
      <c r="I1233" s="168"/>
      <c r="L1233" s="164"/>
      <c r="M1233" s="169"/>
      <c r="T1233" s="170"/>
      <c r="AT1233" s="165" t="s">
        <v>189</v>
      </c>
      <c r="AU1233" s="165" t="s">
        <v>199</v>
      </c>
      <c r="AV1233" s="14" t="s">
        <v>185</v>
      </c>
      <c r="AW1233" s="14" t="s">
        <v>41</v>
      </c>
      <c r="AX1233" s="14" t="s">
        <v>86</v>
      </c>
      <c r="AY1233" s="165" t="s">
        <v>178</v>
      </c>
    </row>
    <row r="1234" spans="2:65" s="1" customFormat="1" ht="44.25" customHeight="1">
      <c r="B1234" s="34"/>
      <c r="C1234" s="133" t="s">
        <v>1956</v>
      </c>
      <c r="D1234" s="133" t="s">
        <v>180</v>
      </c>
      <c r="E1234" s="134" t="s">
        <v>533</v>
      </c>
      <c r="F1234" s="135" t="s">
        <v>534</v>
      </c>
      <c r="G1234" s="136" t="s">
        <v>234</v>
      </c>
      <c r="H1234" s="137">
        <v>104.29</v>
      </c>
      <c r="I1234" s="138"/>
      <c r="J1234" s="139">
        <f>ROUND(I1234*H1234,2)</f>
        <v>0</v>
      </c>
      <c r="K1234" s="135" t="s">
        <v>184</v>
      </c>
      <c r="L1234" s="34"/>
      <c r="M1234" s="140" t="s">
        <v>32</v>
      </c>
      <c r="N1234" s="141" t="s">
        <v>50</v>
      </c>
      <c r="P1234" s="142">
        <f>O1234*H1234</f>
        <v>0</v>
      </c>
      <c r="Q1234" s="142">
        <v>3.0000000000000001E-5</v>
      </c>
      <c r="R1234" s="142">
        <f>Q1234*H1234</f>
        <v>3.1287000000000003E-3</v>
      </c>
      <c r="S1234" s="142">
        <v>9.1999999999999998E-2</v>
      </c>
      <c r="T1234" s="143">
        <f>S1234*H1234</f>
        <v>9.5946800000000003</v>
      </c>
      <c r="AR1234" s="144" t="s">
        <v>185</v>
      </c>
      <c r="AT1234" s="144" t="s">
        <v>180</v>
      </c>
      <c r="AU1234" s="144" t="s">
        <v>199</v>
      </c>
      <c r="AY1234" s="18" t="s">
        <v>178</v>
      </c>
      <c r="BE1234" s="145">
        <f>IF(N1234="základní",J1234,0)</f>
        <v>0</v>
      </c>
      <c r="BF1234" s="145">
        <f>IF(N1234="snížená",J1234,0)</f>
        <v>0</v>
      </c>
      <c r="BG1234" s="145">
        <f>IF(N1234="zákl. přenesená",J1234,0)</f>
        <v>0</v>
      </c>
      <c r="BH1234" s="145">
        <f>IF(N1234="sníž. přenesená",J1234,0)</f>
        <v>0</v>
      </c>
      <c r="BI1234" s="145">
        <f>IF(N1234="nulová",J1234,0)</f>
        <v>0</v>
      </c>
      <c r="BJ1234" s="18" t="s">
        <v>86</v>
      </c>
      <c r="BK1234" s="145">
        <f>ROUND(I1234*H1234,2)</f>
        <v>0</v>
      </c>
      <c r="BL1234" s="18" t="s">
        <v>185</v>
      </c>
      <c r="BM1234" s="144" t="s">
        <v>2519</v>
      </c>
    </row>
    <row r="1235" spans="2:65" s="1" customFormat="1" ht="10.199999999999999">
      <c r="B1235" s="34"/>
      <c r="D1235" s="146" t="s">
        <v>187</v>
      </c>
      <c r="F1235" s="147" t="s">
        <v>536</v>
      </c>
      <c r="I1235" s="148"/>
      <c r="L1235" s="34"/>
      <c r="M1235" s="149"/>
      <c r="T1235" s="55"/>
      <c r="AT1235" s="18" t="s">
        <v>187</v>
      </c>
      <c r="AU1235" s="18" t="s">
        <v>199</v>
      </c>
    </row>
    <row r="1236" spans="2:65" s="12" customFormat="1" ht="10.199999999999999">
      <c r="B1236" s="150"/>
      <c r="D1236" s="151" t="s">
        <v>189</v>
      </c>
      <c r="E1236" s="152" t="s">
        <v>32</v>
      </c>
      <c r="F1236" s="153" t="s">
        <v>2027</v>
      </c>
      <c r="H1236" s="152" t="s">
        <v>32</v>
      </c>
      <c r="I1236" s="154"/>
      <c r="L1236" s="150"/>
      <c r="M1236" s="155"/>
      <c r="T1236" s="156"/>
      <c r="AT1236" s="152" t="s">
        <v>189</v>
      </c>
      <c r="AU1236" s="152" t="s">
        <v>199</v>
      </c>
      <c r="AV1236" s="12" t="s">
        <v>86</v>
      </c>
      <c r="AW1236" s="12" t="s">
        <v>41</v>
      </c>
      <c r="AX1236" s="12" t="s">
        <v>79</v>
      </c>
      <c r="AY1236" s="152" t="s">
        <v>178</v>
      </c>
    </row>
    <row r="1237" spans="2:65" s="12" customFormat="1" ht="10.199999999999999">
      <c r="B1237" s="150"/>
      <c r="D1237" s="151" t="s">
        <v>189</v>
      </c>
      <c r="E1237" s="152" t="s">
        <v>32</v>
      </c>
      <c r="F1237" s="153" t="s">
        <v>2081</v>
      </c>
      <c r="H1237" s="152" t="s">
        <v>32</v>
      </c>
      <c r="I1237" s="154"/>
      <c r="L1237" s="150"/>
      <c r="M1237" s="155"/>
      <c r="T1237" s="156"/>
      <c r="AT1237" s="152" t="s">
        <v>189</v>
      </c>
      <c r="AU1237" s="152" t="s">
        <v>199</v>
      </c>
      <c r="AV1237" s="12" t="s">
        <v>86</v>
      </c>
      <c r="AW1237" s="12" t="s">
        <v>41</v>
      </c>
      <c r="AX1237" s="12" t="s">
        <v>79</v>
      </c>
      <c r="AY1237" s="152" t="s">
        <v>178</v>
      </c>
    </row>
    <row r="1238" spans="2:65" s="12" customFormat="1" ht="10.199999999999999">
      <c r="B1238" s="150"/>
      <c r="D1238" s="151" t="s">
        <v>189</v>
      </c>
      <c r="E1238" s="152" t="s">
        <v>32</v>
      </c>
      <c r="F1238" s="153" t="s">
        <v>2398</v>
      </c>
      <c r="H1238" s="152" t="s">
        <v>32</v>
      </c>
      <c r="I1238" s="154"/>
      <c r="L1238" s="150"/>
      <c r="M1238" s="155"/>
      <c r="T1238" s="156"/>
      <c r="AT1238" s="152" t="s">
        <v>189</v>
      </c>
      <c r="AU1238" s="152" t="s">
        <v>199</v>
      </c>
      <c r="AV1238" s="12" t="s">
        <v>86</v>
      </c>
      <c r="AW1238" s="12" t="s">
        <v>41</v>
      </c>
      <c r="AX1238" s="12" t="s">
        <v>79</v>
      </c>
      <c r="AY1238" s="152" t="s">
        <v>178</v>
      </c>
    </row>
    <row r="1239" spans="2:65" s="12" customFormat="1" ht="10.199999999999999">
      <c r="B1239" s="150"/>
      <c r="D1239" s="151" t="s">
        <v>189</v>
      </c>
      <c r="E1239" s="152" t="s">
        <v>32</v>
      </c>
      <c r="F1239" s="153" t="s">
        <v>393</v>
      </c>
      <c r="H1239" s="152" t="s">
        <v>32</v>
      </c>
      <c r="I1239" s="154"/>
      <c r="L1239" s="150"/>
      <c r="M1239" s="155"/>
      <c r="T1239" s="156"/>
      <c r="AT1239" s="152" t="s">
        <v>189</v>
      </c>
      <c r="AU1239" s="152" t="s">
        <v>199</v>
      </c>
      <c r="AV1239" s="12" t="s">
        <v>86</v>
      </c>
      <c r="AW1239" s="12" t="s">
        <v>41</v>
      </c>
      <c r="AX1239" s="12" t="s">
        <v>79</v>
      </c>
      <c r="AY1239" s="152" t="s">
        <v>178</v>
      </c>
    </row>
    <row r="1240" spans="2:65" s="12" customFormat="1" ht="10.199999999999999">
      <c r="B1240" s="150"/>
      <c r="D1240" s="151" t="s">
        <v>189</v>
      </c>
      <c r="E1240" s="152" t="s">
        <v>32</v>
      </c>
      <c r="F1240" s="153" t="s">
        <v>537</v>
      </c>
      <c r="H1240" s="152" t="s">
        <v>32</v>
      </c>
      <c r="I1240" s="154"/>
      <c r="L1240" s="150"/>
      <c r="M1240" s="155"/>
      <c r="T1240" s="156"/>
      <c r="AT1240" s="152" t="s">
        <v>189</v>
      </c>
      <c r="AU1240" s="152" t="s">
        <v>199</v>
      </c>
      <c r="AV1240" s="12" t="s">
        <v>86</v>
      </c>
      <c r="AW1240" s="12" t="s">
        <v>41</v>
      </c>
      <c r="AX1240" s="12" t="s">
        <v>79</v>
      </c>
      <c r="AY1240" s="152" t="s">
        <v>178</v>
      </c>
    </row>
    <row r="1241" spans="2:65" s="12" customFormat="1" ht="10.199999999999999">
      <c r="B1241" s="150"/>
      <c r="D1241" s="151" t="s">
        <v>189</v>
      </c>
      <c r="E1241" s="152" t="s">
        <v>32</v>
      </c>
      <c r="F1241" s="153" t="s">
        <v>2315</v>
      </c>
      <c r="H1241" s="152" t="s">
        <v>32</v>
      </c>
      <c r="I1241" s="154"/>
      <c r="L1241" s="150"/>
      <c r="M1241" s="155"/>
      <c r="T1241" s="156"/>
      <c r="AT1241" s="152" t="s">
        <v>189</v>
      </c>
      <c r="AU1241" s="152" t="s">
        <v>199</v>
      </c>
      <c r="AV1241" s="12" t="s">
        <v>86</v>
      </c>
      <c r="AW1241" s="12" t="s">
        <v>41</v>
      </c>
      <c r="AX1241" s="12" t="s">
        <v>79</v>
      </c>
      <c r="AY1241" s="152" t="s">
        <v>178</v>
      </c>
    </row>
    <row r="1242" spans="2:65" s="13" customFormat="1" ht="20.399999999999999">
      <c r="B1242" s="157"/>
      <c r="D1242" s="151" t="s">
        <v>189</v>
      </c>
      <c r="E1242" s="158" t="s">
        <v>32</v>
      </c>
      <c r="F1242" s="159" t="s">
        <v>2520</v>
      </c>
      <c r="H1242" s="160">
        <v>18.239999999999998</v>
      </c>
      <c r="I1242" s="161"/>
      <c r="L1242" s="157"/>
      <c r="M1242" s="162"/>
      <c r="T1242" s="163"/>
      <c r="AT1242" s="158" t="s">
        <v>189</v>
      </c>
      <c r="AU1242" s="158" t="s">
        <v>199</v>
      </c>
      <c r="AV1242" s="13" t="s">
        <v>88</v>
      </c>
      <c r="AW1242" s="13" t="s">
        <v>41</v>
      </c>
      <c r="AX1242" s="13" t="s">
        <v>79</v>
      </c>
      <c r="AY1242" s="158" t="s">
        <v>178</v>
      </c>
    </row>
    <row r="1243" spans="2:65" s="12" customFormat="1" ht="10.199999999999999">
      <c r="B1243" s="150"/>
      <c r="D1243" s="151" t="s">
        <v>189</v>
      </c>
      <c r="E1243" s="152" t="s">
        <v>32</v>
      </c>
      <c r="F1243" s="153" t="s">
        <v>2511</v>
      </c>
      <c r="H1243" s="152" t="s">
        <v>32</v>
      </c>
      <c r="I1243" s="154"/>
      <c r="L1243" s="150"/>
      <c r="M1243" s="155"/>
      <c r="T1243" s="156"/>
      <c r="AT1243" s="152" t="s">
        <v>189</v>
      </c>
      <c r="AU1243" s="152" t="s">
        <v>199</v>
      </c>
      <c r="AV1243" s="12" t="s">
        <v>86</v>
      </c>
      <c r="AW1243" s="12" t="s">
        <v>41</v>
      </c>
      <c r="AX1243" s="12" t="s">
        <v>79</v>
      </c>
      <c r="AY1243" s="152" t="s">
        <v>178</v>
      </c>
    </row>
    <row r="1244" spans="2:65" s="13" customFormat="1" ht="20.399999999999999">
      <c r="B1244" s="157"/>
      <c r="D1244" s="151" t="s">
        <v>189</v>
      </c>
      <c r="E1244" s="158" t="s">
        <v>32</v>
      </c>
      <c r="F1244" s="159" t="s">
        <v>2521</v>
      </c>
      <c r="H1244" s="160">
        <v>75.05</v>
      </c>
      <c r="I1244" s="161"/>
      <c r="L1244" s="157"/>
      <c r="M1244" s="162"/>
      <c r="T1244" s="163"/>
      <c r="AT1244" s="158" t="s">
        <v>189</v>
      </c>
      <c r="AU1244" s="158" t="s">
        <v>199</v>
      </c>
      <c r="AV1244" s="13" t="s">
        <v>88</v>
      </c>
      <c r="AW1244" s="13" t="s">
        <v>41</v>
      </c>
      <c r="AX1244" s="13" t="s">
        <v>79</v>
      </c>
      <c r="AY1244" s="158" t="s">
        <v>178</v>
      </c>
    </row>
    <row r="1245" spans="2:65" s="13" customFormat="1" ht="10.199999999999999">
      <c r="B1245" s="157"/>
      <c r="D1245" s="151" t="s">
        <v>189</v>
      </c>
      <c r="E1245" s="158" t="s">
        <v>32</v>
      </c>
      <c r="F1245" s="159" t="s">
        <v>2522</v>
      </c>
      <c r="H1245" s="160">
        <v>11</v>
      </c>
      <c r="I1245" s="161"/>
      <c r="L1245" s="157"/>
      <c r="M1245" s="162"/>
      <c r="T1245" s="163"/>
      <c r="AT1245" s="158" t="s">
        <v>189</v>
      </c>
      <c r="AU1245" s="158" t="s">
        <v>199</v>
      </c>
      <c r="AV1245" s="13" t="s">
        <v>88</v>
      </c>
      <c r="AW1245" s="13" t="s">
        <v>41</v>
      </c>
      <c r="AX1245" s="13" t="s">
        <v>79</v>
      </c>
      <c r="AY1245" s="158" t="s">
        <v>178</v>
      </c>
    </row>
    <row r="1246" spans="2:65" s="14" customFormat="1" ht="10.199999999999999">
      <c r="B1246" s="164"/>
      <c r="D1246" s="151" t="s">
        <v>189</v>
      </c>
      <c r="E1246" s="165" t="s">
        <v>32</v>
      </c>
      <c r="F1246" s="166" t="s">
        <v>192</v>
      </c>
      <c r="H1246" s="167">
        <v>104.29</v>
      </c>
      <c r="I1246" s="168"/>
      <c r="L1246" s="164"/>
      <c r="M1246" s="169"/>
      <c r="T1246" s="170"/>
      <c r="AT1246" s="165" t="s">
        <v>189</v>
      </c>
      <c r="AU1246" s="165" t="s">
        <v>199</v>
      </c>
      <c r="AV1246" s="14" t="s">
        <v>185</v>
      </c>
      <c r="AW1246" s="14" t="s">
        <v>41</v>
      </c>
      <c r="AX1246" s="14" t="s">
        <v>86</v>
      </c>
      <c r="AY1246" s="165" t="s">
        <v>178</v>
      </c>
    </row>
    <row r="1247" spans="2:65" s="1" customFormat="1" ht="24.15" customHeight="1">
      <c r="B1247" s="34"/>
      <c r="C1247" s="133" t="s">
        <v>1958</v>
      </c>
      <c r="D1247" s="133" t="s">
        <v>180</v>
      </c>
      <c r="E1247" s="134" t="s">
        <v>541</v>
      </c>
      <c r="F1247" s="135" t="s">
        <v>542</v>
      </c>
      <c r="G1247" s="136" t="s">
        <v>202</v>
      </c>
      <c r="H1247" s="137">
        <v>104.4</v>
      </c>
      <c r="I1247" s="138"/>
      <c r="J1247" s="139">
        <f>ROUND(I1247*H1247,2)</f>
        <v>0</v>
      </c>
      <c r="K1247" s="135" t="s">
        <v>184</v>
      </c>
      <c r="L1247" s="34"/>
      <c r="M1247" s="140" t="s">
        <v>32</v>
      </c>
      <c r="N1247" s="141" t="s">
        <v>50</v>
      </c>
      <c r="P1247" s="142">
        <f>O1247*H1247</f>
        <v>0</v>
      </c>
      <c r="Q1247" s="142">
        <v>0</v>
      </c>
      <c r="R1247" s="142">
        <f>Q1247*H1247</f>
        <v>0</v>
      </c>
      <c r="S1247" s="142">
        <v>0</v>
      </c>
      <c r="T1247" s="143">
        <f>S1247*H1247</f>
        <v>0</v>
      </c>
      <c r="AR1247" s="144" t="s">
        <v>185</v>
      </c>
      <c r="AT1247" s="144" t="s">
        <v>180</v>
      </c>
      <c r="AU1247" s="144" t="s">
        <v>199</v>
      </c>
      <c r="AY1247" s="18" t="s">
        <v>178</v>
      </c>
      <c r="BE1247" s="145">
        <f>IF(N1247="základní",J1247,0)</f>
        <v>0</v>
      </c>
      <c r="BF1247" s="145">
        <f>IF(N1247="snížená",J1247,0)</f>
        <v>0</v>
      </c>
      <c r="BG1247" s="145">
        <f>IF(N1247="zákl. přenesená",J1247,0)</f>
        <v>0</v>
      </c>
      <c r="BH1247" s="145">
        <f>IF(N1247="sníž. přenesená",J1247,0)</f>
        <v>0</v>
      </c>
      <c r="BI1247" s="145">
        <f>IF(N1247="nulová",J1247,0)</f>
        <v>0</v>
      </c>
      <c r="BJ1247" s="18" t="s">
        <v>86</v>
      </c>
      <c r="BK1247" s="145">
        <f>ROUND(I1247*H1247,2)</f>
        <v>0</v>
      </c>
      <c r="BL1247" s="18" t="s">
        <v>185</v>
      </c>
      <c r="BM1247" s="144" t="s">
        <v>2523</v>
      </c>
    </row>
    <row r="1248" spans="2:65" s="1" customFormat="1" ht="10.199999999999999">
      <c r="B1248" s="34"/>
      <c r="D1248" s="146" t="s">
        <v>187</v>
      </c>
      <c r="F1248" s="147" t="s">
        <v>544</v>
      </c>
      <c r="I1248" s="148"/>
      <c r="L1248" s="34"/>
      <c r="M1248" s="149"/>
      <c r="T1248" s="55"/>
      <c r="AT1248" s="18" t="s">
        <v>187</v>
      </c>
      <c r="AU1248" s="18" t="s">
        <v>199</v>
      </c>
    </row>
    <row r="1249" spans="2:65" s="12" customFormat="1" ht="10.199999999999999">
      <c r="B1249" s="150"/>
      <c r="D1249" s="151" t="s">
        <v>189</v>
      </c>
      <c r="E1249" s="152" t="s">
        <v>32</v>
      </c>
      <c r="F1249" s="153" t="s">
        <v>2027</v>
      </c>
      <c r="H1249" s="152" t="s">
        <v>32</v>
      </c>
      <c r="I1249" s="154"/>
      <c r="L1249" s="150"/>
      <c r="M1249" s="155"/>
      <c r="T1249" s="156"/>
      <c r="AT1249" s="152" t="s">
        <v>189</v>
      </c>
      <c r="AU1249" s="152" t="s">
        <v>199</v>
      </c>
      <c r="AV1249" s="12" t="s">
        <v>86</v>
      </c>
      <c r="AW1249" s="12" t="s">
        <v>41</v>
      </c>
      <c r="AX1249" s="12" t="s">
        <v>79</v>
      </c>
      <c r="AY1249" s="152" t="s">
        <v>178</v>
      </c>
    </row>
    <row r="1250" spans="2:65" s="12" customFormat="1" ht="10.199999999999999">
      <c r="B1250" s="150"/>
      <c r="D1250" s="151" t="s">
        <v>189</v>
      </c>
      <c r="E1250" s="152" t="s">
        <v>32</v>
      </c>
      <c r="F1250" s="153" t="s">
        <v>2081</v>
      </c>
      <c r="H1250" s="152" t="s">
        <v>32</v>
      </c>
      <c r="I1250" s="154"/>
      <c r="L1250" s="150"/>
      <c r="M1250" s="155"/>
      <c r="T1250" s="156"/>
      <c r="AT1250" s="152" t="s">
        <v>189</v>
      </c>
      <c r="AU1250" s="152" t="s">
        <v>199</v>
      </c>
      <c r="AV1250" s="12" t="s">
        <v>86</v>
      </c>
      <c r="AW1250" s="12" t="s">
        <v>41</v>
      </c>
      <c r="AX1250" s="12" t="s">
        <v>79</v>
      </c>
      <c r="AY1250" s="152" t="s">
        <v>178</v>
      </c>
    </row>
    <row r="1251" spans="2:65" s="12" customFormat="1" ht="10.199999999999999">
      <c r="B1251" s="150"/>
      <c r="D1251" s="151" t="s">
        <v>189</v>
      </c>
      <c r="E1251" s="152" t="s">
        <v>32</v>
      </c>
      <c r="F1251" s="153" t="s">
        <v>2398</v>
      </c>
      <c r="H1251" s="152" t="s">
        <v>32</v>
      </c>
      <c r="I1251" s="154"/>
      <c r="L1251" s="150"/>
      <c r="M1251" s="155"/>
      <c r="T1251" s="156"/>
      <c r="AT1251" s="152" t="s">
        <v>189</v>
      </c>
      <c r="AU1251" s="152" t="s">
        <v>199</v>
      </c>
      <c r="AV1251" s="12" t="s">
        <v>86</v>
      </c>
      <c r="AW1251" s="12" t="s">
        <v>41</v>
      </c>
      <c r="AX1251" s="12" t="s">
        <v>79</v>
      </c>
      <c r="AY1251" s="152" t="s">
        <v>178</v>
      </c>
    </row>
    <row r="1252" spans="2:65" s="12" customFormat="1" ht="10.199999999999999">
      <c r="B1252" s="150"/>
      <c r="D1252" s="151" t="s">
        <v>189</v>
      </c>
      <c r="E1252" s="152" t="s">
        <v>32</v>
      </c>
      <c r="F1252" s="153" t="s">
        <v>393</v>
      </c>
      <c r="H1252" s="152" t="s">
        <v>32</v>
      </c>
      <c r="I1252" s="154"/>
      <c r="L1252" s="150"/>
      <c r="M1252" s="155"/>
      <c r="T1252" s="156"/>
      <c r="AT1252" s="152" t="s">
        <v>189</v>
      </c>
      <c r="AU1252" s="152" t="s">
        <v>199</v>
      </c>
      <c r="AV1252" s="12" t="s">
        <v>86</v>
      </c>
      <c r="AW1252" s="12" t="s">
        <v>41</v>
      </c>
      <c r="AX1252" s="12" t="s">
        <v>79</v>
      </c>
      <c r="AY1252" s="152" t="s">
        <v>178</v>
      </c>
    </row>
    <row r="1253" spans="2:65" s="12" customFormat="1" ht="10.199999999999999">
      <c r="B1253" s="150"/>
      <c r="D1253" s="151" t="s">
        <v>189</v>
      </c>
      <c r="E1253" s="152" t="s">
        <v>32</v>
      </c>
      <c r="F1253" s="153" t="s">
        <v>537</v>
      </c>
      <c r="H1253" s="152" t="s">
        <v>32</v>
      </c>
      <c r="I1253" s="154"/>
      <c r="L1253" s="150"/>
      <c r="M1253" s="155"/>
      <c r="T1253" s="156"/>
      <c r="AT1253" s="152" t="s">
        <v>189</v>
      </c>
      <c r="AU1253" s="152" t="s">
        <v>199</v>
      </c>
      <c r="AV1253" s="12" t="s">
        <v>86</v>
      </c>
      <c r="AW1253" s="12" t="s">
        <v>41</v>
      </c>
      <c r="AX1253" s="12" t="s">
        <v>79</v>
      </c>
      <c r="AY1253" s="152" t="s">
        <v>178</v>
      </c>
    </row>
    <row r="1254" spans="2:65" s="12" customFormat="1" ht="10.199999999999999">
      <c r="B1254" s="150"/>
      <c r="D1254" s="151" t="s">
        <v>189</v>
      </c>
      <c r="E1254" s="152" t="s">
        <v>32</v>
      </c>
      <c r="F1254" s="153" t="s">
        <v>2315</v>
      </c>
      <c r="H1254" s="152" t="s">
        <v>32</v>
      </c>
      <c r="I1254" s="154"/>
      <c r="L1254" s="150"/>
      <c r="M1254" s="155"/>
      <c r="T1254" s="156"/>
      <c r="AT1254" s="152" t="s">
        <v>189</v>
      </c>
      <c r="AU1254" s="152" t="s">
        <v>199</v>
      </c>
      <c r="AV1254" s="12" t="s">
        <v>86</v>
      </c>
      <c r="AW1254" s="12" t="s">
        <v>41</v>
      </c>
      <c r="AX1254" s="12" t="s">
        <v>79</v>
      </c>
      <c r="AY1254" s="152" t="s">
        <v>178</v>
      </c>
    </row>
    <row r="1255" spans="2:65" s="13" customFormat="1" ht="20.399999999999999">
      <c r="B1255" s="157"/>
      <c r="D1255" s="151" t="s">
        <v>189</v>
      </c>
      <c r="E1255" s="158" t="s">
        <v>32</v>
      </c>
      <c r="F1255" s="159" t="s">
        <v>2524</v>
      </c>
      <c r="H1255" s="160">
        <v>17.2</v>
      </c>
      <c r="I1255" s="161"/>
      <c r="L1255" s="157"/>
      <c r="M1255" s="162"/>
      <c r="T1255" s="163"/>
      <c r="AT1255" s="158" t="s">
        <v>189</v>
      </c>
      <c r="AU1255" s="158" t="s">
        <v>199</v>
      </c>
      <c r="AV1255" s="13" t="s">
        <v>88</v>
      </c>
      <c r="AW1255" s="13" t="s">
        <v>41</v>
      </c>
      <c r="AX1255" s="13" t="s">
        <v>79</v>
      </c>
      <c r="AY1255" s="158" t="s">
        <v>178</v>
      </c>
    </row>
    <row r="1256" spans="2:65" s="12" customFormat="1" ht="10.199999999999999">
      <c r="B1256" s="150"/>
      <c r="D1256" s="151" t="s">
        <v>189</v>
      </c>
      <c r="E1256" s="152" t="s">
        <v>32</v>
      </c>
      <c r="F1256" s="153" t="s">
        <v>2511</v>
      </c>
      <c r="H1256" s="152" t="s">
        <v>32</v>
      </c>
      <c r="I1256" s="154"/>
      <c r="L1256" s="150"/>
      <c r="M1256" s="155"/>
      <c r="T1256" s="156"/>
      <c r="AT1256" s="152" t="s">
        <v>189</v>
      </c>
      <c r="AU1256" s="152" t="s">
        <v>199</v>
      </c>
      <c r="AV1256" s="12" t="s">
        <v>86</v>
      </c>
      <c r="AW1256" s="12" t="s">
        <v>41</v>
      </c>
      <c r="AX1256" s="12" t="s">
        <v>79</v>
      </c>
      <c r="AY1256" s="152" t="s">
        <v>178</v>
      </c>
    </row>
    <row r="1257" spans="2:65" s="13" customFormat="1" ht="20.399999999999999">
      <c r="B1257" s="157"/>
      <c r="D1257" s="151" t="s">
        <v>189</v>
      </c>
      <c r="E1257" s="158" t="s">
        <v>32</v>
      </c>
      <c r="F1257" s="159" t="s">
        <v>2525</v>
      </c>
      <c r="H1257" s="160">
        <v>82.8</v>
      </c>
      <c r="I1257" s="161"/>
      <c r="L1257" s="157"/>
      <c r="M1257" s="162"/>
      <c r="T1257" s="163"/>
      <c r="AT1257" s="158" t="s">
        <v>189</v>
      </c>
      <c r="AU1257" s="158" t="s">
        <v>199</v>
      </c>
      <c r="AV1257" s="13" t="s">
        <v>88</v>
      </c>
      <c r="AW1257" s="13" t="s">
        <v>41</v>
      </c>
      <c r="AX1257" s="13" t="s">
        <v>79</v>
      </c>
      <c r="AY1257" s="158" t="s">
        <v>178</v>
      </c>
    </row>
    <row r="1258" spans="2:65" s="13" customFormat="1" ht="10.199999999999999">
      <c r="B1258" s="157"/>
      <c r="D1258" s="151" t="s">
        <v>189</v>
      </c>
      <c r="E1258" s="158" t="s">
        <v>32</v>
      </c>
      <c r="F1258" s="159" t="s">
        <v>2526</v>
      </c>
      <c r="H1258" s="160">
        <v>4.4000000000000004</v>
      </c>
      <c r="I1258" s="161"/>
      <c r="L1258" s="157"/>
      <c r="M1258" s="162"/>
      <c r="T1258" s="163"/>
      <c r="AT1258" s="158" t="s">
        <v>189</v>
      </c>
      <c r="AU1258" s="158" t="s">
        <v>199</v>
      </c>
      <c r="AV1258" s="13" t="s">
        <v>88</v>
      </c>
      <c r="AW1258" s="13" t="s">
        <v>41</v>
      </c>
      <c r="AX1258" s="13" t="s">
        <v>79</v>
      </c>
      <c r="AY1258" s="158" t="s">
        <v>178</v>
      </c>
    </row>
    <row r="1259" spans="2:65" s="14" customFormat="1" ht="10.199999999999999">
      <c r="B1259" s="164"/>
      <c r="D1259" s="151" t="s">
        <v>189</v>
      </c>
      <c r="E1259" s="165" t="s">
        <v>32</v>
      </c>
      <c r="F1259" s="166" t="s">
        <v>192</v>
      </c>
      <c r="H1259" s="167">
        <v>104.4</v>
      </c>
      <c r="I1259" s="168"/>
      <c r="L1259" s="164"/>
      <c r="M1259" s="169"/>
      <c r="T1259" s="170"/>
      <c r="AT1259" s="165" t="s">
        <v>189</v>
      </c>
      <c r="AU1259" s="165" t="s">
        <v>199</v>
      </c>
      <c r="AV1259" s="14" t="s">
        <v>185</v>
      </c>
      <c r="AW1259" s="14" t="s">
        <v>41</v>
      </c>
      <c r="AX1259" s="14" t="s">
        <v>86</v>
      </c>
      <c r="AY1259" s="165" t="s">
        <v>178</v>
      </c>
    </row>
    <row r="1260" spans="2:65" s="1" customFormat="1" ht="24.15" customHeight="1">
      <c r="B1260" s="34"/>
      <c r="C1260" s="133" t="s">
        <v>1961</v>
      </c>
      <c r="D1260" s="133" t="s">
        <v>180</v>
      </c>
      <c r="E1260" s="134" t="s">
        <v>550</v>
      </c>
      <c r="F1260" s="135" t="s">
        <v>551</v>
      </c>
      <c r="G1260" s="136" t="s">
        <v>202</v>
      </c>
      <c r="H1260" s="137">
        <v>199.6</v>
      </c>
      <c r="I1260" s="138"/>
      <c r="J1260" s="139">
        <f>ROUND(I1260*H1260,2)</f>
        <v>0</v>
      </c>
      <c r="K1260" s="135" t="s">
        <v>184</v>
      </c>
      <c r="L1260" s="34"/>
      <c r="M1260" s="140" t="s">
        <v>32</v>
      </c>
      <c r="N1260" s="141" t="s">
        <v>50</v>
      </c>
      <c r="P1260" s="142">
        <f>O1260*H1260</f>
        <v>0</v>
      </c>
      <c r="Q1260" s="142">
        <v>0</v>
      </c>
      <c r="R1260" s="142">
        <f>Q1260*H1260</f>
        <v>0</v>
      </c>
      <c r="S1260" s="142">
        <v>0</v>
      </c>
      <c r="T1260" s="143">
        <f>S1260*H1260</f>
        <v>0</v>
      </c>
      <c r="AR1260" s="144" t="s">
        <v>185</v>
      </c>
      <c r="AT1260" s="144" t="s">
        <v>180</v>
      </c>
      <c r="AU1260" s="144" t="s">
        <v>199</v>
      </c>
      <c r="AY1260" s="18" t="s">
        <v>178</v>
      </c>
      <c r="BE1260" s="145">
        <f>IF(N1260="základní",J1260,0)</f>
        <v>0</v>
      </c>
      <c r="BF1260" s="145">
        <f>IF(N1260="snížená",J1260,0)</f>
        <v>0</v>
      </c>
      <c r="BG1260" s="145">
        <f>IF(N1260="zákl. přenesená",J1260,0)</f>
        <v>0</v>
      </c>
      <c r="BH1260" s="145">
        <f>IF(N1260="sníž. přenesená",J1260,0)</f>
        <v>0</v>
      </c>
      <c r="BI1260" s="145">
        <f>IF(N1260="nulová",J1260,0)</f>
        <v>0</v>
      </c>
      <c r="BJ1260" s="18" t="s">
        <v>86</v>
      </c>
      <c r="BK1260" s="145">
        <f>ROUND(I1260*H1260,2)</f>
        <v>0</v>
      </c>
      <c r="BL1260" s="18" t="s">
        <v>185</v>
      </c>
      <c r="BM1260" s="144" t="s">
        <v>2527</v>
      </c>
    </row>
    <row r="1261" spans="2:65" s="1" customFormat="1" ht="10.199999999999999">
      <c r="B1261" s="34"/>
      <c r="D1261" s="146" t="s">
        <v>187</v>
      </c>
      <c r="F1261" s="147" t="s">
        <v>553</v>
      </c>
      <c r="I1261" s="148"/>
      <c r="L1261" s="34"/>
      <c r="M1261" s="149"/>
      <c r="T1261" s="55"/>
      <c r="AT1261" s="18" t="s">
        <v>187</v>
      </c>
      <c r="AU1261" s="18" t="s">
        <v>199</v>
      </c>
    </row>
    <row r="1262" spans="2:65" s="12" customFormat="1" ht="10.199999999999999">
      <c r="B1262" s="150"/>
      <c r="D1262" s="151" t="s">
        <v>189</v>
      </c>
      <c r="E1262" s="152" t="s">
        <v>32</v>
      </c>
      <c r="F1262" s="153" t="s">
        <v>2027</v>
      </c>
      <c r="H1262" s="152" t="s">
        <v>32</v>
      </c>
      <c r="I1262" s="154"/>
      <c r="L1262" s="150"/>
      <c r="M1262" s="155"/>
      <c r="T1262" s="156"/>
      <c r="AT1262" s="152" t="s">
        <v>189</v>
      </c>
      <c r="AU1262" s="152" t="s">
        <v>199</v>
      </c>
      <c r="AV1262" s="12" t="s">
        <v>86</v>
      </c>
      <c r="AW1262" s="12" t="s">
        <v>41</v>
      </c>
      <c r="AX1262" s="12" t="s">
        <v>79</v>
      </c>
      <c r="AY1262" s="152" t="s">
        <v>178</v>
      </c>
    </row>
    <row r="1263" spans="2:65" s="12" customFormat="1" ht="10.199999999999999">
      <c r="B1263" s="150"/>
      <c r="D1263" s="151" t="s">
        <v>189</v>
      </c>
      <c r="E1263" s="152" t="s">
        <v>32</v>
      </c>
      <c r="F1263" s="153" t="s">
        <v>2081</v>
      </c>
      <c r="H1263" s="152" t="s">
        <v>32</v>
      </c>
      <c r="I1263" s="154"/>
      <c r="L1263" s="150"/>
      <c r="M1263" s="155"/>
      <c r="T1263" s="156"/>
      <c r="AT1263" s="152" t="s">
        <v>189</v>
      </c>
      <c r="AU1263" s="152" t="s">
        <v>199</v>
      </c>
      <c r="AV1263" s="12" t="s">
        <v>86</v>
      </c>
      <c r="AW1263" s="12" t="s">
        <v>41</v>
      </c>
      <c r="AX1263" s="12" t="s">
        <v>79</v>
      </c>
      <c r="AY1263" s="152" t="s">
        <v>178</v>
      </c>
    </row>
    <row r="1264" spans="2:65" s="12" customFormat="1" ht="10.199999999999999">
      <c r="B1264" s="150"/>
      <c r="D1264" s="151" t="s">
        <v>189</v>
      </c>
      <c r="E1264" s="152" t="s">
        <v>32</v>
      </c>
      <c r="F1264" s="153" t="s">
        <v>2398</v>
      </c>
      <c r="H1264" s="152" t="s">
        <v>32</v>
      </c>
      <c r="I1264" s="154"/>
      <c r="L1264" s="150"/>
      <c r="M1264" s="155"/>
      <c r="T1264" s="156"/>
      <c r="AT1264" s="152" t="s">
        <v>189</v>
      </c>
      <c r="AU1264" s="152" t="s">
        <v>199</v>
      </c>
      <c r="AV1264" s="12" t="s">
        <v>86</v>
      </c>
      <c r="AW1264" s="12" t="s">
        <v>41</v>
      </c>
      <c r="AX1264" s="12" t="s">
        <v>79</v>
      </c>
      <c r="AY1264" s="152" t="s">
        <v>178</v>
      </c>
    </row>
    <row r="1265" spans="2:65" s="12" customFormat="1" ht="10.199999999999999">
      <c r="B1265" s="150"/>
      <c r="D1265" s="151" t="s">
        <v>189</v>
      </c>
      <c r="E1265" s="152" t="s">
        <v>32</v>
      </c>
      <c r="F1265" s="153" t="s">
        <v>393</v>
      </c>
      <c r="H1265" s="152" t="s">
        <v>32</v>
      </c>
      <c r="I1265" s="154"/>
      <c r="L1265" s="150"/>
      <c r="M1265" s="155"/>
      <c r="T1265" s="156"/>
      <c r="AT1265" s="152" t="s">
        <v>189</v>
      </c>
      <c r="AU1265" s="152" t="s">
        <v>199</v>
      </c>
      <c r="AV1265" s="12" t="s">
        <v>86</v>
      </c>
      <c r="AW1265" s="12" t="s">
        <v>41</v>
      </c>
      <c r="AX1265" s="12" t="s">
        <v>79</v>
      </c>
      <c r="AY1265" s="152" t="s">
        <v>178</v>
      </c>
    </row>
    <row r="1266" spans="2:65" s="12" customFormat="1" ht="10.199999999999999">
      <c r="B1266" s="150"/>
      <c r="D1266" s="151" t="s">
        <v>189</v>
      </c>
      <c r="E1266" s="152" t="s">
        <v>32</v>
      </c>
      <c r="F1266" s="153" t="s">
        <v>523</v>
      </c>
      <c r="H1266" s="152" t="s">
        <v>32</v>
      </c>
      <c r="I1266" s="154"/>
      <c r="L1266" s="150"/>
      <c r="M1266" s="155"/>
      <c r="T1266" s="156"/>
      <c r="AT1266" s="152" t="s">
        <v>189</v>
      </c>
      <c r="AU1266" s="152" t="s">
        <v>199</v>
      </c>
      <c r="AV1266" s="12" t="s">
        <v>86</v>
      </c>
      <c r="AW1266" s="12" t="s">
        <v>41</v>
      </c>
      <c r="AX1266" s="12" t="s">
        <v>79</v>
      </c>
      <c r="AY1266" s="152" t="s">
        <v>178</v>
      </c>
    </row>
    <row r="1267" spans="2:65" s="12" customFormat="1" ht="10.199999999999999">
      <c r="B1267" s="150"/>
      <c r="D1267" s="151" t="s">
        <v>189</v>
      </c>
      <c r="E1267" s="152" t="s">
        <v>32</v>
      </c>
      <c r="F1267" s="153" t="s">
        <v>2315</v>
      </c>
      <c r="H1267" s="152" t="s">
        <v>32</v>
      </c>
      <c r="I1267" s="154"/>
      <c r="L1267" s="150"/>
      <c r="M1267" s="155"/>
      <c r="T1267" s="156"/>
      <c r="AT1267" s="152" t="s">
        <v>189</v>
      </c>
      <c r="AU1267" s="152" t="s">
        <v>199</v>
      </c>
      <c r="AV1267" s="12" t="s">
        <v>86</v>
      </c>
      <c r="AW1267" s="12" t="s">
        <v>41</v>
      </c>
      <c r="AX1267" s="12" t="s">
        <v>79</v>
      </c>
      <c r="AY1267" s="152" t="s">
        <v>178</v>
      </c>
    </row>
    <row r="1268" spans="2:65" s="13" customFormat="1" ht="20.399999999999999">
      <c r="B1268" s="157"/>
      <c r="D1268" s="151" t="s">
        <v>189</v>
      </c>
      <c r="E1268" s="158" t="s">
        <v>32</v>
      </c>
      <c r="F1268" s="159" t="s">
        <v>2528</v>
      </c>
      <c r="H1268" s="160">
        <v>15.2</v>
      </c>
      <c r="I1268" s="161"/>
      <c r="L1268" s="157"/>
      <c r="M1268" s="162"/>
      <c r="T1268" s="163"/>
      <c r="AT1268" s="158" t="s">
        <v>189</v>
      </c>
      <c r="AU1268" s="158" t="s">
        <v>199</v>
      </c>
      <c r="AV1268" s="13" t="s">
        <v>88</v>
      </c>
      <c r="AW1268" s="13" t="s">
        <v>41</v>
      </c>
      <c r="AX1268" s="13" t="s">
        <v>79</v>
      </c>
      <c r="AY1268" s="158" t="s">
        <v>178</v>
      </c>
    </row>
    <row r="1269" spans="2:65" s="13" customFormat="1" ht="20.399999999999999">
      <c r="B1269" s="157"/>
      <c r="D1269" s="151" t="s">
        <v>189</v>
      </c>
      <c r="E1269" s="158" t="s">
        <v>32</v>
      </c>
      <c r="F1269" s="159" t="s">
        <v>2529</v>
      </c>
      <c r="H1269" s="160">
        <v>15.2</v>
      </c>
      <c r="I1269" s="161"/>
      <c r="L1269" s="157"/>
      <c r="M1269" s="162"/>
      <c r="T1269" s="163"/>
      <c r="AT1269" s="158" t="s">
        <v>189</v>
      </c>
      <c r="AU1269" s="158" t="s">
        <v>199</v>
      </c>
      <c r="AV1269" s="13" t="s">
        <v>88</v>
      </c>
      <c r="AW1269" s="13" t="s">
        <v>41</v>
      </c>
      <c r="AX1269" s="13" t="s">
        <v>79</v>
      </c>
      <c r="AY1269" s="158" t="s">
        <v>178</v>
      </c>
    </row>
    <row r="1270" spans="2:65" s="12" customFormat="1" ht="10.199999999999999">
      <c r="B1270" s="150"/>
      <c r="D1270" s="151" t="s">
        <v>189</v>
      </c>
      <c r="E1270" s="152" t="s">
        <v>32</v>
      </c>
      <c r="F1270" s="153" t="s">
        <v>2511</v>
      </c>
      <c r="H1270" s="152" t="s">
        <v>32</v>
      </c>
      <c r="I1270" s="154"/>
      <c r="L1270" s="150"/>
      <c r="M1270" s="155"/>
      <c r="T1270" s="156"/>
      <c r="AT1270" s="152" t="s">
        <v>189</v>
      </c>
      <c r="AU1270" s="152" t="s">
        <v>199</v>
      </c>
      <c r="AV1270" s="12" t="s">
        <v>86</v>
      </c>
      <c r="AW1270" s="12" t="s">
        <v>41</v>
      </c>
      <c r="AX1270" s="12" t="s">
        <v>79</v>
      </c>
      <c r="AY1270" s="152" t="s">
        <v>178</v>
      </c>
    </row>
    <row r="1271" spans="2:65" s="13" customFormat="1" ht="20.399999999999999">
      <c r="B1271" s="157"/>
      <c r="D1271" s="151" t="s">
        <v>189</v>
      </c>
      <c r="E1271" s="158" t="s">
        <v>32</v>
      </c>
      <c r="F1271" s="159" t="s">
        <v>2530</v>
      </c>
      <c r="H1271" s="160">
        <v>81.8</v>
      </c>
      <c r="I1271" s="161"/>
      <c r="L1271" s="157"/>
      <c r="M1271" s="162"/>
      <c r="T1271" s="163"/>
      <c r="AT1271" s="158" t="s">
        <v>189</v>
      </c>
      <c r="AU1271" s="158" t="s">
        <v>199</v>
      </c>
      <c r="AV1271" s="13" t="s">
        <v>88</v>
      </c>
      <c r="AW1271" s="13" t="s">
        <v>41</v>
      </c>
      <c r="AX1271" s="13" t="s">
        <v>79</v>
      </c>
      <c r="AY1271" s="158" t="s">
        <v>178</v>
      </c>
    </row>
    <row r="1272" spans="2:65" s="13" customFormat="1" ht="10.199999999999999">
      <c r="B1272" s="157"/>
      <c r="D1272" s="151" t="s">
        <v>189</v>
      </c>
      <c r="E1272" s="158" t="s">
        <v>32</v>
      </c>
      <c r="F1272" s="159" t="s">
        <v>2531</v>
      </c>
      <c r="H1272" s="160">
        <v>2.8</v>
      </c>
      <c r="I1272" s="161"/>
      <c r="L1272" s="157"/>
      <c r="M1272" s="162"/>
      <c r="T1272" s="163"/>
      <c r="AT1272" s="158" t="s">
        <v>189</v>
      </c>
      <c r="AU1272" s="158" t="s">
        <v>199</v>
      </c>
      <c r="AV1272" s="13" t="s">
        <v>88</v>
      </c>
      <c r="AW1272" s="13" t="s">
        <v>41</v>
      </c>
      <c r="AX1272" s="13" t="s">
        <v>79</v>
      </c>
      <c r="AY1272" s="158" t="s">
        <v>178</v>
      </c>
    </row>
    <row r="1273" spans="2:65" s="13" customFormat="1" ht="20.399999999999999">
      <c r="B1273" s="157"/>
      <c r="D1273" s="151" t="s">
        <v>189</v>
      </c>
      <c r="E1273" s="158" t="s">
        <v>32</v>
      </c>
      <c r="F1273" s="159" t="s">
        <v>2532</v>
      </c>
      <c r="H1273" s="160">
        <v>81.8</v>
      </c>
      <c r="I1273" s="161"/>
      <c r="L1273" s="157"/>
      <c r="M1273" s="162"/>
      <c r="T1273" s="163"/>
      <c r="AT1273" s="158" t="s">
        <v>189</v>
      </c>
      <c r="AU1273" s="158" t="s">
        <v>199</v>
      </c>
      <c r="AV1273" s="13" t="s">
        <v>88</v>
      </c>
      <c r="AW1273" s="13" t="s">
        <v>41</v>
      </c>
      <c r="AX1273" s="13" t="s">
        <v>79</v>
      </c>
      <c r="AY1273" s="158" t="s">
        <v>178</v>
      </c>
    </row>
    <row r="1274" spans="2:65" s="13" customFormat="1" ht="10.199999999999999">
      <c r="B1274" s="157"/>
      <c r="D1274" s="151" t="s">
        <v>189</v>
      </c>
      <c r="E1274" s="158" t="s">
        <v>32</v>
      </c>
      <c r="F1274" s="159" t="s">
        <v>2531</v>
      </c>
      <c r="H1274" s="160">
        <v>2.8</v>
      </c>
      <c r="I1274" s="161"/>
      <c r="L1274" s="157"/>
      <c r="M1274" s="162"/>
      <c r="T1274" s="163"/>
      <c r="AT1274" s="158" t="s">
        <v>189</v>
      </c>
      <c r="AU1274" s="158" t="s">
        <v>199</v>
      </c>
      <c r="AV1274" s="13" t="s">
        <v>88</v>
      </c>
      <c r="AW1274" s="13" t="s">
        <v>41</v>
      </c>
      <c r="AX1274" s="13" t="s">
        <v>79</v>
      </c>
      <c r="AY1274" s="158" t="s">
        <v>178</v>
      </c>
    </row>
    <row r="1275" spans="2:65" s="14" customFormat="1" ht="10.199999999999999">
      <c r="B1275" s="164"/>
      <c r="D1275" s="151" t="s">
        <v>189</v>
      </c>
      <c r="E1275" s="165" t="s">
        <v>32</v>
      </c>
      <c r="F1275" s="166" t="s">
        <v>192</v>
      </c>
      <c r="H1275" s="167">
        <v>199.6</v>
      </c>
      <c r="I1275" s="168"/>
      <c r="L1275" s="164"/>
      <c r="M1275" s="169"/>
      <c r="T1275" s="170"/>
      <c r="AT1275" s="165" t="s">
        <v>189</v>
      </c>
      <c r="AU1275" s="165" t="s">
        <v>199</v>
      </c>
      <c r="AV1275" s="14" t="s">
        <v>185</v>
      </c>
      <c r="AW1275" s="14" t="s">
        <v>41</v>
      </c>
      <c r="AX1275" s="14" t="s">
        <v>86</v>
      </c>
      <c r="AY1275" s="165" t="s">
        <v>178</v>
      </c>
    </row>
    <row r="1276" spans="2:65" s="1" customFormat="1" ht="33" customHeight="1">
      <c r="B1276" s="34"/>
      <c r="C1276" s="133" t="s">
        <v>1963</v>
      </c>
      <c r="D1276" s="133" t="s">
        <v>180</v>
      </c>
      <c r="E1276" s="134" t="s">
        <v>659</v>
      </c>
      <c r="F1276" s="135" t="s">
        <v>660</v>
      </c>
      <c r="G1276" s="136" t="s">
        <v>234</v>
      </c>
      <c r="H1276" s="137">
        <v>104.29</v>
      </c>
      <c r="I1276" s="138"/>
      <c r="J1276" s="139">
        <f>ROUND(I1276*H1276,2)</f>
        <v>0</v>
      </c>
      <c r="K1276" s="135" t="s">
        <v>184</v>
      </c>
      <c r="L1276" s="34"/>
      <c r="M1276" s="140" t="s">
        <v>32</v>
      </c>
      <c r="N1276" s="141" t="s">
        <v>50</v>
      </c>
      <c r="P1276" s="142">
        <f>O1276*H1276</f>
        <v>0</v>
      </c>
      <c r="Q1276" s="142">
        <v>0</v>
      </c>
      <c r="R1276" s="142">
        <f>Q1276*H1276</f>
        <v>0</v>
      </c>
      <c r="S1276" s="142">
        <v>0.01</v>
      </c>
      <c r="T1276" s="143">
        <f>S1276*H1276</f>
        <v>1.0429000000000002</v>
      </c>
      <c r="AR1276" s="144" t="s">
        <v>185</v>
      </c>
      <c r="AT1276" s="144" t="s">
        <v>180</v>
      </c>
      <c r="AU1276" s="144" t="s">
        <v>199</v>
      </c>
      <c r="AY1276" s="18" t="s">
        <v>178</v>
      </c>
      <c r="BE1276" s="145">
        <f>IF(N1276="základní",J1276,0)</f>
        <v>0</v>
      </c>
      <c r="BF1276" s="145">
        <f>IF(N1276="snížená",J1276,0)</f>
        <v>0</v>
      </c>
      <c r="BG1276" s="145">
        <f>IF(N1276="zákl. přenesená",J1276,0)</f>
        <v>0</v>
      </c>
      <c r="BH1276" s="145">
        <f>IF(N1276="sníž. přenesená",J1276,0)</f>
        <v>0</v>
      </c>
      <c r="BI1276" s="145">
        <f>IF(N1276="nulová",J1276,0)</f>
        <v>0</v>
      </c>
      <c r="BJ1276" s="18" t="s">
        <v>86</v>
      </c>
      <c r="BK1276" s="145">
        <f>ROUND(I1276*H1276,2)</f>
        <v>0</v>
      </c>
      <c r="BL1276" s="18" t="s">
        <v>185</v>
      </c>
      <c r="BM1276" s="144" t="s">
        <v>2533</v>
      </c>
    </row>
    <row r="1277" spans="2:65" s="1" customFormat="1" ht="10.199999999999999">
      <c r="B1277" s="34"/>
      <c r="D1277" s="146" t="s">
        <v>187</v>
      </c>
      <c r="F1277" s="147" t="s">
        <v>662</v>
      </c>
      <c r="I1277" s="148"/>
      <c r="L1277" s="34"/>
      <c r="M1277" s="149"/>
      <c r="T1277" s="55"/>
      <c r="AT1277" s="18" t="s">
        <v>187</v>
      </c>
      <c r="AU1277" s="18" t="s">
        <v>199</v>
      </c>
    </row>
    <row r="1278" spans="2:65" s="12" customFormat="1" ht="10.199999999999999">
      <c r="B1278" s="150"/>
      <c r="D1278" s="151" t="s">
        <v>189</v>
      </c>
      <c r="E1278" s="152" t="s">
        <v>32</v>
      </c>
      <c r="F1278" s="153" t="s">
        <v>2027</v>
      </c>
      <c r="H1278" s="152" t="s">
        <v>32</v>
      </c>
      <c r="I1278" s="154"/>
      <c r="L1278" s="150"/>
      <c r="M1278" s="155"/>
      <c r="T1278" s="156"/>
      <c r="AT1278" s="152" t="s">
        <v>189</v>
      </c>
      <c r="AU1278" s="152" t="s">
        <v>199</v>
      </c>
      <c r="AV1278" s="12" t="s">
        <v>86</v>
      </c>
      <c r="AW1278" s="12" t="s">
        <v>41</v>
      </c>
      <c r="AX1278" s="12" t="s">
        <v>79</v>
      </c>
      <c r="AY1278" s="152" t="s">
        <v>178</v>
      </c>
    </row>
    <row r="1279" spans="2:65" s="12" customFormat="1" ht="10.199999999999999">
      <c r="B1279" s="150"/>
      <c r="D1279" s="151" t="s">
        <v>189</v>
      </c>
      <c r="E1279" s="152" t="s">
        <v>32</v>
      </c>
      <c r="F1279" s="153" t="s">
        <v>2081</v>
      </c>
      <c r="H1279" s="152" t="s">
        <v>32</v>
      </c>
      <c r="I1279" s="154"/>
      <c r="L1279" s="150"/>
      <c r="M1279" s="155"/>
      <c r="T1279" s="156"/>
      <c r="AT1279" s="152" t="s">
        <v>189</v>
      </c>
      <c r="AU1279" s="152" t="s">
        <v>199</v>
      </c>
      <c r="AV1279" s="12" t="s">
        <v>86</v>
      </c>
      <c r="AW1279" s="12" t="s">
        <v>41</v>
      </c>
      <c r="AX1279" s="12" t="s">
        <v>79</v>
      </c>
      <c r="AY1279" s="152" t="s">
        <v>178</v>
      </c>
    </row>
    <row r="1280" spans="2:65" s="12" customFormat="1" ht="10.199999999999999">
      <c r="B1280" s="150"/>
      <c r="D1280" s="151" t="s">
        <v>189</v>
      </c>
      <c r="E1280" s="152" t="s">
        <v>32</v>
      </c>
      <c r="F1280" s="153" t="s">
        <v>2398</v>
      </c>
      <c r="H1280" s="152" t="s">
        <v>32</v>
      </c>
      <c r="I1280" s="154"/>
      <c r="L1280" s="150"/>
      <c r="M1280" s="155"/>
      <c r="T1280" s="156"/>
      <c r="AT1280" s="152" t="s">
        <v>189</v>
      </c>
      <c r="AU1280" s="152" t="s">
        <v>199</v>
      </c>
      <c r="AV1280" s="12" t="s">
        <v>86</v>
      </c>
      <c r="AW1280" s="12" t="s">
        <v>41</v>
      </c>
      <c r="AX1280" s="12" t="s">
        <v>79</v>
      </c>
      <c r="AY1280" s="152" t="s">
        <v>178</v>
      </c>
    </row>
    <row r="1281" spans="2:65" s="12" customFormat="1" ht="10.199999999999999">
      <c r="B1281" s="150"/>
      <c r="D1281" s="151" t="s">
        <v>189</v>
      </c>
      <c r="E1281" s="152" t="s">
        <v>32</v>
      </c>
      <c r="F1281" s="153" t="s">
        <v>393</v>
      </c>
      <c r="H1281" s="152" t="s">
        <v>32</v>
      </c>
      <c r="I1281" s="154"/>
      <c r="L1281" s="150"/>
      <c r="M1281" s="155"/>
      <c r="T1281" s="156"/>
      <c r="AT1281" s="152" t="s">
        <v>189</v>
      </c>
      <c r="AU1281" s="152" t="s">
        <v>199</v>
      </c>
      <c r="AV1281" s="12" t="s">
        <v>86</v>
      </c>
      <c r="AW1281" s="12" t="s">
        <v>41</v>
      </c>
      <c r="AX1281" s="12" t="s">
        <v>79</v>
      </c>
      <c r="AY1281" s="152" t="s">
        <v>178</v>
      </c>
    </row>
    <row r="1282" spans="2:65" s="12" customFormat="1" ht="10.199999999999999">
      <c r="B1282" s="150"/>
      <c r="D1282" s="151" t="s">
        <v>189</v>
      </c>
      <c r="E1282" s="152" t="s">
        <v>32</v>
      </c>
      <c r="F1282" s="153" t="s">
        <v>537</v>
      </c>
      <c r="H1282" s="152" t="s">
        <v>32</v>
      </c>
      <c r="I1282" s="154"/>
      <c r="L1282" s="150"/>
      <c r="M1282" s="155"/>
      <c r="T1282" s="156"/>
      <c r="AT1282" s="152" t="s">
        <v>189</v>
      </c>
      <c r="AU1282" s="152" t="s">
        <v>199</v>
      </c>
      <c r="AV1282" s="12" t="s">
        <v>86</v>
      </c>
      <c r="AW1282" s="12" t="s">
        <v>41</v>
      </c>
      <c r="AX1282" s="12" t="s">
        <v>79</v>
      </c>
      <c r="AY1282" s="152" t="s">
        <v>178</v>
      </c>
    </row>
    <row r="1283" spans="2:65" s="12" customFormat="1" ht="10.199999999999999">
      <c r="B1283" s="150"/>
      <c r="D1283" s="151" t="s">
        <v>189</v>
      </c>
      <c r="E1283" s="152" t="s">
        <v>32</v>
      </c>
      <c r="F1283" s="153" t="s">
        <v>2315</v>
      </c>
      <c r="H1283" s="152" t="s">
        <v>32</v>
      </c>
      <c r="I1283" s="154"/>
      <c r="L1283" s="150"/>
      <c r="M1283" s="155"/>
      <c r="T1283" s="156"/>
      <c r="AT1283" s="152" t="s">
        <v>189</v>
      </c>
      <c r="AU1283" s="152" t="s">
        <v>199</v>
      </c>
      <c r="AV1283" s="12" t="s">
        <v>86</v>
      </c>
      <c r="AW1283" s="12" t="s">
        <v>41</v>
      </c>
      <c r="AX1283" s="12" t="s">
        <v>79</v>
      </c>
      <c r="AY1283" s="152" t="s">
        <v>178</v>
      </c>
    </row>
    <row r="1284" spans="2:65" s="13" customFormat="1" ht="20.399999999999999">
      <c r="B1284" s="157"/>
      <c r="D1284" s="151" t="s">
        <v>189</v>
      </c>
      <c r="E1284" s="158" t="s">
        <v>32</v>
      </c>
      <c r="F1284" s="159" t="s">
        <v>2520</v>
      </c>
      <c r="H1284" s="160">
        <v>18.239999999999998</v>
      </c>
      <c r="I1284" s="161"/>
      <c r="L1284" s="157"/>
      <c r="M1284" s="162"/>
      <c r="T1284" s="163"/>
      <c r="AT1284" s="158" t="s">
        <v>189</v>
      </c>
      <c r="AU1284" s="158" t="s">
        <v>199</v>
      </c>
      <c r="AV1284" s="13" t="s">
        <v>88</v>
      </c>
      <c r="AW1284" s="13" t="s">
        <v>41</v>
      </c>
      <c r="AX1284" s="13" t="s">
        <v>79</v>
      </c>
      <c r="AY1284" s="158" t="s">
        <v>178</v>
      </c>
    </row>
    <row r="1285" spans="2:65" s="12" customFormat="1" ht="10.199999999999999">
      <c r="B1285" s="150"/>
      <c r="D1285" s="151" t="s">
        <v>189</v>
      </c>
      <c r="E1285" s="152" t="s">
        <v>32</v>
      </c>
      <c r="F1285" s="153" t="s">
        <v>2511</v>
      </c>
      <c r="H1285" s="152" t="s">
        <v>32</v>
      </c>
      <c r="I1285" s="154"/>
      <c r="L1285" s="150"/>
      <c r="M1285" s="155"/>
      <c r="T1285" s="156"/>
      <c r="AT1285" s="152" t="s">
        <v>189</v>
      </c>
      <c r="AU1285" s="152" t="s">
        <v>199</v>
      </c>
      <c r="AV1285" s="12" t="s">
        <v>86</v>
      </c>
      <c r="AW1285" s="12" t="s">
        <v>41</v>
      </c>
      <c r="AX1285" s="12" t="s">
        <v>79</v>
      </c>
      <c r="AY1285" s="152" t="s">
        <v>178</v>
      </c>
    </row>
    <row r="1286" spans="2:65" s="13" customFormat="1" ht="20.399999999999999">
      <c r="B1286" s="157"/>
      <c r="D1286" s="151" t="s">
        <v>189</v>
      </c>
      <c r="E1286" s="158" t="s">
        <v>32</v>
      </c>
      <c r="F1286" s="159" t="s">
        <v>2521</v>
      </c>
      <c r="H1286" s="160">
        <v>75.05</v>
      </c>
      <c r="I1286" s="161"/>
      <c r="L1286" s="157"/>
      <c r="M1286" s="162"/>
      <c r="T1286" s="163"/>
      <c r="AT1286" s="158" t="s">
        <v>189</v>
      </c>
      <c r="AU1286" s="158" t="s">
        <v>199</v>
      </c>
      <c r="AV1286" s="13" t="s">
        <v>88</v>
      </c>
      <c r="AW1286" s="13" t="s">
        <v>41</v>
      </c>
      <c r="AX1286" s="13" t="s">
        <v>79</v>
      </c>
      <c r="AY1286" s="158" t="s">
        <v>178</v>
      </c>
    </row>
    <row r="1287" spans="2:65" s="13" customFormat="1" ht="10.199999999999999">
      <c r="B1287" s="157"/>
      <c r="D1287" s="151" t="s">
        <v>189</v>
      </c>
      <c r="E1287" s="158" t="s">
        <v>32</v>
      </c>
      <c r="F1287" s="159" t="s">
        <v>2522</v>
      </c>
      <c r="H1287" s="160">
        <v>11</v>
      </c>
      <c r="I1287" s="161"/>
      <c r="L1287" s="157"/>
      <c r="M1287" s="162"/>
      <c r="T1287" s="163"/>
      <c r="AT1287" s="158" t="s">
        <v>189</v>
      </c>
      <c r="AU1287" s="158" t="s">
        <v>199</v>
      </c>
      <c r="AV1287" s="13" t="s">
        <v>88</v>
      </c>
      <c r="AW1287" s="13" t="s">
        <v>41</v>
      </c>
      <c r="AX1287" s="13" t="s">
        <v>79</v>
      </c>
      <c r="AY1287" s="158" t="s">
        <v>178</v>
      </c>
    </row>
    <row r="1288" spans="2:65" s="14" customFormat="1" ht="10.199999999999999">
      <c r="B1288" s="164"/>
      <c r="D1288" s="151" t="s">
        <v>189</v>
      </c>
      <c r="E1288" s="165" t="s">
        <v>32</v>
      </c>
      <c r="F1288" s="166" t="s">
        <v>192</v>
      </c>
      <c r="H1288" s="167">
        <v>104.29</v>
      </c>
      <c r="I1288" s="168"/>
      <c r="L1288" s="164"/>
      <c r="M1288" s="169"/>
      <c r="T1288" s="170"/>
      <c r="AT1288" s="165" t="s">
        <v>189</v>
      </c>
      <c r="AU1288" s="165" t="s">
        <v>199</v>
      </c>
      <c r="AV1288" s="14" t="s">
        <v>185</v>
      </c>
      <c r="AW1288" s="14" t="s">
        <v>41</v>
      </c>
      <c r="AX1288" s="14" t="s">
        <v>86</v>
      </c>
      <c r="AY1288" s="165" t="s">
        <v>178</v>
      </c>
    </row>
    <row r="1289" spans="2:65" s="1" customFormat="1" ht="62.7" customHeight="1">
      <c r="B1289" s="34"/>
      <c r="C1289" s="133" t="s">
        <v>1968</v>
      </c>
      <c r="D1289" s="133" t="s">
        <v>180</v>
      </c>
      <c r="E1289" s="134" t="s">
        <v>664</v>
      </c>
      <c r="F1289" s="135" t="s">
        <v>665</v>
      </c>
      <c r="G1289" s="136" t="s">
        <v>234</v>
      </c>
      <c r="H1289" s="137">
        <v>104.29</v>
      </c>
      <c r="I1289" s="138"/>
      <c r="J1289" s="139">
        <f>ROUND(I1289*H1289,2)</f>
        <v>0</v>
      </c>
      <c r="K1289" s="135" t="s">
        <v>184</v>
      </c>
      <c r="L1289" s="34"/>
      <c r="M1289" s="140" t="s">
        <v>32</v>
      </c>
      <c r="N1289" s="141" t="s">
        <v>50</v>
      </c>
      <c r="P1289" s="142">
        <f>O1289*H1289</f>
        <v>0</v>
      </c>
      <c r="Q1289" s="142">
        <v>0</v>
      </c>
      <c r="R1289" s="142">
        <f>Q1289*H1289</f>
        <v>0</v>
      </c>
      <c r="S1289" s="142">
        <v>0.02</v>
      </c>
      <c r="T1289" s="143">
        <f>S1289*H1289</f>
        <v>2.0858000000000003</v>
      </c>
      <c r="AR1289" s="144" t="s">
        <v>185</v>
      </c>
      <c r="AT1289" s="144" t="s">
        <v>180</v>
      </c>
      <c r="AU1289" s="144" t="s">
        <v>199</v>
      </c>
      <c r="AY1289" s="18" t="s">
        <v>178</v>
      </c>
      <c r="BE1289" s="145">
        <f>IF(N1289="základní",J1289,0)</f>
        <v>0</v>
      </c>
      <c r="BF1289" s="145">
        <f>IF(N1289="snížená",J1289,0)</f>
        <v>0</v>
      </c>
      <c r="BG1289" s="145">
        <f>IF(N1289="zákl. přenesená",J1289,0)</f>
        <v>0</v>
      </c>
      <c r="BH1289" s="145">
        <f>IF(N1289="sníž. přenesená",J1289,0)</f>
        <v>0</v>
      </c>
      <c r="BI1289" s="145">
        <f>IF(N1289="nulová",J1289,0)</f>
        <v>0</v>
      </c>
      <c r="BJ1289" s="18" t="s">
        <v>86</v>
      </c>
      <c r="BK1289" s="145">
        <f>ROUND(I1289*H1289,2)</f>
        <v>0</v>
      </c>
      <c r="BL1289" s="18" t="s">
        <v>185</v>
      </c>
      <c r="BM1289" s="144" t="s">
        <v>2534</v>
      </c>
    </row>
    <row r="1290" spans="2:65" s="1" customFormat="1" ht="10.199999999999999">
      <c r="B1290" s="34"/>
      <c r="D1290" s="146" t="s">
        <v>187</v>
      </c>
      <c r="F1290" s="147" t="s">
        <v>667</v>
      </c>
      <c r="I1290" s="148"/>
      <c r="L1290" s="34"/>
      <c r="M1290" s="149"/>
      <c r="T1290" s="55"/>
      <c r="AT1290" s="18" t="s">
        <v>187</v>
      </c>
      <c r="AU1290" s="18" t="s">
        <v>199</v>
      </c>
    </row>
    <row r="1291" spans="2:65" s="12" customFormat="1" ht="10.199999999999999">
      <c r="B1291" s="150"/>
      <c r="D1291" s="151" t="s">
        <v>189</v>
      </c>
      <c r="E1291" s="152" t="s">
        <v>32</v>
      </c>
      <c r="F1291" s="153" t="s">
        <v>2027</v>
      </c>
      <c r="H1291" s="152" t="s">
        <v>32</v>
      </c>
      <c r="I1291" s="154"/>
      <c r="L1291" s="150"/>
      <c r="M1291" s="155"/>
      <c r="T1291" s="156"/>
      <c r="AT1291" s="152" t="s">
        <v>189</v>
      </c>
      <c r="AU1291" s="152" t="s">
        <v>199</v>
      </c>
      <c r="AV1291" s="12" t="s">
        <v>86</v>
      </c>
      <c r="AW1291" s="12" t="s">
        <v>41</v>
      </c>
      <c r="AX1291" s="12" t="s">
        <v>79</v>
      </c>
      <c r="AY1291" s="152" t="s">
        <v>178</v>
      </c>
    </row>
    <row r="1292" spans="2:65" s="12" customFormat="1" ht="10.199999999999999">
      <c r="B1292" s="150"/>
      <c r="D1292" s="151" t="s">
        <v>189</v>
      </c>
      <c r="E1292" s="152" t="s">
        <v>32</v>
      </c>
      <c r="F1292" s="153" t="s">
        <v>2081</v>
      </c>
      <c r="H1292" s="152" t="s">
        <v>32</v>
      </c>
      <c r="I1292" s="154"/>
      <c r="L1292" s="150"/>
      <c r="M1292" s="155"/>
      <c r="T1292" s="156"/>
      <c r="AT1292" s="152" t="s">
        <v>189</v>
      </c>
      <c r="AU1292" s="152" t="s">
        <v>199</v>
      </c>
      <c r="AV1292" s="12" t="s">
        <v>86</v>
      </c>
      <c r="AW1292" s="12" t="s">
        <v>41</v>
      </c>
      <c r="AX1292" s="12" t="s">
        <v>79</v>
      </c>
      <c r="AY1292" s="152" t="s">
        <v>178</v>
      </c>
    </row>
    <row r="1293" spans="2:65" s="12" customFormat="1" ht="10.199999999999999">
      <c r="B1293" s="150"/>
      <c r="D1293" s="151" t="s">
        <v>189</v>
      </c>
      <c r="E1293" s="152" t="s">
        <v>32</v>
      </c>
      <c r="F1293" s="153" t="s">
        <v>2398</v>
      </c>
      <c r="H1293" s="152" t="s">
        <v>32</v>
      </c>
      <c r="I1293" s="154"/>
      <c r="L1293" s="150"/>
      <c r="M1293" s="155"/>
      <c r="T1293" s="156"/>
      <c r="AT1293" s="152" t="s">
        <v>189</v>
      </c>
      <c r="AU1293" s="152" t="s">
        <v>199</v>
      </c>
      <c r="AV1293" s="12" t="s">
        <v>86</v>
      </c>
      <c r="AW1293" s="12" t="s">
        <v>41</v>
      </c>
      <c r="AX1293" s="12" t="s">
        <v>79</v>
      </c>
      <c r="AY1293" s="152" t="s">
        <v>178</v>
      </c>
    </row>
    <row r="1294" spans="2:65" s="12" customFormat="1" ht="10.199999999999999">
      <c r="B1294" s="150"/>
      <c r="D1294" s="151" t="s">
        <v>189</v>
      </c>
      <c r="E1294" s="152" t="s">
        <v>32</v>
      </c>
      <c r="F1294" s="153" t="s">
        <v>393</v>
      </c>
      <c r="H1294" s="152" t="s">
        <v>32</v>
      </c>
      <c r="I1294" s="154"/>
      <c r="L1294" s="150"/>
      <c r="M1294" s="155"/>
      <c r="T1294" s="156"/>
      <c r="AT1294" s="152" t="s">
        <v>189</v>
      </c>
      <c r="AU1294" s="152" t="s">
        <v>199</v>
      </c>
      <c r="AV1294" s="12" t="s">
        <v>86</v>
      </c>
      <c r="AW1294" s="12" t="s">
        <v>41</v>
      </c>
      <c r="AX1294" s="12" t="s">
        <v>79</v>
      </c>
      <c r="AY1294" s="152" t="s">
        <v>178</v>
      </c>
    </row>
    <row r="1295" spans="2:65" s="12" customFormat="1" ht="10.199999999999999">
      <c r="B1295" s="150"/>
      <c r="D1295" s="151" t="s">
        <v>189</v>
      </c>
      <c r="E1295" s="152" t="s">
        <v>32</v>
      </c>
      <c r="F1295" s="153" t="s">
        <v>537</v>
      </c>
      <c r="H1295" s="152" t="s">
        <v>32</v>
      </c>
      <c r="I1295" s="154"/>
      <c r="L1295" s="150"/>
      <c r="M1295" s="155"/>
      <c r="T1295" s="156"/>
      <c r="AT1295" s="152" t="s">
        <v>189</v>
      </c>
      <c r="AU1295" s="152" t="s">
        <v>199</v>
      </c>
      <c r="AV1295" s="12" t="s">
        <v>86</v>
      </c>
      <c r="AW1295" s="12" t="s">
        <v>41</v>
      </c>
      <c r="AX1295" s="12" t="s">
        <v>79</v>
      </c>
      <c r="AY1295" s="152" t="s">
        <v>178</v>
      </c>
    </row>
    <row r="1296" spans="2:65" s="12" customFormat="1" ht="10.199999999999999">
      <c r="B1296" s="150"/>
      <c r="D1296" s="151" t="s">
        <v>189</v>
      </c>
      <c r="E1296" s="152" t="s">
        <v>32</v>
      </c>
      <c r="F1296" s="153" t="s">
        <v>2315</v>
      </c>
      <c r="H1296" s="152" t="s">
        <v>32</v>
      </c>
      <c r="I1296" s="154"/>
      <c r="L1296" s="150"/>
      <c r="M1296" s="155"/>
      <c r="T1296" s="156"/>
      <c r="AT1296" s="152" t="s">
        <v>189</v>
      </c>
      <c r="AU1296" s="152" t="s">
        <v>199</v>
      </c>
      <c r="AV1296" s="12" t="s">
        <v>86</v>
      </c>
      <c r="AW1296" s="12" t="s">
        <v>41</v>
      </c>
      <c r="AX1296" s="12" t="s">
        <v>79</v>
      </c>
      <c r="AY1296" s="152" t="s">
        <v>178</v>
      </c>
    </row>
    <row r="1297" spans="2:65" s="13" customFormat="1" ht="20.399999999999999">
      <c r="B1297" s="157"/>
      <c r="D1297" s="151" t="s">
        <v>189</v>
      </c>
      <c r="E1297" s="158" t="s">
        <v>32</v>
      </c>
      <c r="F1297" s="159" t="s">
        <v>2520</v>
      </c>
      <c r="H1297" s="160">
        <v>18.239999999999998</v>
      </c>
      <c r="I1297" s="161"/>
      <c r="L1297" s="157"/>
      <c r="M1297" s="162"/>
      <c r="T1297" s="163"/>
      <c r="AT1297" s="158" t="s">
        <v>189</v>
      </c>
      <c r="AU1297" s="158" t="s">
        <v>199</v>
      </c>
      <c r="AV1297" s="13" t="s">
        <v>88</v>
      </c>
      <c r="AW1297" s="13" t="s">
        <v>41</v>
      </c>
      <c r="AX1297" s="13" t="s">
        <v>79</v>
      </c>
      <c r="AY1297" s="158" t="s">
        <v>178</v>
      </c>
    </row>
    <row r="1298" spans="2:65" s="12" customFormat="1" ht="10.199999999999999">
      <c r="B1298" s="150"/>
      <c r="D1298" s="151" t="s">
        <v>189</v>
      </c>
      <c r="E1298" s="152" t="s">
        <v>32</v>
      </c>
      <c r="F1298" s="153" t="s">
        <v>2511</v>
      </c>
      <c r="H1298" s="152" t="s">
        <v>32</v>
      </c>
      <c r="I1298" s="154"/>
      <c r="L1298" s="150"/>
      <c r="M1298" s="155"/>
      <c r="T1298" s="156"/>
      <c r="AT1298" s="152" t="s">
        <v>189</v>
      </c>
      <c r="AU1298" s="152" t="s">
        <v>199</v>
      </c>
      <c r="AV1298" s="12" t="s">
        <v>86</v>
      </c>
      <c r="AW1298" s="12" t="s">
        <v>41</v>
      </c>
      <c r="AX1298" s="12" t="s">
        <v>79</v>
      </c>
      <c r="AY1298" s="152" t="s">
        <v>178</v>
      </c>
    </row>
    <row r="1299" spans="2:65" s="13" customFormat="1" ht="20.399999999999999">
      <c r="B1299" s="157"/>
      <c r="D1299" s="151" t="s">
        <v>189</v>
      </c>
      <c r="E1299" s="158" t="s">
        <v>32</v>
      </c>
      <c r="F1299" s="159" t="s">
        <v>2521</v>
      </c>
      <c r="H1299" s="160">
        <v>75.05</v>
      </c>
      <c r="I1299" s="161"/>
      <c r="L1299" s="157"/>
      <c r="M1299" s="162"/>
      <c r="T1299" s="163"/>
      <c r="AT1299" s="158" t="s">
        <v>189</v>
      </c>
      <c r="AU1299" s="158" t="s">
        <v>199</v>
      </c>
      <c r="AV1299" s="13" t="s">
        <v>88</v>
      </c>
      <c r="AW1299" s="13" t="s">
        <v>41</v>
      </c>
      <c r="AX1299" s="13" t="s">
        <v>79</v>
      </c>
      <c r="AY1299" s="158" t="s">
        <v>178</v>
      </c>
    </row>
    <row r="1300" spans="2:65" s="13" customFormat="1" ht="10.199999999999999">
      <c r="B1300" s="157"/>
      <c r="D1300" s="151" t="s">
        <v>189</v>
      </c>
      <c r="E1300" s="158" t="s">
        <v>32</v>
      </c>
      <c r="F1300" s="159" t="s">
        <v>2522</v>
      </c>
      <c r="H1300" s="160">
        <v>11</v>
      </c>
      <c r="I1300" s="161"/>
      <c r="L1300" s="157"/>
      <c r="M1300" s="162"/>
      <c r="T1300" s="163"/>
      <c r="AT1300" s="158" t="s">
        <v>189</v>
      </c>
      <c r="AU1300" s="158" t="s">
        <v>199</v>
      </c>
      <c r="AV1300" s="13" t="s">
        <v>88</v>
      </c>
      <c r="AW1300" s="13" t="s">
        <v>41</v>
      </c>
      <c r="AX1300" s="13" t="s">
        <v>79</v>
      </c>
      <c r="AY1300" s="158" t="s">
        <v>178</v>
      </c>
    </row>
    <row r="1301" spans="2:65" s="14" customFormat="1" ht="10.199999999999999">
      <c r="B1301" s="164"/>
      <c r="D1301" s="151" t="s">
        <v>189</v>
      </c>
      <c r="E1301" s="165" t="s">
        <v>32</v>
      </c>
      <c r="F1301" s="166" t="s">
        <v>192</v>
      </c>
      <c r="H1301" s="167">
        <v>104.29</v>
      </c>
      <c r="I1301" s="168"/>
      <c r="L1301" s="164"/>
      <c r="M1301" s="169"/>
      <c r="T1301" s="170"/>
      <c r="AT1301" s="165" t="s">
        <v>189</v>
      </c>
      <c r="AU1301" s="165" t="s">
        <v>199</v>
      </c>
      <c r="AV1301" s="14" t="s">
        <v>185</v>
      </c>
      <c r="AW1301" s="14" t="s">
        <v>41</v>
      </c>
      <c r="AX1301" s="14" t="s">
        <v>86</v>
      </c>
      <c r="AY1301" s="165" t="s">
        <v>178</v>
      </c>
    </row>
    <row r="1302" spans="2:65" s="1" customFormat="1" ht="37.799999999999997" customHeight="1">
      <c r="B1302" s="34"/>
      <c r="C1302" s="133" t="s">
        <v>1978</v>
      </c>
      <c r="D1302" s="133" t="s">
        <v>180</v>
      </c>
      <c r="E1302" s="134" t="s">
        <v>556</v>
      </c>
      <c r="F1302" s="135" t="s">
        <v>557</v>
      </c>
      <c r="G1302" s="136" t="s">
        <v>401</v>
      </c>
      <c r="H1302" s="137">
        <v>48.945</v>
      </c>
      <c r="I1302" s="138"/>
      <c r="J1302" s="139">
        <f>ROUND(I1302*H1302,2)</f>
        <v>0</v>
      </c>
      <c r="K1302" s="135" t="s">
        <v>184</v>
      </c>
      <c r="L1302" s="34"/>
      <c r="M1302" s="140" t="s">
        <v>32</v>
      </c>
      <c r="N1302" s="141" t="s">
        <v>50</v>
      </c>
      <c r="P1302" s="142">
        <f>O1302*H1302</f>
        <v>0</v>
      </c>
      <c r="Q1302" s="142">
        <v>0</v>
      </c>
      <c r="R1302" s="142">
        <f>Q1302*H1302</f>
        <v>0</v>
      </c>
      <c r="S1302" s="142">
        <v>0</v>
      </c>
      <c r="T1302" s="143">
        <f>S1302*H1302</f>
        <v>0</v>
      </c>
      <c r="AR1302" s="144" t="s">
        <v>185</v>
      </c>
      <c r="AT1302" s="144" t="s">
        <v>180</v>
      </c>
      <c r="AU1302" s="144" t="s">
        <v>199</v>
      </c>
      <c r="AY1302" s="18" t="s">
        <v>178</v>
      </c>
      <c r="BE1302" s="145">
        <f>IF(N1302="základní",J1302,0)</f>
        <v>0</v>
      </c>
      <c r="BF1302" s="145">
        <f>IF(N1302="snížená",J1302,0)</f>
        <v>0</v>
      </c>
      <c r="BG1302" s="145">
        <f>IF(N1302="zákl. přenesená",J1302,0)</f>
        <v>0</v>
      </c>
      <c r="BH1302" s="145">
        <f>IF(N1302="sníž. přenesená",J1302,0)</f>
        <v>0</v>
      </c>
      <c r="BI1302" s="145">
        <f>IF(N1302="nulová",J1302,0)</f>
        <v>0</v>
      </c>
      <c r="BJ1302" s="18" t="s">
        <v>86</v>
      </c>
      <c r="BK1302" s="145">
        <f>ROUND(I1302*H1302,2)</f>
        <v>0</v>
      </c>
      <c r="BL1302" s="18" t="s">
        <v>185</v>
      </c>
      <c r="BM1302" s="144" t="s">
        <v>2535</v>
      </c>
    </row>
    <row r="1303" spans="2:65" s="1" customFormat="1" ht="10.199999999999999">
      <c r="B1303" s="34"/>
      <c r="D1303" s="146" t="s">
        <v>187</v>
      </c>
      <c r="F1303" s="147" t="s">
        <v>559</v>
      </c>
      <c r="I1303" s="148"/>
      <c r="L1303" s="34"/>
      <c r="M1303" s="149"/>
      <c r="T1303" s="55"/>
      <c r="AT1303" s="18" t="s">
        <v>187</v>
      </c>
      <c r="AU1303" s="18" t="s">
        <v>199</v>
      </c>
    </row>
    <row r="1304" spans="2:65" s="13" customFormat="1" ht="10.199999999999999">
      <c r="B1304" s="157"/>
      <c r="D1304" s="151" t="s">
        <v>189</v>
      </c>
      <c r="E1304" s="158" t="s">
        <v>32</v>
      </c>
      <c r="F1304" s="159" t="s">
        <v>2536</v>
      </c>
      <c r="H1304" s="160">
        <v>36.220999999999997</v>
      </c>
      <c r="I1304" s="161"/>
      <c r="L1304" s="157"/>
      <c r="M1304" s="162"/>
      <c r="T1304" s="163"/>
      <c r="AT1304" s="158" t="s">
        <v>189</v>
      </c>
      <c r="AU1304" s="158" t="s">
        <v>199</v>
      </c>
      <c r="AV1304" s="13" t="s">
        <v>88</v>
      </c>
      <c r="AW1304" s="13" t="s">
        <v>41</v>
      </c>
      <c r="AX1304" s="13" t="s">
        <v>79</v>
      </c>
      <c r="AY1304" s="158" t="s">
        <v>178</v>
      </c>
    </row>
    <row r="1305" spans="2:65" s="13" customFormat="1" ht="10.199999999999999">
      <c r="B1305" s="157"/>
      <c r="D1305" s="151" t="s">
        <v>189</v>
      </c>
      <c r="E1305" s="158" t="s">
        <v>32</v>
      </c>
      <c r="F1305" s="159" t="s">
        <v>2537</v>
      </c>
      <c r="H1305" s="160">
        <v>3.129</v>
      </c>
      <c r="I1305" s="161"/>
      <c r="L1305" s="157"/>
      <c r="M1305" s="162"/>
      <c r="T1305" s="163"/>
      <c r="AT1305" s="158" t="s">
        <v>189</v>
      </c>
      <c r="AU1305" s="158" t="s">
        <v>199</v>
      </c>
      <c r="AV1305" s="13" t="s">
        <v>88</v>
      </c>
      <c r="AW1305" s="13" t="s">
        <v>41</v>
      </c>
      <c r="AX1305" s="13" t="s">
        <v>79</v>
      </c>
      <c r="AY1305" s="158" t="s">
        <v>178</v>
      </c>
    </row>
    <row r="1306" spans="2:65" s="13" customFormat="1" ht="10.199999999999999">
      <c r="B1306" s="157"/>
      <c r="D1306" s="151" t="s">
        <v>189</v>
      </c>
      <c r="E1306" s="158" t="s">
        <v>32</v>
      </c>
      <c r="F1306" s="159" t="s">
        <v>2538</v>
      </c>
      <c r="H1306" s="160">
        <v>9.5950000000000006</v>
      </c>
      <c r="I1306" s="161"/>
      <c r="L1306" s="157"/>
      <c r="M1306" s="162"/>
      <c r="T1306" s="163"/>
      <c r="AT1306" s="158" t="s">
        <v>189</v>
      </c>
      <c r="AU1306" s="158" t="s">
        <v>199</v>
      </c>
      <c r="AV1306" s="13" t="s">
        <v>88</v>
      </c>
      <c r="AW1306" s="13" t="s">
        <v>41</v>
      </c>
      <c r="AX1306" s="13" t="s">
        <v>79</v>
      </c>
      <c r="AY1306" s="158" t="s">
        <v>178</v>
      </c>
    </row>
    <row r="1307" spans="2:65" s="14" customFormat="1" ht="10.199999999999999">
      <c r="B1307" s="164"/>
      <c r="D1307" s="151" t="s">
        <v>189</v>
      </c>
      <c r="E1307" s="165" t="s">
        <v>32</v>
      </c>
      <c r="F1307" s="166" t="s">
        <v>192</v>
      </c>
      <c r="H1307" s="167">
        <v>48.945</v>
      </c>
      <c r="I1307" s="168"/>
      <c r="L1307" s="164"/>
      <c r="M1307" s="169"/>
      <c r="T1307" s="170"/>
      <c r="AT1307" s="165" t="s">
        <v>189</v>
      </c>
      <c r="AU1307" s="165" t="s">
        <v>199</v>
      </c>
      <c r="AV1307" s="14" t="s">
        <v>185</v>
      </c>
      <c r="AW1307" s="14" t="s">
        <v>41</v>
      </c>
      <c r="AX1307" s="14" t="s">
        <v>86</v>
      </c>
      <c r="AY1307" s="165" t="s">
        <v>178</v>
      </c>
    </row>
    <row r="1308" spans="2:65" s="1" customFormat="1" ht="37.799999999999997" customHeight="1">
      <c r="B1308" s="34"/>
      <c r="C1308" s="133" t="s">
        <v>2539</v>
      </c>
      <c r="D1308" s="133" t="s">
        <v>180</v>
      </c>
      <c r="E1308" s="134" t="s">
        <v>564</v>
      </c>
      <c r="F1308" s="135" t="s">
        <v>565</v>
      </c>
      <c r="G1308" s="136" t="s">
        <v>401</v>
      </c>
      <c r="H1308" s="137">
        <v>685.23</v>
      </c>
      <c r="I1308" s="138"/>
      <c r="J1308" s="139">
        <f>ROUND(I1308*H1308,2)</f>
        <v>0</v>
      </c>
      <c r="K1308" s="135" t="s">
        <v>184</v>
      </c>
      <c r="L1308" s="34"/>
      <c r="M1308" s="140" t="s">
        <v>32</v>
      </c>
      <c r="N1308" s="141" t="s">
        <v>50</v>
      </c>
      <c r="P1308" s="142">
        <f>O1308*H1308</f>
        <v>0</v>
      </c>
      <c r="Q1308" s="142">
        <v>0</v>
      </c>
      <c r="R1308" s="142">
        <f>Q1308*H1308</f>
        <v>0</v>
      </c>
      <c r="S1308" s="142">
        <v>0</v>
      </c>
      <c r="T1308" s="143">
        <f>S1308*H1308</f>
        <v>0</v>
      </c>
      <c r="AR1308" s="144" t="s">
        <v>185</v>
      </c>
      <c r="AT1308" s="144" t="s">
        <v>180</v>
      </c>
      <c r="AU1308" s="144" t="s">
        <v>199</v>
      </c>
      <c r="AY1308" s="18" t="s">
        <v>178</v>
      </c>
      <c r="BE1308" s="145">
        <f>IF(N1308="základní",J1308,0)</f>
        <v>0</v>
      </c>
      <c r="BF1308" s="145">
        <f>IF(N1308="snížená",J1308,0)</f>
        <v>0</v>
      </c>
      <c r="BG1308" s="145">
        <f>IF(N1308="zákl. přenesená",J1308,0)</f>
        <v>0</v>
      </c>
      <c r="BH1308" s="145">
        <f>IF(N1308="sníž. přenesená",J1308,0)</f>
        <v>0</v>
      </c>
      <c r="BI1308" s="145">
        <f>IF(N1308="nulová",J1308,0)</f>
        <v>0</v>
      </c>
      <c r="BJ1308" s="18" t="s">
        <v>86</v>
      </c>
      <c r="BK1308" s="145">
        <f>ROUND(I1308*H1308,2)</f>
        <v>0</v>
      </c>
      <c r="BL1308" s="18" t="s">
        <v>185</v>
      </c>
      <c r="BM1308" s="144" t="s">
        <v>2540</v>
      </c>
    </row>
    <row r="1309" spans="2:65" s="1" customFormat="1" ht="10.199999999999999">
      <c r="B1309" s="34"/>
      <c r="D1309" s="146" t="s">
        <v>187</v>
      </c>
      <c r="F1309" s="147" t="s">
        <v>567</v>
      </c>
      <c r="I1309" s="148"/>
      <c r="L1309" s="34"/>
      <c r="M1309" s="149"/>
      <c r="T1309" s="55"/>
      <c r="AT1309" s="18" t="s">
        <v>187</v>
      </c>
      <c r="AU1309" s="18" t="s">
        <v>199</v>
      </c>
    </row>
    <row r="1310" spans="2:65" s="13" customFormat="1" ht="10.199999999999999">
      <c r="B1310" s="157"/>
      <c r="D1310" s="151" t="s">
        <v>189</v>
      </c>
      <c r="E1310" s="158" t="s">
        <v>32</v>
      </c>
      <c r="F1310" s="159" t="s">
        <v>2541</v>
      </c>
      <c r="H1310" s="160">
        <v>48.945</v>
      </c>
      <c r="I1310" s="161"/>
      <c r="L1310" s="157"/>
      <c r="M1310" s="162"/>
      <c r="T1310" s="163"/>
      <c r="AT1310" s="158" t="s">
        <v>189</v>
      </c>
      <c r="AU1310" s="158" t="s">
        <v>199</v>
      </c>
      <c r="AV1310" s="13" t="s">
        <v>88</v>
      </c>
      <c r="AW1310" s="13" t="s">
        <v>41</v>
      </c>
      <c r="AX1310" s="13" t="s">
        <v>86</v>
      </c>
      <c r="AY1310" s="158" t="s">
        <v>178</v>
      </c>
    </row>
    <row r="1311" spans="2:65" s="13" customFormat="1" ht="10.199999999999999">
      <c r="B1311" s="157"/>
      <c r="D1311" s="151" t="s">
        <v>189</v>
      </c>
      <c r="F1311" s="159" t="s">
        <v>2542</v>
      </c>
      <c r="H1311" s="160">
        <v>685.23</v>
      </c>
      <c r="I1311" s="161"/>
      <c r="L1311" s="157"/>
      <c r="M1311" s="162"/>
      <c r="T1311" s="163"/>
      <c r="AT1311" s="158" t="s">
        <v>189</v>
      </c>
      <c r="AU1311" s="158" t="s">
        <v>199</v>
      </c>
      <c r="AV1311" s="13" t="s">
        <v>88</v>
      </c>
      <c r="AW1311" s="13" t="s">
        <v>4</v>
      </c>
      <c r="AX1311" s="13" t="s">
        <v>86</v>
      </c>
      <c r="AY1311" s="158" t="s">
        <v>178</v>
      </c>
    </row>
    <row r="1312" spans="2:65" s="1" customFormat="1" ht="37.799999999999997" customHeight="1">
      <c r="B1312" s="34"/>
      <c r="C1312" s="133" t="s">
        <v>2543</v>
      </c>
      <c r="D1312" s="133" t="s">
        <v>180</v>
      </c>
      <c r="E1312" s="134" t="s">
        <v>571</v>
      </c>
      <c r="F1312" s="135" t="s">
        <v>572</v>
      </c>
      <c r="G1312" s="136" t="s">
        <v>401</v>
      </c>
      <c r="H1312" s="137">
        <v>33.655999999999999</v>
      </c>
      <c r="I1312" s="138"/>
      <c r="J1312" s="139">
        <f>ROUND(I1312*H1312,2)</f>
        <v>0</v>
      </c>
      <c r="K1312" s="135" t="s">
        <v>184</v>
      </c>
      <c r="L1312" s="34"/>
      <c r="M1312" s="140" t="s">
        <v>32</v>
      </c>
      <c r="N1312" s="141" t="s">
        <v>50</v>
      </c>
      <c r="P1312" s="142">
        <f>O1312*H1312</f>
        <v>0</v>
      </c>
      <c r="Q1312" s="142">
        <v>0</v>
      </c>
      <c r="R1312" s="142">
        <f>Q1312*H1312</f>
        <v>0</v>
      </c>
      <c r="S1312" s="142">
        <v>0</v>
      </c>
      <c r="T1312" s="143">
        <f>S1312*H1312</f>
        <v>0</v>
      </c>
      <c r="AR1312" s="144" t="s">
        <v>185</v>
      </c>
      <c r="AT1312" s="144" t="s">
        <v>180</v>
      </c>
      <c r="AU1312" s="144" t="s">
        <v>199</v>
      </c>
      <c r="AY1312" s="18" t="s">
        <v>178</v>
      </c>
      <c r="BE1312" s="145">
        <f>IF(N1312="základní",J1312,0)</f>
        <v>0</v>
      </c>
      <c r="BF1312" s="145">
        <f>IF(N1312="snížená",J1312,0)</f>
        <v>0</v>
      </c>
      <c r="BG1312" s="145">
        <f>IF(N1312="zákl. přenesená",J1312,0)</f>
        <v>0</v>
      </c>
      <c r="BH1312" s="145">
        <f>IF(N1312="sníž. přenesená",J1312,0)</f>
        <v>0</v>
      </c>
      <c r="BI1312" s="145">
        <f>IF(N1312="nulová",J1312,0)</f>
        <v>0</v>
      </c>
      <c r="BJ1312" s="18" t="s">
        <v>86</v>
      </c>
      <c r="BK1312" s="145">
        <f>ROUND(I1312*H1312,2)</f>
        <v>0</v>
      </c>
      <c r="BL1312" s="18" t="s">
        <v>185</v>
      </c>
      <c r="BM1312" s="144" t="s">
        <v>2544</v>
      </c>
    </row>
    <row r="1313" spans="2:65" s="1" customFormat="1" ht="10.199999999999999">
      <c r="B1313" s="34"/>
      <c r="D1313" s="146" t="s">
        <v>187</v>
      </c>
      <c r="F1313" s="147" t="s">
        <v>574</v>
      </c>
      <c r="I1313" s="148"/>
      <c r="L1313" s="34"/>
      <c r="M1313" s="149"/>
      <c r="T1313" s="55"/>
      <c r="AT1313" s="18" t="s">
        <v>187</v>
      </c>
      <c r="AU1313" s="18" t="s">
        <v>199</v>
      </c>
    </row>
    <row r="1314" spans="2:65" s="13" customFormat="1" ht="10.199999999999999">
      <c r="B1314" s="157"/>
      <c r="D1314" s="151" t="s">
        <v>189</v>
      </c>
      <c r="E1314" s="158" t="s">
        <v>32</v>
      </c>
      <c r="F1314" s="159" t="s">
        <v>2545</v>
      </c>
      <c r="H1314" s="160">
        <v>33.655999999999999</v>
      </c>
      <c r="I1314" s="161"/>
      <c r="L1314" s="157"/>
      <c r="M1314" s="162"/>
      <c r="T1314" s="163"/>
      <c r="AT1314" s="158" t="s">
        <v>189</v>
      </c>
      <c r="AU1314" s="158" t="s">
        <v>199</v>
      </c>
      <c r="AV1314" s="13" t="s">
        <v>88</v>
      </c>
      <c r="AW1314" s="13" t="s">
        <v>41</v>
      </c>
      <c r="AX1314" s="13" t="s">
        <v>86</v>
      </c>
      <c r="AY1314" s="158" t="s">
        <v>178</v>
      </c>
    </row>
    <row r="1315" spans="2:65" s="1" customFormat="1" ht="37.799999999999997" customHeight="1">
      <c r="B1315" s="34"/>
      <c r="C1315" s="133" t="s">
        <v>2546</v>
      </c>
      <c r="D1315" s="133" t="s">
        <v>180</v>
      </c>
      <c r="E1315" s="134" t="s">
        <v>577</v>
      </c>
      <c r="F1315" s="135" t="s">
        <v>565</v>
      </c>
      <c r="G1315" s="136" t="s">
        <v>401</v>
      </c>
      <c r="H1315" s="137">
        <v>471.18400000000003</v>
      </c>
      <c r="I1315" s="138"/>
      <c r="J1315" s="139">
        <f>ROUND(I1315*H1315,2)</f>
        <v>0</v>
      </c>
      <c r="K1315" s="135" t="s">
        <v>184</v>
      </c>
      <c r="L1315" s="34"/>
      <c r="M1315" s="140" t="s">
        <v>32</v>
      </c>
      <c r="N1315" s="141" t="s">
        <v>50</v>
      </c>
      <c r="P1315" s="142">
        <f>O1315*H1315</f>
        <v>0</v>
      </c>
      <c r="Q1315" s="142">
        <v>0</v>
      </c>
      <c r="R1315" s="142">
        <f>Q1315*H1315</f>
        <v>0</v>
      </c>
      <c r="S1315" s="142">
        <v>0</v>
      </c>
      <c r="T1315" s="143">
        <f>S1315*H1315</f>
        <v>0</v>
      </c>
      <c r="AR1315" s="144" t="s">
        <v>185</v>
      </c>
      <c r="AT1315" s="144" t="s">
        <v>180</v>
      </c>
      <c r="AU1315" s="144" t="s">
        <v>199</v>
      </c>
      <c r="AY1315" s="18" t="s">
        <v>178</v>
      </c>
      <c r="BE1315" s="145">
        <f>IF(N1315="základní",J1315,0)</f>
        <v>0</v>
      </c>
      <c r="BF1315" s="145">
        <f>IF(N1315="snížená",J1315,0)</f>
        <v>0</v>
      </c>
      <c r="BG1315" s="145">
        <f>IF(N1315="zákl. přenesená",J1315,0)</f>
        <v>0</v>
      </c>
      <c r="BH1315" s="145">
        <f>IF(N1315="sníž. přenesená",J1315,0)</f>
        <v>0</v>
      </c>
      <c r="BI1315" s="145">
        <f>IF(N1315="nulová",J1315,0)</f>
        <v>0</v>
      </c>
      <c r="BJ1315" s="18" t="s">
        <v>86</v>
      </c>
      <c r="BK1315" s="145">
        <f>ROUND(I1315*H1315,2)</f>
        <v>0</v>
      </c>
      <c r="BL1315" s="18" t="s">
        <v>185</v>
      </c>
      <c r="BM1315" s="144" t="s">
        <v>2547</v>
      </c>
    </row>
    <row r="1316" spans="2:65" s="1" customFormat="1" ht="10.199999999999999">
      <c r="B1316" s="34"/>
      <c r="D1316" s="146" t="s">
        <v>187</v>
      </c>
      <c r="F1316" s="147" t="s">
        <v>579</v>
      </c>
      <c r="I1316" s="148"/>
      <c r="L1316" s="34"/>
      <c r="M1316" s="149"/>
      <c r="T1316" s="55"/>
      <c r="AT1316" s="18" t="s">
        <v>187</v>
      </c>
      <c r="AU1316" s="18" t="s">
        <v>199</v>
      </c>
    </row>
    <row r="1317" spans="2:65" s="13" customFormat="1" ht="10.199999999999999">
      <c r="B1317" s="157"/>
      <c r="D1317" s="151" t="s">
        <v>189</v>
      </c>
      <c r="E1317" s="158" t="s">
        <v>32</v>
      </c>
      <c r="F1317" s="159" t="s">
        <v>2548</v>
      </c>
      <c r="H1317" s="160">
        <v>33.655999999999999</v>
      </c>
      <c r="I1317" s="161"/>
      <c r="L1317" s="157"/>
      <c r="M1317" s="162"/>
      <c r="T1317" s="163"/>
      <c r="AT1317" s="158" t="s">
        <v>189</v>
      </c>
      <c r="AU1317" s="158" t="s">
        <v>199</v>
      </c>
      <c r="AV1317" s="13" t="s">
        <v>88</v>
      </c>
      <c r="AW1317" s="13" t="s">
        <v>41</v>
      </c>
      <c r="AX1317" s="13" t="s">
        <v>86</v>
      </c>
      <c r="AY1317" s="158" t="s">
        <v>178</v>
      </c>
    </row>
    <row r="1318" spans="2:65" s="13" customFormat="1" ht="10.199999999999999">
      <c r="B1318" s="157"/>
      <c r="D1318" s="151" t="s">
        <v>189</v>
      </c>
      <c r="F1318" s="159" t="s">
        <v>2549</v>
      </c>
      <c r="H1318" s="160">
        <v>471.18400000000003</v>
      </c>
      <c r="I1318" s="161"/>
      <c r="L1318" s="157"/>
      <c r="M1318" s="162"/>
      <c r="T1318" s="163"/>
      <c r="AT1318" s="158" t="s">
        <v>189</v>
      </c>
      <c r="AU1318" s="158" t="s">
        <v>199</v>
      </c>
      <c r="AV1318" s="13" t="s">
        <v>88</v>
      </c>
      <c r="AW1318" s="13" t="s">
        <v>4</v>
      </c>
      <c r="AX1318" s="13" t="s">
        <v>86</v>
      </c>
      <c r="AY1318" s="158" t="s">
        <v>178</v>
      </c>
    </row>
    <row r="1319" spans="2:65" s="1" customFormat="1" ht="24.15" customHeight="1">
      <c r="B1319" s="34"/>
      <c r="C1319" s="133" t="s">
        <v>2550</v>
      </c>
      <c r="D1319" s="133" t="s">
        <v>180</v>
      </c>
      <c r="E1319" s="134" t="s">
        <v>583</v>
      </c>
      <c r="F1319" s="135" t="s">
        <v>584</v>
      </c>
      <c r="G1319" s="136" t="s">
        <v>401</v>
      </c>
      <c r="H1319" s="137">
        <v>82.600999999999999</v>
      </c>
      <c r="I1319" s="138"/>
      <c r="J1319" s="139">
        <f>ROUND(I1319*H1319,2)</f>
        <v>0</v>
      </c>
      <c r="K1319" s="135" t="s">
        <v>184</v>
      </c>
      <c r="L1319" s="34"/>
      <c r="M1319" s="140" t="s">
        <v>32</v>
      </c>
      <c r="N1319" s="141" t="s">
        <v>50</v>
      </c>
      <c r="P1319" s="142">
        <f>O1319*H1319</f>
        <v>0</v>
      </c>
      <c r="Q1319" s="142">
        <v>0</v>
      </c>
      <c r="R1319" s="142">
        <f>Q1319*H1319</f>
        <v>0</v>
      </c>
      <c r="S1319" s="142">
        <v>0</v>
      </c>
      <c r="T1319" s="143">
        <f>S1319*H1319</f>
        <v>0</v>
      </c>
      <c r="AR1319" s="144" t="s">
        <v>185</v>
      </c>
      <c r="AT1319" s="144" t="s">
        <v>180</v>
      </c>
      <c r="AU1319" s="144" t="s">
        <v>199</v>
      </c>
      <c r="AY1319" s="18" t="s">
        <v>178</v>
      </c>
      <c r="BE1319" s="145">
        <f>IF(N1319="základní",J1319,0)</f>
        <v>0</v>
      </c>
      <c r="BF1319" s="145">
        <f>IF(N1319="snížená",J1319,0)</f>
        <v>0</v>
      </c>
      <c r="BG1319" s="145">
        <f>IF(N1319="zákl. přenesená",J1319,0)</f>
        <v>0</v>
      </c>
      <c r="BH1319" s="145">
        <f>IF(N1319="sníž. přenesená",J1319,0)</f>
        <v>0</v>
      </c>
      <c r="BI1319" s="145">
        <f>IF(N1319="nulová",J1319,0)</f>
        <v>0</v>
      </c>
      <c r="BJ1319" s="18" t="s">
        <v>86</v>
      </c>
      <c r="BK1319" s="145">
        <f>ROUND(I1319*H1319,2)</f>
        <v>0</v>
      </c>
      <c r="BL1319" s="18" t="s">
        <v>185</v>
      </c>
      <c r="BM1319" s="144" t="s">
        <v>2551</v>
      </c>
    </row>
    <row r="1320" spans="2:65" s="1" customFormat="1" ht="10.199999999999999">
      <c r="B1320" s="34"/>
      <c r="D1320" s="146" t="s">
        <v>187</v>
      </c>
      <c r="F1320" s="147" t="s">
        <v>586</v>
      </c>
      <c r="I1320" s="148"/>
      <c r="L1320" s="34"/>
      <c r="M1320" s="149"/>
      <c r="T1320" s="55"/>
      <c r="AT1320" s="18" t="s">
        <v>187</v>
      </c>
      <c r="AU1320" s="18" t="s">
        <v>199</v>
      </c>
    </row>
    <row r="1321" spans="2:65" s="13" customFormat="1" ht="10.199999999999999">
      <c r="B1321" s="157"/>
      <c r="D1321" s="151" t="s">
        <v>189</v>
      </c>
      <c r="E1321" s="158" t="s">
        <v>32</v>
      </c>
      <c r="F1321" s="159" t="s">
        <v>2536</v>
      </c>
      <c r="H1321" s="160">
        <v>36.220999999999997</v>
      </c>
      <c r="I1321" s="161"/>
      <c r="L1321" s="157"/>
      <c r="M1321" s="162"/>
      <c r="T1321" s="163"/>
      <c r="AT1321" s="158" t="s">
        <v>189</v>
      </c>
      <c r="AU1321" s="158" t="s">
        <v>199</v>
      </c>
      <c r="AV1321" s="13" t="s">
        <v>88</v>
      </c>
      <c r="AW1321" s="13" t="s">
        <v>41</v>
      </c>
      <c r="AX1321" s="13" t="s">
        <v>79</v>
      </c>
      <c r="AY1321" s="158" t="s">
        <v>178</v>
      </c>
    </row>
    <row r="1322" spans="2:65" s="13" customFormat="1" ht="10.199999999999999">
      <c r="B1322" s="157"/>
      <c r="D1322" s="151" t="s">
        <v>189</v>
      </c>
      <c r="E1322" s="158" t="s">
        <v>32</v>
      </c>
      <c r="F1322" s="159" t="s">
        <v>2537</v>
      </c>
      <c r="H1322" s="160">
        <v>3.129</v>
      </c>
      <c r="I1322" s="161"/>
      <c r="L1322" s="157"/>
      <c r="M1322" s="162"/>
      <c r="T1322" s="163"/>
      <c r="AT1322" s="158" t="s">
        <v>189</v>
      </c>
      <c r="AU1322" s="158" t="s">
        <v>199</v>
      </c>
      <c r="AV1322" s="13" t="s">
        <v>88</v>
      </c>
      <c r="AW1322" s="13" t="s">
        <v>41</v>
      </c>
      <c r="AX1322" s="13" t="s">
        <v>79</v>
      </c>
      <c r="AY1322" s="158" t="s">
        <v>178</v>
      </c>
    </row>
    <row r="1323" spans="2:65" s="13" customFormat="1" ht="10.199999999999999">
      <c r="B1323" s="157"/>
      <c r="D1323" s="151" t="s">
        <v>189</v>
      </c>
      <c r="E1323" s="158" t="s">
        <v>32</v>
      </c>
      <c r="F1323" s="159" t="s">
        <v>2538</v>
      </c>
      <c r="H1323" s="160">
        <v>9.5950000000000006</v>
      </c>
      <c r="I1323" s="161"/>
      <c r="L1323" s="157"/>
      <c r="M1323" s="162"/>
      <c r="T1323" s="163"/>
      <c r="AT1323" s="158" t="s">
        <v>189</v>
      </c>
      <c r="AU1323" s="158" t="s">
        <v>199</v>
      </c>
      <c r="AV1323" s="13" t="s">
        <v>88</v>
      </c>
      <c r="AW1323" s="13" t="s">
        <v>41</v>
      </c>
      <c r="AX1323" s="13" t="s">
        <v>79</v>
      </c>
      <c r="AY1323" s="158" t="s">
        <v>178</v>
      </c>
    </row>
    <row r="1324" spans="2:65" s="13" customFormat="1" ht="10.199999999999999">
      <c r="B1324" s="157"/>
      <c r="D1324" s="151" t="s">
        <v>189</v>
      </c>
      <c r="E1324" s="158" t="s">
        <v>32</v>
      </c>
      <c r="F1324" s="159" t="s">
        <v>2545</v>
      </c>
      <c r="H1324" s="160">
        <v>33.655999999999999</v>
      </c>
      <c r="I1324" s="161"/>
      <c r="L1324" s="157"/>
      <c r="M1324" s="162"/>
      <c r="T1324" s="163"/>
      <c r="AT1324" s="158" t="s">
        <v>189</v>
      </c>
      <c r="AU1324" s="158" t="s">
        <v>199</v>
      </c>
      <c r="AV1324" s="13" t="s">
        <v>88</v>
      </c>
      <c r="AW1324" s="13" t="s">
        <v>41</v>
      </c>
      <c r="AX1324" s="13" t="s">
        <v>79</v>
      </c>
      <c r="AY1324" s="158" t="s">
        <v>178</v>
      </c>
    </row>
    <row r="1325" spans="2:65" s="14" customFormat="1" ht="10.199999999999999">
      <c r="B1325" s="164"/>
      <c r="D1325" s="151" t="s">
        <v>189</v>
      </c>
      <c r="E1325" s="165" t="s">
        <v>32</v>
      </c>
      <c r="F1325" s="166" t="s">
        <v>192</v>
      </c>
      <c r="H1325" s="167">
        <v>82.600999999999999</v>
      </c>
      <c r="I1325" s="168"/>
      <c r="L1325" s="164"/>
      <c r="M1325" s="169"/>
      <c r="T1325" s="170"/>
      <c r="AT1325" s="165" t="s">
        <v>189</v>
      </c>
      <c r="AU1325" s="165" t="s">
        <v>199</v>
      </c>
      <c r="AV1325" s="14" t="s">
        <v>185</v>
      </c>
      <c r="AW1325" s="14" t="s">
        <v>41</v>
      </c>
      <c r="AX1325" s="14" t="s">
        <v>86</v>
      </c>
      <c r="AY1325" s="165" t="s">
        <v>178</v>
      </c>
    </row>
    <row r="1326" spans="2:65" s="1" customFormat="1" ht="44.25" customHeight="1">
      <c r="B1326" s="34"/>
      <c r="C1326" s="133" t="s">
        <v>2552</v>
      </c>
      <c r="D1326" s="133" t="s">
        <v>180</v>
      </c>
      <c r="E1326" s="134" t="s">
        <v>588</v>
      </c>
      <c r="F1326" s="135" t="s">
        <v>589</v>
      </c>
      <c r="G1326" s="136" t="s">
        <v>401</v>
      </c>
      <c r="H1326" s="137">
        <v>43.250999999999998</v>
      </c>
      <c r="I1326" s="138"/>
      <c r="J1326" s="139">
        <f>ROUND(I1326*H1326,2)</f>
        <v>0</v>
      </c>
      <c r="K1326" s="135" t="s">
        <v>184</v>
      </c>
      <c r="L1326" s="34"/>
      <c r="M1326" s="140" t="s">
        <v>32</v>
      </c>
      <c r="N1326" s="141" t="s">
        <v>50</v>
      </c>
      <c r="P1326" s="142">
        <f>O1326*H1326</f>
        <v>0</v>
      </c>
      <c r="Q1326" s="142">
        <v>0</v>
      </c>
      <c r="R1326" s="142">
        <f>Q1326*H1326</f>
        <v>0</v>
      </c>
      <c r="S1326" s="142">
        <v>0</v>
      </c>
      <c r="T1326" s="143">
        <f>S1326*H1326</f>
        <v>0</v>
      </c>
      <c r="AR1326" s="144" t="s">
        <v>185</v>
      </c>
      <c r="AT1326" s="144" t="s">
        <v>180</v>
      </c>
      <c r="AU1326" s="144" t="s">
        <v>199</v>
      </c>
      <c r="AY1326" s="18" t="s">
        <v>178</v>
      </c>
      <c r="BE1326" s="145">
        <f>IF(N1326="základní",J1326,0)</f>
        <v>0</v>
      </c>
      <c r="BF1326" s="145">
        <f>IF(N1326="snížená",J1326,0)</f>
        <v>0</v>
      </c>
      <c r="BG1326" s="145">
        <f>IF(N1326="zákl. přenesená",J1326,0)</f>
        <v>0</v>
      </c>
      <c r="BH1326" s="145">
        <f>IF(N1326="sníž. přenesená",J1326,0)</f>
        <v>0</v>
      </c>
      <c r="BI1326" s="145">
        <f>IF(N1326="nulová",J1326,0)</f>
        <v>0</v>
      </c>
      <c r="BJ1326" s="18" t="s">
        <v>86</v>
      </c>
      <c r="BK1326" s="145">
        <f>ROUND(I1326*H1326,2)</f>
        <v>0</v>
      </c>
      <c r="BL1326" s="18" t="s">
        <v>185</v>
      </c>
      <c r="BM1326" s="144" t="s">
        <v>2553</v>
      </c>
    </row>
    <row r="1327" spans="2:65" s="1" customFormat="1" ht="10.199999999999999">
      <c r="B1327" s="34"/>
      <c r="D1327" s="146" t="s">
        <v>187</v>
      </c>
      <c r="F1327" s="147" t="s">
        <v>591</v>
      </c>
      <c r="I1327" s="148"/>
      <c r="L1327" s="34"/>
      <c r="M1327" s="149"/>
      <c r="T1327" s="55"/>
      <c r="AT1327" s="18" t="s">
        <v>187</v>
      </c>
      <c r="AU1327" s="18" t="s">
        <v>199</v>
      </c>
    </row>
    <row r="1328" spans="2:65" s="13" customFormat="1" ht="10.199999999999999">
      <c r="B1328" s="157"/>
      <c r="D1328" s="151" t="s">
        <v>189</v>
      </c>
      <c r="E1328" s="158" t="s">
        <v>32</v>
      </c>
      <c r="F1328" s="159" t="s">
        <v>2538</v>
      </c>
      <c r="H1328" s="160">
        <v>9.5950000000000006</v>
      </c>
      <c r="I1328" s="161"/>
      <c r="L1328" s="157"/>
      <c r="M1328" s="162"/>
      <c r="T1328" s="163"/>
      <c r="AT1328" s="158" t="s">
        <v>189</v>
      </c>
      <c r="AU1328" s="158" t="s">
        <v>199</v>
      </c>
      <c r="AV1328" s="13" t="s">
        <v>88</v>
      </c>
      <c r="AW1328" s="13" t="s">
        <v>41</v>
      </c>
      <c r="AX1328" s="13" t="s">
        <v>79</v>
      </c>
      <c r="AY1328" s="158" t="s">
        <v>178</v>
      </c>
    </row>
    <row r="1329" spans="2:65" s="13" customFormat="1" ht="10.199999999999999">
      <c r="B1329" s="157"/>
      <c r="D1329" s="151" t="s">
        <v>189</v>
      </c>
      <c r="E1329" s="158" t="s">
        <v>32</v>
      </c>
      <c r="F1329" s="159" t="s">
        <v>2545</v>
      </c>
      <c r="H1329" s="160">
        <v>33.655999999999999</v>
      </c>
      <c r="I1329" s="161"/>
      <c r="L1329" s="157"/>
      <c r="M1329" s="162"/>
      <c r="T1329" s="163"/>
      <c r="AT1329" s="158" t="s">
        <v>189</v>
      </c>
      <c r="AU1329" s="158" t="s">
        <v>199</v>
      </c>
      <c r="AV1329" s="13" t="s">
        <v>88</v>
      </c>
      <c r="AW1329" s="13" t="s">
        <v>41</v>
      </c>
      <c r="AX1329" s="13" t="s">
        <v>79</v>
      </c>
      <c r="AY1329" s="158" t="s">
        <v>178</v>
      </c>
    </row>
    <row r="1330" spans="2:65" s="14" customFormat="1" ht="10.199999999999999">
      <c r="B1330" s="164"/>
      <c r="D1330" s="151" t="s">
        <v>189</v>
      </c>
      <c r="E1330" s="165" t="s">
        <v>32</v>
      </c>
      <c r="F1330" s="166" t="s">
        <v>192</v>
      </c>
      <c r="H1330" s="167">
        <v>43.250999999999998</v>
      </c>
      <c r="I1330" s="168"/>
      <c r="L1330" s="164"/>
      <c r="M1330" s="169"/>
      <c r="T1330" s="170"/>
      <c r="AT1330" s="165" t="s">
        <v>189</v>
      </c>
      <c r="AU1330" s="165" t="s">
        <v>199</v>
      </c>
      <c r="AV1330" s="14" t="s">
        <v>185</v>
      </c>
      <c r="AW1330" s="14" t="s">
        <v>41</v>
      </c>
      <c r="AX1330" s="14" t="s">
        <v>86</v>
      </c>
      <c r="AY1330" s="165" t="s">
        <v>178</v>
      </c>
    </row>
    <row r="1331" spans="2:65" s="1" customFormat="1" ht="44.25" customHeight="1">
      <c r="B1331" s="34"/>
      <c r="C1331" s="133" t="s">
        <v>2554</v>
      </c>
      <c r="D1331" s="133" t="s">
        <v>180</v>
      </c>
      <c r="E1331" s="134" t="s">
        <v>593</v>
      </c>
      <c r="F1331" s="135" t="s">
        <v>406</v>
      </c>
      <c r="G1331" s="136" t="s">
        <v>401</v>
      </c>
      <c r="H1331" s="137">
        <v>39.35</v>
      </c>
      <c r="I1331" s="138"/>
      <c r="J1331" s="139">
        <f>ROUND(I1331*H1331,2)</f>
        <v>0</v>
      </c>
      <c r="K1331" s="135" t="s">
        <v>184</v>
      </c>
      <c r="L1331" s="34"/>
      <c r="M1331" s="140" t="s">
        <v>32</v>
      </c>
      <c r="N1331" s="141" t="s">
        <v>50</v>
      </c>
      <c r="P1331" s="142">
        <f>O1331*H1331</f>
        <v>0</v>
      </c>
      <c r="Q1331" s="142">
        <v>0</v>
      </c>
      <c r="R1331" s="142">
        <f>Q1331*H1331</f>
        <v>0</v>
      </c>
      <c r="S1331" s="142">
        <v>0</v>
      </c>
      <c r="T1331" s="143">
        <f>S1331*H1331</f>
        <v>0</v>
      </c>
      <c r="AR1331" s="144" t="s">
        <v>185</v>
      </c>
      <c r="AT1331" s="144" t="s">
        <v>180</v>
      </c>
      <c r="AU1331" s="144" t="s">
        <v>199</v>
      </c>
      <c r="AY1331" s="18" t="s">
        <v>178</v>
      </c>
      <c r="BE1331" s="145">
        <f>IF(N1331="základní",J1331,0)</f>
        <v>0</v>
      </c>
      <c r="BF1331" s="145">
        <f>IF(N1331="snížená",J1331,0)</f>
        <v>0</v>
      </c>
      <c r="BG1331" s="145">
        <f>IF(N1331="zákl. přenesená",J1331,0)</f>
        <v>0</v>
      </c>
      <c r="BH1331" s="145">
        <f>IF(N1331="sníž. přenesená",J1331,0)</f>
        <v>0</v>
      </c>
      <c r="BI1331" s="145">
        <f>IF(N1331="nulová",J1331,0)</f>
        <v>0</v>
      </c>
      <c r="BJ1331" s="18" t="s">
        <v>86</v>
      </c>
      <c r="BK1331" s="145">
        <f>ROUND(I1331*H1331,2)</f>
        <v>0</v>
      </c>
      <c r="BL1331" s="18" t="s">
        <v>185</v>
      </c>
      <c r="BM1331" s="144" t="s">
        <v>2555</v>
      </c>
    </row>
    <row r="1332" spans="2:65" s="1" customFormat="1" ht="10.199999999999999">
      <c r="B1332" s="34"/>
      <c r="D1332" s="146" t="s">
        <v>187</v>
      </c>
      <c r="F1332" s="147" t="s">
        <v>595</v>
      </c>
      <c r="I1332" s="148"/>
      <c r="L1332" s="34"/>
      <c r="M1332" s="149"/>
      <c r="T1332" s="55"/>
      <c r="AT1332" s="18" t="s">
        <v>187</v>
      </c>
      <c r="AU1332" s="18" t="s">
        <v>199</v>
      </c>
    </row>
    <row r="1333" spans="2:65" s="13" customFormat="1" ht="10.199999999999999">
      <c r="B1333" s="157"/>
      <c r="D1333" s="151" t="s">
        <v>189</v>
      </c>
      <c r="E1333" s="158" t="s">
        <v>32</v>
      </c>
      <c r="F1333" s="159" t="s">
        <v>2536</v>
      </c>
      <c r="H1333" s="160">
        <v>36.220999999999997</v>
      </c>
      <c r="I1333" s="161"/>
      <c r="L1333" s="157"/>
      <c r="M1333" s="162"/>
      <c r="T1333" s="163"/>
      <c r="AT1333" s="158" t="s">
        <v>189</v>
      </c>
      <c r="AU1333" s="158" t="s">
        <v>199</v>
      </c>
      <c r="AV1333" s="13" t="s">
        <v>88</v>
      </c>
      <c r="AW1333" s="13" t="s">
        <v>41</v>
      </c>
      <c r="AX1333" s="13" t="s">
        <v>79</v>
      </c>
      <c r="AY1333" s="158" t="s">
        <v>178</v>
      </c>
    </row>
    <row r="1334" spans="2:65" s="13" customFormat="1" ht="10.199999999999999">
      <c r="B1334" s="157"/>
      <c r="D1334" s="151" t="s">
        <v>189</v>
      </c>
      <c r="E1334" s="158" t="s">
        <v>32</v>
      </c>
      <c r="F1334" s="159" t="s">
        <v>2537</v>
      </c>
      <c r="H1334" s="160">
        <v>3.129</v>
      </c>
      <c r="I1334" s="161"/>
      <c r="L1334" s="157"/>
      <c r="M1334" s="162"/>
      <c r="T1334" s="163"/>
      <c r="AT1334" s="158" t="s">
        <v>189</v>
      </c>
      <c r="AU1334" s="158" t="s">
        <v>199</v>
      </c>
      <c r="AV1334" s="13" t="s">
        <v>88</v>
      </c>
      <c r="AW1334" s="13" t="s">
        <v>41</v>
      </c>
      <c r="AX1334" s="13" t="s">
        <v>79</v>
      </c>
      <c r="AY1334" s="158" t="s">
        <v>178</v>
      </c>
    </row>
    <row r="1335" spans="2:65" s="14" customFormat="1" ht="10.199999999999999">
      <c r="B1335" s="164"/>
      <c r="D1335" s="151" t="s">
        <v>189</v>
      </c>
      <c r="E1335" s="165" t="s">
        <v>32</v>
      </c>
      <c r="F1335" s="166" t="s">
        <v>192</v>
      </c>
      <c r="H1335" s="167">
        <v>39.35</v>
      </c>
      <c r="I1335" s="168"/>
      <c r="L1335" s="164"/>
      <c r="M1335" s="169"/>
      <c r="T1335" s="170"/>
      <c r="AT1335" s="165" t="s">
        <v>189</v>
      </c>
      <c r="AU1335" s="165" t="s">
        <v>199</v>
      </c>
      <c r="AV1335" s="14" t="s">
        <v>185</v>
      </c>
      <c r="AW1335" s="14" t="s">
        <v>41</v>
      </c>
      <c r="AX1335" s="14" t="s">
        <v>86</v>
      </c>
      <c r="AY1335" s="165" t="s">
        <v>178</v>
      </c>
    </row>
    <row r="1336" spans="2:65" s="1" customFormat="1" ht="33" customHeight="1">
      <c r="B1336" s="34"/>
      <c r="C1336" s="133" t="s">
        <v>2556</v>
      </c>
      <c r="D1336" s="133" t="s">
        <v>180</v>
      </c>
      <c r="E1336" s="134" t="s">
        <v>597</v>
      </c>
      <c r="F1336" s="135" t="s">
        <v>598</v>
      </c>
      <c r="G1336" s="136" t="s">
        <v>234</v>
      </c>
      <c r="H1336" s="137">
        <v>62.45</v>
      </c>
      <c r="I1336" s="138"/>
      <c r="J1336" s="139">
        <f>ROUND(I1336*H1336,2)</f>
        <v>0</v>
      </c>
      <c r="K1336" s="135" t="s">
        <v>184</v>
      </c>
      <c r="L1336" s="34"/>
      <c r="M1336" s="140" t="s">
        <v>32</v>
      </c>
      <c r="N1336" s="141" t="s">
        <v>50</v>
      </c>
      <c r="P1336" s="142">
        <f>O1336*H1336</f>
        <v>0</v>
      </c>
      <c r="Q1336" s="142">
        <v>0</v>
      </c>
      <c r="R1336" s="142">
        <f>Q1336*H1336</f>
        <v>0</v>
      </c>
      <c r="S1336" s="142">
        <v>0</v>
      </c>
      <c r="T1336" s="143">
        <f>S1336*H1336</f>
        <v>0</v>
      </c>
      <c r="AR1336" s="144" t="s">
        <v>185</v>
      </c>
      <c r="AT1336" s="144" t="s">
        <v>180</v>
      </c>
      <c r="AU1336" s="144" t="s">
        <v>199</v>
      </c>
      <c r="AY1336" s="18" t="s">
        <v>178</v>
      </c>
      <c r="BE1336" s="145">
        <f>IF(N1336="základní",J1336,0)</f>
        <v>0</v>
      </c>
      <c r="BF1336" s="145">
        <f>IF(N1336="snížená",J1336,0)</f>
        <v>0</v>
      </c>
      <c r="BG1336" s="145">
        <f>IF(N1336="zákl. přenesená",J1336,0)</f>
        <v>0</v>
      </c>
      <c r="BH1336" s="145">
        <f>IF(N1336="sníž. přenesená",J1336,0)</f>
        <v>0</v>
      </c>
      <c r="BI1336" s="145">
        <f>IF(N1336="nulová",J1336,0)</f>
        <v>0</v>
      </c>
      <c r="BJ1336" s="18" t="s">
        <v>86</v>
      </c>
      <c r="BK1336" s="145">
        <f>ROUND(I1336*H1336,2)</f>
        <v>0</v>
      </c>
      <c r="BL1336" s="18" t="s">
        <v>185</v>
      </c>
      <c r="BM1336" s="144" t="s">
        <v>2557</v>
      </c>
    </row>
    <row r="1337" spans="2:65" s="1" customFormat="1" ht="10.199999999999999">
      <c r="B1337" s="34"/>
      <c r="D1337" s="146" t="s">
        <v>187</v>
      </c>
      <c r="F1337" s="147" t="s">
        <v>600</v>
      </c>
      <c r="I1337" s="148"/>
      <c r="L1337" s="34"/>
      <c r="M1337" s="149"/>
      <c r="T1337" s="55"/>
      <c r="AT1337" s="18" t="s">
        <v>187</v>
      </c>
      <c r="AU1337" s="18" t="s">
        <v>199</v>
      </c>
    </row>
    <row r="1338" spans="2:65" s="12" customFormat="1" ht="10.199999999999999">
      <c r="B1338" s="150"/>
      <c r="D1338" s="151" t="s">
        <v>189</v>
      </c>
      <c r="E1338" s="152" t="s">
        <v>32</v>
      </c>
      <c r="F1338" s="153" t="s">
        <v>2027</v>
      </c>
      <c r="H1338" s="152" t="s">
        <v>32</v>
      </c>
      <c r="I1338" s="154"/>
      <c r="L1338" s="150"/>
      <c r="M1338" s="155"/>
      <c r="T1338" s="156"/>
      <c r="AT1338" s="152" t="s">
        <v>189</v>
      </c>
      <c r="AU1338" s="152" t="s">
        <v>199</v>
      </c>
      <c r="AV1338" s="12" t="s">
        <v>86</v>
      </c>
      <c r="AW1338" s="12" t="s">
        <v>41</v>
      </c>
      <c r="AX1338" s="12" t="s">
        <v>79</v>
      </c>
      <c r="AY1338" s="152" t="s">
        <v>178</v>
      </c>
    </row>
    <row r="1339" spans="2:65" s="12" customFormat="1" ht="10.199999999999999">
      <c r="B1339" s="150"/>
      <c r="D1339" s="151" t="s">
        <v>189</v>
      </c>
      <c r="E1339" s="152" t="s">
        <v>32</v>
      </c>
      <c r="F1339" s="153" t="s">
        <v>2081</v>
      </c>
      <c r="H1339" s="152" t="s">
        <v>32</v>
      </c>
      <c r="I1339" s="154"/>
      <c r="L1339" s="150"/>
      <c r="M1339" s="155"/>
      <c r="T1339" s="156"/>
      <c r="AT1339" s="152" t="s">
        <v>189</v>
      </c>
      <c r="AU1339" s="152" t="s">
        <v>199</v>
      </c>
      <c r="AV1339" s="12" t="s">
        <v>86</v>
      </c>
      <c r="AW1339" s="12" t="s">
        <v>41</v>
      </c>
      <c r="AX1339" s="12" t="s">
        <v>79</v>
      </c>
      <c r="AY1339" s="152" t="s">
        <v>178</v>
      </c>
    </row>
    <row r="1340" spans="2:65" s="12" customFormat="1" ht="10.199999999999999">
      <c r="B1340" s="150"/>
      <c r="D1340" s="151" t="s">
        <v>189</v>
      </c>
      <c r="E1340" s="152" t="s">
        <v>32</v>
      </c>
      <c r="F1340" s="153" t="s">
        <v>2398</v>
      </c>
      <c r="H1340" s="152" t="s">
        <v>32</v>
      </c>
      <c r="I1340" s="154"/>
      <c r="L1340" s="150"/>
      <c r="M1340" s="155"/>
      <c r="T1340" s="156"/>
      <c r="AT1340" s="152" t="s">
        <v>189</v>
      </c>
      <c r="AU1340" s="152" t="s">
        <v>199</v>
      </c>
      <c r="AV1340" s="12" t="s">
        <v>86</v>
      </c>
      <c r="AW1340" s="12" t="s">
        <v>41</v>
      </c>
      <c r="AX1340" s="12" t="s">
        <v>79</v>
      </c>
      <c r="AY1340" s="152" t="s">
        <v>178</v>
      </c>
    </row>
    <row r="1341" spans="2:65" s="12" customFormat="1" ht="10.199999999999999">
      <c r="B1341" s="150"/>
      <c r="D1341" s="151" t="s">
        <v>189</v>
      </c>
      <c r="E1341" s="152" t="s">
        <v>32</v>
      </c>
      <c r="F1341" s="153" t="s">
        <v>393</v>
      </c>
      <c r="H1341" s="152" t="s">
        <v>32</v>
      </c>
      <c r="I1341" s="154"/>
      <c r="L1341" s="150"/>
      <c r="M1341" s="155"/>
      <c r="T1341" s="156"/>
      <c r="AT1341" s="152" t="s">
        <v>189</v>
      </c>
      <c r="AU1341" s="152" t="s">
        <v>199</v>
      </c>
      <c r="AV1341" s="12" t="s">
        <v>86</v>
      </c>
      <c r="AW1341" s="12" t="s">
        <v>41</v>
      </c>
      <c r="AX1341" s="12" t="s">
        <v>79</v>
      </c>
      <c r="AY1341" s="152" t="s">
        <v>178</v>
      </c>
    </row>
    <row r="1342" spans="2:65" s="12" customFormat="1" ht="10.199999999999999">
      <c r="B1342" s="150"/>
      <c r="D1342" s="151" t="s">
        <v>189</v>
      </c>
      <c r="E1342" s="152" t="s">
        <v>32</v>
      </c>
      <c r="F1342" s="153" t="s">
        <v>283</v>
      </c>
      <c r="H1342" s="152" t="s">
        <v>32</v>
      </c>
      <c r="I1342" s="154"/>
      <c r="L1342" s="150"/>
      <c r="M1342" s="155"/>
      <c r="T1342" s="156"/>
      <c r="AT1342" s="152" t="s">
        <v>189</v>
      </c>
      <c r="AU1342" s="152" t="s">
        <v>199</v>
      </c>
      <c r="AV1342" s="12" t="s">
        <v>86</v>
      </c>
      <c r="AW1342" s="12" t="s">
        <v>41</v>
      </c>
      <c r="AX1342" s="12" t="s">
        <v>79</v>
      </c>
      <c r="AY1342" s="152" t="s">
        <v>178</v>
      </c>
    </row>
    <row r="1343" spans="2:65" s="12" customFormat="1" ht="10.199999999999999">
      <c r="B1343" s="150"/>
      <c r="D1343" s="151" t="s">
        <v>189</v>
      </c>
      <c r="E1343" s="152" t="s">
        <v>32</v>
      </c>
      <c r="F1343" s="153" t="s">
        <v>2315</v>
      </c>
      <c r="H1343" s="152" t="s">
        <v>32</v>
      </c>
      <c r="I1343" s="154"/>
      <c r="L1343" s="150"/>
      <c r="M1343" s="155"/>
      <c r="T1343" s="156"/>
      <c r="AT1343" s="152" t="s">
        <v>189</v>
      </c>
      <c r="AU1343" s="152" t="s">
        <v>199</v>
      </c>
      <c r="AV1343" s="12" t="s">
        <v>86</v>
      </c>
      <c r="AW1343" s="12" t="s">
        <v>41</v>
      </c>
      <c r="AX1343" s="12" t="s">
        <v>79</v>
      </c>
      <c r="AY1343" s="152" t="s">
        <v>178</v>
      </c>
    </row>
    <row r="1344" spans="2:65" s="13" customFormat="1" ht="20.399999999999999">
      <c r="B1344" s="157"/>
      <c r="D1344" s="151" t="s">
        <v>189</v>
      </c>
      <c r="E1344" s="158" t="s">
        <v>32</v>
      </c>
      <c r="F1344" s="159" t="s">
        <v>2558</v>
      </c>
      <c r="H1344" s="160">
        <v>12</v>
      </c>
      <c r="I1344" s="161"/>
      <c r="L1344" s="157"/>
      <c r="M1344" s="162"/>
      <c r="T1344" s="163"/>
      <c r="AT1344" s="158" t="s">
        <v>189</v>
      </c>
      <c r="AU1344" s="158" t="s">
        <v>199</v>
      </c>
      <c r="AV1344" s="13" t="s">
        <v>88</v>
      </c>
      <c r="AW1344" s="13" t="s">
        <v>41</v>
      </c>
      <c r="AX1344" s="13" t="s">
        <v>79</v>
      </c>
      <c r="AY1344" s="158" t="s">
        <v>178</v>
      </c>
    </row>
    <row r="1345" spans="2:65" s="12" customFormat="1" ht="10.199999999999999">
      <c r="B1345" s="150"/>
      <c r="D1345" s="151" t="s">
        <v>189</v>
      </c>
      <c r="E1345" s="152" t="s">
        <v>32</v>
      </c>
      <c r="F1345" s="153" t="s">
        <v>2511</v>
      </c>
      <c r="H1345" s="152" t="s">
        <v>32</v>
      </c>
      <c r="I1345" s="154"/>
      <c r="L1345" s="150"/>
      <c r="M1345" s="155"/>
      <c r="T1345" s="156"/>
      <c r="AT1345" s="152" t="s">
        <v>189</v>
      </c>
      <c r="AU1345" s="152" t="s">
        <v>199</v>
      </c>
      <c r="AV1345" s="12" t="s">
        <v>86</v>
      </c>
      <c r="AW1345" s="12" t="s">
        <v>41</v>
      </c>
      <c r="AX1345" s="12" t="s">
        <v>79</v>
      </c>
      <c r="AY1345" s="152" t="s">
        <v>178</v>
      </c>
    </row>
    <row r="1346" spans="2:65" s="13" customFormat="1" ht="20.399999999999999">
      <c r="B1346" s="157"/>
      <c r="D1346" s="151" t="s">
        <v>189</v>
      </c>
      <c r="E1346" s="158" t="s">
        <v>32</v>
      </c>
      <c r="F1346" s="159" t="s">
        <v>2559</v>
      </c>
      <c r="H1346" s="160">
        <v>43.45</v>
      </c>
      <c r="I1346" s="161"/>
      <c r="L1346" s="157"/>
      <c r="M1346" s="162"/>
      <c r="T1346" s="163"/>
      <c r="AT1346" s="158" t="s">
        <v>189</v>
      </c>
      <c r="AU1346" s="158" t="s">
        <v>199</v>
      </c>
      <c r="AV1346" s="13" t="s">
        <v>88</v>
      </c>
      <c r="AW1346" s="13" t="s">
        <v>41</v>
      </c>
      <c r="AX1346" s="13" t="s">
        <v>79</v>
      </c>
      <c r="AY1346" s="158" t="s">
        <v>178</v>
      </c>
    </row>
    <row r="1347" spans="2:65" s="13" customFormat="1" ht="10.199999999999999">
      <c r="B1347" s="157"/>
      <c r="D1347" s="151" t="s">
        <v>189</v>
      </c>
      <c r="E1347" s="158" t="s">
        <v>32</v>
      </c>
      <c r="F1347" s="159" t="s">
        <v>2513</v>
      </c>
      <c r="H1347" s="160">
        <v>7</v>
      </c>
      <c r="I1347" s="161"/>
      <c r="L1347" s="157"/>
      <c r="M1347" s="162"/>
      <c r="T1347" s="163"/>
      <c r="AT1347" s="158" t="s">
        <v>189</v>
      </c>
      <c r="AU1347" s="158" t="s">
        <v>199</v>
      </c>
      <c r="AV1347" s="13" t="s">
        <v>88</v>
      </c>
      <c r="AW1347" s="13" t="s">
        <v>41</v>
      </c>
      <c r="AX1347" s="13" t="s">
        <v>79</v>
      </c>
      <c r="AY1347" s="158" t="s">
        <v>178</v>
      </c>
    </row>
    <row r="1348" spans="2:65" s="14" customFormat="1" ht="10.199999999999999">
      <c r="B1348" s="164"/>
      <c r="D1348" s="151" t="s">
        <v>189</v>
      </c>
      <c r="E1348" s="165" t="s">
        <v>32</v>
      </c>
      <c r="F1348" s="166" t="s">
        <v>192</v>
      </c>
      <c r="H1348" s="167">
        <v>62.45</v>
      </c>
      <c r="I1348" s="168"/>
      <c r="L1348" s="164"/>
      <c r="M1348" s="169"/>
      <c r="T1348" s="170"/>
      <c r="AT1348" s="165" t="s">
        <v>189</v>
      </c>
      <c r="AU1348" s="165" t="s">
        <v>199</v>
      </c>
      <c r="AV1348" s="14" t="s">
        <v>185</v>
      </c>
      <c r="AW1348" s="14" t="s">
        <v>41</v>
      </c>
      <c r="AX1348" s="14" t="s">
        <v>86</v>
      </c>
      <c r="AY1348" s="165" t="s">
        <v>178</v>
      </c>
    </row>
    <row r="1349" spans="2:65" s="1" customFormat="1" ht="33" customHeight="1">
      <c r="B1349" s="34"/>
      <c r="C1349" s="133" t="s">
        <v>2560</v>
      </c>
      <c r="D1349" s="133" t="s">
        <v>180</v>
      </c>
      <c r="E1349" s="134" t="s">
        <v>603</v>
      </c>
      <c r="F1349" s="135" t="s">
        <v>604</v>
      </c>
      <c r="G1349" s="136" t="s">
        <v>234</v>
      </c>
      <c r="H1349" s="137">
        <v>62.45</v>
      </c>
      <c r="I1349" s="138"/>
      <c r="J1349" s="139">
        <f>ROUND(I1349*H1349,2)</f>
        <v>0</v>
      </c>
      <c r="K1349" s="135" t="s">
        <v>184</v>
      </c>
      <c r="L1349" s="34"/>
      <c r="M1349" s="140" t="s">
        <v>32</v>
      </c>
      <c r="N1349" s="141" t="s">
        <v>50</v>
      </c>
      <c r="P1349" s="142">
        <f>O1349*H1349</f>
        <v>0</v>
      </c>
      <c r="Q1349" s="142">
        <v>0</v>
      </c>
      <c r="R1349" s="142">
        <f>Q1349*H1349</f>
        <v>0</v>
      </c>
      <c r="S1349" s="142">
        <v>0</v>
      </c>
      <c r="T1349" s="143">
        <f>S1349*H1349</f>
        <v>0</v>
      </c>
      <c r="AR1349" s="144" t="s">
        <v>185</v>
      </c>
      <c r="AT1349" s="144" t="s">
        <v>180</v>
      </c>
      <c r="AU1349" s="144" t="s">
        <v>199</v>
      </c>
      <c r="AY1349" s="18" t="s">
        <v>178</v>
      </c>
      <c r="BE1349" s="145">
        <f>IF(N1349="základní",J1349,0)</f>
        <v>0</v>
      </c>
      <c r="BF1349" s="145">
        <f>IF(N1349="snížená",J1349,0)</f>
        <v>0</v>
      </c>
      <c r="BG1349" s="145">
        <f>IF(N1349="zákl. přenesená",J1349,0)</f>
        <v>0</v>
      </c>
      <c r="BH1349" s="145">
        <f>IF(N1349="sníž. přenesená",J1349,0)</f>
        <v>0</v>
      </c>
      <c r="BI1349" s="145">
        <f>IF(N1349="nulová",J1349,0)</f>
        <v>0</v>
      </c>
      <c r="BJ1349" s="18" t="s">
        <v>86</v>
      </c>
      <c r="BK1349" s="145">
        <f>ROUND(I1349*H1349,2)</f>
        <v>0</v>
      </c>
      <c r="BL1349" s="18" t="s">
        <v>185</v>
      </c>
      <c r="BM1349" s="144" t="s">
        <v>2561</v>
      </c>
    </row>
    <row r="1350" spans="2:65" s="1" customFormat="1" ht="10.199999999999999">
      <c r="B1350" s="34"/>
      <c r="D1350" s="146" t="s">
        <v>187</v>
      </c>
      <c r="F1350" s="147" t="s">
        <v>606</v>
      </c>
      <c r="I1350" s="148"/>
      <c r="L1350" s="34"/>
      <c r="M1350" s="149"/>
      <c r="T1350" s="55"/>
      <c r="AT1350" s="18" t="s">
        <v>187</v>
      </c>
      <c r="AU1350" s="18" t="s">
        <v>199</v>
      </c>
    </row>
    <row r="1351" spans="2:65" s="12" customFormat="1" ht="10.199999999999999">
      <c r="B1351" s="150"/>
      <c r="D1351" s="151" t="s">
        <v>189</v>
      </c>
      <c r="E1351" s="152" t="s">
        <v>32</v>
      </c>
      <c r="F1351" s="153" t="s">
        <v>2027</v>
      </c>
      <c r="H1351" s="152" t="s">
        <v>32</v>
      </c>
      <c r="I1351" s="154"/>
      <c r="L1351" s="150"/>
      <c r="M1351" s="155"/>
      <c r="T1351" s="156"/>
      <c r="AT1351" s="152" t="s">
        <v>189</v>
      </c>
      <c r="AU1351" s="152" t="s">
        <v>199</v>
      </c>
      <c r="AV1351" s="12" t="s">
        <v>86</v>
      </c>
      <c r="AW1351" s="12" t="s">
        <v>41</v>
      </c>
      <c r="AX1351" s="12" t="s">
        <v>79</v>
      </c>
      <c r="AY1351" s="152" t="s">
        <v>178</v>
      </c>
    </row>
    <row r="1352" spans="2:65" s="12" customFormat="1" ht="10.199999999999999">
      <c r="B1352" s="150"/>
      <c r="D1352" s="151" t="s">
        <v>189</v>
      </c>
      <c r="E1352" s="152" t="s">
        <v>32</v>
      </c>
      <c r="F1352" s="153" t="s">
        <v>2081</v>
      </c>
      <c r="H1352" s="152" t="s">
        <v>32</v>
      </c>
      <c r="I1352" s="154"/>
      <c r="L1352" s="150"/>
      <c r="M1352" s="155"/>
      <c r="T1352" s="156"/>
      <c r="AT1352" s="152" t="s">
        <v>189</v>
      </c>
      <c r="AU1352" s="152" t="s">
        <v>199</v>
      </c>
      <c r="AV1352" s="12" t="s">
        <v>86</v>
      </c>
      <c r="AW1352" s="12" t="s">
        <v>41</v>
      </c>
      <c r="AX1352" s="12" t="s">
        <v>79</v>
      </c>
      <c r="AY1352" s="152" t="s">
        <v>178</v>
      </c>
    </row>
    <row r="1353" spans="2:65" s="12" customFormat="1" ht="10.199999999999999">
      <c r="B1353" s="150"/>
      <c r="D1353" s="151" t="s">
        <v>189</v>
      </c>
      <c r="E1353" s="152" t="s">
        <v>32</v>
      </c>
      <c r="F1353" s="153" t="s">
        <v>2398</v>
      </c>
      <c r="H1353" s="152" t="s">
        <v>32</v>
      </c>
      <c r="I1353" s="154"/>
      <c r="L1353" s="150"/>
      <c r="M1353" s="155"/>
      <c r="T1353" s="156"/>
      <c r="AT1353" s="152" t="s">
        <v>189</v>
      </c>
      <c r="AU1353" s="152" t="s">
        <v>199</v>
      </c>
      <c r="AV1353" s="12" t="s">
        <v>86</v>
      </c>
      <c r="AW1353" s="12" t="s">
        <v>41</v>
      </c>
      <c r="AX1353" s="12" t="s">
        <v>79</v>
      </c>
      <c r="AY1353" s="152" t="s">
        <v>178</v>
      </c>
    </row>
    <row r="1354" spans="2:65" s="12" customFormat="1" ht="10.199999999999999">
      <c r="B1354" s="150"/>
      <c r="D1354" s="151" t="s">
        <v>189</v>
      </c>
      <c r="E1354" s="152" t="s">
        <v>32</v>
      </c>
      <c r="F1354" s="153" t="s">
        <v>393</v>
      </c>
      <c r="H1354" s="152" t="s">
        <v>32</v>
      </c>
      <c r="I1354" s="154"/>
      <c r="L1354" s="150"/>
      <c r="M1354" s="155"/>
      <c r="T1354" s="156"/>
      <c r="AT1354" s="152" t="s">
        <v>189</v>
      </c>
      <c r="AU1354" s="152" t="s">
        <v>199</v>
      </c>
      <c r="AV1354" s="12" t="s">
        <v>86</v>
      </c>
      <c r="AW1354" s="12" t="s">
        <v>41</v>
      </c>
      <c r="AX1354" s="12" t="s">
        <v>79</v>
      </c>
      <c r="AY1354" s="152" t="s">
        <v>178</v>
      </c>
    </row>
    <row r="1355" spans="2:65" s="12" customFormat="1" ht="10.199999999999999">
      <c r="B1355" s="150"/>
      <c r="D1355" s="151" t="s">
        <v>189</v>
      </c>
      <c r="E1355" s="152" t="s">
        <v>32</v>
      </c>
      <c r="F1355" s="153" t="s">
        <v>283</v>
      </c>
      <c r="H1355" s="152" t="s">
        <v>32</v>
      </c>
      <c r="I1355" s="154"/>
      <c r="L1355" s="150"/>
      <c r="M1355" s="155"/>
      <c r="T1355" s="156"/>
      <c r="AT1355" s="152" t="s">
        <v>189</v>
      </c>
      <c r="AU1355" s="152" t="s">
        <v>199</v>
      </c>
      <c r="AV1355" s="12" t="s">
        <v>86</v>
      </c>
      <c r="AW1355" s="12" t="s">
        <v>41</v>
      </c>
      <c r="AX1355" s="12" t="s">
        <v>79</v>
      </c>
      <c r="AY1355" s="152" t="s">
        <v>178</v>
      </c>
    </row>
    <row r="1356" spans="2:65" s="12" customFormat="1" ht="10.199999999999999">
      <c r="B1356" s="150"/>
      <c r="D1356" s="151" t="s">
        <v>189</v>
      </c>
      <c r="E1356" s="152" t="s">
        <v>32</v>
      </c>
      <c r="F1356" s="153" t="s">
        <v>2315</v>
      </c>
      <c r="H1356" s="152" t="s">
        <v>32</v>
      </c>
      <c r="I1356" s="154"/>
      <c r="L1356" s="150"/>
      <c r="M1356" s="155"/>
      <c r="T1356" s="156"/>
      <c r="AT1356" s="152" t="s">
        <v>189</v>
      </c>
      <c r="AU1356" s="152" t="s">
        <v>199</v>
      </c>
      <c r="AV1356" s="12" t="s">
        <v>86</v>
      </c>
      <c r="AW1356" s="12" t="s">
        <v>41</v>
      </c>
      <c r="AX1356" s="12" t="s">
        <v>79</v>
      </c>
      <c r="AY1356" s="152" t="s">
        <v>178</v>
      </c>
    </row>
    <row r="1357" spans="2:65" s="13" customFormat="1" ht="20.399999999999999">
      <c r="B1357" s="157"/>
      <c r="D1357" s="151" t="s">
        <v>189</v>
      </c>
      <c r="E1357" s="158" t="s">
        <v>32</v>
      </c>
      <c r="F1357" s="159" t="s">
        <v>2558</v>
      </c>
      <c r="H1357" s="160">
        <v>12</v>
      </c>
      <c r="I1357" s="161"/>
      <c r="L1357" s="157"/>
      <c r="M1357" s="162"/>
      <c r="T1357" s="163"/>
      <c r="AT1357" s="158" t="s">
        <v>189</v>
      </c>
      <c r="AU1357" s="158" t="s">
        <v>199</v>
      </c>
      <c r="AV1357" s="13" t="s">
        <v>88</v>
      </c>
      <c r="AW1357" s="13" t="s">
        <v>41</v>
      </c>
      <c r="AX1357" s="13" t="s">
        <v>79</v>
      </c>
      <c r="AY1357" s="158" t="s">
        <v>178</v>
      </c>
    </row>
    <row r="1358" spans="2:65" s="12" customFormat="1" ht="10.199999999999999">
      <c r="B1358" s="150"/>
      <c r="D1358" s="151" t="s">
        <v>189</v>
      </c>
      <c r="E1358" s="152" t="s">
        <v>32</v>
      </c>
      <c r="F1358" s="153" t="s">
        <v>2511</v>
      </c>
      <c r="H1358" s="152" t="s">
        <v>32</v>
      </c>
      <c r="I1358" s="154"/>
      <c r="L1358" s="150"/>
      <c r="M1358" s="155"/>
      <c r="T1358" s="156"/>
      <c r="AT1358" s="152" t="s">
        <v>189</v>
      </c>
      <c r="AU1358" s="152" t="s">
        <v>199</v>
      </c>
      <c r="AV1358" s="12" t="s">
        <v>86</v>
      </c>
      <c r="AW1358" s="12" t="s">
        <v>41</v>
      </c>
      <c r="AX1358" s="12" t="s">
        <v>79</v>
      </c>
      <c r="AY1358" s="152" t="s">
        <v>178</v>
      </c>
    </row>
    <row r="1359" spans="2:65" s="13" customFormat="1" ht="20.399999999999999">
      <c r="B1359" s="157"/>
      <c r="D1359" s="151" t="s">
        <v>189</v>
      </c>
      <c r="E1359" s="158" t="s">
        <v>32</v>
      </c>
      <c r="F1359" s="159" t="s">
        <v>2559</v>
      </c>
      <c r="H1359" s="160">
        <v>43.45</v>
      </c>
      <c r="I1359" s="161"/>
      <c r="L1359" s="157"/>
      <c r="M1359" s="162"/>
      <c r="T1359" s="163"/>
      <c r="AT1359" s="158" t="s">
        <v>189</v>
      </c>
      <c r="AU1359" s="158" t="s">
        <v>199</v>
      </c>
      <c r="AV1359" s="13" t="s">
        <v>88</v>
      </c>
      <c r="AW1359" s="13" t="s">
        <v>41</v>
      </c>
      <c r="AX1359" s="13" t="s">
        <v>79</v>
      </c>
      <c r="AY1359" s="158" t="s">
        <v>178</v>
      </c>
    </row>
    <row r="1360" spans="2:65" s="13" customFormat="1" ht="10.199999999999999">
      <c r="B1360" s="157"/>
      <c r="D1360" s="151" t="s">
        <v>189</v>
      </c>
      <c r="E1360" s="158" t="s">
        <v>32</v>
      </c>
      <c r="F1360" s="159" t="s">
        <v>2513</v>
      </c>
      <c r="H1360" s="160">
        <v>7</v>
      </c>
      <c r="I1360" s="161"/>
      <c r="L1360" s="157"/>
      <c r="M1360" s="162"/>
      <c r="T1360" s="163"/>
      <c r="AT1360" s="158" t="s">
        <v>189</v>
      </c>
      <c r="AU1360" s="158" t="s">
        <v>199</v>
      </c>
      <c r="AV1360" s="13" t="s">
        <v>88</v>
      </c>
      <c r="AW1360" s="13" t="s">
        <v>41</v>
      </c>
      <c r="AX1360" s="13" t="s">
        <v>79</v>
      </c>
      <c r="AY1360" s="158" t="s">
        <v>178</v>
      </c>
    </row>
    <row r="1361" spans="2:65" s="14" customFormat="1" ht="10.199999999999999">
      <c r="B1361" s="164"/>
      <c r="D1361" s="151" t="s">
        <v>189</v>
      </c>
      <c r="E1361" s="165" t="s">
        <v>32</v>
      </c>
      <c r="F1361" s="166" t="s">
        <v>192</v>
      </c>
      <c r="H1361" s="167">
        <v>62.45</v>
      </c>
      <c r="I1361" s="168"/>
      <c r="L1361" s="164"/>
      <c r="M1361" s="169"/>
      <c r="T1361" s="170"/>
      <c r="AT1361" s="165" t="s">
        <v>189</v>
      </c>
      <c r="AU1361" s="165" t="s">
        <v>199</v>
      </c>
      <c r="AV1361" s="14" t="s">
        <v>185</v>
      </c>
      <c r="AW1361" s="14" t="s">
        <v>41</v>
      </c>
      <c r="AX1361" s="14" t="s">
        <v>86</v>
      </c>
      <c r="AY1361" s="165" t="s">
        <v>178</v>
      </c>
    </row>
    <row r="1362" spans="2:65" s="1" customFormat="1" ht="49.05" customHeight="1">
      <c r="B1362" s="34"/>
      <c r="C1362" s="133" t="s">
        <v>2562</v>
      </c>
      <c r="D1362" s="133" t="s">
        <v>180</v>
      </c>
      <c r="E1362" s="134" t="s">
        <v>608</v>
      </c>
      <c r="F1362" s="135" t="s">
        <v>609</v>
      </c>
      <c r="G1362" s="136" t="s">
        <v>234</v>
      </c>
      <c r="H1362" s="137">
        <v>76.489999999999995</v>
      </c>
      <c r="I1362" s="138"/>
      <c r="J1362" s="139">
        <f>ROUND(I1362*H1362,2)</f>
        <v>0</v>
      </c>
      <c r="K1362" s="135" t="s">
        <v>184</v>
      </c>
      <c r="L1362" s="34"/>
      <c r="M1362" s="140" t="s">
        <v>32</v>
      </c>
      <c r="N1362" s="141" t="s">
        <v>50</v>
      </c>
      <c r="P1362" s="142">
        <f>O1362*H1362</f>
        <v>0</v>
      </c>
      <c r="Q1362" s="142">
        <v>0</v>
      </c>
      <c r="R1362" s="142">
        <f>Q1362*H1362</f>
        <v>0</v>
      </c>
      <c r="S1362" s="142">
        <v>0</v>
      </c>
      <c r="T1362" s="143">
        <f>S1362*H1362</f>
        <v>0</v>
      </c>
      <c r="AR1362" s="144" t="s">
        <v>185</v>
      </c>
      <c r="AT1362" s="144" t="s">
        <v>180</v>
      </c>
      <c r="AU1362" s="144" t="s">
        <v>199</v>
      </c>
      <c r="AY1362" s="18" t="s">
        <v>178</v>
      </c>
      <c r="BE1362" s="145">
        <f>IF(N1362="základní",J1362,0)</f>
        <v>0</v>
      </c>
      <c r="BF1362" s="145">
        <f>IF(N1362="snížená",J1362,0)</f>
        <v>0</v>
      </c>
      <c r="BG1362" s="145">
        <f>IF(N1362="zákl. přenesená",J1362,0)</f>
        <v>0</v>
      </c>
      <c r="BH1362" s="145">
        <f>IF(N1362="sníž. přenesená",J1362,0)</f>
        <v>0</v>
      </c>
      <c r="BI1362" s="145">
        <f>IF(N1362="nulová",J1362,0)</f>
        <v>0</v>
      </c>
      <c r="BJ1362" s="18" t="s">
        <v>86</v>
      </c>
      <c r="BK1362" s="145">
        <f>ROUND(I1362*H1362,2)</f>
        <v>0</v>
      </c>
      <c r="BL1362" s="18" t="s">
        <v>185</v>
      </c>
      <c r="BM1362" s="144" t="s">
        <v>2563</v>
      </c>
    </row>
    <row r="1363" spans="2:65" s="1" customFormat="1" ht="10.199999999999999">
      <c r="B1363" s="34"/>
      <c r="D1363" s="146" t="s">
        <v>187</v>
      </c>
      <c r="F1363" s="147" t="s">
        <v>611</v>
      </c>
      <c r="I1363" s="148"/>
      <c r="L1363" s="34"/>
      <c r="M1363" s="149"/>
      <c r="T1363" s="55"/>
      <c r="AT1363" s="18" t="s">
        <v>187</v>
      </c>
      <c r="AU1363" s="18" t="s">
        <v>199</v>
      </c>
    </row>
    <row r="1364" spans="2:65" s="12" customFormat="1" ht="10.199999999999999">
      <c r="B1364" s="150"/>
      <c r="D1364" s="151" t="s">
        <v>189</v>
      </c>
      <c r="E1364" s="152" t="s">
        <v>32</v>
      </c>
      <c r="F1364" s="153" t="s">
        <v>2027</v>
      </c>
      <c r="H1364" s="152" t="s">
        <v>32</v>
      </c>
      <c r="I1364" s="154"/>
      <c r="L1364" s="150"/>
      <c r="M1364" s="155"/>
      <c r="T1364" s="156"/>
      <c r="AT1364" s="152" t="s">
        <v>189</v>
      </c>
      <c r="AU1364" s="152" t="s">
        <v>199</v>
      </c>
      <c r="AV1364" s="12" t="s">
        <v>86</v>
      </c>
      <c r="AW1364" s="12" t="s">
        <v>41</v>
      </c>
      <c r="AX1364" s="12" t="s">
        <v>79</v>
      </c>
      <c r="AY1364" s="152" t="s">
        <v>178</v>
      </c>
    </row>
    <row r="1365" spans="2:65" s="12" customFormat="1" ht="10.199999999999999">
      <c r="B1365" s="150"/>
      <c r="D1365" s="151" t="s">
        <v>189</v>
      </c>
      <c r="E1365" s="152" t="s">
        <v>32</v>
      </c>
      <c r="F1365" s="153" t="s">
        <v>2081</v>
      </c>
      <c r="H1365" s="152" t="s">
        <v>32</v>
      </c>
      <c r="I1365" s="154"/>
      <c r="L1365" s="150"/>
      <c r="M1365" s="155"/>
      <c r="T1365" s="156"/>
      <c r="AT1365" s="152" t="s">
        <v>189</v>
      </c>
      <c r="AU1365" s="152" t="s">
        <v>199</v>
      </c>
      <c r="AV1365" s="12" t="s">
        <v>86</v>
      </c>
      <c r="AW1365" s="12" t="s">
        <v>41</v>
      </c>
      <c r="AX1365" s="12" t="s">
        <v>79</v>
      </c>
      <c r="AY1365" s="152" t="s">
        <v>178</v>
      </c>
    </row>
    <row r="1366" spans="2:65" s="12" customFormat="1" ht="10.199999999999999">
      <c r="B1366" s="150"/>
      <c r="D1366" s="151" t="s">
        <v>189</v>
      </c>
      <c r="E1366" s="152" t="s">
        <v>32</v>
      </c>
      <c r="F1366" s="153" t="s">
        <v>2398</v>
      </c>
      <c r="H1366" s="152" t="s">
        <v>32</v>
      </c>
      <c r="I1366" s="154"/>
      <c r="L1366" s="150"/>
      <c r="M1366" s="155"/>
      <c r="T1366" s="156"/>
      <c r="AT1366" s="152" t="s">
        <v>189</v>
      </c>
      <c r="AU1366" s="152" t="s">
        <v>199</v>
      </c>
      <c r="AV1366" s="12" t="s">
        <v>86</v>
      </c>
      <c r="AW1366" s="12" t="s">
        <v>41</v>
      </c>
      <c r="AX1366" s="12" t="s">
        <v>79</v>
      </c>
      <c r="AY1366" s="152" t="s">
        <v>178</v>
      </c>
    </row>
    <row r="1367" spans="2:65" s="12" customFormat="1" ht="10.199999999999999">
      <c r="B1367" s="150"/>
      <c r="D1367" s="151" t="s">
        <v>189</v>
      </c>
      <c r="E1367" s="152" t="s">
        <v>32</v>
      </c>
      <c r="F1367" s="153" t="s">
        <v>393</v>
      </c>
      <c r="H1367" s="152" t="s">
        <v>32</v>
      </c>
      <c r="I1367" s="154"/>
      <c r="L1367" s="150"/>
      <c r="M1367" s="155"/>
      <c r="T1367" s="156"/>
      <c r="AT1367" s="152" t="s">
        <v>189</v>
      </c>
      <c r="AU1367" s="152" t="s">
        <v>199</v>
      </c>
      <c r="AV1367" s="12" t="s">
        <v>86</v>
      </c>
      <c r="AW1367" s="12" t="s">
        <v>41</v>
      </c>
      <c r="AX1367" s="12" t="s">
        <v>79</v>
      </c>
      <c r="AY1367" s="152" t="s">
        <v>178</v>
      </c>
    </row>
    <row r="1368" spans="2:65" s="12" customFormat="1" ht="10.199999999999999">
      <c r="B1368" s="150"/>
      <c r="D1368" s="151" t="s">
        <v>189</v>
      </c>
      <c r="E1368" s="152" t="s">
        <v>32</v>
      </c>
      <c r="F1368" s="153" t="s">
        <v>523</v>
      </c>
      <c r="H1368" s="152" t="s">
        <v>32</v>
      </c>
      <c r="I1368" s="154"/>
      <c r="L1368" s="150"/>
      <c r="M1368" s="155"/>
      <c r="T1368" s="156"/>
      <c r="AT1368" s="152" t="s">
        <v>189</v>
      </c>
      <c r="AU1368" s="152" t="s">
        <v>199</v>
      </c>
      <c r="AV1368" s="12" t="s">
        <v>86</v>
      </c>
      <c r="AW1368" s="12" t="s">
        <v>41</v>
      </c>
      <c r="AX1368" s="12" t="s">
        <v>79</v>
      </c>
      <c r="AY1368" s="152" t="s">
        <v>178</v>
      </c>
    </row>
    <row r="1369" spans="2:65" s="12" customFormat="1" ht="10.199999999999999">
      <c r="B1369" s="150"/>
      <c r="D1369" s="151" t="s">
        <v>189</v>
      </c>
      <c r="E1369" s="152" t="s">
        <v>32</v>
      </c>
      <c r="F1369" s="153" t="s">
        <v>2315</v>
      </c>
      <c r="H1369" s="152" t="s">
        <v>32</v>
      </c>
      <c r="I1369" s="154"/>
      <c r="L1369" s="150"/>
      <c r="M1369" s="155"/>
      <c r="T1369" s="156"/>
      <c r="AT1369" s="152" t="s">
        <v>189</v>
      </c>
      <c r="AU1369" s="152" t="s">
        <v>199</v>
      </c>
      <c r="AV1369" s="12" t="s">
        <v>86</v>
      </c>
      <c r="AW1369" s="12" t="s">
        <v>41</v>
      </c>
      <c r="AX1369" s="12" t="s">
        <v>79</v>
      </c>
      <c r="AY1369" s="152" t="s">
        <v>178</v>
      </c>
    </row>
    <row r="1370" spans="2:65" s="13" customFormat="1" ht="20.399999999999999">
      <c r="B1370" s="157"/>
      <c r="D1370" s="151" t="s">
        <v>189</v>
      </c>
      <c r="E1370" s="158" t="s">
        <v>32</v>
      </c>
      <c r="F1370" s="159" t="s">
        <v>2515</v>
      </c>
      <c r="H1370" s="160">
        <v>14.19</v>
      </c>
      <c r="I1370" s="161"/>
      <c r="L1370" s="157"/>
      <c r="M1370" s="162"/>
      <c r="T1370" s="163"/>
      <c r="AT1370" s="158" t="s">
        <v>189</v>
      </c>
      <c r="AU1370" s="158" t="s">
        <v>199</v>
      </c>
      <c r="AV1370" s="13" t="s">
        <v>88</v>
      </c>
      <c r="AW1370" s="13" t="s">
        <v>41</v>
      </c>
      <c r="AX1370" s="13" t="s">
        <v>79</v>
      </c>
      <c r="AY1370" s="158" t="s">
        <v>178</v>
      </c>
    </row>
    <row r="1371" spans="2:65" s="12" customFormat="1" ht="10.199999999999999">
      <c r="B1371" s="150"/>
      <c r="D1371" s="151" t="s">
        <v>189</v>
      </c>
      <c r="E1371" s="152" t="s">
        <v>32</v>
      </c>
      <c r="F1371" s="153" t="s">
        <v>2511</v>
      </c>
      <c r="H1371" s="152" t="s">
        <v>32</v>
      </c>
      <c r="I1371" s="154"/>
      <c r="L1371" s="150"/>
      <c r="M1371" s="155"/>
      <c r="T1371" s="156"/>
      <c r="AT1371" s="152" t="s">
        <v>189</v>
      </c>
      <c r="AU1371" s="152" t="s">
        <v>199</v>
      </c>
      <c r="AV1371" s="12" t="s">
        <v>86</v>
      </c>
      <c r="AW1371" s="12" t="s">
        <v>41</v>
      </c>
      <c r="AX1371" s="12" t="s">
        <v>79</v>
      </c>
      <c r="AY1371" s="152" t="s">
        <v>178</v>
      </c>
    </row>
    <row r="1372" spans="2:65" s="13" customFormat="1" ht="20.399999999999999">
      <c r="B1372" s="157"/>
      <c r="D1372" s="151" t="s">
        <v>189</v>
      </c>
      <c r="E1372" s="158" t="s">
        <v>32</v>
      </c>
      <c r="F1372" s="159" t="s">
        <v>2517</v>
      </c>
      <c r="H1372" s="160">
        <v>55.3</v>
      </c>
      <c r="I1372" s="161"/>
      <c r="L1372" s="157"/>
      <c r="M1372" s="162"/>
      <c r="T1372" s="163"/>
      <c r="AT1372" s="158" t="s">
        <v>189</v>
      </c>
      <c r="AU1372" s="158" t="s">
        <v>199</v>
      </c>
      <c r="AV1372" s="13" t="s">
        <v>88</v>
      </c>
      <c r="AW1372" s="13" t="s">
        <v>41</v>
      </c>
      <c r="AX1372" s="13" t="s">
        <v>79</v>
      </c>
      <c r="AY1372" s="158" t="s">
        <v>178</v>
      </c>
    </row>
    <row r="1373" spans="2:65" s="13" customFormat="1" ht="10.199999999999999">
      <c r="B1373" s="157"/>
      <c r="D1373" s="151" t="s">
        <v>189</v>
      </c>
      <c r="E1373" s="158" t="s">
        <v>32</v>
      </c>
      <c r="F1373" s="159" t="s">
        <v>2513</v>
      </c>
      <c r="H1373" s="160">
        <v>7</v>
      </c>
      <c r="I1373" s="161"/>
      <c r="L1373" s="157"/>
      <c r="M1373" s="162"/>
      <c r="T1373" s="163"/>
      <c r="AT1373" s="158" t="s">
        <v>189</v>
      </c>
      <c r="AU1373" s="158" t="s">
        <v>199</v>
      </c>
      <c r="AV1373" s="13" t="s">
        <v>88</v>
      </c>
      <c r="AW1373" s="13" t="s">
        <v>41</v>
      </c>
      <c r="AX1373" s="13" t="s">
        <v>79</v>
      </c>
      <c r="AY1373" s="158" t="s">
        <v>178</v>
      </c>
    </row>
    <row r="1374" spans="2:65" s="14" customFormat="1" ht="10.199999999999999">
      <c r="B1374" s="164"/>
      <c r="D1374" s="151" t="s">
        <v>189</v>
      </c>
      <c r="E1374" s="165" t="s">
        <v>32</v>
      </c>
      <c r="F1374" s="166" t="s">
        <v>192</v>
      </c>
      <c r="H1374" s="167">
        <v>76.489999999999995</v>
      </c>
      <c r="I1374" s="168"/>
      <c r="L1374" s="164"/>
      <c r="M1374" s="169"/>
      <c r="T1374" s="170"/>
      <c r="AT1374" s="165" t="s">
        <v>189</v>
      </c>
      <c r="AU1374" s="165" t="s">
        <v>199</v>
      </c>
      <c r="AV1374" s="14" t="s">
        <v>185</v>
      </c>
      <c r="AW1374" s="14" t="s">
        <v>41</v>
      </c>
      <c r="AX1374" s="14" t="s">
        <v>86</v>
      </c>
      <c r="AY1374" s="165" t="s">
        <v>178</v>
      </c>
    </row>
    <row r="1375" spans="2:65" s="1" customFormat="1" ht="24.15" customHeight="1">
      <c r="B1375" s="34"/>
      <c r="C1375" s="133" t="s">
        <v>2564</v>
      </c>
      <c r="D1375" s="133" t="s">
        <v>180</v>
      </c>
      <c r="E1375" s="134" t="s">
        <v>613</v>
      </c>
      <c r="F1375" s="135" t="s">
        <v>614</v>
      </c>
      <c r="G1375" s="136" t="s">
        <v>234</v>
      </c>
      <c r="H1375" s="137">
        <v>62.45</v>
      </c>
      <c r="I1375" s="138"/>
      <c r="J1375" s="139">
        <f>ROUND(I1375*H1375,2)</f>
        <v>0</v>
      </c>
      <c r="K1375" s="135" t="s">
        <v>184</v>
      </c>
      <c r="L1375" s="34"/>
      <c r="M1375" s="140" t="s">
        <v>32</v>
      </c>
      <c r="N1375" s="141" t="s">
        <v>50</v>
      </c>
      <c r="P1375" s="142">
        <f>O1375*H1375</f>
        <v>0</v>
      </c>
      <c r="Q1375" s="142">
        <v>0</v>
      </c>
      <c r="R1375" s="142">
        <f>Q1375*H1375</f>
        <v>0</v>
      </c>
      <c r="S1375" s="142">
        <v>0</v>
      </c>
      <c r="T1375" s="143">
        <f>S1375*H1375</f>
        <v>0</v>
      </c>
      <c r="AR1375" s="144" t="s">
        <v>185</v>
      </c>
      <c r="AT1375" s="144" t="s">
        <v>180</v>
      </c>
      <c r="AU1375" s="144" t="s">
        <v>199</v>
      </c>
      <c r="AY1375" s="18" t="s">
        <v>178</v>
      </c>
      <c r="BE1375" s="145">
        <f>IF(N1375="základní",J1375,0)</f>
        <v>0</v>
      </c>
      <c r="BF1375" s="145">
        <f>IF(N1375="snížená",J1375,0)</f>
        <v>0</v>
      </c>
      <c r="BG1375" s="145">
        <f>IF(N1375="zákl. přenesená",J1375,0)</f>
        <v>0</v>
      </c>
      <c r="BH1375" s="145">
        <f>IF(N1375="sníž. přenesená",J1375,0)</f>
        <v>0</v>
      </c>
      <c r="BI1375" s="145">
        <f>IF(N1375="nulová",J1375,0)</f>
        <v>0</v>
      </c>
      <c r="BJ1375" s="18" t="s">
        <v>86</v>
      </c>
      <c r="BK1375" s="145">
        <f>ROUND(I1375*H1375,2)</f>
        <v>0</v>
      </c>
      <c r="BL1375" s="18" t="s">
        <v>185</v>
      </c>
      <c r="BM1375" s="144" t="s">
        <v>2565</v>
      </c>
    </row>
    <row r="1376" spans="2:65" s="1" customFormat="1" ht="10.199999999999999">
      <c r="B1376" s="34"/>
      <c r="D1376" s="146" t="s">
        <v>187</v>
      </c>
      <c r="F1376" s="147" t="s">
        <v>616</v>
      </c>
      <c r="I1376" s="148"/>
      <c r="L1376" s="34"/>
      <c r="M1376" s="149"/>
      <c r="T1376" s="55"/>
      <c r="AT1376" s="18" t="s">
        <v>187</v>
      </c>
      <c r="AU1376" s="18" t="s">
        <v>199</v>
      </c>
    </row>
    <row r="1377" spans="2:65" s="12" customFormat="1" ht="10.199999999999999">
      <c r="B1377" s="150"/>
      <c r="D1377" s="151" t="s">
        <v>189</v>
      </c>
      <c r="E1377" s="152" t="s">
        <v>32</v>
      </c>
      <c r="F1377" s="153" t="s">
        <v>2027</v>
      </c>
      <c r="H1377" s="152" t="s">
        <v>32</v>
      </c>
      <c r="I1377" s="154"/>
      <c r="L1377" s="150"/>
      <c r="M1377" s="155"/>
      <c r="T1377" s="156"/>
      <c r="AT1377" s="152" t="s">
        <v>189</v>
      </c>
      <c r="AU1377" s="152" t="s">
        <v>199</v>
      </c>
      <c r="AV1377" s="12" t="s">
        <v>86</v>
      </c>
      <c r="AW1377" s="12" t="s">
        <v>41</v>
      </c>
      <c r="AX1377" s="12" t="s">
        <v>79</v>
      </c>
      <c r="AY1377" s="152" t="s">
        <v>178</v>
      </c>
    </row>
    <row r="1378" spans="2:65" s="12" customFormat="1" ht="10.199999999999999">
      <c r="B1378" s="150"/>
      <c r="D1378" s="151" t="s">
        <v>189</v>
      </c>
      <c r="E1378" s="152" t="s">
        <v>32</v>
      </c>
      <c r="F1378" s="153" t="s">
        <v>2081</v>
      </c>
      <c r="H1378" s="152" t="s">
        <v>32</v>
      </c>
      <c r="I1378" s="154"/>
      <c r="L1378" s="150"/>
      <c r="M1378" s="155"/>
      <c r="T1378" s="156"/>
      <c r="AT1378" s="152" t="s">
        <v>189</v>
      </c>
      <c r="AU1378" s="152" t="s">
        <v>199</v>
      </c>
      <c r="AV1378" s="12" t="s">
        <v>86</v>
      </c>
      <c r="AW1378" s="12" t="s">
        <v>41</v>
      </c>
      <c r="AX1378" s="12" t="s">
        <v>79</v>
      </c>
      <c r="AY1378" s="152" t="s">
        <v>178</v>
      </c>
    </row>
    <row r="1379" spans="2:65" s="12" customFormat="1" ht="10.199999999999999">
      <c r="B1379" s="150"/>
      <c r="D1379" s="151" t="s">
        <v>189</v>
      </c>
      <c r="E1379" s="152" t="s">
        <v>32</v>
      </c>
      <c r="F1379" s="153" t="s">
        <v>2398</v>
      </c>
      <c r="H1379" s="152" t="s">
        <v>32</v>
      </c>
      <c r="I1379" s="154"/>
      <c r="L1379" s="150"/>
      <c r="M1379" s="155"/>
      <c r="T1379" s="156"/>
      <c r="AT1379" s="152" t="s">
        <v>189</v>
      </c>
      <c r="AU1379" s="152" t="s">
        <v>199</v>
      </c>
      <c r="AV1379" s="12" t="s">
        <v>86</v>
      </c>
      <c r="AW1379" s="12" t="s">
        <v>41</v>
      </c>
      <c r="AX1379" s="12" t="s">
        <v>79</v>
      </c>
      <c r="AY1379" s="152" t="s">
        <v>178</v>
      </c>
    </row>
    <row r="1380" spans="2:65" s="12" customFormat="1" ht="10.199999999999999">
      <c r="B1380" s="150"/>
      <c r="D1380" s="151" t="s">
        <v>189</v>
      </c>
      <c r="E1380" s="152" t="s">
        <v>32</v>
      </c>
      <c r="F1380" s="153" t="s">
        <v>393</v>
      </c>
      <c r="H1380" s="152" t="s">
        <v>32</v>
      </c>
      <c r="I1380" s="154"/>
      <c r="L1380" s="150"/>
      <c r="M1380" s="155"/>
      <c r="T1380" s="156"/>
      <c r="AT1380" s="152" t="s">
        <v>189</v>
      </c>
      <c r="AU1380" s="152" t="s">
        <v>199</v>
      </c>
      <c r="AV1380" s="12" t="s">
        <v>86</v>
      </c>
      <c r="AW1380" s="12" t="s">
        <v>41</v>
      </c>
      <c r="AX1380" s="12" t="s">
        <v>79</v>
      </c>
      <c r="AY1380" s="152" t="s">
        <v>178</v>
      </c>
    </row>
    <row r="1381" spans="2:65" s="12" customFormat="1" ht="10.199999999999999">
      <c r="B1381" s="150"/>
      <c r="D1381" s="151" t="s">
        <v>189</v>
      </c>
      <c r="E1381" s="152" t="s">
        <v>32</v>
      </c>
      <c r="F1381" s="153" t="s">
        <v>283</v>
      </c>
      <c r="H1381" s="152" t="s">
        <v>32</v>
      </c>
      <c r="I1381" s="154"/>
      <c r="L1381" s="150"/>
      <c r="M1381" s="155"/>
      <c r="T1381" s="156"/>
      <c r="AT1381" s="152" t="s">
        <v>189</v>
      </c>
      <c r="AU1381" s="152" t="s">
        <v>199</v>
      </c>
      <c r="AV1381" s="12" t="s">
        <v>86</v>
      </c>
      <c r="AW1381" s="12" t="s">
        <v>41</v>
      </c>
      <c r="AX1381" s="12" t="s">
        <v>79</v>
      </c>
      <c r="AY1381" s="152" t="s">
        <v>178</v>
      </c>
    </row>
    <row r="1382" spans="2:65" s="12" customFormat="1" ht="10.199999999999999">
      <c r="B1382" s="150"/>
      <c r="D1382" s="151" t="s">
        <v>189</v>
      </c>
      <c r="E1382" s="152" t="s">
        <v>32</v>
      </c>
      <c r="F1382" s="153" t="s">
        <v>2315</v>
      </c>
      <c r="H1382" s="152" t="s">
        <v>32</v>
      </c>
      <c r="I1382" s="154"/>
      <c r="L1382" s="150"/>
      <c r="M1382" s="155"/>
      <c r="T1382" s="156"/>
      <c r="AT1382" s="152" t="s">
        <v>189</v>
      </c>
      <c r="AU1382" s="152" t="s">
        <v>199</v>
      </c>
      <c r="AV1382" s="12" t="s">
        <v>86</v>
      </c>
      <c r="AW1382" s="12" t="s">
        <v>41</v>
      </c>
      <c r="AX1382" s="12" t="s">
        <v>79</v>
      </c>
      <c r="AY1382" s="152" t="s">
        <v>178</v>
      </c>
    </row>
    <row r="1383" spans="2:65" s="13" customFormat="1" ht="20.399999999999999">
      <c r="B1383" s="157"/>
      <c r="D1383" s="151" t="s">
        <v>189</v>
      </c>
      <c r="E1383" s="158" t="s">
        <v>32</v>
      </c>
      <c r="F1383" s="159" t="s">
        <v>2510</v>
      </c>
      <c r="H1383" s="160">
        <v>12</v>
      </c>
      <c r="I1383" s="161"/>
      <c r="L1383" s="157"/>
      <c r="M1383" s="162"/>
      <c r="T1383" s="163"/>
      <c r="AT1383" s="158" t="s">
        <v>189</v>
      </c>
      <c r="AU1383" s="158" t="s">
        <v>199</v>
      </c>
      <c r="AV1383" s="13" t="s">
        <v>88</v>
      </c>
      <c r="AW1383" s="13" t="s">
        <v>41</v>
      </c>
      <c r="AX1383" s="13" t="s">
        <v>79</v>
      </c>
      <c r="AY1383" s="158" t="s">
        <v>178</v>
      </c>
    </row>
    <row r="1384" spans="2:65" s="12" customFormat="1" ht="10.199999999999999">
      <c r="B1384" s="150"/>
      <c r="D1384" s="151" t="s">
        <v>189</v>
      </c>
      <c r="E1384" s="152" t="s">
        <v>32</v>
      </c>
      <c r="F1384" s="153" t="s">
        <v>2511</v>
      </c>
      <c r="H1384" s="152" t="s">
        <v>32</v>
      </c>
      <c r="I1384" s="154"/>
      <c r="L1384" s="150"/>
      <c r="M1384" s="155"/>
      <c r="T1384" s="156"/>
      <c r="AT1384" s="152" t="s">
        <v>189</v>
      </c>
      <c r="AU1384" s="152" t="s">
        <v>199</v>
      </c>
      <c r="AV1384" s="12" t="s">
        <v>86</v>
      </c>
      <c r="AW1384" s="12" t="s">
        <v>41</v>
      </c>
      <c r="AX1384" s="12" t="s">
        <v>79</v>
      </c>
      <c r="AY1384" s="152" t="s">
        <v>178</v>
      </c>
    </row>
    <row r="1385" spans="2:65" s="13" customFormat="1" ht="20.399999999999999">
      <c r="B1385" s="157"/>
      <c r="D1385" s="151" t="s">
        <v>189</v>
      </c>
      <c r="E1385" s="158" t="s">
        <v>32</v>
      </c>
      <c r="F1385" s="159" t="s">
        <v>2512</v>
      </c>
      <c r="H1385" s="160">
        <v>43.45</v>
      </c>
      <c r="I1385" s="161"/>
      <c r="L1385" s="157"/>
      <c r="M1385" s="162"/>
      <c r="T1385" s="163"/>
      <c r="AT1385" s="158" t="s">
        <v>189</v>
      </c>
      <c r="AU1385" s="158" t="s">
        <v>199</v>
      </c>
      <c r="AV1385" s="13" t="s">
        <v>88</v>
      </c>
      <c r="AW1385" s="13" t="s">
        <v>41</v>
      </c>
      <c r="AX1385" s="13" t="s">
        <v>79</v>
      </c>
      <c r="AY1385" s="158" t="s">
        <v>178</v>
      </c>
    </row>
    <row r="1386" spans="2:65" s="13" customFormat="1" ht="10.199999999999999">
      <c r="B1386" s="157"/>
      <c r="D1386" s="151" t="s">
        <v>189</v>
      </c>
      <c r="E1386" s="158" t="s">
        <v>32</v>
      </c>
      <c r="F1386" s="159" t="s">
        <v>2513</v>
      </c>
      <c r="H1386" s="160">
        <v>7</v>
      </c>
      <c r="I1386" s="161"/>
      <c r="L1386" s="157"/>
      <c r="M1386" s="162"/>
      <c r="T1386" s="163"/>
      <c r="AT1386" s="158" t="s">
        <v>189</v>
      </c>
      <c r="AU1386" s="158" t="s">
        <v>199</v>
      </c>
      <c r="AV1386" s="13" t="s">
        <v>88</v>
      </c>
      <c r="AW1386" s="13" t="s">
        <v>41</v>
      </c>
      <c r="AX1386" s="13" t="s">
        <v>79</v>
      </c>
      <c r="AY1386" s="158" t="s">
        <v>178</v>
      </c>
    </row>
    <row r="1387" spans="2:65" s="14" customFormat="1" ht="10.199999999999999">
      <c r="B1387" s="164"/>
      <c r="D1387" s="151" t="s">
        <v>189</v>
      </c>
      <c r="E1387" s="165" t="s">
        <v>32</v>
      </c>
      <c r="F1387" s="166" t="s">
        <v>192</v>
      </c>
      <c r="H1387" s="167">
        <v>62.45</v>
      </c>
      <c r="I1387" s="168"/>
      <c r="L1387" s="164"/>
      <c r="M1387" s="169"/>
      <c r="T1387" s="170"/>
      <c r="AT1387" s="165" t="s">
        <v>189</v>
      </c>
      <c r="AU1387" s="165" t="s">
        <v>199</v>
      </c>
      <c r="AV1387" s="14" t="s">
        <v>185</v>
      </c>
      <c r="AW1387" s="14" t="s">
        <v>41</v>
      </c>
      <c r="AX1387" s="14" t="s">
        <v>86</v>
      </c>
      <c r="AY1387" s="165" t="s">
        <v>178</v>
      </c>
    </row>
    <row r="1388" spans="2:65" s="1" customFormat="1" ht="24.15" customHeight="1">
      <c r="B1388" s="34"/>
      <c r="C1388" s="133" t="s">
        <v>2566</v>
      </c>
      <c r="D1388" s="133" t="s">
        <v>180</v>
      </c>
      <c r="E1388" s="134" t="s">
        <v>618</v>
      </c>
      <c r="F1388" s="135" t="s">
        <v>619</v>
      </c>
      <c r="G1388" s="136" t="s">
        <v>234</v>
      </c>
      <c r="H1388" s="137">
        <v>188.98500000000001</v>
      </c>
      <c r="I1388" s="138"/>
      <c r="J1388" s="139">
        <f>ROUND(I1388*H1388,2)</f>
        <v>0</v>
      </c>
      <c r="K1388" s="135" t="s">
        <v>184</v>
      </c>
      <c r="L1388" s="34"/>
      <c r="M1388" s="140" t="s">
        <v>32</v>
      </c>
      <c r="N1388" s="141" t="s">
        <v>50</v>
      </c>
      <c r="P1388" s="142">
        <f>O1388*H1388</f>
        <v>0</v>
      </c>
      <c r="Q1388" s="142">
        <v>0</v>
      </c>
      <c r="R1388" s="142">
        <f>Q1388*H1388</f>
        <v>0</v>
      </c>
      <c r="S1388" s="142">
        <v>0</v>
      </c>
      <c r="T1388" s="143">
        <f>S1388*H1388</f>
        <v>0</v>
      </c>
      <c r="AR1388" s="144" t="s">
        <v>185</v>
      </c>
      <c r="AT1388" s="144" t="s">
        <v>180</v>
      </c>
      <c r="AU1388" s="144" t="s">
        <v>199</v>
      </c>
      <c r="AY1388" s="18" t="s">
        <v>178</v>
      </c>
      <c r="BE1388" s="145">
        <f>IF(N1388="základní",J1388,0)</f>
        <v>0</v>
      </c>
      <c r="BF1388" s="145">
        <f>IF(N1388="snížená",J1388,0)</f>
        <v>0</v>
      </c>
      <c r="BG1388" s="145">
        <f>IF(N1388="zákl. přenesená",J1388,0)</f>
        <v>0</v>
      </c>
      <c r="BH1388" s="145">
        <f>IF(N1388="sníž. přenesená",J1388,0)</f>
        <v>0</v>
      </c>
      <c r="BI1388" s="145">
        <f>IF(N1388="nulová",J1388,0)</f>
        <v>0</v>
      </c>
      <c r="BJ1388" s="18" t="s">
        <v>86</v>
      </c>
      <c r="BK1388" s="145">
        <f>ROUND(I1388*H1388,2)</f>
        <v>0</v>
      </c>
      <c r="BL1388" s="18" t="s">
        <v>185</v>
      </c>
      <c r="BM1388" s="144" t="s">
        <v>2567</v>
      </c>
    </row>
    <row r="1389" spans="2:65" s="1" customFormat="1" ht="10.199999999999999">
      <c r="B1389" s="34"/>
      <c r="D1389" s="146" t="s">
        <v>187</v>
      </c>
      <c r="F1389" s="147" t="s">
        <v>621</v>
      </c>
      <c r="I1389" s="148"/>
      <c r="L1389" s="34"/>
      <c r="M1389" s="149"/>
      <c r="T1389" s="55"/>
      <c r="AT1389" s="18" t="s">
        <v>187</v>
      </c>
      <c r="AU1389" s="18" t="s">
        <v>199</v>
      </c>
    </row>
    <row r="1390" spans="2:65" s="13" customFormat="1" ht="20.399999999999999">
      <c r="B1390" s="157"/>
      <c r="D1390" s="151" t="s">
        <v>189</v>
      </c>
      <c r="E1390" s="158" t="s">
        <v>32</v>
      </c>
      <c r="F1390" s="159" t="s">
        <v>2568</v>
      </c>
      <c r="H1390" s="160">
        <v>104.29</v>
      </c>
      <c r="I1390" s="161"/>
      <c r="L1390" s="157"/>
      <c r="M1390" s="162"/>
      <c r="T1390" s="163"/>
      <c r="AT1390" s="158" t="s">
        <v>189</v>
      </c>
      <c r="AU1390" s="158" t="s">
        <v>199</v>
      </c>
      <c r="AV1390" s="13" t="s">
        <v>88</v>
      </c>
      <c r="AW1390" s="13" t="s">
        <v>41</v>
      </c>
      <c r="AX1390" s="13" t="s">
        <v>79</v>
      </c>
      <c r="AY1390" s="158" t="s">
        <v>178</v>
      </c>
    </row>
    <row r="1391" spans="2:65" s="13" customFormat="1" ht="20.399999999999999">
      <c r="B1391" s="157"/>
      <c r="D1391" s="151" t="s">
        <v>189</v>
      </c>
      <c r="E1391" s="158" t="s">
        <v>32</v>
      </c>
      <c r="F1391" s="159" t="s">
        <v>2569</v>
      </c>
      <c r="H1391" s="160">
        <v>76.489999999999995</v>
      </c>
      <c r="I1391" s="161"/>
      <c r="L1391" s="157"/>
      <c r="M1391" s="162"/>
      <c r="T1391" s="163"/>
      <c r="AT1391" s="158" t="s">
        <v>189</v>
      </c>
      <c r="AU1391" s="158" t="s">
        <v>199</v>
      </c>
      <c r="AV1391" s="13" t="s">
        <v>88</v>
      </c>
      <c r="AW1391" s="13" t="s">
        <v>41</v>
      </c>
      <c r="AX1391" s="13" t="s">
        <v>79</v>
      </c>
      <c r="AY1391" s="158" t="s">
        <v>178</v>
      </c>
    </row>
    <row r="1392" spans="2:65" s="13" customFormat="1" ht="20.399999999999999">
      <c r="B1392" s="157"/>
      <c r="D1392" s="151" t="s">
        <v>189</v>
      </c>
      <c r="E1392" s="158" t="s">
        <v>32</v>
      </c>
      <c r="F1392" s="159" t="s">
        <v>2570</v>
      </c>
      <c r="H1392" s="160">
        <v>8.2050000000000001</v>
      </c>
      <c r="I1392" s="161"/>
      <c r="L1392" s="157"/>
      <c r="M1392" s="162"/>
      <c r="T1392" s="163"/>
      <c r="AT1392" s="158" t="s">
        <v>189</v>
      </c>
      <c r="AU1392" s="158" t="s">
        <v>199</v>
      </c>
      <c r="AV1392" s="13" t="s">
        <v>88</v>
      </c>
      <c r="AW1392" s="13" t="s">
        <v>41</v>
      </c>
      <c r="AX1392" s="13" t="s">
        <v>79</v>
      </c>
      <c r="AY1392" s="158" t="s">
        <v>178</v>
      </c>
    </row>
    <row r="1393" spans="2:65" s="14" customFormat="1" ht="10.199999999999999">
      <c r="B1393" s="164"/>
      <c r="D1393" s="151" t="s">
        <v>189</v>
      </c>
      <c r="E1393" s="165" t="s">
        <v>32</v>
      </c>
      <c r="F1393" s="166" t="s">
        <v>192</v>
      </c>
      <c r="H1393" s="167">
        <v>188.98500000000001</v>
      </c>
      <c r="I1393" s="168"/>
      <c r="L1393" s="164"/>
      <c r="M1393" s="169"/>
      <c r="T1393" s="170"/>
      <c r="AT1393" s="165" t="s">
        <v>189</v>
      </c>
      <c r="AU1393" s="165" t="s">
        <v>199</v>
      </c>
      <c r="AV1393" s="14" t="s">
        <v>185</v>
      </c>
      <c r="AW1393" s="14" t="s">
        <v>41</v>
      </c>
      <c r="AX1393" s="14" t="s">
        <v>86</v>
      </c>
      <c r="AY1393" s="165" t="s">
        <v>178</v>
      </c>
    </row>
    <row r="1394" spans="2:65" s="1" customFormat="1" ht="44.25" customHeight="1">
      <c r="B1394" s="34"/>
      <c r="C1394" s="133" t="s">
        <v>2571</v>
      </c>
      <c r="D1394" s="133" t="s">
        <v>180</v>
      </c>
      <c r="E1394" s="134" t="s">
        <v>626</v>
      </c>
      <c r="F1394" s="135" t="s">
        <v>627</v>
      </c>
      <c r="G1394" s="136" t="s">
        <v>234</v>
      </c>
      <c r="H1394" s="137">
        <v>104.29</v>
      </c>
      <c r="I1394" s="138"/>
      <c r="J1394" s="139">
        <f>ROUND(I1394*H1394,2)</f>
        <v>0</v>
      </c>
      <c r="K1394" s="135" t="s">
        <v>184</v>
      </c>
      <c r="L1394" s="34"/>
      <c r="M1394" s="140" t="s">
        <v>32</v>
      </c>
      <c r="N1394" s="141" t="s">
        <v>50</v>
      </c>
      <c r="P1394" s="142">
        <f>O1394*H1394</f>
        <v>0</v>
      </c>
      <c r="Q1394" s="142">
        <v>0</v>
      </c>
      <c r="R1394" s="142">
        <f>Q1394*H1394</f>
        <v>0</v>
      </c>
      <c r="S1394" s="142">
        <v>0</v>
      </c>
      <c r="T1394" s="143">
        <f>S1394*H1394</f>
        <v>0</v>
      </c>
      <c r="AR1394" s="144" t="s">
        <v>185</v>
      </c>
      <c r="AT1394" s="144" t="s">
        <v>180</v>
      </c>
      <c r="AU1394" s="144" t="s">
        <v>199</v>
      </c>
      <c r="AY1394" s="18" t="s">
        <v>178</v>
      </c>
      <c r="BE1394" s="145">
        <f>IF(N1394="základní",J1394,0)</f>
        <v>0</v>
      </c>
      <c r="BF1394" s="145">
        <f>IF(N1394="snížená",J1394,0)</f>
        <v>0</v>
      </c>
      <c r="BG1394" s="145">
        <f>IF(N1394="zákl. přenesená",J1394,0)</f>
        <v>0</v>
      </c>
      <c r="BH1394" s="145">
        <f>IF(N1394="sníž. přenesená",J1394,0)</f>
        <v>0</v>
      </c>
      <c r="BI1394" s="145">
        <f>IF(N1394="nulová",J1394,0)</f>
        <v>0</v>
      </c>
      <c r="BJ1394" s="18" t="s">
        <v>86</v>
      </c>
      <c r="BK1394" s="145">
        <f>ROUND(I1394*H1394,2)</f>
        <v>0</v>
      </c>
      <c r="BL1394" s="18" t="s">
        <v>185</v>
      </c>
      <c r="BM1394" s="144" t="s">
        <v>2572</v>
      </c>
    </row>
    <row r="1395" spans="2:65" s="1" customFormat="1" ht="10.199999999999999">
      <c r="B1395" s="34"/>
      <c r="D1395" s="146" t="s">
        <v>187</v>
      </c>
      <c r="F1395" s="147" t="s">
        <v>629</v>
      </c>
      <c r="I1395" s="148"/>
      <c r="L1395" s="34"/>
      <c r="M1395" s="149"/>
      <c r="T1395" s="55"/>
      <c r="AT1395" s="18" t="s">
        <v>187</v>
      </c>
      <c r="AU1395" s="18" t="s">
        <v>199</v>
      </c>
    </row>
    <row r="1396" spans="2:65" s="12" customFormat="1" ht="10.199999999999999">
      <c r="B1396" s="150"/>
      <c r="D1396" s="151" t="s">
        <v>189</v>
      </c>
      <c r="E1396" s="152" t="s">
        <v>32</v>
      </c>
      <c r="F1396" s="153" t="s">
        <v>2027</v>
      </c>
      <c r="H1396" s="152" t="s">
        <v>32</v>
      </c>
      <c r="I1396" s="154"/>
      <c r="L1396" s="150"/>
      <c r="M1396" s="155"/>
      <c r="T1396" s="156"/>
      <c r="AT1396" s="152" t="s">
        <v>189</v>
      </c>
      <c r="AU1396" s="152" t="s">
        <v>199</v>
      </c>
      <c r="AV1396" s="12" t="s">
        <v>86</v>
      </c>
      <c r="AW1396" s="12" t="s">
        <v>41</v>
      </c>
      <c r="AX1396" s="12" t="s">
        <v>79</v>
      </c>
      <c r="AY1396" s="152" t="s">
        <v>178</v>
      </c>
    </row>
    <row r="1397" spans="2:65" s="12" customFormat="1" ht="10.199999999999999">
      <c r="B1397" s="150"/>
      <c r="D1397" s="151" t="s">
        <v>189</v>
      </c>
      <c r="E1397" s="152" t="s">
        <v>32</v>
      </c>
      <c r="F1397" s="153" t="s">
        <v>2081</v>
      </c>
      <c r="H1397" s="152" t="s">
        <v>32</v>
      </c>
      <c r="I1397" s="154"/>
      <c r="L1397" s="150"/>
      <c r="M1397" s="155"/>
      <c r="T1397" s="156"/>
      <c r="AT1397" s="152" t="s">
        <v>189</v>
      </c>
      <c r="AU1397" s="152" t="s">
        <v>199</v>
      </c>
      <c r="AV1397" s="12" t="s">
        <v>86</v>
      </c>
      <c r="AW1397" s="12" t="s">
        <v>41</v>
      </c>
      <c r="AX1397" s="12" t="s">
        <v>79</v>
      </c>
      <c r="AY1397" s="152" t="s">
        <v>178</v>
      </c>
    </row>
    <row r="1398" spans="2:65" s="12" customFormat="1" ht="10.199999999999999">
      <c r="B1398" s="150"/>
      <c r="D1398" s="151" t="s">
        <v>189</v>
      </c>
      <c r="E1398" s="152" t="s">
        <v>32</v>
      </c>
      <c r="F1398" s="153" t="s">
        <v>2398</v>
      </c>
      <c r="H1398" s="152" t="s">
        <v>32</v>
      </c>
      <c r="I1398" s="154"/>
      <c r="L1398" s="150"/>
      <c r="M1398" s="155"/>
      <c r="T1398" s="156"/>
      <c r="AT1398" s="152" t="s">
        <v>189</v>
      </c>
      <c r="AU1398" s="152" t="s">
        <v>199</v>
      </c>
      <c r="AV1398" s="12" t="s">
        <v>86</v>
      </c>
      <c r="AW1398" s="12" t="s">
        <v>41</v>
      </c>
      <c r="AX1398" s="12" t="s">
        <v>79</v>
      </c>
      <c r="AY1398" s="152" t="s">
        <v>178</v>
      </c>
    </row>
    <row r="1399" spans="2:65" s="12" customFormat="1" ht="10.199999999999999">
      <c r="B1399" s="150"/>
      <c r="D1399" s="151" t="s">
        <v>189</v>
      </c>
      <c r="E1399" s="152" t="s">
        <v>32</v>
      </c>
      <c r="F1399" s="153" t="s">
        <v>393</v>
      </c>
      <c r="H1399" s="152" t="s">
        <v>32</v>
      </c>
      <c r="I1399" s="154"/>
      <c r="L1399" s="150"/>
      <c r="M1399" s="155"/>
      <c r="T1399" s="156"/>
      <c r="AT1399" s="152" t="s">
        <v>189</v>
      </c>
      <c r="AU1399" s="152" t="s">
        <v>199</v>
      </c>
      <c r="AV1399" s="12" t="s">
        <v>86</v>
      </c>
      <c r="AW1399" s="12" t="s">
        <v>41</v>
      </c>
      <c r="AX1399" s="12" t="s">
        <v>79</v>
      </c>
      <c r="AY1399" s="152" t="s">
        <v>178</v>
      </c>
    </row>
    <row r="1400" spans="2:65" s="12" customFormat="1" ht="10.199999999999999">
      <c r="B1400" s="150"/>
      <c r="D1400" s="151" t="s">
        <v>189</v>
      </c>
      <c r="E1400" s="152" t="s">
        <v>32</v>
      </c>
      <c r="F1400" s="153" t="s">
        <v>537</v>
      </c>
      <c r="H1400" s="152" t="s">
        <v>32</v>
      </c>
      <c r="I1400" s="154"/>
      <c r="L1400" s="150"/>
      <c r="M1400" s="155"/>
      <c r="T1400" s="156"/>
      <c r="AT1400" s="152" t="s">
        <v>189</v>
      </c>
      <c r="AU1400" s="152" t="s">
        <v>199</v>
      </c>
      <c r="AV1400" s="12" t="s">
        <v>86</v>
      </c>
      <c r="AW1400" s="12" t="s">
        <v>41</v>
      </c>
      <c r="AX1400" s="12" t="s">
        <v>79</v>
      </c>
      <c r="AY1400" s="152" t="s">
        <v>178</v>
      </c>
    </row>
    <row r="1401" spans="2:65" s="12" customFormat="1" ht="10.199999999999999">
      <c r="B1401" s="150"/>
      <c r="D1401" s="151" t="s">
        <v>189</v>
      </c>
      <c r="E1401" s="152" t="s">
        <v>32</v>
      </c>
      <c r="F1401" s="153" t="s">
        <v>2315</v>
      </c>
      <c r="H1401" s="152" t="s">
        <v>32</v>
      </c>
      <c r="I1401" s="154"/>
      <c r="L1401" s="150"/>
      <c r="M1401" s="155"/>
      <c r="T1401" s="156"/>
      <c r="AT1401" s="152" t="s">
        <v>189</v>
      </c>
      <c r="AU1401" s="152" t="s">
        <v>199</v>
      </c>
      <c r="AV1401" s="12" t="s">
        <v>86</v>
      </c>
      <c r="AW1401" s="12" t="s">
        <v>41</v>
      </c>
      <c r="AX1401" s="12" t="s">
        <v>79</v>
      </c>
      <c r="AY1401" s="152" t="s">
        <v>178</v>
      </c>
    </row>
    <row r="1402" spans="2:65" s="13" customFormat="1" ht="20.399999999999999">
      <c r="B1402" s="157"/>
      <c r="D1402" s="151" t="s">
        <v>189</v>
      </c>
      <c r="E1402" s="158" t="s">
        <v>32</v>
      </c>
      <c r="F1402" s="159" t="s">
        <v>2520</v>
      </c>
      <c r="H1402" s="160">
        <v>18.239999999999998</v>
      </c>
      <c r="I1402" s="161"/>
      <c r="L1402" s="157"/>
      <c r="M1402" s="162"/>
      <c r="T1402" s="163"/>
      <c r="AT1402" s="158" t="s">
        <v>189</v>
      </c>
      <c r="AU1402" s="158" t="s">
        <v>199</v>
      </c>
      <c r="AV1402" s="13" t="s">
        <v>88</v>
      </c>
      <c r="AW1402" s="13" t="s">
        <v>41</v>
      </c>
      <c r="AX1402" s="13" t="s">
        <v>79</v>
      </c>
      <c r="AY1402" s="158" t="s">
        <v>178</v>
      </c>
    </row>
    <row r="1403" spans="2:65" s="12" customFormat="1" ht="10.199999999999999">
      <c r="B1403" s="150"/>
      <c r="D1403" s="151" t="s">
        <v>189</v>
      </c>
      <c r="E1403" s="152" t="s">
        <v>32</v>
      </c>
      <c r="F1403" s="153" t="s">
        <v>2511</v>
      </c>
      <c r="H1403" s="152" t="s">
        <v>32</v>
      </c>
      <c r="I1403" s="154"/>
      <c r="L1403" s="150"/>
      <c r="M1403" s="155"/>
      <c r="T1403" s="156"/>
      <c r="AT1403" s="152" t="s">
        <v>189</v>
      </c>
      <c r="AU1403" s="152" t="s">
        <v>199</v>
      </c>
      <c r="AV1403" s="12" t="s">
        <v>86</v>
      </c>
      <c r="AW1403" s="12" t="s">
        <v>41</v>
      </c>
      <c r="AX1403" s="12" t="s">
        <v>79</v>
      </c>
      <c r="AY1403" s="152" t="s">
        <v>178</v>
      </c>
    </row>
    <row r="1404" spans="2:65" s="13" customFormat="1" ht="20.399999999999999">
      <c r="B1404" s="157"/>
      <c r="D1404" s="151" t="s">
        <v>189</v>
      </c>
      <c r="E1404" s="158" t="s">
        <v>32</v>
      </c>
      <c r="F1404" s="159" t="s">
        <v>2521</v>
      </c>
      <c r="H1404" s="160">
        <v>75.05</v>
      </c>
      <c r="I1404" s="161"/>
      <c r="L1404" s="157"/>
      <c r="M1404" s="162"/>
      <c r="T1404" s="163"/>
      <c r="AT1404" s="158" t="s">
        <v>189</v>
      </c>
      <c r="AU1404" s="158" t="s">
        <v>199</v>
      </c>
      <c r="AV1404" s="13" t="s">
        <v>88</v>
      </c>
      <c r="AW1404" s="13" t="s">
        <v>41</v>
      </c>
      <c r="AX1404" s="13" t="s">
        <v>79</v>
      </c>
      <c r="AY1404" s="158" t="s">
        <v>178</v>
      </c>
    </row>
    <row r="1405" spans="2:65" s="13" customFormat="1" ht="10.199999999999999">
      <c r="B1405" s="157"/>
      <c r="D1405" s="151" t="s">
        <v>189</v>
      </c>
      <c r="E1405" s="158" t="s">
        <v>32</v>
      </c>
      <c r="F1405" s="159" t="s">
        <v>2522</v>
      </c>
      <c r="H1405" s="160">
        <v>11</v>
      </c>
      <c r="I1405" s="161"/>
      <c r="L1405" s="157"/>
      <c r="M1405" s="162"/>
      <c r="T1405" s="163"/>
      <c r="AT1405" s="158" t="s">
        <v>189</v>
      </c>
      <c r="AU1405" s="158" t="s">
        <v>199</v>
      </c>
      <c r="AV1405" s="13" t="s">
        <v>88</v>
      </c>
      <c r="AW1405" s="13" t="s">
        <v>41</v>
      </c>
      <c r="AX1405" s="13" t="s">
        <v>79</v>
      </c>
      <c r="AY1405" s="158" t="s">
        <v>178</v>
      </c>
    </row>
    <row r="1406" spans="2:65" s="14" customFormat="1" ht="10.199999999999999">
      <c r="B1406" s="164"/>
      <c r="D1406" s="151" t="s">
        <v>189</v>
      </c>
      <c r="E1406" s="165" t="s">
        <v>32</v>
      </c>
      <c r="F1406" s="166" t="s">
        <v>192</v>
      </c>
      <c r="H1406" s="167">
        <v>104.29</v>
      </c>
      <c r="I1406" s="168"/>
      <c r="L1406" s="164"/>
      <c r="M1406" s="169"/>
      <c r="T1406" s="170"/>
      <c r="AT1406" s="165" t="s">
        <v>189</v>
      </c>
      <c r="AU1406" s="165" t="s">
        <v>199</v>
      </c>
      <c r="AV1406" s="14" t="s">
        <v>185</v>
      </c>
      <c r="AW1406" s="14" t="s">
        <v>41</v>
      </c>
      <c r="AX1406" s="14" t="s">
        <v>86</v>
      </c>
      <c r="AY1406" s="165" t="s">
        <v>178</v>
      </c>
    </row>
    <row r="1407" spans="2:65" s="1" customFormat="1" ht="44.25" customHeight="1">
      <c r="B1407" s="34"/>
      <c r="C1407" s="133" t="s">
        <v>2573</v>
      </c>
      <c r="D1407" s="133" t="s">
        <v>180</v>
      </c>
      <c r="E1407" s="134" t="s">
        <v>1142</v>
      </c>
      <c r="F1407" s="135" t="s">
        <v>1143</v>
      </c>
      <c r="G1407" s="136" t="s">
        <v>234</v>
      </c>
      <c r="H1407" s="137">
        <v>76.489999999999995</v>
      </c>
      <c r="I1407" s="138"/>
      <c r="J1407" s="139">
        <f>ROUND(I1407*H1407,2)</f>
        <v>0</v>
      </c>
      <c r="K1407" s="135" t="s">
        <v>184</v>
      </c>
      <c r="L1407" s="34"/>
      <c r="M1407" s="140" t="s">
        <v>32</v>
      </c>
      <c r="N1407" s="141" t="s">
        <v>50</v>
      </c>
      <c r="P1407" s="142">
        <f>O1407*H1407</f>
        <v>0</v>
      </c>
      <c r="Q1407" s="142">
        <v>0</v>
      </c>
      <c r="R1407" s="142">
        <f>Q1407*H1407</f>
        <v>0</v>
      </c>
      <c r="S1407" s="142">
        <v>0</v>
      </c>
      <c r="T1407" s="143">
        <f>S1407*H1407</f>
        <v>0</v>
      </c>
      <c r="AR1407" s="144" t="s">
        <v>185</v>
      </c>
      <c r="AT1407" s="144" t="s">
        <v>180</v>
      </c>
      <c r="AU1407" s="144" t="s">
        <v>199</v>
      </c>
      <c r="AY1407" s="18" t="s">
        <v>178</v>
      </c>
      <c r="BE1407" s="145">
        <f>IF(N1407="základní",J1407,0)</f>
        <v>0</v>
      </c>
      <c r="BF1407" s="145">
        <f>IF(N1407="snížená",J1407,0)</f>
        <v>0</v>
      </c>
      <c r="BG1407" s="145">
        <f>IF(N1407="zákl. přenesená",J1407,0)</f>
        <v>0</v>
      </c>
      <c r="BH1407" s="145">
        <f>IF(N1407="sníž. přenesená",J1407,0)</f>
        <v>0</v>
      </c>
      <c r="BI1407" s="145">
        <f>IF(N1407="nulová",J1407,0)</f>
        <v>0</v>
      </c>
      <c r="BJ1407" s="18" t="s">
        <v>86</v>
      </c>
      <c r="BK1407" s="145">
        <f>ROUND(I1407*H1407,2)</f>
        <v>0</v>
      </c>
      <c r="BL1407" s="18" t="s">
        <v>185</v>
      </c>
      <c r="BM1407" s="144" t="s">
        <v>2574</v>
      </c>
    </row>
    <row r="1408" spans="2:65" s="1" customFormat="1" ht="10.199999999999999">
      <c r="B1408" s="34"/>
      <c r="D1408" s="146" t="s">
        <v>187</v>
      </c>
      <c r="F1408" s="147" t="s">
        <v>1145</v>
      </c>
      <c r="I1408" s="148"/>
      <c r="L1408" s="34"/>
      <c r="M1408" s="149"/>
      <c r="T1408" s="55"/>
      <c r="AT1408" s="18" t="s">
        <v>187</v>
      </c>
      <c r="AU1408" s="18" t="s">
        <v>199</v>
      </c>
    </row>
    <row r="1409" spans="2:65" s="12" customFormat="1" ht="10.199999999999999">
      <c r="B1409" s="150"/>
      <c r="D1409" s="151" t="s">
        <v>189</v>
      </c>
      <c r="E1409" s="152" t="s">
        <v>32</v>
      </c>
      <c r="F1409" s="153" t="s">
        <v>2027</v>
      </c>
      <c r="H1409" s="152" t="s">
        <v>32</v>
      </c>
      <c r="I1409" s="154"/>
      <c r="L1409" s="150"/>
      <c r="M1409" s="155"/>
      <c r="T1409" s="156"/>
      <c r="AT1409" s="152" t="s">
        <v>189</v>
      </c>
      <c r="AU1409" s="152" t="s">
        <v>199</v>
      </c>
      <c r="AV1409" s="12" t="s">
        <v>86</v>
      </c>
      <c r="AW1409" s="12" t="s">
        <v>41</v>
      </c>
      <c r="AX1409" s="12" t="s">
        <v>79</v>
      </c>
      <c r="AY1409" s="152" t="s">
        <v>178</v>
      </c>
    </row>
    <row r="1410" spans="2:65" s="12" customFormat="1" ht="10.199999999999999">
      <c r="B1410" s="150"/>
      <c r="D1410" s="151" t="s">
        <v>189</v>
      </c>
      <c r="E1410" s="152" t="s">
        <v>32</v>
      </c>
      <c r="F1410" s="153" t="s">
        <v>2081</v>
      </c>
      <c r="H1410" s="152" t="s">
        <v>32</v>
      </c>
      <c r="I1410" s="154"/>
      <c r="L1410" s="150"/>
      <c r="M1410" s="155"/>
      <c r="T1410" s="156"/>
      <c r="AT1410" s="152" t="s">
        <v>189</v>
      </c>
      <c r="AU1410" s="152" t="s">
        <v>199</v>
      </c>
      <c r="AV1410" s="12" t="s">
        <v>86</v>
      </c>
      <c r="AW1410" s="12" t="s">
        <v>41</v>
      </c>
      <c r="AX1410" s="12" t="s">
        <v>79</v>
      </c>
      <c r="AY1410" s="152" t="s">
        <v>178</v>
      </c>
    </row>
    <row r="1411" spans="2:65" s="12" customFormat="1" ht="10.199999999999999">
      <c r="B1411" s="150"/>
      <c r="D1411" s="151" t="s">
        <v>189</v>
      </c>
      <c r="E1411" s="152" t="s">
        <v>32</v>
      </c>
      <c r="F1411" s="153" t="s">
        <v>2398</v>
      </c>
      <c r="H1411" s="152" t="s">
        <v>32</v>
      </c>
      <c r="I1411" s="154"/>
      <c r="L1411" s="150"/>
      <c r="M1411" s="155"/>
      <c r="T1411" s="156"/>
      <c r="AT1411" s="152" t="s">
        <v>189</v>
      </c>
      <c r="AU1411" s="152" t="s">
        <v>199</v>
      </c>
      <c r="AV1411" s="12" t="s">
        <v>86</v>
      </c>
      <c r="AW1411" s="12" t="s">
        <v>41</v>
      </c>
      <c r="AX1411" s="12" t="s">
        <v>79</v>
      </c>
      <c r="AY1411" s="152" t="s">
        <v>178</v>
      </c>
    </row>
    <row r="1412" spans="2:65" s="12" customFormat="1" ht="10.199999999999999">
      <c r="B1412" s="150"/>
      <c r="D1412" s="151" t="s">
        <v>189</v>
      </c>
      <c r="E1412" s="152" t="s">
        <v>32</v>
      </c>
      <c r="F1412" s="153" t="s">
        <v>393</v>
      </c>
      <c r="H1412" s="152" t="s">
        <v>32</v>
      </c>
      <c r="I1412" s="154"/>
      <c r="L1412" s="150"/>
      <c r="M1412" s="155"/>
      <c r="T1412" s="156"/>
      <c r="AT1412" s="152" t="s">
        <v>189</v>
      </c>
      <c r="AU1412" s="152" t="s">
        <v>199</v>
      </c>
      <c r="AV1412" s="12" t="s">
        <v>86</v>
      </c>
      <c r="AW1412" s="12" t="s">
        <v>41</v>
      </c>
      <c r="AX1412" s="12" t="s">
        <v>79</v>
      </c>
      <c r="AY1412" s="152" t="s">
        <v>178</v>
      </c>
    </row>
    <row r="1413" spans="2:65" s="12" customFormat="1" ht="10.199999999999999">
      <c r="B1413" s="150"/>
      <c r="D1413" s="151" t="s">
        <v>189</v>
      </c>
      <c r="E1413" s="152" t="s">
        <v>32</v>
      </c>
      <c r="F1413" s="153" t="s">
        <v>523</v>
      </c>
      <c r="H1413" s="152" t="s">
        <v>32</v>
      </c>
      <c r="I1413" s="154"/>
      <c r="L1413" s="150"/>
      <c r="M1413" s="155"/>
      <c r="T1413" s="156"/>
      <c r="AT1413" s="152" t="s">
        <v>189</v>
      </c>
      <c r="AU1413" s="152" t="s">
        <v>199</v>
      </c>
      <c r="AV1413" s="12" t="s">
        <v>86</v>
      </c>
      <c r="AW1413" s="12" t="s">
        <v>41</v>
      </c>
      <c r="AX1413" s="12" t="s">
        <v>79</v>
      </c>
      <c r="AY1413" s="152" t="s">
        <v>178</v>
      </c>
    </row>
    <row r="1414" spans="2:65" s="12" customFormat="1" ht="10.199999999999999">
      <c r="B1414" s="150"/>
      <c r="D1414" s="151" t="s">
        <v>189</v>
      </c>
      <c r="E1414" s="152" t="s">
        <v>32</v>
      </c>
      <c r="F1414" s="153" t="s">
        <v>2315</v>
      </c>
      <c r="H1414" s="152" t="s">
        <v>32</v>
      </c>
      <c r="I1414" s="154"/>
      <c r="L1414" s="150"/>
      <c r="M1414" s="155"/>
      <c r="T1414" s="156"/>
      <c r="AT1414" s="152" t="s">
        <v>189</v>
      </c>
      <c r="AU1414" s="152" t="s">
        <v>199</v>
      </c>
      <c r="AV1414" s="12" t="s">
        <v>86</v>
      </c>
      <c r="AW1414" s="12" t="s">
        <v>41</v>
      </c>
      <c r="AX1414" s="12" t="s">
        <v>79</v>
      </c>
      <c r="AY1414" s="152" t="s">
        <v>178</v>
      </c>
    </row>
    <row r="1415" spans="2:65" s="13" customFormat="1" ht="20.399999999999999">
      <c r="B1415" s="157"/>
      <c r="D1415" s="151" t="s">
        <v>189</v>
      </c>
      <c r="E1415" s="158" t="s">
        <v>32</v>
      </c>
      <c r="F1415" s="159" t="s">
        <v>2516</v>
      </c>
      <c r="H1415" s="160">
        <v>14.19</v>
      </c>
      <c r="I1415" s="161"/>
      <c r="L1415" s="157"/>
      <c r="M1415" s="162"/>
      <c r="T1415" s="163"/>
      <c r="AT1415" s="158" t="s">
        <v>189</v>
      </c>
      <c r="AU1415" s="158" t="s">
        <v>199</v>
      </c>
      <c r="AV1415" s="13" t="s">
        <v>88</v>
      </c>
      <c r="AW1415" s="13" t="s">
        <v>41</v>
      </c>
      <c r="AX1415" s="13" t="s">
        <v>79</v>
      </c>
      <c r="AY1415" s="158" t="s">
        <v>178</v>
      </c>
    </row>
    <row r="1416" spans="2:65" s="12" customFormat="1" ht="10.199999999999999">
      <c r="B1416" s="150"/>
      <c r="D1416" s="151" t="s">
        <v>189</v>
      </c>
      <c r="E1416" s="152" t="s">
        <v>32</v>
      </c>
      <c r="F1416" s="153" t="s">
        <v>2511</v>
      </c>
      <c r="H1416" s="152" t="s">
        <v>32</v>
      </c>
      <c r="I1416" s="154"/>
      <c r="L1416" s="150"/>
      <c r="M1416" s="155"/>
      <c r="T1416" s="156"/>
      <c r="AT1416" s="152" t="s">
        <v>189</v>
      </c>
      <c r="AU1416" s="152" t="s">
        <v>199</v>
      </c>
      <c r="AV1416" s="12" t="s">
        <v>86</v>
      </c>
      <c r="AW1416" s="12" t="s">
        <v>41</v>
      </c>
      <c r="AX1416" s="12" t="s">
        <v>79</v>
      </c>
      <c r="AY1416" s="152" t="s">
        <v>178</v>
      </c>
    </row>
    <row r="1417" spans="2:65" s="13" customFormat="1" ht="20.399999999999999">
      <c r="B1417" s="157"/>
      <c r="D1417" s="151" t="s">
        <v>189</v>
      </c>
      <c r="E1417" s="158" t="s">
        <v>32</v>
      </c>
      <c r="F1417" s="159" t="s">
        <v>2518</v>
      </c>
      <c r="H1417" s="160">
        <v>55.3</v>
      </c>
      <c r="I1417" s="161"/>
      <c r="L1417" s="157"/>
      <c r="M1417" s="162"/>
      <c r="T1417" s="163"/>
      <c r="AT1417" s="158" t="s">
        <v>189</v>
      </c>
      <c r="AU1417" s="158" t="s">
        <v>199</v>
      </c>
      <c r="AV1417" s="13" t="s">
        <v>88</v>
      </c>
      <c r="AW1417" s="13" t="s">
        <v>41</v>
      </c>
      <c r="AX1417" s="13" t="s">
        <v>79</v>
      </c>
      <c r="AY1417" s="158" t="s">
        <v>178</v>
      </c>
    </row>
    <row r="1418" spans="2:65" s="13" customFormat="1" ht="10.199999999999999">
      <c r="B1418" s="157"/>
      <c r="D1418" s="151" t="s">
        <v>189</v>
      </c>
      <c r="E1418" s="158" t="s">
        <v>32</v>
      </c>
      <c r="F1418" s="159" t="s">
        <v>2513</v>
      </c>
      <c r="H1418" s="160">
        <v>7</v>
      </c>
      <c r="I1418" s="161"/>
      <c r="L1418" s="157"/>
      <c r="M1418" s="162"/>
      <c r="T1418" s="163"/>
      <c r="AT1418" s="158" t="s">
        <v>189</v>
      </c>
      <c r="AU1418" s="158" t="s">
        <v>199</v>
      </c>
      <c r="AV1418" s="13" t="s">
        <v>88</v>
      </c>
      <c r="AW1418" s="13" t="s">
        <v>41</v>
      </c>
      <c r="AX1418" s="13" t="s">
        <v>79</v>
      </c>
      <c r="AY1418" s="158" t="s">
        <v>178</v>
      </c>
    </row>
    <row r="1419" spans="2:65" s="14" customFormat="1" ht="10.199999999999999">
      <c r="B1419" s="164"/>
      <c r="D1419" s="151" t="s">
        <v>189</v>
      </c>
      <c r="E1419" s="165" t="s">
        <v>32</v>
      </c>
      <c r="F1419" s="166" t="s">
        <v>192</v>
      </c>
      <c r="H1419" s="167">
        <v>76.489999999999995</v>
      </c>
      <c r="I1419" s="168"/>
      <c r="L1419" s="164"/>
      <c r="M1419" s="169"/>
      <c r="T1419" s="170"/>
      <c r="AT1419" s="165" t="s">
        <v>189</v>
      </c>
      <c r="AU1419" s="165" t="s">
        <v>199</v>
      </c>
      <c r="AV1419" s="14" t="s">
        <v>185</v>
      </c>
      <c r="AW1419" s="14" t="s">
        <v>41</v>
      </c>
      <c r="AX1419" s="14" t="s">
        <v>86</v>
      </c>
      <c r="AY1419" s="165" t="s">
        <v>178</v>
      </c>
    </row>
    <row r="1420" spans="2:65" s="1" customFormat="1" ht="37.799999999999997" customHeight="1">
      <c r="B1420" s="34"/>
      <c r="C1420" s="133" t="s">
        <v>2575</v>
      </c>
      <c r="D1420" s="133" t="s">
        <v>180</v>
      </c>
      <c r="E1420" s="134" t="s">
        <v>636</v>
      </c>
      <c r="F1420" s="135" t="s">
        <v>637</v>
      </c>
      <c r="G1420" s="136" t="s">
        <v>202</v>
      </c>
      <c r="H1420" s="137">
        <v>9.8960000000000008</v>
      </c>
      <c r="I1420" s="138"/>
      <c r="J1420" s="139">
        <f>ROUND(I1420*H1420,2)</f>
        <v>0</v>
      </c>
      <c r="K1420" s="135" t="s">
        <v>184</v>
      </c>
      <c r="L1420" s="34"/>
      <c r="M1420" s="140" t="s">
        <v>32</v>
      </c>
      <c r="N1420" s="141" t="s">
        <v>50</v>
      </c>
      <c r="P1420" s="142">
        <f>O1420*H1420</f>
        <v>0</v>
      </c>
      <c r="Q1420" s="142">
        <v>4.4999999999999999E-4</v>
      </c>
      <c r="R1420" s="142">
        <f>Q1420*H1420</f>
        <v>4.4532E-3</v>
      </c>
      <c r="S1420" s="142">
        <v>0</v>
      </c>
      <c r="T1420" s="143">
        <f>S1420*H1420</f>
        <v>0</v>
      </c>
      <c r="AR1420" s="144" t="s">
        <v>185</v>
      </c>
      <c r="AT1420" s="144" t="s">
        <v>180</v>
      </c>
      <c r="AU1420" s="144" t="s">
        <v>199</v>
      </c>
      <c r="AY1420" s="18" t="s">
        <v>178</v>
      </c>
      <c r="BE1420" s="145">
        <f>IF(N1420="základní",J1420,0)</f>
        <v>0</v>
      </c>
      <c r="BF1420" s="145">
        <f>IF(N1420="snížená",J1420,0)</f>
        <v>0</v>
      </c>
      <c r="BG1420" s="145">
        <f>IF(N1420="zákl. přenesená",J1420,0)</f>
        <v>0</v>
      </c>
      <c r="BH1420" s="145">
        <f>IF(N1420="sníž. přenesená",J1420,0)</f>
        <v>0</v>
      </c>
      <c r="BI1420" s="145">
        <f>IF(N1420="nulová",J1420,0)</f>
        <v>0</v>
      </c>
      <c r="BJ1420" s="18" t="s">
        <v>86</v>
      </c>
      <c r="BK1420" s="145">
        <f>ROUND(I1420*H1420,2)</f>
        <v>0</v>
      </c>
      <c r="BL1420" s="18" t="s">
        <v>185</v>
      </c>
      <c r="BM1420" s="144" t="s">
        <v>2576</v>
      </c>
    </row>
    <row r="1421" spans="2:65" s="1" customFormat="1" ht="10.199999999999999">
      <c r="B1421" s="34"/>
      <c r="D1421" s="146" t="s">
        <v>187</v>
      </c>
      <c r="F1421" s="147" t="s">
        <v>639</v>
      </c>
      <c r="I1421" s="148"/>
      <c r="L1421" s="34"/>
      <c r="M1421" s="149"/>
      <c r="T1421" s="55"/>
      <c r="AT1421" s="18" t="s">
        <v>187</v>
      </c>
      <c r="AU1421" s="18" t="s">
        <v>199</v>
      </c>
    </row>
    <row r="1422" spans="2:65" s="12" customFormat="1" ht="10.199999999999999">
      <c r="B1422" s="150"/>
      <c r="D1422" s="151" t="s">
        <v>189</v>
      </c>
      <c r="E1422" s="152" t="s">
        <v>32</v>
      </c>
      <c r="F1422" s="153" t="s">
        <v>2027</v>
      </c>
      <c r="H1422" s="152" t="s">
        <v>32</v>
      </c>
      <c r="I1422" s="154"/>
      <c r="L1422" s="150"/>
      <c r="M1422" s="155"/>
      <c r="T1422" s="156"/>
      <c r="AT1422" s="152" t="s">
        <v>189</v>
      </c>
      <c r="AU1422" s="152" t="s">
        <v>199</v>
      </c>
      <c r="AV1422" s="12" t="s">
        <v>86</v>
      </c>
      <c r="AW1422" s="12" t="s">
        <v>41</v>
      </c>
      <c r="AX1422" s="12" t="s">
        <v>79</v>
      </c>
      <c r="AY1422" s="152" t="s">
        <v>178</v>
      </c>
    </row>
    <row r="1423" spans="2:65" s="12" customFormat="1" ht="10.199999999999999">
      <c r="B1423" s="150"/>
      <c r="D1423" s="151" t="s">
        <v>189</v>
      </c>
      <c r="E1423" s="152" t="s">
        <v>32</v>
      </c>
      <c r="F1423" s="153" t="s">
        <v>2081</v>
      </c>
      <c r="H1423" s="152" t="s">
        <v>32</v>
      </c>
      <c r="I1423" s="154"/>
      <c r="L1423" s="150"/>
      <c r="M1423" s="155"/>
      <c r="T1423" s="156"/>
      <c r="AT1423" s="152" t="s">
        <v>189</v>
      </c>
      <c r="AU1423" s="152" t="s">
        <v>199</v>
      </c>
      <c r="AV1423" s="12" t="s">
        <v>86</v>
      </c>
      <c r="AW1423" s="12" t="s">
        <v>41</v>
      </c>
      <c r="AX1423" s="12" t="s">
        <v>79</v>
      </c>
      <c r="AY1423" s="152" t="s">
        <v>178</v>
      </c>
    </row>
    <row r="1424" spans="2:65" s="12" customFormat="1" ht="10.199999999999999">
      <c r="B1424" s="150"/>
      <c r="D1424" s="151" t="s">
        <v>189</v>
      </c>
      <c r="E1424" s="152" t="s">
        <v>32</v>
      </c>
      <c r="F1424" s="153" t="s">
        <v>2398</v>
      </c>
      <c r="H1424" s="152" t="s">
        <v>32</v>
      </c>
      <c r="I1424" s="154"/>
      <c r="L1424" s="150"/>
      <c r="M1424" s="155"/>
      <c r="T1424" s="156"/>
      <c r="AT1424" s="152" t="s">
        <v>189</v>
      </c>
      <c r="AU1424" s="152" t="s">
        <v>199</v>
      </c>
      <c r="AV1424" s="12" t="s">
        <v>86</v>
      </c>
      <c r="AW1424" s="12" t="s">
        <v>41</v>
      </c>
      <c r="AX1424" s="12" t="s">
        <v>79</v>
      </c>
      <c r="AY1424" s="152" t="s">
        <v>178</v>
      </c>
    </row>
    <row r="1425" spans="2:65" s="12" customFormat="1" ht="10.199999999999999">
      <c r="B1425" s="150"/>
      <c r="D1425" s="151" t="s">
        <v>189</v>
      </c>
      <c r="E1425" s="152" t="s">
        <v>32</v>
      </c>
      <c r="F1425" s="153" t="s">
        <v>2577</v>
      </c>
      <c r="H1425" s="152" t="s">
        <v>32</v>
      </c>
      <c r="I1425" s="154"/>
      <c r="L1425" s="150"/>
      <c r="M1425" s="155"/>
      <c r="T1425" s="156"/>
      <c r="AT1425" s="152" t="s">
        <v>189</v>
      </c>
      <c r="AU1425" s="152" t="s">
        <v>199</v>
      </c>
      <c r="AV1425" s="12" t="s">
        <v>86</v>
      </c>
      <c r="AW1425" s="12" t="s">
        <v>41</v>
      </c>
      <c r="AX1425" s="12" t="s">
        <v>79</v>
      </c>
      <c r="AY1425" s="152" t="s">
        <v>178</v>
      </c>
    </row>
    <row r="1426" spans="2:65" s="13" customFormat="1" ht="10.199999999999999">
      <c r="B1426" s="157"/>
      <c r="D1426" s="151" t="s">
        <v>189</v>
      </c>
      <c r="E1426" s="158" t="s">
        <v>32</v>
      </c>
      <c r="F1426" s="159" t="s">
        <v>2578</v>
      </c>
      <c r="H1426" s="160">
        <v>9.8960000000000008</v>
      </c>
      <c r="I1426" s="161"/>
      <c r="L1426" s="157"/>
      <c r="M1426" s="162"/>
      <c r="T1426" s="163"/>
      <c r="AT1426" s="158" t="s">
        <v>189</v>
      </c>
      <c r="AU1426" s="158" t="s">
        <v>199</v>
      </c>
      <c r="AV1426" s="13" t="s">
        <v>88</v>
      </c>
      <c r="AW1426" s="13" t="s">
        <v>41</v>
      </c>
      <c r="AX1426" s="13" t="s">
        <v>79</v>
      </c>
      <c r="AY1426" s="158" t="s">
        <v>178</v>
      </c>
    </row>
    <row r="1427" spans="2:65" s="14" customFormat="1" ht="10.199999999999999">
      <c r="B1427" s="164"/>
      <c r="D1427" s="151" t="s">
        <v>189</v>
      </c>
      <c r="E1427" s="165" t="s">
        <v>32</v>
      </c>
      <c r="F1427" s="166" t="s">
        <v>192</v>
      </c>
      <c r="H1427" s="167">
        <v>9.8960000000000008</v>
      </c>
      <c r="I1427" s="168"/>
      <c r="L1427" s="164"/>
      <c r="M1427" s="169"/>
      <c r="T1427" s="170"/>
      <c r="AT1427" s="165" t="s">
        <v>189</v>
      </c>
      <c r="AU1427" s="165" t="s">
        <v>199</v>
      </c>
      <c r="AV1427" s="14" t="s">
        <v>185</v>
      </c>
      <c r="AW1427" s="14" t="s">
        <v>41</v>
      </c>
      <c r="AX1427" s="14" t="s">
        <v>86</v>
      </c>
      <c r="AY1427" s="165" t="s">
        <v>178</v>
      </c>
    </row>
    <row r="1428" spans="2:65" s="1" customFormat="1" ht="24.15" customHeight="1">
      <c r="B1428" s="34"/>
      <c r="C1428" s="133" t="s">
        <v>2579</v>
      </c>
      <c r="D1428" s="133" t="s">
        <v>180</v>
      </c>
      <c r="E1428" s="134" t="s">
        <v>642</v>
      </c>
      <c r="F1428" s="135" t="s">
        <v>643</v>
      </c>
      <c r="G1428" s="136" t="s">
        <v>234</v>
      </c>
      <c r="H1428" s="137">
        <v>62.45</v>
      </c>
      <c r="I1428" s="138"/>
      <c r="J1428" s="139">
        <f>ROUND(I1428*H1428,2)</f>
        <v>0</v>
      </c>
      <c r="K1428" s="135" t="s">
        <v>184</v>
      </c>
      <c r="L1428" s="34"/>
      <c r="M1428" s="140" t="s">
        <v>32</v>
      </c>
      <c r="N1428" s="141" t="s">
        <v>50</v>
      </c>
      <c r="P1428" s="142">
        <f>O1428*H1428</f>
        <v>0</v>
      </c>
      <c r="Q1428" s="142">
        <v>6.8999999999999997E-4</v>
      </c>
      <c r="R1428" s="142">
        <f>Q1428*H1428</f>
        <v>4.3090499999999997E-2</v>
      </c>
      <c r="S1428" s="142">
        <v>0</v>
      </c>
      <c r="T1428" s="143">
        <f>S1428*H1428</f>
        <v>0</v>
      </c>
      <c r="AR1428" s="144" t="s">
        <v>185</v>
      </c>
      <c r="AT1428" s="144" t="s">
        <v>180</v>
      </c>
      <c r="AU1428" s="144" t="s">
        <v>199</v>
      </c>
      <c r="AY1428" s="18" t="s">
        <v>178</v>
      </c>
      <c r="BE1428" s="145">
        <f>IF(N1428="základní",J1428,0)</f>
        <v>0</v>
      </c>
      <c r="BF1428" s="145">
        <f>IF(N1428="snížená",J1428,0)</f>
        <v>0</v>
      </c>
      <c r="BG1428" s="145">
        <f>IF(N1428="zákl. přenesená",J1428,0)</f>
        <v>0</v>
      </c>
      <c r="BH1428" s="145">
        <f>IF(N1428="sníž. přenesená",J1428,0)</f>
        <v>0</v>
      </c>
      <c r="BI1428" s="145">
        <f>IF(N1428="nulová",J1428,0)</f>
        <v>0</v>
      </c>
      <c r="BJ1428" s="18" t="s">
        <v>86</v>
      </c>
      <c r="BK1428" s="145">
        <f>ROUND(I1428*H1428,2)</f>
        <v>0</v>
      </c>
      <c r="BL1428" s="18" t="s">
        <v>185</v>
      </c>
      <c r="BM1428" s="144" t="s">
        <v>2580</v>
      </c>
    </row>
    <row r="1429" spans="2:65" s="1" customFormat="1" ht="10.199999999999999">
      <c r="B1429" s="34"/>
      <c r="D1429" s="146" t="s">
        <v>187</v>
      </c>
      <c r="F1429" s="147" t="s">
        <v>645</v>
      </c>
      <c r="I1429" s="148"/>
      <c r="L1429" s="34"/>
      <c r="M1429" s="149"/>
      <c r="T1429" s="55"/>
      <c r="AT1429" s="18" t="s">
        <v>187</v>
      </c>
      <c r="AU1429" s="18" t="s">
        <v>199</v>
      </c>
    </row>
    <row r="1430" spans="2:65" s="12" customFormat="1" ht="10.199999999999999">
      <c r="B1430" s="150"/>
      <c r="D1430" s="151" t="s">
        <v>189</v>
      </c>
      <c r="E1430" s="152" t="s">
        <v>32</v>
      </c>
      <c r="F1430" s="153" t="s">
        <v>2027</v>
      </c>
      <c r="H1430" s="152" t="s">
        <v>32</v>
      </c>
      <c r="I1430" s="154"/>
      <c r="L1430" s="150"/>
      <c r="M1430" s="155"/>
      <c r="T1430" s="156"/>
      <c r="AT1430" s="152" t="s">
        <v>189</v>
      </c>
      <c r="AU1430" s="152" t="s">
        <v>199</v>
      </c>
      <c r="AV1430" s="12" t="s">
        <v>86</v>
      </c>
      <c r="AW1430" s="12" t="s">
        <v>41</v>
      </c>
      <c r="AX1430" s="12" t="s">
        <v>79</v>
      </c>
      <c r="AY1430" s="152" t="s">
        <v>178</v>
      </c>
    </row>
    <row r="1431" spans="2:65" s="12" customFormat="1" ht="10.199999999999999">
      <c r="B1431" s="150"/>
      <c r="D1431" s="151" t="s">
        <v>189</v>
      </c>
      <c r="E1431" s="152" t="s">
        <v>32</v>
      </c>
      <c r="F1431" s="153" t="s">
        <v>2081</v>
      </c>
      <c r="H1431" s="152" t="s">
        <v>32</v>
      </c>
      <c r="I1431" s="154"/>
      <c r="L1431" s="150"/>
      <c r="M1431" s="155"/>
      <c r="T1431" s="156"/>
      <c r="AT1431" s="152" t="s">
        <v>189</v>
      </c>
      <c r="AU1431" s="152" t="s">
        <v>199</v>
      </c>
      <c r="AV1431" s="12" t="s">
        <v>86</v>
      </c>
      <c r="AW1431" s="12" t="s">
        <v>41</v>
      </c>
      <c r="AX1431" s="12" t="s">
        <v>79</v>
      </c>
      <c r="AY1431" s="152" t="s">
        <v>178</v>
      </c>
    </row>
    <row r="1432" spans="2:65" s="12" customFormat="1" ht="10.199999999999999">
      <c r="B1432" s="150"/>
      <c r="D1432" s="151" t="s">
        <v>189</v>
      </c>
      <c r="E1432" s="152" t="s">
        <v>32</v>
      </c>
      <c r="F1432" s="153" t="s">
        <v>2398</v>
      </c>
      <c r="H1432" s="152" t="s">
        <v>32</v>
      </c>
      <c r="I1432" s="154"/>
      <c r="L1432" s="150"/>
      <c r="M1432" s="155"/>
      <c r="T1432" s="156"/>
      <c r="AT1432" s="152" t="s">
        <v>189</v>
      </c>
      <c r="AU1432" s="152" t="s">
        <v>199</v>
      </c>
      <c r="AV1432" s="12" t="s">
        <v>86</v>
      </c>
      <c r="AW1432" s="12" t="s">
        <v>41</v>
      </c>
      <c r="AX1432" s="12" t="s">
        <v>79</v>
      </c>
      <c r="AY1432" s="152" t="s">
        <v>178</v>
      </c>
    </row>
    <row r="1433" spans="2:65" s="12" customFormat="1" ht="10.199999999999999">
      <c r="B1433" s="150"/>
      <c r="D1433" s="151" t="s">
        <v>189</v>
      </c>
      <c r="E1433" s="152" t="s">
        <v>32</v>
      </c>
      <c r="F1433" s="153" t="s">
        <v>393</v>
      </c>
      <c r="H1433" s="152" t="s">
        <v>32</v>
      </c>
      <c r="I1433" s="154"/>
      <c r="L1433" s="150"/>
      <c r="M1433" s="155"/>
      <c r="T1433" s="156"/>
      <c r="AT1433" s="152" t="s">
        <v>189</v>
      </c>
      <c r="AU1433" s="152" t="s">
        <v>199</v>
      </c>
      <c r="AV1433" s="12" t="s">
        <v>86</v>
      </c>
      <c r="AW1433" s="12" t="s">
        <v>41</v>
      </c>
      <c r="AX1433" s="12" t="s">
        <v>79</v>
      </c>
      <c r="AY1433" s="152" t="s">
        <v>178</v>
      </c>
    </row>
    <row r="1434" spans="2:65" s="12" customFormat="1" ht="10.199999999999999">
      <c r="B1434" s="150"/>
      <c r="D1434" s="151" t="s">
        <v>189</v>
      </c>
      <c r="E1434" s="152" t="s">
        <v>32</v>
      </c>
      <c r="F1434" s="153" t="s">
        <v>283</v>
      </c>
      <c r="H1434" s="152" t="s">
        <v>32</v>
      </c>
      <c r="I1434" s="154"/>
      <c r="L1434" s="150"/>
      <c r="M1434" s="155"/>
      <c r="T1434" s="156"/>
      <c r="AT1434" s="152" t="s">
        <v>189</v>
      </c>
      <c r="AU1434" s="152" t="s">
        <v>199</v>
      </c>
      <c r="AV1434" s="12" t="s">
        <v>86</v>
      </c>
      <c r="AW1434" s="12" t="s">
        <v>41</v>
      </c>
      <c r="AX1434" s="12" t="s">
        <v>79</v>
      </c>
      <c r="AY1434" s="152" t="s">
        <v>178</v>
      </c>
    </row>
    <row r="1435" spans="2:65" s="12" customFormat="1" ht="10.199999999999999">
      <c r="B1435" s="150"/>
      <c r="D1435" s="151" t="s">
        <v>189</v>
      </c>
      <c r="E1435" s="152" t="s">
        <v>32</v>
      </c>
      <c r="F1435" s="153" t="s">
        <v>2315</v>
      </c>
      <c r="H1435" s="152" t="s">
        <v>32</v>
      </c>
      <c r="I1435" s="154"/>
      <c r="L1435" s="150"/>
      <c r="M1435" s="155"/>
      <c r="T1435" s="156"/>
      <c r="AT1435" s="152" t="s">
        <v>189</v>
      </c>
      <c r="AU1435" s="152" t="s">
        <v>199</v>
      </c>
      <c r="AV1435" s="12" t="s">
        <v>86</v>
      </c>
      <c r="AW1435" s="12" t="s">
        <v>41</v>
      </c>
      <c r="AX1435" s="12" t="s">
        <v>79</v>
      </c>
      <c r="AY1435" s="152" t="s">
        <v>178</v>
      </c>
    </row>
    <row r="1436" spans="2:65" s="12" customFormat="1" ht="20.399999999999999">
      <c r="B1436" s="150"/>
      <c r="D1436" s="151" t="s">
        <v>189</v>
      </c>
      <c r="E1436" s="152" t="s">
        <v>32</v>
      </c>
      <c r="F1436" s="153" t="s">
        <v>646</v>
      </c>
      <c r="H1436" s="152" t="s">
        <v>32</v>
      </c>
      <c r="I1436" s="154"/>
      <c r="L1436" s="150"/>
      <c r="M1436" s="155"/>
      <c r="T1436" s="156"/>
      <c r="AT1436" s="152" t="s">
        <v>189</v>
      </c>
      <c r="AU1436" s="152" t="s">
        <v>199</v>
      </c>
      <c r="AV1436" s="12" t="s">
        <v>86</v>
      </c>
      <c r="AW1436" s="12" t="s">
        <v>41</v>
      </c>
      <c r="AX1436" s="12" t="s">
        <v>79</v>
      </c>
      <c r="AY1436" s="152" t="s">
        <v>178</v>
      </c>
    </row>
    <row r="1437" spans="2:65" s="13" customFormat="1" ht="20.399999999999999">
      <c r="B1437" s="157"/>
      <c r="D1437" s="151" t="s">
        <v>189</v>
      </c>
      <c r="E1437" s="158" t="s">
        <v>32</v>
      </c>
      <c r="F1437" s="159" t="s">
        <v>2510</v>
      </c>
      <c r="H1437" s="160">
        <v>12</v>
      </c>
      <c r="I1437" s="161"/>
      <c r="L1437" s="157"/>
      <c r="M1437" s="162"/>
      <c r="T1437" s="163"/>
      <c r="AT1437" s="158" t="s">
        <v>189</v>
      </c>
      <c r="AU1437" s="158" t="s">
        <v>199</v>
      </c>
      <c r="AV1437" s="13" t="s">
        <v>88</v>
      </c>
      <c r="AW1437" s="13" t="s">
        <v>41</v>
      </c>
      <c r="AX1437" s="13" t="s">
        <v>79</v>
      </c>
      <c r="AY1437" s="158" t="s">
        <v>178</v>
      </c>
    </row>
    <row r="1438" spans="2:65" s="12" customFormat="1" ht="10.199999999999999">
      <c r="B1438" s="150"/>
      <c r="D1438" s="151" t="s">
        <v>189</v>
      </c>
      <c r="E1438" s="152" t="s">
        <v>32</v>
      </c>
      <c r="F1438" s="153" t="s">
        <v>2511</v>
      </c>
      <c r="H1438" s="152" t="s">
        <v>32</v>
      </c>
      <c r="I1438" s="154"/>
      <c r="L1438" s="150"/>
      <c r="M1438" s="155"/>
      <c r="T1438" s="156"/>
      <c r="AT1438" s="152" t="s">
        <v>189</v>
      </c>
      <c r="AU1438" s="152" t="s">
        <v>199</v>
      </c>
      <c r="AV1438" s="12" t="s">
        <v>86</v>
      </c>
      <c r="AW1438" s="12" t="s">
        <v>41</v>
      </c>
      <c r="AX1438" s="12" t="s">
        <v>79</v>
      </c>
      <c r="AY1438" s="152" t="s">
        <v>178</v>
      </c>
    </row>
    <row r="1439" spans="2:65" s="13" customFormat="1" ht="20.399999999999999">
      <c r="B1439" s="157"/>
      <c r="D1439" s="151" t="s">
        <v>189</v>
      </c>
      <c r="E1439" s="158" t="s">
        <v>32</v>
      </c>
      <c r="F1439" s="159" t="s">
        <v>2512</v>
      </c>
      <c r="H1439" s="160">
        <v>43.45</v>
      </c>
      <c r="I1439" s="161"/>
      <c r="L1439" s="157"/>
      <c r="M1439" s="162"/>
      <c r="T1439" s="163"/>
      <c r="AT1439" s="158" t="s">
        <v>189</v>
      </c>
      <c r="AU1439" s="158" t="s">
        <v>199</v>
      </c>
      <c r="AV1439" s="13" t="s">
        <v>88</v>
      </c>
      <c r="AW1439" s="13" t="s">
        <v>41</v>
      </c>
      <c r="AX1439" s="13" t="s">
        <v>79</v>
      </c>
      <c r="AY1439" s="158" t="s">
        <v>178</v>
      </c>
    </row>
    <row r="1440" spans="2:65" s="13" customFormat="1" ht="10.199999999999999">
      <c r="B1440" s="157"/>
      <c r="D1440" s="151" t="s">
        <v>189</v>
      </c>
      <c r="E1440" s="158" t="s">
        <v>32</v>
      </c>
      <c r="F1440" s="159" t="s">
        <v>2513</v>
      </c>
      <c r="H1440" s="160">
        <v>7</v>
      </c>
      <c r="I1440" s="161"/>
      <c r="L1440" s="157"/>
      <c r="M1440" s="162"/>
      <c r="T1440" s="163"/>
      <c r="AT1440" s="158" t="s">
        <v>189</v>
      </c>
      <c r="AU1440" s="158" t="s">
        <v>199</v>
      </c>
      <c r="AV1440" s="13" t="s">
        <v>88</v>
      </c>
      <c r="AW1440" s="13" t="s">
        <v>41</v>
      </c>
      <c r="AX1440" s="13" t="s">
        <v>79</v>
      </c>
      <c r="AY1440" s="158" t="s">
        <v>178</v>
      </c>
    </row>
    <row r="1441" spans="2:65" s="14" customFormat="1" ht="10.199999999999999">
      <c r="B1441" s="164"/>
      <c r="D1441" s="151" t="s">
        <v>189</v>
      </c>
      <c r="E1441" s="165" t="s">
        <v>32</v>
      </c>
      <c r="F1441" s="166" t="s">
        <v>192</v>
      </c>
      <c r="H1441" s="167">
        <v>62.45</v>
      </c>
      <c r="I1441" s="168"/>
      <c r="L1441" s="164"/>
      <c r="M1441" s="169"/>
      <c r="T1441" s="170"/>
      <c r="AT1441" s="165" t="s">
        <v>189</v>
      </c>
      <c r="AU1441" s="165" t="s">
        <v>199</v>
      </c>
      <c r="AV1441" s="14" t="s">
        <v>185</v>
      </c>
      <c r="AW1441" s="14" t="s">
        <v>41</v>
      </c>
      <c r="AX1441" s="14" t="s">
        <v>86</v>
      </c>
      <c r="AY1441" s="165" t="s">
        <v>178</v>
      </c>
    </row>
    <row r="1442" spans="2:65" s="1" customFormat="1" ht="62.7" customHeight="1">
      <c r="B1442" s="34"/>
      <c r="C1442" s="133" t="s">
        <v>2581</v>
      </c>
      <c r="D1442" s="133" t="s">
        <v>180</v>
      </c>
      <c r="E1442" s="134" t="s">
        <v>649</v>
      </c>
      <c r="F1442" s="135" t="s">
        <v>650</v>
      </c>
      <c r="G1442" s="136" t="s">
        <v>202</v>
      </c>
      <c r="H1442" s="137">
        <v>112.6</v>
      </c>
      <c r="I1442" s="138"/>
      <c r="J1442" s="139">
        <f>ROUND(I1442*H1442,2)</f>
        <v>0</v>
      </c>
      <c r="K1442" s="135" t="s">
        <v>184</v>
      </c>
      <c r="L1442" s="34"/>
      <c r="M1442" s="140" t="s">
        <v>32</v>
      </c>
      <c r="N1442" s="141" t="s">
        <v>50</v>
      </c>
      <c r="P1442" s="142">
        <f>O1442*H1442</f>
        <v>0</v>
      </c>
      <c r="Q1442" s="142">
        <v>6.0999999999999997E-4</v>
      </c>
      <c r="R1442" s="142">
        <f>Q1442*H1442</f>
        <v>6.8685999999999997E-2</v>
      </c>
      <c r="S1442" s="142">
        <v>0</v>
      </c>
      <c r="T1442" s="143">
        <f>S1442*H1442</f>
        <v>0</v>
      </c>
      <c r="AR1442" s="144" t="s">
        <v>185</v>
      </c>
      <c r="AT1442" s="144" t="s">
        <v>180</v>
      </c>
      <c r="AU1442" s="144" t="s">
        <v>199</v>
      </c>
      <c r="AY1442" s="18" t="s">
        <v>178</v>
      </c>
      <c r="BE1442" s="145">
        <f>IF(N1442="základní",J1442,0)</f>
        <v>0</v>
      </c>
      <c r="BF1442" s="145">
        <f>IF(N1442="snížená",J1442,0)</f>
        <v>0</v>
      </c>
      <c r="BG1442" s="145">
        <f>IF(N1442="zákl. přenesená",J1442,0)</f>
        <v>0</v>
      </c>
      <c r="BH1442" s="145">
        <f>IF(N1442="sníž. přenesená",J1442,0)</f>
        <v>0</v>
      </c>
      <c r="BI1442" s="145">
        <f>IF(N1442="nulová",J1442,0)</f>
        <v>0</v>
      </c>
      <c r="BJ1442" s="18" t="s">
        <v>86</v>
      </c>
      <c r="BK1442" s="145">
        <f>ROUND(I1442*H1442,2)</f>
        <v>0</v>
      </c>
      <c r="BL1442" s="18" t="s">
        <v>185</v>
      </c>
      <c r="BM1442" s="144" t="s">
        <v>2582</v>
      </c>
    </row>
    <row r="1443" spans="2:65" s="1" customFormat="1" ht="10.199999999999999">
      <c r="B1443" s="34"/>
      <c r="D1443" s="146" t="s">
        <v>187</v>
      </c>
      <c r="F1443" s="147" t="s">
        <v>652</v>
      </c>
      <c r="I1443" s="148"/>
      <c r="L1443" s="34"/>
      <c r="M1443" s="149"/>
      <c r="T1443" s="55"/>
      <c r="AT1443" s="18" t="s">
        <v>187</v>
      </c>
      <c r="AU1443" s="18" t="s">
        <v>199</v>
      </c>
    </row>
    <row r="1444" spans="2:65" s="12" customFormat="1" ht="10.199999999999999">
      <c r="B1444" s="150"/>
      <c r="D1444" s="151" t="s">
        <v>189</v>
      </c>
      <c r="E1444" s="152" t="s">
        <v>32</v>
      </c>
      <c r="F1444" s="153" t="s">
        <v>2027</v>
      </c>
      <c r="H1444" s="152" t="s">
        <v>32</v>
      </c>
      <c r="I1444" s="154"/>
      <c r="L1444" s="150"/>
      <c r="M1444" s="155"/>
      <c r="T1444" s="156"/>
      <c r="AT1444" s="152" t="s">
        <v>189</v>
      </c>
      <c r="AU1444" s="152" t="s">
        <v>199</v>
      </c>
      <c r="AV1444" s="12" t="s">
        <v>86</v>
      </c>
      <c r="AW1444" s="12" t="s">
        <v>41</v>
      </c>
      <c r="AX1444" s="12" t="s">
        <v>79</v>
      </c>
      <c r="AY1444" s="152" t="s">
        <v>178</v>
      </c>
    </row>
    <row r="1445" spans="2:65" s="12" customFormat="1" ht="10.199999999999999">
      <c r="B1445" s="150"/>
      <c r="D1445" s="151" t="s">
        <v>189</v>
      </c>
      <c r="E1445" s="152" t="s">
        <v>32</v>
      </c>
      <c r="F1445" s="153" t="s">
        <v>2081</v>
      </c>
      <c r="H1445" s="152" t="s">
        <v>32</v>
      </c>
      <c r="I1445" s="154"/>
      <c r="L1445" s="150"/>
      <c r="M1445" s="155"/>
      <c r="T1445" s="156"/>
      <c r="AT1445" s="152" t="s">
        <v>189</v>
      </c>
      <c r="AU1445" s="152" t="s">
        <v>199</v>
      </c>
      <c r="AV1445" s="12" t="s">
        <v>86</v>
      </c>
      <c r="AW1445" s="12" t="s">
        <v>41</v>
      </c>
      <c r="AX1445" s="12" t="s">
        <v>79</v>
      </c>
      <c r="AY1445" s="152" t="s">
        <v>178</v>
      </c>
    </row>
    <row r="1446" spans="2:65" s="12" customFormat="1" ht="10.199999999999999">
      <c r="B1446" s="150"/>
      <c r="D1446" s="151" t="s">
        <v>189</v>
      </c>
      <c r="E1446" s="152" t="s">
        <v>32</v>
      </c>
      <c r="F1446" s="153" t="s">
        <v>2398</v>
      </c>
      <c r="H1446" s="152" t="s">
        <v>32</v>
      </c>
      <c r="I1446" s="154"/>
      <c r="L1446" s="150"/>
      <c r="M1446" s="155"/>
      <c r="T1446" s="156"/>
      <c r="AT1446" s="152" t="s">
        <v>189</v>
      </c>
      <c r="AU1446" s="152" t="s">
        <v>199</v>
      </c>
      <c r="AV1446" s="12" t="s">
        <v>86</v>
      </c>
      <c r="AW1446" s="12" t="s">
        <v>41</v>
      </c>
      <c r="AX1446" s="12" t="s">
        <v>79</v>
      </c>
      <c r="AY1446" s="152" t="s">
        <v>178</v>
      </c>
    </row>
    <row r="1447" spans="2:65" s="12" customFormat="1" ht="10.199999999999999">
      <c r="B1447" s="150"/>
      <c r="D1447" s="151" t="s">
        <v>189</v>
      </c>
      <c r="E1447" s="152" t="s">
        <v>32</v>
      </c>
      <c r="F1447" s="153" t="s">
        <v>393</v>
      </c>
      <c r="H1447" s="152" t="s">
        <v>32</v>
      </c>
      <c r="I1447" s="154"/>
      <c r="L1447" s="150"/>
      <c r="M1447" s="155"/>
      <c r="T1447" s="156"/>
      <c r="AT1447" s="152" t="s">
        <v>189</v>
      </c>
      <c r="AU1447" s="152" t="s">
        <v>199</v>
      </c>
      <c r="AV1447" s="12" t="s">
        <v>86</v>
      </c>
      <c r="AW1447" s="12" t="s">
        <v>41</v>
      </c>
      <c r="AX1447" s="12" t="s">
        <v>79</v>
      </c>
      <c r="AY1447" s="152" t="s">
        <v>178</v>
      </c>
    </row>
    <row r="1448" spans="2:65" s="12" customFormat="1" ht="10.199999999999999">
      <c r="B1448" s="150"/>
      <c r="D1448" s="151" t="s">
        <v>189</v>
      </c>
      <c r="E1448" s="152" t="s">
        <v>32</v>
      </c>
      <c r="F1448" s="153" t="s">
        <v>537</v>
      </c>
      <c r="H1448" s="152" t="s">
        <v>32</v>
      </c>
      <c r="I1448" s="154"/>
      <c r="L1448" s="150"/>
      <c r="M1448" s="155"/>
      <c r="T1448" s="156"/>
      <c r="AT1448" s="152" t="s">
        <v>189</v>
      </c>
      <c r="AU1448" s="152" t="s">
        <v>199</v>
      </c>
      <c r="AV1448" s="12" t="s">
        <v>86</v>
      </c>
      <c r="AW1448" s="12" t="s">
        <v>41</v>
      </c>
      <c r="AX1448" s="12" t="s">
        <v>79</v>
      </c>
      <c r="AY1448" s="152" t="s">
        <v>178</v>
      </c>
    </row>
    <row r="1449" spans="2:65" s="12" customFormat="1" ht="10.199999999999999">
      <c r="B1449" s="150"/>
      <c r="D1449" s="151" t="s">
        <v>189</v>
      </c>
      <c r="E1449" s="152" t="s">
        <v>32</v>
      </c>
      <c r="F1449" s="153" t="s">
        <v>2315</v>
      </c>
      <c r="H1449" s="152" t="s">
        <v>32</v>
      </c>
      <c r="I1449" s="154"/>
      <c r="L1449" s="150"/>
      <c r="M1449" s="155"/>
      <c r="T1449" s="156"/>
      <c r="AT1449" s="152" t="s">
        <v>189</v>
      </c>
      <c r="AU1449" s="152" t="s">
        <v>199</v>
      </c>
      <c r="AV1449" s="12" t="s">
        <v>86</v>
      </c>
      <c r="AW1449" s="12" t="s">
        <v>41</v>
      </c>
      <c r="AX1449" s="12" t="s">
        <v>79</v>
      </c>
      <c r="AY1449" s="152" t="s">
        <v>178</v>
      </c>
    </row>
    <row r="1450" spans="2:65" s="13" customFormat="1" ht="20.399999999999999">
      <c r="B1450" s="157"/>
      <c r="D1450" s="151" t="s">
        <v>189</v>
      </c>
      <c r="E1450" s="158" t="s">
        <v>32</v>
      </c>
      <c r="F1450" s="159" t="s">
        <v>2524</v>
      </c>
      <c r="H1450" s="160">
        <v>17.2</v>
      </c>
      <c r="I1450" s="161"/>
      <c r="L1450" s="157"/>
      <c r="M1450" s="162"/>
      <c r="T1450" s="163"/>
      <c r="AT1450" s="158" t="s">
        <v>189</v>
      </c>
      <c r="AU1450" s="158" t="s">
        <v>199</v>
      </c>
      <c r="AV1450" s="13" t="s">
        <v>88</v>
      </c>
      <c r="AW1450" s="13" t="s">
        <v>41</v>
      </c>
      <c r="AX1450" s="13" t="s">
        <v>79</v>
      </c>
      <c r="AY1450" s="158" t="s">
        <v>178</v>
      </c>
    </row>
    <row r="1451" spans="2:65" s="12" customFormat="1" ht="10.199999999999999">
      <c r="B1451" s="150"/>
      <c r="D1451" s="151" t="s">
        <v>189</v>
      </c>
      <c r="E1451" s="152" t="s">
        <v>32</v>
      </c>
      <c r="F1451" s="153" t="s">
        <v>2511</v>
      </c>
      <c r="H1451" s="152" t="s">
        <v>32</v>
      </c>
      <c r="I1451" s="154"/>
      <c r="L1451" s="150"/>
      <c r="M1451" s="155"/>
      <c r="T1451" s="156"/>
      <c r="AT1451" s="152" t="s">
        <v>189</v>
      </c>
      <c r="AU1451" s="152" t="s">
        <v>199</v>
      </c>
      <c r="AV1451" s="12" t="s">
        <v>86</v>
      </c>
      <c r="AW1451" s="12" t="s">
        <v>41</v>
      </c>
      <c r="AX1451" s="12" t="s">
        <v>79</v>
      </c>
      <c r="AY1451" s="152" t="s">
        <v>178</v>
      </c>
    </row>
    <row r="1452" spans="2:65" s="13" customFormat="1" ht="20.399999999999999">
      <c r="B1452" s="157"/>
      <c r="D1452" s="151" t="s">
        <v>189</v>
      </c>
      <c r="E1452" s="158" t="s">
        <v>32</v>
      </c>
      <c r="F1452" s="159" t="s">
        <v>2583</v>
      </c>
      <c r="H1452" s="160">
        <v>86.6</v>
      </c>
      <c r="I1452" s="161"/>
      <c r="L1452" s="157"/>
      <c r="M1452" s="162"/>
      <c r="T1452" s="163"/>
      <c r="AT1452" s="158" t="s">
        <v>189</v>
      </c>
      <c r="AU1452" s="158" t="s">
        <v>199</v>
      </c>
      <c r="AV1452" s="13" t="s">
        <v>88</v>
      </c>
      <c r="AW1452" s="13" t="s">
        <v>41</v>
      </c>
      <c r="AX1452" s="13" t="s">
        <v>79</v>
      </c>
      <c r="AY1452" s="158" t="s">
        <v>178</v>
      </c>
    </row>
    <row r="1453" spans="2:65" s="13" customFormat="1" ht="10.199999999999999">
      <c r="B1453" s="157"/>
      <c r="D1453" s="151" t="s">
        <v>189</v>
      </c>
      <c r="E1453" s="158" t="s">
        <v>32</v>
      </c>
      <c r="F1453" s="159" t="s">
        <v>2584</v>
      </c>
      <c r="H1453" s="160">
        <v>8.8000000000000007</v>
      </c>
      <c r="I1453" s="161"/>
      <c r="L1453" s="157"/>
      <c r="M1453" s="162"/>
      <c r="T1453" s="163"/>
      <c r="AT1453" s="158" t="s">
        <v>189</v>
      </c>
      <c r="AU1453" s="158" t="s">
        <v>199</v>
      </c>
      <c r="AV1453" s="13" t="s">
        <v>88</v>
      </c>
      <c r="AW1453" s="13" t="s">
        <v>41</v>
      </c>
      <c r="AX1453" s="13" t="s">
        <v>79</v>
      </c>
      <c r="AY1453" s="158" t="s">
        <v>178</v>
      </c>
    </row>
    <row r="1454" spans="2:65" s="14" customFormat="1" ht="10.199999999999999">
      <c r="B1454" s="164"/>
      <c r="D1454" s="151" t="s">
        <v>189</v>
      </c>
      <c r="E1454" s="165" t="s">
        <v>32</v>
      </c>
      <c r="F1454" s="166" t="s">
        <v>192</v>
      </c>
      <c r="H1454" s="167">
        <v>112.6</v>
      </c>
      <c r="I1454" s="168"/>
      <c r="L1454" s="164"/>
      <c r="M1454" s="169"/>
      <c r="T1454" s="170"/>
      <c r="AT1454" s="165" t="s">
        <v>189</v>
      </c>
      <c r="AU1454" s="165" t="s">
        <v>199</v>
      </c>
      <c r="AV1454" s="14" t="s">
        <v>185</v>
      </c>
      <c r="AW1454" s="14" t="s">
        <v>41</v>
      </c>
      <c r="AX1454" s="14" t="s">
        <v>86</v>
      </c>
      <c r="AY1454" s="165" t="s">
        <v>178</v>
      </c>
    </row>
    <row r="1455" spans="2:65" s="1" customFormat="1" ht="37.799999999999997" customHeight="1">
      <c r="B1455" s="34"/>
      <c r="C1455" s="133" t="s">
        <v>2585</v>
      </c>
      <c r="D1455" s="133" t="s">
        <v>180</v>
      </c>
      <c r="E1455" s="134" t="s">
        <v>654</v>
      </c>
      <c r="F1455" s="135" t="s">
        <v>655</v>
      </c>
      <c r="G1455" s="136" t="s">
        <v>202</v>
      </c>
      <c r="H1455" s="137">
        <v>112.6</v>
      </c>
      <c r="I1455" s="138"/>
      <c r="J1455" s="139">
        <f>ROUND(I1455*H1455,2)</f>
        <v>0</v>
      </c>
      <c r="K1455" s="135" t="s">
        <v>184</v>
      </c>
      <c r="L1455" s="34"/>
      <c r="M1455" s="140" t="s">
        <v>32</v>
      </c>
      <c r="N1455" s="141" t="s">
        <v>50</v>
      </c>
      <c r="P1455" s="142">
        <f>O1455*H1455</f>
        <v>0</v>
      </c>
      <c r="Q1455" s="142">
        <v>0</v>
      </c>
      <c r="R1455" s="142">
        <f>Q1455*H1455</f>
        <v>0</v>
      </c>
      <c r="S1455" s="142">
        <v>0</v>
      </c>
      <c r="T1455" s="143">
        <f>S1455*H1455</f>
        <v>0</v>
      </c>
      <c r="AR1455" s="144" t="s">
        <v>185</v>
      </c>
      <c r="AT1455" s="144" t="s">
        <v>180</v>
      </c>
      <c r="AU1455" s="144" t="s">
        <v>199</v>
      </c>
      <c r="AY1455" s="18" t="s">
        <v>178</v>
      </c>
      <c r="BE1455" s="145">
        <f>IF(N1455="základní",J1455,0)</f>
        <v>0</v>
      </c>
      <c r="BF1455" s="145">
        <f>IF(N1455="snížená",J1455,0)</f>
        <v>0</v>
      </c>
      <c r="BG1455" s="145">
        <f>IF(N1455="zákl. přenesená",J1455,0)</f>
        <v>0</v>
      </c>
      <c r="BH1455" s="145">
        <f>IF(N1455="sníž. přenesená",J1455,0)</f>
        <v>0</v>
      </c>
      <c r="BI1455" s="145">
        <f>IF(N1455="nulová",J1455,0)</f>
        <v>0</v>
      </c>
      <c r="BJ1455" s="18" t="s">
        <v>86</v>
      </c>
      <c r="BK1455" s="145">
        <f>ROUND(I1455*H1455,2)</f>
        <v>0</v>
      </c>
      <c r="BL1455" s="18" t="s">
        <v>185</v>
      </c>
      <c r="BM1455" s="144" t="s">
        <v>2586</v>
      </c>
    </row>
    <row r="1456" spans="2:65" s="1" customFormat="1" ht="10.199999999999999">
      <c r="B1456" s="34"/>
      <c r="D1456" s="146" t="s">
        <v>187</v>
      </c>
      <c r="F1456" s="147" t="s">
        <v>657</v>
      </c>
      <c r="I1456" s="148"/>
      <c r="L1456" s="34"/>
      <c r="M1456" s="149"/>
      <c r="T1456" s="55"/>
      <c r="AT1456" s="18" t="s">
        <v>187</v>
      </c>
      <c r="AU1456" s="18" t="s">
        <v>199</v>
      </c>
    </row>
    <row r="1457" spans="2:65" s="12" customFormat="1" ht="10.199999999999999">
      <c r="B1457" s="150"/>
      <c r="D1457" s="151" t="s">
        <v>189</v>
      </c>
      <c r="E1457" s="152" t="s">
        <v>32</v>
      </c>
      <c r="F1457" s="153" t="s">
        <v>2027</v>
      </c>
      <c r="H1457" s="152" t="s">
        <v>32</v>
      </c>
      <c r="I1457" s="154"/>
      <c r="L1457" s="150"/>
      <c r="M1457" s="155"/>
      <c r="T1457" s="156"/>
      <c r="AT1457" s="152" t="s">
        <v>189</v>
      </c>
      <c r="AU1457" s="152" t="s">
        <v>199</v>
      </c>
      <c r="AV1457" s="12" t="s">
        <v>86</v>
      </c>
      <c r="AW1457" s="12" t="s">
        <v>41</v>
      </c>
      <c r="AX1457" s="12" t="s">
        <v>79</v>
      </c>
      <c r="AY1457" s="152" t="s">
        <v>178</v>
      </c>
    </row>
    <row r="1458" spans="2:65" s="12" customFormat="1" ht="10.199999999999999">
      <c r="B1458" s="150"/>
      <c r="D1458" s="151" t="s">
        <v>189</v>
      </c>
      <c r="E1458" s="152" t="s">
        <v>32</v>
      </c>
      <c r="F1458" s="153" t="s">
        <v>2081</v>
      </c>
      <c r="H1458" s="152" t="s">
        <v>32</v>
      </c>
      <c r="I1458" s="154"/>
      <c r="L1458" s="150"/>
      <c r="M1458" s="155"/>
      <c r="T1458" s="156"/>
      <c r="AT1458" s="152" t="s">
        <v>189</v>
      </c>
      <c r="AU1458" s="152" t="s">
        <v>199</v>
      </c>
      <c r="AV1458" s="12" t="s">
        <v>86</v>
      </c>
      <c r="AW1458" s="12" t="s">
        <v>41</v>
      </c>
      <c r="AX1458" s="12" t="s">
        <v>79</v>
      </c>
      <c r="AY1458" s="152" t="s">
        <v>178</v>
      </c>
    </row>
    <row r="1459" spans="2:65" s="12" customFormat="1" ht="10.199999999999999">
      <c r="B1459" s="150"/>
      <c r="D1459" s="151" t="s">
        <v>189</v>
      </c>
      <c r="E1459" s="152" t="s">
        <v>32</v>
      </c>
      <c r="F1459" s="153" t="s">
        <v>2398</v>
      </c>
      <c r="H1459" s="152" t="s">
        <v>32</v>
      </c>
      <c r="I1459" s="154"/>
      <c r="L1459" s="150"/>
      <c r="M1459" s="155"/>
      <c r="T1459" s="156"/>
      <c r="AT1459" s="152" t="s">
        <v>189</v>
      </c>
      <c r="AU1459" s="152" t="s">
        <v>199</v>
      </c>
      <c r="AV1459" s="12" t="s">
        <v>86</v>
      </c>
      <c r="AW1459" s="12" t="s">
        <v>41</v>
      </c>
      <c r="AX1459" s="12" t="s">
        <v>79</v>
      </c>
      <c r="AY1459" s="152" t="s">
        <v>178</v>
      </c>
    </row>
    <row r="1460" spans="2:65" s="12" customFormat="1" ht="10.199999999999999">
      <c r="B1460" s="150"/>
      <c r="D1460" s="151" t="s">
        <v>189</v>
      </c>
      <c r="E1460" s="152" t="s">
        <v>32</v>
      </c>
      <c r="F1460" s="153" t="s">
        <v>393</v>
      </c>
      <c r="H1460" s="152" t="s">
        <v>32</v>
      </c>
      <c r="I1460" s="154"/>
      <c r="L1460" s="150"/>
      <c r="M1460" s="155"/>
      <c r="T1460" s="156"/>
      <c r="AT1460" s="152" t="s">
        <v>189</v>
      </c>
      <c r="AU1460" s="152" t="s">
        <v>199</v>
      </c>
      <c r="AV1460" s="12" t="s">
        <v>86</v>
      </c>
      <c r="AW1460" s="12" t="s">
        <v>41</v>
      </c>
      <c r="AX1460" s="12" t="s">
        <v>79</v>
      </c>
      <c r="AY1460" s="152" t="s">
        <v>178</v>
      </c>
    </row>
    <row r="1461" spans="2:65" s="12" customFormat="1" ht="10.199999999999999">
      <c r="B1461" s="150"/>
      <c r="D1461" s="151" t="s">
        <v>189</v>
      </c>
      <c r="E1461" s="152" t="s">
        <v>32</v>
      </c>
      <c r="F1461" s="153" t="s">
        <v>537</v>
      </c>
      <c r="H1461" s="152" t="s">
        <v>32</v>
      </c>
      <c r="I1461" s="154"/>
      <c r="L1461" s="150"/>
      <c r="M1461" s="155"/>
      <c r="T1461" s="156"/>
      <c r="AT1461" s="152" t="s">
        <v>189</v>
      </c>
      <c r="AU1461" s="152" t="s">
        <v>199</v>
      </c>
      <c r="AV1461" s="12" t="s">
        <v>86</v>
      </c>
      <c r="AW1461" s="12" t="s">
        <v>41</v>
      </c>
      <c r="AX1461" s="12" t="s">
        <v>79</v>
      </c>
      <c r="AY1461" s="152" t="s">
        <v>178</v>
      </c>
    </row>
    <row r="1462" spans="2:65" s="12" customFormat="1" ht="10.199999999999999">
      <c r="B1462" s="150"/>
      <c r="D1462" s="151" t="s">
        <v>189</v>
      </c>
      <c r="E1462" s="152" t="s">
        <v>32</v>
      </c>
      <c r="F1462" s="153" t="s">
        <v>2315</v>
      </c>
      <c r="H1462" s="152" t="s">
        <v>32</v>
      </c>
      <c r="I1462" s="154"/>
      <c r="L1462" s="150"/>
      <c r="M1462" s="155"/>
      <c r="T1462" s="156"/>
      <c r="AT1462" s="152" t="s">
        <v>189</v>
      </c>
      <c r="AU1462" s="152" t="s">
        <v>199</v>
      </c>
      <c r="AV1462" s="12" t="s">
        <v>86</v>
      </c>
      <c r="AW1462" s="12" t="s">
        <v>41</v>
      </c>
      <c r="AX1462" s="12" t="s">
        <v>79</v>
      </c>
      <c r="AY1462" s="152" t="s">
        <v>178</v>
      </c>
    </row>
    <row r="1463" spans="2:65" s="13" customFormat="1" ht="20.399999999999999">
      <c r="B1463" s="157"/>
      <c r="D1463" s="151" t="s">
        <v>189</v>
      </c>
      <c r="E1463" s="158" t="s">
        <v>32</v>
      </c>
      <c r="F1463" s="159" t="s">
        <v>2524</v>
      </c>
      <c r="H1463" s="160">
        <v>17.2</v>
      </c>
      <c r="I1463" s="161"/>
      <c r="L1463" s="157"/>
      <c r="M1463" s="162"/>
      <c r="T1463" s="163"/>
      <c r="AT1463" s="158" t="s">
        <v>189</v>
      </c>
      <c r="AU1463" s="158" t="s">
        <v>199</v>
      </c>
      <c r="AV1463" s="13" t="s">
        <v>88</v>
      </c>
      <c r="AW1463" s="13" t="s">
        <v>41</v>
      </c>
      <c r="AX1463" s="13" t="s">
        <v>79</v>
      </c>
      <c r="AY1463" s="158" t="s">
        <v>178</v>
      </c>
    </row>
    <row r="1464" spans="2:65" s="12" customFormat="1" ht="10.199999999999999">
      <c r="B1464" s="150"/>
      <c r="D1464" s="151" t="s">
        <v>189</v>
      </c>
      <c r="E1464" s="152" t="s">
        <v>32</v>
      </c>
      <c r="F1464" s="153" t="s">
        <v>2511</v>
      </c>
      <c r="H1464" s="152" t="s">
        <v>32</v>
      </c>
      <c r="I1464" s="154"/>
      <c r="L1464" s="150"/>
      <c r="M1464" s="155"/>
      <c r="T1464" s="156"/>
      <c r="AT1464" s="152" t="s">
        <v>189</v>
      </c>
      <c r="AU1464" s="152" t="s">
        <v>199</v>
      </c>
      <c r="AV1464" s="12" t="s">
        <v>86</v>
      </c>
      <c r="AW1464" s="12" t="s">
        <v>41</v>
      </c>
      <c r="AX1464" s="12" t="s">
        <v>79</v>
      </c>
      <c r="AY1464" s="152" t="s">
        <v>178</v>
      </c>
    </row>
    <row r="1465" spans="2:65" s="13" customFormat="1" ht="20.399999999999999">
      <c r="B1465" s="157"/>
      <c r="D1465" s="151" t="s">
        <v>189</v>
      </c>
      <c r="E1465" s="158" t="s">
        <v>32</v>
      </c>
      <c r="F1465" s="159" t="s">
        <v>2583</v>
      </c>
      <c r="H1465" s="160">
        <v>86.6</v>
      </c>
      <c r="I1465" s="161"/>
      <c r="L1465" s="157"/>
      <c r="M1465" s="162"/>
      <c r="T1465" s="163"/>
      <c r="AT1465" s="158" t="s">
        <v>189</v>
      </c>
      <c r="AU1465" s="158" t="s">
        <v>199</v>
      </c>
      <c r="AV1465" s="13" t="s">
        <v>88</v>
      </c>
      <c r="AW1465" s="13" t="s">
        <v>41</v>
      </c>
      <c r="AX1465" s="13" t="s">
        <v>79</v>
      </c>
      <c r="AY1465" s="158" t="s">
        <v>178</v>
      </c>
    </row>
    <row r="1466" spans="2:65" s="13" customFormat="1" ht="10.199999999999999">
      <c r="B1466" s="157"/>
      <c r="D1466" s="151" t="s">
        <v>189</v>
      </c>
      <c r="E1466" s="158" t="s">
        <v>32</v>
      </c>
      <c r="F1466" s="159" t="s">
        <v>2584</v>
      </c>
      <c r="H1466" s="160">
        <v>8.8000000000000007</v>
      </c>
      <c r="I1466" s="161"/>
      <c r="L1466" s="157"/>
      <c r="M1466" s="162"/>
      <c r="T1466" s="163"/>
      <c r="AT1466" s="158" t="s">
        <v>189</v>
      </c>
      <c r="AU1466" s="158" t="s">
        <v>199</v>
      </c>
      <c r="AV1466" s="13" t="s">
        <v>88</v>
      </c>
      <c r="AW1466" s="13" t="s">
        <v>41</v>
      </c>
      <c r="AX1466" s="13" t="s">
        <v>79</v>
      </c>
      <c r="AY1466" s="158" t="s">
        <v>178</v>
      </c>
    </row>
    <row r="1467" spans="2:65" s="14" customFormat="1" ht="10.199999999999999">
      <c r="B1467" s="164"/>
      <c r="D1467" s="151" t="s">
        <v>189</v>
      </c>
      <c r="E1467" s="165" t="s">
        <v>32</v>
      </c>
      <c r="F1467" s="166" t="s">
        <v>192</v>
      </c>
      <c r="H1467" s="167">
        <v>112.6</v>
      </c>
      <c r="I1467" s="168"/>
      <c r="L1467" s="164"/>
      <c r="M1467" s="169"/>
      <c r="T1467" s="170"/>
      <c r="AT1467" s="165" t="s">
        <v>189</v>
      </c>
      <c r="AU1467" s="165" t="s">
        <v>199</v>
      </c>
      <c r="AV1467" s="14" t="s">
        <v>185</v>
      </c>
      <c r="AW1467" s="14" t="s">
        <v>41</v>
      </c>
      <c r="AX1467" s="14" t="s">
        <v>86</v>
      </c>
      <c r="AY1467" s="165" t="s">
        <v>178</v>
      </c>
    </row>
    <row r="1468" spans="2:65" s="1" customFormat="1" ht="37.799999999999997" customHeight="1">
      <c r="B1468" s="34"/>
      <c r="C1468" s="133" t="s">
        <v>2587</v>
      </c>
      <c r="D1468" s="133" t="s">
        <v>180</v>
      </c>
      <c r="E1468" s="134" t="s">
        <v>1150</v>
      </c>
      <c r="F1468" s="135" t="s">
        <v>1151</v>
      </c>
      <c r="G1468" s="136" t="s">
        <v>202</v>
      </c>
      <c r="H1468" s="137">
        <v>105.4</v>
      </c>
      <c r="I1468" s="138"/>
      <c r="J1468" s="139">
        <f>ROUND(I1468*H1468,2)</f>
        <v>0</v>
      </c>
      <c r="K1468" s="135" t="s">
        <v>184</v>
      </c>
      <c r="L1468" s="34"/>
      <c r="M1468" s="140" t="s">
        <v>32</v>
      </c>
      <c r="N1468" s="141" t="s">
        <v>50</v>
      </c>
      <c r="P1468" s="142">
        <f>O1468*H1468</f>
        <v>0</v>
      </c>
      <c r="Q1468" s="142">
        <v>0</v>
      </c>
      <c r="R1468" s="142">
        <f>Q1468*H1468</f>
        <v>0</v>
      </c>
      <c r="S1468" s="142">
        <v>0</v>
      </c>
      <c r="T1468" s="143">
        <f>S1468*H1468</f>
        <v>0</v>
      </c>
      <c r="AR1468" s="144" t="s">
        <v>185</v>
      </c>
      <c r="AT1468" s="144" t="s">
        <v>180</v>
      </c>
      <c r="AU1468" s="144" t="s">
        <v>199</v>
      </c>
      <c r="AY1468" s="18" t="s">
        <v>178</v>
      </c>
      <c r="BE1468" s="145">
        <f>IF(N1468="základní",J1468,0)</f>
        <v>0</v>
      </c>
      <c r="BF1468" s="145">
        <f>IF(N1468="snížená",J1468,0)</f>
        <v>0</v>
      </c>
      <c r="BG1468" s="145">
        <f>IF(N1468="zákl. přenesená",J1468,0)</f>
        <v>0</v>
      </c>
      <c r="BH1468" s="145">
        <f>IF(N1468="sníž. přenesená",J1468,0)</f>
        <v>0</v>
      </c>
      <c r="BI1468" s="145">
        <f>IF(N1468="nulová",J1468,0)</f>
        <v>0</v>
      </c>
      <c r="BJ1468" s="18" t="s">
        <v>86</v>
      </c>
      <c r="BK1468" s="145">
        <f>ROUND(I1468*H1468,2)</f>
        <v>0</v>
      </c>
      <c r="BL1468" s="18" t="s">
        <v>185</v>
      </c>
      <c r="BM1468" s="144" t="s">
        <v>2588</v>
      </c>
    </row>
    <row r="1469" spans="2:65" s="1" customFormat="1" ht="10.199999999999999">
      <c r="B1469" s="34"/>
      <c r="D1469" s="146" t="s">
        <v>187</v>
      </c>
      <c r="F1469" s="147" t="s">
        <v>1153</v>
      </c>
      <c r="I1469" s="148"/>
      <c r="L1469" s="34"/>
      <c r="M1469" s="149"/>
      <c r="T1469" s="55"/>
      <c r="AT1469" s="18" t="s">
        <v>187</v>
      </c>
      <c r="AU1469" s="18" t="s">
        <v>199</v>
      </c>
    </row>
    <row r="1470" spans="2:65" s="12" customFormat="1" ht="10.199999999999999">
      <c r="B1470" s="150"/>
      <c r="D1470" s="151" t="s">
        <v>189</v>
      </c>
      <c r="E1470" s="152" t="s">
        <v>32</v>
      </c>
      <c r="F1470" s="153" t="s">
        <v>2027</v>
      </c>
      <c r="H1470" s="152" t="s">
        <v>32</v>
      </c>
      <c r="I1470" s="154"/>
      <c r="L1470" s="150"/>
      <c r="M1470" s="155"/>
      <c r="T1470" s="156"/>
      <c r="AT1470" s="152" t="s">
        <v>189</v>
      </c>
      <c r="AU1470" s="152" t="s">
        <v>199</v>
      </c>
      <c r="AV1470" s="12" t="s">
        <v>86</v>
      </c>
      <c r="AW1470" s="12" t="s">
        <v>41</v>
      </c>
      <c r="AX1470" s="12" t="s">
        <v>79</v>
      </c>
      <c r="AY1470" s="152" t="s">
        <v>178</v>
      </c>
    </row>
    <row r="1471" spans="2:65" s="12" customFormat="1" ht="10.199999999999999">
      <c r="B1471" s="150"/>
      <c r="D1471" s="151" t="s">
        <v>189</v>
      </c>
      <c r="E1471" s="152" t="s">
        <v>32</v>
      </c>
      <c r="F1471" s="153" t="s">
        <v>2081</v>
      </c>
      <c r="H1471" s="152" t="s">
        <v>32</v>
      </c>
      <c r="I1471" s="154"/>
      <c r="L1471" s="150"/>
      <c r="M1471" s="155"/>
      <c r="T1471" s="156"/>
      <c r="AT1471" s="152" t="s">
        <v>189</v>
      </c>
      <c r="AU1471" s="152" t="s">
        <v>199</v>
      </c>
      <c r="AV1471" s="12" t="s">
        <v>86</v>
      </c>
      <c r="AW1471" s="12" t="s">
        <v>41</v>
      </c>
      <c r="AX1471" s="12" t="s">
        <v>79</v>
      </c>
      <c r="AY1471" s="152" t="s">
        <v>178</v>
      </c>
    </row>
    <row r="1472" spans="2:65" s="12" customFormat="1" ht="10.199999999999999">
      <c r="B1472" s="150"/>
      <c r="D1472" s="151" t="s">
        <v>189</v>
      </c>
      <c r="E1472" s="152" t="s">
        <v>32</v>
      </c>
      <c r="F1472" s="153" t="s">
        <v>2398</v>
      </c>
      <c r="H1472" s="152" t="s">
        <v>32</v>
      </c>
      <c r="I1472" s="154"/>
      <c r="L1472" s="150"/>
      <c r="M1472" s="155"/>
      <c r="T1472" s="156"/>
      <c r="AT1472" s="152" t="s">
        <v>189</v>
      </c>
      <c r="AU1472" s="152" t="s">
        <v>199</v>
      </c>
      <c r="AV1472" s="12" t="s">
        <v>86</v>
      </c>
      <c r="AW1472" s="12" t="s">
        <v>41</v>
      </c>
      <c r="AX1472" s="12" t="s">
        <v>79</v>
      </c>
      <c r="AY1472" s="152" t="s">
        <v>178</v>
      </c>
    </row>
    <row r="1473" spans="2:65" s="12" customFormat="1" ht="10.199999999999999">
      <c r="B1473" s="150"/>
      <c r="D1473" s="151" t="s">
        <v>189</v>
      </c>
      <c r="E1473" s="152" t="s">
        <v>32</v>
      </c>
      <c r="F1473" s="153" t="s">
        <v>393</v>
      </c>
      <c r="H1473" s="152" t="s">
        <v>32</v>
      </c>
      <c r="I1473" s="154"/>
      <c r="L1473" s="150"/>
      <c r="M1473" s="155"/>
      <c r="T1473" s="156"/>
      <c r="AT1473" s="152" t="s">
        <v>189</v>
      </c>
      <c r="AU1473" s="152" t="s">
        <v>199</v>
      </c>
      <c r="AV1473" s="12" t="s">
        <v>86</v>
      </c>
      <c r="AW1473" s="12" t="s">
        <v>41</v>
      </c>
      <c r="AX1473" s="12" t="s">
        <v>79</v>
      </c>
      <c r="AY1473" s="152" t="s">
        <v>178</v>
      </c>
    </row>
    <row r="1474" spans="2:65" s="12" customFormat="1" ht="10.199999999999999">
      <c r="B1474" s="150"/>
      <c r="D1474" s="151" t="s">
        <v>189</v>
      </c>
      <c r="E1474" s="152" t="s">
        <v>32</v>
      </c>
      <c r="F1474" s="153" t="s">
        <v>523</v>
      </c>
      <c r="H1474" s="152" t="s">
        <v>32</v>
      </c>
      <c r="I1474" s="154"/>
      <c r="L1474" s="150"/>
      <c r="M1474" s="155"/>
      <c r="T1474" s="156"/>
      <c r="AT1474" s="152" t="s">
        <v>189</v>
      </c>
      <c r="AU1474" s="152" t="s">
        <v>199</v>
      </c>
      <c r="AV1474" s="12" t="s">
        <v>86</v>
      </c>
      <c r="AW1474" s="12" t="s">
        <v>41</v>
      </c>
      <c r="AX1474" s="12" t="s">
        <v>79</v>
      </c>
      <c r="AY1474" s="152" t="s">
        <v>178</v>
      </c>
    </row>
    <row r="1475" spans="2:65" s="12" customFormat="1" ht="10.199999999999999">
      <c r="B1475" s="150"/>
      <c r="D1475" s="151" t="s">
        <v>189</v>
      </c>
      <c r="E1475" s="152" t="s">
        <v>32</v>
      </c>
      <c r="F1475" s="153" t="s">
        <v>2315</v>
      </c>
      <c r="H1475" s="152" t="s">
        <v>32</v>
      </c>
      <c r="I1475" s="154"/>
      <c r="L1475" s="150"/>
      <c r="M1475" s="155"/>
      <c r="T1475" s="156"/>
      <c r="AT1475" s="152" t="s">
        <v>189</v>
      </c>
      <c r="AU1475" s="152" t="s">
        <v>199</v>
      </c>
      <c r="AV1475" s="12" t="s">
        <v>86</v>
      </c>
      <c r="AW1475" s="12" t="s">
        <v>41</v>
      </c>
      <c r="AX1475" s="12" t="s">
        <v>79</v>
      </c>
      <c r="AY1475" s="152" t="s">
        <v>178</v>
      </c>
    </row>
    <row r="1476" spans="2:65" s="13" customFormat="1" ht="20.399999999999999">
      <c r="B1476" s="157"/>
      <c r="D1476" s="151" t="s">
        <v>189</v>
      </c>
      <c r="E1476" s="158" t="s">
        <v>32</v>
      </c>
      <c r="F1476" s="159" t="s">
        <v>2529</v>
      </c>
      <c r="H1476" s="160">
        <v>15.2</v>
      </c>
      <c r="I1476" s="161"/>
      <c r="L1476" s="157"/>
      <c r="M1476" s="162"/>
      <c r="T1476" s="163"/>
      <c r="AT1476" s="158" t="s">
        <v>189</v>
      </c>
      <c r="AU1476" s="158" t="s">
        <v>199</v>
      </c>
      <c r="AV1476" s="13" t="s">
        <v>88</v>
      </c>
      <c r="AW1476" s="13" t="s">
        <v>41</v>
      </c>
      <c r="AX1476" s="13" t="s">
        <v>79</v>
      </c>
      <c r="AY1476" s="158" t="s">
        <v>178</v>
      </c>
    </row>
    <row r="1477" spans="2:65" s="12" customFormat="1" ht="10.199999999999999">
      <c r="B1477" s="150"/>
      <c r="D1477" s="151" t="s">
        <v>189</v>
      </c>
      <c r="E1477" s="152" t="s">
        <v>32</v>
      </c>
      <c r="F1477" s="153" t="s">
        <v>2511</v>
      </c>
      <c r="H1477" s="152" t="s">
        <v>32</v>
      </c>
      <c r="I1477" s="154"/>
      <c r="L1477" s="150"/>
      <c r="M1477" s="155"/>
      <c r="T1477" s="156"/>
      <c r="AT1477" s="152" t="s">
        <v>189</v>
      </c>
      <c r="AU1477" s="152" t="s">
        <v>199</v>
      </c>
      <c r="AV1477" s="12" t="s">
        <v>86</v>
      </c>
      <c r="AW1477" s="12" t="s">
        <v>41</v>
      </c>
      <c r="AX1477" s="12" t="s">
        <v>79</v>
      </c>
      <c r="AY1477" s="152" t="s">
        <v>178</v>
      </c>
    </row>
    <row r="1478" spans="2:65" s="13" customFormat="1" ht="20.399999999999999">
      <c r="B1478" s="157"/>
      <c r="D1478" s="151" t="s">
        <v>189</v>
      </c>
      <c r="E1478" s="158" t="s">
        <v>32</v>
      </c>
      <c r="F1478" s="159" t="s">
        <v>2589</v>
      </c>
      <c r="H1478" s="160">
        <v>84.6</v>
      </c>
      <c r="I1478" s="161"/>
      <c r="L1478" s="157"/>
      <c r="M1478" s="162"/>
      <c r="T1478" s="163"/>
      <c r="AT1478" s="158" t="s">
        <v>189</v>
      </c>
      <c r="AU1478" s="158" t="s">
        <v>199</v>
      </c>
      <c r="AV1478" s="13" t="s">
        <v>88</v>
      </c>
      <c r="AW1478" s="13" t="s">
        <v>41</v>
      </c>
      <c r="AX1478" s="13" t="s">
        <v>79</v>
      </c>
      <c r="AY1478" s="158" t="s">
        <v>178</v>
      </c>
    </row>
    <row r="1479" spans="2:65" s="13" customFormat="1" ht="10.199999999999999">
      <c r="B1479" s="157"/>
      <c r="D1479" s="151" t="s">
        <v>189</v>
      </c>
      <c r="E1479" s="158" t="s">
        <v>32</v>
      </c>
      <c r="F1479" s="159" t="s">
        <v>2590</v>
      </c>
      <c r="H1479" s="160">
        <v>5.6</v>
      </c>
      <c r="I1479" s="161"/>
      <c r="L1479" s="157"/>
      <c r="M1479" s="162"/>
      <c r="T1479" s="163"/>
      <c r="AT1479" s="158" t="s">
        <v>189</v>
      </c>
      <c r="AU1479" s="158" t="s">
        <v>199</v>
      </c>
      <c r="AV1479" s="13" t="s">
        <v>88</v>
      </c>
      <c r="AW1479" s="13" t="s">
        <v>41</v>
      </c>
      <c r="AX1479" s="13" t="s">
        <v>79</v>
      </c>
      <c r="AY1479" s="158" t="s">
        <v>178</v>
      </c>
    </row>
    <row r="1480" spans="2:65" s="14" customFormat="1" ht="10.199999999999999">
      <c r="B1480" s="164"/>
      <c r="D1480" s="151" t="s">
        <v>189</v>
      </c>
      <c r="E1480" s="165" t="s">
        <v>32</v>
      </c>
      <c r="F1480" s="166" t="s">
        <v>192</v>
      </c>
      <c r="H1480" s="167">
        <v>105.4</v>
      </c>
      <c r="I1480" s="168"/>
      <c r="L1480" s="164"/>
      <c r="M1480" s="169"/>
      <c r="T1480" s="170"/>
      <c r="AT1480" s="165" t="s">
        <v>189</v>
      </c>
      <c r="AU1480" s="165" t="s">
        <v>199</v>
      </c>
      <c r="AV1480" s="14" t="s">
        <v>185</v>
      </c>
      <c r="AW1480" s="14" t="s">
        <v>41</v>
      </c>
      <c r="AX1480" s="14" t="s">
        <v>86</v>
      </c>
      <c r="AY1480" s="165" t="s">
        <v>178</v>
      </c>
    </row>
    <row r="1481" spans="2:65" s="11" customFormat="1" ht="22.8" customHeight="1">
      <c r="B1481" s="121"/>
      <c r="D1481" s="122" t="s">
        <v>78</v>
      </c>
      <c r="E1481" s="131" t="s">
        <v>241</v>
      </c>
      <c r="F1481" s="131" t="s">
        <v>668</v>
      </c>
      <c r="I1481" s="124"/>
      <c r="J1481" s="132">
        <f>BK1481</f>
        <v>0</v>
      </c>
      <c r="L1481" s="121"/>
      <c r="M1481" s="126"/>
      <c r="P1481" s="127">
        <f>SUM(P1482:P1657)</f>
        <v>0</v>
      </c>
      <c r="R1481" s="127">
        <f>SUM(R1482:R1657)</f>
        <v>132.81858965000004</v>
      </c>
      <c r="T1481" s="128">
        <f>SUM(T1482:T1657)</f>
        <v>2.5888000000000004</v>
      </c>
      <c r="AR1481" s="122" t="s">
        <v>86</v>
      </c>
      <c r="AT1481" s="129" t="s">
        <v>78</v>
      </c>
      <c r="AU1481" s="129" t="s">
        <v>86</v>
      </c>
      <c r="AY1481" s="122" t="s">
        <v>178</v>
      </c>
      <c r="BK1481" s="130">
        <f>SUM(BK1482:BK1657)</f>
        <v>0</v>
      </c>
    </row>
    <row r="1482" spans="2:65" s="1" customFormat="1" ht="33" customHeight="1">
      <c r="B1482" s="34"/>
      <c r="C1482" s="133" t="s">
        <v>2591</v>
      </c>
      <c r="D1482" s="133" t="s">
        <v>180</v>
      </c>
      <c r="E1482" s="134" t="s">
        <v>1598</v>
      </c>
      <c r="F1482" s="135" t="s">
        <v>1599</v>
      </c>
      <c r="G1482" s="136" t="s">
        <v>202</v>
      </c>
      <c r="H1482" s="137">
        <v>1.5</v>
      </c>
      <c r="I1482" s="138"/>
      <c r="J1482" s="139">
        <f>ROUND(I1482*H1482,2)</f>
        <v>0</v>
      </c>
      <c r="K1482" s="135" t="s">
        <v>184</v>
      </c>
      <c r="L1482" s="34"/>
      <c r="M1482" s="140" t="s">
        <v>32</v>
      </c>
      <c r="N1482" s="141" t="s">
        <v>50</v>
      </c>
      <c r="P1482" s="142">
        <f>O1482*H1482</f>
        <v>0</v>
      </c>
      <c r="Q1482" s="142">
        <v>1.0000000000000001E-5</v>
      </c>
      <c r="R1482" s="142">
        <f>Q1482*H1482</f>
        <v>1.5000000000000002E-5</v>
      </c>
      <c r="S1482" s="142">
        <v>0</v>
      </c>
      <c r="T1482" s="143">
        <f>S1482*H1482</f>
        <v>0</v>
      </c>
      <c r="AR1482" s="144" t="s">
        <v>185</v>
      </c>
      <c r="AT1482" s="144" t="s">
        <v>180</v>
      </c>
      <c r="AU1482" s="144" t="s">
        <v>88</v>
      </c>
      <c r="AY1482" s="18" t="s">
        <v>178</v>
      </c>
      <c r="BE1482" s="145">
        <f>IF(N1482="základní",J1482,0)</f>
        <v>0</v>
      </c>
      <c r="BF1482" s="145">
        <f>IF(N1482="snížená",J1482,0)</f>
        <v>0</v>
      </c>
      <c r="BG1482" s="145">
        <f>IF(N1482="zákl. přenesená",J1482,0)</f>
        <v>0</v>
      </c>
      <c r="BH1482" s="145">
        <f>IF(N1482="sníž. přenesená",J1482,0)</f>
        <v>0</v>
      </c>
      <c r="BI1482" s="145">
        <f>IF(N1482="nulová",J1482,0)</f>
        <v>0</v>
      </c>
      <c r="BJ1482" s="18" t="s">
        <v>86</v>
      </c>
      <c r="BK1482" s="145">
        <f>ROUND(I1482*H1482,2)</f>
        <v>0</v>
      </c>
      <c r="BL1482" s="18" t="s">
        <v>185</v>
      </c>
      <c r="BM1482" s="144" t="s">
        <v>2592</v>
      </c>
    </row>
    <row r="1483" spans="2:65" s="1" customFormat="1" ht="10.199999999999999">
      <c r="B1483" s="34"/>
      <c r="D1483" s="146" t="s">
        <v>187</v>
      </c>
      <c r="F1483" s="147" t="s">
        <v>1601</v>
      </c>
      <c r="I1483" s="148"/>
      <c r="L1483" s="34"/>
      <c r="M1483" s="149"/>
      <c r="T1483" s="55"/>
      <c r="AT1483" s="18" t="s">
        <v>187</v>
      </c>
      <c r="AU1483" s="18" t="s">
        <v>88</v>
      </c>
    </row>
    <row r="1484" spans="2:65" s="12" customFormat="1" ht="10.199999999999999">
      <c r="B1484" s="150"/>
      <c r="D1484" s="151" t="s">
        <v>189</v>
      </c>
      <c r="E1484" s="152" t="s">
        <v>32</v>
      </c>
      <c r="F1484" s="153" t="s">
        <v>2027</v>
      </c>
      <c r="H1484" s="152" t="s">
        <v>32</v>
      </c>
      <c r="I1484" s="154"/>
      <c r="L1484" s="150"/>
      <c r="M1484" s="155"/>
      <c r="T1484" s="156"/>
      <c r="AT1484" s="152" t="s">
        <v>189</v>
      </c>
      <c r="AU1484" s="152" t="s">
        <v>88</v>
      </c>
      <c r="AV1484" s="12" t="s">
        <v>86</v>
      </c>
      <c r="AW1484" s="12" t="s">
        <v>41</v>
      </c>
      <c r="AX1484" s="12" t="s">
        <v>79</v>
      </c>
      <c r="AY1484" s="152" t="s">
        <v>178</v>
      </c>
    </row>
    <row r="1485" spans="2:65" s="12" customFormat="1" ht="10.199999999999999">
      <c r="B1485" s="150"/>
      <c r="D1485" s="151" t="s">
        <v>189</v>
      </c>
      <c r="E1485" s="152" t="s">
        <v>32</v>
      </c>
      <c r="F1485" s="153" t="s">
        <v>2000</v>
      </c>
      <c r="H1485" s="152" t="s">
        <v>32</v>
      </c>
      <c r="I1485" s="154"/>
      <c r="L1485" s="150"/>
      <c r="M1485" s="155"/>
      <c r="T1485" s="156"/>
      <c r="AT1485" s="152" t="s">
        <v>189</v>
      </c>
      <c r="AU1485" s="152" t="s">
        <v>88</v>
      </c>
      <c r="AV1485" s="12" t="s">
        <v>86</v>
      </c>
      <c r="AW1485" s="12" t="s">
        <v>41</v>
      </c>
      <c r="AX1485" s="12" t="s">
        <v>79</v>
      </c>
      <c r="AY1485" s="152" t="s">
        <v>178</v>
      </c>
    </row>
    <row r="1486" spans="2:65" s="13" customFormat="1" ht="10.199999999999999">
      <c r="B1486" s="157"/>
      <c r="D1486" s="151" t="s">
        <v>189</v>
      </c>
      <c r="E1486" s="158" t="s">
        <v>32</v>
      </c>
      <c r="F1486" s="159" t="s">
        <v>2593</v>
      </c>
      <c r="H1486" s="160">
        <v>1.5</v>
      </c>
      <c r="I1486" s="161"/>
      <c r="L1486" s="157"/>
      <c r="M1486" s="162"/>
      <c r="T1486" s="163"/>
      <c r="AT1486" s="158" t="s">
        <v>189</v>
      </c>
      <c r="AU1486" s="158" t="s">
        <v>88</v>
      </c>
      <c r="AV1486" s="13" t="s">
        <v>88</v>
      </c>
      <c r="AW1486" s="13" t="s">
        <v>41</v>
      </c>
      <c r="AX1486" s="13" t="s">
        <v>79</v>
      </c>
      <c r="AY1486" s="158" t="s">
        <v>178</v>
      </c>
    </row>
    <row r="1487" spans="2:65" s="14" customFormat="1" ht="10.199999999999999">
      <c r="B1487" s="164"/>
      <c r="D1487" s="151" t="s">
        <v>189</v>
      </c>
      <c r="E1487" s="165" t="s">
        <v>32</v>
      </c>
      <c r="F1487" s="166" t="s">
        <v>192</v>
      </c>
      <c r="H1487" s="167">
        <v>1.5</v>
      </c>
      <c r="I1487" s="168"/>
      <c r="L1487" s="164"/>
      <c r="M1487" s="169"/>
      <c r="T1487" s="170"/>
      <c r="AT1487" s="165" t="s">
        <v>189</v>
      </c>
      <c r="AU1487" s="165" t="s">
        <v>88</v>
      </c>
      <c r="AV1487" s="14" t="s">
        <v>185</v>
      </c>
      <c r="AW1487" s="14" t="s">
        <v>41</v>
      </c>
      <c r="AX1487" s="14" t="s">
        <v>86</v>
      </c>
      <c r="AY1487" s="165" t="s">
        <v>178</v>
      </c>
    </row>
    <row r="1488" spans="2:65" s="1" customFormat="1" ht="24.15" customHeight="1">
      <c r="B1488" s="34"/>
      <c r="C1488" s="171" t="s">
        <v>2594</v>
      </c>
      <c r="D1488" s="171" t="s">
        <v>398</v>
      </c>
      <c r="E1488" s="172" t="s">
        <v>2595</v>
      </c>
      <c r="F1488" s="173" t="s">
        <v>2596</v>
      </c>
      <c r="G1488" s="174" t="s">
        <v>202</v>
      </c>
      <c r="H1488" s="175">
        <v>1.5229999999999999</v>
      </c>
      <c r="I1488" s="176"/>
      <c r="J1488" s="177">
        <f>ROUND(I1488*H1488,2)</f>
        <v>0</v>
      </c>
      <c r="K1488" s="173" t="s">
        <v>184</v>
      </c>
      <c r="L1488" s="178"/>
      <c r="M1488" s="179" t="s">
        <v>32</v>
      </c>
      <c r="N1488" s="180" t="s">
        <v>50</v>
      </c>
      <c r="P1488" s="142">
        <f>O1488*H1488</f>
        <v>0</v>
      </c>
      <c r="Q1488" s="142">
        <v>3.5999999999999999E-3</v>
      </c>
      <c r="R1488" s="142">
        <f>Q1488*H1488</f>
        <v>5.4827999999999995E-3</v>
      </c>
      <c r="S1488" s="142">
        <v>0</v>
      </c>
      <c r="T1488" s="143">
        <f>S1488*H1488</f>
        <v>0</v>
      </c>
      <c r="AR1488" s="144" t="s">
        <v>241</v>
      </c>
      <c r="AT1488" s="144" t="s">
        <v>398</v>
      </c>
      <c r="AU1488" s="144" t="s">
        <v>88</v>
      </c>
      <c r="AY1488" s="18" t="s">
        <v>178</v>
      </c>
      <c r="BE1488" s="145">
        <f>IF(N1488="základní",J1488,0)</f>
        <v>0</v>
      </c>
      <c r="BF1488" s="145">
        <f>IF(N1488="snížená",J1488,0)</f>
        <v>0</v>
      </c>
      <c r="BG1488" s="145">
        <f>IF(N1488="zákl. přenesená",J1488,0)</f>
        <v>0</v>
      </c>
      <c r="BH1488" s="145">
        <f>IF(N1488="sníž. přenesená",J1488,0)</f>
        <v>0</v>
      </c>
      <c r="BI1488" s="145">
        <f>IF(N1488="nulová",J1488,0)</f>
        <v>0</v>
      </c>
      <c r="BJ1488" s="18" t="s">
        <v>86</v>
      </c>
      <c r="BK1488" s="145">
        <f>ROUND(I1488*H1488,2)</f>
        <v>0</v>
      </c>
      <c r="BL1488" s="18" t="s">
        <v>185</v>
      </c>
      <c r="BM1488" s="144" t="s">
        <v>2597</v>
      </c>
    </row>
    <row r="1489" spans="2:65" s="13" customFormat="1" ht="10.199999999999999">
      <c r="B1489" s="157"/>
      <c r="D1489" s="151" t="s">
        <v>189</v>
      </c>
      <c r="F1489" s="159" t="s">
        <v>2598</v>
      </c>
      <c r="H1489" s="160">
        <v>1.5229999999999999</v>
      </c>
      <c r="I1489" s="161"/>
      <c r="L1489" s="157"/>
      <c r="M1489" s="162"/>
      <c r="T1489" s="163"/>
      <c r="AT1489" s="158" t="s">
        <v>189</v>
      </c>
      <c r="AU1489" s="158" t="s">
        <v>88</v>
      </c>
      <c r="AV1489" s="13" t="s">
        <v>88</v>
      </c>
      <c r="AW1489" s="13" t="s">
        <v>4</v>
      </c>
      <c r="AX1489" s="13" t="s">
        <v>86</v>
      </c>
      <c r="AY1489" s="158" t="s">
        <v>178</v>
      </c>
    </row>
    <row r="1490" spans="2:65" s="1" customFormat="1" ht="33" customHeight="1">
      <c r="B1490" s="34"/>
      <c r="C1490" s="133" t="s">
        <v>2599</v>
      </c>
      <c r="D1490" s="133" t="s">
        <v>180</v>
      </c>
      <c r="E1490" s="134" t="s">
        <v>670</v>
      </c>
      <c r="F1490" s="135" t="s">
        <v>671</v>
      </c>
      <c r="G1490" s="136" t="s">
        <v>202</v>
      </c>
      <c r="H1490" s="137">
        <v>691</v>
      </c>
      <c r="I1490" s="138"/>
      <c r="J1490" s="139">
        <f>ROUND(I1490*H1490,2)</f>
        <v>0</v>
      </c>
      <c r="K1490" s="135" t="s">
        <v>184</v>
      </c>
      <c r="L1490" s="34"/>
      <c r="M1490" s="140" t="s">
        <v>32</v>
      </c>
      <c r="N1490" s="141" t="s">
        <v>50</v>
      </c>
      <c r="P1490" s="142">
        <f>O1490*H1490</f>
        <v>0</v>
      </c>
      <c r="Q1490" s="142">
        <v>2.0000000000000002E-5</v>
      </c>
      <c r="R1490" s="142">
        <f>Q1490*H1490</f>
        <v>1.3820000000000001E-2</v>
      </c>
      <c r="S1490" s="142">
        <v>0</v>
      </c>
      <c r="T1490" s="143">
        <f>S1490*H1490</f>
        <v>0</v>
      </c>
      <c r="AR1490" s="144" t="s">
        <v>185</v>
      </c>
      <c r="AT1490" s="144" t="s">
        <v>180</v>
      </c>
      <c r="AU1490" s="144" t="s">
        <v>88</v>
      </c>
      <c r="AY1490" s="18" t="s">
        <v>178</v>
      </c>
      <c r="BE1490" s="145">
        <f>IF(N1490="základní",J1490,0)</f>
        <v>0</v>
      </c>
      <c r="BF1490" s="145">
        <f>IF(N1490="snížená",J1490,0)</f>
        <v>0</v>
      </c>
      <c r="BG1490" s="145">
        <f>IF(N1490="zákl. přenesená",J1490,0)</f>
        <v>0</v>
      </c>
      <c r="BH1490" s="145">
        <f>IF(N1490="sníž. přenesená",J1490,0)</f>
        <v>0</v>
      </c>
      <c r="BI1490" s="145">
        <f>IF(N1490="nulová",J1490,0)</f>
        <v>0</v>
      </c>
      <c r="BJ1490" s="18" t="s">
        <v>86</v>
      </c>
      <c r="BK1490" s="145">
        <f>ROUND(I1490*H1490,2)</f>
        <v>0</v>
      </c>
      <c r="BL1490" s="18" t="s">
        <v>185</v>
      </c>
      <c r="BM1490" s="144" t="s">
        <v>2600</v>
      </c>
    </row>
    <row r="1491" spans="2:65" s="1" customFormat="1" ht="10.199999999999999">
      <c r="B1491" s="34"/>
      <c r="D1491" s="146" t="s">
        <v>187</v>
      </c>
      <c r="F1491" s="147" t="s">
        <v>673</v>
      </c>
      <c r="I1491" s="148"/>
      <c r="L1491" s="34"/>
      <c r="M1491" s="149"/>
      <c r="T1491" s="55"/>
      <c r="AT1491" s="18" t="s">
        <v>187</v>
      </c>
      <c r="AU1491" s="18" t="s">
        <v>88</v>
      </c>
    </row>
    <row r="1492" spans="2:65" s="12" customFormat="1" ht="10.199999999999999">
      <c r="B1492" s="150"/>
      <c r="D1492" s="151" t="s">
        <v>189</v>
      </c>
      <c r="E1492" s="152" t="s">
        <v>32</v>
      </c>
      <c r="F1492" s="153" t="s">
        <v>2027</v>
      </c>
      <c r="H1492" s="152" t="s">
        <v>32</v>
      </c>
      <c r="I1492" s="154"/>
      <c r="L1492" s="150"/>
      <c r="M1492" s="155"/>
      <c r="T1492" s="156"/>
      <c r="AT1492" s="152" t="s">
        <v>189</v>
      </c>
      <c r="AU1492" s="152" t="s">
        <v>88</v>
      </c>
      <c r="AV1492" s="12" t="s">
        <v>86</v>
      </c>
      <c r="AW1492" s="12" t="s">
        <v>41</v>
      </c>
      <c r="AX1492" s="12" t="s">
        <v>79</v>
      </c>
      <c r="AY1492" s="152" t="s">
        <v>178</v>
      </c>
    </row>
    <row r="1493" spans="2:65" s="12" customFormat="1" ht="10.199999999999999">
      <c r="B1493" s="150"/>
      <c r="D1493" s="151" t="s">
        <v>189</v>
      </c>
      <c r="E1493" s="152" t="s">
        <v>32</v>
      </c>
      <c r="F1493" s="153" t="s">
        <v>2000</v>
      </c>
      <c r="H1493" s="152" t="s">
        <v>32</v>
      </c>
      <c r="I1493" s="154"/>
      <c r="L1493" s="150"/>
      <c r="M1493" s="155"/>
      <c r="T1493" s="156"/>
      <c r="AT1493" s="152" t="s">
        <v>189</v>
      </c>
      <c r="AU1493" s="152" t="s">
        <v>88</v>
      </c>
      <c r="AV1493" s="12" t="s">
        <v>86</v>
      </c>
      <c r="AW1493" s="12" t="s">
        <v>41</v>
      </c>
      <c r="AX1493" s="12" t="s">
        <v>79</v>
      </c>
      <c r="AY1493" s="152" t="s">
        <v>178</v>
      </c>
    </row>
    <row r="1494" spans="2:65" s="13" customFormat="1" ht="10.199999999999999">
      <c r="B1494" s="157"/>
      <c r="D1494" s="151" t="s">
        <v>189</v>
      </c>
      <c r="E1494" s="158" t="s">
        <v>32</v>
      </c>
      <c r="F1494" s="159" t="s">
        <v>1982</v>
      </c>
      <c r="H1494" s="160">
        <v>691</v>
      </c>
      <c r="I1494" s="161"/>
      <c r="L1494" s="157"/>
      <c r="M1494" s="162"/>
      <c r="T1494" s="163"/>
      <c r="AT1494" s="158" t="s">
        <v>189</v>
      </c>
      <c r="AU1494" s="158" t="s">
        <v>88</v>
      </c>
      <c r="AV1494" s="13" t="s">
        <v>88</v>
      </c>
      <c r="AW1494" s="13" t="s">
        <v>41</v>
      </c>
      <c r="AX1494" s="13" t="s">
        <v>79</v>
      </c>
      <c r="AY1494" s="158" t="s">
        <v>178</v>
      </c>
    </row>
    <row r="1495" spans="2:65" s="14" customFormat="1" ht="10.199999999999999">
      <c r="B1495" s="164"/>
      <c r="D1495" s="151" t="s">
        <v>189</v>
      </c>
      <c r="E1495" s="165" t="s">
        <v>32</v>
      </c>
      <c r="F1495" s="166" t="s">
        <v>192</v>
      </c>
      <c r="H1495" s="167">
        <v>691</v>
      </c>
      <c r="I1495" s="168"/>
      <c r="L1495" s="164"/>
      <c r="M1495" s="169"/>
      <c r="T1495" s="170"/>
      <c r="AT1495" s="165" t="s">
        <v>189</v>
      </c>
      <c r="AU1495" s="165" t="s">
        <v>88</v>
      </c>
      <c r="AV1495" s="14" t="s">
        <v>185</v>
      </c>
      <c r="AW1495" s="14" t="s">
        <v>41</v>
      </c>
      <c r="AX1495" s="14" t="s">
        <v>86</v>
      </c>
      <c r="AY1495" s="165" t="s">
        <v>178</v>
      </c>
    </row>
    <row r="1496" spans="2:65" s="1" customFormat="1" ht="24.15" customHeight="1">
      <c r="B1496" s="34"/>
      <c r="C1496" s="171" t="s">
        <v>2601</v>
      </c>
      <c r="D1496" s="171" t="s">
        <v>398</v>
      </c>
      <c r="E1496" s="172" t="s">
        <v>1610</v>
      </c>
      <c r="F1496" s="173" t="s">
        <v>1611</v>
      </c>
      <c r="G1496" s="174" t="s">
        <v>202</v>
      </c>
      <c r="H1496" s="175">
        <v>701.36500000000001</v>
      </c>
      <c r="I1496" s="176"/>
      <c r="J1496" s="177">
        <f>ROUND(I1496*H1496,2)</f>
        <v>0</v>
      </c>
      <c r="K1496" s="173" t="s">
        <v>184</v>
      </c>
      <c r="L1496" s="178"/>
      <c r="M1496" s="179" t="s">
        <v>32</v>
      </c>
      <c r="N1496" s="180" t="s">
        <v>50</v>
      </c>
      <c r="P1496" s="142">
        <f>O1496*H1496</f>
        <v>0</v>
      </c>
      <c r="Q1496" s="142">
        <v>1.269E-2</v>
      </c>
      <c r="R1496" s="142">
        <f>Q1496*H1496</f>
        <v>8.9003218499999992</v>
      </c>
      <c r="S1496" s="142">
        <v>0</v>
      </c>
      <c r="T1496" s="143">
        <f>S1496*H1496</f>
        <v>0</v>
      </c>
      <c r="AR1496" s="144" t="s">
        <v>241</v>
      </c>
      <c r="AT1496" s="144" t="s">
        <v>398</v>
      </c>
      <c r="AU1496" s="144" t="s">
        <v>88</v>
      </c>
      <c r="AY1496" s="18" t="s">
        <v>178</v>
      </c>
      <c r="BE1496" s="145">
        <f>IF(N1496="základní",J1496,0)</f>
        <v>0</v>
      </c>
      <c r="BF1496" s="145">
        <f>IF(N1496="snížená",J1496,0)</f>
        <v>0</v>
      </c>
      <c r="BG1496" s="145">
        <f>IF(N1496="zákl. přenesená",J1496,0)</f>
        <v>0</v>
      </c>
      <c r="BH1496" s="145">
        <f>IF(N1496="sníž. přenesená",J1496,0)</f>
        <v>0</v>
      </c>
      <c r="BI1496" s="145">
        <f>IF(N1496="nulová",J1496,0)</f>
        <v>0</v>
      </c>
      <c r="BJ1496" s="18" t="s">
        <v>86</v>
      </c>
      <c r="BK1496" s="145">
        <f>ROUND(I1496*H1496,2)</f>
        <v>0</v>
      </c>
      <c r="BL1496" s="18" t="s">
        <v>185</v>
      </c>
      <c r="BM1496" s="144" t="s">
        <v>2602</v>
      </c>
    </row>
    <row r="1497" spans="2:65" s="13" customFormat="1" ht="10.199999999999999">
      <c r="B1497" s="157"/>
      <c r="D1497" s="151" t="s">
        <v>189</v>
      </c>
      <c r="F1497" s="159" t="s">
        <v>2603</v>
      </c>
      <c r="H1497" s="160">
        <v>701.36500000000001</v>
      </c>
      <c r="I1497" s="161"/>
      <c r="L1497" s="157"/>
      <c r="M1497" s="162"/>
      <c r="T1497" s="163"/>
      <c r="AT1497" s="158" t="s">
        <v>189</v>
      </c>
      <c r="AU1497" s="158" t="s">
        <v>88</v>
      </c>
      <c r="AV1497" s="13" t="s">
        <v>88</v>
      </c>
      <c r="AW1497" s="13" t="s">
        <v>4</v>
      </c>
      <c r="AX1497" s="13" t="s">
        <v>86</v>
      </c>
      <c r="AY1497" s="158" t="s">
        <v>178</v>
      </c>
    </row>
    <row r="1498" spans="2:65" s="1" customFormat="1" ht="33" customHeight="1">
      <c r="B1498" s="34"/>
      <c r="C1498" s="133" t="s">
        <v>2604</v>
      </c>
      <c r="D1498" s="133" t="s">
        <v>180</v>
      </c>
      <c r="E1498" s="134" t="s">
        <v>2605</v>
      </c>
      <c r="F1498" s="135" t="s">
        <v>2606</v>
      </c>
      <c r="G1498" s="136" t="s">
        <v>202</v>
      </c>
      <c r="H1498" s="137">
        <v>25</v>
      </c>
      <c r="I1498" s="138"/>
      <c r="J1498" s="139">
        <f>ROUND(I1498*H1498,2)</f>
        <v>0</v>
      </c>
      <c r="K1498" s="135" t="s">
        <v>184</v>
      </c>
      <c r="L1498" s="34"/>
      <c r="M1498" s="140" t="s">
        <v>32</v>
      </c>
      <c r="N1498" s="141" t="s">
        <v>50</v>
      </c>
      <c r="P1498" s="142">
        <f>O1498*H1498</f>
        <v>0</v>
      </c>
      <c r="Q1498" s="142">
        <v>0</v>
      </c>
      <c r="R1498" s="142">
        <f>Q1498*H1498</f>
        <v>0</v>
      </c>
      <c r="S1498" s="142">
        <v>0.03</v>
      </c>
      <c r="T1498" s="143">
        <f>S1498*H1498</f>
        <v>0.75</v>
      </c>
      <c r="AR1498" s="144" t="s">
        <v>185</v>
      </c>
      <c r="AT1498" s="144" t="s">
        <v>180</v>
      </c>
      <c r="AU1498" s="144" t="s">
        <v>88</v>
      </c>
      <c r="AY1498" s="18" t="s">
        <v>178</v>
      </c>
      <c r="BE1498" s="145">
        <f>IF(N1498="základní",J1498,0)</f>
        <v>0</v>
      </c>
      <c r="BF1498" s="145">
        <f>IF(N1498="snížená",J1498,0)</f>
        <v>0</v>
      </c>
      <c r="BG1498" s="145">
        <f>IF(N1498="zákl. přenesená",J1498,0)</f>
        <v>0</v>
      </c>
      <c r="BH1498" s="145">
        <f>IF(N1498="sníž. přenesená",J1498,0)</f>
        <v>0</v>
      </c>
      <c r="BI1498" s="145">
        <f>IF(N1498="nulová",J1498,0)</f>
        <v>0</v>
      </c>
      <c r="BJ1498" s="18" t="s">
        <v>86</v>
      </c>
      <c r="BK1498" s="145">
        <f>ROUND(I1498*H1498,2)</f>
        <v>0</v>
      </c>
      <c r="BL1498" s="18" t="s">
        <v>185</v>
      </c>
      <c r="BM1498" s="144" t="s">
        <v>2607</v>
      </c>
    </row>
    <row r="1499" spans="2:65" s="1" customFormat="1" ht="10.199999999999999">
      <c r="B1499" s="34"/>
      <c r="D1499" s="146" t="s">
        <v>187</v>
      </c>
      <c r="F1499" s="147" t="s">
        <v>2608</v>
      </c>
      <c r="I1499" s="148"/>
      <c r="L1499" s="34"/>
      <c r="M1499" s="149"/>
      <c r="T1499" s="55"/>
      <c r="AT1499" s="18" t="s">
        <v>187</v>
      </c>
      <c r="AU1499" s="18" t="s">
        <v>88</v>
      </c>
    </row>
    <row r="1500" spans="2:65" s="12" customFormat="1" ht="10.199999999999999">
      <c r="B1500" s="150"/>
      <c r="D1500" s="151" t="s">
        <v>189</v>
      </c>
      <c r="E1500" s="152" t="s">
        <v>32</v>
      </c>
      <c r="F1500" s="153" t="s">
        <v>2027</v>
      </c>
      <c r="H1500" s="152" t="s">
        <v>32</v>
      </c>
      <c r="I1500" s="154"/>
      <c r="L1500" s="150"/>
      <c r="M1500" s="155"/>
      <c r="T1500" s="156"/>
      <c r="AT1500" s="152" t="s">
        <v>189</v>
      </c>
      <c r="AU1500" s="152" t="s">
        <v>88</v>
      </c>
      <c r="AV1500" s="12" t="s">
        <v>86</v>
      </c>
      <c r="AW1500" s="12" t="s">
        <v>41</v>
      </c>
      <c r="AX1500" s="12" t="s">
        <v>79</v>
      </c>
      <c r="AY1500" s="152" t="s">
        <v>178</v>
      </c>
    </row>
    <row r="1501" spans="2:65" s="12" customFormat="1" ht="10.199999999999999">
      <c r="B1501" s="150"/>
      <c r="D1501" s="151" t="s">
        <v>189</v>
      </c>
      <c r="E1501" s="152" t="s">
        <v>32</v>
      </c>
      <c r="F1501" s="153" t="s">
        <v>2000</v>
      </c>
      <c r="H1501" s="152" t="s">
        <v>32</v>
      </c>
      <c r="I1501" s="154"/>
      <c r="L1501" s="150"/>
      <c r="M1501" s="155"/>
      <c r="T1501" s="156"/>
      <c r="AT1501" s="152" t="s">
        <v>189</v>
      </c>
      <c r="AU1501" s="152" t="s">
        <v>88</v>
      </c>
      <c r="AV1501" s="12" t="s">
        <v>86</v>
      </c>
      <c r="AW1501" s="12" t="s">
        <v>41</v>
      </c>
      <c r="AX1501" s="12" t="s">
        <v>79</v>
      </c>
      <c r="AY1501" s="152" t="s">
        <v>178</v>
      </c>
    </row>
    <row r="1502" spans="2:65" s="12" customFormat="1" ht="10.199999999999999">
      <c r="B1502" s="150"/>
      <c r="D1502" s="151" t="s">
        <v>189</v>
      </c>
      <c r="E1502" s="152" t="s">
        <v>32</v>
      </c>
      <c r="F1502" s="153" t="s">
        <v>393</v>
      </c>
      <c r="H1502" s="152" t="s">
        <v>32</v>
      </c>
      <c r="I1502" s="154"/>
      <c r="L1502" s="150"/>
      <c r="M1502" s="155"/>
      <c r="T1502" s="156"/>
      <c r="AT1502" s="152" t="s">
        <v>189</v>
      </c>
      <c r="AU1502" s="152" t="s">
        <v>88</v>
      </c>
      <c r="AV1502" s="12" t="s">
        <v>86</v>
      </c>
      <c r="AW1502" s="12" t="s">
        <v>41</v>
      </c>
      <c r="AX1502" s="12" t="s">
        <v>79</v>
      </c>
      <c r="AY1502" s="152" t="s">
        <v>178</v>
      </c>
    </row>
    <row r="1503" spans="2:65" s="12" customFormat="1" ht="10.199999999999999">
      <c r="B1503" s="150"/>
      <c r="D1503" s="151" t="s">
        <v>189</v>
      </c>
      <c r="E1503" s="152" t="s">
        <v>32</v>
      </c>
      <c r="F1503" s="153" t="s">
        <v>2609</v>
      </c>
      <c r="H1503" s="152" t="s">
        <v>32</v>
      </c>
      <c r="I1503" s="154"/>
      <c r="L1503" s="150"/>
      <c r="M1503" s="155"/>
      <c r="T1503" s="156"/>
      <c r="AT1503" s="152" t="s">
        <v>189</v>
      </c>
      <c r="AU1503" s="152" t="s">
        <v>88</v>
      </c>
      <c r="AV1503" s="12" t="s">
        <v>86</v>
      </c>
      <c r="AW1503" s="12" t="s">
        <v>41</v>
      </c>
      <c r="AX1503" s="12" t="s">
        <v>79</v>
      </c>
      <c r="AY1503" s="152" t="s">
        <v>178</v>
      </c>
    </row>
    <row r="1504" spans="2:65" s="13" customFormat="1" ht="10.199999999999999">
      <c r="B1504" s="157"/>
      <c r="D1504" s="151" t="s">
        <v>189</v>
      </c>
      <c r="E1504" s="158" t="s">
        <v>32</v>
      </c>
      <c r="F1504" s="159" t="s">
        <v>2610</v>
      </c>
      <c r="H1504" s="160">
        <v>25</v>
      </c>
      <c r="I1504" s="161"/>
      <c r="L1504" s="157"/>
      <c r="M1504" s="162"/>
      <c r="T1504" s="163"/>
      <c r="AT1504" s="158" t="s">
        <v>189</v>
      </c>
      <c r="AU1504" s="158" t="s">
        <v>88</v>
      </c>
      <c r="AV1504" s="13" t="s">
        <v>88</v>
      </c>
      <c r="AW1504" s="13" t="s">
        <v>41</v>
      </c>
      <c r="AX1504" s="13" t="s">
        <v>79</v>
      </c>
      <c r="AY1504" s="158" t="s">
        <v>178</v>
      </c>
    </row>
    <row r="1505" spans="2:65" s="14" customFormat="1" ht="10.199999999999999">
      <c r="B1505" s="164"/>
      <c r="D1505" s="151" t="s">
        <v>189</v>
      </c>
      <c r="E1505" s="165" t="s">
        <v>32</v>
      </c>
      <c r="F1505" s="166" t="s">
        <v>192</v>
      </c>
      <c r="H1505" s="167">
        <v>25</v>
      </c>
      <c r="I1505" s="168"/>
      <c r="L1505" s="164"/>
      <c r="M1505" s="169"/>
      <c r="T1505" s="170"/>
      <c r="AT1505" s="165" t="s">
        <v>189</v>
      </c>
      <c r="AU1505" s="165" t="s">
        <v>88</v>
      </c>
      <c r="AV1505" s="14" t="s">
        <v>185</v>
      </c>
      <c r="AW1505" s="14" t="s">
        <v>41</v>
      </c>
      <c r="AX1505" s="14" t="s">
        <v>86</v>
      </c>
      <c r="AY1505" s="165" t="s">
        <v>178</v>
      </c>
    </row>
    <row r="1506" spans="2:65" s="1" customFormat="1" ht="37.799999999999997" customHeight="1">
      <c r="B1506" s="34"/>
      <c r="C1506" s="133" t="s">
        <v>2611</v>
      </c>
      <c r="D1506" s="133" t="s">
        <v>180</v>
      </c>
      <c r="E1506" s="134" t="s">
        <v>693</v>
      </c>
      <c r="F1506" s="135" t="s">
        <v>694</v>
      </c>
      <c r="G1506" s="136" t="s">
        <v>219</v>
      </c>
      <c r="H1506" s="137">
        <v>2</v>
      </c>
      <c r="I1506" s="138"/>
      <c r="J1506" s="139">
        <f>ROUND(I1506*H1506,2)</f>
        <v>0</v>
      </c>
      <c r="K1506" s="135" t="s">
        <v>184</v>
      </c>
      <c r="L1506" s="34"/>
      <c r="M1506" s="140" t="s">
        <v>32</v>
      </c>
      <c r="N1506" s="141" t="s">
        <v>50</v>
      </c>
      <c r="P1506" s="142">
        <f>O1506*H1506</f>
        <v>0</v>
      </c>
      <c r="Q1506" s="142">
        <v>8.0000000000000007E-5</v>
      </c>
      <c r="R1506" s="142">
        <f>Q1506*H1506</f>
        <v>1.6000000000000001E-4</v>
      </c>
      <c r="S1506" s="142">
        <v>0</v>
      </c>
      <c r="T1506" s="143">
        <f>S1506*H1506</f>
        <v>0</v>
      </c>
      <c r="AR1506" s="144" t="s">
        <v>185</v>
      </c>
      <c r="AT1506" s="144" t="s">
        <v>180</v>
      </c>
      <c r="AU1506" s="144" t="s">
        <v>88</v>
      </c>
      <c r="AY1506" s="18" t="s">
        <v>178</v>
      </c>
      <c r="BE1506" s="145">
        <f>IF(N1506="základní",J1506,0)</f>
        <v>0</v>
      </c>
      <c r="BF1506" s="145">
        <f>IF(N1506="snížená",J1506,0)</f>
        <v>0</v>
      </c>
      <c r="BG1506" s="145">
        <f>IF(N1506="zákl. přenesená",J1506,0)</f>
        <v>0</v>
      </c>
      <c r="BH1506" s="145">
        <f>IF(N1506="sníž. přenesená",J1506,0)</f>
        <v>0</v>
      </c>
      <c r="BI1506" s="145">
        <f>IF(N1506="nulová",J1506,0)</f>
        <v>0</v>
      </c>
      <c r="BJ1506" s="18" t="s">
        <v>86</v>
      </c>
      <c r="BK1506" s="145">
        <f>ROUND(I1506*H1506,2)</f>
        <v>0</v>
      </c>
      <c r="BL1506" s="18" t="s">
        <v>185</v>
      </c>
      <c r="BM1506" s="144" t="s">
        <v>2612</v>
      </c>
    </row>
    <row r="1507" spans="2:65" s="1" customFormat="1" ht="10.199999999999999">
      <c r="B1507" s="34"/>
      <c r="D1507" s="146" t="s">
        <v>187</v>
      </c>
      <c r="F1507" s="147" t="s">
        <v>696</v>
      </c>
      <c r="I1507" s="148"/>
      <c r="L1507" s="34"/>
      <c r="M1507" s="149"/>
      <c r="T1507" s="55"/>
      <c r="AT1507" s="18" t="s">
        <v>187</v>
      </c>
      <c r="AU1507" s="18" t="s">
        <v>88</v>
      </c>
    </row>
    <row r="1508" spans="2:65" s="12" customFormat="1" ht="10.199999999999999">
      <c r="B1508" s="150"/>
      <c r="D1508" s="151" t="s">
        <v>189</v>
      </c>
      <c r="E1508" s="152" t="s">
        <v>32</v>
      </c>
      <c r="F1508" s="153" t="s">
        <v>2027</v>
      </c>
      <c r="H1508" s="152" t="s">
        <v>32</v>
      </c>
      <c r="I1508" s="154"/>
      <c r="L1508" s="150"/>
      <c r="M1508" s="155"/>
      <c r="T1508" s="156"/>
      <c r="AT1508" s="152" t="s">
        <v>189</v>
      </c>
      <c r="AU1508" s="152" t="s">
        <v>88</v>
      </c>
      <c r="AV1508" s="12" t="s">
        <v>86</v>
      </c>
      <c r="AW1508" s="12" t="s">
        <v>41</v>
      </c>
      <c r="AX1508" s="12" t="s">
        <v>79</v>
      </c>
      <c r="AY1508" s="152" t="s">
        <v>178</v>
      </c>
    </row>
    <row r="1509" spans="2:65" s="12" customFormat="1" ht="10.199999999999999">
      <c r="B1509" s="150"/>
      <c r="D1509" s="151" t="s">
        <v>189</v>
      </c>
      <c r="E1509" s="152" t="s">
        <v>32</v>
      </c>
      <c r="F1509" s="153" t="s">
        <v>2000</v>
      </c>
      <c r="H1509" s="152" t="s">
        <v>32</v>
      </c>
      <c r="I1509" s="154"/>
      <c r="L1509" s="150"/>
      <c r="M1509" s="155"/>
      <c r="T1509" s="156"/>
      <c r="AT1509" s="152" t="s">
        <v>189</v>
      </c>
      <c r="AU1509" s="152" t="s">
        <v>88</v>
      </c>
      <c r="AV1509" s="12" t="s">
        <v>86</v>
      </c>
      <c r="AW1509" s="12" t="s">
        <v>41</v>
      </c>
      <c r="AX1509" s="12" t="s">
        <v>79</v>
      </c>
      <c r="AY1509" s="152" t="s">
        <v>178</v>
      </c>
    </row>
    <row r="1510" spans="2:65" s="12" customFormat="1" ht="10.199999999999999">
      <c r="B1510" s="150"/>
      <c r="D1510" s="151" t="s">
        <v>189</v>
      </c>
      <c r="E1510" s="152" t="s">
        <v>32</v>
      </c>
      <c r="F1510" s="153" t="s">
        <v>2613</v>
      </c>
      <c r="H1510" s="152" t="s">
        <v>32</v>
      </c>
      <c r="I1510" s="154"/>
      <c r="L1510" s="150"/>
      <c r="M1510" s="155"/>
      <c r="T1510" s="156"/>
      <c r="AT1510" s="152" t="s">
        <v>189</v>
      </c>
      <c r="AU1510" s="152" t="s">
        <v>88</v>
      </c>
      <c r="AV1510" s="12" t="s">
        <v>86</v>
      </c>
      <c r="AW1510" s="12" t="s">
        <v>41</v>
      </c>
      <c r="AX1510" s="12" t="s">
        <v>79</v>
      </c>
      <c r="AY1510" s="152" t="s">
        <v>178</v>
      </c>
    </row>
    <row r="1511" spans="2:65" s="13" customFormat="1" ht="10.199999999999999">
      <c r="B1511" s="157"/>
      <c r="D1511" s="151" t="s">
        <v>189</v>
      </c>
      <c r="E1511" s="158" t="s">
        <v>32</v>
      </c>
      <c r="F1511" s="159" t="s">
        <v>2614</v>
      </c>
      <c r="H1511" s="160">
        <v>1</v>
      </c>
      <c r="I1511" s="161"/>
      <c r="L1511" s="157"/>
      <c r="M1511" s="162"/>
      <c r="T1511" s="163"/>
      <c r="AT1511" s="158" t="s">
        <v>189</v>
      </c>
      <c r="AU1511" s="158" t="s">
        <v>88</v>
      </c>
      <c r="AV1511" s="13" t="s">
        <v>88</v>
      </c>
      <c r="AW1511" s="13" t="s">
        <v>41</v>
      </c>
      <c r="AX1511" s="13" t="s">
        <v>79</v>
      </c>
      <c r="AY1511" s="158" t="s">
        <v>178</v>
      </c>
    </row>
    <row r="1512" spans="2:65" s="13" customFormat="1" ht="10.199999999999999">
      <c r="B1512" s="157"/>
      <c r="D1512" s="151" t="s">
        <v>189</v>
      </c>
      <c r="E1512" s="158" t="s">
        <v>32</v>
      </c>
      <c r="F1512" s="159" t="s">
        <v>2615</v>
      </c>
      <c r="H1512" s="160">
        <v>1</v>
      </c>
      <c r="I1512" s="161"/>
      <c r="L1512" s="157"/>
      <c r="M1512" s="162"/>
      <c r="T1512" s="163"/>
      <c r="AT1512" s="158" t="s">
        <v>189</v>
      </c>
      <c r="AU1512" s="158" t="s">
        <v>88</v>
      </c>
      <c r="AV1512" s="13" t="s">
        <v>88</v>
      </c>
      <c r="AW1512" s="13" t="s">
        <v>41</v>
      </c>
      <c r="AX1512" s="13" t="s">
        <v>79</v>
      </c>
      <c r="AY1512" s="158" t="s">
        <v>178</v>
      </c>
    </row>
    <row r="1513" spans="2:65" s="14" customFormat="1" ht="10.199999999999999">
      <c r="B1513" s="164"/>
      <c r="D1513" s="151" t="s">
        <v>189</v>
      </c>
      <c r="E1513" s="165" t="s">
        <v>32</v>
      </c>
      <c r="F1513" s="166" t="s">
        <v>192</v>
      </c>
      <c r="H1513" s="167">
        <v>2</v>
      </c>
      <c r="I1513" s="168"/>
      <c r="L1513" s="164"/>
      <c r="M1513" s="169"/>
      <c r="T1513" s="170"/>
      <c r="AT1513" s="165" t="s">
        <v>189</v>
      </c>
      <c r="AU1513" s="165" t="s">
        <v>88</v>
      </c>
      <c r="AV1513" s="14" t="s">
        <v>185</v>
      </c>
      <c r="AW1513" s="14" t="s">
        <v>41</v>
      </c>
      <c r="AX1513" s="14" t="s">
        <v>86</v>
      </c>
      <c r="AY1513" s="165" t="s">
        <v>178</v>
      </c>
    </row>
    <row r="1514" spans="2:65" s="1" customFormat="1" ht="21.75" customHeight="1">
      <c r="B1514" s="34"/>
      <c r="C1514" s="171" t="s">
        <v>2616</v>
      </c>
      <c r="D1514" s="171" t="s">
        <v>398</v>
      </c>
      <c r="E1514" s="172" t="s">
        <v>701</v>
      </c>
      <c r="F1514" s="173" t="s">
        <v>702</v>
      </c>
      <c r="G1514" s="174" t="s">
        <v>219</v>
      </c>
      <c r="H1514" s="175">
        <v>2</v>
      </c>
      <c r="I1514" s="176"/>
      <c r="J1514" s="177">
        <f>ROUND(I1514*H1514,2)</f>
        <v>0</v>
      </c>
      <c r="K1514" s="173" t="s">
        <v>184</v>
      </c>
      <c r="L1514" s="178"/>
      <c r="M1514" s="179" t="s">
        <v>32</v>
      </c>
      <c r="N1514" s="180" t="s">
        <v>50</v>
      </c>
      <c r="P1514" s="142">
        <f>O1514*H1514</f>
        <v>0</v>
      </c>
      <c r="Q1514" s="142">
        <v>8.9999999999999998E-4</v>
      </c>
      <c r="R1514" s="142">
        <f>Q1514*H1514</f>
        <v>1.8E-3</v>
      </c>
      <c r="S1514" s="142">
        <v>0</v>
      </c>
      <c r="T1514" s="143">
        <f>S1514*H1514</f>
        <v>0</v>
      </c>
      <c r="AR1514" s="144" t="s">
        <v>241</v>
      </c>
      <c r="AT1514" s="144" t="s">
        <v>398</v>
      </c>
      <c r="AU1514" s="144" t="s">
        <v>88</v>
      </c>
      <c r="AY1514" s="18" t="s">
        <v>178</v>
      </c>
      <c r="BE1514" s="145">
        <f>IF(N1514="základní",J1514,0)</f>
        <v>0</v>
      </c>
      <c r="BF1514" s="145">
        <f>IF(N1514="snížená",J1514,0)</f>
        <v>0</v>
      </c>
      <c r="BG1514" s="145">
        <f>IF(N1514="zákl. přenesená",J1514,0)</f>
        <v>0</v>
      </c>
      <c r="BH1514" s="145">
        <f>IF(N1514="sníž. přenesená",J1514,0)</f>
        <v>0</v>
      </c>
      <c r="BI1514" s="145">
        <f>IF(N1514="nulová",J1514,0)</f>
        <v>0</v>
      </c>
      <c r="BJ1514" s="18" t="s">
        <v>86</v>
      </c>
      <c r="BK1514" s="145">
        <f>ROUND(I1514*H1514,2)</f>
        <v>0</v>
      </c>
      <c r="BL1514" s="18" t="s">
        <v>185</v>
      </c>
      <c r="BM1514" s="144" t="s">
        <v>2617</v>
      </c>
    </row>
    <row r="1515" spans="2:65" s="1" customFormat="1" ht="37.799999999999997" customHeight="1">
      <c r="B1515" s="34"/>
      <c r="C1515" s="133" t="s">
        <v>2618</v>
      </c>
      <c r="D1515" s="133" t="s">
        <v>180</v>
      </c>
      <c r="E1515" s="134" t="s">
        <v>705</v>
      </c>
      <c r="F1515" s="135" t="s">
        <v>706</v>
      </c>
      <c r="G1515" s="136" t="s">
        <v>219</v>
      </c>
      <c r="H1515" s="137">
        <v>18</v>
      </c>
      <c r="I1515" s="138"/>
      <c r="J1515" s="139">
        <f>ROUND(I1515*H1515,2)</f>
        <v>0</v>
      </c>
      <c r="K1515" s="135" t="s">
        <v>184</v>
      </c>
      <c r="L1515" s="34"/>
      <c r="M1515" s="140" t="s">
        <v>32</v>
      </c>
      <c r="N1515" s="141" t="s">
        <v>50</v>
      </c>
      <c r="P1515" s="142">
        <f>O1515*H1515</f>
        <v>0</v>
      </c>
      <c r="Q1515" s="142">
        <v>0</v>
      </c>
      <c r="R1515" s="142">
        <f>Q1515*H1515</f>
        <v>0</v>
      </c>
      <c r="S1515" s="142">
        <v>0</v>
      </c>
      <c r="T1515" s="143">
        <f>S1515*H1515</f>
        <v>0</v>
      </c>
      <c r="AR1515" s="144" t="s">
        <v>185</v>
      </c>
      <c r="AT1515" s="144" t="s">
        <v>180</v>
      </c>
      <c r="AU1515" s="144" t="s">
        <v>88</v>
      </c>
      <c r="AY1515" s="18" t="s">
        <v>178</v>
      </c>
      <c r="BE1515" s="145">
        <f>IF(N1515="základní",J1515,0)</f>
        <v>0</v>
      </c>
      <c r="BF1515" s="145">
        <f>IF(N1515="snížená",J1515,0)</f>
        <v>0</v>
      </c>
      <c r="BG1515" s="145">
        <f>IF(N1515="zákl. přenesená",J1515,0)</f>
        <v>0</v>
      </c>
      <c r="BH1515" s="145">
        <f>IF(N1515="sníž. přenesená",J1515,0)</f>
        <v>0</v>
      </c>
      <c r="BI1515" s="145">
        <f>IF(N1515="nulová",J1515,0)</f>
        <v>0</v>
      </c>
      <c r="BJ1515" s="18" t="s">
        <v>86</v>
      </c>
      <c r="BK1515" s="145">
        <f>ROUND(I1515*H1515,2)</f>
        <v>0</v>
      </c>
      <c r="BL1515" s="18" t="s">
        <v>185</v>
      </c>
      <c r="BM1515" s="144" t="s">
        <v>2619</v>
      </c>
    </row>
    <row r="1516" spans="2:65" s="1" customFormat="1" ht="10.199999999999999">
      <c r="B1516" s="34"/>
      <c r="D1516" s="146" t="s">
        <v>187</v>
      </c>
      <c r="F1516" s="147" t="s">
        <v>708</v>
      </c>
      <c r="I1516" s="148"/>
      <c r="L1516" s="34"/>
      <c r="M1516" s="149"/>
      <c r="T1516" s="55"/>
      <c r="AT1516" s="18" t="s">
        <v>187</v>
      </c>
      <c r="AU1516" s="18" t="s">
        <v>88</v>
      </c>
    </row>
    <row r="1517" spans="2:65" s="12" customFormat="1" ht="10.199999999999999">
      <c r="B1517" s="150"/>
      <c r="D1517" s="151" t="s">
        <v>189</v>
      </c>
      <c r="E1517" s="152" t="s">
        <v>32</v>
      </c>
      <c r="F1517" s="153" t="s">
        <v>2027</v>
      </c>
      <c r="H1517" s="152" t="s">
        <v>32</v>
      </c>
      <c r="I1517" s="154"/>
      <c r="L1517" s="150"/>
      <c r="M1517" s="155"/>
      <c r="T1517" s="156"/>
      <c r="AT1517" s="152" t="s">
        <v>189</v>
      </c>
      <c r="AU1517" s="152" t="s">
        <v>88</v>
      </c>
      <c r="AV1517" s="12" t="s">
        <v>86</v>
      </c>
      <c r="AW1517" s="12" t="s">
        <v>41</v>
      </c>
      <c r="AX1517" s="12" t="s">
        <v>79</v>
      </c>
      <c r="AY1517" s="152" t="s">
        <v>178</v>
      </c>
    </row>
    <row r="1518" spans="2:65" s="12" customFormat="1" ht="10.199999999999999">
      <c r="B1518" s="150"/>
      <c r="D1518" s="151" t="s">
        <v>189</v>
      </c>
      <c r="E1518" s="152" t="s">
        <v>32</v>
      </c>
      <c r="F1518" s="153" t="s">
        <v>2000</v>
      </c>
      <c r="H1518" s="152" t="s">
        <v>32</v>
      </c>
      <c r="I1518" s="154"/>
      <c r="L1518" s="150"/>
      <c r="M1518" s="155"/>
      <c r="T1518" s="156"/>
      <c r="AT1518" s="152" t="s">
        <v>189</v>
      </c>
      <c r="AU1518" s="152" t="s">
        <v>88</v>
      </c>
      <c r="AV1518" s="12" t="s">
        <v>86</v>
      </c>
      <c r="AW1518" s="12" t="s">
        <v>41</v>
      </c>
      <c r="AX1518" s="12" t="s">
        <v>79</v>
      </c>
      <c r="AY1518" s="152" t="s">
        <v>178</v>
      </c>
    </row>
    <row r="1519" spans="2:65" s="12" customFormat="1" ht="10.199999999999999">
      <c r="B1519" s="150"/>
      <c r="D1519" s="151" t="s">
        <v>189</v>
      </c>
      <c r="E1519" s="152" t="s">
        <v>32</v>
      </c>
      <c r="F1519" s="153" t="s">
        <v>2620</v>
      </c>
      <c r="H1519" s="152" t="s">
        <v>32</v>
      </c>
      <c r="I1519" s="154"/>
      <c r="L1519" s="150"/>
      <c r="M1519" s="155"/>
      <c r="T1519" s="156"/>
      <c r="AT1519" s="152" t="s">
        <v>189</v>
      </c>
      <c r="AU1519" s="152" t="s">
        <v>88</v>
      </c>
      <c r="AV1519" s="12" t="s">
        <v>86</v>
      </c>
      <c r="AW1519" s="12" t="s">
        <v>41</v>
      </c>
      <c r="AX1519" s="12" t="s">
        <v>79</v>
      </c>
      <c r="AY1519" s="152" t="s">
        <v>178</v>
      </c>
    </row>
    <row r="1520" spans="2:65" s="13" customFormat="1" ht="10.199999999999999">
      <c r="B1520" s="157"/>
      <c r="D1520" s="151" t="s">
        <v>189</v>
      </c>
      <c r="E1520" s="158" t="s">
        <v>32</v>
      </c>
      <c r="F1520" s="159" t="s">
        <v>2621</v>
      </c>
      <c r="H1520" s="160">
        <v>1</v>
      </c>
      <c r="I1520" s="161"/>
      <c r="L1520" s="157"/>
      <c r="M1520" s="162"/>
      <c r="T1520" s="163"/>
      <c r="AT1520" s="158" t="s">
        <v>189</v>
      </c>
      <c r="AU1520" s="158" t="s">
        <v>88</v>
      </c>
      <c r="AV1520" s="13" t="s">
        <v>88</v>
      </c>
      <c r="AW1520" s="13" t="s">
        <v>41</v>
      </c>
      <c r="AX1520" s="13" t="s">
        <v>79</v>
      </c>
      <c r="AY1520" s="158" t="s">
        <v>178</v>
      </c>
    </row>
    <row r="1521" spans="2:51" s="13" customFormat="1" ht="10.199999999999999">
      <c r="B1521" s="157"/>
      <c r="D1521" s="151" t="s">
        <v>189</v>
      </c>
      <c r="E1521" s="158" t="s">
        <v>32</v>
      </c>
      <c r="F1521" s="159" t="s">
        <v>2622</v>
      </c>
      <c r="H1521" s="160">
        <v>1</v>
      </c>
      <c r="I1521" s="161"/>
      <c r="L1521" s="157"/>
      <c r="M1521" s="162"/>
      <c r="T1521" s="163"/>
      <c r="AT1521" s="158" t="s">
        <v>189</v>
      </c>
      <c r="AU1521" s="158" t="s">
        <v>88</v>
      </c>
      <c r="AV1521" s="13" t="s">
        <v>88</v>
      </c>
      <c r="AW1521" s="13" t="s">
        <v>41</v>
      </c>
      <c r="AX1521" s="13" t="s">
        <v>79</v>
      </c>
      <c r="AY1521" s="158" t="s">
        <v>178</v>
      </c>
    </row>
    <row r="1522" spans="2:51" s="13" customFormat="1" ht="10.199999999999999">
      <c r="B1522" s="157"/>
      <c r="D1522" s="151" t="s">
        <v>189</v>
      </c>
      <c r="E1522" s="158" t="s">
        <v>32</v>
      </c>
      <c r="F1522" s="159" t="s">
        <v>2623</v>
      </c>
      <c r="H1522" s="160">
        <v>1</v>
      </c>
      <c r="I1522" s="161"/>
      <c r="L1522" s="157"/>
      <c r="M1522" s="162"/>
      <c r="T1522" s="163"/>
      <c r="AT1522" s="158" t="s">
        <v>189</v>
      </c>
      <c r="AU1522" s="158" t="s">
        <v>88</v>
      </c>
      <c r="AV1522" s="13" t="s">
        <v>88</v>
      </c>
      <c r="AW1522" s="13" t="s">
        <v>41</v>
      </c>
      <c r="AX1522" s="13" t="s">
        <v>79</v>
      </c>
      <c r="AY1522" s="158" t="s">
        <v>178</v>
      </c>
    </row>
    <row r="1523" spans="2:51" s="13" customFormat="1" ht="10.199999999999999">
      <c r="B1523" s="157"/>
      <c r="D1523" s="151" t="s">
        <v>189</v>
      </c>
      <c r="E1523" s="158" t="s">
        <v>32</v>
      </c>
      <c r="F1523" s="159" t="s">
        <v>2624</v>
      </c>
      <c r="H1523" s="160">
        <v>1</v>
      </c>
      <c r="I1523" s="161"/>
      <c r="L1523" s="157"/>
      <c r="M1523" s="162"/>
      <c r="T1523" s="163"/>
      <c r="AT1523" s="158" t="s">
        <v>189</v>
      </c>
      <c r="AU1523" s="158" t="s">
        <v>88</v>
      </c>
      <c r="AV1523" s="13" t="s">
        <v>88</v>
      </c>
      <c r="AW1523" s="13" t="s">
        <v>41</v>
      </c>
      <c r="AX1523" s="13" t="s">
        <v>79</v>
      </c>
      <c r="AY1523" s="158" t="s">
        <v>178</v>
      </c>
    </row>
    <row r="1524" spans="2:51" s="13" customFormat="1" ht="10.199999999999999">
      <c r="B1524" s="157"/>
      <c r="D1524" s="151" t="s">
        <v>189</v>
      </c>
      <c r="E1524" s="158" t="s">
        <v>32</v>
      </c>
      <c r="F1524" s="159" t="s">
        <v>2625</v>
      </c>
      <c r="H1524" s="160">
        <v>1</v>
      </c>
      <c r="I1524" s="161"/>
      <c r="L1524" s="157"/>
      <c r="M1524" s="162"/>
      <c r="T1524" s="163"/>
      <c r="AT1524" s="158" t="s">
        <v>189</v>
      </c>
      <c r="AU1524" s="158" t="s">
        <v>88</v>
      </c>
      <c r="AV1524" s="13" t="s">
        <v>88</v>
      </c>
      <c r="AW1524" s="13" t="s">
        <v>41</v>
      </c>
      <c r="AX1524" s="13" t="s">
        <v>79</v>
      </c>
      <c r="AY1524" s="158" t="s">
        <v>178</v>
      </c>
    </row>
    <row r="1525" spans="2:51" s="13" customFormat="1" ht="10.199999999999999">
      <c r="B1525" s="157"/>
      <c r="D1525" s="151" t="s">
        <v>189</v>
      </c>
      <c r="E1525" s="158" t="s">
        <v>32</v>
      </c>
      <c r="F1525" s="159" t="s">
        <v>2626</v>
      </c>
      <c r="H1525" s="160">
        <v>1</v>
      </c>
      <c r="I1525" s="161"/>
      <c r="L1525" s="157"/>
      <c r="M1525" s="162"/>
      <c r="T1525" s="163"/>
      <c r="AT1525" s="158" t="s">
        <v>189</v>
      </c>
      <c r="AU1525" s="158" t="s">
        <v>88</v>
      </c>
      <c r="AV1525" s="13" t="s">
        <v>88</v>
      </c>
      <c r="AW1525" s="13" t="s">
        <v>41</v>
      </c>
      <c r="AX1525" s="13" t="s">
        <v>79</v>
      </c>
      <c r="AY1525" s="158" t="s">
        <v>178</v>
      </c>
    </row>
    <row r="1526" spans="2:51" s="13" customFormat="1" ht="10.199999999999999">
      <c r="B1526" s="157"/>
      <c r="D1526" s="151" t="s">
        <v>189</v>
      </c>
      <c r="E1526" s="158" t="s">
        <v>32</v>
      </c>
      <c r="F1526" s="159" t="s">
        <v>2627</v>
      </c>
      <c r="H1526" s="160">
        <v>1</v>
      </c>
      <c r="I1526" s="161"/>
      <c r="L1526" s="157"/>
      <c r="M1526" s="162"/>
      <c r="T1526" s="163"/>
      <c r="AT1526" s="158" t="s">
        <v>189</v>
      </c>
      <c r="AU1526" s="158" t="s">
        <v>88</v>
      </c>
      <c r="AV1526" s="13" t="s">
        <v>88</v>
      </c>
      <c r="AW1526" s="13" t="s">
        <v>41</v>
      </c>
      <c r="AX1526" s="13" t="s">
        <v>79</v>
      </c>
      <c r="AY1526" s="158" t="s">
        <v>178</v>
      </c>
    </row>
    <row r="1527" spans="2:51" s="13" customFormat="1" ht="10.199999999999999">
      <c r="B1527" s="157"/>
      <c r="D1527" s="151" t="s">
        <v>189</v>
      </c>
      <c r="E1527" s="158" t="s">
        <v>32</v>
      </c>
      <c r="F1527" s="159" t="s">
        <v>2628</v>
      </c>
      <c r="H1527" s="160">
        <v>1</v>
      </c>
      <c r="I1527" s="161"/>
      <c r="L1527" s="157"/>
      <c r="M1527" s="162"/>
      <c r="T1527" s="163"/>
      <c r="AT1527" s="158" t="s">
        <v>189</v>
      </c>
      <c r="AU1527" s="158" t="s">
        <v>88</v>
      </c>
      <c r="AV1527" s="13" t="s">
        <v>88</v>
      </c>
      <c r="AW1527" s="13" t="s">
        <v>41</v>
      </c>
      <c r="AX1527" s="13" t="s">
        <v>79</v>
      </c>
      <c r="AY1527" s="158" t="s">
        <v>178</v>
      </c>
    </row>
    <row r="1528" spans="2:51" s="13" customFormat="1" ht="10.199999999999999">
      <c r="B1528" s="157"/>
      <c r="D1528" s="151" t="s">
        <v>189</v>
      </c>
      <c r="E1528" s="158" t="s">
        <v>32</v>
      </c>
      <c r="F1528" s="159" t="s">
        <v>2629</v>
      </c>
      <c r="H1528" s="160">
        <v>1</v>
      </c>
      <c r="I1528" s="161"/>
      <c r="L1528" s="157"/>
      <c r="M1528" s="162"/>
      <c r="T1528" s="163"/>
      <c r="AT1528" s="158" t="s">
        <v>189</v>
      </c>
      <c r="AU1528" s="158" t="s">
        <v>88</v>
      </c>
      <c r="AV1528" s="13" t="s">
        <v>88</v>
      </c>
      <c r="AW1528" s="13" t="s">
        <v>41</v>
      </c>
      <c r="AX1528" s="13" t="s">
        <v>79</v>
      </c>
      <c r="AY1528" s="158" t="s">
        <v>178</v>
      </c>
    </row>
    <row r="1529" spans="2:51" s="13" customFormat="1" ht="10.199999999999999">
      <c r="B1529" s="157"/>
      <c r="D1529" s="151" t="s">
        <v>189</v>
      </c>
      <c r="E1529" s="158" t="s">
        <v>32</v>
      </c>
      <c r="F1529" s="159" t="s">
        <v>2630</v>
      </c>
      <c r="H1529" s="160">
        <v>1</v>
      </c>
      <c r="I1529" s="161"/>
      <c r="L1529" s="157"/>
      <c r="M1529" s="162"/>
      <c r="T1529" s="163"/>
      <c r="AT1529" s="158" t="s">
        <v>189</v>
      </c>
      <c r="AU1529" s="158" t="s">
        <v>88</v>
      </c>
      <c r="AV1529" s="13" t="s">
        <v>88</v>
      </c>
      <c r="AW1529" s="13" t="s">
        <v>41</v>
      </c>
      <c r="AX1529" s="13" t="s">
        <v>79</v>
      </c>
      <c r="AY1529" s="158" t="s">
        <v>178</v>
      </c>
    </row>
    <row r="1530" spans="2:51" s="13" customFormat="1" ht="10.199999999999999">
      <c r="B1530" s="157"/>
      <c r="D1530" s="151" t="s">
        <v>189</v>
      </c>
      <c r="E1530" s="158" t="s">
        <v>32</v>
      </c>
      <c r="F1530" s="159" t="s">
        <v>2631</v>
      </c>
      <c r="H1530" s="160">
        <v>1</v>
      </c>
      <c r="I1530" s="161"/>
      <c r="L1530" s="157"/>
      <c r="M1530" s="162"/>
      <c r="T1530" s="163"/>
      <c r="AT1530" s="158" t="s">
        <v>189</v>
      </c>
      <c r="AU1530" s="158" t="s">
        <v>88</v>
      </c>
      <c r="AV1530" s="13" t="s">
        <v>88</v>
      </c>
      <c r="AW1530" s="13" t="s">
        <v>41</v>
      </c>
      <c r="AX1530" s="13" t="s">
        <v>79</v>
      </c>
      <c r="AY1530" s="158" t="s">
        <v>178</v>
      </c>
    </row>
    <row r="1531" spans="2:51" s="13" customFormat="1" ht="10.199999999999999">
      <c r="B1531" s="157"/>
      <c r="D1531" s="151" t="s">
        <v>189</v>
      </c>
      <c r="E1531" s="158" t="s">
        <v>32</v>
      </c>
      <c r="F1531" s="159" t="s">
        <v>2632</v>
      </c>
      <c r="H1531" s="160">
        <v>1</v>
      </c>
      <c r="I1531" s="161"/>
      <c r="L1531" s="157"/>
      <c r="M1531" s="162"/>
      <c r="T1531" s="163"/>
      <c r="AT1531" s="158" t="s">
        <v>189</v>
      </c>
      <c r="AU1531" s="158" t="s">
        <v>88</v>
      </c>
      <c r="AV1531" s="13" t="s">
        <v>88</v>
      </c>
      <c r="AW1531" s="13" t="s">
        <v>41</v>
      </c>
      <c r="AX1531" s="13" t="s">
        <v>79</v>
      </c>
      <c r="AY1531" s="158" t="s">
        <v>178</v>
      </c>
    </row>
    <row r="1532" spans="2:51" s="13" customFormat="1" ht="10.199999999999999">
      <c r="B1532" s="157"/>
      <c r="D1532" s="151" t="s">
        <v>189</v>
      </c>
      <c r="E1532" s="158" t="s">
        <v>32</v>
      </c>
      <c r="F1532" s="159" t="s">
        <v>2633</v>
      </c>
      <c r="H1532" s="160">
        <v>1</v>
      </c>
      <c r="I1532" s="161"/>
      <c r="L1532" s="157"/>
      <c r="M1532" s="162"/>
      <c r="T1532" s="163"/>
      <c r="AT1532" s="158" t="s">
        <v>189</v>
      </c>
      <c r="AU1532" s="158" t="s">
        <v>88</v>
      </c>
      <c r="AV1532" s="13" t="s">
        <v>88</v>
      </c>
      <c r="AW1532" s="13" t="s">
        <v>41</v>
      </c>
      <c r="AX1532" s="13" t="s">
        <v>79</v>
      </c>
      <c r="AY1532" s="158" t="s">
        <v>178</v>
      </c>
    </row>
    <row r="1533" spans="2:51" s="13" customFormat="1" ht="10.199999999999999">
      <c r="B1533" s="157"/>
      <c r="D1533" s="151" t="s">
        <v>189</v>
      </c>
      <c r="E1533" s="158" t="s">
        <v>32</v>
      </c>
      <c r="F1533" s="159" t="s">
        <v>2634</v>
      </c>
      <c r="H1533" s="160">
        <v>1</v>
      </c>
      <c r="I1533" s="161"/>
      <c r="L1533" s="157"/>
      <c r="M1533" s="162"/>
      <c r="T1533" s="163"/>
      <c r="AT1533" s="158" t="s">
        <v>189</v>
      </c>
      <c r="AU1533" s="158" t="s">
        <v>88</v>
      </c>
      <c r="AV1533" s="13" t="s">
        <v>88</v>
      </c>
      <c r="AW1533" s="13" t="s">
        <v>41</v>
      </c>
      <c r="AX1533" s="13" t="s">
        <v>79</v>
      </c>
      <c r="AY1533" s="158" t="s">
        <v>178</v>
      </c>
    </row>
    <row r="1534" spans="2:51" s="13" customFormat="1" ht="10.199999999999999">
      <c r="B1534" s="157"/>
      <c r="D1534" s="151" t="s">
        <v>189</v>
      </c>
      <c r="E1534" s="158" t="s">
        <v>32</v>
      </c>
      <c r="F1534" s="159" t="s">
        <v>2635</v>
      </c>
      <c r="H1534" s="160">
        <v>1</v>
      </c>
      <c r="I1534" s="161"/>
      <c r="L1534" s="157"/>
      <c r="M1534" s="162"/>
      <c r="T1534" s="163"/>
      <c r="AT1534" s="158" t="s">
        <v>189</v>
      </c>
      <c r="AU1534" s="158" t="s">
        <v>88</v>
      </c>
      <c r="AV1534" s="13" t="s">
        <v>88</v>
      </c>
      <c r="AW1534" s="13" t="s">
        <v>41</v>
      </c>
      <c r="AX1534" s="13" t="s">
        <v>79</v>
      </c>
      <c r="AY1534" s="158" t="s">
        <v>178</v>
      </c>
    </row>
    <row r="1535" spans="2:51" s="13" customFormat="1" ht="10.199999999999999">
      <c r="B1535" s="157"/>
      <c r="D1535" s="151" t="s">
        <v>189</v>
      </c>
      <c r="E1535" s="158" t="s">
        <v>32</v>
      </c>
      <c r="F1535" s="159" t="s">
        <v>2636</v>
      </c>
      <c r="H1535" s="160">
        <v>1</v>
      </c>
      <c r="I1535" s="161"/>
      <c r="L1535" s="157"/>
      <c r="M1535" s="162"/>
      <c r="T1535" s="163"/>
      <c r="AT1535" s="158" t="s">
        <v>189</v>
      </c>
      <c r="AU1535" s="158" t="s">
        <v>88</v>
      </c>
      <c r="AV1535" s="13" t="s">
        <v>88</v>
      </c>
      <c r="AW1535" s="13" t="s">
        <v>41</v>
      </c>
      <c r="AX1535" s="13" t="s">
        <v>79</v>
      </c>
      <c r="AY1535" s="158" t="s">
        <v>178</v>
      </c>
    </row>
    <row r="1536" spans="2:51" s="13" customFormat="1" ht="10.199999999999999">
      <c r="B1536" s="157"/>
      <c r="D1536" s="151" t="s">
        <v>189</v>
      </c>
      <c r="E1536" s="158" t="s">
        <v>32</v>
      </c>
      <c r="F1536" s="159" t="s">
        <v>2637</v>
      </c>
      <c r="H1536" s="160">
        <v>1</v>
      </c>
      <c r="I1536" s="161"/>
      <c r="L1536" s="157"/>
      <c r="M1536" s="162"/>
      <c r="T1536" s="163"/>
      <c r="AT1536" s="158" t="s">
        <v>189</v>
      </c>
      <c r="AU1536" s="158" t="s">
        <v>88</v>
      </c>
      <c r="AV1536" s="13" t="s">
        <v>88</v>
      </c>
      <c r="AW1536" s="13" t="s">
        <v>41</v>
      </c>
      <c r="AX1536" s="13" t="s">
        <v>79</v>
      </c>
      <c r="AY1536" s="158" t="s">
        <v>178</v>
      </c>
    </row>
    <row r="1537" spans="2:65" s="13" customFormat="1" ht="10.199999999999999">
      <c r="B1537" s="157"/>
      <c r="D1537" s="151" t="s">
        <v>189</v>
      </c>
      <c r="E1537" s="158" t="s">
        <v>32</v>
      </c>
      <c r="F1537" s="159" t="s">
        <v>2638</v>
      </c>
      <c r="H1537" s="160">
        <v>1</v>
      </c>
      <c r="I1537" s="161"/>
      <c r="L1537" s="157"/>
      <c r="M1537" s="162"/>
      <c r="T1537" s="163"/>
      <c r="AT1537" s="158" t="s">
        <v>189</v>
      </c>
      <c r="AU1537" s="158" t="s">
        <v>88</v>
      </c>
      <c r="AV1537" s="13" t="s">
        <v>88</v>
      </c>
      <c r="AW1537" s="13" t="s">
        <v>41</v>
      </c>
      <c r="AX1537" s="13" t="s">
        <v>79</v>
      </c>
      <c r="AY1537" s="158" t="s">
        <v>178</v>
      </c>
    </row>
    <row r="1538" spans="2:65" s="14" customFormat="1" ht="10.199999999999999">
      <c r="B1538" s="164"/>
      <c r="D1538" s="151" t="s">
        <v>189</v>
      </c>
      <c r="E1538" s="165" t="s">
        <v>32</v>
      </c>
      <c r="F1538" s="166" t="s">
        <v>192</v>
      </c>
      <c r="H1538" s="167">
        <v>18</v>
      </c>
      <c r="I1538" s="168"/>
      <c r="L1538" s="164"/>
      <c r="M1538" s="169"/>
      <c r="T1538" s="170"/>
      <c r="AT1538" s="165" t="s">
        <v>189</v>
      </c>
      <c r="AU1538" s="165" t="s">
        <v>88</v>
      </c>
      <c r="AV1538" s="14" t="s">
        <v>185</v>
      </c>
      <c r="AW1538" s="14" t="s">
        <v>41</v>
      </c>
      <c r="AX1538" s="14" t="s">
        <v>86</v>
      </c>
      <c r="AY1538" s="165" t="s">
        <v>178</v>
      </c>
    </row>
    <row r="1539" spans="2:65" s="1" customFormat="1" ht="16.5" customHeight="1">
      <c r="B1539" s="34"/>
      <c r="C1539" s="171" t="s">
        <v>2639</v>
      </c>
      <c r="D1539" s="171" t="s">
        <v>398</v>
      </c>
      <c r="E1539" s="172" t="s">
        <v>710</v>
      </c>
      <c r="F1539" s="173" t="s">
        <v>711</v>
      </c>
      <c r="G1539" s="174" t="s">
        <v>219</v>
      </c>
      <c r="H1539" s="175">
        <v>18</v>
      </c>
      <c r="I1539" s="176"/>
      <c r="J1539" s="177">
        <f>ROUND(I1539*H1539,2)</f>
        <v>0</v>
      </c>
      <c r="K1539" s="173" t="s">
        <v>184</v>
      </c>
      <c r="L1539" s="178"/>
      <c r="M1539" s="179" t="s">
        <v>32</v>
      </c>
      <c r="N1539" s="180" t="s">
        <v>50</v>
      </c>
      <c r="P1539" s="142">
        <f>O1539*H1539</f>
        <v>0</v>
      </c>
      <c r="Q1539" s="142">
        <v>8.8000000000000005E-3</v>
      </c>
      <c r="R1539" s="142">
        <f>Q1539*H1539</f>
        <v>0.15840000000000001</v>
      </c>
      <c r="S1539" s="142">
        <v>0</v>
      </c>
      <c r="T1539" s="143">
        <f>S1539*H1539</f>
        <v>0</v>
      </c>
      <c r="AR1539" s="144" t="s">
        <v>241</v>
      </c>
      <c r="AT1539" s="144" t="s">
        <v>398</v>
      </c>
      <c r="AU1539" s="144" t="s">
        <v>88</v>
      </c>
      <c r="AY1539" s="18" t="s">
        <v>178</v>
      </c>
      <c r="BE1539" s="145">
        <f>IF(N1539="základní",J1539,0)</f>
        <v>0</v>
      </c>
      <c r="BF1539" s="145">
        <f>IF(N1539="snížená",J1539,0)</f>
        <v>0</v>
      </c>
      <c r="BG1539" s="145">
        <f>IF(N1539="zákl. přenesená",J1539,0)</f>
        <v>0</v>
      </c>
      <c r="BH1539" s="145">
        <f>IF(N1539="sníž. přenesená",J1539,0)</f>
        <v>0</v>
      </c>
      <c r="BI1539" s="145">
        <f>IF(N1539="nulová",J1539,0)</f>
        <v>0</v>
      </c>
      <c r="BJ1539" s="18" t="s">
        <v>86</v>
      </c>
      <c r="BK1539" s="145">
        <f>ROUND(I1539*H1539,2)</f>
        <v>0</v>
      </c>
      <c r="BL1539" s="18" t="s">
        <v>185</v>
      </c>
      <c r="BM1539" s="144" t="s">
        <v>2640</v>
      </c>
    </row>
    <row r="1540" spans="2:65" s="1" customFormat="1" ht="37.799999999999997" customHeight="1">
      <c r="B1540" s="34"/>
      <c r="C1540" s="133" t="s">
        <v>2641</v>
      </c>
      <c r="D1540" s="133" t="s">
        <v>180</v>
      </c>
      <c r="E1540" s="134" t="s">
        <v>714</v>
      </c>
      <c r="F1540" s="135" t="s">
        <v>715</v>
      </c>
      <c r="G1540" s="136" t="s">
        <v>219</v>
      </c>
      <c r="H1540" s="137">
        <v>61</v>
      </c>
      <c r="I1540" s="138"/>
      <c r="J1540" s="139">
        <f>ROUND(I1540*H1540,2)</f>
        <v>0</v>
      </c>
      <c r="K1540" s="135" t="s">
        <v>184</v>
      </c>
      <c r="L1540" s="34"/>
      <c r="M1540" s="140" t="s">
        <v>32</v>
      </c>
      <c r="N1540" s="141" t="s">
        <v>50</v>
      </c>
      <c r="P1540" s="142">
        <f>O1540*H1540</f>
        <v>0</v>
      </c>
      <c r="Q1540" s="142">
        <v>1E-4</v>
      </c>
      <c r="R1540" s="142">
        <f>Q1540*H1540</f>
        <v>6.1000000000000004E-3</v>
      </c>
      <c r="S1540" s="142">
        <v>0</v>
      </c>
      <c r="T1540" s="143">
        <f>S1540*H1540</f>
        <v>0</v>
      </c>
      <c r="AR1540" s="144" t="s">
        <v>185</v>
      </c>
      <c r="AT1540" s="144" t="s">
        <v>180</v>
      </c>
      <c r="AU1540" s="144" t="s">
        <v>88</v>
      </c>
      <c r="AY1540" s="18" t="s">
        <v>178</v>
      </c>
      <c r="BE1540" s="145">
        <f>IF(N1540="základní",J1540,0)</f>
        <v>0</v>
      </c>
      <c r="BF1540" s="145">
        <f>IF(N1540="snížená",J1540,0)</f>
        <v>0</v>
      </c>
      <c r="BG1540" s="145">
        <f>IF(N1540="zákl. přenesená",J1540,0)</f>
        <v>0</v>
      </c>
      <c r="BH1540" s="145">
        <f>IF(N1540="sníž. přenesená",J1540,0)</f>
        <v>0</v>
      </c>
      <c r="BI1540" s="145">
        <f>IF(N1540="nulová",J1540,0)</f>
        <v>0</v>
      </c>
      <c r="BJ1540" s="18" t="s">
        <v>86</v>
      </c>
      <c r="BK1540" s="145">
        <f>ROUND(I1540*H1540,2)</f>
        <v>0</v>
      </c>
      <c r="BL1540" s="18" t="s">
        <v>185</v>
      </c>
      <c r="BM1540" s="144" t="s">
        <v>2642</v>
      </c>
    </row>
    <row r="1541" spans="2:65" s="1" customFormat="1" ht="10.199999999999999">
      <c r="B1541" s="34"/>
      <c r="D1541" s="146" t="s">
        <v>187</v>
      </c>
      <c r="F1541" s="147" t="s">
        <v>717</v>
      </c>
      <c r="I1541" s="148"/>
      <c r="L1541" s="34"/>
      <c r="M1541" s="149"/>
      <c r="T1541" s="55"/>
      <c r="AT1541" s="18" t="s">
        <v>187</v>
      </c>
      <c r="AU1541" s="18" t="s">
        <v>88</v>
      </c>
    </row>
    <row r="1542" spans="2:65" s="12" customFormat="1" ht="10.199999999999999">
      <c r="B1542" s="150"/>
      <c r="D1542" s="151" t="s">
        <v>189</v>
      </c>
      <c r="E1542" s="152" t="s">
        <v>32</v>
      </c>
      <c r="F1542" s="153" t="s">
        <v>2027</v>
      </c>
      <c r="H1542" s="152" t="s">
        <v>32</v>
      </c>
      <c r="I1542" s="154"/>
      <c r="L1542" s="150"/>
      <c r="M1542" s="155"/>
      <c r="T1542" s="156"/>
      <c r="AT1542" s="152" t="s">
        <v>189</v>
      </c>
      <c r="AU1542" s="152" t="s">
        <v>88</v>
      </c>
      <c r="AV1542" s="12" t="s">
        <v>86</v>
      </c>
      <c r="AW1542" s="12" t="s">
        <v>41</v>
      </c>
      <c r="AX1542" s="12" t="s">
        <v>79</v>
      </c>
      <c r="AY1542" s="152" t="s">
        <v>178</v>
      </c>
    </row>
    <row r="1543" spans="2:65" s="12" customFormat="1" ht="10.199999999999999">
      <c r="B1543" s="150"/>
      <c r="D1543" s="151" t="s">
        <v>189</v>
      </c>
      <c r="E1543" s="152" t="s">
        <v>32</v>
      </c>
      <c r="F1543" s="153" t="s">
        <v>2000</v>
      </c>
      <c r="H1543" s="152" t="s">
        <v>32</v>
      </c>
      <c r="I1543" s="154"/>
      <c r="L1543" s="150"/>
      <c r="M1543" s="155"/>
      <c r="T1543" s="156"/>
      <c r="AT1543" s="152" t="s">
        <v>189</v>
      </c>
      <c r="AU1543" s="152" t="s">
        <v>88</v>
      </c>
      <c r="AV1543" s="12" t="s">
        <v>86</v>
      </c>
      <c r="AW1543" s="12" t="s">
        <v>41</v>
      </c>
      <c r="AX1543" s="12" t="s">
        <v>79</v>
      </c>
      <c r="AY1543" s="152" t="s">
        <v>178</v>
      </c>
    </row>
    <row r="1544" spans="2:65" s="13" customFormat="1" ht="10.199999999999999">
      <c r="B1544" s="157"/>
      <c r="D1544" s="151" t="s">
        <v>189</v>
      </c>
      <c r="E1544" s="158" t="s">
        <v>32</v>
      </c>
      <c r="F1544" s="159" t="s">
        <v>2643</v>
      </c>
      <c r="H1544" s="160">
        <v>36</v>
      </c>
      <c r="I1544" s="161"/>
      <c r="L1544" s="157"/>
      <c r="M1544" s="162"/>
      <c r="T1544" s="163"/>
      <c r="AT1544" s="158" t="s">
        <v>189</v>
      </c>
      <c r="AU1544" s="158" t="s">
        <v>88</v>
      </c>
      <c r="AV1544" s="13" t="s">
        <v>88</v>
      </c>
      <c r="AW1544" s="13" t="s">
        <v>41</v>
      </c>
      <c r="AX1544" s="13" t="s">
        <v>79</v>
      </c>
      <c r="AY1544" s="158" t="s">
        <v>178</v>
      </c>
    </row>
    <row r="1545" spans="2:65" s="13" customFormat="1" ht="10.199999999999999">
      <c r="B1545" s="157"/>
      <c r="D1545" s="151" t="s">
        <v>189</v>
      </c>
      <c r="E1545" s="158" t="s">
        <v>32</v>
      </c>
      <c r="F1545" s="159" t="s">
        <v>2644</v>
      </c>
      <c r="H1545" s="160">
        <v>3</v>
      </c>
      <c r="I1545" s="161"/>
      <c r="L1545" s="157"/>
      <c r="M1545" s="162"/>
      <c r="T1545" s="163"/>
      <c r="AT1545" s="158" t="s">
        <v>189</v>
      </c>
      <c r="AU1545" s="158" t="s">
        <v>88</v>
      </c>
      <c r="AV1545" s="13" t="s">
        <v>88</v>
      </c>
      <c r="AW1545" s="13" t="s">
        <v>41</v>
      </c>
      <c r="AX1545" s="13" t="s">
        <v>79</v>
      </c>
      <c r="AY1545" s="158" t="s">
        <v>178</v>
      </c>
    </row>
    <row r="1546" spans="2:65" s="13" customFormat="1" ht="10.199999999999999">
      <c r="B1546" s="157"/>
      <c r="D1546" s="151" t="s">
        <v>189</v>
      </c>
      <c r="E1546" s="158" t="s">
        <v>32</v>
      </c>
      <c r="F1546" s="159" t="s">
        <v>2645</v>
      </c>
      <c r="H1546" s="160">
        <v>22</v>
      </c>
      <c r="I1546" s="161"/>
      <c r="L1546" s="157"/>
      <c r="M1546" s="162"/>
      <c r="T1546" s="163"/>
      <c r="AT1546" s="158" t="s">
        <v>189</v>
      </c>
      <c r="AU1546" s="158" t="s">
        <v>88</v>
      </c>
      <c r="AV1546" s="13" t="s">
        <v>88</v>
      </c>
      <c r="AW1546" s="13" t="s">
        <v>41</v>
      </c>
      <c r="AX1546" s="13" t="s">
        <v>79</v>
      </c>
      <c r="AY1546" s="158" t="s">
        <v>178</v>
      </c>
    </row>
    <row r="1547" spans="2:65" s="14" customFormat="1" ht="10.199999999999999">
      <c r="B1547" s="164"/>
      <c r="D1547" s="151" t="s">
        <v>189</v>
      </c>
      <c r="E1547" s="165" t="s">
        <v>32</v>
      </c>
      <c r="F1547" s="166" t="s">
        <v>192</v>
      </c>
      <c r="H1547" s="167">
        <v>61</v>
      </c>
      <c r="I1547" s="168"/>
      <c r="L1547" s="164"/>
      <c r="M1547" s="169"/>
      <c r="T1547" s="170"/>
      <c r="AT1547" s="165" t="s">
        <v>189</v>
      </c>
      <c r="AU1547" s="165" t="s">
        <v>88</v>
      </c>
      <c r="AV1547" s="14" t="s">
        <v>185</v>
      </c>
      <c r="AW1547" s="14" t="s">
        <v>41</v>
      </c>
      <c r="AX1547" s="14" t="s">
        <v>86</v>
      </c>
      <c r="AY1547" s="165" t="s">
        <v>178</v>
      </c>
    </row>
    <row r="1548" spans="2:65" s="1" customFormat="1" ht="21.75" customHeight="1">
      <c r="B1548" s="34"/>
      <c r="C1548" s="171" t="s">
        <v>2646</v>
      </c>
      <c r="D1548" s="171" t="s">
        <v>398</v>
      </c>
      <c r="E1548" s="172" t="s">
        <v>724</v>
      </c>
      <c r="F1548" s="173" t="s">
        <v>725</v>
      </c>
      <c r="G1548" s="174" t="s">
        <v>219</v>
      </c>
      <c r="H1548" s="175">
        <v>61</v>
      </c>
      <c r="I1548" s="176"/>
      <c r="J1548" s="177">
        <f>ROUND(I1548*H1548,2)</f>
        <v>0</v>
      </c>
      <c r="K1548" s="173" t="s">
        <v>184</v>
      </c>
      <c r="L1548" s="178"/>
      <c r="M1548" s="179" t="s">
        <v>32</v>
      </c>
      <c r="N1548" s="180" t="s">
        <v>50</v>
      </c>
      <c r="P1548" s="142">
        <f>O1548*H1548</f>
        <v>0</v>
      </c>
      <c r="Q1548" s="142">
        <v>1.8E-3</v>
      </c>
      <c r="R1548" s="142">
        <f>Q1548*H1548</f>
        <v>0.10979999999999999</v>
      </c>
      <c r="S1548" s="142">
        <v>0</v>
      </c>
      <c r="T1548" s="143">
        <f>S1548*H1548</f>
        <v>0</v>
      </c>
      <c r="AR1548" s="144" t="s">
        <v>241</v>
      </c>
      <c r="AT1548" s="144" t="s">
        <v>398</v>
      </c>
      <c r="AU1548" s="144" t="s">
        <v>88</v>
      </c>
      <c r="AY1548" s="18" t="s">
        <v>178</v>
      </c>
      <c r="BE1548" s="145">
        <f>IF(N1548="základní",J1548,0)</f>
        <v>0</v>
      </c>
      <c r="BF1548" s="145">
        <f>IF(N1548="snížená",J1548,0)</f>
        <v>0</v>
      </c>
      <c r="BG1548" s="145">
        <f>IF(N1548="zákl. přenesená",J1548,0)</f>
        <v>0</v>
      </c>
      <c r="BH1548" s="145">
        <f>IF(N1548="sníž. přenesená",J1548,0)</f>
        <v>0</v>
      </c>
      <c r="BI1548" s="145">
        <f>IF(N1548="nulová",J1548,0)</f>
        <v>0</v>
      </c>
      <c r="BJ1548" s="18" t="s">
        <v>86</v>
      </c>
      <c r="BK1548" s="145">
        <f>ROUND(I1548*H1548,2)</f>
        <v>0</v>
      </c>
      <c r="BL1548" s="18" t="s">
        <v>185</v>
      </c>
      <c r="BM1548" s="144" t="s">
        <v>2647</v>
      </c>
    </row>
    <row r="1549" spans="2:65" s="1" customFormat="1" ht="33" customHeight="1">
      <c r="B1549" s="34"/>
      <c r="C1549" s="133" t="s">
        <v>2648</v>
      </c>
      <c r="D1549" s="133" t="s">
        <v>180</v>
      </c>
      <c r="E1549" s="134" t="s">
        <v>2649</v>
      </c>
      <c r="F1549" s="135" t="s">
        <v>2650</v>
      </c>
      <c r="G1549" s="136" t="s">
        <v>277</v>
      </c>
      <c r="H1549" s="137">
        <v>2.8980000000000001</v>
      </c>
      <c r="I1549" s="138"/>
      <c r="J1549" s="139">
        <f>ROUND(I1549*H1549,2)</f>
        <v>0</v>
      </c>
      <c r="K1549" s="135" t="s">
        <v>184</v>
      </c>
      <c r="L1549" s="34"/>
      <c r="M1549" s="140" t="s">
        <v>32</v>
      </c>
      <c r="N1549" s="141" t="s">
        <v>50</v>
      </c>
      <c r="P1549" s="142">
        <f>O1549*H1549</f>
        <v>0</v>
      </c>
      <c r="Q1549" s="142">
        <v>0</v>
      </c>
      <c r="R1549" s="142">
        <f>Q1549*H1549</f>
        <v>0</v>
      </c>
      <c r="S1549" s="142">
        <v>0.6</v>
      </c>
      <c r="T1549" s="143">
        <f>S1549*H1549</f>
        <v>1.7388000000000001</v>
      </c>
      <c r="AR1549" s="144" t="s">
        <v>185</v>
      </c>
      <c r="AT1549" s="144" t="s">
        <v>180</v>
      </c>
      <c r="AU1549" s="144" t="s">
        <v>88</v>
      </c>
      <c r="AY1549" s="18" t="s">
        <v>178</v>
      </c>
      <c r="BE1549" s="145">
        <f>IF(N1549="základní",J1549,0)</f>
        <v>0</v>
      </c>
      <c r="BF1549" s="145">
        <f>IF(N1549="snížená",J1549,0)</f>
        <v>0</v>
      </c>
      <c r="BG1549" s="145">
        <f>IF(N1549="zákl. přenesená",J1549,0)</f>
        <v>0</v>
      </c>
      <c r="BH1549" s="145">
        <f>IF(N1549="sníž. přenesená",J1549,0)</f>
        <v>0</v>
      </c>
      <c r="BI1549" s="145">
        <f>IF(N1549="nulová",J1549,0)</f>
        <v>0</v>
      </c>
      <c r="BJ1549" s="18" t="s">
        <v>86</v>
      </c>
      <c r="BK1549" s="145">
        <f>ROUND(I1549*H1549,2)</f>
        <v>0</v>
      </c>
      <c r="BL1549" s="18" t="s">
        <v>185</v>
      </c>
      <c r="BM1549" s="144" t="s">
        <v>2651</v>
      </c>
    </row>
    <row r="1550" spans="2:65" s="1" customFormat="1" ht="10.199999999999999">
      <c r="B1550" s="34"/>
      <c r="D1550" s="146" t="s">
        <v>187</v>
      </c>
      <c r="F1550" s="147" t="s">
        <v>2652</v>
      </c>
      <c r="I1550" s="148"/>
      <c r="L1550" s="34"/>
      <c r="M1550" s="149"/>
      <c r="T1550" s="55"/>
      <c r="AT1550" s="18" t="s">
        <v>187</v>
      </c>
      <c r="AU1550" s="18" t="s">
        <v>88</v>
      </c>
    </row>
    <row r="1551" spans="2:65" s="12" customFormat="1" ht="10.199999999999999">
      <c r="B1551" s="150"/>
      <c r="D1551" s="151" t="s">
        <v>189</v>
      </c>
      <c r="E1551" s="152" t="s">
        <v>32</v>
      </c>
      <c r="F1551" s="153" t="s">
        <v>2027</v>
      </c>
      <c r="H1551" s="152" t="s">
        <v>32</v>
      </c>
      <c r="I1551" s="154"/>
      <c r="L1551" s="150"/>
      <c r="M1551" s="155"/>
      <c r="T1551" s="156"/>
      <c r="AT1551" s="152" t="s">
        <v>189</v>
      </c>
      <c r="AU1551" s="152" t="s">
        <v>88</v>
      </c>
      <c r="AV1551" s="12" t="s">
        <v>86</v>
      </c>
      <c r="AW1551" s="12" t="s">
        <v>41</v>
      </c>
      <c r="AX1551" s="12" t="s">
        <v>79</v>
      </c>
      <c r="AY1551" s="152" t="s">
        <v>178</v>
      </c>
    </row>
    <row r="1552" spans="2:65" s="12" customFormat="1" ht="10.199999999999999">
      <c r="B1552" s="150"/>
      <c r="D1552" s="151" t="s">
        <v>189</v>
      </c>
      <c r="E1552" s="152" t="s">
        <v>32</v>
      </c>
      <c r="F1552" s="153" t="s">
        <v>2000</v>
      </c>
      <c r="H1552" s="152" t="s">
        <v>32</v>
      </c>
      <c r="I1552" s="154"/>
      <c r="L1552" s="150"/>
      <c r="M1552" s="155"/>
      <c r="T1552" s="156"/>
      <c r="AT1552" s="152" t="s">
        <v>189</v>
      </c>
      <c r="AU1552" s="152" t="s">
        <v>88</v>
      </c>
      <c r="AV1552" s="12" t="s">
        <v>86</v>
      </c>
      <c r="AW1552" s="12" t="s">
        <v>41</v>
      </c>
      <c r="AX1552" s="12" t="s">
        <v>79</v>
      </c>
      <c r="AY1552" s="152" t="s">
        <v>178</v>
      </c>
    </row>
    <row r="1553" spans="2:65" s="12" customFormat="1" ht="10.199999999999999">
      <c r="B1553" s="150"/>
      <c r="D1553" s="151" t="s">
        <v>189</v>
      </c>
      <c r="E1553" s="152" t="s">
        <v>32</v>
      </c>
      <c r="F1553" s="153" t="s">
        <v>393</v>
      </c>
      <c r="H1553" s="152" t="s">
        <v>32</v>
      </c>
      <c r="I1553" s="154"/>
      <c r="L1553" s="150"/>
      <c r="M1553" s="155"/>
      <c r="T1553" s="156"/>
      <c r="AT1553" s="152" t="s">
        <v>189</v>
      </c>
      <c r="AU1553" s="152" t="s">
        <v>88</v>
      </c>
      <c r="AV1553" s="12" t="s">
        <v>86</v>
      </c>
      <c r="AW1553" s="12" t="s">
        <v>41</v>
      </c>
      <c r="AX1553" s="12" t="s">
        <v>79</v>
      </c>
      <c r="AY1553" s="152" t="s">
        <v>178</v>
      </c>
    </row>
    <row r="1554" spans="2:65" s="12" customFormat="1" ht="10.199999999999999">
      <c r="B1554" s="150"/>
      <c r="D1554" s="151" t="s">
        <v>189</v>
      </c>
      <c r="E1554" s="152" t="s">
        <v>32</v>
      </c>
      <c r="F1554" s="153" t="s">
        <v>2609</v>
      </c>
      <c r="H1554" s="152" t="s">
        <v>32</v>
      </c>
      <c r="I1554" s="154"/>
      <c r="L1554" s="150"/>
      <c r="M1554" s="155"/>
      <c r="T1554" s="156"/>
      <c r="AT1554" s="152" t="s">
        <v>189</v>
      </c>
      <c r="AU1554" s="152" t="s">
        <v>88</v>
      </c>
      <c r="AV1554" s="12" t="s">
        <v>86</v>
      </c>
      <c r="AW1554" s="12" t="s">
        <v>41</v>
      </c>
      <c r="AX1554" s="12" t="s">
        <v>79</v>
      </c>
      <c r="AY1554" s="152" t="s">
        <v>178</v>
      </c>
    </row>
    <row r="1555" spans="2:65" s="13" customFormat="1" ht="10.199999999999999">
      <c r="B1555" s="157"/>
      <c r="D1555" s="151" t="s">
        <v>189</v>
      </c>
      <c r="E1555" s="158" t="s">
        <v>32</v>
      </c>
      <c r="F1555" s="159" t="s">
        <v>2653</v>
      </c>
      <c r="H1555" s="160">
        <v>2.8980000000000001</v>
      </c>
      <c r="I1555" s="161"/>
      <c r="L1555" s="157"/>
      <c r="M1555" s="162"/>
      <c r="T1555" s="163"/>
      <c r="AT1555" s="158" t="s">
        <v>189</v>
      </c>
      <c r="AU1555" s="158" t="s">
        <v>88</v>
      </c>
      <c r="AV1555" s="13" t="s">
        <v>88</v>
      </c>
      <c r="AW1555" s="13" t="s">
        <v>41</v>
      </c>
      <c r="AX1555" s="13" t="s">
        <v>79</v>
      </c>
      <c r="AY1555" s="158" t="s">
        <v>178</v>
      </c>
    </row>
    <row r="1556" spans="2:65" s="14" customFormat="1" ht="10.199999999999999">
      <c r="B1556" s="164"/>
      <c r="D1556" s="151" t="s">
        <v>189</v>
      </c>
      <c r="E1556" s="165" t="s">
        <v>32</v>
      </c>
      <c r="F1556" s="166" t="s">
        <v>192</v>
      </c>
      <c r="H1556" s="167">
        <v>2.8980000000000001</v>
      </c>
      <c r="I1556" s="168"/>
      <c r="L1556" s="164"/>
      <c r="M1556" s="169"/>
      <c r="T1556" s="170"/>
      <c r="AT1556" s="165" t="s">
        <v>189</v>
      </c>
      <c r="AU1556" s="165" t="s">
        <v>88</v>
      </c>
      <c r="AV1556" s="14" t="s">
        <v>185</v>
      </c>
      <c r="AW1556" s="14" t="s">
        <v>41</v>
      </c>
      <c r="AX1556" s="14" t="s">
        <v>86</v>
      </c>
      <c r="AY1556" s="165" t="s">
        <v>178</v>
      </c>
    </row>
    <row r="1557" spans="2:65" s="1" customFormat="1" ht="24.15" customHeight="1">
      <c r="B1557" s="34"/>
      <c r="C1557" s="133" t="s">
        <v>2654</v>
      </c>
      <c r="D1557" s="133" t="s">
        <v>180</v>
      </c>
      <c r="E1557" s="134" t="s">
        <v>746</v>
      </c>
      <c r="F1557" s="135" t="s">
        <v>747</v>
      </c>
      <c r="G1557" s="136" t="s">
        <v>748</v>
      </c>
      <c r="H1557" s="137">
        <v>28</v>
      </c>
      <c r="I1557" s="138"/>
      <c r="J1557" s="139">
        <f>ROUND(I1557*H1557,2)</f>
        <v>0</v>
      </c>
      <c r="K1557" s="135" t="s">
        <v>184</v>
      </c>
      <c r="L1557" s="34"/>
      <c r="M1557" s="140" t="s">
        <v>32</v>
      </c>
      <c r="N1557" s="141" t="s">
        <v>50</v>
      </c>
      <c r="P1557" s="142">
        <f>O1557*H1557</f>
        <v>0</v>
      </c>
      <c r="Q1557" s="142">
        <v>3.1E-4</v>
      </c>
      <c r="R1557" s="142">
        <f>Q1557*H1557</f>
        <v>8.6800000000000002E-3</v>
      </c>
      <c r="S1557" s="142">
        <v>0</v>
      </c>
      <c r="T1557" s="143">
        <f>S1557*H1557</f>
        <v>0</v>
      </c>
      <c r="AR1557" s="144" t="s">
        <v>185</v>
      </c>
      <c r="AT1557" s="144" t="s">
        <v>180</v>
      </c>
      <c r="AU1557" s="144" t="s">
        <v>88</v>
      </c>
      <c r="AY1557" s="18" t="s">
        <v>178</v>
      </c>
      <c r="BE1557" s="145">
        <f>IF(N1557="základní",J1557,0)</f>
        <v>0</v>
      </c>
      <c r="BF1557" s="145">
        <f>IF(N1557="snížená",J1557,0)</f>
        <v>0</v>
      </c>
      <c r="BG1557" s="145">
        <f>IF(N1557="zákl. přenesená",J1557,0)</f>
        <v>0</v>
      </c>
      <c r="BH1557" s="145">
        <f>IF(N1557="sníž. přenesená",J1557,0)</f>
        <v>0</v>
      </c>
      <c r="BI1557" s="145">
        <f>IF(N1557="nulová",J1557,0)</f>
        <v>0</v>
      </c>
      <c r="BJ1557" s="18" t="s">
        <v>86</v>
      </c>
      <c r="BK1557" s="145">
        <f>ROUND(I1557*H1557,2)</f>
        <v>0</v>
      </c>
      <c r="BL1557" s="18" t="s">
        <v>185</v>
      </c>
      <c r="BM1557" s="144" t="s">
        <v>2655</v>
      </c>
    </row>
    <row r="1558" spans="2:65" s="1" customFormat="1" ht="10.199999999999999">
      <c r="B1558" s="34"/>
      <c r="D1558" s="146" t="s">
        <v>187</v>
      </c>
      <c r="F1558" s="147" t="s">
        <v>750</v>
      </c>
      <c r="I1558" s="148"/>
      <c r="L1558" s="34"/>
      <c r="M1558" s="149"/>
      <c r="T1558" s="55"/>
      <c r="AT1558" s="18" t="s">
        <v>187</v>
      </c>
      <c r="AU1558" s="18" t="s">
        <v>88</v>
      </c>
    </row>
    <row r="1559" spans="2:65" s="12" customFormat="1" ht="10.199999999999999">
      <c r="B1559" s="150"/>
      <c r="D1559" s="151" t="s">
        <v>189</v>
      </c>
      <c r="E1559" s="152" t="s">
        <v>32</v>
      </c>
      <c r="F1559" s="153" t="s">
        <v>2027</v>
      </c>
      <c r="H1559" s="152" t="s">
        <v>32</v>
      </c>
      <c r="I1559" s="154"/>
      <c r="L1559" s="150"/>
      <c r="M1559" s="155"/>
      <c r="T1559" s="156"/>
      <c r="AT1559" s="152" t="s">
        <v>189</v>
      </c>
      <c r="AU1559" s="152" t="s">
        <v>88</v>
      </c>
      <c r="AV1559" s="12" t="s">
        <v>86</v>
      </c>
      <c r="AW1559" s="12" t="s">
        <v>41</v>
      </c>
      <c r="AX1559" s="12" t="s">
        <v>79</v>
      </c>
      <c r="AY1559" s="152" t="s">
        <v>178</v>
      </c>
    </row>
    <row r="1560" spans="2:65" s="12" customFormat="1" ht="10.199999999999999">
      <c r="B1560" s="150"/>
      <c r="D1560" s="151" t="s">
        <v>189</v>
      </c>
      <c r="E1560" s="152" t="s">
        <v>32</v>
      </c>
      <c r="F1560" s="153" t="s">
        <v>2000</v>
      </c>
      <c r="H1560" s="152" t="s">
        <v>32</v>
      </c>
      <c r="I1560" s="154"/>
      <c r="L1560" s="150"/>
      <c r="M1560" s="155"/>
      <c r="T1560" s="156"/>
      <c r="AT1560" s="152" t="s">
        <v>189</v>
      </c>
      <c r="AU1560" s="152" t="s">
        <v>88</v>
      </c>
      <c r="AV1560" s="12" t="s">
        <v>86</v>
      </c>
      <c r="AW1560" s="12" t="s">
        <v>41</v>
      </c>
      <c r="AX1560" s="12" t="s">
        <v>79</v>
      </c>
      <c r="AY1560" s="152" t="s">
        <v>178</v>
      </c>
    </row>
    <row r="1561" spans="2:65" s="13" customFormat="1" ht="10.199999999999999">
      <c r="B1561" s="157"/>
      <c r="D1561" s="151" t="s">
        <v>189</v>
      </c>
      <c r="E1561" s="158" t="s">
        <v>32</v>
      </c>
      <c r="F1561" s="159" t="s">
        <v>2656</v>
      </c>
      <c r="H1561" s="160">
        <v>28</v>
      </c>
      <c r="I1561" s="161"/>
      <c r="L1561" s="157"/>
      <c r="M1561" s="162"/>
      <c r="T1561" s="163"/>
      <c r="AT1561" s="158" t="s">
        <v>189</v>
      </c>
      <c r="AU1561" s="158" t="s">
        <v>88</v>
      </c>
      <c r="AV1561" s="13" t="s">
        <v>88</v>
      </c>
      <c r="AW1561" s="13" t="s">
        <v>41</v>
      </c>
      <c r="AX1561" s="13" t="s">
        <v>79</v>
      </c>
      <c r="AY1561" s="158" t="s">
        <v>178</v>
      </c>
    </row>
    <row r="1562" spans="2:65" s="14" customFormat="1" ht="10.199999999999999">
      <c r="B1562" s="164"/>
      <c r="D1562" s="151" t="s">
        <v>189</v>
      </c>
      <c r="E1562" s="165" t="s">
        <v>32</v>
      </c>
      <c r="F1562" s="166" t="s">
        <v>192</v>
      </c>
      <c r="H1562" s="167">
        <v>28</v>
      </c>
      <c r="I1562" s="168"/>
      <c r="L1562" s="164"/>
      <c r="M1562" s="169"/>
      <c r="T1562" s="170"/>
      <c r="AT1562" s="165" t="s">
        <v>189</v>
      </c>
      <c r="AU1562" s="165" t="s">
        <v>88</v>
      </c>
      <c r="AV1562" s="14" t="s">
        <v>185</v>
      </c>
      <c r="AW1562" s="14" t="s">
        <v>41</v>
      </c>
      <c r="AX1562" s="14" t="s">
        <v>86</v>
      </c>
      <c r="AY1562" s="165" t="s">
        <v>178</v>
      </c>
    </row>
    <row r="1563" spans="2:65" s="1" customFormat="1" ht="24.15" customHeight="1">
      <c r="B1563" s="34"/>
      <c r="C1563" s="133" t="s">
        <v>2657</v>
      </c>
      <c r="D1563" s="133" t="s">
        <v>180</v>
      </c>
      <c r="E1563" s="134" t="s">
        <v>755</v>
      </c>
      <c r="F1563" s="135" t="s">
        <v>1692</v>
      </c>
      <c r="G1563" s="136" t="s">
        <v>202</v>
      </c>
      <c r="H1563" s="137">
        <v>691</v>
      </c>
      <c r="I1563" s="138"/>
      <c r="J1563" s="139">
        <f>ROUND(I1563*H1563,2)</f>
        <v>0</v>
      </c>
      <c r="K1563" s="135" t="s">
        <v>184</v>
      </c>
      <c r="L1563" s="34"/>
      <c r="M1563" s="140" t="s">
        <v>32</v>
      </c>
      <c r="N1563" s="141" t="s">
        <v>50</v>
      </c>
      <c r="P1563" s="142">
        <f>O1563*H1563</f>
        <v>0</v>
      </c>
      <c r="Q1563" s="142">
        <v>0</v>
      </c>
      <c r="R1563" s="142">
        <f>Q1563*H1563</f>
        <v>0</v>
      </c>
      <c r="S1563" s="142">
        <v>0</v>
      </c>
      <c r="T1563" s="143">
        <f>S1563*H1563</f>
        <v>0</v>
      </c>
      <c r="AR1563" s="144" t="s">
        <v>185</v>
      </c>
      <c r="AT1563" s="144" t="s">
        <v>180</v>
      </c>
      <c r="AU1563" s="144" t="s">
        <v>88</v>
      </c>
      <c r="AY1563" s="18" t="s">
        <v>178</v>
      </c>
      <c r="BE1563" s="145">
        <f>IF(N1563="základní",J1563,0)</f>
        <v>0</v>
      </c>
      <c r="BF1563" s="145">
        <f>IF(N1563="snížená",J1563,0)</f>
        <v>0</v>
      </c>
      <c r="BG1563" s="145">
        <f>IF(N1563="zákl. přenesená",J1563,0)</f>
        <v>0</v>
      </c>
      <c r="BH1563" s="145">
        <f>IF(N1563="sníž. přenesená",J1563,0)</f>
        <v>0</v>
      </c>
      <c r="BI1563" s="145">
        <f>IF(N1563="nulová",J1563,0)</f>
        <v>0</v>
      </c>
      <c r="BJ1563" s="18" t="s">
        <v>86</v>
      </c>
      <c r="BK1563" s="145">
        <f>ROUND(I1563*H1563,2)</f>
        <v>0</v>
      </c>
      <c r="BL1563" s="18" t="s">
        <v>185</v>
      </c>
      <c r="BM1563" s="144" t="s">
        <v>2658</v>
      </c>
    </row>
    <row r="1564" spans="2:65" s="1" customFormat="1" ht="10.199999999999999">
      <c r="B1564" s="34"/>
      <c r="D1564" s="146" t="s">
        <v>187</v>
      </c>
      <c r="F1564" s="147" t="s">
        <v>758</v>
      </c>
      <c r="I1564" s="148"/>
      <c r="L1564" s="34"/>
      <c r="M1564" s="149"/>
      <c r="T1564" s="55"/>
      <c r="AT1564" s="18" t="s">
        <v>187</v>
      </c>
      <c r="AU1564" s="18" t="s">
        <v>88</v>
      </c>
    </row>
    <row r="1565" spans="2:65" s="13" customFormat="1" ht="10.199999999999999">
      <c r="B1565" s="157"/>
      <c r="D1565" s="151" t="s">
        <v>189</v>
      </c>
      <c r="E1565" s="158" t="s">
        <v>32</v>
      </c>
      <c r="F1565" s="159" t="s">
        <v>2659</v>
      </c>
      <c r="H1565" s="160">
        <v>691</v>
      </c>
      <c r="I1565" s="161"/>
      <c r="L1565" s="157"/>
      <c r="M1565" s="162"/>
      <c r="T1565" s="163"/>
      <c r="AT1565" s="158" t="s">
        <v>189</v>
      </c>
      <c r="AU1565" s="158" t="s">
        <v>88</v>
      </c>
      <c r="AV1565" s="13" t="s">
        <v>88</v>
      </c>
      <c r="AW1565" s="13" t="s">
        <v>41</v>
      </c>
      <c r="AX1565" s="13" t="s">
        <v>86</v>
      </c>
      <c r="AY1565" s="158" t="s">
        <v>178</v>
      </c>
    </row>
    <row r="1566" spans="2:65" s="1" customFormat="1" ht="24.15" customHeight="1">
      <c r="B1566" s="34"/>
      <c r="C1566" s="133" t="s">
        <v>2660</v>
      </c>
      <c r="D1566" s="133" t="s">
        <v>180</v>
      </c>
      <c r="E1566" s="134" t="s">
        <v>1708</v>
      </c>
      <c r="F1566" s="135" t="s">
        <v>1709</v>
      </c>
      <c r="G1566" s="136" t="s">
        <v>219</v>
      </c>
      <c r="H1566" s="137">
        <v>1</v>
      </c>
      <c r="I1566" s="138"/>
      <c r="J1566" s="139">
        <f>ROUND(I1566*H1566,2)</f>
        <v>0</v>
      </c>
      <c r="K1566" s="135" t="s">
        <v>184</v>
      </c>
      <c r="L1566" s="34"/>
      <c r="M1566" s="140" t="s">
        <v>32</v>
      </c>
      <c r="N1566" s="141" t="s">
        <v>50</v>
      </c>
      <c r="P1566" s="142">
        <f>O1566*H1566</f>
        <v>0</v>
      </c>
      <c r="Q1566" s="142">
        <v>0.41488999999999998</v>
      </c>
      <c r="R1566" s="142">
        <f>Q1566*H1566</f>
        <v>0.41488999999999998</v>
      </c>
      <c r="S1566" s="142">
        <v>0</v>
      </c>
      <c r="T1566" s="143">
        <f>S1566*H1566</f>
        <v>0</v>
      </c>
      <c r="AR1566" s="144" t="s">
        <v>185</v>
      </c>
      <c r="AT1566" s="144" t="s">
        <v>180</v>
      </c>
      <c r="AU1566" s="144" t="s">
        <v>88</v>
      </c>
      <c r="AY1566" s="18" t="s">
        <v>178</v>
      </c>
      <c r="BE1566" s="145">
        <f>IF(N1566="základní",J1566,0)</f>
        <v>0</v>
      </c>
      <c r="BF1566" s="145">
        <f>IF(N1566="snížená",J1566,0)</f>
        <v>0</v>
      </c>
      <c r="BG1566" s="145">
        <f>IF(N1566="zákl. přenesená",J1566,0)</f>
        <v>0</v>
      </c>
      <c r="BH1566" s="145">
        <f>IF(N1566="sníž. přenesená",J1566,0)</f>
        <v>0</v>
      </c>
      <c r="BI1566" s="145">
        <f>IF(N1566="nulová",J1566,0)</f>
        <v>0</v>
      </c>
      <c r="BJ1566" s="18" t="s">
        <v>86</v>
      </c>
      <c r="BK1566" s="145">
        <f>ROUND(I1566*H1566,2)</f>
        <v>0</v>
      </c>
      <c r="BL1566" s="18" t="s">
        <v>185</v>
      </c>
      <c r="BM1566" s="144" t="s">
        <v>2661</v>
      </c>
    </row>
    <row r="1567" spans="2:65" s="1" customFormat="1" ht="10.199999999999999">
      <c r="B1567" s="34"/>
      <c r="D1567" s="146" t="s">
        <v>187</v>
      </c>
      <c r="F1567" s="147" t="s">
        <v>1711</v>
      </c>
      <c r="I1567" s="148"/>
      <c r="L1567" s="34"/>
      <c r="M1567" s="149"/>
      <c r="T1567" s="55"/>
      <c r="AT1567" s="18" t="s">
        <v>187</v>
      </c>
      <c r="AU1567" s="18" t="s">
        <v>88</v>
      </c>
    </row>
    <row r="1568" spans="2:65" s="12" customFormat="1" ht="10.199999999999999">
      <c r="B1568" s="150"/>
      <c r="D1568" s="151" t="s">
        <v>189</v>
      </c>
      <c r="E1568" s="152" t="s">
        <v>32</v>
      </c>
      <c r="F1568" s="153" t="s">
        <v>2027</v>
      </c>
      <c r="H1568" s="152" t="s">
        <v>32</v>
      </c>
      <c r="I1568" s="154"/>
      <c r="L1568" s="150"/>
      <c r="M1568" s="155"/>
      <c r="T1568" s="156"/>
      <c r="AT1568" s="152" t="s">
        <v>189</v>
      </c>
      <c r="AU1568" s="152" t="s">
        <v>88</v>
      </c>
      <c r="AV1568" s="12" t="s">
        <v>86</v>
      </c>
      <c r="AW1568" s="12" t="s">
        <v>41</v>
      </c>
      <c r="AX1568" s="12" t="s">
        <v>79</v>
      </c>
      <c r="AY1568" s="152" t="s">
        <v>178</v>
      </c>
    </row>
    <row r="1569" spans="2:65" s="12" customFormat="1" ht="10.199999999999999">
      <c r="B1569" s="150"/>
      <c r="D1569" s="151" t="s">
        <v>189</v>
      </c>
      <c r="E1569" s="152" t="s">
        <v>32</v>
      </c>
      <c r="F1569" s="153" t="s">
        <v>2662</v>
      </c>
      <c r="H1569" s="152" t="s">
        <v>32</v>
      </c>
      <c r="I1569" s="154"/>
      <c r="L1569" s="150"/>
      <c r="M1569" s="155"/>
      <c r="T1569" s="156"/>
      <c r="AT1569" s="152" t="s">
        <v>189</v>
      </c>
      <c r="AU1569" s="152" t="s">
        <v>88</v>
      </c>
      <c r="AV1569" s="12" t="s">
        <v>86</v>
      </c>
      <c r="AW1569" s="12" t="s">
        <v>41</v>
      </c>
      <c r="AX1569" s="12" t="s">
        <v>79</v>
      </c>
      <c r="AY1569" s="152" t="s">
        <v>178</v>
      </c>
    </row>
    <row r="1570" spans="2:65" s="13" customFormat="1" ht="10.199999999999999">
      <c r="B1570" s="157"/>
      <c r="D1570" s="151" t="s">
        <v>189</v>
      </c>
      <c r="E1570" s="158" t="s">
        <v>32</v>
      </c>
      <c r="F1570" s="159" t="s">
        <v>2663</v>
      </c>
      <c r="H1570" s="160">
        <v>1</v>
      </c>
      <c r="I1570" s="161"/>
      <c r="L1570" s="157"/>
      <c r="M1570" s="162"/>
      <c r="T1570" s="163"/>
      <c r="AT1570" s="158" t="s">
        <v>189</v>
      </c>
      <c r="AU1570" s="158" t="s">
        <v>88</v>
      </c>
      <c r="AV1570" s="13" t="s">
        <v>88</v>
      </c>
      <c r="AW1570" s="13" t="s">
        <v>41</v>
      </c>
      <c r="AX1570" s="13" t="s">
        <v>79</v>
      </c>
      <c r="AY1570" s="158" t="s">
        <v>178</v>
      </c>
    </row>
    <row r="1571" spans="2:65" s="14" customFormat="1" ht="10.199999999999999">
      <c r="B1571" s="164"/>
      <c r="D1571" s="151" t="s">
        <v>189</v>
      </c>
      <c r="E1571" s="165" t="s">
        <v>32</v>
      </c>
      <c r="F1571" s="166" t="s">
        <v>192</v>
      </c>
      <c r="H1571" s="167">
        <v>1</v>
      </c>
      <c r="I1571" s="168"/>
      <c r="L1571" s="164"/>
      <c r="M1571" s="169"/>
      <c r="T1571" s="170"/>
      <c r="AT1571" s="165" t="s">
        <v>189</v>
      </c>
      <c r="AU1571" s="165" t="s">
        <v>88</v>
      </c>
      <c r="AV1571" s="14" t="s">
        <v>185</v>
      </c>
      <c r="AW1571" s="14" t="s">
        <v>41</v>
      </c>
      <c r="AX1571" s="14" t="s">
        <v>86</v>
      </c>
      <c r="AY1571" s="165" t="s">
        <v>178</v>
      </c>
    </row>
    <row r="1572" spans="2:65" s="1" customFormat="1" ht="21.75" customHeight="1">
      <c r="B1572" s="34"/>
      <c r="C1572" s="171" t="s">
        <v>2664</v>
      </c>
      <c r="D1572" s="171" t="s">
        <v>398</v>
      </c>
      <c r="E1572" s="172" t="s">
        <v>2665</v>
      </c>
      <c r="F1572" s="173" t="s">
        <v>2666</v>
      </c>
      <c r="G1572" s="174" t="s">
        <v>219</v>
      </c>
      <c r="H1572" s="175">
        <v>1.02</v>
      </c>
      <c r="I1572" s="176"/>
      <c r="J1572" s="177">
        <f>ROUND(I1572*H1572,2)</f>
        <v>0</v>
      </c>
      <c r="K1572" s="173" t="s">
        <v>184</v>
      </c>
      <c r="L1572" s="178"/>
      <c r="M1572" s="179" t="s">
        <v>32</v>
      </c>
      <c r="N1572" s="180" t="s">
        <v>50</v>
      </c>
      <c r="P1572" s="142">
        <f>O1572*H1572</f>
        <v>0</v>
      </c>
      <c r="Q1572" s="142">
        <v>1.6</v>
      </c>
      <c r="R1572" s="142">
        <f>Q1572*H1572</f>
        <v>1.6320000000000001</v>
      </c>
      <c r="S1572" s="142">
        <v>0</v>
      </c>
      <c r="T1572" s="143">
        <f>S1572*H1572</f>
        <v>0</v>
      </c>
      <c r="AR1572" s="144" t="s">
        <v>241</v>
      </c>
      <c r="AT1572" s="144" t="s">
        <v>398</v>
      </c>
      <c r="AU1572" s="144" t="s">
        <v>88</v>
      </c>
      <c r="AY1572" s="18" t="s">
        <v>178</v>
      </c>
      <c r="BE1572" s="145">
        <f>IF(N1572="základní",J1572,0)</f>
        <v>0</v>
      </c>
      <c r="BF1572" s="145">
        <f>IF(N1572="snížená",J1572,0)</f>
        <v>0</v>
      </c>
      <c r="BG1572" s="145">
        <f>IF(N1572="zákl. přenesená",J1572,0)</f>
        <v>0</v>
      </c>
      <c r="BH1572" s="145">
        <f>IF(N1572="sníž. přenesená",J1572,0)</f>
        <v>0</v>
      </c>
      <c r="BI1572" s="145">
        <f>IF(N1572="nulová",J1572,0)</f>
        <v>0</v>
      </c>
      <c r="BJ1572" s="18" t="s">
        <v>86</v>
      </c>
      <c r="BK1572" s="145">
        <f>ROUND(I1572*H1572,2)</f>
        <v>0</v>
      </c>
      <c r="BL1572" s="18" t="s">
        <v>185</v>
      </c>
      <c r="BM1572" s="144" t="s">
        <v>2667</v>
      </c>
    </row>
    <row r="1573" spans="2:65" s="13" customFormat="1" ht="10.199999999999999">
      <c r="B1573" s="157"/>
      <c r="D1573" s="151" t="s">
        <v>189</v>
      </c>
      <c r="F1573" s="159" t="s">
        <v>784</v>
      </c>
      <c r="H1573" s="160">
        <v>1.02</v>
      </c>
      <c r="I1573" s="161"/>
      <c r="L1573" s="157"/>
      <c r="M1573" s="162"/>
      <c r="T1573" s="163"/>
      <c r="AT1573" s="158" t="s">
        <v>189</v>
      </c>
      <c r="AU1573" s="158" t="s">
        <v>88</v>
      </c>
      <c r="AV1573" s="13" t="s">
        <v>88</v>
      </c>
      <c r="AW1573" s="13" t="s">
        <v>4</v>
      </c>
      <c r="AX1573" s="13" t="s">
        <v>86</v>
      </c>
      <c r="AY1573" s="158" t="s">
        <v>178</v>
      </c>
    </row>
    <row r="1574" spans="2:65" s="1" customFormat="1" ht="24.15" customHeight="1">
      <c r="B1574" s="34"/>
      <c r="C1574" s="171" t="s">
        <v>2668</v>
      </c>
      <c r="D1574" s="171" t="s">
        <v>398</v>
      </c>
      <c r="E1574" s="172" t="s">
        <v>772</v>
      </c>
      <c r="F1574" s="173" t="s">
        <v>773</v>
      </c>
      <c r="G1574" s="174" t="s">
        <v>219</v>
      </c>
      <c r="H1574" s="175">
        <v>1</v>
      </c>
      <c r="I1574" s="176"/>
      <c r="J1574" s="177">
        <f>ROUND(I1574*H1574,2)</f>
        <v>0</v>
      </c>
      <c r="K1574" s="173" t="s">
        <v>184</v>
      </c>
      <c r="L1574" s="178"/>
      <c r="M1574" s="179" t="s">
        <v>32</v>
      </c>
      <c r="N1574" s="180" t="s">
        <v>50</v>
      </c>
      <c r="P1574" s="142">
        <f>O1574*H1574</f>
        <v>0</v>
      </c>
      <c r="Q1574" s="142">
        <v>2E-3</v>
      </c>
      <c r="R1574" s="142">
        <f>Q1574*H1574</f>
        <v>2E-3</v>
      </c>
      <c r="S1574" s="142">
        <v>0</v>
      </c>
      <c r="T1574" s="143">
        <f>S1574*H1574</f>
        <v>0</v>
      </c>
      <c r="AR1574" s="144" t="s">
        <v>241</v>
      </c>
      <c r="AT1574" s="144" t="s">
        <v>398</v>
      </c>
      <c r="AU1574" s="144" t="s">
        <v>88</v>
      </c>
      <c r="AY1574" s="18" t="s">
        <v>178</v>
      </c>
      <c r="BE1574" s="145">
        <f>IF(N1574="základní",J1574,0)</f>
        <v>0</v>
      </c>
      <c r="BF1574" s="145">
        <f>IF(N1574="snížená",J1574,0)</f>
        <v>0</v>
      </c>
      <c r="BG1574" s="145">
        <f>IF(N1574="zákl. přenesená",J1574,0)</f>
        <v>0</v>
      </c>
      <c r="BH1574" s="145">
        <f>IF(N1574="sníž. přenesená",J1574,0)</f>
        <v>0</v>
      </c>
      <c r="BI1574" s="145">
        <f>IF(N1574="nulová",J1574,0)</f>
        <v>0</v>
      </c>
      <c r="BJ1574" s="18" t="s">
        <v>86</v>
      </c>
      <c r="BK1574" s="145">
        <f>ROUND(I1574*H1574,2)</f>
        <v>0</v>
      </c>
      <c r="BL1574" s="18" t="s">
        <v>185</v>
      </c>
      <c r="BM1574" s="144" t="s">
        <v>2669</v>
      </c>
    </row>
    <row r="1575" spans="2:65" s="1" customFormat="1" ht="24.15" customHeight="1">
      <c r="B1575" s="34"/>
      <c r="C1575" s="133" t="s">
        <v>2670</v>
      </c>
      <c r="D1575" s="133" t="s">
        <v>180</v>
      </c>
      <c r="E1575" s="134" t="s">
        <v>761</v>
      </c>
      <c r="F1575" s="135" t="s">
        <v>762</v>
      </c>
      <c r="G1575" s="136" t="s">
        <v>219</v>
      </c>
      <c r="H1575" s="137">
        <v>28</v>
      </c>
      <c r="I1575" s="138"/>
      <c r="J1575" s="139">
        <f>ROUND(I1575*H1575,2)</f>
        <v>0</v>
      </c>
      <c r="K1575" s="135" t="s">
        <v>184</v>
      </c>
      <c r="L1575" s="34"/>
      <c r="M1575" s="140" t="s">
        <v>32</v>
      </c>
      <c r="N1575" s="141" t="s">
        <v>50</v>
      </c>
      <c r="P1575" s="142">
        <f>O1575*H1575</f>
        <v>0</v>
      </c>
      <c r="Q1575" s="142">
        <v>0.41488999999999998</v>
      </c>
      <c r="R1575" s="142">
        <f>Q1575*H1575</f>
        <v>11.61692</v>
      </c>
      <c r="S1575" s="142">
        <v>0</v>
      </c>
      <c r="T1575" s="143">
        <f>S1575*H1575</f>
        <v>0</v>
      </c>
      <c r="AR1575" s="144" t="s">
        <v>185</v>
      </c>
      <c r="AT1575" s="144" t="s">
        <v>180</v>
      </c>
      <c r="AU1575" s="144" t="s">
        <v>88</v>
      </c>
      <c r="AY1575" s="18" t="s">
        <v>178</v>
      </c>
      <c r="BE1575" s="145">
        <f>IF(N1575="základní",J1575,0)</f>
        <v>0</v>
      </c>
      <c r="BF1575" s="145">
        <f>IF(N1575="snížená",J1575,0)</f>
        <v>0</v>
      </c>
      <c r="BG1575" s="145">
        <f>IF(N1575="zákl. přenesená",J1575,0)</f>
        <v>0</v>
      </c>
      <c r="BH1575" s="145">
        <f>IF(N1575="sníž. přenesená",J1575,0)</f>
        <v>0</v>
      </c>
      <c r="BI1575" s="145">
        <f>IF(N1575="nulová",J1575,0)</f>
        <v>0</v>
      </c>
      <c r="BJ1575" s="18" t="s">
        <v>86</v>
      </c>
      <c r="BK1575" s="145">
        <f>ROUND(I1575*H1575,2)</f>
        <v>0</v>
      </c>
      <c r="BL1575" s="18" t="s">
        <v>185</v>
      </c>
      <c r="BM1575" s="144" t="s">
        <v>2671</v>
      </c>
    </row>
    <row r="1576" spans="2:65" s="1" customFormat="1" ht="10.199999999999999">
      <c r="B1576" s="34"/>
      <c r="D1576" s="146" t="s">
        <v>187</v>
      </c>
      <c r="F1576" s="147" t="s">
        <v>764</v>
      </c>
      <c r="I1576" s="148"/>
      <c r="L1576" s="34"/>
      <c r="M1576" s="149"/>
      <c r="T1576" s="55"/>
      <c r="AT1576" s="18" t="s">
        <v>187</v>
      </c>
      <c r="AU1576" s="18" t="s">
        <v>88</v>
      </c>
    </row>
    <row r="1577" spans="2:65" s="12" customFormat="1" ht="10.199999999999999">
      <c r="B1577" s="150"/>
      <c r="D1577" s="151" t="s">
        <v>189</v>
      </c>
      <c r="E1577" s="152" t="s">
        <v>32</v>
      </c>
      <c r="F1577" s="153" t="s">
        <v>2027</v>
      </c>
      <c r="H1577" s="152" t="s">
        <v>32</v>
      </c>
      <c r="I1577" s="154"/>
      <c r="L1577" s="150"/>
      <c r="M1577" s="155"/>
      <c r="T1577" s="156"/>
      <c r="AT1577" s="152" t="s">
        <v>189</v>
      </c>
      <c r="AU1577" s="152" t="s">
        <v>88</v>
      </c>
      <c r="AV1577" s="12" t="s">
        <v>86</v>
      </c>
      <c r="AW1577" s="12" t="s">
        <v>41</v>
      </c>
      <c r="AX1577" s="12" t="s">
        <v>79</v>
      </c>
      <c r="AY1577" s="152" t="s">
        <v>178</v>
      </c>
    </row>
    <row r="1578" spans="2:65" s="12" customFormat="1" ht="10.199999999999999">
      <c r="B1578" s="150"/>
      <c r="D1578" s="151" t="s">
        <v>189</v>
      </c>
      <c r="E1578" s="152" t="s">
        <v>32</v>
      </c>
      <c r="F1578" s="153" t="s">
        <v>2081</v>
      </c>
      <c r="H1578" s="152" t="s">
        <v>32</v>
      </c>
      <c r="I1578" s="154"/>
      <c r="L1578" s="150"/>
      <c r="M1578" s="155"/>
      <c r="T1578" s="156"/>
      <c r="AT1578" s="152" t="s">
        <v>189</v>
      </c>
      <c r="AU1578" s="152" t="s">
        <v>88</v>
      </c>
      <c r="AV1578" s="12" t="s">
        <v>86</v>
      </c>
      <c r="AW1578" s="12" t="s">
        <v>41</v>
      </c>
      <c r="AX1578" s="12" t="s">
        <v>79</v>
      </c>
      <c r="AY1578" s="152" t="s">
        <v>178</v>
      </c>
    </row>
    <row r="1579" spans="2:65" s="12" customFormat="1" ht="10.199999999999999">
      <c r="B1579" s="150"/>
      <c r="D1579" s="151" t="s">
        <v>189</v>
      </c>
      <c r="E1579" s="152" t="s">
        <v>32</v>
      </c>
      <c r="F1579" s="153" t="s">
        <v>475</v>
      </c>
      <c r="H1579" s="152" t="s">
        <v>32</v>
      </c>
      <c r="I1579" s="154"/>
      <c r="L1579" s="150"/>
      <c r="M1579" s="155"/>
      <c r="T1579" s="156"/>
      <c r="AT1579" s="152" t="s">
        <v>189</v>
      </c>
      <c r="AU1579" s="152" t="s">
        <v>88</v>
      </c>
      <c r="AV1579" s="12" t="s">
        <v>86</v>
      </c>
      <c r="AW1579" s="12" t="s">
        <v>41</v>
      </c>
      <c r="AX1579" s="12" t="s">
        <v>79</v>
      </c>
      <c r="AY1579" s="152" t="s">
        <v>178</v>
      </c>
    </row>
    <row r="1580" spans="2:65" s="13" customFormat="1" ht="10.199999999999999">
      <c r="B1580" s="157"/>
      <c r="D1580" s="151" t="s">
        <v>189</v>
      </c>
      <c r="E1580" s="158" t="s">
        <v>32</v>
      </c>
      <c r="F1580" s="159" t="s">
        <v>2387</v>
      </c>
      <c r="H1580" s="160">
        <v>28</v>
      </c>
      <c r="I1580" s="161"/>
      <c r="L1580" s="157"/>
      <c r="M1580" s="162"/>
      <c r="T1580" s="163"/>
      <c r="AT1580" s="158" t="s">
        <v>189</v>
      </c>
      <c r="AU1580" s="158" t="s">
        <v>88</v>
      </c>
      <c r="AV1580" s="13" t="s">
        <v>88</v>
      </c>
      <c r="AW1580" s="13" t="s">
        <v>41</v>
      </c>
      <c r="AX1580" s="13" t="s">
        <v>79</v>
      </c>
      <c r="AY1580" s="158" t="s">
        <v>178</v>
      </c>
    </row>
    <row r="1581" spans="2:65" s="14" customFormat="1" ht="10.199999999999999">
      <c r="B1581" s="164"/>
      <c r="D1581" s="151" t="s">
        <v>189</v>
      </c>
      <c r="E1581" s="165" t="s">
        <v>32</v>
      </c>
      <c r="F1581" s="166" t="s">
        <v>192</v>
      </c>
      <c r="H1581" s="167">
        <v>28</v>
      </c>
      <c r="I1581" s="168"/>
      <c r="L1581" s="164"/>
      <c r="M1581" s="169"/>
      <c r="T1581" s="170"/>
      <c r="AT1581" s="165" t="s">
        <v>189</v>
      </c>
      <c r="AU1581" s="165" t="s">
        <v>88</v>
      </c>
      <c r="AV1581" s="14" t="s">
        <v>185</v>
      </c>
      <c r="AW1581" s="14" t="s">
        <v>41</v>
      </c>
      <c r="AX1581" s="14" t="s">
        <v>86</v>
      </c>
      <c r="AY1581" s="165" t="s">
        <v>178</v>
      </c>
    </row>
    <row r="1582" spans="2:65" s="1" customFormat="1" ht="21.75" customHeight="1">
      <c r="B1582" s="34"/>
      <c r="C1582" s="171" t="s">
        <v>2672</v>
      </c>
      <c r="D1582" s="171" t="s">
        <v>398</v>
      </c>
      <c r="E1582" s="172" t="s">
        <v>767</v>
      </c>
      <c r="F1582" s="173" t="s">
        <v>768</v>
      </c>
      <c r="G1582" s="174" t="s">
        <v>219</v>
      </c>
      <c r="H1582" s="175">
        <v>28.56</v>
      </c>
      <c r="I1582" s="176"/>
      <c r="J1582" s="177">
        <f>ROUND(I1582*H1582,2)</f>
        <v>0</v>
      </c>
      <c r="K1582" s="173" t="s">
        <v>184</v>
      </c>
      <c r="L1582" s="178"/>
      <c r="M1582" s="179" t="s">
        <v>32</v>
      </c>
      <c r="N1582" s="180" t="s">
        <v>50</v>
      </c>
      <c r="P1582" s="142">
        <f>O1582*H1582</f>
        <v>0</v>
      </c>
      <c r="Q1582" s="142">
        <v>1.87</v>
      </c>
      <c r="R1582" s="142">
        <f>Q1582*H1582</f>
        <v>53.407200000000003</v>
      </c>
      <c r="S1582" s="142">
        <v>0</v>
      </c>
      <c r="T1582" s="143">
        <f>S1582*H1582</f>
        <v>0</v>
      </c>
      <c r="AR1582" s="144" t="s">
        <v>241</v>
      </c>
      <c r="AT1582" s="144" t="s">
        <v>398</v>
      </c>
      <c r="AU1582" s="144" t="s">
        <v>88</v>
      </c>
      <c r="AY1582" s="18" t="s">
        <v>178</v>
      </c>
      <c r="BE1582" s="145">
        <f>IF(N1582="základní",J1582,0)</f>
        <v>0</v>
      </c>
      <c r="BF1582" s="145">
        <f>IF(N1582="snížená",J1582,0)</f>
        <v>0</v>
      </c>
      <c r="BG1582" s="145">
        <f>IF(N1582="zákl. přenesená",J1582,0)</f>
        <v>0</v>
      </c>
      <c r="BH1582" s="145">
        <f>IF(N1582="sníž. přenesená",J1582,0)</f>
        <v>0</v>
      </c>
      <c r="BI1582" s="145">
        <f>IF(N1582="nulová",J1582,0)</f>
        <v>0</v>
      </c>
      <c r="BJ1582" s="18" t="s">
        <v>86</v>
      </c>
      <c r="BK1582" s="145">
        <f>ROUND(I1582*H1582,2)</f>
        <v>0</v>
      </c>
      <c r="BL1582" s="18" t="s">
        <v>185</v>
      </c>
      <c r="BM1582" s="144" t="s">
        <v>2673</v>
      </c>
    </row>
    <row r="1583" spans="2:65" s="13" customFormat="1" ht="10.199999999999999">
      <c r="B1583" s="157"/>
      <c r="D1583" s="151" t="s">
        <v>189</v>
      </c>
      <c r="F1583" s="159" t="s">
        <v>2391</v>
      </c>
      <c r="H1583" s="160">
        <v>28.56</v>
      </c>
      <c r="I1583" s="161"/>
      <c r="L1583" s="157"/>
      <c r="M1583" s="162"/>
      <c r="T1583" s="163"/>
      <c r="AT1583" s="158" t="s">
        <v>189</v>
      </c>
      <c r="AU1583" s="158" t="s">
        <v>88</v>
      </c>
      <c r="AV1583" s="13" t="s">
        <v>88</v>
      </c>
      <c r="AW1583" s="13" t="s">
        <v>4</v>
      </c>
      <c r="AX1583" s="13" t="s">
        <v>86</v>
      </c>
      <c r="AY1583" s="158" t="s">
        <v>178</v>
      </c>
    </row>
    <row r="1584" spans="2:65" s="1" customFormat="1" ht="24.15" customHeight="1">
      <c r="B1584" s="34"/>
      <c r="C1584" s="171" t="s">
        <v>2674</v>
      </c>
      <c r="D1584" s="171" t="s">
        <v>398</v>
      </c>
      <c r="E1584" s="172" t="s">
        <v>772</v>
      </c>
      <c r="F1584" s="173" t="s">
        <v>773</v>
      </c>
      <c r="G1584" s="174" t="s">
        <v>219</v>
      </c>
      <c r="H1584" s="175">
        <v>28</v>
      </c>
      <c r="I1584" s="176"/>
      <c r="J1584" s="177">
        <f>ROUND(I1584*H1584,2)</f>
        <v>0</v>
      </c>
      <c r="K1584" s="173" t="s">
        <v>184</v>
      </c>
      <c r="L1584" s="178"/>
      <c r="M1584" s="179" t="s">
        <v>32</v>
      </c>
      <c r="N1584" s="180" t="s">
        <v>50</v>
      </c>
      <c r="P1584" s="142">
        <f>O1584*H1584</f>
        <v>0</v>
      </c>
      <c r="Q1584" s="142">
        <v>2E-3</v>
      </c>
      <c r="R1584" s="142">
        <f>Q1584*H1584</f>
        <v>5.6000000000000001E-2</v>
      </c>
      <c r="S1584" s="142">
        <v>0</v>
      </c>
      <c r="T1584" s="143">
        <f>S1584*H1584</f>
        <v>0</v>
      </c>
      <c r="AR1584" s="144" t="s">
        <v>241</v>
      </c>
      <c r="AT1584" s="144" t="s">
        <v>398</v>
      </c>
      <c r="AU1584" s="144" t="s">
        <v>88</v>
      </c>
      <c r="AY1584" s="18" t="s">
        <v>178</v>
      </c>
      <c r="BE1584" s="145">
        <f>IF(N1584="základní",J1584,0)</f>
        <v>0</v>
      </c>
      <c r="BF1584" s="145">
        <f>IF(N1584="snížená",J1584,0)</f>
        <v>0</v>
      </c>
      <c r="BG1584" s="145">
        <f>IF(N1584="zákl. přenesená",J1584,0)</f>
        <v>0</v>
      </c>
      <c r="BH1584" s="145">
        <f>IF(N1584="sníž. přenesená",J1584,0)</f>
        <v>0</v>
      </c>
      <c r="BI1584" s="145">
        <f>IF(N1584="nulová",J1584,0)</f>
        <v>0</v>
      </c>
      <c r="BJ1584" s="18" t="s">
        <v>86</v>
      </c>
      <c r="BK1584" s="145">
        <f>ROUND(I1584*H1584,2)</f>
        <v>0</v>
      </c>
      <c r="BL1584" s="18" t="s">
        <v>185</v>
      </c>
      <c r="BM1584" s="144" t="s">
        <v>2675</v>
      </c>
    </row>
    <row r="1585" spans="2:65" s="1" customFormat="1" ht="24.15" customHeight="1">
      <c r="B1585" s="34"/>
      <c r="C1585" s="133" t="s">
        <v>2676</v>
      </c>
      <c r="D1585" s="133" t="s">
        <v>180</v>
      </c>
      <c r="E1585" s="134" t="s">
        <v>790</v>
      </c>
      <c r="F1585" s="135" t="s">
        <v>791</v>
      </c>
      <c r="G1585" s="136" t="s">
        <v>219</v>
      </c>
      <c r="H1585" s="137">
        <v>28</v>
      </c>
      <c r="I1585" s="138"/>
      <c r="J1585" s="139">
        <f>ROUND(I1585*H1585,2)</f>
        <v>0</v>
      </c>
      <c r="K1585" s="135" t="s">
        <v>184</v>
      </c>
      <c r="L1585" s="34"/>
      <c r="M1585" s="140" t="s">
        <v>32</v>
      </c>
      <c r="N1585" s="141" t="s">
        <v>50</v>
      </c>
      <c r="P1585" s="142">
        <f>O1585*H1585</f>
        <v>0</v>
      </c>
      <c r="Q1585" s="142">
        <v>9.8899999999999995E-3</v>
      </c>
      <c r="R1585" s="142">
        <f>Q1585*H1585</f>
        <v>0.27692</v>
      </c>
      <c r="S1585" s="142">
        <v>0</v>
      </c>
      <c r="T1585" s="143">
        <f>S1585*H1585</f>
        <v>0</v>
      </c>
      <c r="AR1585" s="144" t="s">
        <v>185</v>
      </c>
      <c r="AT1585" s="144" t="s">
        <v>180</v>
      </c>
      <c r="AU1585" s="144" t="s">
        <v>88</v>
      </c>
      <c r="AY1585" s="18" t="s">
        <v>178</v>
      </c>
      <c r="BE1585" s="145">
        <f>IF(N1585="základní",J1585,0)</f>
        <v>0</v>
      </c>
      <c r="BF1585" s="145">
        <f>IF(N1585="snížená",J1585,0)</f>
        <v>0</v>
      </c>
      <c r="BG1585" s="145">
        <f>IF(N1585="zákl. přenesená",J1585,0)</f>
        <v>0</v>
      </c>
      <c r="BH1585" s="145">
        <f>IF(N1585="sníž. přenesená",J1585,0)</f>
        <v>0</v>
      </c>
      <c r="BI1585" s="145">
        <f>IF(N1585="nulová",J1585,0)</f>
        <v>0</v>
      </c>
      <c r="BJ1585" s="18" t="s">
        <v>86</v>
      </c>
      <c r="BK1585" s="145">
        <f>ROUND(I1585*H1585,2)</f>
        <v>0</v>
      </c>
      <c r="BL1585" s="18" t="s">
        <v>185</v>
      </c>
      <c r="BM1585" s="144" t="s">
        <v>2677</v>
      </c>
    </row>
    <row r="1586" spans="2:65" s="1" customFormat="1" ht="10.199999999999999">
      <c r="B1586" s="34"/>
      <c r="D1586" s="146" t="s">
        <v>187</v>
      </c>
      <c r="F1586" s="147" t="s">
        <v>793</v>
      </c>
      <c r="I1586" s="148"/>
      <c r="L1586" s="34"/>
      <c r="M1586" s="149"/>
      <c r="T1586" s="55"/>
      <c r="AT1586" s="18" t="s">
        <v>187</v>
      </c>
      <c r="AU1586" s="18" t="s">
        <v>88</v>
      </c>
    </row>
    <row r="1587" spans="2:65" s="12" customFormat="1" ht="10.199999999999999">
      <c r="B1587" s="150"/>
      <c r="D1587" s="151" t="s">
        <v>189</v>
      </c>
      <c r="E1587" s="152" t="s">
        <v>32</v>
      </c>
      <c r="F1587" s="153" t="s">
        <v>2027</v>
      </c>
      <c r="H1587" s="152" t="s">
        <v>32</v>
      </c>
      <c r="I1587" s="154"/>
      <c r="L1587" s="150"/>
      <c r="M1587" s="155"/>
      <c r="T1587" s="156"/>
      <c r="AT1587" s="152" t="s">
        <v>189</v>
      </c>
      <c r="AU1587" s="152" t="s">
        <v>88</v>
      </c>
      <c r="AV1587" s="12" t="s">
        <v>86</v>
      </c>
      <c r="AW1587" s="12" t="s">
        <v>41</v>
      </c>
      <c r="AX1587" s="12" t="s">
        <v>79</v>
      </c>
      <c r="AY1587" s="152" t="s">
        <v>178</v>
      </c>
    </row>
    <row r="1588" spans="2:65" s="12" customFormat="1" ht="10.199999999999999">
      <c r="B1588" s="150"/>
      <c r="D1588" s="151" t="s">
        <v>189</v>
      </c>
      <c r="E1588" s="152" t="s">
        <v>32</v>
      </c>
      <c r="F1588" s="153" t="s">
        <v>2081</v>
      </c>
      <c r="H1588" s="152" t="s">
        <v>32</v>
      </c>
      <c r="I1588" s="154"/>
      <c r="L1588" s="150"/>
      <c r="M1588" s="155"/>
      <c r="T1588" s="156"/>
      <c r="AT1588" s="152" t="s">
        <v>189</v>
      </c>
      <c r="AU1588" s="152" t="s">
        <v>88</v>
      </c>
      <c r="AV1588" s="12" t="s">
        <v>86</v>
      </c>
      <c r="AW1588" s="12" t="s">
        <v>41</v>
      </c>
      <c r="AX1588" s="12" t="s">
        <v>79</v>
      </c>
      <c r="AY1588" s="152" t="s">
        <v>178</v>
      </c>
    </row>
    <row r="1589" spans="2:65" s="12" customFormat="1" ht="10.199999999999999">
      <c r="B1589" s="150"/>
      <c r="D1589" s="151" t="s">
        <v>189</v>
      </c>
      <c r="E1589" s="152" t="s">
        <v>32</v>
      </c>
      <c r="F1589" s="153" t="s">
        <v>475</v>
      </c>
      <c r="H1589" s="152" t="s">
        <v>32</v>
      </c>
      <c r="I1589" s="154"/>
      <c r="L1589" s="150"/>
      <c r="M1589" s="155"/>
      <c r="T1589" s="156"/>
      <c r="AT1589" s="152" t="s">
        <v>189</v>
      </c>
      <c r="AU1589" s="152" t="s">
        <v>88</v>
      </c>
      <c r="AV1589" s="12" t="s">
        <v>86</v>
      </c>
      <c r="AW1589" s="12" t="s">
        <v>41</v>
      </c>
      <c r="AX1589" s="12" t="s">
        <v>79</v>
      </c>
      <c r="AY1589" s="152" t="s">
        <v>178</v>
      </c>
    </row>
    <row r="1590" spans="2:65" s="13" customFormat="1" ht="10.199999999999999">
      <c r="B1590" s="157"/>
      <c r="D1590" s="151" t="s">
        <v>189</v>
      </c>
      <c r="E1590" s="158" t="s">
        <v>32</v>
      </c>
      <c r="F1590" s="159" t="s">
        <v>2387</v>
      </c>
      <c r="H1590" s="160">
        <v>28</v>
      </c>
      <c r="I1590" s="161"/>
      <c r="L1590" s="157"/>
      <c r="M1590" s="162"/>
      <c r="T1590" s="163"/>
      <c r="AT1590" s="158" t="s">
        <v>189</v>
      </c>
      <c r="AU1590" s="158" t="s">
        <v>88</v>
      </c>
      <c r="AV1590" s="13" t="s">
        <v>88</v>
      </c>
      <c r="AW1590" s="13" t="s">
        <v>41</v>
      </c>
      <c r="AX1590" s="13" t="s">
        <v>79</v>
      </c>
      <c r="AY1590" s="158" t="s">
        <v>178</v>
      </c>
    </row>
    <row r="1591" spans="2:65" s="14" customFormat="1" ht="10.199999999999999">
      <c r="B1591" s="164"/>
      <c r="D1591" s="151" t="s">
        <v>189</v>
      </c>
      <c r="E1591" s="165" t="s">
        <v>32</v>
      </c>
      <c r="F1591" s="166" t="s">
        <v>192</v>
      </c>
      <c r="H1591" s="167">
        <v>28</v>
      </c>
      <c r="I1591" s="168"/>
      <c r="L1591" s="164"/>
      <c r="M1591" s="169"/>
      <c r="T1591" s="170"/>
      <c r="AT1591" s="165" t="s">
        <v>189</v>
      </c>
      <c r="AU1591" s="165" t="s">
        <v>88</v>
      </c>
      <c r="AV1591" s="14" t="s">
        <v>185</v>
      </c>
      <c r="AW1591" s="14" t="s">
        <v>41</v>
      </c>
      <c r="AX1591" s="14" t="s">
        <v>86</v>
      </c>
      <c r="AY1591" s="165" t="s">
        <v>178</v>
      </c>
    </row>
    <row r="1592" spans="2:65" s="1" customFormat="1" ht="16.5" customHeight="1">
      <c r="B1592" s="34"/>
      <c r="C1592" s="171" t="s">
        <v>2678</v>
      </c>
      <c r="D1592" s="171" t="s">
        <v>398</v>
      </c>
      <c r="E1592" s="172" t="s">
        <v>796</v>
      </c>
      <c r="F1592" s="173" t="s">
        <v>797</v>
      </c>
      <c r="G1592" s="174" t="s">
        <v>219</v>
      </c>
      <c r="H1592" s="175">
        <v>28.56</v>
      </c>
      <c r="I1592" s="176"/>
      <c r="J1592" s="177">
        <f>ROUND(I1592*H1592,2)</f>
        <v>0</v>
      </c>
      <c r="K1592" s="173" t="s">
        <v>184</v>
      </c>
      <c r="L1592" s="178"/>
      <c r="M1592" s="179" t="s">
        <v>32</v>
      </c>
      <c r="N1592" s="180" t="s">
        <v>50</v>
      </c>
      <c r="P1592" s="142">
        <f>O1592*H1592</f>
        <v>0</v>
      </c>
      <c r="Q1592" s="142">
        <v>0.26200000000000001</v>
      </c>
      <c r="R1592" s="142">
        <f>Q1592*H1592</f>
        <v>7.4827199999999996</v>
      </c>
      <c r="S1592" s="142">
        <v>0</v>
      </c>
      <c r="T1592" s="143">
        <f>S1592*H1592</f>
        <v>0</v>
      </c>
      <c r="AR1592" s="144" t="s">
        <v>241</v>
      </c>
      <c r="AT1592" s="144" t="s">
        <v>398</v>
      </c>
      <c r="AU1592" s="144" t="s">
        <v>88</v>
      </c>
      <c r="AY1592" s="18" t="s">
        <v>178</v>
      </c>
      <c r="BE1592" s="145">
        <f>IF(N1592="základní",J1592,0)</f>
        <v>0</v>
      </c>
      <c r="BF1592" s="145">
        <f>IF(N1592="snížená",J1592,0)</f>
        <v>0</v>
      </c>
      <c r="BG1592" s="145">
        <f>IF(N1592="zákl. přenesená",J1592,0)</f>
        <v>0</v>
      </c>
      <c r="BH1592" s="145">
        <f>IF(N1592="sníž. přenesená",J1592,0)</f>
        <v>0</v>
      </c>
      <c r="BI1592" s="145">
        <f>IF(N1592="nulová",J1592,0)</f>
        <v>0</v>
      </c>
      <c r="BJ1592" s="18" t="s">
        <v>86</v>
      </c>
      <c r="BK1592" s="145">
        <f>ROUND(I1592*H1592,2)</f>
        <v>0</v>
      </c>
      <c r="BL1592" s="18" t="s">
        <v>185</v>
      </c>
      <c r="BM1592" s="144" t="s">
        <v>2679</v>
      </c>
    </row>
    <row r="1593" spans="2:65" s="13" customFormat="1" ht="10.199999999999999">
      <c r="B1593" s="157"/>
      <c r="D1593" s="151" t="s">
        <v>189</v>
      </c>
      <c r="F1593" s="159" t="s">
        <v>2391</v>
      </c>
      <c r="H1593" s="160">
        <v>28.56</v>
      </c>
      <c r="I1593" s="161"/>
      <c r="L1593" s="157"/>
      <c r="M1593" s="162"/>
      <c r="T1593" s="163"/>
      <c r="AT1593" s="158" t="s">
        <v>189</v>
      </c>
      <c r="AU1593" s="158" t="s">
        <v>88</v>
      </c>
      <c r="AV1593" s="13" t="s">
        <v>88</v>
      </c>
      <c r="AW1593" s="13" t="s">
        <v>4</v>
      </c>
      <c r="AX1593" s="13" t="s">
        <v>86</v>
      </c>
      <c r="AY1593" s="158" t="s">
        <v>178</v>
      </c>
    </row>
    <row r="1594" spans="2:65" s="1" customFormat="1" ht="24.15" customHeight="1">
      <c r="B1594" s="34"/>
      <c r="C1594" s="171" t="s">
        <v>2680</v>
      </c>
      <c r="D1594" s="171" t="s">
        <v>398</v>
      </c>
      <c r="E1594" s="172" t="s">
        <v>772</v>
      </c>
      <c r="F1594" s="173" t="s">
        <v>773</v>
      </c>
      <c r="G1594" s="174" t="s">
        <v>219</v>
      </c>
      <c r="H1594" s="175">
        <v>28</v>
      </c>
      <c r="I1594" s="176"/>
      <c r="J1594" s="177">
        <f>ROUND(I1594*H1594,2)</f>
        <v>0</v>
      </c>
      <c r="K1594" s="173" t="s">
        <v>184</v>
      </c>
      <c r="L1594" s="178"/>
      <c r="M1594" s="179" t="s">
        <v>32</v>
      </c>
      <c r="N1594" s="180" t="s">
        <v>50</v>
      </c>
      <c r="P1594" s="142">
        <f>O1594*H1594</f>
        <v>0</v>
      </c>
      <c r="Q1594" s="142">
        <v>2E-3</v>
      </c>
      <c r="R1594" s="142">
        <f>Q1594*H1594</f>
        <v>5.6000000000000001E-2</v>
      </c>
      <c r="S1594" s="142">
        <v>0</v>
      </c>
      <c r="T1594" s="143">
        <f>S1594*H1594</f>
        <v>0</v>
      </c>
      <c r="AR1594" s="144" t="s">
        <v>241</v>
      </c>
      <c r="AT1594" s="144" t="s">
        <v>398</v>
      </c>
      <c r="AU1594" s="144" t="s">
        <v>88</v>
      </c>
      <c r="AY1594" s="18" t="s">
        <v>178</v>
      </c>
      <c r="BE1594" s="145">
        <f>IF(N1594="základní",J1594,0)</f>
        <v>0</v>
      </c>
      <c r="BF1594" s="145">
        <f>IF(N1594="snížená",J1594,0)</f>
        <v>0</v>
      </c>
      <c r="BG1594" s="145">
        <f>IF(N1594="zákl. přenesená",J1594,0)</f>
        <v>0</v>
      </c>
      <c r="BH1594" s="145">
        <f>IF(N1594="sníž. přenesená",J1594,0)</f>
        <v>0</v>
      </c>
      <c r="BI1594" s="145">
        <f>IF(N1594="nulová",J1594,0)</f>
        <v>0</v>
      </c>
      <c r="BJ1594" s="18" t="s">
        <v>86</v>
      </c>
      <c r="BK1594" s="145">
        <f>ROUND(I1594*H1594,2)</f>
        <v>0</v>
      </c>
      <c r="BL1594" s="18" t="s">
        <v>185</v>
      </c>
      <c r="BM1594" s="144" t="s">
        <v>2681</v>
      </c>
    </row>
    <row r="1595" spans="2:65" s="1" customFormat="1" ht="24.15" customHeight="1">
      <c r="B1595" s="34"/>
      <c r="C1595" s="133" t="s">
        <v>2682</v>
      </c>
      <c r="D1595" s="133" t="s">
        <v>180</v>
      </c>
      <c r="E1595" s="134" t="s">
        <v>1723</v>
      </c>
      <c r="F1595" s="135" t="s">
        <v>1724</v>
      </c>
      <c r="G1595" s="136" t="s">
        <v>219</v>
      </c>
      <c r="H1595" s="137">
        <v>28</v>
      </c>
      <c r="I1595" s="138"/>
      <c r="J1595" s="139">
        <f>ROUND(I1595*H1595,2)</f>
        <v>0</v>
      </c>
      <c r="K1595" s="135" t="s">
        <v>184</v>
      </c>
      <c r="L1595" s="34"/>
      <c r="M1595" s="140" t="s">
        <v>32</v>
      </c>
      <c r="N1595" s="141" t="s">
        <v>50</v>
      </c>
      <c r="P1595" s="142">
        <f>O1595*H1595</f>
        <v>0</v>
      </c>
      <c r="Q1595" s="142">
        <v>9.8899999999999995E-3</v>
      </c>
      <c r="R1595" s="142">
        <f>Q1595*H1595</f>
        <v>0.27692</v>
      </c>
      <c r="S1595" s="142">
        <v>0</v>
      </c>
      <c r="T1595" s="143">
        <f>S1595*H1595</f>
        <v>0</v>
      </c>
      <c r="AR1595" s="144" t="s">
        <v>185</v>
      </c>
      <c r="AT1595" s="144" t="s">
        <v>180</v>
      </c>
      <c r="AU1595" s="144" t="s">
        <v>88</v>
      </c>
      <c r="AY1595" s="18" t="s">
        <v>178</v>
      </c>
      <c r="BE1595" s="145">
        <f>IF(N1595="základní",J1595,0)</f>
        <v>0</v>
      </c>
      <c r="BF1595" s="145">
        <f>IF(N1595="snížená",J1595,0)</f>
        <v>0</v>
      </c>
      <c r="BG1595" s="145">
        <f>IF(N1595="zákl. přenesená",J1595,0)</f>
        <v>0</v>
      </c>
      <c r="BH1595" s="145">
        <f>IF(N1595="sníž. přenesená",J1595,0)</f>
        <v>0</v>
      </c>
      <c r="BI1595" s="145">
        <f>IF(N1595="nulová",J1595,0)</f>
        <v>0</v>
      </c>
      <c r="BJ1595" s="18" t="s">
        <v>86</v>
      </c>
      <c r="BK1595" s="145">
        <f>ROUND(I1595*H1595,2)</f>
        <v>0</v>
      </c>
      <c r="BL1595" s="18" t="s">
        <v>185</v>
      </c>
      <c r="BM1595" s="144" t="s">
        <v>2683</v>
      </c>
    </row>
    <row r="1596" spans="2:65" s="1" customFormat="1" ht="10.199999999999999">
      <c r="B1596" s="34"/>
      <c r="D1596" s="146" t="s">
        <v>187</v>
      </c>
      <c r="F1596" s="147" t="s">
        <v>1726</v>
      </c>
      <c r="I1596" s="148"/>
      <c r="L1596" s="34"/>
      <c r="M1596" s="149"/>
      <c r="T1596" s="55"/>
      <c r="AT1596" s="18" t="s">
        <v>187</v>
      </c>
      <c r="AU1596" s="18" t="s">
        <v>88</v>
      </c>
    </row>
    <row r="1597" spans="2:65" s="12" customFormat="1" ht="10.199999999999999">
      <c r="B1597" s="150"/>
      <c r="D1597" s="151" t="s">
        <v>189</v>
      </c>
      <c r="E1597" s="152" t="s">
        <v>32</v>
      </c>
      <c r="F1597" s="153" t="s">
        <v>2027</v>
      </c>
      <c r="H1597" s="152" t="s">
        <v>32</v>
      </c>
      <c r="I1597" s="154"/>
      <c r="L1597" s="150"/>
      <c r="M1597" s="155"/>
      <c r="T1597" s="156"/>
      <c r="AT1597" s="152" t="s">
        <v>189</v>
      </c>
      <c r="AU1597" s="152" t="s">
        <v>88</v>
      </c>
      <c r="AV1597" s="12" t="s">
        <v>86</v>
      </c>
      <c r="AW1597" s="12" t="s">
        <v>41</v>
      </c>
      <c r="AX1597" s="12" t="s">
        <v>79</v>
      </c>
      <c r="AY1597" s="152" t="s">
        <v>178</v>
      </c>
    </row>
    <row r="1598" spans="2:65" s="12" customFormat="1" ht="10.199999999999999">
      <c r="B1598" s="150"/>
      <c r="D1598" s="151" t="s">
        <v>189</v>
      </c>
      <c r="E1598" s="152" t="s">
        <v>32</v>
      </c>
      <c r="F1598" s="153" t="s">
        <v>2081</v>
      </c>
      <c r="H1598" s="152" t="s">
        <v>32</v>
      </c>
      <c r="I1598" s="154"/>
      <c r="L1598" s="150"/>
      <c r="M1598" s="155"/>
      <c r="T1598" s="156"/>
      <c r="AT1598" s="152" t="s">
        <v>189</v>
      </c>
      <c r="AU1598" s="152" t="s">
        <v>88</v>
      </c>
      <c r="AV1598" s="12" t="s">
        <v>86</v>
      </c>
      <c r="AW1598" s="12" t="s">
        <v>41</v>
      </c>
      <c r="AX1598" s="12" t="s">
        <v>79</v>
      </c>
      <c r="AY1598" s="152" t="s">
        <v>178</v>
      </c>
    </row>
    <row r="1599" spans="2:65" s="12" customFormat="1" ht="10.199999999999999">
      <c r="B1599" s="150"/>
      <c r="D1599" s="151" t="s">
        <v>189</v>
      </c>
      <c r="E1599" s="152" t="s">
        <v>32</v>
      </c>
      <c r="F1599" s="153" t="s">
        <v>475</v>
      </c>
      <c r="H1599" s="152" t="s">
        <v>32</v>
      </c>
      <c r="I1599" s="154"/>
      <c r="L1599" s="150"/>
      <c r="M1599" s="155"/>
      <c r="T1599" s="156"/>
      <c r="AT1599" s="152" t="s">
        <v>189</v>
      </c>
      <c r="AU1599" s="152" t="s">
        <v>88</v>
      </c>
      <c r="AV1599" s="12" t="s">
        <v>86</v>
      </c>
      <c r="AW1599" s="12" t="s">
        <v>41</v>
      </c>
      <c r="AX1599" s="12" t="s">
        <v>79</v>
      </c>
      <c r="AY1599" s="152" t="s">
        <v>178</v>
      </c>
    </row>
    <row r="1600" spans="2:65" s="13" customFormat="1" ht="10.199999999999999">
      <c r="B1600" s="157"/>
      <c r="D1600" s="151" t="s">
        <v>189</v>
      </c>
      <c r="E1600" s="158" t="s">
        <v>32</v>
      </c>
      <c r="F1600" s="159" t="s">
        <v>2387</v>
      </c>
      <c r="H1600" s="160">
        <v>28</v>
      </c>
      <c r="I1600" s="161"/>
      <c r="L1600" s="157"/>
      <c r="M1600" s="162"/>
      <c r="T1600" s="163"/>
      <c r="AT1600" s="158" t="s">
        <v>189</v>
      </c>
      <c r="AU1600" s="158" t="s">
        <v>88</v>
      </c>
      <c r="AV1600" s="13" t="s">
        <v>88</v>
      </c>
      <c r="AW1600" s="13" t="s">
        <v>41</v>
      </c>
      <c r="AX1600" s="13" t="s">
        <v>79</v>
      </c>
      <c r="AY1600" s="158" t="s">
        <v>178</v>
      </c>
    </row>
    <row r="1601" spans="2:65" s="14" customFormat="1" ht="10.199999999999999">
      <c r="B1601" s="164"/>
      <c r="D1601" s="151" t="s">
        <v>189</v>
      </c>
      <c r="E1601" s="165" t="s">
        <v>32</v>
      </c>
      <c r="F1601" s="166" t="s">
        <v>192</v>
      </c>
      <c r="H1601" s="167">
        <v>28</v>
      </c>
      <c r="I1601" s="168"/>
      <c r="L1601" s="164"/>
      <c r="M1601" s="169"/>
      <c r="T1601" s="170"/>
      <c r="AT1601" s="165" t="s">
        <v>189</v>
      </c>
      <c r="AU1601" s="165" t="s">
        <v>88</v>
      </c>
      <c r="AV1601" s="14" t="s">
        <v>185</v>
      </c>
      <c r="AW1601" s="14" t="s">
        <v>41</v>
      </c>
      <c r="AX1601" s="14" t="s">
        <v>86</v>
      </c>
      <c r="AY1601" s="165" t="s">
        <v>178</v>
      </c>
    </row>
    <row r="1602" spans="2:65" s="1" customFormat="1" ht="16.5" customHeight="1">
      <c r="B1602" s="34"/>
      <c r="C1602" s="171" t="s">
        <v>2684</v>
      </c>
      <c r="D1602" s="171" t="s">
        <v>398</v>
      </c>
      <c r="E1602" s="172" t="s">
        <v>1732</v>
      </c>
      <c r="F1602" s="173" t="s">
        <v>1733</v>
      </c>
      <c r="G1602" s="174" t="s">
        <v>219</v>
      </c>
      <c r="H1602" s="175">
        <v>28.56</v>
      </c>
      <c r="I1602" s="176"/>
      <c r="J1602" s="177">
        <f>ROUND(I1602*H1602,2)</f>
        <v>0</v>
      </c>
      <c r="K1602" s="173" t="s">
        <v>184</v>
      </c>
      <c r="L1602" s="178"/>
      <c r="M1602" s="179" t="s">
        <v>32</v>
      </c>
      <c r="N1602" s="180" t="s">
        <v>50</v>
      </c>
      <c r="P1602" s="142">
        <f>O1602*H1602</f>
        <v>0</v>
      </c>
      <c r="Q1602" s="142">
        <v>0.52600000000000002</v>
      </c>
      <c r="R1602" s="142">
        <f>Q1602*H1602</f>
        <v>15.02256</v>
      </c>
      <c r="S1602" s="142">
        <v>0</v>
      </c>
      <c r="T1602" s="143">
        <f>S1602*H1602</f>
        <v>0</v>
      </c>
      <c r="AR1602" s="144" t="s">
        <v>241</v>
      </c>
      <c r="AT1602" s="144" t="s">
        <v>398</v>
      </c>
      <c r="AU1602" s="144" t="s">
        <v>88</v>
      </c>
      <c r="AY1602" s="18" t="s">
        <v>178</v>
      </c>
      <c r="BE1602" s="145">
        <f>IF(N1602="základní",J1602,0)</f>
        <v>0</v>
      </c>
      <c r="BF1602" s="145">
        <f>IF(N1602="snížená",J1602,0)</f>
        <v>0</v>
      </c>
      <c r="BG1602" s="145">
        <f>IF(N1602="zákl. přenesená",J1602,0)</f>
        <v>0</v>
      </c>
      <c r="BH1602" s="145">
        <f>IF(N1602="sníž. přenesená",J1602,0)</f>
        <v>0</v>
      </c>
      <c r="BI1602" s="145">
        <f>IF(N1602="nulová",J1602,0)</f>
        <v>0</v>
      </c>
      <c r="BJ1602" s="18" t="s">
        <v>86</v>
      </c>
      <c r="BK1602" s="145">
        <f>ROUND(I1602*H1602,2)</f>
        <v>0</v>
      </c>
      <c r="BL1602" s="18" t="s">
        <v>185</v>
      </c>
      <c r="BM1602" s="144" t="s">
        <v>2685</v>
      </c>
    </row>
    <row r="1603" spans="2:65" s="13" customFormat="1" ht="10.199999999999999">
      <c r="B1603" s="157"/>
      <c r="D1603" s="151" t="s">
        <v>189</v>
      </c>
      <c r="F1603" s="159" t="s">
        <v>2391</v>
      </c>
      <c r="H1603" s="160">
        <v>28.56</v>
      </c>
      <c r="I1603" s="161"/>
      <c r="L1603" s="157"/>
      <c r="M1603" s="162"/>
      <c r="T1603" s="163"/>
      <c r="AT1603" s="158" t="s">
        <v>189</v>
      </c>
      <c r="AU1603" s="158" t="s">
        <v>88</v>
      </c>
      <c r="AV1603" s="13" t="s">
        <v>88</v>
      </c>
      <c r="AW1603" s="13" t="s">
        <v>4</v>
      </c>
      <c r="AX1603" s="13" t="s">
        <v>86</v>
      </c>
      <c r="AY1603" s="158" t="s">
        <v>178</v>
      </c>
    </row>
    <row r="1604" spans="2:65" s="1" customFormat="1" ht="24.15" customHeight="1">
      <c r="B1604" s="34"/>
      <c r="C1604" s="171" t="s">
        <v>2686</v>
      </c>
      <c r="D1604" s="171" t="s">
        <v>398</v>
      </c>
      <c r="E1604" s="172" t="s">
        <v>772</v>
      </c>
      <c r="F1604" s="173" t="s">
        <v>773</v>
      </c>
      <c r="G1604" s="174" t="s">
        <v>219</v>
      </c>
      <c r="H1604" s="175">
        <v>28</v>
      </c>
      <c r="I1604" s="176"/>
      <c r="J1604" s="177">
        <f>ROUND(I1604*H1604,2)</f>
        <v>0</v>
      </c>
      <c r="K1604" s="173" t="s">
        <v>184</v>
      </c>
      <c r="L1604" s="178"/>
      <c r="M1604" s="179" t="s">
        <v>32</v>
      </c>
      <c r="N1604" s="180" t="s">
        <v>50</v>
      </c>
      <c r="P1604" s="142">
        <f>O1604*H1604</f>
        <v>0</v>
      </c>
      <c r="Q1604" s="142">
        <v>2E-3</v>
      </c>
      <c r="R1604" s="142">
        <f>Q1604*H1604</f>
        <v>5.6000000000000001E-2</v>
      </c>
      <c r="S1604" s="142">
        <v>0</v>
      </c>
      <c r="T1604" s="143">
        <f>S1604*H1604</f>
        <v>0</v>
      </c>
      <c r="AR1604" s="144" t="s">
        <v>241</v>
      </c>
      <c r="AT1604" s="144" t="s">
        <v>398</v>
      </c>
      <c r="AU1604" s="144" t="s">
        <v>88</v>
      </c>
      <c r="AY1604" s="18" t="s">
        <v>178</v>
      </c>
      <c r="BE1604" s="145">
        <f>IF(N1604="základní",J1604,0)</f>
        <v>0</v>
      </c>
      <c r="BF1604" s="145">
        <f>IF(N1604="snížená",J1604,0)</f>
        <v>0</v>
      </c>
      <c r="BG1604" s="145">
        <f>IF(N1604="zákl. přenesená",J1604,0)</f>
        <v>0</v>
      </c>
      <c r="BH1604" s="145">
        <f>IF(N1604="sníž. přenesená",J1604,0)</f>
        <v>0</v>
      </c>
      <c r="BI1604" s="145">
        <f>IF(N1604="nulová",J1604,0)</f>
        <v>0</v>
      </c>
      <c r="BJ1604" s="18" t="s">
        <v>86</v>
      </c>
      <c r="BK1604" s="145">
        <f>ROUND(I1604*H1604,2)</f>
        <v>0</v>
      </c>
      <c r="BL1604" s="18" t="s">
        <v>185</v>
      </c>
      <c r="BM1604" s="144" t="s">
        <v>2687</v>
      </c>
    </row>
    <row r="1605" spans="2:65" s="1" customFormat="1" ht="24.15" customHeight="1">
      <c r="B1605" s="34"/>
      <c r="C1605" s="133" t="s">
        <v>2688</v>
      </c>
      <c r="D1605" s="133" t="s">
        <v>180</v>
      </c>
      <c r="E1605" s="134" t="s">
        <v>816</v>
      </c>
      <c r="F1605" s="135" t="s">
        <v>817</v>
      </c>
      <c r="G1605" s="136" t="s">
        <v>219</v>
      </c>
      <c r="H1605" s="137">
        <v>28</v>
      </c>
      <c r="I1605" s="138"/>
      <c r="J1605" s="139">
        <f>ROUND(I1605*H1605,2)</f>
        <v>0</v>
      </c>
      <c r="K1605" s="135" t="s">
        <v>184</v>
      </c>
      <c r="L1605" s="34"/>
      <c r="M1605" s="140" t="s">
        <v>32</v>
      </c>
      <c r="N1605" s="141" t="s">
        <v>50</v>
      </c>
      <c r="P1605" s="142">
        <f>O1605*H1605</f>
        <v>0</v>
      </c>
      <c r="Q1605" s="142">
        <v>1.218E-2</v>
      </c>
      <c r="R1605" s="142">
        <f>Q1605*H1605</f>
        <v>0.34104000000000001</v>
      </c>
      <c r="S1605" s="142">
        <v>0</v>
      </c>
      <c r="T1605" s="143">
        <f>S1605*H1605</f>
        <v>0</v>
      </c>
      <c r="AR1605" s="144" t="s">
        <v>185</v>
      </c>
      <c r="AT1605" s="144" t="s">
        <v>180</v>
      </c>
      <c r="AU1605" s="144" t="s">
        <v>88</v>
      </c>
      <c r="AY1605" s="18" t="s">
        <v>178</v>
      </c>
      <c r="BE1605" s="145">
        <f>IF(N1605="základní",J1605,0)</f>
        <v>0</v>
      </c>
      <c r="BF1605" s="145">
        <f>IF(N1605="snížená",J1605,0)</f>
        <v>0</v>
      </c>
      <c r="BG1605" s="145">
        <f>IF(N1605="zákl. přenesená",J1605,0)</f>
        <v>0</v>
      </c>
      <c r="BH1605" s="145">
        <f>IF(N1605="sníž. přenesená",J1605,0)</f>
        <v>0</v>
      </c>
      <c r="BI1605" s="145">
        <f>IF(N1605="nulová",J1605,0)</f>
        <v>0</v>
      </c>
      <c r="BJ1605" s="18" t="s">
        <v>86</v>
      </c>
      <c r="BK1605" s="145">
        <f>ROUND(I1605*H1605,2)</f>
        <v>0</v>
      </c>
      <c r="BL1605" s="18" t="s">
        <v>185</v>
      </c>
      <c r="BM1605" s="144" t="s">
        <v>2689</v>
      </c>
    </row>
    <row r="1606" spans="2:65" s="1" customFormat="1" ht="10.199999999999999">
      <c r="B1606" s="34"/>
      <c r="D1606" s="146" t="s">
        <v>187</v>
      </c>
      <c r="F1606" s="147" t="s">
        <v>819</v>
      </c>
      <c r="I1606" s="148"/>
      <c r="L1606" s="34"/>
      <c r="M1606" s="149"/>
      <c r="T1606" s="55"/>
      <c r="AT1606" s="18" t="s">
        <v>187</v>
      </c>
      <c r="AU1606" s="18" t="s">
        <v>88</v>
      </c>
    </row>
    <row r="1607" spans="2:65" s="12" customFormat="1" ht="10.199999999999999">
      <c r="B1607" s="150"/>
      <c r="D1607" s="151" t="s">
        <v>189</v>
      </c>
      <c r="E1607" s="152" t="s">
        <v>32</v>
      </c>
      <c r="F1607" s="153" t="s">
        <v>2027</v>
      </c>
      <c r="H1607" s="152" t="s">
        <v>32</v>
      </c>
      <c r="I1607" s="154"/>
      <c r="L1607" s="150"/>
      <c r="M1607" s="155"/>
      <c r="T1607" s="156"/>
      <c r="AT1607" s="152" t="s">
        <v>189</v>
      </c>
      <c r="AU1607" s="152" t="s">
        <v>88</v>
      </c>
      <c r="AV1607" s="12" t="s">
        <v>86</v>
      </c>
      <c r="AW1607" s="12" t="s">
        <v>41</v>
      </c>
      <c r="AX1607" s="12" t="s">
        <v>79</v>
      </c>
      <c r="AY1607" s="152" t="s">
        <v>178</v>
      </c>
    </row>
    <row r="1608" spans="2:65" s="12" customFormat="1" ht="10.199999999999999">
      <c r="B1608" s="150"/>
      <c r="D1608" s="151" t="s">
        <v>189</v>
      </c>
      <c r="E1608" s="152" t="s">
        <v>32</v>
      </c>
      <c r="F1608" s="153" t="s">
        <v>2081</v>
      </c>
      <c r="H1608" s="152" t="s">
        <v>32</v>
      </c>
      <c r="I1608" s="154"/>
      <c r="L1608" s="150"/>
      <c r="M1608" s="155"/>
      <c r="T1608" s="156"/>
      <c r="AT1608" s="152" t="s">
        <v>189</v>
      </c>
      <c r="AU1608" s="152" t="s">
        <v>88</v>
      </c>
      <c r="AV1608" s="12" t="s">
        <v>86</v>
      </c>
      <c r="AW1608" s="12" t="s">
        <v>41</v>
      </c>
      <c r="AX1608" s="12" t="s">
        <v>79</v>
      </c>
      <c r="AY1608" s="152" t="s">
        <v>178</v>
      </c>
    </row>
    <row r="1609" spans="2:65" s="12" customFormat="1" ht="10.199999999999999">
      <c r="B1609" s="150"/>
      <c r="D1609" s="151" t="s">
        <v>189</v>
      </c>
      <c r="E1609" s="152" t="s">
        <v>32</v>
      </c>
      <c r="F1609" s="153" t="s">
        <v>475</v>
      </c>
      <c r="H1609" s="152" t="s">
        <v>32</v>
      </c>
      <c r="I1609" s="154"/>
      <c r="L1609" s="150"/>
      <c r="M1609" s="155"/>
      <c r="T1609" s="156"/>
      <c r="AT1609" s="152" t="s">
        <v>189</v>
      </c>
      <c r="AU1609" s="152" t="s">
        <v>88</v>
      </c>
      <c r="AV1609" s="12" t="s">
        <v>86</v>
      </c>
      <c r="AW1609" s="12" t="s">
        <v>41</v>
      </c>
      <c r="AX1609" s="12" t="s">
        <v>79</v>
      </c>
      <c r="AY1609" s="152" t="s">
        <v>178</v>
      </c>
    </row>
    <row r="1610" spans="2:65" s="13" customFormat="1" ht="10.199999999999999">
      <c r="B1610" s="157"/>
      <c r="D1610" s="151" t="s">
        <v>189</v>
      </c>
      <c r="E1610" s="158" t="s">
        <v>32</v>
      </c>
      <c r="F1610" s="159" t="s">
        <v>2387</v>
      </c>
      <c r="H1610" s="160">
        <v>28</v>
      </c>
      <c r="I1610" s="161"/>
      <c r="L1610" s="157"/>
      <c r="M1610" s="162"/>
      <c r="T1610" s="163"/>
      <c r="AT1610" s="158" t="s">
        <v>189</v>
      </c>
      <c r="AU1610" s="158" t="s">
        <v>88</v>
      </c>
      <c r="AV1610" s="13" t="s">
        <v>88</v>
      </c>
      <c r="AW1610" s="13" t="s">
        <v>41</v>
      </c>
      <c r="AX1610" s="13" t="s">
        <v>79</v>
      </c>
      <c r="AY1610" s="158" t="s">
        <v>178</v>
      </c>
    </row>
    <row r="1611" spans="2:65" s="14" customFormat="1" ht="10.199999999999999">
      <c r="B1611" s="164"/>
      <c r="D1611" s="151" t="s">
        <v>189</v>
      </c>
      <c r="E1611" s="165" t="s">
        <v>32</v>
      </c>
      <c r="F1611" s="166" t="s">
        <v>192</v>
      </c>
      <c r="H1611" s="167">
        <v>28</v>
      </c>
      <c r="I1611" s="168"/>
      <c r="L1611" s="164"/>
      <c r="M1611" s="169"/>
      <c r="T1611" s="170"/>
      <c r="AT1611" s="165" t="s">
        <v>189</v>
      </c>
      <c r="AU1611" s="165" t="s">
        <v>88</v>
      </c>
      <c r="AV1611" s="14" t="s">
        <v>185</v>
      </c>
      <c r="AW1611" s="14" t="s">
        <v>41</v>
      </c>
      <c r="AX1611" s="14" t="s">
        <v>86</v>
      </c>
      <c r="AY1611" s="165" t="s">
        <v>178</v>
      </c>
    </row>
    <row r="1612" spans="2:65" s="1" customFormat="1" ht="24.15" customHeight="1">
      <c r="B1612" s="34"/>
      <c r="C1612" s="171" t="s">
        <v>2690</v>
      </c>
      <c r="D1612" s="171" t="s">
        <v>398</v>
      </c>
      <c r="E1612" s="172" t="s">
        <v>821</v>
      </c>
      <c r="F1612" s="173" t="s">
        <v>822</v>
      </c>
      <c r="G1612" s="174" t="s">
        <v>219</v>
      </c>
      <c r="H1612" s="175">
        <v>28.56</v>
      </c>
      <c r="I1612" s="176"/>
      <c r="J1612" s="177">
        <f>ROUND(I1612*H1612,2)</f>
        <v>0</v>
      </c>
      <c r="K1612" s="173" t="s">
        <v>184</v>
      </c>
      <c r="L1612" s="178"/>
      <c r="M1612" s="179" t="s">
        <v>32</v>
      </c>
      <c r="N1612" s="180" t="s">
        <v>50</v>
      </c>
      <c r="P1612" s="142">
        <f>O1612*H1612</f>
        <v>0</v>
      </c>
      <c r="Q1612" s="142">
        <v>0.58499999999999996</v>
      </c>
      <c r="R1612" s="142">
        <f>Q1612*H1612</f>
        <v>16.707599999999999</v>
      </c>
      <c r="S1612" s="142">
        <v>0</v>
      </c>
      <c r="T1612" s="143">
        <f>S1612*H1612</f>
        <v>0</v>
      </c>
      <c r="AR1612" s="144" t="s">
        <v>241</v>
      </c>
      <c r="AT1612" s="144" t="s">
        <v>398</v>
      </c>
      <c r="AU1612" s="144" t="s">
        <v>88</v>
      </c>
      <c r="AY1612" s="18" t="s">
        <v>178</v>
      </c>
      <c r="BE1612" s="145">
        <f>IF(N1612="základní",J1612,0)</f>
        <v>0</v>
      </c>
      <c r="BF1612" s="145">
        <f>IF(N1612="snížená",J1612,0)</f>
        <v>0</v>
      </c>
      <c r="BG1612" s="145">
        <f>IF(N1612="zákl. přenesená",J1612,0)</f>
        <v>0</v>
      </c>
      <c r="BH1612" s="145">
        <f>IF(N1612="sníž. přenesená",J1612,0)</f>
        <v>0</v>
      </c>
      <c r="BI1612" s="145">
        <f>IF(N1612="nulová",J1612,0)</f>
        <v>0</v>
      </c>
      <c r="BJ1612" s="18" t="s">
        <v>86</v>
      </c>
      <c r="BK1612" s="145">
        <f>ROUND(I1612*H1612,2)</f>
        <v>0</v>
      </c>
      <c r="BL1612" s="18" t="s">
        <v>185</v>
      </c>
      <c r="BM1612" s="144" t="s">
        <v>2691</v>
      </c>
    </row>
    <row r="1613" spans="2:65" s="13" customFormat="1" ht="10.199999999999999">
      <c r="B1613" s="157"/>
      <c r="D1613" s="151" t="s">
        <v>189</v>
      </c>
      <c r="F1613" s="159" t="s">
        <v>2391</v>
      </c>
      <c r="H1613" s="160">
        <v>28.56</v>
      </c>
      <c r="I1613" s="161"/>
      <c r="L1613" s="157"/>
      <c r="M1613" s="162"/>
      <c r="T1613" s="163"/>
      <c r="AT1613" s="158" t="s">
        <v>189</v>
      </c>
      <c r="AU1613" s="158" t="s">
        <v>88</v>
      </c>
      <c r="AV1613" s="13" t="s">
        <v>88</v>
      </c>
      <c r="AW1613" s="13" t="s">
        <v>4</v>
      </c>
      <c r="AX1613" s="13" t="s">
        <v>86</v>
      </c>
      <c r="AY1613" s="158" t="s">
        <v>178</v>
      </c>
    </row>
    <row r="1614" spans="2:65" s="1" customFormat="1" ht="24.15" customHeight="1">
      <c r="B1614" s="34"/>
      <c r="C1614" s="133" t="s">
        <v>2692</v>
      </c>
      <c r="D1614" s="133" t="s">
        <v>180</v>
      </c>
      <c r="E1614" s="134" t="s">
        <v>2693</v>
      </c>
      <c r="F1614" s="135" t="s">
        <v>2694</v>
      </c>
      <c r="G1614" s="136" t="s">
        <v>219</v>
      </c>
      <c r="H1614" s="137">
        <v>1</v>
      </c>
      <c r="I1614" s="138"/>
      <c r="J1614" s="139">
        <f>ROUND(I1614*H1614,2)</f>
        <v>0</v>
      </c>
      <c r="K1614" s="135" t="s">
        <v>184</v>
      </c>
      <c r="L1614" s="34"/>
      <c r="M1614" s="140" t="s">
        <v>32</v>
      </c>
      <c r="N1614" s="141" t="s">
        <v>50</v>
      </c>
      <c r="P1614" s="142">
        <f>O1614*H1614</f>
        <v>0</v>
      </c>
      <c r="Q1614" s="142">
        <v>9.8899999999999995E-3</v>
      </c>
      <c r="R1614" s="142">
        <f>Q1614*H1614</f>
        <v>9.8899999999999995E-3</v>
      </c>
      <c r="S1614" s="142">
        <v>0</v>
      </c>
      <c r="T1614" s="143">
        <f>S1614*H1614</f>
        <v>0</v>
      </c>
      <c r="AR1614" s="144" t="s">
        <v>185</v>
      </c>
      <c r="AT1614" s="144" t="s">
        <v>180</v>
      </c>
      <c r="AU1614" s="144" t="s">
        <v>88</v>
      </c>
      <c r="AY1614" s="18" t="s">
        <v>178</v>
      </c>
      <c r="BE1614" s="145">
        <f>IF(N1614="základní",J1614,0)</f>
        <v>0</v>
      </c>
      <c r="BF1614" s="145">
        <f>IF(N1614="snížená",J1614,0)</f>
        <v>0</v>
      </c>
      <c r="BG1614" s="145">
        <f>IF(N1614="zákl. přenesená",J1614,0)</f>
        <v>0</v>
      </c>
      <c r="BH1614" s="145">
        <f>IF(N1614="sníž. přenesená",J1614,0)</f>
        <v>0</v>
      </c>
      <c r="BI1614" s="145">
        <f>IF(N1614="nulová",J1614,0)</f>
        <v>0</v>
      </c>
      <c r="BJ1614" s="18" t="s">
        <v>86</v>
      </c>
      <c r="BK1614" s="145">
        <f>ROUND(I1614*H1614,2)</f>
        <v>0</v>
      </c>
      <c r="BL1614" s="18" t="s">
        <v>185</v>
      </c>
      <c r="BM1614" s="144" t="s">
        <v>2695</v>
      </c>
    </row>
    <row r="1615" spans="2:65" s="1" customFormat="1" ht="10.199999999999999">
      <c r="B1615" s="34"/>
      <c r="D1615" s="146" t="s">
        <v>187</v>
      </c>
      <c r="F1615" s="147" t="s">
        <v>2696</v>
      </c>
      <c r="I1615" s="148"/>
      <c r="L1615" s="34"/>
      <c r="M1615" s="149"/>
      <c r="T1615" s="55"/>
      <c r="AT1615" s="18" t="s">
        <v>187</v>
      </c>
      <c r="AU1615" s="18" t="s">
        <v>88</v>
      </c>
    </row>
    <row r="1616" spans="2:65" s="12" customFormat="1" ht="10.199999999999999">
      <c r="B1616" s="150"/>
      <c r="D1616" s="151" t="s">
        <v>189</v>
      </c>
      <c r="E1616" s="152" t="s">
        <v>32</v>
      </c>
      <c r="F1616" s="153" t="s">
        <v>2027</v>
      </c>
      <c r="H1616" s="152" t="s">
        <v>32</v>
      </c>
      <c r="I1616" s="154"/>
      <c r="L1616" s="150"/>
      <c r="M1616" s="155"/>
      <c r="T1616" s="156"/>
      <c r="AT1616" s="152" t="s">
        <v>189</v>
      </c>
      <c r="AU1616" s="152" t="s">
        <v>88</v>
      </c>
      <c r="AV1616" s="12" t="s">
        <v>86</v>
      </c>
      <c r="AW1616" s="12" t="s">
        <v>41</v>
      </c>
      <c r="AX1616" s="12" t="s">
        <v>79</v>
      </c>
      <c r="AY1616" s="152" t="s">
        <v>178</v>
      </c>
    </row>
    <row r="1617" spans="2:65" s="12" customFormat="1" ht="10.199999999999999">
      <c r="B1617" s="150"/>
      <c r="D1617" s="151" t="s">
        <v>189</v>
      </c>
      <c r="E1617" s="152" t="s">
        <v>32</v>
      </c>
      <c r="F1617" s="153" t="s">
        <v>2662</v>
      </c>
      <c r="H1617" s="152" t="s">
        <v>32</v>
      </c>
      <c r="I1617" s="154"/>
      <c r="L1617" s="150"/>
      <c r="M1617" s="155"/>
      <c r="T1617" s="156"/>
      <c r="AT1617" s="152" t="s">
        <v>189</v>
      </c>
      <c r="AU1617" s="152" t="s">
        <v>88</v>
      </c>
      <c r="AV1617" s="12" t="s">
        <v>86</v>
      </c>
      <c r="AW1617" s="12" t="s">
        <v>41</v>
      </c>
      <c r="AX1617" s="12" t="s">
        <v>79</v>
      </c>
      <c r="AY1617" s="152" t="s">
        <v>178</v>
      </c>
    </row>
    <row r="1618" spans="2:65" s="13" customFormat="1" ht="10.199999999999999">
      <c r="B1618" s="157"/>
      <c r="D1618" s="151" t="s">
        <v>189</v>
      </c>
      <c r="E1618" s="158" t="s">
        <v>32</v>
      </c>
      <c r="F1618" s="159" t="s">
        <v>2663</v>
      </c>
      <c r="H1618" s="160">
        <v>1</v>
      </c>
      <c r="I1618" s="161"/>
      <c r="L1618" s="157"/>
      <c r="M1618" s="162"/>
      <c r="T1618" s="163"/>
      <c r="AT1618" s="158" t="s">
        <v>189</v>
      </c>
      <c r="AU1618" s="158" t="s">
        <v>88</v>
      </c>
      <c r="AV1618" s="13" t="s">
        <v>88</v>
      </c>
      <c r="AW1618" s="13" t="s">
        <v>41</v>
      </c>
      <c r="AX1618" s="13" t="s">
        <v>79</v>
      </c>
      <c r="AY1618" s="158" t="s">
        <v>178</v>
      </c>
    </row>
    <row r="1619" spans="2:65" s="14" customFormat="1" ht="10.199999999999999">
      <c r="B1619" s="164"/>
      <c r="D1619" s="151" t="s">
        <v>189</v>
      </c>
      <c r="E1619" s="165" t="s">
        <v>32</v>
      </c>
      <c r="F1619" s="166" t="s">
        <v>192</v>
      </c>
      <c r="H1619" s="167">
        <v>1</v>
      </c>
      <c r="I1619" s="168"/>
      <c r="L1619" s="164"/>
      <c r="M1619" s="169"/>
      <c r="T1619" s="170"/>
      <c r="AT1619" s="165" t="s">
        <v>189</v>
      </c>
      <c r="AU1619" s="165" t="s">
        <v>88</v>
      </c>
      <c r="AV1619" s="14" t="s">
        <v>185</v>
      </c>
      <c r="AW1619" s="14" t="s">
        <v>41</v>
      </c>
      <c r="AX1619" s="14" t="s">
        <v>86</v>
      </c>
      <c r="AY1619" s="165" t="s">
        <v>178</v>
      </c>
    </row>
    <row r="1620" spans="2:65" s="1" customFormat="1" ht="24.15" customHeight="1">
      <c r="B1620" s="34"/>
      <c r="C1620" s="171" t="s">
        <v>2697</v>
      </c>
      <c r="D1620" s="171" t="s">
        <v>398</v>
      </c>
      <c r="E1620" s="172" t="s">
        <v>2698</v>
      </c>
      <c r="F1620" s="173" t="s">
        <v>2699</v>
      </c>
      <c r="G1620" s="174" t="s">
        <v>219</v>
      </c>
      <c r="H1620" s="175">
        <v>1.02</v>
      </c>
      <c r="I1620" s="176"/>
      <c r="J1620" s="177">
        <f>ROUND(I1620*H1620,2)</f>
        <v>0</v>
      </c>
      <c r="K1620" s="173" t="s">
        <v>184</v>
      </c>
      <c r="L1620" s="178"/>
      <c r="M1620" s="179" t="s">
        <v>32</v>
      </c>
      <c r="N1620" s="180" t="s">
        <v>50</v>
      </c>
      <c r="P1620" s="142">
        <f>O1620*H1620</f>
        <v>0</v>
      </c>
      <c r="Q1620" s="142">
        <v>0.52100000000000002</v>
      </c>
      <c r="R1620" s="142">
        <f>Q1620*H1620</f>
        <v>0.53142</v>
      </c>
      <c r="S1620" s="142">
        <v>0</v>
      </c>
      <c r="T1620" s="143">
        <f>S1620*H1620</f>
        <v>0</v>
      </c>
      <c r="AR1620" s="144" t="s">
        <v>241</v>
      </c>
      <c r="AT1620" s="144" t="s">
        <v>398</v>
      </c>
      <c r="AU1620" s="144" t="s">
        <v>88</v>
      </c>
      <c r="AY1620" s="18" t="s">
        <v>178</v>
      </c>
      <c r="BE1620" s="145">
        <f>IF(N1620="základní",J1620,0)</f>
        <v>0</v>
      </c>
      <c r="BF1620" s="145">
        <f>IF(N1620="snížená",J1620,0)</f>
        <v>0</v>
      </c>
      <c r="BG1620" s="145">
        <f>IF(N1620="zákl. přenesená",J1620,0)</f>
        <v>0</v>
      </c>
      <c r="BH1620" s="145">
        <f>IF(N1620="sníž. přenesená",J1620,0)</f>
        <v>0</v>
      </c>
      <c r="BI1620" s="145">
        <f>IF(N1620="nulová",J1620,0)</f>
        <v>0</v>
      </c>
      <c r="BJ1620" s="18" t="s">
        <v>86</v>
      </c>
      <c r="BK1620" s="145">
        <f>ROUND(I1620*H1620,2)</f>
        <v>0</v>
      </c>
      <c r="BL1620" s="18" t="s">
        <v>185</v>
      </c>
      <c r="BM1620" s="144" t="s">
        <v>2700</v>
      </c>
    </row>
    <row r="1621" spans="2:65" s="13" customFormat="1" ht="10.199999999999999">
      <c r="B1621" s="157"/>
      <c r="D1621" s="151" t="s">
        <v>189</v>
      </c>
      <c r="F1621" s="159" t="s">
        <v>784</v>
      </c>
      <c r="H1621" s="160">
        <v>1.02</v>
      </c>
      <c r="I1621" s="161"/>
      <c r="L1621" s="157"/>
      <c r="M1621" s="162"/>
      <c r="T1621" s="163"/>
      <c r="AT1621" s="158" t="s">
        <v>189</v>
      </c>
      <c r="AU1621" s="158" t="s">
        <v>88</v>
      </c>
      <c r="AV1621" s="13" t="s">
        <v>88</v>
      </c>
      <c r="AW1621" s="13" t="s">
        <v>4</v>
      </c>
      <c r="AX1621" s="13" t="s">
        <v>86</v>
      </c>
      <c r="AY1621" s="158" t="s">
        <v>178</v>
      </c>
    </row>
    <row r="1622" spans="2:65" s="1" customFormat="1" ht="55.5" customHeight="1">
      <c r="B1622" s="34"/>
      <c r="C1622" s="133" t="s">
        <v>2701</v>
      </c>
      <c r="D1622" s="133" t="s">
        <v>180</v>
      </c>
      <c r="E1622" s="134" t="s">
        <v>2702</v>
      </c>
      <c r="F1622" s="135" t="s">
        <v>2703</v>
      </c>
      <c r="G1622" s="136" t="s">
        <v>219</v>
      </c>
      <c r="H1622" s="137">
        <v>1</v>
      </c>
      <c r="I1622" s="138"/>
      <c r="J1622" s="139">
        <f>ROUND(I1622*H1622,2)</f>
        <v>0</v>
      </c>
      <c r="K1622" s="135" t="s">
        <v>184</v>
      </c>
      <c r="L1622" s="34"/>
      <c r="M1622" s="140" t="s">
        <v>32</v>
      </c>
      <c r="N1622" s="141" t="s">
        <v>50</v>
      </c>
      <c r="P1622" s="142">
        <f>O1622*H1622</f>
        <v>0</v>
      </c>
      <c r="Q1622" s="142">
        <v>4.6749499999999999</v>
      </c>
      <c r="R1622" s="142">
        <f>Q1622*H1622</f>
        <v>4.6749499999999999</v>
      </c>
      <c r="S1622" s="142">
        <v>0</v>
      </c>
      <c r="T1622" s="143">
        <f>S1622*H1622</f>
        <v>0</v>
      </c>
      <c r="AR1622" s="144" t="s">
        <v>185</v>
      </c>
      <c r="AT1622" s="144" t="s">
        <v>180</v>
      </c>
      <c r="AU1622" s="144" t="s">
        <v>88</v>
      </c>
      <c r="AY1622" s="18" t="s">
        <v>178</v>
      </c>
      <c r="BE1622" s="145">
        <f>IF(N1622="základní",J1622,0)</f>
        <v>0</v>
      </c>
      <c r="BF1622" s="145">
        <f>IF(N1622="snížená",J1622,0)</f>
        <v>0</v>
      </c>
      <c r="BG1622" s="145">
        <f>IF(N1622="zákl. přenesená",J1622,0)</f>
        <v>0</v>
      </c>
      <c r="BH1622" s="145">
        <f>IF(N1622="sníž. přenesená",J1622,0)</f>
        <v>0</v>
      </c>
      <c r="BI1622" s="145">
        <f>IF(N1622="nulová",J1622,0)</f>
        <v>0</v>
      </c>
      <c r="BJ1622" s="18" t="s">
        <v>86</v>
      </c>
      <c r="BK1622" s="145">
        <f>ROUND(I1622*H1622,2)</f>
        <v>0</v>
      </c>
      <c r="BL1622" s="18" t="s">
        <v>185</v>
      </c>
      <c r="BM1622" s="144" t="s">
        <v>2704</v>
      </c>
    </row>
    <row r="1623" spans="2:65" s="1" customFormat="1" ht="10.199999999999999">
      <c r="B1623" s="34"/>
      <c r="D1623" s="146" t="s">
        <v>187</v>
      </c>
      <c r="F1623" s="147" t="s">
        <v>2705</v>
      </c>
      <c r="I1623" s="148"/>
      <c r="L1623" s="34"/>
      <c r="M1623" s="149"/>
      <c r="T1623" s="55"/>
      <c r="AT1623" s="18" t="s">
        <v>187</v>
      </c>
      <c r="AU1623" s="18" t="s">
        <v>88</v>
      </c>
    </row>
    <row r="1624" spans="2:65" s="12" customFormat="1" ht="10.199999999999999">
      <c r="B1624" s="150"/>
      <c r="D1624" s="151" t="s">
        <v>189</v>
      </c>
      <c r="E1624" s="152" t="s">
        <v>32</v>
      </c>
      <c r="F1624" s="153" t="s">
        <v>2027</v>
      </c>
      <c r="H1624" s="152" t="s">
        <v>32</v>
      </c>
      <c r="I1624" s="154"/>
      <c r="L1624" s="150"/>
      <c r="M1624" s="155"/>
      <c r="T1624" s="156"/>
      <c r="AT1624" s="152" t="s">
        <v>189</v>
      </c>
      <c r="AU1624" s="152" t="s">
        <v>88</v>
      </c>
      <c r="AV1624" s="12" t="s">
        <v>86</v>
      </c>
      <c r="AW1624" s="12" t="s">
        <v>41</v>
      </c>
      <c r="AX1624" s="12" t="s">
        <v>79</v>
      </c>
      <c r="AY1624" s="152" t="s">
        <v>178</v>
      </c>
    </row>
    <row r="1625" spans="2:65" s="12" customFormat="1" ht="10.199999999999999">
      <c r="B1625" s="150"/>
      <c r="D1625" s="151" t="s">
        <v>189</v>
      </c>
      <c r="E1625" s="152" t="s">
        <v>32</v>
      </c>
      <c r="F1625" s="153" t="s">
        <v>2000</v>
      </c>
      <c r="H1625" s="152" t="s">
        <v>32</v>
      </c>
      <c r="I1625" s="154"/>
      <c r="L1625" s="150"/>
      <c r="M1625" s="155"/>
      <c r="T1625" s="156"/>
      <c r="AT1625" s="152" t="s">
        <v>189</v>
      </c>
      <c r="AU1625" s="152" t="s">
        <v>88</v>
      </c>
      <c r="AV1625" s="12" t="s">
        <v>86</v>
      </c>
      <c r="AW1625" s="12" t="s">
        <v>41</v>
      </c>
      <c r="AX1625" s="12" t="s">
        <v>79</v>
      </c>
      <c r="AY1625" s="152" t="s">
        <v>178</v>
      </c>
    </row>
    <row r="1626" spans="2:65" s="13" customFormat="1" ht="10.199999999999999">
      <c r="B1626" s="157"/>
      <c r="D1626" s="151" t="s">
        <v>189</v>
      </c>
      <c r="E1626" s="158" t="s">
        <v>32</v>
      </c>
      <c r="F1626" s="159" t="s">
        <v>2706</v>
      </c>
      <c r="H1626" s="160">
        <v>1</v>
      </c>
      <c r="I1626" s="161"/>
      <c r="L1626" s="157"/>
      <c r="M1626" s="162"/>
      <c r="T1626" s="163"/>
      <c r="AT1626" s="158" t="s">
        <v>189</v>
      </c>
      <c r="AU1626" s="158" t="s">
        <v>88</v>
      </c>
      <c r="AV1626" s="13" t="s">
        <v>88</v>
      </c>
      <c r="AW1626" s="13" t="s">
        <v>41</v>
      </c>
      <c r="AX1626" s="13" t="s">
        <v>79</v>
      </c>
      <c r="AY1626" s="158" t="s">
        <v>178</v>
      </c>
    </row>
    <row r="1627" spans="2:65" s="14" customFormat="1" ht="10.199999999999999">
      <c r="B1627" s="164"/>
      <c r="D1627" s="151" t="s">
        <v>189</v>
      </c>
      <c r="E1627" s="165" t="s">
        <v>32</v>
      </c>
      <c r="F1627" s="166" t="s">
        <v>192</v>
      </c>
      <c r="H1627" s="167">
        <v>1</v>
      </c>
      <c r="I1627" s="168"/>
      <c r="L1627" s="164"/>
      <c r="M1627" s="169"/>
      <c r="T1627" s="170"/>
      <c r="AT1627" s="165" t="s">
        <v>189</v>
      </c>
      <c r="AU1627" s="165" t="s">
        <v>88</v>
      </c>
      <c r="AV1627" s="14" t="s">
        <v>185</v>
      </c>
      <c r="AW1627" s="14" t="s">
        <v>41</v>
      </c>
      <c r="AX1627" s="14" t="s">
        <v>86</v>
      </c>
      <c r="AY1627" s="165" t="s">
        <v>178</v>
      </c>
    </row>
    <row r="1628" spans="2:65" s="1" customFormat="1" ht="55.5" customHeight="1">
      <c r="B1628" s="34"/>
      <c r="C1628" s="133" t="s">
        <v>2707</v>
      </c>
      <c r="D1628" s="133" t="s">
        <v>180</v>
      </c>
      <c r="E1628" s="134" t="s">
        <v>2708</v>
      </c>
      <c r="F1628" s="135" t="s">
        <v>2709</v>
      </c>
      <c r="G1628" s="136" t="s">
        <v>219</v>
      </c>
      <c r="H1628" s="137">
        <v>2</v>
      </c>
      <c r="I1628" s="138"/>
      <c r="J1628" s="139">
        <f>ROUND(I1628*H1628,2)</f>
        <v>0</v>
      </c>
      <c r="K1628" s="135" t="s">
        <v>184</v>
      </c>
      <c r="L1628" s="34"/>
      <c r="M1628" s="140" t="s">
        <v>32</v>
      </c>
      <c r="N1628" s="141" t="s">
        <v>50</v>
      </c>
      <c r="P1628" s="142">
        <f>O1628*H1628</f>
        <v>0</v>
      </c>
      <c r="Q1628" s="142">
        <v>1.0613900000000001</v>
      </c>
      <c r="R1628" s="142">
        <f>Q1628*H1628</f>
        <v>2.1227800000000001</v>
      </c>
      <c r="S1628" s="142">
        <v>0</v>
      </c>
      <c r="T1628" s="143">
        <f>S1628*H1628</f>
        <v>0</v>
      </c>
      <c r="AR1628" s="144" t="s">
        <v>185</v>
      </c>
      <c r="AT1628" s="144" t="s">
        <v>180</v>
      </c>
      <c r="AU1628" s="144" t="s">
        <v>88</v>
      </c>
      <c r="AY1628" s="18" t="s">
        <v>178</v>
      </c>
      <c r="BE1628" s="145">
        <f>IF(N1628="základní",J1628,0)</f>
        <v>0</v>
      </c>
      <c r="BF1628" s="145">
        <f>IF(N1628="snížená",J1628,0)</f>
        <v>0</v>
      </c>
      <c r="BG1628" s="145">
        <f>IF(N1628="zákl. přenesená",J1628,0)</f>
        <v>0</v>
      </c>
      <c r="BH1628" s="145">
        <f>IF(N1628="sníž. přenesená",J1628,0)</f>
        <v>0</v>
      </c>
      <c r="BI1628" s="145">
        <f>IF(N1628="nulová",J1628,0)</f>
        <v>0</v>
      </c>
      <c r="BJ1628" s="18" t="s">
        <v>86</v>
      </c>
      <c r="BK1628" s="145">
        <f>ROUND(I1628*H1628,2)</f>
        <v>0</v>
      </c>
      <c r="BL1628" s="18" t="s">
        <v>185</v>
      </c>
      <c r="BM1628" s="144" t="s">
        <v>2710</v>
      </c>
    </row>
    <row r="1629" spans="2:65" s="1" customFormat="1" ht="10.199999999999999">
      <c r="B1629" s="34"/>
      <c r="D1629" s="146" t="s">
        <v>187</v>
      </c>
      <c r="F1629" s="147" t="s">
        <v>2711</v>
      </c>
      <c r="I1629" s="148"/>
      <c r="L1629" s="34"/>
      <c r="M1629" s="149"/>
      <c r="T1629" s="55"/>
      <c r="AT1629" s="18" t="s">
        <v>187</v>
      </c>
      <c r="AU1629" s="18" t="s">
        <v>88</v>
      </c>
    </row>
    <row r="1630" spans="2:65" s="12" customFormat="1" ht="10.199999999999999">
      <c r="B1630" s="150"/>
      <c r="D1630" s="151" t="s">
        <v>189</v>
      </c>
      <c r="E1630" s="152" t="s">
        <v>32</v>
      </c>
      <c r="F1630" s="153" t="s">
        <v>2027</v>
      </c>
      <c r="H1630" s="152" t="s">
        <v>32</v>
      </c>
      <c r="I1630" s="154"/>
      <c r="L1630" s="150"/>
      <c r="M1630" s="155"/>
      <c r="T1630" s="156"/>
      <c r="AT1630" s="152" t="s">
        <v>189</v>
      </c>
      <c r="AU1630" s="152" t="s">
        <v>88</v>
      </c>
      <c r="AV1630" s="12" t="s">
        <v>86</v>
      </c>
      <c r="AW1630" s="12" t="s">
        <v>41</v>
      </c>
      <c r="AX1630" s="12" t="s">
        <v>79</v>
      </c>
      <c r="AY1630" s="152" t="s">
        <v>178</v>
      </c>
    </row>
    <row r="1631" spans="2:65" s="12" customFormat="1" ht="10.199999999999999">
      <c r="B1631" s="150"/>
      <c r="D1631" s="151" t="s">
        <v>189</v>
      </c>
      <c r="E1631" s="152" t="s">
        <v>32</v>
      </c>
      <c r="F1631" s="153" t="s">
        <v>2000</v>
      </c>
      <c r="H1631" s="152" t="s">
        <v>32</v>
      </c>
      <c r="I1631" s="154"/>
      <c r="L1631" s="150"/>
      <c r="M1631" s="155"/>
      <c r="T1631" s="156"/>
      <c r="AT1631" s="152" t="s">
        <v>189</v>
      </c>
      <c r="AU1631" s="152" t="s">
        <v>88</v>
      </c>
      <c r="AV1631" s="12" t="s">
        <v>86</v>
      </c>
      <c r="AW1631" s="12" t="s">
        <v>41</v>
      </c>
      <c r="AX1631" s="12" t="s">
        <v>79</v>
      </c>
      <c r="AY1631" s="152" t="s">
        <v>178</v>
      </c>
    </row>
    <row r="1632" spans="2:65" s="13" customFormat="1" ht="10.199999999999999">
      <c r="B1632" s="157"/>
      <c r="D1632" s="151" t="s">
        <v>189</v>
      </c>
      <c r="E1632" s="158" t="s">
        <v>32</v>
      </c>
      <c r="F1632" s="159" t="s">
        <v>2712</v>
      </c>
      <c r="H1632" s="160">
        <v>2</v>
      </c>
      <c r="I1632" s="161"/>
      <c r="L1632" s="157"/>
      <c r="M1632" s="162"/>
      <c r="T1632" s="163"/>
      <c r="AT1632" s="158" t="s">
        <v>189</v>
      </c>
      <c r="AU1632" s="158" t="s">
        <v>88</v>
      </c>
      <c r="AV1632" s="13" t="s">
        <v>88</v>
      </c>
      <c r="AW1632" s="13" t="s">
        <v>41</v>
      </c>
      <c r="AX1632" s="13" t="s">
        <v>79</v>
      </c>
      <c r="AY1632" s="158" t="s">
        <v>178</v>
      </c>
    </row>
    <row r="1633" spans="2:65" s="14" customFormat="1" ht="10.199999999999999">
      <c r="B1633" s="164"/>
      <c r="D1633" s="151" t="s">
        <v>189</v>
      </c>
      <c r="E1633" s="165" t="s">
        <v>32</v>
      </c>
      <c r="F1633" s="166" t="s">
        <v>192</v>
      </c>
      <c r="H1633" s="167">
        <v>2</v>
      </c>
      <c r="I1633" s="168"/>
      <c r="L1633" s="164"/>
      <c r="M1633" s="169"/>
      <c r="T1633" s="170"/>
      <c r="AT1633" s="165" t="s">
        <v>189</v>
      </c>
      <c r="AU1633" s="165" t="s">
        <v>88</v>
      </c>
      <c r="AV1633" s="14" t="s">
        <v>185</v>
      </c>
      <c r="AW1633" s="14" t="s">
        <v>41</v>
      </c>
      <c r="AX1633" s="14" t="s">
        <v>86</v>
      </c>
      <c r="AY1633" s="165" t="s">
        <v>178</v>
      </c>
    </row>
    <row r="1634" spans="2:65" s="1" customFormat="1" ht="24.15" customHeight="1">
      <c r="B1634" s="34"/>
      <c r="C1634" s="133" t="s">
        <v>2713</v>
      </c>
      <c r="D1634" s="133" t="s">
        <v>180</v>
      </c>
      <c r="E1634" s="134" t="s">
        <v>1761</v>
      </c>
      <c r="F1634" s="135" t="s">
        <v>1762</v>
      </c>
      <c r="G1634" s="136" t="s">
        <v>219</v>
      </c>
      <c r="H1634" s="137">
        <v>1</v>
      </c>
      <c r="I1634" s="138"/>
      <c r="J1634" s="139">
        <f>ROUND(I1634*H1634,2)</f>
        <v>0</v>
      </c>
      <c r="K1634" s="135" t="s">
        <v>184</v>
      </c>
      <c r="L1634" s="34"/>
      <c r="M1634" s="140" t="s">
        <v>32</v>
      </c>
      <c r="N1634" s="141" t="s">
        <v>50</v>
      </c>
      <c r="P1634" s="142">
        <f>O1634*H1634</f>
        <v>0</v>
      </c>
      <c r="Q1634" s="142">
        <v>0</v>
      </c>
      <c r="R1634" s="142">
        <f>Q1634*H1634</f>
        <v>0</v>
      </c>
      <c r="S1634" s="142">
        <v>0.1</v>
      </c>
      <c r="T1634" s="143">
        <f>S1634*H1634</f>
        <v>0.1</v>
      </c>
      <c r="AR1634" s="144" t="s">
        <v>185</v>
      </c>
      <c r="AT1634" s="144" t="s">
        <v>180</v>
      </c>
      <c r="AU1634" s="144" t="s">
        <v>88</v>
      </c>
      <c r="AY1634" s="18" t="s">
        <v>178</v>
      </c>
      <c r="BE1634" s="145">
        <f>IF(N1634="základní",J1634,0)</f>
        <v>0</v>
      </c>
      <c r="BF1634" s="145">
        <f>IF(N1634="snížená",J1634,0)</f>
        <v>0</v>
      </c>
      <c r="BG1634" s="145">
        <f>IF(N1634="zákl. přenesená",J1634,0)</f>
        <v>0</v>
      </c>
      <c r="BH1634" s="145">
        <f>IF(N1634="sníž. přenesená",J1634,0)</f>
        <v>0</v>
      </c>
      <c r="BI1634" s="145">
        <f>IF(N1634="nulová",J1634,0)</f>
        <v>0</v>
      </c>
      <c r="BJ1634" s="18" t="s">
        <v>86</v>
      </c>
      <c r="BK1634" s="145">
        <f>ROUND(I1634*H1634,2)</f>
        <v>0</v>
      </c>
      <c r="BL1634" s="18" t="s">
        <v>185</v>
      </c>
      <c r="BM1634" s="144" t="s">
        <v>2714</v>
      </c>
    </row>
    <row r="1635" spans="2:65" s="1" customFormat="1" ht="10.199999999999999">
      <c r="B1635" s="34"/>
      <c r="D1635" s="146" t="s">
        <v>187</v>
      </c>
      <c r="F1635" s="147" t="s">
        <v>1764</v>
      </c>
      <c r="I1635" s="148"/>
      <c r="L1635" s="34"/>
      <c r="M1635" s="149"/>
      <c r="T1635" s="55"/>
      <c r="AT1635" s="18" t="s">
        <v>187</v>
      </c>
      <c r="AU1635" s="18" t="s">
        <v>88</v>
      </c>
    </row>
    <row r="1636" spans="2:65" s="12" customFormat="1" ht="10.199999999999999">
      <c r="B1636" s="150"/>
      <c r="D1636" s="151" t="s">
        <v>189</v>
      </c>
      <c r="E1636" s="152" t="s">
        <v>32</v>
      </c>
      <c r="F1636" s="153" t="s">
        <v>2027</v>
      </c>
      <c r="H1636" s="152" t="s">
        <v>32</v>
      </c>
      <c r="I1636" s="154"/>
      <c r="L1636" s="150"/>
      <c r="M1636" s="155"/>
      <c r="T1636" s="156"/>
      <c r="AT1636" s="152" t="s">
        <v>189</v>
      </c>
      <c r="AU1636" s="152" t="s">
        <v>88</v>
      </c>
      <c r="AV1636" s="12" t="s">
        <v>86</v>
      </c>
      <c r="AW1636" s="12" t="s">
        <v>41</v>
      </c>
      <c r="AX1636" s="12" t="s">
        <v>79</v>
      </c>
      <c r="AY1636" s="152" t="s">
        <v>178</v>
      </c>
    </row>
    <row r="1637" spans="2:65" s="12" customFormat="1" ht="10.199999999999999">
      <c r="B1637" s="150"/>
      <c r="D1637" s="151" t="s">
        <v>189</v>
      </c>
      <c r="E1637" s="152" t="s">
        <v>32</v>
      </c>
      <c r="F1637" s="153" t="s">
        <v>2000</v>
      </c>
      <c r="H1637" s="152" t="s">
        <v>32</v>
      </c>
      <c r="I1637" s="154"/>
      <c r="L1637" s="150"/>
      <c r="M1637" s="155"/>
      <c r="T1637" s="156"/>
      <c r="AT1637" s="152" t="s">
        <v>189</v>
      </c>
      <c r="AU1637" s="152" t="s">
        <v>88</v>
      </c>
      <c r="AV1637" s="12" t="s">
        <v>86</v>
      </c>
      <c r="AW1637" s="12" t="s">
        <v>41</v>
      </c>
      <c r="AX1637" s="12" t="s">
        <v>79</v>
      </c>
      <c r="AY1637" s="152" t="s">
        <v>178</v>
      </c>
    </row>
    <row r="1638" spans="2:65" s="12" customFormat="1" ht="10.199999999999999">
      <c r="B1638" s="150"/>
      <c r="D1638" s="151" t="s">
        <v>189</v>
      </c>
      <c r="E1638" s="152" t="s">
        <v>32</v>
      </c>
      <c r="F1638" s="153" t="s">
        <v>393</v>
      </c>
      <c r="H1638" s="152" t="s">
        <v>32</v>
      </c>
      <c r="I1638" s="154"/>
      <c r="L1638" s="150"/>
      <c r="M1638" s="155"/>
      <c r="T1638" s="156"/>
      <c r="AT1638" s="152" t="s">
        <v>189</v>
      </c>
      <c r="AU1638" s="152" t="s">
        <v>88</v>
      </c>
      <c r="AV1638" s="12" t="s">
        <v>86</v>
      </c>
      <c r="AW1638" s="12" t="s">
        <v>41</v>
      </c>
      <c r="AX1638" s="12" t="s">
        <v>79</v>
      </c>
      <c r="AY1638" s="152" t="s">
        <v>178</v>
      </c>
    </row>
    <row r="1639" spans="2:65" s="12" customFormat="1" ht="10.199999999999999">
      <c r="B1639" s="150"/>
      <c r="D1639" s="151" t="s">
        <v>189</v>
      </c>
      <c r="E1639" s="152" t="s">
        <v>32</v>
      </c>
      <c r="F1639" s="153" t="s">
        <v>2609</v>
      </c>
      <c r="H1639" s="152" t="s">
        <v>32</v>
      </c>
      <c r="I1639" s="154"/>
      <c r="L1639" s="150"/>
      <c r="M1639" s="155"/>
      <c r="T1639" s="156"/>
      <c r="AT1639" s="152" t="s">
        <v>189</v>
      </c>
      <c r="AU1639" s="152" t="s">
        <v>88</v>
      </c>
      <c r="AV1639" s="12" t="s">
        <v>86</v>
      </c>
      <c r="AW1639" s="12" t="s">
        <v>41</v>
      </c>
      <c r="AX1639" s="12" t="s">
        <v>79</v>
      </c>
      <c r="AY1639" s="152" t="s">
        <v>178</v>
      </c>
    </row>
    <row r="1640" spans="2:65" s="13" customFormat="1" ht="10.199999999999999">
      <c r="B1640" s="157"/>
      <c r="D1640" s="151" t="s">
        <v>189</v>
      </c>
      <c r="E1640" s="158" t="s">
        <v>32</v>
      </c>
      <c r="F1640" s="159" t="s">
        <v>2715</v>
      </c>
      <c r="H1640" s="160">
        <v>1</v>
      </c>
      <c r="I1640" s="161"/>
      <c r="L1640" s="157"/>
      <c r="M1640" s="162"/>
      <c r="T1640" s="163"/>
      <c r="AT1640" s="158" t="s">
        <v>189</v>
      </c>
      <c r="AU1640" s="158" t="s">
        <v>88</v>
      </c>
      <c r="AV1640" s="13" t="s">
        <v>88</v>
      </c>
      <c r="AW1640" s="13" t="s">
        <v>41</v>
      </c>
      <c r="AX1640" s="13" t="s">
        <v>79</v>
      </c>
      <c r="AY1640" s="158" t="s">
        <v>178</v>
      </c>
    </row>
    <row r="1641" spans="2:65" s="14" customFormat="1" ht="10.199999999999999">
      <c r="B1641" s="164"/>
      <c r="D1641" s="151" t="s">
        <v>189</v>
      </c>
      <c r="E1641" s="165" t="s">
        <v>32</v>
      </c>
      <c r="F1641" s="166" t="s">
        <v>192</v>
      </c>
      <c r="H1641" s="167">
        <v>1</v>
      </c>
      <c r="I1641" s="168"/>
      <c r="L1641" s="164"/>
      <c r="M1641" s="169"/>
      <c r="T1641" s="170"/>
      <c r="AT1641" s="165" t="s">
        <v>189</v>
      </c>
      <c r="AU1641" s="165" t="s">
        <v>88</v>
      </c>
      <c r="AV1641" s="14" t="s">
        <v>185</v>
      </c>
      <c r="AW1641" s="14" t="s">
        <v>41</v>
      </c>
      <c r="AX1641" s="14" t="s">
        <v>86</v>
      </c>
      <c r="AY1641" s="165" t="s">
        <v>178</v>
      </c>
    </row>
    <row r="1642" spans="2:65" s="1" customFormat="1" ht="24.15" customHeight="1">
      <c r="B1642" s="34"/>
      <c r="C1642" s="133" t="s">
        <v>2716</v>
      </c>
      <c r="D1642" s="133" t="s">
        <v>180</v>
      </c>
      <c r="E1642" s="134" t="s">
        <v>834</v>
      </c>
      <c r="F1642" s="135" t="s">
        <v>835</v>
      </c>
      <c r="G1642" s="136" t="s">
        <v>219</v>
      </c>
      <c r="H1642" s="137">
        <v>29</v>
      </c>
      <c r="I1642" s="138"/>
      <c r="J1642" s="139">
        <f>ROUND(I1642*H1642,2)</f>
        <v>0</v>
      </c>
      <c r="K1642" s="135" t="s">
        <v>184</v>
      </c>
      <c r="L1642" s="34"/>
      <c r="M1642" s="140" t="s">
        <v>32</v>
      </c>
      <c r="N1642" s="141" t="s">
        <v>50</v>
      </c>
      <c r="P1642" s="142">
        <f>O1642*H1642</f>
        <v>0</v>
      </c>
      <c r="Q1642" s="142">
        <v>0.21734000000000001</v>
      </c>
      <c r="R1642" s="142">
        <f>Q1642*H1642</f>
        <v>6.3028599999999999</v>
      </c>
      <c r="S1642" s="142">
        <v>0</v>
      </c>
      <c r="T1642" s="143">
        <f>S1642*H1642</f>
        <v>0</v>
      </c>
      <c r="AR1642" s="144" t="s">
        <v>185</v>
      </c>
      <c r="AT1642" s="144" t="s">
        <v>180</v>
      </c>
      <c r="AU1642" s="144" t="s">
        <v>88</v>
      </c>
      <c r="AY1642" s="18" t="s">
        <v>178</v>
      </c>
      <c r="BE1642" s="145">
        <f>IF(N1642="základní",J1642,0)</f>
        <v>0</v>
      </c>
      <c r="BF1642" s="145">
        <f>IF(N1642="snížená",J1642,0)</f>
        <v>0</v>
      </c>
      <c r="BG1642" s="145">
        <f>IF(N1642="zákl. přenesená",J1642,0)</f>
        <v>0</v>
      </c>
      <c r="BH1642" s="145">
        <f>IF(N1642="sníž. přenesená",J1642,0)</f>
        <v>0</v>
      </c>
      <c r="BI1642" s="145">
        <f>IF(N1642="nulová",J1642,0)</f>
        <v>0</v>
      </c>
      <c r="BJ1642" s="18" t="s">
        <v>86</v>
      </c>
      <c r="BK1642" s="145">
        <f>ROUND(I1642*H1642,2)</f>
        <v>0</v>
      </c>
      <c r="BL1642" s="18" t="s">
        <v>185</v>
      </c>
      <c r="BM1642" s="144" t="s">
        <v>2717</v>
      </c>
    </row>
    <row r="1643" spans="2:65" s="1" customFormat="1" ht="10.199999999999999">
      <c r="B1643" s="34"/>
      <c r="D1643" s="146" t="s">
        <v>187</v>
      </c>
      <c r="F1643" s="147" t="s">
        <v>837</v>
      </c>
      <c r="I1643" s="148"/>
      <c r="L1643" s="34"/>
      <c r="M1643" s="149"/>
      <c r="T1643" s="55"/>
      <c r="AT1643" s="18" t="s">
        <v>187</v>
      </c>
      <c r="AU1643" s="18" t="s">
        <v>88</v>
      </c>
    </row>
    <row r="1644" spans="2:65" s="12" customFormat="1" ht="10.199999999999999">
      <c r="B1644" s="150"/>
      <c r="D1644" s="151" t="s">
        <v>189</v>
      </c>
      <c r="E1644" s="152" t="s">
        <v>32</v>
      </c>
      <c r="F1644" s="153" t="s">
        <v>2027</v>
      </c>
      <c r="H1644" s="152" t="s">
        <v>32</v>
      </c>
      <c r="I1644" s="154"/>
      <c r="L1644" s="150"/>
      <c r="M1644" s="155"/>
      <c r="T1644" s="156"/>
      <c r="AT1644" s="152" t="s">
        <v>189</v>
      </c>
      <c r="AU1644" s="152" t="s">
        <v>88</v>
      </c>
      <c r="AV1644" s="12" t="s">
        <v>86</v>
      </c>
      <c r="AW1644" s="12" t="s">
        <v>41</v>
      </c>
      <c r="AX1644" s="12" t="s">
        <v>79</v>
      </c>
      <c r="AY1644" s="152" t="s">
        <v>178</v>
      </c>
    </row>
    <row r="1645" spans="2:65" s="12" customFormat="1" ht="10.199999999999999">
      <c r="B1645" s="150"/>
      <c r="D1645" s="151" t="s">
        <v>189</v>
      </c>
      <c r="E1645" s="152" t="s">
        <v>32</v>
      </c>
      <c r="F1645" s="153" t="s">
        <v>2081</v>
      </c>
      <c r="H1645" s="152" t="s">
        <v>32</v>
      </c>
      <c r="I1645" s="154"/>
      <c r="L1645" s="150"/>
      <c r="M1645" s="155"/>
      <c r="T1645" s="156"/>
      <c r="AT1645" s="152" t="s">
        <v>189</v>
      </c>
      <c r="AU1645" s="152" t="s">
        <v>88</v>
      </c>
      <c r="AV1645" s="12" t="s">
        <v>86</v>
      </c>
      <c r="AW1645" s="12" t="s">
        <v>41</v>
      </c>
      <c r="AX1645" s="12" t="s">
        <v>79</v>
      </c>
      <c r="AY1645" s="152" t="s">
        <v>178</v>
      </c>
    </row>
    <row r="1646" spans="2:65" s="12" customFormat="1" ht="10.199999999999999">
      <c r="B1646" s="150"/>
      <c r="D1646" s="151" t="s">
        <v>189</v>
      </c>
      <c r="E1646" s="152" t="s">
        <v>32</v>
      </c>
      <c r="F1646" s="153" t="s">
        <v>475</v>
      </c>
      <c r="H1646" s="152" t="s">
        <v>32</v>
      </c>
      <c r="I1646" s="154"/>
      <c r="L1646" s="150"/>
      <c r="M1646" s="155"/>
      <c r="T1646" s="156"/>
      <c r="AT1646" s="152" t="s">
        <v>189</v>
      </c>
      <c r="AU1646" s="152" t="s">
        <v>88</v>
      </c>
      <c r="AV1646" s="12" t="s">
        <v>86</v>
      </c>
      <c r="AW1646" s="12" t="s">
        <v>41</v>
      </c>
      <c r="AX1646" s="12" t="s">
        <v>79</v>
      </c>
      <c r="AY1646" s="152" t="s">
        <v>178</v>
      </c>
    </row>
    <row r="1647" spans="2:65" s="13" customFormat="1" ht="10.199999999999999">
      <c r="B1647" s="157"/>
      <c r="D1647" s="151" t="s">
        <v>189</v>
      </c>
      <c r="E1647" s="158" t="s">
        <v>32</v>
      </c>
      <c r="F1647" s="159" t="s">
        <v>2718</v>
      </c>
      <c r="H1647" s="160">
        <v>29</v>
      </c>
      <c r="I1647" s="161"/>
      <c r="L1647" s="157"/>
      <c r="M1647" s="162"/>
      <c r="T1647" s="163"/>
      <c r="AT1647" s="158" t="s">
        <v>189</v>
      </c>
      <c r="AU1647" s="158" t="s">
        <v>88</v>
      </c>
      <c r="AV1647" s="13" t="s">
        <v>88</v>
      </c>
      <c r="AW1647" s="13" t="s">
        <v>41</v>
      </c>
      <c r="AX1647" s="13" t="s">
        <v>79</v>
      </c>
      <c r="AY1647" s="158" t="s">
        <v>178</v>
      </c>
    </row>
    <row r="1648" spans="2:65" s="14" customFormat="1" ht="10.199999999999999">
      <c r="B1648" s="164"/>
      <c r="D1648" s="151" t="s">
        <v>189</v>
      </c>
      <c r="E1648" s="165" t="s">
        <v>32</v>
      </c>
      <c r="F1648" s="166" t="s">
        <v>192</v>
      </c>
      <c r="H1648" s="167">
        <v>29</v>
      </c>
      <c r="I1648" s="168"/>
      <c r="L1648" s="164"/>
      <c r="M1648" s="169"/>
      <c r="T1648" s="170"/>
      <c r="AT1648" s="165" t="s">
        <v>189</v>
      </c>
      <c r="AU1648" s="165" t="s">
        <v>88</v>
      </c>
      <c r="AV1648" s="14" t="s">
        <v>185</v>
      </c>
      <c r="AW1648" s="14" t="s">
        <v>41</v>
      </c>
      <c r="AX1648" s="14" t="s">
        <v>86</v>
      </c>
      <c r="AY1648" s="165" t="s">
        <v>178</v>
      </c>
    </row>
    <row r="1649" spans="2:65" s="1" customFormat="1" ht="24.15" customHeight="1">
      <c r="B1649" s="34"/>
      <c r="C1649" s="171" t="s">
        <v>2719</v>
      </c>
      <c r="D1649" s="171" t="s">
        <v>398</v>
      </c>
      <c r="E1649" s="172" t="s">
        <v>1197</v>
      </c>
      <c r="F1649" s="173" t="s">
        <v>1198</v>
      </c>
      <c r="G1649" s="174" t="s">
        <v>219</v>
      </c>
      <c r="H1649" s="175">
        <v>29</v>
      </c>
      <c r="I1649" s="176"/>
      <c r="J1649" s="177">
        <f>ROUND(I1649*H1649,2)</f>
        <v>0</v>
      </c>
      <c r="K1649" s="173" t="s">
        <v>184</v>
      </c>
      <c r="L1649" s="178"/>
      <c r="M1649" s="179" t="s">
        <v>32</v>
      </c>
      <c r="N1649" s="180" t="s">
        <v>50</v>
      </c>
      <c r="P1649" s="142">
        <f>O1649*H1649</f>
        <v>0</v>
      </c>
      <c r="Q1649" s="142">
        <v>5.6300000000000003E-2</v>
      </c>
      <c r="R1649" s="142">
        <f>Q1649*H1649</f>
        <v>1.6327</v>
      </c>
      <c r="S1649" s="142">
        <v>0</v>
      </c>
      <c r="T1649" s="143">
        <f>S1649*H1649</f>
        <v>0</v>
      </c>
      <c r="AR1649" s="144" t="s">
        <v>241</v>
      </c>
      <c r="AT1649" s="144" t="s">
        <v>398</v>
      </c>
      <c r="AU1649" s="144" t="s">
        <v>88</v>
      </c>
      <c r="AY1649" s="18" t="s">
        <v>178</v>
      </c>
      <c r="BE1649" s="145">
        <f>IF(N1649="základní",J1649,0)</f>
        <v>0</v>
      </c>
      <c r="BF1649" s="145">
        <f>IF(N1649="snížená",J1649,0)</f>
        <v>0</v>
      </c>
      <c r="BG1649" s="145">
        <f>IF(N1649="zákl. přenesená",J1649,0)</f>
        <v>0</v>
      </c>
      <c r="BH1649" s="145">
        <f>IF(N1649="sníž. přenesená",J1649,0)</f>
        <v>0</v>
      </c>
      <c r="BI1649" s="145">
        <f>IF(N1649="nulová",J1649,0)</f>
        <v>0</v>
      </c>
      <c r="BJ1649" s="18" t="s">
        <v>86</v>
      </c>
      <c r="BK1649" s="145">
        <f>ROUND(I1649*H1649,2)</f>
        <v>0</v>
      </c>
      <c r="BL1649" s="18" t="s">
        <v>185</v>
      </c>
      <c r="BM1649" s="144" t="s">
        <v>2720</v>
      </c>
    </row>
    <row r="1650" spans="2:65" s="1" customFormat="1" ht="33" customHeight="1">
      <c r="B1650" s="34"/>
      <c r="C1650" s="133" t="s">
        <v>2721</v>
      </c>
      <c r="D1650" s="133" t="s">
        <v>180</v>
      </c>
      <c r="E1650" s="134" t="s">
        <v>2722</v>
      </c>
      <c r="F1650" s="135" t="s">
        <v>2723</v>
      </c>
      <c r="G1650" s="136" t="s">
        <v>219</v>
      </c>
      <c r="H1650" s="137">
        <v>29</v>
      </c>
      <c r="I1650" s="138"/>
      <c r="J1650" s="139">
        <f>ROUND(I1650*H1650,2)</f>
        <v>0</v>
      </c>
      <c r="K1650" s="135" t="s">
        <v>184</v>
      </c>
      <c r="L1650" s="34"/>
      <c r="M1650" s="140" t="s">
        <v>32</v>
      </c>
      <c r="N1650" s="141" t="s">
        <v>50</v>
      </c>
      <c r="P1650" s="142">
        <f>O1650*H1650</f>
        <v>0</v>
      </c>
      <c r="Q1650" s="142">
        <v>1.6000000000000001E-4</v>
      </c>
      <c r="R1650" s="142">
        <f>Q1650*H1650</f>
        <v>4.64E-3</v>
      </c>
      <c r="S1650" s="142">
        <v>0</v>
      </c>
      <c r="T1650" s="143">
        <f>S1650*H1650</f>
        <v>0</v>
      </c>
      <c r="AR1650" s="144" t="s">
        <v>185</v>
      </c>
      <c r="AT1650" s="144" t="s">
        <v>180</v>
      </c>
      <c r="AU1650" s="144" t="s">
        <v>88</v>
      </c>
      <c r="AY1650" s="18" t="s">
        <v>178</v>
      </c>
      <c r="BE1650" s="145">
        <f>IF(N1650="základní",J1650,0)</f>
        <v>0</v>
      </c>
      <c r="BF1650" s="145">
        <f>IF(N1650="snížená",J1650,0)</f>
        <v>0</v>
      </c>
      <c r="BG1650" s="145">
        <f>IF(N1650="zákl. přenesená",J1650,0)</f>
        <v>0</v>
      </c>
      <c r="BH1650" s="145">
        <f>IF(N1650="sníž. přenesená",J1650,0)</f>
        <v>0</v>
      </c>
      <c r="BI1650" s="145">
        <f>IF(N1650="nulová",J1650,0)</f>
        <v>0</v>
      </c>
      <c r="BJ1650" s="18" t="s">
        <v>86</v>
      </c>
      <c r="BK1650" s="145">
        <f>ROUND(I1650*H1650,2)</f>
        <v>0</v>
      </c>
      <c r="BL1650" s="18" t="s">
        <v>185</v>
      </c>
      <c r="BM1650" s="144" t="s">
        <v>2724</v>
      </c>
    </row>
    <row r="1651" spans="2:65" s="1" customFormat="1" ht="10.199999999999999">
      <c r="B1651" s="34"/>
      <c r="D1651" s="146" t="s">
        <v>187</v>
      </c>
      <c r="F1651" s="147" t="s">
        <v>2725</v>
      </c>
      <c r="I1651" s="148"/>
      <c r="L1651" s="34"/>
      <c r="M1651" s="149"/>
      <c r="T1651" s="55"/>
      <c r="AT1651" s="18" t="s">
        <v>187</v>
      </c>
      <c r="AU1651" s="18" t="s">
        <v>88</v>
      </c>
    </row>
    <row r="1652" spans="2:65" s="12" customFormat="1" ht="10.199999999999999">
      <c r="B1652" s="150"/>
      <c r="D1652" s="151" t="s">
        <v>189</v>
      </c>
      <c r="E1652" s="152" t="s">
        <v>32</v>
      </c>
      <c r="F1652" s="153" t="s">
        <v>2027</v>
      </c>
      <c r="H1652" s="152" t="s">
        <v>32</v>
      </c>
      <c r="I1652" s="154"/>
      <c r="L1652" s="150"/>
      <c r="M1652" s="155"/>
      <c r="T1652" s="156"/>
      <c r="AT1652" s="152" t="s">
        <v>189</v>
      </c>
      <c r="AU1652" s="152" t="s">
        <v>88</v>
      </c>
      <c r="AV1652" s="12" t="s">
        <v>86</v>
      </c>
      <c r="AW1652" s="12" t="s">
        <v>41</v>
      </c>
      <c r="AX1652" s="12" t="s">
        <v>79</v>
      </c>
      <c r="AY1652" s="152" t="s">
        <v>178</v>
      </c>
    </row>
    <row r="1653" spans="2:65" s="12" customFormat="1" ht="10.199999999999999">
      <c r="B1653" s="150"/>
      <c r="D1653" s="151" t="s">
        <v>189</v>
      </c>
      <c r="E1653" s="152" t="s">
        <v>32</v>
      </c>
      <c r="F1653" s="153" t="s">
        <v>2081</v>
      </c>
      <c r="H1653" s="152" t="s">
        <v>32</v>
      </c>
      <c r="I1653" s="154"/>
      <c r="L1653" s="150"/>
      <c r="M1653" s="155"/>
      <c r="T1653" s="156"/>
      <c r="AT1653" s="152" t="s">
        <v>189</v>
      </c>
      <c r="AU1653" s="152" t="s">
        <v>88</v>
      </c>
      <c r="AV1653" s="12" t="s">
        <v>86</v>
      </c>
      <c r="AW1653" s="12" t="s">
        <v>41</v>
      </c>
      <c r="AX1653" s="12" t="s">
        <v>79</v>
      </c>
      <c r="AY1653" s="152" t="s">
        <v>178</v>
      </c>
    </row>
    <row r="1654" spans="2:65" s="13" customFormat="1" ht="10.199999999999999">
      <c r="B1654" s="157"/>
      <c r="D1654" s="151" t="s">
        <v>189</v>
      </c>
      <c r="E1654" s="158" t="s">
        <v>32</v>
      </c>
      <c r="F1654" s="159" t="s">
        <v>2726</v>
      </c>
      <c r="H1654" s="160">
        <v>29</v>
      </c>
      <c r="I1654" s="161"/>
      <c r="L1654" s="157"/>
      <c r="M1654" s="162"/>
      <c r="T1654" s="163"/>
      <c r="AT1654" s="158" t="s">
        <v>189</v>
      </c>
      <c r="AU1654" s="158" t="s">
        <v>88</v>
      </c>
      <c r="AV1654" s="13" t="s">
        <v>88</v>
      </c>
      <c r="AW1654" s="13" t="s">
        <v>41</v>
      </c>
      <c r="AX1654" s="13" t="s">
        <v>79</v>
      </c>
      <c r="AY1654" s="158" t="s">
        <v>178</v>
      </c>
    </row>
    <row r="1655" spans="2:65" s="14" customFormat="1" ht="10.199999999999999">
      <c r="B1655" s="164"/>
      <c r="D1655" s="151" t="s">
        <v>189</v>
      </c>
      <c r="E1655" s="165" t="s">
        <v>32</v>
      </c>
      <c r="F1655" s="166" t="s">
        <v>192</v>
      </c>
      <c r="H1655" s="167">
        <v>29</v>
      </c>
      <c r="I1655" s="168"/>
      <c r="L1655" s="164"/>
      <c r="M1655" s="169"/>
      <c r="T1655" s="170"/>
      <c r="AT1655" s="165" t="s">
        <v>189</v>
      </c>
      <c r="AU1655" s="165" t="s">
        <v>88</v>
      </c>
      <c r="AV1655" s="14" t="s">
        <v>185</v>
      </c>
      <c r="AW1655" s="14" t="s">
        <v>41</v>
      </c>
      <c r="AX1655" s="14" t="s">
        <v>86</v>
      </c>
      <c r="AY1655" s="165" t="s">
        <v>178</v>
      </c>
    </row>
    <row r="1656" spans="2:65" s="1" customFormat="1" ht="21.75" customHeight="1">
      <c r="B1656" s="34"/>
      <c r="C1656" s="171" t="s">
        <v>2727</v>
      </c>
      <c r="D1656" s="171" t="s">
        <v>398</v>
      </c>
      <c r="E1656" s="172" t="s">
        <v>738</v>
      </c>
      <c r="F1656" s="173" t="s">
        <v>2728</v>
      </c>
      <c r="G1656" s="174" t="s">
        <v>219</v>
      </c>
      <c r="H1656" s="175">
        <v>29</v>
      </c>
      <c r="I1656" s="176"/>
      <c r="J1656" s="177">
        <f>ROUND(I1656*H1656,2)</f>
        <v>0</v>
      </c>
      <c r="K1656" s="173" t="s">
        <v>376</v>
      </c>
      <c r="L1656" s="178"/>
      <c r="M1656" s="179" t="s">
        <v>32</v>
      </c>
      <c r="N1656" s="180" t="s">
        <v>50</v>
      </c>
      <c r="P1656" s="142">
        <f>O1656*H1656</f>
        <v>0</v>
      </c>
      <c r="Q1656" s="142">
        <v>2.9000000000000001E-2</v>
      </c>
      <c r="R1656" s="142">
        <f>Q1656*H1656</f>
        <v>0.84100000000000008</v>
      </c>
      <c r="S1656" s="142">
        <v>0</v>
      </c>
      <c r="T1656" s="143">
        <f>S1656*H1656</f>
        <v>0</v>
      </c>
      <c r="AR1656" s="144" t="s">
        <v>241</v>
      </c>
      <c r="AT1656" s="144" t="s">
        <v>398</v>
      </c>
      <c r="AU1656" s="144" t="s">
        <v>88</v>
      </c>
      <c r="AY1656" s="18" t="s">
        <v>178</v>
      </c>
      <c r="BE1656" s="145">
        <f>IF(N1656="základní",J1656,0)</f>
        <v>0</v>
      </c>
      <c r="BF1656" s="145">
        <f>IF(N1656="snížená",J1656,0)</f>
        <v>0</v>
      </c>
      <c r="BG1656" s="145">
        <f>IF(N1656="zákl. přenesená",J1656,0)</f>
        <v>0</v>
      </c>
      <c r="BH1656" s="145">
        <f>IF(N1656="sníž. přenesená",J1656,0)</f>
        <v>0</v>
      </c>
      <c r="BI1656" s="145">
        <f>IF(N1656="nulová",J1656,0)</f>
        <v>0</v>
      </c>
      <c r="BJ1656" s="18" t="s">
        <v>86</v>
      </c>
      <c r="BK1656" s="145">
        <f>ROUND(I1656*H1656,2)</f>
        <v>0</v>
      </c>
      <c r="BL1656" s="18" t="s">
        <v>185</v>
      </c>
      <c r="BM1656" s="144" t="s">
        <v>2729</v>
      </c>
    </row>
    <row r="1657" spans="2:65" s="1" customFormat="1" ht="24.15" customHeight="1">
      <c r="B1657" s="34"/>
      <c r="C1657" s="171" t="s">
        <v>2730</v>
      </c>
      <c r="D1657" s="171" t="s">
        <v>398</v>
      </c>
      <c r="E1657" s="172" t="s">
        <v>2731</v>
      </c>
      <c r="F1657" s="173" t="s">
        <v>2732</v>
      </c>
      <c r="G1657" s="174" t="s">
        <v>219</v>
      </c>
      <c r="H1657" s="175">
        <v>29</v>
      </c>
      <c r="I1657" s="176"/>
      <c r="J1657" s="177">
        <f>ROUND(I1657*H1657,2)</f>
        <v>0</v>
      </c>
      <c r="K1657" s="173" t="s">
        <v>376</v>
      </c>
      <c r="L1657" s="178"/>
      <c r="M1657" s="179" t="s">
        <v>32</v>
      </c>
      <c r="N1657" s="180" t="s">
        <v>50</v>
      </c>
      <c r="P1657" s="142">
        <f>O1657*H1657</f>
        <v>0</v>
      </c>
      <c r="Q1657" s="142">
        <v>5.0000000000000001E-3</v>
      </c>
      <c r="R1657" s="142">
        <f>Q1657*H1657</f>
        <v>0.14499999999999999</v>
      </c>
      <c r="S1657" s="142">
        <v>0</v>
      </c>
      <c r="T1657" s="143">
        <f>S1657*H1657</f>
        <v>0</v>
      </c>
      <c r="AR1657" s="144" t="s">
        <v>241</v>
      </c>
      <c r="AT1657" s="144" t="s">
        <v>398</v>
      </c>
      <c r="AU1657" s="144" t="s">
        <v>88</v>
      </c>
      <c r="AY1657" s="18" t="s">
        <v>178</v>
      </c>
      <c r="BE1657" s="145">
        <f>IF(N1657="základní",J1657,0)</f>
        <v>0</v>
      </c>
      <c r="BF1657" s="145">
        <f>IF(N1657="snížená",J1657,0)</f>
        <v>0</v>
      </c>
      <c r="BG1657" s="145">
        <f>IF(N1657="zákl. přenesená",J1657,0)</f>
        <v>0</v>
      </c>
      <c r="BH1657" s="145">
        <f>IF(N1657="sníž. přenesená",J1657,0)</f>
        <v>0</v>
      </c>
      <c r="BI1657" s="145">
        <f>IF(N1657="nulová",J1657,0)</f>
        <v>0</v>
      </c>
      <c r="BJ1657" s="18" t="s">
        <v>86</v>
      </c>
      <c r="BK1657" s="145">
        <f>ROUND(I1657*H1657,2)</f>
        <v>0</v>
      </c>
      <c r="BL1657" s="18" t="s">
        <v>185</v>
      </c>
      <c r="BM1657" s="144" t="s">
        <v>2733</v>
      </c>
    </row>
    <row r="1658" spans="2:65" s="11" customFormat="1" ht="22.8" customHeight="1">
      <c r="B1658" s="121"/>
      <c r="D1658" s="122" t="s">
        <v>78</v>
      </c>
      <c r="E1658" s="131" t="s">
        <v>247</v>
      </c>
      <c r="F1658" s="131" t="s">
        <v>848</v>
      </c>
      <c r="I1658" s="124"/>
      <c r="J1658" s="132">
        <f>BK1658</f>
        <v>0</v>
      </c>
      <c r="L1658" s="121"/>
      <c r="M1658" s="126"/>
      <c r="P1658" s="127">
        <v>0</v>
      </c>
      <c r="R1658" s="127">
        <v>0</v>
      </c>
      <c r="T1658" s="128">
        <v>0</v>
      </c>
      <c r="AR1658" s="122" t="s">
        <v>86</v>
      </c>
      <c r="AT1658" s="129" t="s">
        <v>78</v>
      </c>
      <c r="AU1658" s="129" t="s">
        <v>86</v>
      </c>
      <c r="AY1658" s="122" t="s">
        <v>178</v>
      </c>
      <c r="BK1658" s="130">
        <v>0</v>
      </c>
    </row>
    <row r="1659" spans="2:65" s="11" customFormat="1" ht="22.8" customHeight="1">
      <c r="B1659" s="121"/>
      <c r="D1659" s="122" t="s">
        <v>78</v>
      </c>
      <c r="E1659" s="131" t="s">
        <v>870</v>
      </c>
      <c r="F1659" s="131" t="s">
        <v>871</v>
      </c>
      <c r="I1659" s="124"/>
      <c r="J1659" s="132">
        <f>BK1659</f>
        <v>0</v>
      </c>
      <c r="L1659" s="121"/>
      <c r="M1659" s="126"/>
      <c r="P1659" s="127">
        <f>SUM(P1660:P1663)</f>
        <v>0</v>
      </c>
      <c r="R1659" s="127">
        <f>SUM(R1660:R1663)</f>
        <v>0</v>
      </c>
      <c r="T1659" s="128">
        <f>SUM(T1660:T1663)</f>
        <v>0</v>
      </c>
      <c r="AR1659" s="122" t="s">
        <v>86</v>
      </c>
      <c r="AT1659" s="129" t="s">
        <v>78</v>
      </c>
      <c r="AU1659" s="129" t="s">
        <v>86</v>
      </c>
      <c r="AY1659" s="122" t="s">
        <v>178</v>
      </c>
      <c r="BK1659" s="130">
        <f>SUM(BK1660:BK1663)</f>
        <v>0</v>
      </c>
    </row>
    <row r="1660" spans="2:65" s="1" customFormat="1" ht="49.05" customHeight="1">
      <c r="B1660" s="34"/>
      <c r="C1660" s="133" t="s">
        <v>2734</v>
      </c>
      <c r="D1660" s="133" t="s">
        <v>180</v>
      </c>
      <c r="E1660" s="134" t="s">
        <v>873</v>
      </c>
      <c r="F1660" s="135" t="s">
        <v>874</v>
      </c>
      <c r="G1660" s="136" t="s">
        <v>401</v>
      </c>
      <c r="H1660" s="137">
        <v>304.03899999999999</v>
      </c>
      <c r="I1660" s="138"/>
      <c r="J1660" s="139">
        <f>ROUND(I1660*H1660,2)</f>
        <v>0</v>
      </c>
      <c r="K1660" s="135" t="s">
        <v>184</v>
      </c>
      <c r="L1660" s="34"/>
      <c r="M1660" s="140" t="s">
        <v>32</v>
      </c>
      <c r="N1660" s="141" t="s">
        <v>50</v>
      </c>
      <c r="P1660" s="142">
        <f>O1660*H1660</f>
        <v>0</v>
      </c>
      <c r="Q1660" s="142">
        <v>0</v>
      </c>
      <c r="R1660" s="142">
        <f>Q1660*H1660</f>
        <v>0</v>
      </c>
      <c r="S1660" s="142">
        <v>0</v>
      </c>
      <c r="T1660" s="143">
        <f>S1660*H1660</f>
        <v>0</v>
      </c>
      <c r="AR1660" s="144" t="s">
        <v>185</v>
      </c>
      <c r="AT1660" s="144" t="s">
        <v>180</v>
      </c>
      <c r="AU1660" s="144" t="s">
        <v>88</v>
      </c>
      <c r="AY1660" s="18" t="s">
        <v>178</v>
      </c>
      <c r="BE1660" s="145">
        <f>IF(N1660="základní",J1660,0)</f>
        <v>0</v>
      </c>
      <c r="BF1660" s="145">
        <f>IF(N1660="snížená",J1660,0)</f>
        <v>0</v>
      </c>
      <c r="BG1660" s="145">
        <f>IF(N1660="zákl. přenesená",J1660,0)</f>
        <v>0</v>
      </c>
      <c r="BH1660" s="145">
        <f>IF(N1660="sníž. přenesená",J1660,0)</f>
        <v>0</v>
      </c>
      <c r="BI1660" s="145">
        <f>IF(N1660="nulová",J1660,0)</f>
        <v>0</v>
      </c>
      <c r="BJ1660" s="18" t="s">
        <v>86</v>
      </c>
      <c r="BK1660" s="145">
        <f>ROUND(I1660*H1660,2)</f>
        <v>0</v>
      </c>
      <c r="BL1660" s="18" t="s">
        <v>185</v>
      </c>
      <c r="BM1660" s="144" t="s">
        <v>2735</v>
      </c>
    </row>
    <row r="1661" spans="2:65" s="1" customFormat="1" ht="10.199999999999999">
      <c r="B1661" s="34"/>
      <c r="D1661" s="146" t="s">
        <v>187</v>
      </c>
      <c r="F1661" s="147" t="s">
        <v>876</v>
      </c>
      <c r="I1661" s="148"/>
      <c r="L1661" s="34"/>
      <c r="M1661" s="149"/>
      <c r="T1661" s="55"/>
      <c r="AT1661" s="18" t="s">
        <v>187</v>
      </c>
      <c r="AU1661" s="18" t="s">
        <v>88</v>
      </c>
    </row>
    <row r="1662" spans="2:65" s="1" customFormat="1" ht="55.5" customHeight="1">
      <c r="B1662" s="34"/>
      <c r="C1662" s="133" t="s">
        <v>2736</v>
      </c>
      <c r="D1662" s="133" t="s">
        <v>180</v>
      </c>
      <c r="E1662" s="134" t="s">
        <v>1941</v>
      </c>
      <c r="F1662" s="135" t="s">
        <v>1942</v>
      </c>
      <c r="G1662" s="136" t="s">
        <v>401</v>
      </c>
      <c r="H1662" s="137">
        <v>304.03899999999999</v>
      </c>
      <c r="I1662" s="138"/>
      <c r="J1662" s="139">
        <f>ROUND(I1662*H1662,2)</f>
        <v>0</v>
      </c>
      <c r="K1662" s="135" t="s">
        <v>184</v>
      </c>
      <c r="L1662" s="34"/>
      <c r="M1662" s="140" t="s">
        <v>32</v>
      </c>
      <c r="N1662" s="141" t="s">
        <v>50</v>
      </c>
      <c r="P1662" s="142">
        <f>O1662*H1662</f>
        <v>0</v>
      </c>
      <c r="Q1662" s="142">
        <v>0</v>
      </c>
      <c r="R1662" s="142">
        <f>Q1662*H1662</f>
        <v>0</v>
      </c>
      <c r="S1662" s="142">
        <v>0</v>
      </c>
      <c r="T1662" s="143">
        <f>S1662*H1662</f>
        <v>0</v>
      </c>
      <c r="AR1662" s="144" t="s">
        <v>185</v>
      </c>
      <c r="AT1662" s="144" t="s">
        <v>180</v>
      </c>
      <c r="AU1662" s="144" t="s">
        <v>88</v>
      </c>
      <c r="AY1662" s="18" t="s">
        <v>178</v>
      </c>
      <c r="BE1662" s="145">
        <f>IF(N1662="základní",J1662,0)</f>
        <v>0</v>
      </c>
      <c r="BF1662" s="145">
        <f>IF(N1662="snížená",J1662,0)</f>
        <v>0</v>
      </c>
      <c r="BG1662" s="145">
        <f>IF(N1662="zákl. přenesená",J1662,0)</f>
        <v>0</v>
      </c>
      <c r="BH1662" s="145">
        <f>IF(N1662="sníž. přenesená",J1662,0)</f>
        <v>0</v>
      </c>
      <c r="BI1662" s="145">
        <f>IF(N1662="nulová",J1662,0)</f>
        <v>0</v>
      </c>
      <c r="BJ1662" s="18" t="s">
        <v>86</v>
      </c>
      <c r="BK1662" s="145">
        <f>ROUND(I1662*H1662,2)</f>
        <v>0</v>
      </c>
      <c r="BL1662" s="18" t="s">
        <v>185</v>
      </c>
      <c r="BM1662" s="144" t="s">
        <v>2737</v>
      </c>
    </row>
    <row r="1663" spans="2:65" s="1" customFormat="1" ht="10.199999999999999">
      <c r="B1663" s="34"/>
      <c r="D1663" s="146" t="s">
        <v>187</v>
      </c>
      <c r="F1663" s="147" t="s">
        <v>1944</v>
      </c>
      <c r="I1663" s="148"/>
      <c r="L1663" s="34"/>
      <c r="M1663" s="149"/>
      <c r="T1663" s="55"/>
      <c r="AT1663" s="18" t="s">
        <v>187</v>
      </c>
      <c r="AU1663" s="18" t="s">
        <v>88</v>
      </c>
    </row>
    <row r="1664" spans="2:65" s="11" customFormat="1" ht="25.95" customHeight="1">
      <c r="B1664" s="121"/>
      <c r="D1664" s="122" t="s">
        <v>78</v>
      </c>
      <c r="E1664" s="123" t="s">
        <v>398</v>
      </c>
      <c r="F1664" s="123" t="s">
        <v>882</v>
      </c>
      <c r="I1664" s="124"/>
      <c r="J1664" s="125">
        <f>BK1664</f>
        <v>0</v>
      </c>
      <c r="L1664" s="121"/>
      <c r="M1664" s="126"/>
      <c r="P1664" s="127">
        <f>P1665</f>
        <v>0</v>
      </c>
      <c r="R1664" s="127">
        <f>R1665</f>
        <v>184.67856549999999</v>
      </c>
      <c r="T1664" s="128">
        <f>T1665</f>
        <v>206.54424999999998</v>
      </c>
      <c r="AR1664" s="122" t="s">
        <v>199</v>
      </c>
      <c r="AT1664" s="129" t="s">
        <v>78</v>
      </c>
      <c r="AU1664" s="129" t="s">
        <v>79</v>
      </c>
      <c r="AY1664" s="122" t="s">
        <v>178</v>
      </c>
      <c r="BK1664" s="130">
        <f>BK1665</f>
        <v>0</v>
      </c>
    </row>
    <row r="1665" spans="2:65" s="11" customFormat="1" ht="22.8" customHeight="1">
      <c r="B1665" s="121"/>
      <c r="D1665" s="122" t="s">
        <v>78</v>
      </c>
      <c r="E1665" s="131" t="s">
        <v>883</v>
      </c>
      <c r="F1665" s="131" t="s">
        <v>884</v>
      </c>
      <c r="I1665" s="124"/>
      <c r="J1665" s="132">
        <f>BK1665</f>
        <v>0</v>
      </c>
      <c r="L1665" s="121"/>
      <c r="M1665" s="126"/>
      <c r="P1665" s="127">
        <f>SUM(P1666:P1692)</f>
        <v>0</v>
      </c>
      <c r="R1665" s="127">
        <f>SUM(R1666:R1692)</f>
        <v>184.67856549999999</v>
      </c>
      <c r="T1665" s="128">
        <f>SUM(T1666:T1692)</f>
        <v>206.54424999999998</v>
      </c>
      <c r="AR1665" s="122" t="s">
        <v>199</v>
      </c>
      <c r="AT1665" s="129" t="s">
        <v>78</v>
      </c>
      <c r="AU1665" s="129" t="s">
        <v>86</v>
      </c>
      <c r="AY1665" s="122" t="s">
        <v>178</v>
      </c>
      <c r="BK1665" s="130">
        <f>SUM(BK1666:BK1692)</f>
        <v>0</v>
      </c>
    </row>
    <row r="1666" spans="2:65" s="1" customFormat="1" ht="49.05" customHeight="1">
      <c r="B1666" s="34"/>
      <c r="C1666" s="133" t="s">
        <v>2738</v>
      </c>
      <c r="D1666" s="133" t="s">
        <v>180</v>
      </c>
      <c r="E1666" s="134" t="s">
        <v>886</v>
      </c>
      <c r="F1666" s="135" t="s">
        <v>887</v>
      </c>
      <c r="G1666" s="136" t="s">
        <v>234</v>
      </c>
      <c r="H1666" s="137">
        <v>700.15</v>
      </c>
      <c r="I1666" s="138"/>
      <c r="J1666" s="139">
        <f>ROUND(I1666*H1666,2)</f>
        <v>0</v>
      </c>
      <c r="K1666" s="135" t="s">
        <v>184</v>
      </c>
      <c r="L1666" s="34"/>
      <c r="M1666" s="140" t="s">
        <v>32</v>
      </c>
      <c r="N1666" s="141" t="s">
        <v>50</v>
      </c>
      <c r="P1666" s="142">
        <f>O1666*H1666</f>
        <v>0</v>
      </c>
      <c r="Q1666" s="142">
        <v>8.4250000000000005E-2</v>
      </c>
      <c r="R1666" s="142">
        <f>Q1666*H1666</f>
        <v>58.987637500000005</v>
      </c>
      <c r="S1666" s="142">
        <v>0</v>
      </c>
      <c r="T1666" s="143">
        <f>S1666*H1666</f>
        <v>0</v>
      </c>
      <c r="AR1666" s="144" t="s">
        <v>648</v>
      </c>
      <c r="AT1666" s="144" t="s">
        <v>180</v>
      </c>
      <c r="AU1666" s="144" t="s">
        <v>88</v>
      </c>
      <c r="AY1666" s="18" t="s">
        <v>178</v>
      </c>
      <c r="BE1666" s="145">
        <f>IF(N1666="základní",J1666,0)</f>
        <v>0</v>
      </c>
      <c r="BF1666" s="145">
        <f>IF(N1666="snížená",J1666,0)</f>
        <v>0</v>
      </c>
      <c r="BG1666" s="145">
        <f>IF(N1666="zákl. přenesená",J1666,0)</f>
        <v>0</v>
      </c>
      <c r="BH1666" s="145">
        <f>IF(N1666="sníž. přenesená",J1666,0)</f>
        <v>0</v>
      </c>
      <c r="BI1666" s="145">
        <f>IF(N1666="nulová",J1666,0)</f>
        <v>0</v>
      </c>
      <c r="BJ1666" s="18" t="s">
        <v>86</v>
      </c>
      <c r="BK1666" s="145">
        <f>ROUND(I1666*H1666,2)</f>
        <v>0</v>
      </c>
      <c r="BL1666" s="18" t="s">
        <v>648</v>
      </c>
      <c r="BM1666" s="144" t="s">
        <v>2739</v>
      </c>
    </row>
    <row r="1667" spans="2:65" s="1" customFormat="1" ht="10.199999999999999">
      <c r="B1667" s="34"/>
      <c r="D1667" s="146" t="s">
        <v>187</v>
      </c>
      <c r="F1667" s="147" t="s">
        <v>889</v>
      </c>
      <c r="I1667" s="148"/>
      <c r="L1667" s="34"/>
      <c r="M1667" s="149"/>
      <c r="T1667" s="55"/>
      <c r="AT1667" s="18" t="s">
        <v>187</v>
      </c>
      <c r="AU1667" s="18" t="s">
        <v>88</v>
      </c>
    </row>
    <row r="1668" spans="2:65" s="12" customFormat="1" ht="10.199999999999999">
      <c r="B1668" s="150"/>
      <c r="D1668" s="151" t="s">
        <v>189</v>
      </c>
      <c r="E1668" s="152" t="s">
        <v>32</v>
      </c>
      <c r="F1668" s="153" t="s">
        <v>2027</v>
      </c>
      <c r="H1668" s="152" t="s">
        <v>32</v>
      </c>
      <c r="I1668" s="154"/>
      <c r="L1668" s="150"/>
      <c r="M1668" s="155"/>
      <c r="T1668" s="156"/>
      <c r="AT1668" s="152" t="s">
        <v>189</v>
      </c>
      <c r="AU1668" s="152" t="s">
        <v>88</v>
      </c>
      <c r="AV1668" s="12" t="s">
        <v>86</v>
      </c>
      <c r="AW1668" s="12" t="s">
        <v>41</v>
      </c>
      <c r="AX1668" s="12" t="s">
        <v>79</v>
      </c>
      <c r="AY1668" s="152" t="s">
        <v>178</v>
      </c>
    </row>
    <row r="1669" spans="2:65" s="12" customFormat="1" ht="10.199999999999999">
      <c r="B1669" s="150"/>
      <c r="D1669" s="151" t="s">
        <v>189</v>
      </c>
      <c r="E1669" s="152" t="s">
        <v>32</v>
      </c>
      <c r="F1669" s="153" t="s">
        <v>2000</v>
      </c>
      <c r="H1669" s="152" t="s">
        <v>32</v>
      </c>
      <c r="I1669" s="154"/>
      <c r="L1669" s="150"/>
      <c r="M1669" s="155"/>
      <c r="T1669" s="156"/>
      <c r="AT1669" s="152" t="s">
        <v>189</v>
      </c>
      <c r="AU1669" s="152" t="s">
        <v>88</v>
      </c>
      <c r="AV1669" s="12" t="s">
        <v>86</v>
      </c>
      <c r="AW1669" s="12" t="s">
        <v>41</v>
      </c>
      <c r="AX1669" s="12" t="s">
        <v>79</v>
      </c>
      <c r="AY1669" s="152" t="s">
        <v>178</v>
      </c>
    </row>
    <row r="1670" spans="2:65" s="12" customFormat="1" ht="10.199999999999999">
      <c r="B1670" s="150"/>
      <c r="D1670" s="151" t="s">
        <v>189</v>
      </c>
      <c r="E1670" s="152" t="s">
        <v>32</v>
      </c>
      <c r="F1670" s="153" t="s">
        <v>2740</v>
      </c>
      <c r="H1670" s="152" t="s">
        <v>32</v>
      </c>
      <c r="I1670" s="154"/>
      <c r="L1670" s="150"/>
      <c r="M1670" s="155"/>
      <c r="T1670" s="156"/>
      <c r="AT1670" s="152" t="s">
        <v>189</v>
      </c>
      <c r="AU1670" s="152" t="s">
        <v>88</v>
      </c>
      <c r="AV1670" s="12" t="s">
        <v>86</v>
      </c>
      <c r="AW1670" s="12" t="s">
        <v>41</v>
      </c>
      <c r="AX1670" s="12" t="s">
        <v>79</v>
      </c>
      <c r="AY1670" s="152" t="s">
        <v>178</v>
      </c>
    </row>
    <row r="1671" spans="2:65" s="13" customFormat="1" ht="10.199999999999999">
      <c r="B1671" s="157"/>
      <c r="D1671" s="151" t="s">
        <v>189</v>
      </c>
      <c r="E1671" s="158" t="s">
        <v>32</v>
      </c>
      <c r="F1671" s="159" t="s">
        <v>2741</v>
      </c>
      <c r="H1671" s="160">
        <v>700.15</v>
      </c>
      <c r="I1671" s="161"/>
      <c r="L1671" s="157"/>
      <c r="M1671" s="162"/>
      <c r="T1671" s="163"/>
      <c r="AT1671" s="158" t="s">
        <v>189</v>
      </c>
      <c r="AU1671" s="158" t="s">
        <v>88</v>
      </c>
      <c r="AV1671" s="13" t="s">
        <v>88</v>
      </c>
      <c r="AW1671" s="13" t="s">
        <v>41</v>
      </c>
      <c r="AX1671" s="13" t="s">
        <v>79</v>
      </c>
      <c r="AY1671" s="158" t="s">
        <v>178</v>
      </c>
    </row>
    <row r="1672" spans="2:65" s="14" customFormat="1" ht="10.199999999999999">
      <c r="B1672" s="164"/>
      <c r="D1672" s="151" t="s">
        <v>189</v>
      </c>
      <c r="E1672" s="165" t="s">
        <v>32</v>
      </c>
      <c r="F1672" s="166" t="s">
        <v>192</v>
      </c>
      <c r="H1672" s="167">
        <v>700.15</v>
      </c>
      <c r="I1672" s="168"/>
      <c r="L1672" s="164"/>
      <c r="M1672" s="169"/>
      <c r="T1672" s="170"/>
      <c r="AT1672" s="165" t="s">
        <v>189</v>
      </c>
      <c r="AU1672" s="165" t="s">
        <v>88</v>
      </c>
      <c r="AV1672" s="14" t="s">
        <v>185</v>
      </c>
      <c r="AW1672" s="14" t="s">
        <v>41</v>
      </c>
      <c r="AX1672" s="14" t="s">
        <v>86</v>
      </c>
      <c r="AY1672" s="165" t="s">
        <v>178</v>
      </c>
    </row>
    <row r="1673" spans="2:65" s="1" customFormat="1" ht="16.5" customHeight="1">
      <c r="B1673" s="34"/>
      <c r="C1673" s="171" t="s">
        <v>2742</v>
      </c>
      <c r="D1673" s="171" t="s">
        <v>398</v>
      </c>
      <c r="E1673" s="172" t="s">
        <v>893</v>
      </c>
      <c r="F1673" s="173" t="s">
        <v>894</v>
      </c>
      <c r="G1673" s="174" t="s">
        <v>234</v>
      </c>
      <c r="H1673" s="175">
        <v>714.15300000000002</v>
      </c>
      <c r="I1673" s="176"/>
      <c r="J1673" s="177">
        <f>ROUND(I1673*H1673,2)</f>
        <v>0</v>
      </c>
      <c r="K1673" s="173" t="s">
        <v>184</v>
      </c>
      <c r="L1673" s="178"/>
      <c r="M1673" s="179" t="s">
        <v>32</v>
      </c>
      <c r="N1673" s="180" t="s">
        <v>50</v>
      </c>
      <c r="P1673" s="142">
        <f>O1673*H1673</f>
        <v>0</v>
      </c>
      <c r="Q1673" s="142">
        <v>0.17599999999999999</v>
      </c>
      <c r="R1673" s="142">
        <f>Q1673*H1673</f>
        <v>125.690928</v>
      </c>
      <c r="S1673" s="142">
        <v>0</v>
      </c>
      <c r="T1673" s="143">
        <f>S1673*H1673</f>
        <v>0</v>
      </c>
      <c r="AR1673" s="144" t="s">
        <v>895</v>
      </c>
      <c r="AT1673" s="144" t="s">
        <v>398</v>
      </c>
      <c r="AU1673" s="144" t="s">
        <v>88</v>
      </c>
      <c r="AY1673" s="18" t="s">
        <v>178</v>
      </c>
      <c r="BE1673" s="145">
        <f>IF(N1673="základní",J1673,0)</f>
        <v>0</v>
      </c>
      <c r="BF1673" s="145">
        <f>IF(N1673="snížená",J1673,0)</f>
        <v>0</v>
      </c>
      <c r="BG1673" s="145">
        <f>IF(N1673="zákl. přenesená",J1673,0)</f>
        <v>0</v>
      </c>
      <c r="BH1673" s="145">
        <f>IF(N1673="sníž. přenesená",J1673,0)</f>
        <v>0</v>
      </c>
      <c r="BI1673" s="145">
        <f>IF(N1673="nulová",J1673,0)</f>
        <v>0</v>
      </c>
      <c r="BJ1673" s="18" t="s">
        <v>86</v>
      </c>
      <c r="BK1673" s="145">
        <f>ROUND(I1673*H1673,2)</f>
        <v>0</v>
      </c>
      <c r="BL1673" s="18" t="s">
        <v>895</v>
      </c>
      <c r="BM1673" s="144" t="s">
        <v>2743</v>
      </c>
    </row>
    <row r="1674" spans="2:65" s="1" customFormat="1" ht="28.8">
      <c r="B1674" s="34"/>
      <c r="D1674" s="151" t="s">
        <v>897</v>
      </c>
      <c r="F1674" s="188" t="s">
        <v>2744</v>
      </c>
      <c r="I1674" s="148"/>
      <c r="L1674" s="34"/>
      <c r="M1674" s="149"/>
      <c r="T1674" s="55"/>
      <c r="AT1674" s="18" t="s">
        <v>897</v>
      </c>
      <c r="AU1674" s="18" t="s">
        <v>88</v>
      </c>
    </row>
    <row r="1675" spans="2:65" s="13" customFormat="1" ht="10.199999999999999">
      <c r="B1675" s="157"/>
      <c r="D1675" s="151" t="s">
        <v>189</v>
      </c>
      <c r="F1675" s="159" t="s">
        <v>2745</v>
      </c>
      <c r="H1675" s="160">
        <v>714.15300000000002</v>
      </c>
      <c r="I1675" s="161"/>
      <c r="L1675" s="157"/>
      <c r="M1675" s="162"/>
      <c r="T1675" s="163"/>
      <c r="AT1675" s="158" t="s">
        <v>189</v>
      </c>
      <c r="AU1675" s="158" t="s">
        <v>88</v>
      </c>
      <c r="AV1675" s="13" t="s">
        <v>88</v>
      </c>
      <c r="AW1675" s="13" t="s">
        <v>4</v>
      </c>
      <c r="AX1675" s="13" t="s">
        <v>86</v>
      </c>
      <c r="AY1675" s="158" t="s">
        <v>178</v>
      </c>
    </row>
    <row r="1676" spans="2:65" s="1" customFormat="1" ht="55.5" customHeight="1">
      <c r="B1676" s="34"/>
      <c r="C1676" s="133" t="s">
        <v>2746</v>
      </c>
      <c r="D1676" s="133" t="s">
        <v>180</v>
      </c>
      <c r="E1676" s="134" t="s">
        <v>901</v>
      </c>
      <c r="F1676" s="135" t="s">
        <v>902</v>
      </c>
      <c r="G1676" s="136" t="s">
        <v>234</v>
      </c>
      <c r="H1676" s="137">
        <v>700.15</v>
      </c>
      <c r="I1676" s="138"/>
      <c r="J1676" s="139">
        <f>ROUND(I1676*H1676,2)</f>
        <v>0</v>
      </c>
      <c r="K1676" s="135" t="s">
        <v>184</v>
      </c>
      <c r="L1676" s="34"/>
      <c r="M1676" s="140" t="s">
        <v>32</v>
      </c>
      <c r="N1676" s="141" t="s">
        <v>50</v>
      </c>
      <c r="P1676" s="142">
        <f>O1676*H1676</f>
        <v>0</v>
      </c>
      <c r="Q1676" s="142">
        <v>0</v>
      </c>
      <c r="R1676" s="142">
        <f>Q1676*H1676</f>
        <v>0</v>
      </c>
      <c r="S1676" s="142">
        <v>0.29499999999999998</v>
      </c>
      <c r="T1676" s="143">
        <f>S1676*H1676</f>
        <v>206.54424999999998</v>
      </c>
      <c r="AR1676" s="144" t="s">
        <v>648</v>
      </c>
      <c r="AT1676" s="144" t="s">
        <v>180</v>
      </c>
      <c r="AU1676" s="144" t="s">
        <v>88</v>
      </c>
      <c r="AY1676" s="18" t="s">
        <v>178</v>
      </c>
      <c r="BE1676" s="145">
        <f>IF(N1676="základní",J1676,0)</f>
        <v>0</v>
      </c>
      <c r="BF1676" s="145">
        <f>IF(N1676="snížená",J1676,0)</f>
        <v>0</v>
      </c>
      <c r="BG1676" s="145">
        <f>IF(N1676="zákl. přenesená",J1676,0)</f>
        <v>0</v>
      </c>
      <c r="BH1676" s="145">
        <f>IF(N1676="sníž. přenesená",J1676,0)</f>
        <v>0</v>
      </c>
      <c r="BI1676" s="145">
        <f>IF(N1676="nulová",J1676,0)</f>
        <v>0</v>
      </c>
      <c r="BJ1676" s="18" t="s">
        <v>86</v>
      </c>
      <c r="BK1676" s="145">
        <f>ROUND(I1676*H1676,2)</f>
        <v>0</v>
      </c>
      <c r="BL1676" s="18" t="s">
        <v>648</v>
      </c>
      <c r="BM1676" s="144" t="s">
        <v>2747</v>
      </c>
    </row>
    <row r="1677" spans="2:65" s="1" customFormat="1" ht="10.199999999999999">
      <c r="B1677" s="34"/>
      <c r="D1677" s="146" t="s">
        <v>187</v>
      </c>
      <c r="F1677" s="147" t="s">
        <v>904</v>
      </c>
      <c r="I1677" s="148"/>
      <c r="L1677" s="34"/>
      <c r="M1677" s="149"/>
      <c r="T1677" s="55"/>
      <c r="AT1677" s="18" t="s">
        <v>187</v>
      </c>
      <c r="AU1677" s="18" t="s">
        <v>88</v>
      </c>
    </row>
    <row r="1678" spans="2:65" s="12" customFormat="1" ht="10.199999999999999">
      <c r="B1678" s="150"/>
      <c r="D1678" s="151" t="s">
        <v>189</v>
      </c>
      <c r="E1678" s="152" t="s">
        <v>32</v>
      </c>
      <c r="F1678" s="153" t="s">
        <v>2027</v>
      </c>
      <c r="H1678" s="152" t="s">
        <v>32</v>
      </c>
      <c r="I1678" s="154"/>
      <c r="L1678" s="150"/>
      <c r="M1678" s="155"/>
      <c r="T1678" s="156"/>
      <c r="AT1678" s="152" t="s">
        <v>189</v>
      </c>
      <c r="AU1678" s="152" t="s">
        <v>88</v>
      </c>
      <c r="AV1678" s="12" t="s">
        <v>86</v>
      </c>
      <c r="AW1678" s="12" t="s">
        <v>41</v>
      </c>
      <c r="AX1678" s="12" t="s">
        <v>79</v>
      </c>
      <c r="AY1678" s="152" t="s">
        <v>178</v>
      </c>
    </row>
    <row r="1679" spans="2:65" s="12" customFormat="1" ht="10.199999999999999">
      <c r="B1679" s="150"/>
      <c r="D1679" s="151" t="s">
        <v>189</v>
      </c>
      <c r="E1679" s="152" t="s">
        <v>32</v>
      </c>
      <c r="F1679" s="153" t="s">
        <v>2000</v>
      </c>
      <c r="H1679" s="152" t="s">
        <v>32</v>
      </c>
      <c r="I1679" s="154"/>
      <c r="L1679" s="150"/>
      <c r="M1679" s="155"/>
      <c r="T1679" s="156"/>
      <c r="AT1679" s="152" t="s">
        <v>189</v>
      </c>
      <c r="AU1679" s="152" t="s">
        <v>88</v>
      </c>
      <c r="AV1679" s="12" t="s">
        <v>86</v>
      </c>
      <c r="AW1679" s="12" t="s">
        <v>41</v>
      </c>
      <c r="AX1679" s="12" t="s">
        <v>79</v>
      </c>
      <c r="AY1679" s="152" t="s">
        <v>178</v>
      </c>
    </row>
    <row r="1680" spans="2:65" s="12" customFormat="1" ht="10.199999999999999">
      <c r="B1680" s="150"/>
      <c r="D1680" s="151" t="s">
        <v>189</v>
      </c>
      <c r="E1680" s="152" t="s">
        <v>32</v>
      </c>
      <c r="F1680" s="153" t="s">
        <v>2740</v>
      </c>
      <c r="H1680" s="152" t="s">
        <v>32</v>
      </c>
      <c r="I1680" s="154"/>
      <c r="L1680" s="150"/>
      <c r="M1680" s="155"/>
      <c r="T1680" s="156"/>
      <c r="AT1680" s="152" t="s">
        <v>189</v>
      </c>
      <c r="AU1680" s="152" t="s">
        <v>88</v>
      </c>
      <c r="AV1680" s="12" t="s">
        <v>86</v>
      </c>
      <c r="AW1680" s="12" t="s">
        <v>41</v>
      </c>
      <c r="AX1680" s="12" t="s">
        <v>79</v>
      </c>
      <c r="AY1680" s="152" t="s">
        <v>178</v>
      </c>
    </row>
    <row r="1681" spans="2:65" s="13" customFormat="1" ht="10.199999999999999">
      <c r="B1681" s="157"/>
      <c r="D1681" s="151" t="s">
        <v>189</v>
      </c>
      <c r="E1681" s="158" t="s">
        <v>32</v>
      </c>
      <c r="F1681" s="159" t="s">
        <v>2741</v>
      </c>
      <c r="H1681" s="160">
        <v>700.15</v>
      </c>
      <c r="I1681" s="161"/>
      <c r="L1681" s="157"/>
      <c r="M1681" s="162"/>
      <c r="T1681" s="163"/>
      <c r="AT1681" s="158" t="s">
        <v>189</v>
      </c>
      <c r="AU1681" s="158" t="s">
        <v>88</v>
      </c>
      <c r="AV1681" s="13" t="s">
        <v>88</v>
      </c>
      <c r="AW1681" s="13" t="s">
        <v>41</v>
      </c>
      <c r="AX1681" s="13" t="s">
        <v>79</v>
      </c>
      <c r="AY1681" s="158" t="s">
        <v>178</v>
      </c>
    </row>
    <row r="1682" spans="2:65" s="14" customFormat="1" ht="10.199999999999999">
      <c r="B1682" s="164"/>
      <c r="D1682" s="151" t="s">
        <v>189</v>
      </c>
      <c r="E1682" s="165" t="s">
        <v>32</v>
      </c>
      <c r="F1682" s="166" t="s">
        <v>192</v>
      </c>
      <c r="H1682" s="167">
        <v>700.15</v>
      </c>
      <c r="I1682" s="168"/>
      <c r="L1682" s="164"/>
      <c r="M1682" s="169"/>
      <c r="T1682" s="170"/>
      <c r="AT1682" s="165" t="s">
        <v>189</v>
      </c>
      <c r="AU1682" s="165" t="s">
        <v>88</v>
      </c>
      <c r="AV1682" s="14" t="s">
        <v>185</v>
      </c>
      <c r="AW1682" s="14" t="s">
        <v>41</v>
      </c>
      <c r="AX1682" s="14" t="s">
        <v>86</v>
      </c>
      <c r="AY1682" s="165" t="s">
        <v>178</v>
      </c>
    </row>
    <row r="1683" spans="2:65" s="1" customFormat="1" ht="24.15" customHeight="1">
      <c r="B1683" s="34"/>
      <c r="C1683" s="133" t="s">
        <v>2748</v>
      </c>
      <c r="D1683" s="133" t="s">
        <v>180</v>
      </c>
      <c r="E1683" s="134" t="s">
        <v>906</v>
      </c>
      <c r="F1683" s="135" t="s">
        <v>907</v>
      </c>
      <c r="G1683" s="136" t="s">
        <v>401</v>
      </c>
      <c r="H1683" s="137">
        <v>206.54400000000001</v>
      </c>
      <c r="I1683" s="138"/>
      <c r="J1683" s="139">
        <f>ROUND(I1683*H1683,2)</f>
        <v>0</v>
      </c>
      <c r="K1683" s="135" t="s">
        <v>184</v>
      </c>
      <c r="L1683" s="34"/>
      <c r="M1683" s="140" t="s">
        <v>32</v>
      </c>
      <c r="N1683" s="141" t="s">
        <v>50</v>
      </c>
      <c r="P1683" s="142">
        <f>O1683*H1683</f>
        <v>0</v>
      </c>
      <c r="Q1683" s="142">
        <v>0</v>
      </c>
      <c r="R1683" s="142">
        <f>Q1683*H1683</f>
        <v>0</v>
      </c>
      <c r="S1683" s="142">
        <v>0</v>
      </c>
      <c r="T1683" s="143">
        <f>S1683*H1683</f>
        <v>0</v>
      </c>
      <c r="AR1683" s="144" t="s">
        <v>648</v>
      </c>
      <c r="AT1683" s="144" t="s">
        <v>180</v>
      </c>
      <c r="AU1683" s="144" t="s">
        <v>88</v>
      </c>
      <c r="AY1683" s="18" t="s">
        <v>178</v>
      </c>
      <c r="BE1683" s="145">
        <f>IF(N1683="základní",J1683,0)</f>
        <v>0</v>
      </c>
      <c r="BF1683" s="145">
        <f>IF(N1683="snížená",J1683,0)</f>
        <v>0</v>
      </c>
      <c r="BG1683" s="145">
        <f>IF(N1683="zákl. přenesená",J1683,0)</f>
        <v>0</v>
      </c>
      <c r="BH1683" s="145">
        <f>IF(N1683="sníž. přenesená",J1683,0)</f>
        <v>0</v>
      </c>
      <c r="BI1683" s="145">
        <f>IF(N1683="nulová",J1683,0)</f>
        <v>0</v>
      </c>
      <c r="BJ1683" s="18" t="s">
        <v>86</v>
      </c>
      <c r="BK1683" s="145">
        <f>ROUND(I1683*H1683,2)</f>
        <v>0</v>
      </c>
      <c r="BL1683" s="18" t="s">
        <v>648</v>
      </c>
      <c r="BM1683" s="144" t="s">
        <v>2749</v>
      </c>
    </row>
    <row r="1684" spans="2:65" s="1" customFormat="1" ht="10.199999999999999">
      <c r="B1684" s="34"/>
      <c r="D1684" s="146" t="s">
        <v>187</v>
      </c>
      <c r="F1684" s="147" t="s">
        <v>909</v>
      </c>
      <c r="I1684" s="148"/>
      <c r="L1684" s="34"/>
      <c r="M1684" s="149"/>
      <c r="T1684" s="55"/>
      <c r="AT1684" s="18" t="s">
        <v>187</v>
      </c>
      <c r="AU1684" s="18" t="s">
        <v>88</v>
      </c>
    </row>
    <row r="1685" spans="2:65" s="1" customFormat="1" ht="37.799999999999997" customHeight="1">
      <c r="B1685" s="34"/>
      <c r="C1685" s="133" t="s">
        <v>2750</v>
      </c>
      <c r="D1685" s="133" t="s">
        <v>180</v>
      </c>
      <c r="E1685" s="134" t="s">
        <v>911</v>
      </c>
      <c r="F1685" s="135" t="s">
        <v>912</v>
      </c>
      <c r="G1685" s="136" t="s">
        <v>401</v>
      </c>
      <c r="H1685" s="137">
        <v>619.63199999999995</v>
      </c>
      <c r="I1685" s="138"/>
      <c r="J1685" s="139">
        <f>ROUND(I1685*H1685,2)</f>
        <v>0</v>
      </c>
      <c r="K1685" s="135" t="s">
        <v>184</v>
      </c>
      <c r="L1685" s="34"/>
      <c r="M1685" s="140" t="s">
        <v>32</v>
      </c>
      <c r="N1685" s="141" t="s">
        <v>50</v>
      </c>
      <c r="P1685" s="142">
        <f>O1685*H1685</f>
        <v>0</v>
      </c>
      <c r="Q1685" s="142">
        <v>0</v>
      </c>
      <c r="R1685" s="142">
        <f>Q1685*H1685</f>
        <v>0</v>
      </c>
      <c r="S1685" s="142">
        <v>0</v>
      </c>
      <c r="T1685" s="143">
        <f>S1685*H1685</f>
        <v>0</v>
      </c>
      <c r="AR1685" s="144" t="s">
        <v>648</v>
      </c>
      <c r="AT1685" s="144" t="s">
        <v>180</v>
      </c>
      <c r="AU1685" s="144" t="s">
        <v>88</v>
      </c>
      <c r="AY1685" s="18" t="s">
        <v>178</v>
      </c>
      <c r="BE1685" s="145">
        <f>IF(N1685="základní",J1685,0)</f>
        <v>0</v>
      </c>
      <c r="BF1685" s="145">
        <f>IF(N1685="snížená",J1685,0)</f>
        <v>0</v>
      </c>
      <c r="BG1685" s="145">
        <f>IF(N1685="zákl. přenesená",J1685,0)</f>
        <v>0</v>
      </c>
      <c r="BH1685" s="145">
        <f>IF(N1685="sníž. přenesená",J1685,0)</f>
        <v>0</v>
      </c>
      <c r="BI1685" s="145">
        <f>IF(N1685="nulová",J1685,0)</f>
        <v>0</v>
      </c>
      <c r="BJ1685" s="18" t="s">
        <v>86</v>
      </c>
      <c r="BK1685" s="145">
        <f>ROUND(I1685*H1685,2)</f>
        <v>0</v>
      </c>
      <c r="BL1685" s="18" t="s">
        <v>648</v>
      </c>
      <c r="BM1685" s="144" t="s">
        <v>2751</v>
      </c>
    </row>
    <row r="1686" spans="2:65" s="1" customFormat="1" ht="10.199999999999999">
      <c r="B1686" s="34"/>
      <c r="D1686" s="146" t="s">
        <v>187</v>
      </c>
      <c r="F1686" s="147" t="s">
        <v>914</v>
      </c>
      <c r="I1686" s="148"/>
      <c r="L1686" s="34"/>
      <c r="M1686" s="149"/>
      <c r="T1686" s="55"/>
      <c r="AT1686" s="18" t="s">
        <v>187</v>
      </c>
      <c r="AU1686" s="18" t="s">
        <v>88</v>
      </c>
    </row>
    <row r="1687" spans="2:65" s="13" customFormat="1" ht="10.199999999999999">
      <c r="B1687" s="157"/>
      <c r="D1687" s="151" t="s">
        <v>189</v>
      </c>
      <c r="F1687" s="159" t="s">
        <v>2752</v>
      </c>
      <c r="H1687" s="160">
        <v>619.63199999999995</v>
      </c>
      <c r="I1687" s="161"/>
      <c r="L1687" s="157"/>
      <c r="M1687" s="162"/>
      <c r="T1687" s="163"/>
      <c r="AT1687" s="158" t="s">
        <v>189</v>
      </c>
      <c r="AU1687" s="158" t="s">
        <v>88</v>
      </c>
      <c r="AV1687" s="13" t="s">
        <v>88</v>
      </c>
      <c r="AW1687" s="13" t="s">
        <v>4</v>
      </c>
      <c r="AX1687" s="13" t="s">
        <v>86</v>
      </c>
      <c r="AY1687" s="158" t="s">
        <v>178</v>
      </c>
    </row>
    <row r="1688" spans="2:65" s="1" customFormat="1" ht="24.15" customHeight="1">
      <c r="B1688" s="34"/>
      <c r="C1688" s="133" t="s">
        <v>2753</v>
      </c>
      <c r="D1688" s="133" t="s">
        <v>180</v>
      </c>
      <c r="E1688" s="134" t="s">
        <v>917</v>
      </c>
      <c r="F1688" s="135" t="s">
        <v>918</v>
      </c>
      <c r="G1688" s="136" t="s">
        <v>401</v>
      </c>
      <c r="H1688" s="137">
        <v>184.679</v>
      </c>
      <c r="I1688" s="138"/>
      <c r="J1688" s="139">
        <f>ROUND(I1688*H1688,2)</f>
        <v>0</v>
      </c>
      <c r="K1688" s="135" t="s">
        <v>184</v>
      </c>
      <c r="L1688" s="34"/>
      <c r="M1688" s="140" t="s">
        <v>32</v>
      </c>
      <c r="N1688" s="141" t="s">
        <v>50</v>
      </c>
      <c r="P1688" s="142">
        <f>O1688*H1688</f>
        <v>0</v>
      </c>
      <c r="Q1688" s="142">
        <v>0</v>
      </c>
      <c r="R1688" s="142">
        <f>Q1688*H1688</f>
        <v>0</v>
      </c>
      <c r="S1688" s="142">
        <v>0</v>
      </c>
      <c r="T1688" s="143">
        <f>S1688*H1688</f>
        <v>0</v>
      </c>
      <c r="AR1688" s="144" t="s">
        <v>648</v>
      </c>
      <c r="AT1688" s="144" t="s">
        <v>180</v>
      </c>
      <c r="AU1688" s="144" t="s">
        <v>88</v>
      </c>
      <c r="AY1688" s="18" t="s">
        <v>178</v>
      </c>
      <c r="BE1688" s="145">
        <f>IF(N1688="základní",J1688,0)</f>
        <v>0</v>
      </c>
      <c r="BF1688" s="145">
        <f>IF(N1688="snížená",J1688,0)</f>
        <v>0</v>
      </c>
      <c r="BG1688" s="145">
        <f>IF(N1688="zákl. přenesená",J1688,0)</f>
        <v>0</v>
      </c>
      <c r="BH1688" s="145">
        <f>IF(N1688="sníž. přenesená",J1688,0)</f>
        <v>0</v>
      </c>
      <c r="BI1688" s="145">
        <f>IF(N1688="nulová",J1688,0)</f>
        <v>0</v>
      </c>
      <c r="BJ1688" s="18" t="s">
        <v>86</v>
      </c>
      <c r="BK1688" s="145">
        <f>ROUND(I1688*H1688,2)</f>
        <v>0</v>
      </c>
      <c r="BL1688" s="18" t="s">
        <v>648</v>
      </c>
      <c r="BM1688" s="144" t="s">
        <v>2754</v>
      </c>
    </row>
    <row r="1689" spans="2:65" s="1" customFormat="1" ht="10.199999999999999">
      <c r="B1689" s="34"/>
      <c r="D1689" s="146" t="s">
        <v>187</v>
      </c>
      <c r="F1689" s="147" t="s">
        <v>920</v>
      </c>
      <c r="I1689" s="148"/>
      <c r="L1689" s="34"/>
      <c r="M1689" s="149"/>
      <c r="T1689" s="55"/>
      <c r="AT1689" s="18" t="s">
        <v>187</v>
      </c>
      <c r="AU1689" s="18" t="s">
        <v>88</v>
      </c>
    </row>
    <row r="1690" spans="2:65" s="1" customFormat="1" ht="55.5" customHeight="1">
      <c r="B1690" s="34"/>
      <c r="C1690" s="133" t="s">
        <v>2755</v>
      </c>
      <c r="D1690" s="133" t="s">
        <v>180</v>
      </c>
      <c r="E1690" s="134" t="s">
        <v>922</v>
      </c>
      <c r="F1690" s="135" t="s">
        <v>923</v>
      </c>
      <c r="G1690" s="136" t="s">
        <v>401</v>
      </c>
      <c r="H1690" s="137">
        <v>554.03700000000003</v>
      </c>
      <c r="I1690" s="138"/>
      <c r="J1690" s="139">
        <f>ROUND(I1690*H1690,2)</f>
        <v>0</v>
      </c>
      <c r="K1690" s="135" t="s">
        <v>184</v>
      </c>
      <c r="L1690" s="34"/>
      <c r="M1690" s="140" t="s">
        <v>32</v>
      </c>
      <c r="N1690" s="141" t="s">
        <v>50</v>
      </c>
      <c r="P1690" s="142">
        <f>O1690*H1690</f>
        <v>0</v>
      </c>
      <c r="Q1690" s="142">
        <v>0</v>
      </c>
      <c r="R1690" s="142">
        <f>Q1690*H1690</f>
        <v>0</v>
      </c>
      <c r="S1690" s="142">
        <v>0</v>
      </c>
      <c r="T1690" s="143">
        <f>S1690*H1690</f>
        <v>0</v>
      </c>
      <c r="AR1690" s="144" t="s">
        <v>648</v>
      </c>
      <c r="AT1690" s="144" t="s">
        <v>180</v>
      </c>
      <c r="AU1690" s="144" t="s">
        <v>88</v>
      </c>
      <c r="AY1690" s="18" t="s">
        <v>178</v>
      </c>
      <c r="BE1690" s="145">
        <f>IF(N1690="základní",J1690,0)</f>
        <v>0</v>
      </c>
      <c r="BF1690" s="145">
        <f>IF(N1690="snížená",J1690,0)</f>
        <v>0</v>
      </c>
      <c r="BG1690" s="145">
        <f>IF(N1690="zákl. přenesená",J1690,0)</f>
        <v>0</v>
      </c>
      <c r="BH1690" s="145">
        <f>IF(N1690="sníž. přenesená",J1690,0)</f>
        <v>0</v>
      </c>
      <c r="BI1690" s="145">
        <f>IF(N1690="nulová",J1690,0)</f>
        <v>0</v>
      </c>
      <c r="BJ1690" s="18" t="s">
        <v>86</v>
      </c>
      <c r="BK1690" s="145">
        <f>ROUND(I1690*H1690,2)</f>
        <v>0</v>
      </c>
      <c r="BL1690" s="18" t="s">
        <v>648</v>
      </c>
      <c r="BM1690" s="144" t="s">
        <v>2756</v>
      </c>
    </row>
    <row r="1691" spans="2:65" s="1" customFormat="1" ht="10.199999999999999">
      <c r="B1691" s="34"/>
      <c r="D1691" s="146" t="s">
        <v>187</v>
      </c>
      <c r="F1691" s="147" t="s">
        <v>925</v>
      </c>
      <c r="I1691" s="148"/>
      <c r="L1691" s="34"/>
      <c r="M1691" s="149"/>
      <c r="T1691" s="55"/>
      <c r="AT1691" s="18" t="s">
        <v>187</v>
      </c>
      <c r="AU1691" s="18" t="s">
        <v>88</v>
      </c>
    </row>
    <row r="1692" spans="2:65" s="13" customFormat="1" ht="10.199999999999999">
      <c r="B1692" s="157"/>
      <c r="D1692" s="151" t="s">
        <v>189</v>
      </c>
      <c r="F1692" s="159" t="s">
        <v>2757</v>
      </c>
      <c r="H1692" s="160">
        <v>554.03700000000003</v>
      </c>
      <c r="I1692" s="161"/>
      <c r="L1692" s="157"/>
      <c r="M1692" s="162"/>
      <c r="T1692" s="163"/>
      <c r="AT1692" s="158" t="s">
        <v>189</v>
      </c>
      <c r="AU1692" s="158" t="s">
        <v>88</v>
      </c>
      <c r="AV1692" s="13" t="s">
        <v>88</v>
      </c>
      <c r="AW1692" s="13" t="s">
        <v>4</v>
      </c>
      <c r="AX1692" s="13" t="s">
        <v>86</v>
      </c>
      <c r="AY1692" s="158" t="s">
        <v>178</v>
      </c>
    </row>
    <row r="1693" spans="2:65" s="11" customFormat="1" ht="25.95" customHeight="1">
      <c r="B1693" s="121"/>
      <c r="D1693" s="122" t="s">
        <v>78</v>
      </c>
      <c r="E1693" s="123" t="s">
        <v>2758</v>
      </c>
      <c r="F1693" s="123" t="s">
        <v>2759</v>
      </c>
      <c r="I1693" s="124"/>
      <c r="J1693" s="125">
        <f>BK1693</f>
        <v>0</v>
      </c>
      <c r="L1693" s="121"/>
      <c r="M1693" s="126"/>
      <c r="P1693" s="127">
        <f>P1694</f>
        <v>0</v>
      </c>
      <c r="R1693" s="127">
        <f>R1694</f>
        <v>0</v>
      </c>
      <c r="T1693" s="128">
        <f>T1694</f>
        <v>0</v>
      </c>
      <c r="AR1693" s="122" t="s">
        <v>185</v>
      </c>
      <c r="AT1693" s="129" t="s">
        <v>78</v>
      </c>
      <c r="AU1693" s="129" t="s">
        <v>79</v>
      </c>
      <c r="AY1693" s="122" t="s">
        <v>178</v>
      </c>
      <c r="BK1693" s="130">
        <f>BK1694</f>
        <v>0</v>
      </c>
    </row>
    <row r="1694" spans="2:65" s="11" customFormat="1" ht="22.8" customHeight="1">
      <c r="B1694" s="121"/>
      <c r="D1694" s="122" t="s">
        <v>78</v>
      </c>
      <c r="E1694" s="131" t="s">
        <v>2760</v>
      </c>
      <c r="F1694" s="131" t="s">
        <v>2761</v>
      </c>
      <c r="I1694" s="124"/>
      <c r="J1694" s="132">
        <f>BK1694</f>
        <v>0</v>
      </c>
      <c r="L1694" s="121"/>
      <c r="M1694" s="126"/>
      <c r="P1694" s="127">
        <f>SUM(P1695:P1719)</f>
        <v>0</v>
      </c>
      <c r="R1694" s="127">
        <f>SUM(R1695:R1719)</f>
        <v>0</v>
      </c>
      <c r="T1694" s="128">
        <f>SUM(T1695:T1719)</f>
        <v>0</v>
      </c>
      <c r="AR1694" s="122" t="s">
        <v>185</v>
      </c>
      <c r="AT1694" s="129" t="s">
        <v>78</v>
      </c>
      <c r="AU1694" s="129" t="s">
        <v>86</v>
      </c>
      <c r="AY1694" s="122" t="s">
        <v>178</v>
      </c>
      <c r="BK1694" s="130">
        <f>SUM(BK1695:BK1719)</f>
        <v>0</v>
      </c>
    </row>
    <row r="1695" spans="2:65" s="1" customFormat="1" ht="37.799999999999997" customHeight="1">
      <c r="B1695" s="34"/>
      <c r="C1695" s="133" t="s">
        <v>2762</v>
      </c>
      <c r="D1695" s="133" t="s">
        <v>180</v>
      </c>
      <c r="E1695" s="134" t="s">
        <v>2763</v>
      </c>
      <c r="F1695" s="135" t="s">
        <v>2764</v>
      </c>
      <c r="G1695" s="136" t="s">
        <v>401</v>
      </c>
      <c r="H1695" s="137">
        <v>2.589</v>
      </c>
      <c r="I1695" s="138"/>
      <c r="J1695" s="139">
        <f>ROUND(I1695*H1695,2)</f>
        <v>0</v>
      </c>
      <c r="K1695" s="135" t="s">
        <v>184</v>
      </c>
      <c r="L1695" s="34"/>
      <c r="M1695" s="140" t="s">
        <v>32</v>
      </c>
      <c r="N1695" s="141" t="s">
        <v>50</v>
      </c>
      <c r="P1695" s="142">
        <f>O1695*H1695</f>
        <v>0</v>
      </c>
      <c r="Q1695" s="142">
        <v>0</v>
      </c>
      <c r="R1695" s="142">
        <f>Q1695*H1695</f>
        <v>0</v>
      </c>
      <c r="S1695" s="142">
        <v>0</v>
      </c>
      <c r="T1695" s="143">
        <f>S1695*H1695</f>
        <v>0</v>
      </c>
      <c r="AR1695" s="144" t="s">
        <v>1971</v>
      </c>
      <c r="AT1695" s="144" t="s">
        <v>180</v>
      </c>
      <c r="AU1695" s="144" t="s">
        <v>88</v>
      </c>
      <c r="AY1695" s="18" t="s">
        <v>178</v>
      </c>
      <c r="BE1695" s="145">
        <f>IF(N1695="základní",J1695,0)</f>
        <v>0</v>
      </c>
      <c r="BF1695" s="145">
        <f>IF(N1695="snížená",J1695,0)</f>
        <v>0</v>
      </c>
      <c r="BG1695" s="145">
        <f>IF(N1695="zákl. přenesená",J1695,0)</f>
        <v>0</v>
      </c>
      <c r="BH1695" s="145">
        <f>IF(N1695="sníž. přenesená",J1695,0)</f>
        <v>0</v>
      </c>
      <c r="BI1695" s="145">
        <f>IF(N1695="nulová",J1695,0)</f>
        <v>0</v>
      </c>
      <c r="BJ1695" s="18" t="s">
        <v>86</v>
      </c>
      <c r="BK1695" s="145">
        <f>ROUND(I1695*H1695,2)</f>
        <v>0</v>
      </c>
      <c r="BL1695" s="18" t="s">
        <v>1971</v>
      </c>
      <c r="BM1695" s="144" t="s">
        <v>2765</v>
      </c>
    </row>
    <row r="1696" spans="2:65" s="1" customFormat="1" ht="10.199999999999999">
      <c r="B1696" s="34"/>
      <c r="D1696" s="146" t="s">
        <v>187</v>
      </c>
      <c r="F1696" s="147" t="s">
        <v>2766</v>
      </c>
      <c r="I1696" s="148"/>
      <c r="L1696" s="34"/>
      <c r="M1696" s="149"/>
      <c r="T1696" s="55"/>
      <c r="AT1696" s="18" t="s">
        <v>187</v>
      </c>
      <c r="AU1696" s="18" t="s">
        <v>88</v>
      </c>
    </row>
    <row r="1697" spans="2:65" s="13" customFormat="1" ht="10.199999999999999">
      <c r="B1697" s="157"/>
      <c r="D1697" s="151" t="s">
        <v>189</v>
      </c>
      <c r="E1697" s="158" t="s">
        <v>32</v>
      </c>
      <c r="F1697" s="159" t="s">
        <v>2767</v>
      </c>
      <c r="H1697" s="160">
        <v>0.75</v>
      </c>
      <c r="I1697" s="161"/>
      <c r="L1697" s="157"/>
      <c r="M1697" s="162"/>
      <c r="T1697" s="163"/>
      <c r="AT1697" s="158" t="s">
        <v>189</v>
      </c>
      <c r="AU1697" s="158" t="s">
        <v>88</v>
      </c>
      <c r="AV1697" s="13" t="s">
        <v>88</v>
      </c>
      <c r="AW1697" s="13" t="s">
        <v>41</v>
      </c>
      <c r="AX1697" s="13" t="s">
        <v>79</v>
      </c>
      <c r="AY1697" s="158" t="s">
        <v>178</v>
      </c>
    </row>
    <row r="1698" spans="2:65" s="13" customFormat="1" ht="10.199999999999999">
      <c r="B1698" s="157"/>
      <c r="D1698" s="151" t="s">
        <v>189</v>
      </c>
      <c r="E1698" s="158" t="s">
        <v>32</v>
      </c>
      <c r="F1698" s="159" t="s">
        <v>2768</v>
      </c>
      <c r="H1698" s="160">
        <v>1.7390000000000001</v>
      </c>
      <c r="I1698" s="161"/>
      <c r="L1698" s="157"/>
      <c r="M1698" s="162"/>
      <c r="T1698" s="163"/>
      <c r="AT1698" s="158" t="s">
        <v>189</v>
      </c>
      <c r="AU1698" s="158" t="s">
        <v>88</v>
      </c>
      <c r="AV1698" s="13" t="s">
        <v>88</v>
      </c>
      <c r="AW1698" s="13" t="s">
        <v>41</v>
      </c>
      <c r="AX1698" s="13" t="s">
        <v>79</v>
      </c>
      <c r="AY1698" s="158" t="s">
        <v>178</v>
      </c>
    </row>
    <row r="1699" spans="2:65" s="13" customFormat="1" ht="10.199999999999999">
      <c r="B1699" s="157"/>
      <c r="D1699" s="151" t="s">
        <v>189</v>
      </c>
      <c r="E1699" s="158" t="s">
        <v>32</v>
      </c>
      <c r="F1699" s="159" t="s">
        <v>2769</v>
      </c>
      <c r="H1699" s="160">
        <v>0.1</v>
      </c>
      <c r="I1699" s="161"/>
      <c r="L1699" s="157"/>
      <c r="M1699" s="162"/>
      <c r="T1699" s="163"/>
      <c r="AT1699" s="158" t="s">
        <v>189</v>
      </c>
      <c r="AU1699" s="158" t="s">
        <v>88</v>
      </c>
      <c r="AV1699" s="13" t="s">
        <v>88</v>
      </c>
      <c r="AW1699" s="13" t="s">
        <v>41</v>
      </c>
      <c r="AX1699" s="13" t="s">
        <v>79</v>
      </c>
      <c r="AY1699" s="158" t="s">
        <v>178</v>
      </c>
    </row>
    <row r="1700" spans="2:65" s="14" customFormat="1" ht="10.199999999999999">
      <c r="B1700" s="164"/>
      <c r="D1700" s="151" t="s">
        <v>189</v>
      </c>
      <c r="E1700" s="165" t="s">
        <v>32</v>
      </c>
      <c r="F1700" s="166" t="s">
        <v>192</v>
      </c>
      <c r="H1700" s="167">
        <v>2.589</v>
      </c>
      <c r="I1700" s="168"/>
      <c r="L1700" s="164"/>
      <c r="M1700" s="169"/>
      <c r="T1700" s="170"/>
      <c r="AT1700" s="165" t="s">
        <v>189</v>
      </c>
      <c r="AU1700" s="165" t="s">
        <v>88</v>
      </c>
      <c r="AV1700" s="14" t="s">
        <v>185</v>
      </c>
      <c r="AW1700" s="14" t="s">
        <v>41</v>
      </c>
      <c r="AX1700" s="14" t="s">
        <v>86</v>
      </c>
      <c r="AY1700" s="165" t="s">
        <v>178</v>
      </c>
    </row>
    <row r="1701" spans="2:65" s="1" customFormat="1" ht="33" customHeight="1">
      <c r="B1701" s="34"/>
      <c r="C1701" s="133" t="s">
        <v>2770</v>
      </c>
      <c r="D1701" s="133" t="s">
        <v>180</v>
      </c>
      <c r="E1701" s="134" t="s">
        <v>2771</v>
      </c>
      <c r="F1701" s="135" t="s">
        <v>2772</v>
      </c>
      <c r="G1701" s="136" t="s">
        <v>401</v>
      </c>
      <c r="H1701" s="137">
        <v>2.589</v>
      </c>
      <c r="I1701" s="138"/>
      <c r="J1701" s="139">
        <f>ROUND(I1701*H1701,2)</f>
        <v>0</v>
      </c>
      <c r="K1701" s="135" t="s">
        <v>184</v>
      </c>
      <c r="L1701" s="34"/>
      <c r="M1701" s="140" t="s">
        <v>32</v>
      </c>
      <c r="N1701" s="141" t="s">
        <v>50</v>
      </c>
      <c r="P1701" s="142">
        <f>O1701*H1701</f>
        <v>0</v>
      </c>
      <c r="Q1701" s="142">
        <v>0</v>
      </c>
      <c r="R1701" s="142">
        <f>Q1701*H1701</f>
        <v>0</v>
      </c>
      <c r="S1701" s="142">
        <v>0</v>
      </c>
      <c r="T1701" s="143">
        <f>S1701*H1701</f>
        <v>0</v>
      </c>
      <c r="AR1701" s="144" t="s">
        <v>1971</v>
      </c>
      <c r="AT1701" s="144" t="s">
        <v>180</v>
      </c>
      <c r="AU1701" s="144" t="s">
        <v>88</v>
      </c>
      <c r="AY1701" s="18" t="s">
        <v>178</v>
      </c>
      <c r="BE1701" s="145">
        <f>IF(N1701="základní",J1701,0)</f>
        <v>0</v>
      </c>
      <c r="BF1701" s="145">
        <f>IF(N1701="snížená",J1701,0)</f>
        <v>0</v>
      </c>
      <c r="BG1701" s="145">
        <f>IF(N1701="zákl. přenesená",J1701,0)</f>
        <v>0</v>
      </c>
      <c r="BH1701" s="145">
        <f>IF(N1701="sníž. přenesená",J1701,0)</f>
        <v>0</v>
      </c>
      <c r="BI1701" s="145">
        <f>IF(N1701="nulová",J1701,0)</f>
        <v>0</v>
      </c>
      <c r="BJ1701" s="18" t="s">
        <v>86</v>
      </c>
      <c r="BK1701" s="145">
        <f>ROUND(I1701*H1701,2)</f>
        <v>0</v>
      </c>
      <c r="BL1701" s="18" t="s">
        <v>1971</v>
      </c>
      <c r="BM1701" s="144" t="s">
        <v>2773</v>
      </c>
    </row>
    <row r="1702" spans="2:65" s="1" customFormat="1" ht="10.199999999999999">
      <c r="B1702" s="34"/>
      <c r="D1702" s="146" t="s">
        <v>187</v>
      </c>
      <c r="F1702" s="147" t="s">
        <v>2774</v>
      </c>
      <c r="I1702" s="148"/>
      <c r="L1702" s="34"/>
      <c r="M1702" s="149"/>
      <c r="T1702" s="55"/>
      <c r="AT1702" s="18" t="s">
        <v>187</v>
      </c>
      <c r="AU1702" s="18" t="s">
        <v>88</v>
      </c>
    </row>
    <row r="1703" spans="2:65" s="13" customFormat="1" ht="10.199999999999999">
      <c r="B1703" s="157"/>
      <c r="D1703" s="151" t="s">
        <v>189</v>
      </c>
      <c r="E1703" s="158" t="s">
        <v>32</v>
      </c>
      <c r="F1703" s="159" t="s">
        <v>2767</v>
      </c>
      <c r="H1703" s="160">
        <v>0.75</v>
      </c>
      <c r="I1703" s="161"/>
      <c r="L1703" s="157"/>
      <c r="M1703" s="162"/>
      <c r="T1703" s="163"/>
      <c r="AT1703" s="158" t="s">
        <v>189</v>
      </c>
      <c r="AU1703" s="158" t="s">
        <v>88</v>
      </c>
      <c r="AV1703" s="13" t="s">
        <v>88</v>
      </c>
      <c r="AW1703" s="13" t="s">
        <v>41</v>
      </c>
      <c r="AX1703" s="13" t="s">
        <v>79</v>
      </c>
      <c r="AY1703" s="158" t="s">
        <v>178</v>
      </c>
    </row>
    <row r="1704" spans="2:65" s="13" customFormat="1" ht="10.199999999999999">
      <c r="B1704" s="157"/>
      <c r="D1704" s="151" t="s">
        <v>189</v>
      </c>
      <c r="E1704" s="158" t="s">
        <v>32</v>
      </c>
      <c r="F1704" s="159" t="s">
        <v>2768</v>
      </c>
      <c r="H1704" s="160">
        <v>1.7390000000000001</v>
      </c>
      <c r="I1704" s="161"/>
      <c r="L1704" s="157"/>
      <c r="M1704" s="162"/>
      <c r="T1704" s="163"/>
      <c r="AT1704" s="158" t="s">
        <v>189</v>
      </c>
      <c r="AU1704" s="158" t="s">
        <v>88</v>
      </c>
      <c r="AV1704" s="13" t="s">
        <v>88</v>
      </c>
      <c r="AW1704" s="13" t="s">
        <v>41</v>
      </c>
      <c r="AX1704" s="13" t="s">
        <v>79</v>
      </c>
      <c r="AY1704" s="158" t="s">
        <v>178</v>
      </c>
    </row>
    <row r="1705" spans="2:65" s="13" customFormat="1" ht="10.199999999999999">
      <c r="B1705" s="157"/>
      <c r="D1705" s="151" t="s">
        <v>189</v>
      </c>
      <c r="E1705" s="158" t="s">
        <v>32</v>
      </c>
      <c r="F1705" s="159" t="s">
        <v>2775</v>
      </c>
      <c r="H1705" s="160">
        <v>0.1</v>
      </c>
      <c r="I1705" s="161"/>
      <c r="L1705" s="157"/>
      <c r="M1705" s="162"/>
      <c r="T1705" s="163"/>
      <c r="AT1705" s="158" t="s">
        <v>189</v>
      </c>
      <c r="AU1705" s="158" t="s">
        <v>88</v>
      </c>
      <c r="AV1705" s="13" t="s">
        <v>88</v>
      </c>
      <c r="AW1705" s="13" t="s">
        <v>41</v>
      </c>
      <c r="AX1705" s="13" t="s">
        <v>79</v>
      </c>
      <c r="AY1705" s="158" t="s">
        <v>178</v>
      </c>
    </row>
    <row r="1706" spans="2:65" s="14" customFormat="1" ht="10.199999999999999">
      <c r="B1706" s="164"/>
      <c r="D1706" s="151" t="s">
        <v>189</v>
      </c>
      <c r="E1706" s="165" t="s">
        <v>32</v>
      </c>
      <c r="F1706" s="166" t="s">
        <v>192</v>
      </c>
      <c r="H1706" s="167">
        <v>2.589</v>
      </c>
      <c r="I1706" s="168"/>
      <c r="L1706" s="164"/>
      <c r="M1706" s="169"/>
      <c r="T1706" s="170"/>
      <c r="AT1706" s="165" t="s">
        <v>189</v>
      </c>
      <c r="AU1706" s="165" t="s">
        <v>88</v>
      </c>
      <c r="AV1706" s="14" t="s">
        <v>185</v>
      </c>
      <c r="AW1706" s="14" t="s">
        <v>41</v>
      </c>
      <c r="AX1706" s="14" t="s">
        <v>86</v>
      </c>
      <c r="AY1706" s="165" t="s">
        <v>178</v>
      </c>
    </row>
    <row r="1707" spans="2:65" s="1" customFormat="1" ht="44.25" customHeight="1">
      <c r="B1707" s="34"/>
      <c r="C1707" s="133" t="s">
        <v>2776</v>
      </c>
      <c r="D1707" s="133" t="s">
        <v>180</v>
      </c>
      <c r="E1707" s="134" t="s">
        <v>2777</v>
      </c>
      <c r="F1707" s="135" t="s">
        <v>2778</v>
      </c>
      <c r="G1707" s="136" t="s">
        <v>401</v>
      </c>
      <c r="H1707" s="137">
        <v>36.246000000000002</v>
      </c>
      <c r="I1707" s="138"/>
      <c r="J1707" s="139">
        <f>ROUND(I1707*H1707,2)</f>
        <v>0</v>
      </c>
      <c r="K1707" s="135" t="s">
        <v>184</v>
      </c>
      <c r="L1707" s="34"/>
      <c r="M1707" s="140" t="s">
        <v>32</v>
      </c>
      <c r="N1707" s="141" t="s">
        <v>50</v>
      </c>
      <c r="P1707" s="142">
        <f>O1707*H1707</f>
        <v>0</v>
      </c>
      <c r="Q1707" s="142">
        <v>0</v>
      </c>
      <c r="R1707" s="142">
        <f>Q1707*H1707</f>
        <v>0</v>
      </c>
      <c r="S1707" s="142">
        <v>0</v>
      </c>
      <c r="T1707" s="143">
        <f>S1707*H1707</f>
        <v>0</v>
      </c>
      <c r="AR1707" s="144" t="s">
        <v>1971</v>
      </c>
      <c r="AT1707" s="144" t="s">
        <v>180</v>
      </c>
      <c r="AU1707" s="144" t="s">
        <v>88</v>
      </c>
      <c r="AY1707" s="18" t="s">
        <v>178</v>
      </c>
      <c r="BE1707" s="145">
        <f>IF(N1707="základní",J1707,0)</f>
        <v>0</v>
      </c>
      <c r="BF1707" s="145">
        <f>IF(N1707="snížená",J1707,0)</f>
        <v>0</v>
      </c>
      <c r="BG1707" s="145">
        <f>IF(N1707="zákl. přenesená",J1707,0)</f>
        <v>0</v>
      </c>
      <c r="BH1707" s="145">
        <f>IF(N1707="sníž. přenesená",J1707,0)</f>
        <v>0</v>
      </c>
      <c r="BI1707" s="145">
        <f>IF(N1707="nulová",J1707,0)</f>
        <v>0</v>
      </c>
      <c r="BJ1707" s="18" t="s">
        <v>86</v>
      </c>
      <c r="BK1707" s="145">
        <f>ROUND(I1707*H1707,2)</f>
        <v>0</v>
      </c>
      <c r="BL1707" s="18" t="s">
        <v>1971</v>
      </c>
      <c r="BM1707" s="144" t="s">
        <v>2779</v>
      </c>
    </row>
    <row r="1708" spans="2:65" s="1" customFormat="1" ht="10.199999999999999">
      <c r="B1708" s="34"/>
      <c r="D1708" s="146" t="s">
        <v>187</v>
      </c>
      <c r="F1708" s="147" t="s">
        <v>2780</v>
      </c>
      <c r="I1708" s="148"/>
      <c r="L1708" s="34"/>
      <c r="M1708" s="149"/>
      <c r="T1708" s="55"/>
      <c r="AT1708" s="18" t="s">
        <v>187</v>
      </c>
      <c r="AU1708" s="18" t="s">
        <v>88</v>
      </c>
    </row>
    <row r="1709" spans="2:65" s="13" customFormat="1" ht="10.199999999999999">
      <c r="B1709" s="157"/>
      <c r="D1709" s="151" t="s">
        <v>189</v>
      </c>
      <c r="E1709" s="158" t="s">
        <v>32</v>
      </c>
      <c r="F1709" s="159" t="s">
        <v>2767</v>
      </c>
      <c r="H1709" s="160">
        <v>0.75</v>
      </c>
      <c r="I1709" s="161"/>
      <c r="L1709" s="157"/>
      <c r="M1709" s="162"/>
      <c r="T1709" s="163"/>
      <c r="AT1709" s="158" t="s">
        <v>189</v>
      </c>
      <c r="AU1709" s="158" t="s">
        <v>88</v>
      </c>
      <c r="AV1709" s="13" t="s">
        <v>88</v>
      </c>
      <c r="AW1709" s="13" t="s">
        <v>41</v>
      </c>
      <c r="AX1709" s="13" t="s">
        <v>79</v>
      </c>
      <c r="AY1709" s="158" t="s">
        <v>178</v>
      </c>
    </row>
    <row r="1710" spans="2:65" s="13" customFormat="1" ht="10.199999999999999">
      <c r="B1710" s="157"/>
      <c r="D1710" s="151" t="s">
        <v>189</v>
      </c>
      <c r="E1710" s="158" t="s">
        <v>32</v>
      </c>
      <c r="F1710" s="159" t="s">
        <v>2768</v>
      </c>
      <c r="H1710" s="160">
        <v>1.7390000000000001</v>
      </c>
      <c r="I1710" s="161"/>
      <c r="L1710" s="157"/>
      <c r="M1710" s="162"/>
      <c r="T1710" s="163"/>
      <c r="AT1710" s="158" t="s">
        <v>189</v>
      </c>
      <c r="AU1710" s="158" t="s">
        <v>88</v>
      </c>
      <c r="AV1710" s="13" t="s">
        <v>88</v>
      </c>
      <c r="AW1710" s="13" t="s">
        <v>41</v>
      </c>
      <c r="AX1710" s="13" t="s">
        <v>79</v>
      </c>
      <c r="AY1710" s="158" t="s">
        <v>178</v>
      </c>
    </row>
    <row r="1711" spans="2:65" s="13" customFormat="1" ht="10.199999999999999">
      <c r="B1711" s="157"/>
      <c r="D1711" s="151" t="s">
        <v>189</v>
      </c>
      <c r="E1711" s="158" t="s">
        <v>32</v>
      </c>
      <c r="F1711" s="159" t="s">
        <v>2775</v>
      </c>
      <c r="H1711" s="160">
        <v>0.1</v>
      </c>
      <c r="I1711" s="161"/>
      <c r="L1711" s="157"/>
      <c r="M1711" s="162"/>
      <c r="T1711" s="163"/>
      <c r="AT1711" s="158" t="s">
        <v>189</v>
      </c>
      <c r="AU1711" s="158" t="s">
        <v>88</v>
      </c>
      <c r="AV1711" s="13" t="s">
        <v>88</v>
      </c>
      <c r="AW1711" s="13" t="s">
        <v>41</v>
      </c>
      <c r="AX1711" s="13" t="s">
        <v>79</v>
      </c>
      <c r="AY1711" s="158" t="s">
        <v>178</v>
      </c>
    </row>
    <row r="1712" spans="2:65" s="14" customFormat="1" ht="10.199999999999999">
      <c r="B1712" s="164"/>
      <c r="D1712" s="151" t="s">
        <v>189</v>
      </c>
      <c r="E1712" s="165" t="s">
        <v>32</v>
      </c>
      <c r="F1712" s="166" t="s">
        <v>192</v>
      </c>
      <c r="H1712" s="167">
        <v>2.589</v>
      </c>
      <c r="I1712" s="168"/>
      <c r="L1712" s="164"/>
      <c r="M1712" s="169"/>
      <c r="T1712" s="170"/>
      <c r="AT1712" s="165" t="s">
        <v>189</v>
      </c>
      <c r="AU1712" s="165" t="s">
        <v>88</v>
      </c>
      <c r="AV1712" s="14" t="s">
        <v>185</v>
      </c>
      <c r="AW1712" s="14" t="s">
        <v>41</v>
      </c>
      <c r="AX1712" s="14" t="s">
        <v>86</v>
      </c>
      <c r="AY1712" s="165" t="s">
        <v>178</v>
      </c>
    </row>
    <row r="1713" spans="2:65" s="13" customFormat="1" ht="10.199999999999999">
      <c r="B1713" s="157"/>
      <c r="D1713" s="151" t="s">
        <v>189</v>
      </c>
      <c r="F1713" s="159" t="s">
        <v>2781</v>
      </c>
      <c r="H1713" s="160">
        <v>36.246000000000002</v>
      </c>
      <c r="I1713" s="161"/>
      <c r="L1713" s="157"/>
      <c r="M1713" s="162"/>
      <c r="T1713" s="163"/>
      <c r="AT1713" s="158" t="s">
        <v>189</v>
      </c>
      <c r="AU1713" s="158" t="s">
        <v>88</v>
      </c>
      <c r="AV1713" s="13" t="s">
        <v>88</v>
      </c>
      <c r="AW1713" s="13" t="s">
        <v>4</v>
      </c>
      <c r="AX1713" s="13" t="s">
        <v>86</v>
      </c>
      <c r="AY1713" s="158" t="s">
        <v>178</v>
      </c>
    </row>
    <row r="1714" spans="2:65" s="1" customFormat="1" ht="44.25" customHeight="1">
      <c r="B1714" s="34"/>
      <c r="C1714" s="133" t="s">
        <v>2782</v>
      </c>
      <c r="D1714" s="133" t="s">
        <v>180</v>
      </c>
      <c r="E1714" s="134" t="s">
        <v>2783</v>
      </c>
      <c r="F1714" s="135" t="s">
        <v>2784</v>
      </c>
      <c r="G1714" s="136" t="s">
        <v>401</v>
      </c>
      <c r="H1714" s="137">
        <v>0.75</v>
      </c>
      <c r="I1714" s="138"/>
      <c r="J1714" s="139">
        <f>ROUND(I1714*H1714,2)</f>
        <v>0</v>
      </c>
      <c r="K1714" s="135" t="s">
        <v>184</v>
      </c>
      <c r="L1714" s="34"/>
      <c r="M1714" s="140" t="s">
        <v>32</v>
      </c>
      <c r="N1714" s="141" t="s">
        <v>50</v>
      </c>
      <c r="P1714" s="142">
        <f>O1714*H1714</f>
        <v>0</v>
      </c>
      <c r="Q1714" s="142">
        <v>0</v>
      </c>
      <c r="R1714" s="142">
        <f>Q1714*H1714</f>
        <v>0</v>
      </c>
      <c r="S1714" s="142">
        <v>0</v>
      </c>
      <c r="T1714" s="143">
        <f>S1714*H1714</f>
        <v>0</v>
      </c>
      <c r="AR1714" s="144" t="s">
        <v>1971</v>
      </c>
      <c r="AT1714" s="144" t="s">
        <v>180</v>
      </c>
      <c r="AU1714" s="144" t="s">
        <v>88</v>
      </c>
      <c r="AY1714" s="18" t="s">
        <v>178</v>
      </c>
      <c r="BE1714" s="145">
        <f>IF(N1714="základní",J1714,0)</f>
        <v>0</v>
      </c>
      <c r="BF1714" s="145">
        <f>IF(N1714="snížená",J1714,0)</f>
        <v>0</v>
      </c>
      <c r="BG1714" s="145">
        <f>IF(N1714="zákl. přenesená",J1714,0)</f>
        <v>0</v>
      </c>
      <c r="BH1714" s="145">
        <f>IF(N1714="sníž. přenesená",J1714,0)</f>
        <v>0</v>
      </c>
      <c r="BI1714" s="145">
        <f>IF(N1714="nulová",J1714,0)</f>
        <v>0</v>
      </c>
      <c r="BJ1714" s="18" t="s">
        <v>86</v>
      </c>
      <c r="BK1714" s="145">
        <f>ROUND(I1714*H1714,2)</f>
        <v>0</v>
      </c>
      <c r="BL1714" s="18" t="s">
        <v>1971</v>
      </c>
      <c r="BM1714" s="144" t="s">
        <v>2785</v>
      </c>
    </row>
    <row r="1715" spans="2:65" s="1" customFormat="1" ht="10.199999999999999">
      <c r="B1715" s="34"/>
      <c r="D1715" s="146" t="s">
        <v>187</v>
      </c>
      <c r="F1715" s="147" t="s">
        <v>2786</v>
      </c>
      <c r="I1715" s="148"/>
      <c r="L1715" s="34"/>
      <c r="M1715" s="149"/>
      <c r="T1715" s="55"/>
      <c r="AT1715" s="18" t="s">
        <v>187</v>
      </c>
      <c r="AU1715" s="18" t="s">
        <v>88</v>
      </c>
    </row>
    <row r="1716" spans="2:65" s="13" customFormat="1" ht="10.199999999999999">
      <c r="B1716" s="157"/>
      <c r="D1716" s="151" t="s">
        <v>189</v>
      </c>
      <c r="E1716" s="158" t="s">
        <v>32</v>
      </c>
      <c r="F1716" s="159" t="s">
        <v>2767</v>
      </c>
      <c r="H1716" s="160">
        <v>0.75</v>
      </c>
      <c r="I1716" s="161"/>
      <c r="L1716" s="157"/>
      <c r="M1716" s="162"/>
      <c r="T1716" s="163"/>
      <c r="AT1716" s="158" t="s">
        <v>189</v>
      </c>
      <c r="AU1716" s="158" t="s">
        <v>88</v>
      </c>
      <c r="AV1716" s="13" t="s">
        <v>88</v>
      </c>
      <c r="AW1716" s="13" t="s">
        <v>41</v>
      </c>
      <c r="AX1716" s="13" t="s">
        <v>86</v>
      </c>
      <c r="AY1716" s="158" t="s">
        <v>178</v>
      </c>
    </row>
    <row r="1717" spans="2:65" s="1" customFormat="1" ht="44.25" customHeight="1">
      <c r="B1717" s="34"/>
      <c r="C1717" s="133" t="s">
        <v>2787</v>
      </c>
      <c r="D1717" s="133" t="s">
        <v>180</v>
      </c>
      <c r="E1717" s="134" t="s">
        <v>2788</v>
      </c>
      <c r="F1717" s="135" t="s">
        <v>1127</v>
      </c>
      <c r="G1717" s="136" t="s">
        <v>401</v>
      </c>
      <c r="H1717" s="137">
        <v>1.7390000000000001</v>
      </c>
      <c r="I1717" s="138"/>
      <c r="J1717" s="139">
        <f>ROUND(I1717*H1717,2)</f>
        <v>0</v>
      </c>
      <c r="K1717" s="135" t="s">
        <v>184</v>
      </c>
      <c r="L1717" s="34"/>
      <c r="M1717" s="140" t="s">
        <v>32</v>
      </c>
      <c r="N1717" s="141" t="s">
        <v>50</v>
      </c>
      <c r="P1717" s="142">
        <f>O1717*H1717</f>
        <v>0</v>
      </c>
      <c r="Q1717" s="142">
        <v>0</v>
      </c>
      <c r="R1717" s="142">
        <f>Q1717*H1717</f>
        <v>0</v>
      </c>
      <c r="S1717" s="142">
        <v>0</v>
      </c>
      <c r="T1717" s="143">
        <f>S1717*H1717</f>
        <v>0</v>
      </c>
      <c r="AR1717" s="144" t="s">
        <v>1971</v>
      </c>
      <c r="AT1717" s="144" t="s">
        <v>180</v>
      </c>
      <c r="AU1717" s="144" t="s">
        <v>88</v>
      </c>
      <c r="AY1717" s="18" t="s">
        <v>178</v>
      </c>
      <c r="BE1717" s="145">
        <f>IF(N1717="základní",J1717,0)</f>
        <v>0</v>
      </c>
      <c r="BF1717" s="145">
        <f>IF(N1717="snížená",J1717,0)</f>
        <v>0</v>
      </c>
      <c r="BG1717" s="145">
        <f>IF(N1717="zákl. přenesená",J1717,0)</f>
        <v>0</v>
      </c>
      <c r="BH1717" s="145">
        <f>IF(N1717="sníž. přenesená",J1717,0)</f>
        <v>0</v>
      </c>
      <c r="BI1717" s="145">
        <f>IF(N1717="nulová",J1717,0)</f>
        <v>0</v>
      </c>
      <c r="BJ1717" s="18" t="s">
        <v>86</v>
      </c>
      <c r="BK1717" s="145">
        <f>ROUND(I1717*H1717,2)</f>
        <v>0</v>
      </c>
      <c r="BL1717" s="18" t="s">
        <v>1971</v>
      </c>
      <c r="BM1717" s="144" t="s">
        <v>2789</v>
      </c>
    </row>
    <row r="1718" spans="2:65" s="1" customFormat="1" ht="10.199999999999999">
      <c r="B1718" s="34"/>
      <c r="D1718" s="146" t="s">
        <v>187</v>
      </c>
      <c r="F1718" s="147" t="s">
        <v>2790</v>
      </c>
      <c r="I1718" s="148"/>
      <c r="L1718" s="34"/>
      <c r="M1718" s="149"/>
      <c r="T1718" s="55"/>
      <c r="AT1718" s="18" t="s">
        <v>187</v>
      </c>
      <c r="AU1718" s="18" t="s">
        <v>88</v>
      </c>
    </row>
    <row r="1719" spans="2:65" s="13" customFormat="1" ht="10.199999999999999">
      <c r="B1719" s="157"/>
      <c r="D1719" s="151" t="s">
        <v>189</v>
      </c>
      <c r="E1719" s="158" t="s">
        <v>32</v>
      </c>
      <c r="F1719" s="159" t="s">
        <v>2768</v>
      </c>
      <c r="H1719" s="160">
        <v>1.7390000000000001</v>
      </c>
      <c r="I1719" s="161"/>
      <c r="L1719" s="157"/>
      <c r="M1719" s="189"/>
      <c r="N1719" s="190"/>
      <c r="O1719" s="190"/>
      <c r="P1719" s="190"/>
      <c r="Q1719" s="190"/>
      <c r="R1719" s="190"/>
      <c r="S1719" s="190"/>
      <c r="T1719" s="191"/>
      <c r="AT1719" s="158" t="s">
        <v>189</v>
      </c>
      <c r="AU1719" s="158" t="s">
        <v>88</v>
      </c>
      <c r="AV1719" s="13" t="s">
        <v>88</v>
      </c>
      <c r="AW1719" s="13" t="s">
        <v>41</v>
      </c>
      <c r="AX1719" s="13" t="s">
        <v>86</v>
      </c>
      <c r="AY1719" s="158" t="s">
        <v>178</v>
      </c>
    </row>
    <row r="1720" spans="2:65" s="1" customFormat="1" ht="6.9" customHeight="1">
      <c r="B1720" s="43"/>
      <c r="C1720" s="44"/>
      <c r="D1720" s="44"/>
      <c r="E1720" s="44"/>
      <c r="F1720" s="44"/>
      <c r="G1720" s="44"/>
      <c r="H1720" s="44"/>
      <c r="I1720" s="44"/>
      <c r="J1720" s="44"/>
      <c r="K1720" s="44"/>
      <c r="L1720" s="34"/>
    </row>
  </sheetData>
  <sheetProtection algorithmName="SHA-512" hashValue="ZbuJoFM12YL3wgzGEBFsyZyxDLd9fjE4MQbZvpeWbfob9d+kIAhx0pt7iD5Nfqlo2HXYmmShFQIaj6KPzpHpaA==" saltValue="1E7eRMd9G1P+q88SsCN7Vdw4Gnse6bz/0AaMJdMUwBvRji/FxUczUpb8qyTf0Nj0m30ftYBKcWeHIpShpyO2hA==" spinCount="100000" sheet="1" objects="1" scenarios="1" formatColumns="0" formatRows="0" autoFilter="0"/>
  <autoFilter ref="C100:K1719" xr:uid="{00000000-0009-0000-0000-000004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400-000000000000}"/>
    <hyperlink ref="F108" r:id="rId2" xr:uid="{00000000-0004-0000-0400-000001000000}"/>
    <hyperlink ref="F110" r:id="rId3" xr:uid="{00000000-0004-0000-0400-000002000000}"/>
    <hyperlink ref="F116" r:id="rId4" xr:uid="{00000000-0004-0000-0400-000003000000}"/>
    <hyperlink ref="F122" r:id="rId5" xr:uid="{00000000-0004-0000-0400-000004000000}"/>
    <hyperlink ref="F129" r:id="rId6" xr:uid="{00000000-0004-0000-0400-000005000000}"/>
    <hyperlink ref="F134" r:id="rId7" xr:uid="{00000000-0004-0000-0400-000006000000}"/>
    <hyperlink ref="F137" r:id="rId8" xr:uid="{00000000-0004-0000-0400-000007000000}"/>
    <hyperlink ref="F142" r:id="rId9" xr:uid="{00000000-0004-0000-0400-000008000000}"/>
    <hyperlink ref="F145" r:id="rId10" xr:uid="{00000000-0004-0000-0400-000009000000}"/>
    <hyperlink ref="F150" r:id="rId11" xr:uid="{00000000-0004-0000-0400-00000A000000}"/>
    <hyperlink ref="F153" r:id="rId12" xr:uid="{00000000-0004-0000-0400-00000B000000}"/>
    <hyperlink ref="F158" r:id="rId13" xr:uid="{00000000-0004-0000-0400-00000C000000}"/>
    <hyperlink ref="F161" r:id="rId14" xr:uid="{00000000-0004-0000-0400-00000D000000}"/>
    <hyperlink ref="F178" r:id="rId15" xr:uid="{00000000-0004-0000-0400-00000E000000}"/>
    <hyperlink ref="F195" r:id="rId16" xr:uid="{00000000-0004-0000-0400-00000F000000}"/>
    <hyperlink ref="F204" r:id="rId17" xr:uid="{00000000-0004-0000-0400-000010000000}"/>
    <hyperlink ref="F212" r:id="rId18" xr:uid="{00000000-0004-0000-0400-000011000000}"/>
    <hyperlink ref="F220" r:id="rId19" xr:uid="{00000000-0004-0000-0400-000012000000}"/>
    <hyperlink ref="F223" r:id="rId20" xr:uid="{00000000-0004-0000-0400-000013000000}"/>
    <hyperlink ref="F226" r:id="rId21" xr:uid="{00000000-0004-0000-0400-000014000000}"/>
    <hyperlink ref="F233" r:id="rId22" xr:uid="{00000000-0004-0000-0400-000015000000}"/>
    <hyperlink ref="F239" r:id="rId23" xr:uid="{00000000-0004-0000-0400-000016000000}"/>
    <hyperlink ref="F243" r:id="rId24" xr:uid="{00000000-0004-0000-0400-000017000000}"/>
    <hyperlink ref="F248" r:id="rId25" xr:uid="{00000000-0004-0000-0400-000018000000}"/>
    <hyperlink ref="F256" r:id="rId26" xr:uid="{00000000-0004-0000-0400-000019000000}"/>
    <hyperlink ref="F263" r:id="rId27" xr:uid="{00000000-0004-0000-0400-00001A000000}"/>
    <hyperlink ref="F274" r:id="rId28" xr:uid="{00000000-0004-0000-0400-00001B000000}"/>
    <hyperlink ref="F282" r:id="rId29" xr:uid="{00000000-0004-0000-0400-00001C000000}"/>
    <hyperlink ref="F290" r:id="rId30" xr:uid="{00000000-0004-0000-0400-00001D000000}"/>
    <hyperlink ref="F312" r:id="rId31" xr:uid="{00000000-0004-0000-0400-00001E000000}"/>
    <hyperlink ref="F325" r:id="rId32" xr:uid="{00000000-0004-0000-0400-00001F000000}"/>
    <hyperlink ref="F328" r:id="rId33" xr:uid="{00000000-0004-0000-0400-000020000000}"/>
    <hyperlink ref="F331" r:id="rId34" xr:uid="{00000000-0004-0000-0400-000021000000}"/>
    <hyperlink ref="F340" r:id="rId35" xr:uid="{00000000-0004-0000-0400-000022000000}"/>
    <hyperlink ref="F351" r:id="rId36" xr:uid="{00000000-0004-0000-0400-000023000000}"/>
    <hyperlink ref="F362" r:id="rId37" xr:uid="{00000000-0004-0000-0400-000024000000}"/>
    <hyperlink ref="F373" r:id="rId38" xr:uid="{00000000-0004-0000-0400-000025000000}"/>
    <hyperlink ref="F384" r:id="rId39" xr:uid="{00000000-0004-0000-0400-000026000000}"/>
    <hyperlink ref="F395" r:id="rId40" xr:uid="{00000000-0004-0000-0400-000027000000}"/>
    <hyperlink ref="F406" r:id="rId41" xr:uid="{00000000-0004-0000-0400-000028000000}"/>
    <hyperlink ref="F418" r:id="rId42" xr:uid="{00000000-0004-0000-0400-000029000000}"/>
    <hyperlink ref="F426" r:id="rId43" xr:uid="{00000000-0004-0000-0400-00002A000000}"/>
    <hyperlink ref="F435" r:id="rId44" xr:uid="{00000000-0004-0000-0400-00002B000000}"/>
    <hyperlink ref="F438" r:id="rId45" xr:uid="{00000000-0004-0000-0400-00002C000000}"/>
    <hyperlink ref="F447" r:id="rId46" xr:uid="{00000000-0004-0000-0400-00002D000000}"/>
    <hyperlink ref="F450" r:id="rId47" xr:uid="{00000000-0004-0000-0400-00002E000000}"/>
    <hyperlink ref="F458" r:id="rId48" xr:uid="{00000000-0004-0000-0400-00002F000000}"/>
    <hyperlink ref="F462" r:id="rId49" xr:uid="{00000000-0004-0000-0400-000030000000}"/>
    <hyperlink ref="F468" r:id="rId50" xr:uid="{00000000-0004-0000-0400-000031000000}"/>
    <hyperlink ref="F472" r:id="rId51" xr:uid="{00000000-0004-0000-0400-000032000000}"/>
    <hyperlink ref="F484" r:id="rId52" xr:uid="{00000000-0004-0000-0400-000033000000}"/>
    <hyperlink ref="F497" r:id="rId53" xr:uid="{00000000-0004-0000-0400-000034000000}"/>
    <hyperlink ref="F515" r:id="rId54" xr:uid="{00000000-0004-0000-0400-000035000000}"/>
    <hyperlink ref="F525" r:id="rId55" xr:uid="{00000000-0004-0000-0400-000036000000}"/>
    <hyperlink ref="F535" r:id="rId56" xr:uid="{00000000-0004-0000-0400-000037000000}"/>
    <hyperlink ref="F540" r:id="rId57" xr:uid="{00000000-0004-0000-0400-000038000000}"/>
    <hyperlink ref="F543" r:id="rId58" xr:uid="{00000000-0004-0000-0400-000039000000}"/>
    <hyperlink ref="F546" r:id="rId59" xr:uid="{00000000-0004-0000-0400-00003A000000}"/>
    <hyperlink ref="F549" r:id="rId60" xr:uid="{00000000-0004-0000-0400-00003B000000}"/>
    <hyperlink ref="F552" r:id="rId61" xr:uid="{00000000-0004-0000-0400-00003C000000}"/>
    <hyperlink ref="F555" r:id="rId62" xr:uid="{00000000-0004-0000-0400-00003D000000}"/>
    <hyperlink ref="F558" r:id="rId63" xr:uid="{00000000-0004-0000-0400-00003E000000}"/>
    <hyperlink ref="F565" r:id="rId64" xr:uid="{00000000-0004-0000-0400-00003F000000}"/>
    <hyperlink ref="F568" r:id="rId65" xr:uid="{00000000-0004-0000-0400-000040000000}"/>
    <hyperlink ref="F572" r:id="rId66" xr:uid="{00000000-0004-0000-0400-000041000000}"/>
    <hyperlink ref="F580" r:id="rId67" xr:uid="{00000000-0004-0000-0400-000042000000}"/>
    <hyperlink ref="F595" r:id="rId68" xr:uid="{00000000-0004-0000-0400-000043000000}"/>
    <hyperlink ref="F598" r:id="rId69" xr:uid="{00000000-0004-0000-0400-000044000000}"/>
    <hyperlink ref="F601" r:id="rId70" xr:uid="{00000000-0004-0000-0400-000045000000}"/>
    <hyperlink ref="F604" r:id="rId71" xr:uid="{00000000-0004-0000-0400-000046000000}"/>
    <hyperlink ref="F616" r:id="rId72" xr:uid="{00000000-0004-0000-0400-000047000000}"/>
    <hyperlink ref="F628" r:id="rId73" xr:uid="{00000000-0004-0000-0400-000048000000}"/>
    <hyperlink ref="F640" r:id="rId74" xr:uid="{00000000-0004-0000-0400-000049000000}"/>
    <hyperlink ref="F652" r:id="rId75" xr:uid="{00000000-0004-0000-0400-00004A000000}"/>
    <hyperlink ref="F660" r:id="rId76" xr:uid="{00000000-0004-0000-0400-00004B000000}"/>
    <hyperlink ref="F669" r:id="rId77" xr:uid="{00000000-0004-0000-0400-00004C000000}"/>
    <hyperlink ref="F672" r:id="rId78" xr:uid="{00000000-0004-0000-0400-00004D000000}"/>
    <hyperlink ref="F681" r:id="rId79" xr:uid="{00000000-0004-0000-0400-00004E000000}"/>
    <hyperlink ref="F684" r:id="rId80" xr:uid="{00000000-0004-0000-0400-00004F000000}"/>
    <hyperlink ref="F692" r:id="rId81" xr:uid="{00000000-0004-0000-0400-000050000000}"/>
    <hyperlink ref="F699" r:id="rId82" xr:uid="{00000000-0004-0000-0400-000051000000}"/>
    <hyperlink ref="F702" r:id="rId83" xr:uid="{00000000-0004-0000-0400-000052000000}"/>
    <hyperlink ref="F708" r:id="rId84" xr:uid="{00000000-0004-0000-0400-000053000000}"/>
    <hyperlink ref="F717" r:id="rId85" xr:uid="{00000000-0004-0000-0400-000054000000}"/>
    <hyperlink ref="F723" r:id="rId86" xr:uid="{00000000-0004-0000-0400-000055000000}"/>
    <hyperlink ref="F735" r:id="rId87" xr:uid="{00000000-0004-0000-0400-000056000000}"/>
    <hyperlink ref="F747" r:id="rId88" xr:uid="{00000000-0004-0000-0400-000057000000}"/>
    <hyperlink ref="F757" r:id="rId89" xr:uid="{00000000-0004-0000-0400-000058000000}"/>
    <hyperlink ref="F774" r:id="rId90" xr:uid="{00000000-0004-0000-0400-000059000000}"/>
    <hyperlink ref="F782" r:id="rId91" xr:uid="{00000000-0004-0000-0400-00005A000000}"/>
    <hyperlink ref="F798" r:id="rId92" xr:uid="{00000000-0004-0000-0400-00005B000000}"/>
    <hyperlink ref="F805" r:id="rId93" xr:uid="{00000000-0004-0000-0400-00005C000000}"/>
    <hyperlink ref="F812" r:id="rId94" xr:uid="{00000000-0004-0000-0400-00005D000000}"/>
    <hyperlink ref="F821" r:id="rId95" xr:uid="{00000000-0004-0000-0400-00005E000000}"/>
    <hyperlink ref="F830" r:id="rId96" xr:uid="{00000000-0004-0000-0400-00005F000000}"/>
    <hyperlink ref="F839" r:id="rId97" xr:uid="{00000000-0004-0000-0400-000060000000}"/>
    <hyperlink ref="F855" r:id="rId98" xr:uid="{00000000-0004-0000-0400-000061000000}"/>
    <hyperlink ref="F881" r:id="rId99" xr:uid="{00000000-0004-0000-0400-000062000000}"/>
    <hyperlink ref="F893" r:id="rId100" xr:uid="{00000000-0004-0000-0400-000063000000}"/>
    <hyperlink ref="F901" r:id="rId101" xr:uid="{00000000-0004-0000-0400-000064000000}"/>
    <hyperlink ref="F913" r:id="rId102" xr:uid="{00000000-0004-0000-0400-000065000000}"/>
    <hyperlink ref="F939" r:id="rId103" xr:uid="{00000000-0004-0000-0400-000066000000}"/>
    <hyperlink ref="F953" r:id="rId104" xr:uid="{00000000-0004-0000-0400-000067000000}"/>
    <hyperlink ref="F967" r:id="rId105" xr:uid="{00000000-0004-0000-0400-000068000000}"/>
    <hyperlink ref="F973" r:id="rId106" xr:uid="{00000000-0004-0000-0400-000069000000}"/>
    <hyperlink ref="F977" r:id="rId107" xr:uid="{00000000-0004-0000-0400-00006A000000}"/>
    <hyperlink ref="F980" r:id="rId108" xr:uid="{00000000-0004-0000-0400-00006B000000}"/>
    <hyperlink ref="F984" r:id="rId109" xr:uid="{00000000-0004-0000-0400-00006C000000}"/>
    <hyperlink ref="F987" r:id="rId110" xr:uid="{00000000-0004-0000-0400-00006D000000}"/>
    <hyperlink ref="F991" r:id="rId111" xr:uid="{00000000-0004-0000-0400-00006E000000}"/>
    <hyperlink ref="F998" r:id="rId112" xr:uid="{00000000-0004-0000-0400-00006F000000}"/>
    <hyperlink ref="F1001" r:id="rId113" xr:uid="{00000000-0004-0000-0400-000070000000}"/>
    <hyperlink ref="F1004" r:id="rId114" xr:uid="{00000000-0004-0000-0400-000071000000}"/>
    <hyperlink ref="F1009" r:id="rId115" xr:uid="{00000000-0004-0000-0400-000072000000}"/>
    <hyperlink ref="F1014" r:id="rId116" xr:uid="{00000000-0004-0000-0400-000073000000}"/>
    <hyperlink ref="F1030" r:id="rId117" xr:uid="{00000000-0004-0000-0400-000074000000}"/>
    <hyperlink ref="F1046" r:id="rId118" xr:uid="{00000000-0004-0000-0400-000075000000}"/>
    <hyperlink ref="F1062" r:id="rId119" xr:uid="{00000000-0004-0000-0400-000076000000}"/>
    <hyperlink ref="F1078" r:id="rId120" xr:uid="{00000000-0004-0000-0400-000077000000}"/>
    <hyperlink ref="F1085" r:id="rId121" xr:uid="{00000000-0004-0000-0400-000078000000}"/>
    <hyperlink ref="F1097" r:id="rId122" xr:uid="{00000000-0004-0000-0400-000079000000}"/>
    <hyperlink ref="F1113" r:id="rId123" xr:uid="{00000000-0004-0000-0400-00007A000000}"/>
    <hyperlink ref="F1130" r:id="rId124" xr:uid="{00000000-0004-0000-0400-00007B000000}"/>
    <hyperlink ref="F1139" r:id="rId125" xr:uid="{00000000-0004-0000-0400-00007C000000}"/>
    <hyperlink ref="F1147" r:id="rId126" xr:uid="{00000000-0004-0000-0400-00007D000000}"/>
    <hyperlink ref="F1155" r:id="rId127" xr:uid="{00000000-0004-0000-0400-00007E000000}"/>
    <hyperlink ref="F1165" r:id="rId128" xr:uid="{00000000-0004-0000-0400-00007F000000}"/>
    <hyperlink ref="F1177" r:id="rId129" xr:uid="{00000000-0004-0000-0400-000080000000}"/>
    <hyperlink ref="F1189" r:id="rId130" xr:uid="{00000000-0004-0000-0400-000081000000}"/>
    <hyperlink ref="F1206" r:id="rId131" xr:uid="{00000000-0004-0000-0400-000082000000}"/>
    <hyperlink ref="F1219" r:id="rId132" xr:uid="{00000000-0004-0000-0400-000083000000}"/>
    <hyperlink ref="F1235" r:id="rId133" xr:uid="{00000000-0004-0000-0400-000084000000}"/>
    <hyperlink ref="F1248" r:id="rId134" xr:uid="{00000000-0004-0000-0400-000085000000}"/>
    <hyperlink ref="F1261" r:id="rId135" xr:uid="{00000000-0004-0000-0400-000086000000}"/>
    <hyperlink ref="F1277" r:id="rId136" xr:uid="{00000000-0004-0000-0400-000087000000}"/>
    <hyperlink ref="F1290" r:id="rId137" xr:uid="{00000000-0004-0000-0400-000088000000}"/>
    <hyperlink ref="F1303" r:id="rId138" xr:uid="{00000000-0004-0000-0400-000089000000}"/>
    <hyperlink ref="F1309" r:id="rId139" xr:uid="{00000000-0004-0000-0400-00008A000000}"/>
    <hyperlink ref="F1313" r:id="rId140" xr:uid="{00000000-0004-0000-0400-00008B000000}"/>
    <hyperlink ref="F1316" r:id="rId141" xr:uid="{00000000-0004-0000-0400-00008C000000}"/>
    <hyperlink ref="F1320" r:id="rId142" xr:uid="{00000000-0004-0000-0400-00008D000000}"/>
    <hyperlink ref="F1327" r:id="rId143" xr:uid="{00000000-0004-0000-0400-00008E000000}"/>
    <hyperlink ref="F1332" r:id="rId144" xr:uid="{00000000-0004-0000-0400-00008F000000}"/>
    <hyperlink ref="F1337" r:id="rId145" xr:uid="{00000000-0004-0000-0400-000090000000}"/>
    <hyperlink ref="F1350" r:id="rId146" xr:uid="{00000000-0004-0000-0400-000091000000}"/>
    <hyperlink ref="F1363" r:id="rId147" xr:uid="{00000000-0004-0000-0400-000092000000}"/>
    <hyperlink ref="F1376" r:id="rId148" xr:uid="{00000000-0004-0000-0400-000093000000}"/>
    <hyperlink ref="F1389" r:id="rId149" xr:uid="{00000000-0004-0000-0400-000094000000}"/>
    <hyperlink ref="F1395" r:id="rId150" xr:uid="{00000000-0004-0000-0400-000095000000}"/>
    <hyperlink ref="F1408" r:id="rId151" xr:uid="{00000000-0004-0000-0400-000096000000}"/>
    <hyperlink ref="F1421" r:id="rId152" xr:uid="{00000000-0004-0000-0400-000097000000}"/>
    <hyperlink ref="F1429" r:id="rId153" xr:uid="{00000000-0004-0000-0400-000098000000}"/>
    <hyperlink ref="F1443" r:id="rId154" xr:uid="{00000000-0004-0000-0400-000099000000}"/>
    <hyperlink ref="F1456" r:id="rId155" xr:uid="{00000000-0004-0000-0400-00009A000000}"/>
    <hyperlink ref="F1469" r:id="rId156" xr:uid="{00000000-0004-0000-0400-00009B000000}"/>
    <hyperlink ref="F1483" r:id="rId157" xr:uid="{00000000-0004-0000-0400-00009C000000}"/>
    <hyperlink ref="F1491" r:id="rId158" xr:uid="{00000000-0004-0000-0400-00009D000000}"/>
    <hyperlink ref="F1499" r:id="rId159" xr:uid="{00000000-0004-0000-0400-00009E000000}"/>
    <hyperlink ref="F1507" r:id="rId160" xr:uid="{00000000-0004-0000-0400-00009F000000}"/>
    <hyperlink ref="F1516" r:id="rId161" xr:uid="{00000000-0004-0000-0400-0000A0000000}"/>
    <hyperlink ref="F1541" r:id="rId162" xr:uid="{00000000-0004-0000-0400-0000A1000000}"/>
    <hyperlink ref="F1550" r:id="rId163" xr:uid="{00000000-0004-0000-0400-0000A2000000}"/>
    <hyperlink ref="F1558" r:id="rId164" xr:uid="{00000000-0004-0000-0400-0000A3000000}"/>
    <hyperlink ref="F1564" r:id="rId165" xr:uid="{00000000-0004-0000-0400-0000A4000000}"/>
    <hyperlink ref="F1567" r:id="rId166" xr:uid="{00000000-0004-0000-0400-0000A5000000}"/>
    <hyperlink ref="F1576" r:id="rId167" xr:uid="{00000000-0004-0000-0400-0000A6000000}"/>
    <hyperlink ref="F1586" r:id="rId168" xr:uid="{00000000-0004-0000-0400-0000A7000000}"/>
    <hyperlink ref="F1596" r:id="rId169" xr:uid="{00000000-0004-0000-0400-0000A8000000}"/>
    <hyperlink ref="F1606" r:id="rId170" xr:uid="{00000000-0004-0000-0400-0000A9000000}"/>
    <hyperlink ref="F1615" r:id="rId171" xr:uid="{00000000-0004-0000-0400-0000AA000000}"/>
    <hyperlink ref="F1623" r:id="rId172" xr:uid="{00000000-0004-0000-0400-0000AB000000}"/>
    <hyperlink ref="F1629" r:id="rId173" xr:uid="{00000000-0004-0000-0400-0000AC000000}"/>
    <hyperlink ref="F1635" r:id="rId174" xr:uid="{00000000-0004-0000-0400-0000AD000000}"/>
    <hyperlink ref="F1643" r:id="rId175" xr:uid="{00000000-0004-0000-0400-0000AE000000}"/>
    <hyperlink ref="F1651" r:id="rId176" xr:uid="{00000000-0004-0000-0400-0000AF000000}"/>
    <hyperlink ref="F1661" r:id="rId177" xr:uid="{00000000-0004-0000-0400-0000B0000000}"/>
    <hyperlink ref="F1663" r:id="rId178" xr:uid="{00000000-0004-0000-0400-0000B1000000}"/>
    <hyperlink ref="F1667" r:id="rId179" xr:uid="{00000000-0004-0000-0400-0000B2000000}"/>
    <hyperlink ref="F1677" r:id="rId180" xr:uid="{00000000-0004-0000-0400-0000B3000000}"/>
    <hyperlink ref="F1684" r:id="rId181" xr:uid="{00000000-0004-0000-0400-0000B4000000}"/>
    <hyperlink ref="F1686" r:id="rId182" xr:uid="{00000000-0004-0000-0400-0000B5000000}"/>
    <hyperlink ref="F1689" r:id="rId183" xr:uid="{00000000-0004-0000-0400-0000B6000000}"/>
    <hyperlink ref="F1691" r:id="rId184" xr:uid="{00000000-0004-0000-0400-0000B7000000}"/>
    <hyperlink ref="F1696" r:id="rId185" xr:uid="{00000000-0004-0000-0400-0000B8000000}"/>
    <hyperlink ref="F1702" r:id="rId186" xr:uid="{00000000-0004-0000-0400-0000B9000000}"/>
    <hyperlink ref="F1708" r:id="rId187" xr:uid="{00000000-0004-0000-0400-0000BA000000}"/>
    <hyperlink ref="F1715" r:id="rId188" xr:uid="{00000000-0004-0000-0400-0000BB000000}"/>
    <hyperlink ref="F1718" r:id="rId189" xr:uid="{00000000-0004-0000-0400-0000B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125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105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2791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ROUND((SUM(BE96:BE1124)),  2)</f>
        <v>0</v>
      </c>
      <c r="I35" s="95">
        <v>0.21</v>
      </c>
      <c r="J35" s="85">
        <f>ROUND(((SUM(BE96:BE1124))*I35),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ROUND((SUM(BF96:BF1124)),  2)</f>
        <v>0</v>
      </c>
      <c r="I36" s="95">
        <v>0.15</v>
      </c>
      <c r="J36" s="85">
        <f>ROUND(((SUM(BF96:BF1124))*I36),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ROUND((SUM(BG96:BG1124)),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ROUND((SUM(BH96:BH1124)),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ROUND((SUM(BI96:BI1124)),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01.4 - stoka F1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J358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J371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J452</f>
        <v>0</v>
      </c>
      <c r="L68" s="109"/>
    </row>
    <row r="69" spans="2:12" s="9" customFormat="1" ht="14.85" customHeight="1">
      <c r="B69" s="109"/>
      <c r="D69" s="110" t="s">
        <v>2792</v>
      </c>
      <c r="E69" s="111"/>
      <c r="F69" s="111"/>
      <c r="G69" s="111"/>
      <c r="H69" s="111"/>
      <c r="I69" s="111"/>
      <c r="J69" s="112">
        <f>J453</f>
        <v>0</v>
      </c>
      <c r="L69" s="109"/>
    </row>
    <row r="70" spans="2:12" s="9" customFormat="1" ht="14.85" customHeight="1">
      <c r="B70" s="109"/>
      <c r="D70" s="110" t="s">
        <v>2793</v>
      </c>
      <c r="E70" s="111"/>
      <c r="F70" s="111"/>
      <c r="G70" s="111"/>
      <c r="H70" s="111"/>
      <c r="I70" s="111"/>
      <c r="J70" s="112">
        <f>J653</f>
        <v>0</v>
      </c>
      <c r="L70" s="109"/>
    </row>
    <row r="71" spans="2:12" s="9" customFormat="1" ht="19.95" customHeight="1">
      <c r="B71" s="109"/>
      <c r="D71" s="110" t="s">
        <v>158</v>
      </c>
      <c r="E71" s="111"/>
      <c r="F71" s="111"/>
      <c r="G71" s="111"/>
      <c r="H71" s="111"/>
      <c r="I71" s="111"/>
      <c r="J71" s="112">
        <f>J851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J1089</f>
        <v>0</v>
      </c>
      <c r="L72" s="109"/>
    </row>
    <row r="73" spans="2:12" s="8" customFormat="1" ht="24.9" customHeight="1">
      <c r="B73" s="105"/>
      <c r="D73" s="106" t="s">
        <v>161</v>
      </c>
      <c r="E73" s="107"/>
      <c r="F73" s="107"/>
      <c r="G73" s="107"/>
      <c r="H73" s="107"/>
      <c r="I73" s="107"/>
      <c r="J73" s="108">
        <f>J1094</f>
        <v>0</v>
      </c>
      <c r="L73" s="105"/>
    </row>
    <row r="74" spans="2:12" s="9" customFormat="1" ht="19.95" customHeight="1">
      <c r="B74" s="109"/>
      <c r="D74" s="110" t="s">
        <v>162</v>
      </c>
      <c r="E74" s="111"/>
      <c r="F74" s="111"/>
      <c r="G74" s="111"/>
      <c r="H74" s="111"/>
      <c r="I74" s="111"/>
      <c r="J74" s="112">
        <f>J1095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145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01.4 - stoka F1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P97+P1094</f>
        <v>0</v>
      </c>
      <c r="Q96" s="52"/>
      <c r="R96" s="118">
        <f>R97+R1094</f>
        <v>250.51203729000002</v>
      </c>
      <c r="S96" s="52"/>
      <c r="T96" s="119">
        <f>T97+T1094</f>
        <v>996.66049999999996</v>
      </c>
      <c r="AT96" s="18" t="s">
        <v>78</v>
      </c>
      <c r="AU96" s="18" t="s">
        <v>151</v>
      </c>
      <c r="BK96" s="120">
        <f>BK97+BK1094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P98+P358+P371+P452+P851+P1089</f>
        <v>0</v>
      </c>
      <c r="R97" s="127">
        <f>R98+R358+R371+R452+R851+R1089</f>
        <v>106.41448629</v>
      </c>
      <c r="T97" s="128">
        <f>T98+T358+T371+T452+T851+T1089</f>
        <v>835.50199999999995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BK98+BK358+BK371+BK452+BK851+BK1089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SUM(P99:P357)</f>
        <v>0</v>
      </c>
      <c r="R98" s="127">
        <f>SUM(R99:R357)</f>
        <v>11.758138600000001</v>
      </c>
      <c r="T98" s="128">
        <f>SUM(T99:T357)</f>
        <v>0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SUM(BK99:BK357)</f>
        <v>0</v>
      </c>
    </row>
    <row r="99" spans="2:65" s="1" customFormat="1" ht="24.15" customHeight="1">
      <c r="B99" s="34"/>
      <c r="C99" s="133" t="s">
        <v>86</v>
      </c>
      <c r="D99" s="133" t="s">
        <v>180</v>
      </c>
      <c r="E99" s="134" t="s">
        <v>181</v>
      </c>
      <c r="F99" s="135" t="s">
        <v>182</v>
      </c>
      <c r="G99" s="136" t="s">
        <v>183</v>
      </c>
      <c r="H99" s="137">
        <v>400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3.0000000000000001E-5</v>
      </c>
      <c r="R99" s="142">
        <f>Q99*H99</f>
        <v>1.2E-2</v>
      </c>
      <c r="S99" s="142">
        <v>0</v>
      </c>
      <c r="T99" s="143">
        <f>S99*H99</f>
        <v>0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2794</v>
      </c>
    </row>
    <row r="100" spans="2:65" s="1" customFormat="1" ht="10.199999999999999">
      <c r="B100" s="34"/>
      <c r="D100" s="146" t="s">
        <v>187</v>
      </c>
      <c r="F100" s="147" t="s">
        <v>188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3" customFormat="1" ht="10.199999999999999">
      <c r="B101" s="157"/>
      <c r="D101" s="151" t="s">
        <v>189</v>
      </c>
      <c r="E101" s="158" t="s">
        <v>32</v>
      </c>
      <c r="F101" s="159" t="s">
        <v>2795</v>
      </c>
      <c r="H101" s="160">
        <v>400</v>
      </c>
      <c r="I101" s="161"/>
      <c r="L101" s="157"/>
      <c r="M101" s="162"/>
      <c r="T101" s="163"/>
      <c r="AT101" s="158" t="s">
        <v>189</v>
      </c>
      <c r="AU101" s="158" t="s">
        <v>88</v>
      </c>
      <c r="AV101" s="13" t="s">
        <v>88</v>
      </c>
      <c r="AW101" s="13" t="s">
        <v>41</v>
      </c>
      <c r="AX101" s="13" t="s">
        <v>86</v>
      </c>
      <c r="AY101" s="158" t="s">
        <v>178</v>
      </c>
    </row>
    <row r="102" spans="2:65" s="1" customFormat="1" ht="37.799999999999997" customHeight="1">
      <c r="B102" s="34"/>
      <c r="C102" s="133" t="s">
        <v>88</v>
      </c>
      <c r="D102" s="133" t="s">
        <v>180</v>
      </c>
      <c r="E102" s="134" t="s">
        <v>193</v>
      </c>
      <c r="F102" s="135" t="s">
        <v>194</v>
      </c>
      <c r="G102" s="136" t="s">
        <v>195</v>
      </c>
      <c r="H102" s="137">
        <v>60</v>
      </c>
      <c r="I102" s="138"/>
      <c r="J102" s="139">
        <f>ROUND(I102*H102,2)</f>
        <v>0</v>
      </c>
      <c r="K102" s="135" t="s">
        <v>184</v>
      </c>
      <c r="L102" s="34"/>
      <c r="M102" s="140" t="s">
        <v>32</v>
      </c>
      <c r="N102" s="141" t="s">
        <v>50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185</v>
      </c>
      <c r="AT102" s="144" t="s">
        <v>180</v>
      </c>
      <c r="AU102" s="144" t="s">
        <v>88</v>
      </c>
      <c r="AY102" s="18" t="s">
        <v>178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86</v>
      </c>
      <c r="BK102" s="145">
        <f>ROUND(I102*H102,2)</f>
        <v>0</v>
      </c>
      <c r="BL102" s="18" t="s">
        <v>185</v>
      </c>
      <c r="BM102" s="144" t="s">
        <v>2796</v>
      </c>
    </row>
    <row r="103" spans="2:65" s="1" customFormat="1" ht="10.199999999999999">
      <c r="B103" s="34"/>
      <c r="D103" s="146" t="s">
        <v>187</v>
      </c>
      <c r="F103" s="147" t="s">
        <v>197</v>
      </c>
      <c r="I103" s="148"/>
      <c r="L103" s="34"/>
      <c r="M103" s="149"/>
      <c r="T103" s="55"/>
      <c r="AT103" s="18" t="s">
        <v>187</v>
      </c>
      <c r="AU103" s="18" t="s">
        <v>88</v>
      </c>
    </row>
    <row r="104" spans="2:65" s="1" customFormat="1" ht="90" customHeight="1">
      <c r="B104" s="34"/>
      <c r="C104" s="133" t="s">
        <v>199</v>
      </c>
      <c r="D104" s="133" t="s">
        <v>180</v>
      </c>
      <c r="E104" s="134" t="s">
        <v>200</v>
      </c>
      <c r="F104" s="135" t="s">
        <v>201</v>
      </c>
      <c r="G104" s="136" t="s">
        <v>202</v>
      </c>
      <c r="H104" s="137">
        <v>34.1</v>
      </c>
      <c r="I104" s="138"/>
      <c r="J104" s="139">
        <f>ROUND(I104*H104,2)</f>
        <v>0</v>
      </c>
      <c r="K104" s="135" t="s">
        <v>184</v>
      </c>
      <c r="L104" s="34"/>
      <c r="M104" s="140" t="s">
        <v>32</v>
      </c>
      <c r="N104" s="141" t="s">
        <v>50</v>
      </c>
      <c r="P104" s="142">
        <f>O104*H104</f>
        <v>0</v>
      </c>
      <c r="Q104" s="142">
        <v>3.6900000000000002E-2</v>
      </c>
      <c r="R104" s="142">
        <f>Q104*H104</f>
        <v>1.2582900000000001</v>
      </c>
      <c r="S104" s="142">
        <v>0</v>
      </c>
      <c r="T104" s="143">
        <f>S104*H104</f>
        <v>0</v>
      </c>
      <c r="AR104" s="144" t="s">
        <v>185</v>
      </c>
      <c r="AT104" s="144" t="s">
        <v>180</v>
      </c>
      <c r="AU104" s="144" t="s">
        <v>88</v>
      </c>
      <c r="AY104" s="18" t="s">
        <v>178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86</v>
      </c>
      <c r="BK104" s="145">
        <f>ROUND(I104*H104,2)</f>
        <v>0</v>
      </c>
      <c r="BL104" s="18" t="s">
        <v>185</v>
      </c>
      <c r="BM104" s="144" t="s">
        <v>2797</v>
      </c>
    </row>
    <row r="105" spans="2:65" s="1" customFormat="1" ht="10.199999999999999">
      <c r="B105" s="34"/>
      <c r="D105" s="146" t="s">
        <v>187</v>
      </c>
      <c r="F105" s="147" t="s">
        <v>204</v>
      </c>
      <c r="I105" s="148"/>
      <c r="L105" s="34"/>
      <c r="M105" s="149"/>
      <c r="T105" s="55"/>
      <c r="AT105" s="18" t="s">
        <v>187</v>
      </c>
      <c r="AU105" s="18" t="s">
        <v>88</v>
      </c>
    </row>
    <row r="106" spans="2:65" s="12" customFormat="1" ht="10.199999999999999">
      <c r="B106" s="150"/>
      <c r="D106" s="151" t="s">
        <v>189</v>
      </c>
      <c r="E106" s="152" t="s">
        <v>32</v>
      </c>
      <c r="F106" s="153" t="s">
        <v>2798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2" customFormat="1" ht="10.199999999999999">
      <c r="B107" s="150"/>
      <c r="D107" s="151" t="s">
        <v>189</v>
      </c>
      <c r="E107" s="152" t="s">
        <v>32</v>
      </c>
      <c r="F107" s="153" t="s">
        <v>2799</v>
      </c>
      <c r="H107" s="152" t="s">
        <v>32</v>
      </c>
      <c r="I107" s="154"/>
      <c r="L107" s="150"/>
      <c r="M107" s="155"/>
      <c r="T107" s="156"/>
      <c r="AT107" s="152" t="s">
        <v>189</v>
      </c>
      <c r="AU107" s="152" t="s">
        <v>88</v>
      </c>
      <c r="AV107" s="12" t="s">
        <v>86</v>
      </c>
      <c r="AW107" s="12" t="s">
        <v>41</v>
      </c>
      <c r="AX107" s="12" t="s">
        <v>79</v>
      </c>
      <c r="AY107" s="152" t="s">
        <v>178</v>
      </c>
    </row>
    <row r="108" spans="2:65" s="13" customFormat="1" ht="10.199999999999999">
      <c r="B108" s="157"/>
      <c r="D108" s="151" t="s">
        <v>189</v>
      </c>
      <c r="E108" s="158" t="s">
        <v>32</v>
      </c>
      <c r="F108" s="159" t="s">
        <v>2800</v>
      </c>
      <c r="H108" s="160">
        <v>3.3</v>
      </c>
      <c r="I108" s="161"/>
      <c r="L108" s="157"/>
      <c r="M108" s="162"/>
      <c r="T108" s="163"/>
      <c r="AT108" s="158" t="s">
        <v>189</v>
      </c>
      <c r="AU108" s="158" t="s">
        <v>88</v>
      </c>
      <c r="AV108" s="13" t="s">
        <v>88</v>
      </c>
      <c r="AW108" s="13" t="s">
        <v>41</v>
      </c>
      <c r="AX108" s="13" t="s">
        <v>79</v>
      </c>
      <c r="AY108" s="158" t="s">
        <v>178</v>
      </c>
    </row>
    <row r="109" spans="2:65" s="13" customFormat="1" ht="10.199999999999999">
      <c r="B109" s="157"/>
      <c r="D109" s="151" t="s">
        <v>189</v>
      </c>
      <c r="E109" s="158" t="s">
        <v>32</v>
      </c>
      <c r="F109" s="159" t="s">
        <v>2801</v>
      </c>
      <c r="H109" s="160">
        <v>1.1000000000000001</v>
      </c>
      <c r="I109" s="161"/>
      <c r="L109" s="157"/>
      <c r="M109" s="162"/>
      <c r="T109" s="163"/>
      <c r="AT109" s="158" t="s">
        <v>189</v>
      </c>
      <c r="AU109" s="158" t="s">
        <v>88</v>
      </c>
      <c r="AV109" s="13" t="s">
        <v>88</v>
      </c>
      <c r="AW109" s="13" t="s">
        <v>41</v>
      </c>
      <c r="AX109" s="13" t="s">
        <v>79</v>
      </c>
      <c r="AY109" s="158" t="s">
        <v>178</v>
      </c>
    </row>
    <row r="110" spans="2:65" s="13" customFormat="1" ht="10.199999999999999">
      <c r="B110" s="157"/>
      <c r="D110" s="151" t="s">
        <v>189</v>
      </c>
      <c r="E110" s="158" t="s">
        <v>32</v>
      </c>
      <c r="F110" s="159" t="s">
        <v>2802</v>
      </c>
      <c r="H110" s="160">
        <v>4.4000000000000004</v>
      </c>
      <c r="I110" s="161"/>
      <c r="L110" s="157"/>
      <c r="M110" s="162"/>
      <c r="T110" s="163"/>
      <c r="AT110" s="158" t="s">
        <v>189</v>
      </c>
      <c r="AU110" s="158" t="s">
        <v>88</v>
      </c>
      <c r="AV110" s="13" t="s">
        <v>88</v>
      </c>
      <c r="AW110" s="13" t="s">
        <v>41</v>
      </c>
      <c r="AX110" s="13" t="s">
        <v>79</v>
      </c>
      <c r="AY110" s="158" t="s">
        <v>178</v>
      </c>
    </row>
    <row r="111" spans="2:65" s="13" customFormat="1" ht="10.199999999999999">
      <c r="B111" s="157"/>
      <c r="D111" s="151" t="s">
        <v>189</v>
      </c>
      <c r="E111" s="158" t="s">
        <v>32</v>
      </c>
      <c r="F111" s="159" t="s">
        <v>2803</v>
      </c>
      <c r="H111" s="160">
        <v>3.3</v>
      </c>
      <c r="I111" s="161"/>
      <c r="L111" s="157"/>
      <c r="M111" s="162"/>
      <c r="T111" s="163"/>
      <c r="AT111" s="158" t="s">
        <v>189</v>
      </c>
      <c r="AU111" s="158" t="s">
        <v>88</v>
      </c>
      <c r="AV111" s="13" t="s">
        <v>88</v>
      </c>
      <c r="AW111" s="13" t="s">
        <v>41</v>
      </c>
      <c r="AX111" s="13" t="s">
        <v>79</v>
      </c>
      <c r="AY111" s="158" t="s">
        <v>178</v>
      </c>
    </row>
    <row r="112" spans="2:65" s="13" customFormat="1" ht="10.199999999999999">
      <c r="B112" s="157"/>
      <c r="D112" s="151" t="s">
        <v>189</v>
      </c>
      <c r="E112" s="158" t="s">
        <v>32</v>
      </c>
      <c r="F112" s="159" t="s">
        <v>2804</v>
      </c>
      <c r="H112" s="160">
        <v>22</v>
      </c>
      <c r="I112" s="161"/>
      <c r="L112" s="157"/>
      <c r="M112" s="162"/>
      <c r="T112" s="163"/>
      <c r="AT112" s="158" t="s">
        <v>189</v>
      </c>
      <c r="AU112" s="158" t="s">
        <v>88</v>
      </c>
      <c r="AV112" s="13" t="s">
        <v>88</v>
      </c>
      <c r="AW112" s="13" t="s">
        <v>41</v>
      </c>
      <c r="AX112" s="13" t="s">
        <v>79</v>
      </c>
      <c r="AY112" s="158" t="s">
        <v>178</v>
      </c>
    </row>
    <row r="113" spans="2:65" s="14" customFormat="1" ht="10.199999999999999">
      <c r="B113" s="164"/>
      <c r="D113" s="151" t="s">
        <v>189</v>
      </c>
      <c r="E113" s="165" t="s">
        <v>32</v>
      </c>
      <c r="F113" s="166" t="s">
        <v>192</v>
      </c>
      <c r="H113" s="167">
        <v>34.1</v>
      </c>
      <c r="I113" s="168"/>
      <c r="L113" s="164"/>
      <c r="M113" s="169"/>
      <c r="T113" s="170"/>
      <c r="AT113" s="165" t="s">
        <v>189</v>
      </c>
      <c r="AU113" s="165" t="s">
        <v>88</v>
      </c>
      <c r="AV113" s="14" t="s">
        <v>185</v>
      </c>
      <c r="AW113" s="14" t="s">
        <v>41</v>
      </c>
      <c r="AX113" s="14" t="s">
        <v>86</v>
      </c>
      <c r="AY113" s="165" t="s">
        <v>178</v>
      </c>
    </row>
    <row r="114" spans="2:65" s="1" customFormat="1" ht="101.25" customHeight="1">
      <c r="B114" s="34"/>
      <c r="C114" s="133" t="s">
        <v>185</v>
      </c>
      <c r="D114" s="133" t="s">
        <v>180</v>
      </c>
      <c r="E114" s="134" t="s">
        <v>2805</v>
      </c>
      <c r="F114" s="135" t="s">
        <v>2806</v>
      </c>
      <c r="G114" s="136" t="s">
        <v>202</v>
      </c>
      <c r="H114" s="137">
        <v>1.1000000000000001</v>
      </c>
      <c r="I114" s="138"/>
      <c r="J114" s="139">
        <f>ROUND(I114*H114,2)</f>
        <v>0</v>
      </c>
      <c r="K114" s="135" t="s">
        <v>184</v>
      </c>
      <c r="L114" s="34"/>
      <c r="M114" s="140" t="s">
        <v>32</v>
      </c>
      <c r="N114" s="141" t="s">
        <v>50</v>
      </c>
      <c r="P114" s="142">
        <f>O114*H114</f>
        <v>0</v>
      </c>
      <c r="Q114" s="142">
        <v>1.269E-2</v>
      </c>
      <c r="R114" s="142">
        <f>Q114*H114</f>
        <v>1.3959000000000001E-2</v>
      </c>
      <c r="S114" s="142">
        <v>0</v>
      </c>
      <c r="T114" s="143">
        <f>S114*H114</f>
        <v>0</v>
      </c>
      <c r="AR114" s="144" t="s">
        <v>185</v>
      </c>
      <c r="AT114" s="144" t="s">
        <v>180</v>
      </c>
      <c r="AU114" s="144" t="s">
        <v>88</v>
      </c>
      <c r="AY114" s="18" t="s">
        <v>178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86</v>
      </c>
      <c r="BK114" s="145">
        <f>ROUND(I114*H114,2)</f>
        <v>0</v>
      </c>
      <c r="BL114" s="18" t="s">
        <v>185</v>
      </c>
      <c r="BM114" s="144" t="s">
        <v>2807</v>
      </c>
    </row>
    <row r="115" spans="2:65" s="1" customFormat="1" ht="10.199999999999999">
      <c r="B115" s="34"/>
      <c r="D115" s="146" t="s">
        <v>187</v>
      </c>
      <c r="F115" s="147" t="s">
        <v>2808</v>
      </c>
      <c r="I115" s="148"/>
      <c r="L115" s="34"/>
      <c r="M115" s="149"/>
      <c r="T115" s="55"/>
      <c r="AT115" s="18" t="s">
        <v>187</v>
      </c>
      <c r="AU115" s="18" t="s">
        <v>88</v>
      </c>
    </row>
    <row r="116" spans="2:65" s="12" customFormat="1" ht="10.199999999999999">
      <c r="B116" s="150"/>
      <c r="D116" s="151" t="s">
        <v>189</v>
      </c>
      <c r="E116" s="152" t="s">
        <v>32</v>
      </c>
      <c r="F116" s="153" t="s">
        <v>2798</v>
      </c>
      <c r="H116" s="152" t="s">
        <v>32</v>
      </c>
      <c r="I116" s="154"/>
      <c r="L116" s="150"/>
      <c r="M116" s="155"/>
      <c r="T116" s="156"/>
      <c r="AT116" s="152" t="s">
        <v>189</v>
      </c>
      <c r="AU116" s="152" t="s">
        <v>88</v>
      </c>
      <c r="AV116" s="12" t="s">
        <v>86</v>
      </c>
      <c r="AW116" s="12" t="s">
        <v>41</v>
      </c>
      <c r="AX116" s="12" t="s">
        <v>79</v>
      </c>
      <c r="AY116" s="152" t="s">
        <v>178</v>
      </c>
    </row>
    <row r="117" spans="2:65" s="12" customFormat="1" ht="10.199999999999999">
      <c r="B117" s="150"/>
      <c r="D117" s="151" t="s">
        <v>189</v>
      </c>
      <c r="E117" s="152" t="s">
        <v>32</v>
      </c>
      <c r="F117" s="153" t="s">
        <v>2799</v>
      </c>
      <c r="H117" s="152" t="s">
        <v>32</v>
      </c>
      <c r="I117" s="154"/>
      <c r="L117" s="150"/>
      <c r="M117" s="155"/>
      <c r="T117" s="156"/>
      <c r="AT117" s="152" t="s">
        <v>189</v>
      </c>
      <c r="AU117" s="152" t="s">
        <v>88</v>
      </c>
      <c r="AV117" s="12" t="s">
        <v>86</v>
      </c>
      <c r="AW117" s="12" t="s">
        <v>41</v>
      </c>
      <c r="AX117" s="12" t="s">
        <v>79</v>
      </c>
      <c r="AY117" s="152" t="s">
        <v>178</v>
      </c>
    </row>
    <row r="118" spans="2:65" s="13" customFormat="1" ht="10.199999999999999">
      <c r="B118" s="157"/>
      <c r="D118" s="151" t="s">
        <v>189</v>
      </c>
      <c r="E118" s="158" t="s">
        <v>32</v>
      </c>
      <c r="F118" s="159" t="s">
        <v>2809</v>
      </c>
      <c r="H118" s="160">
        <v>1.1000000000000001</v>
      </c>
      <c r="I118" s="161"/>
      <c r="L118" s="157"/>
      <c r="M118" s="162"/>
      <c r="T118" s="163"/>
      <c r="AT118" s="158" t="s">
        <v>189</v>
      </c>
      <c r="AU118" s="158" t="s">
        <v>88</v>
      </c>
      <c r="AV118" s="13" t="s">
        <v>88</v>
      </c>
      <c r="AW118" s="13" t="s">
        <v>41</v>
      </c>
      <c r="AX118" s="13" t="s">
        <v>79</v>
      </c>
      <c r="AY118" s="158" t="s">
        <v>178</v>
      </c>
    </row>
    <row r="119" spans="2:65" s="14" customFormat="1" ht="10.199999999999999">
      <c r="B119" s="164"/>
      <c r="D119" s="151" t="s">
        <v>189</v>
      </c>
      <c r="E119" s="165" t="s">
        <v>32</v>
      </c>
      <c r="F119" s="166" t="s">
        <v>192</v>
      </c>
      <c r="H119" s="167">
        <v>1.1000000000000001</v>
      </c>
      <c r="I119" s="168"/>
      <c r="L119" s="164"/>
      <c r="M119" s="169"/>
      <c r="T119" s="170"/>
      <c r="AT119" s="165" t="s">
        <v>189</v>
      </c>
      <c r="AU119" s="165" t="s">
        <v>88</v>
      </c>
      <c r="AV119" s="14" t="s">
        <v>185</v>
      </c>
      <c r="AW119" s="14" t="s">
        <v>41</v>
      </c>
      <c r="AX119" s="14" t="s">
        <v>86</v>
      </c>
      <c r="AY119" s="165" t="s">
        <v>178</v>
      </c>
    </row>
    <row r="120" spans="2:65" s="1" customFormat="1" ht="90" customHeight="1">
      <c r="B120" s="34"/>
      <c r="C120" s="133" t="s">
        <v>216</v>
      </c>
      <c r="D120" s="133" t="s">
        <v>180</v>
      </c>
      <c r="E120" s="134" t="s">
        <v>211</v>
      </c>
      <c r="F120" s="135" t="s">
        <v>212</v>
      </c>
      <c r="G120" s="136" t="s">
        <v>202</v>
      </c>
      <c r="H120" s="137">
        <v>254</v>
      </c>
      <c r="I120" s="138"/>
      <c r="J120" s="139">
        <f>ROUND(I120*H120,2)</f>
        <v>0</v>
      </c>
      <c r="K120" s="135" t="s">
        <v>184</v>
      </c>
      <c r="L120" s="34"/>
      <c r="M120" s="140" t="s">
        <v>32</v>
      </c>
      <c r="N120" s="141" t="s">
        <v>50</v>
      </c>
      <c r="P120" s="142">
        <f>O120*H120</f>
        <v>0</v>
      </c>
      <c r="Q120" s="142">
        <v>3.6900000000000002E-2</v>
      </c>
      <c r="R120" s="142">
        <f>Q120*H120</f>
        <v>9.3726000000000003</v>
      </c>
      <c r="S120" s="142">
        <v>0</v>
      </c>
      <c r="T120" s="143">
        <f>S120*H120</f>
        <v>0</v>
      </c>
      <c r="AR120" s="144" t="s">
        <v>185</v>
      </c>
      <c r="AT120" s="144" t="s">
        <v>180</v>
      </c>
      <c r="AU120" s="144" t="s">
        <v>88</v>
      </c>
      <c r="AY120" s="18" t="s">
        <v>178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86</v>
      </c>
      <c r="BK120" s="145">
        <f>ROUND(I120*H120,2)</f>
        <v>0</v>
      </c>
      <c r="BL120" s="18" t="s">
        <v>185</v>
      </c>
      <c r="BM120" s="144" t="s">
        <v>2810</v>
      </c>
    </row>
    <row r="121" spans="2:65" s="1" customFormat="1" ht="10.199999999999999">
      <c r="B121" s="34"/>
      <c r="D121" s="146" t="s">
        <v>187</v>
      </c>
      <c r="F121" s="147" t="s">
        <v>214</v>
      </c>
      <c r="I121" s="148"/>
      <c r="L121" s="34"/>
      <c r="M121" s="149"/>
      <c r="T121" s="55"/>
      <c r="AT121" s="18" t="s">
        <v>187</v>
      </c>
      <c r="AU121" s="18" t="s">
        <v>88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2798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2799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3" customFormat="1" ht="20.399999999999999">
      <c r="B124" s="157"/>
      <c r="D124" s="151" t="s">
        <v>189</v>
      </c>
      <c r="E124" s="158" t="s">
        <v>32</v>
      </c>
      <c r="F124" s="159" t="s">
        <v>2811</v>
      </c>
      <c r="H124" s="160">
        <v>254</v>
      </c>
      <c r="I124" s="161"/>
      <c r="L124" s="157"/>
      <c r="M124" s="162"/>
      <c r="T124" s="163"/>
      <c r="AT124" s="158" t="s">
        <v>189</v>
      </c>
      <c r="AU124" s="158" t="s">
        <v>88</v>
      </c>
      <c r="AV124" s="13" t="s">
        <v>88</v>
      </c>
      <c r="AW124" s="13" t="s">
        <v>41</v>
      </c>
      <c r="AX124" s="13" t="s">
        <v>79</v>
      </c>
      <c r="AY124" s="158" t="s">
        <v>178</v>
      </c>
    </row>
    <row r="125" spans="2:65" s="14" customFormat="1" ht="10.199999999999999">
      <c r="B125" s="164"/>
      <c r="D125" s="151" t="s">
        <v>189</v>
      </c>
      <c r="E125" s="165" t="s">
        <v>32</v>
      </c>
      <c r="F125" s="166" t="s">
        <v>192</v>
      </c>
      <c r="H125" s="167">
        <v>254</v>
      </c>
      <c r="I125" s="168"/>
      <c r="L125" s="164"/>
      <c r="M125" s="169"/>
      <c r="T125" s="170"/>
      <c r="AT125" s="165" t="s">
        <v>189</v>
      </c>
      <c r="AU125" s="165" t="s">
        <v>88</v>
      </c>
      <c r="AV125" s="14" t="s">
        <v>185</v>
      </c>
      <c r="AW125" s="14" t="s">
        <v>41</v>
      </c>
      <c r="AX125" s="14" t="s">
        <v>86</v>
      </c>
      <c r="AY125" s="165" t="s">
        <v>178</v>
      </c>
    </row>
    <row r="126" spans="2:65" s="1" customFormat="1" ht="37.799999999999997" customHeight="1">
      <c r="B126" s="34"/>
      <c r="C126" s="133" t="s">
        <v>225</v>
      </c>
      <c r="D126" s="133" t="s">
        <v>180</v>
      </c>
      <c r="E126" s="134" t="s">
        <v>248</v>
      </c>
      <c r="F126" s="135" t="s">
        <v>249</v>
      </c>
      <c r="G126" s="136" t="s">
        <v>202</v>
      </c>
      <c r="H126" s="137">
        <v>931</v>
      </c>
      <c r="I126" s="138"/>
      <c r="J126" s="139">
        <f>ROUND(I126*H126,2)</f>
        <v>0</v>
      </c>
      <c r="K126" s="135" t="s">
        <v>184</v>
      </c>
      <c r="L126" s="34"/>
      <c r="M126" s="140" t="s">
        <v>32</v>
      </c>
      <c r="N126" s="141" t="s">
        <v>50</v>
      </c>
      <c r="P126" s="142">
        <f>O126*H126</f>
        <v>0</v>
      </c>
      <c r="Q126" s="142">
        <v>1.4999999999999999E-4</v>
      </c>
      <c r="R126" s="142">
        <f>Q126*H126</f>
        <v>0.13965</v>
      </c>
      <c r="S126" s="142">
        <v>0</v>
      </c>
      <c r="T126" s="143">
        <f>S126*H126</f>
        <v>0</v>
      </c>
      <c r="AR126" s="144" t="s">
        <v>185</v>
      </c>
      <c r="AT126" s="144" t="s">
        <v>180</v>
      </c>
      <c r="AU126" s="144" t="s">
        <v>88</v>
      </c>
      <c r="AY126" s="18" t="s">
        <v>178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86</v>
      </c>
      <c r="BK126" s="145">
        <f>ROUND(I126*H126,2)</f>
        <v>0</v>
      </c>
      <c r="BL126" s="18" t="s">
        <v>185</v>
      </c>
      <c r="BM126" s="144" t="s">
        <v>2812</v>
      </c>
    </row>
    <row r="127" spans="2:65" s="1" customFormat="1" ht="10.199999999999999">
      <c r="B127" s="34"/>
      <c r="D127" s="146" t="s">
        <v>187</v>
      </c>
      <c r="F127" s="147" t="s">
        <v>251</v>
      </c>
      <c r="I127" s="148"/>
      <c r="L127" s="34"/>
      <c r="M127" s="149"/>
      <c r="T127" s="55"/>
      <c r="AT127" s="18" t="s">
        <v>187</v>
      </c>
      <c r="AU127" s="18" t="s">
        <v>88</v>
      </c>
    </row>
    <row r="128" spans="2:65" s="12" customFormat="1" ht="10.199999999999999">
      <c r="B128" s="150"/>
      <c r="D128" s="151" t="s">
        <v>189</v>
      </c>
      <c r="E128" s="152" t="s">
        <v>32</v>
      </c>
      <c r="F128" s="153" t="s">
        <v>2813</v>
      </c>
      <c r="H128" s="152" t="s">
        <v>32</v>
      </c>
      <c r="I128" s="154"/>
      <c r="L128" s="150"/>
      <c r="M128" s="155"/>
      <c r="T128" s="156"/>
      <c r="AT128" s="152" t="s">
        <v>189</v>
      </c>
      <c r="AU128" s="152" t="s">
        <v>88</v>
      </c>
      <c r="AV128" s="12" t="s">
        <v>86</v>
      </c>
      <c r="AW128" s="12" t="s">
        <v>41</v>
      </c>
      <c r="AX128" s="12" t="s">
        <v>79</v>
      </c>
      <c r="AY128" s="152" t="s">
        <v>178</v>
      </c>
    </row>
    <row r="129" spans="2:65" s="12" customFormat="1" ht="10.199999999999999">
      <c r="B129" s="150"/>
      <c r="D129" s="151" t="s">
        <v>189</v>
      </c>
      <c r="E129" s="152" t="s">
        <v>32</v>
      </c>
      <c r="F129" s="153" t="s">
        <v>2814</v>
      </c>
      <c r="H129" s="152" t="s">
        <v>32</v>
      </c>
      <c r="I129" s="154"/>
      <c r="L129" s="150"/>
      <c r="M129" s="155"/>
      <c r="T129" s="156"/>
      <c r="AT129" s="152" t="s">
        <v>189</v>
      </c>
      <c r="AU129" s="152" t="s">
        <v>88</v>
      </c>
      <c r="AV129" s="12" t="s">
        <v>86</v>
      </c>
      <c r="AW129" s="12" t="s">
        <v>41</v>
      </c>
      <c r="AX129" s="12" t="s">
        <v>79</v>
      </c>
      <c r="AY129" s="152" t="s">
        <v>178</v>
      </c>
    </row>
    <row r="130" spans="2:65" s="13" customFormat="1" ht="10.199999999999999">
      <c r="B130" s="157"/>
      <c r="D130" s="151" t="s">
        <v>189</v>
      </c>
      <c r="E130" s="158" t="s">
        <v>32</v>
      </c>
      <c r="F130" s="159" t="s">
        <v>2815</v>
      </c>
      <c r="H130" s="160">
        <v>931</v>
      </c>
      <c r="I130" s="161"/>
      <c r="L130" s="157"/>
      <c r="M130" s="162"/>
      <c r="T130" s="163"/>
      <c r="AT130" s="158" t="s">
        <v>189</v>
      </c>
      <c r="AU130" s="158" t="s">
        <v>88</v>
      </c>
      <c r="AV130" s="13" t="s">
        <v>88</v>
      </c>
      <c r="AW130" s="13" t="s">
        <v>41</v>
      </c>
      <c r="AX130" s="13" t="s">
        <v>79</v>
      </c>
      <c r="AY130" s="158" t="s">
        <v>178</v>
      </c>
    </row>
    <row r="131" spans="2:65" s="14" customFormat="1" ht="10.199999999999999">
      <c r="B131" s="164"/>
      <c r="D131" s="151" t="s">
        <v>189</v>
      </c>
      <c r="E131" s="165" t="s">
        <v>32</v>
      </c>
      <c r="F131" s="166" t="s">
        <v>192</v>
      </c>
      <c r="H131" s="167">
        <v>931</v>
      </c>
      <c r="I131" s="168"/>
      <c r="L131" s="164"/>
      <c r="M131" s="169"/>
      <c r="T131" s="170"/>
      <c r="AT131" s="165" t="s">
        <v>189</v>
      </c>
      <c r="AU131" s="165" t="s">
        <v>88</v>
      </c>
      <c r="AV131" s="14" t="s">
        <v>185</v>
      </c>
      <c r="AW131" s="14" t="s">
        <v>41</v>
      </c>
      <c r="AX131" s="14" t="s">
        <v>86</v>
      </c>
      <c r="AY131" s="165" t="s">
        <v>178</v>
      </c>
    </row>
    <row r="132" spans="2:65" s="1" customFormat="1" ht="37.799999999999997" customHeight="1">
      <c r="B132" s="34"/>
      <c r="C132" s="133" t="s">
        <v>231</v>
      </c>
      <c r="D132" s="133" t="s">
        <v>180</v>
      </c>
      <c r="E132" s="134" t="s">
        <v>256</v>
      </c>
      <c r="F132" s="135" t="s">
        <v>257</v>
      </c>
      <c r="G132" s="136" t="s">
        <v>202</v>
      </c>
      <c r="H132" s="137">
        <v>931</v>
      </c>
      <c r="I132" s="138"/>
      <c r="J132" s="139">
        <f>ROUND(I132*H132,2)</f>
        <v>0</v>
      </c>
      <c r="K132" s="135" t="s">
        <v>184</v>
      </c>
      <c r="L132" s="34"/>
      <c r="M132" s="140" t="s">
        <v>32</v>
      </c>
      <c r="N132" s="141" t="s">
        <v>50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185</v>
      </c>
      <c r="AT132" s="144" t="s">
        <v>180</v>
      </c>
      <c r="AU132" s="144" t="s">
        <v>88</v>
      </c>
      <c r="AY132" s="18" t="s">
        <v>178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86</v>
      </c>
      <c r="BK132" s="145">
        <f>ROUND(I132*H132,2)</f>
        <v>0</v>
      </c>
      <c r="BL132" s="18" t="s">
        <v>185</v>
      </c>
      <c r="BM132" s="144" t="s">
        <v>2816</v>
      </c>
    </row>
    <row r="133" spans="2:65" s="1" customFormat="1" ht="10.199999999999999">
      <c r="B133" s="34"/>
      <c r="D133" s="146" t="s">
        <v>187</v>
      </c>
      <c r="F133" s="147" t="s">
        <v>259</v>
      </c>
      <c r="I133" s="148"/>
      <c r="L133" s="34"/>
      <c r="M133" s="149"/>
      <c r="T133" s="55"/>
      <c r="AT133" s="18" t="s">
        <v>187</v>
      </c>
      <c r="AU133" s="18" t="s">
        <v>88</v>
      </c>
    </row>
    <row r="134" spans="2:65" s="13" customFormat="1" ht="10.199999999999999">
      <c r="B134" s="157"/>
      <c r="D134" s="151" t="s">
        <v>189</v>
      </c>
      <c r="E134" s="158" t="s">
        <v>32</v>
      </c>
      <c r="F134" s="159" t="s">
        <v>2817</v>
      </c>
      <c r="H134" s="160">
        <v>931</v>
      </c>
      <c r="I134" s="161"/>
      <c r="L134" s="157"/>
      <c r="M134" s="162"/>
      <c r="T134" s="163"/>
      <c r="AT134" s="158" t="s">
        <v>189</v>
      </c>
      <c r="AU134" s="158" t="s">
        <v>88</v>
      </c>
      <c r="AV134" s="13" t="s">
        <v>88</v>
      </c>
      <c r="AW134" s="13" t="s">
        <v>41</v>
      </c>
      <c r="AX134" s="13" t="s">
        <v>86</v>
      </c>
      <c r="AY134" s="158" t="s">
        <v>178</v>
      </c>
    </row>
    <row r="135" spans="2:65" s="1" customFormat="1" ht="24.15" customHeight="1">
      <c r="B135" s="34"/>
      <c r="C135" s="133" t="s">
        <v>241</v>
      </c>
      <c r="D135" s="133" t="s">
        <v>180</v>
      </c>
      <c r="E135" s="134" t="s">
        <v>262</v>
      </c>
      <c r="F135" s="135" t="s">
        <v>263</v>
      </c>
      <c r="G135" s="136" t="s">
        <v>202</v>
      </c>
      <c r="H135" s="137">
        <v>70.400000000000006</v>
      </c>
      <c r="I135" s="138"/>
      <c r="J135" s="139">
        <f>ROUND(I135*H135,2)</f>
        <v>0</v>
      </c>
      <c r="K135" s="135" t="s">
        <v>184</v>
      </c>
      <c r="L135" s="34"/>
      <c r="M135" s="140" t="s">
        <v>32</v>
      </c>
      <c r="N135" s="141" t="s">
        <v>50</v>
      </c>
      <c r="P135" s="142">
        <f>O135*H135</f>
        <v>0</v>
      </c>
      <c r="Q135" s="142">
        <v>4.6999999999999999E-4</v>
      </c>
      <c r="R135" s="142">
        <f>Q135*H135</f>
        <v>3.3087999999999999E-2</v>
      </c>
      <c r="S135" s="142">
        <v>0</v>
      </c>
      <c r="T135" s="143">
        <f>S135*H135</f>
        <v>0</v>
      </c>
      <c r="AR135" s="144" t="s">
        <v>185</v>
      </c>
      <c r="AT135" s="144" t="s">
        <v>180</v>
      </c>
      <c r="AU135" s="144" t="s">
        <v>88</v>
      </c>
      <c r="AY135" s="18" t="s">
        <v>178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86</v>
      </c>
      <c r="BK135" s="145">
        <f>ROUND(I135*H135,2)</f>
        <v>0</v>
      </c>
      <c r="BL135" s="18" t="s">
        <v>185</v>
      </c>
      <c r="BM135" s="144" t="s">
        <v>2818</v>
      </c>
    </row>
    <row r="136" spans="2:65" s="1" customFormat="1" ht="10.199999999999999">
      <c r="B136" s="34"/>
      <c r="D136" s="146" t="s">
        <v>187</v>
      </c>
      <c r="F136" s="147" t="s">
        <v>265</v>
      </c>
      <c r="I136" s="148"/>
      <c r="L136" s="34"/>
      <c r="M136" s="149"/>
      <c r="T136" s="55"/>
      <c r="AT136" s="18" t="s">
        <v>187</v>
      </c>
      <c r="AU136" s="18" t="s">
        <v>88</v>
      </c>
    </row>
    <row r="137" spans="2:65" s="12" customFormat="1" ht="10.199999999999999">
      <c r="B137" s="150"/>
      <c r="D137" s="151" t="s">
        <v>189</v>
      </c>
      <c r="E137" s="152" t="s">
        <v>32</v>
      </c>
      <c r="F137" s="153" t="s">
        <v>2813</v>
      </c>
      <c r="H137" s="152" t="s">
        <v>32</v>
      </c>
      <c r="I137" s="154"/>
      <c r="L137" s="150"/>
      <c r="M137" s="155"/>
      <c r="T137" s="156"/>
      <c r="AT137" s="152" t="s">
        <v>189</v>
      </c>
      <c r="AU137" s="152" t="s">
        <v>88</v>
      </c>
      <c r="AV137" s="12" t="s">
        <v>86</v>
      </c>
      <c r="AW137" s="12" t="s">
        <v>41</v>
      </c>
      <c r="AX137" s="12" t="s">
        <v>79</v>
      </c>
      <c r="AY137" s="152" t="s">
        <v>178</v>
      </c>
    </row>
    <row r="138" spans="2:65" s="12" customFormat="1" ht="10.199999999999999">
      <c r="B138" s="150"/>
      <c r="D138" s="151" t="s">
        <v>189</v>
      </c>
      <c r="E138" s="152" t="s">
        <v>32</v>
      </c>
      <c r="F138" s="153" t="s">
        <v>266</v>
      </c>
      <c r="H138" s="152" t="s">
        <v>32</v>
      </c>
      <c r="I138" s="154"/>
      <c r="L138" s="150"/>
      <c r="M138" s="155"/>
      <c r="T138" s="156"/>
      <c r="AT138" s="152" t="s">
        <v>189</v>
      </c>
      <c r="AU138" s="152" t="s">
        <v>88</v>
      </c>
      <c r="AV138" s="12" t="s">
        <v>86</v>
      </c>
      <c r="AW138" s="12" t="s">
        <v>41</v>
      </c>
      <c r="AX138" s="12" t="s">
        <v>79</v>
      </c>
      <c r="AY138" s="152" t="s">
        <v>178</v>
      </c>
    </row>
    <row r="139" spans="2:65" s="13" customFormat="1" ht="10.199999999999999">
      <c r="B139" s="157"/>
      <c r="D139" s="151" t="s">
        <v>189</v>
      </c>
      <c r="E139" s="158" t="s">
        <v>32</v>
      </c>
      <c r="F139" s="159" t="s">
        <v>2819</v>
      </c>
      <c r="H139" s="160">
        <v>70.400000000000006</v>
      </c>
      <c r="I139" s="161"/>
      <c r="L139" s="157"/>
      <c r="M139" s="162"/>
      <c r="T139" s="163"/>
      <c r="AT139" s="158" t="s">
        <v>189</v>
      </c>
      <c r="AU139" s="158" t="s">
        <v>88</v>
      </c>
      <c r="AV139" s="13" t="s">
        <v>88</v>
      </c>
      <c r="AW139" s="13" t="s">
        <v>41</v>
      </c>
      <c r="AX139" s="13" t="s">
        <v>79</v>
      </c>
      <c r="AY139" s="158" t="s">
        <v>178</v>
      </c>
    </row>
    <row r="140" spans="2:65" s="14" customFormat="1" ht="10.199999999999999">
      <c r="B140" s="164"/>
      <c r="D140" s="151" t="s">
        <v>189</v>
      </c>
      <c r="E140" s="165" t="s">
        <v>32</v>
      </c>
      <c r="F140" s="166" t="s">
        <v>192</v>
      </c>
      <c r="H140" s="167">
        <v>70.400000000000006</v>
      </c>
      <c r="I140" s="168"/>
      <c r="L140" s="164"/>
      <c r="M140" s="169"/>
      <c r="T140" s="170"/>
      <c r="AT140" s="165" t="s">
        <v>189</v>
      </c>
      <c r="AU140" s="165" t="s">
        <v>88</v>
      </c>
      <c r="AV140" s="14" t="s">
        <v>185</v>
      </c>
      <c r="AW140" s="14" t="s">
        <v>41</v>
      </c>
      <c r="AX140" s="14" t="s">
        <v>86</v>
      </c>
      <c r="AY140" s="165" t="s">
        <v>178</v>
      </c>
    </row>
    <row r="141" spans="2:65" s="1" customFormat="1" ht="24.15" customHeight="1">
      <c r="B141" s="34"/>
      <c r="C141" s="133" t="s">
        <v>247</v>
      </c>
      <c r="D141" s="133" t="s">
        <v>180</v>
      </c>
      <c r="E141" s="134" t="s">
        <v>269</v>
      </c>
      <c r="F141" s="135" t="s">
        <v>270</v>
      </c>
      <c r="G141" s="136" t="s">
        <v>202</v>
      </c>
      <c r="H141" s="137">
        <v>70.400000000000006</v>
      </c>
      <c r="I141" s="138"/>
      <c r="J141" s="139">
        <f>ROUND(I141*H141,2)</f>
        <v>0</v>
      </c>
      <c r="K141" s="135" t="s">
        <v>184</v>
      </c>
      <c r="L141" s="34"/>
      <c r="M141" s="140" t="s">
        <v>32</v>
      </c>
      <c r="N141" s="141" t="s">
        <v>50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185</v>
      </c>
      <c r="AT141" s="144" t="s">
        <v>180</v>
      </c>
      <c r="AU141" s="144" t="s">
        <v>88</v>
      </c>
      <c r="AY141" s="18" t="s">
        <v>178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86</v>
      </c>
      <c r="BK141" s="145">
        <f>ROUND(I141*H141,2)</f>
        <v>0</v>
      </c>
      <c r="BL141" s="18" t="s">
        <v>185</v>
      </c>
      <c r="BM141" s="144" t="s">
        <v>2820</v>
      </c>
    </row>
    <row r="142" spans="2:65" s="1" customFormat="1" ht="10.199999999999999">
      <c r="B142" s="34"/>
      <c r="D142" s="146" t="s">
        <v>187</v>
      </c>
      <c r="F142" s="147" t="s">
        <v>272</v>
      </c>
      <c r="I142" s="148"/>
      <c r="L142" s="34"/>
      <c r="M142" s="149"/>
      <c r="T142" s="55"/>
      <c r="AT142" s="18" t="s">
        <v>187</v>
      </c>
      <c r="AU142" s="18" t="s">
        <v>88</v>
      </c>
    </row>
    <row r="143" spans="2:65" s="13" customFormat="1" ht="10.199999999999999">
      <c r="B143" s="157"/>
      <c r="D143" s="151" t="s">
        <v>189</v>
      </c>
      <c r="E143" s="158" t="s">
        <v>32</v>
      </c>
      <c r="F143" s="159" t="s">
        <v>2821</v>
      </c>
      <c r="H143" s="160">
        <v>70.400000000000006</v>
      </c>
      <c r="I143" s="161"/>
      <c r="L143" s="157"/>
      <c r="M143" s="162"/>
      <c r="T143" s="163"/>
      <c r="AT143" s="158" t="s">
        <v>189</v>
      </c>
      <c r="AU143" s="158" t="s">
        <v>88</v>
      </c>
      <c r="AV143" s="13" t="s">
        <v>88</v>
      </c>
      <c r="AW143" s="13" t="s">
        <v>41</v>
      </c>
      <c r="AX143" s="13" t="s">
        <v>86</v>
      </c>
      <c r="AY143" s="158" t="s">
        <v>178</v>
      </c>
    </row>
    <row r="144" spans="2:65" s="1" customFormat="1" ht="44.25" customHeight="1">
      <c r="B144" s="34"/>
      <c r="C144" s="133" t="s">
        <v>255</v>
      </c>
      <c r="D144" s="133" t="s">
        <v>180</v>
      </c>
      <c r="E144" s="134" t="s">
        <v>2822</v>
      </c>
      <c r="F144" s="135" t="s">
        <v>2823</v>
      </c>
      <c r="G144" s="136" t="s">
        <v>277</v>
      </c>
      <c r="H144" s="137">
        <v>17.071999999999999</v>
      </c>
      <c r="I144" s="138"/>
      <c r="J144" s="139">
        <f>ROUND(I144*H144,2)</f>
        <v>0</v>
      </c>
      <c r="K144" s="135" t="s">
        <v>184</v>
      </c>
      <c r="L144" s="34"/>
      <c r="M144" s="140" t="s">
        <v>32</v>
      </c>
      <c r="N144" s="141" t="s">
        <v>50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185</v>
      </c>
      <c r="AT144" s="144" t="s">
        <v>180</v>
      </c>
      <c r="AU144" s="144" t="s">
        <v>88</v>
      </c>
      <c r="AY144" s="18" t="s">
        <v>178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86</v>
      </c>
      <c r="BK144" s="145">
        <f>ROUND(I144*H144,2)</f>
        <v>0</v>
      </c>
      <c r="BL144" s="18" t="s">
        <v>185</v>
      </c>
      <c r="BM144" s="144" t="s">
        <v>2824</v>
      </c>
    </row>
    <row r="145" spans="2:65" s="1" customFormat="1" ht="10.199999999999999">
      <c r="B145" s="34"/>
      <c r="D145" s="146" t="s">
        <v>187</v>
      </c>
      <c r="F145" s="147" t="s">
        <v>2825</v>
      </c>
      <c r="I145" s="148"/>
      <c r="L145" s="34"/>
      <c r="M145" s="149"/>
      <c r="T145" s="55"/>
      <c r="AT145" s="18" t="s">
        <v>187</v>
      </c>
      <c r="AU145" s="18" t="s">
        <v>88</v>
      </c>
    </row>
    <row r="146" spans="2:65" s="12" customFormat="1" ht="10.199999999999999">
      <c r="B146" s="150"/>
      <c r="D146" s="151" t="s">
        <v>189</v>
      </c>
      <c r="E146" s="152" t="s">
        <v>32</v>
      </c>
      <c r="F146" s="153" t="s">
        <v>2813</v>
      </c>
      <c r="H146" s="152" t="s">
        <v>32</v>
      </c>
      <c r="I146" s="154"/>
      <c r="L146" s="150"/>
      <c r="M146" s="155"/>
      <c r="T146" s="156"/>
      <c r="AT146" s="152" t="s">
        <v>189</v>
      </c>
      <c r="AU146" s="152" t="s">
        <v>88</v>
      </c>
      <c r="AV146" s="12" t="s">
        <v>86</v>
      </c>
      <c r="AW146" s="12" t="s">
        <v>41</v>
      </c>
      <c r="AX146" s="12" t="s">
        <v>79</v>
      </c>
      <c r="AY146" s="152" t="s">
        <v>178</v>
      </c>
    </row>
    <row r="147" spans="2:65" s="12" customFormat="1" ht="10.199999999999999">
      <c r="B147" s="150"/>
      <c r="D147" s="151" t="s">
        <v>189</v>
      </c>
      <c r="E147" s="152" t="s">
        <v>32</v>
      </c>
      <c r="F147" s="153" t="s">
        <v>2798</v>
      </c>
      <c r="H147" s="152" t="s">
        <v>32</v>
      </c>
      <c r="I147" s="154"/>
      <c r="L147" s="150"/>
      <c r="M147" s="155"/>
      <c r="T147" s="156"/>
      <c r="AT147" s="152" t="s">
        <v>189</v>
      </c>
      <c r="AU147" s="152" t="s">
        <v>88</v>
      </c>
      <c r="AV147" s="12" t="s">
        <v>86</v>
      </c>
      <c r="AW147" s="12" t="s">
        <v>41</v>
      </c>
      <c r="AX147" s="12" t="s">
        <v>79</v>
      </c>
      <c r="AY147" s="152" t="s">
        <v>178</v>
      </c>
    </row>
    <row r="148" spans="2:65" s="12" customFormat="1" ht="10.199999999999999">
      <c r="B148" s="150"/>
      <c r="D148" s="151" t="s">
        <v>189</v>
      </c>
      <c r="E148" s="152" t="s">
        <v>32</v>
      </c>
      <c r="F148" s="153" t="s">
        <v>2826</v>
      </c>
      <c r="H148" s="152" t="s">
        <v>32</v>
      </c>
      <c r="I148" s="154"/>
      <c r="L148" s="150"/>
      <c r="M148" s="155"/>
      <c r="T148" s="156"/>
      <c r="AT148" s="152" t="s">
        <v>189</v>
      </c>
      <c r="AU148" s="152" t="s">
        <v>88</v>
      </c>
      <c r="AV148" s="12" t="s">
        <v>86</v>
      </c>
      <c r="AW148" s="12" t="s">
        <v>41</v>
      </c>
      <c r="AX148" s="12" t="s">
        <v>79</v>
      </c>
      <c r="AY148" s="152" t="s">
        <v>178</v>
      </c>
    </row>
    <row r="149" spans="2:65" s="12" customFormat="1" ht="20.399999999999999">
      <c r="B149" s="150"/>
      <c r="D149" s="151" t="s">
        <v>189</v>
      </c>
      <c r="E149" s="152" t="s">
        <v>32</v>
      </c>
      <c r="F149" s="153" t="s">
        <v>2827</v>
      </c>
      <c r="H149" s="152" t="s">
        <v>32</v>
      </c>
      <c r="I149" s="154"/>
      <c r="L149" s="150"/>
      <c r="M149" s="155"/>
      <c r="T149" s="156"/>
      <c r="AT149" s="152" t="s">
        <v>189</v>
      </c>
      <c r="AU149" s="152" t="s">
        <v>88</v>
      </c>
      <c r="AV149" s="12" t="s">
        <v>86</v>
      </c>
      <c r="AW149" s="12" t="s">
        <v>41</v>
      </c>
      <c r="AX149" s="12" t="s">
        <v>79</v>
      </c>
      <c r="AY149" s="152" t="s">
        <v>178</v>
      </c>
    </row>
    <row r="150" spans="2:65" s="13" customFormat="1" ht="10.199999999999999">
      <c r="B150" s="157"/>
      <c r="D150" s="151" t="s">
        <v>189</v>
      </c>
      <c r="E150" s="158" t="s">
        <v>32</v>
      </c>
      <c r="F150" s="159" t="s">
        <v>2828</v>
      </c>
      <c r="H150" s="160">
        <v>21.31</v>
      </c>
      <c r="I150" s="161"/>
      <c r="L150" s="157"/>
      <c r="M150" s="162"/>
      <c r="T150" s="163"/>
      <c r="AT150" s="158" t="s">
        <v>189</v>
      </c>
      <c r="AU150" s="158" t="s">
        <v>88</v>
      </c>
      <c r="AV150" s="13" t="s">
        <v>88</v>
      </c>
      <c r="AW150" s="13" t="s">
        <v>41</v>
      </c>
      <c r="AX150" s="13" t="s">
        <v>79</v>
      </c>
      <c r="AY150" s="158" t="s">
        <v>178</v>
      </c>
    </row>
    <row r="151" spans="2:65" s="13" customFormat="1" ht="10.199999999999999">
      <c r="B151" s="157"/>
      <c r="D151" s="151" t="s">
        <v>189</v>
      </c>
      <c r="E151" s="158" t="s">
        <v>32</v>
      </c>
      <c r="F151" s="159" t="s">
        <v>2829</v>
      </c>
      <c r="H151" s="160">
        <v>1.9370000000000001</v>
      </c>
      <c r="I151" s="161"/>
      <c r="L151" s="157"/>
      <c r="M151" s="162"/>
      <c r="T151" s="163"/>
      <c r="AT151" s="158" t="s">
        <v>189</v>
      </c>
      <c r="AU151" s="158" t="s">
        <v>88</v>
      </c>
      <c r="AV151" s="13" t="s">
        <v>88</v>
      </c>
      <c r="AW151" s="13" t="s">
        <v>41</v>
      </c>
      <c r="AX151" s="13" t="s">
        <v>79</v>
      </c>
      <c r="AY151" s="158" t="s">
        <v>178</v>
      </c>
    </row>
    <row r="152" spans="2:65" s="13" customFormat="1" ht="10.199999999999999">
      <c r="B152" s="157"/>
      <c r="D152" s="151" t="s">
        <v>189</v>
      </c>
      <c r="E152" s="158" t="s">
        <v>32</v>
      </c>
      <c r="F152" s="159" t="s">
        <v>2830</v>
      </c>
      <c r="H152" s="160">
        <v>-5.66</v>
      </c>
      <c r="I152" s="161"/>
      <c r="L152" s="157"/>
      <c r="M152" s="162"/>
      <c r="T152" s="163"/>
      <c r="AT152" s="158" t="s">
        <v>189</v>
      </c>
      <c r="AU152" s="158" t="s">
        <v>88</v>
      </c>
      <c r="AV152" s="13" t="s">
        <v>88</v>
      </c>
      <c r="AW152" s="13" t="s">
        <v>41</v>
      </c>
      <c r="AX152" s="13" t="s">
        <v>79</v>
      </c>
      <c r="AY152" s="158" t="s">
        <v>178</v>
      </c>
    </row>
    <row r="153" spans="2:65" s="13" customFormat="1" ht="20.399999999999999">
      <c r="B153" s="157"/>
      <c r="D153" s="151" t="s">
        <v>189</v>
      </c>
      <c r="E153" s="158" t="s">
        <v>32</v>
      </c>
      <c r="F153" s="159" t="s">
        <v>2831</v>
      </c>
      <c r="H153" s="160">
        <v>-0.51500000000000001</v>
      </c>
      <c r="I153" s="161"/>
      <c r="L153" s="157"/>
      <c r="M153" s="162"/>
      <c r="T153" s="163"/>
      <c r="AT153" s="158" t="s">
        <v>189</v>
      </c>
      <c r="AU153" s="158" t="s">
        <v>88</v>
      </c>
      <c r="AV153" s="13" t="s">
        <v>88</v>
      </c>
      <c r="AW153" s="13" t="s">
        <v>41</v>
      </c>
      <c r="AX153" s="13" t="s">
        <v>79</v>
      </c>
      <c r="AY153" s="158" t="s">
        <v>178</v>
      </c>
    </row>
    <row r="154" spans="2:65" s="14" customFormat="1" ht="10.199999999999999">
      <c r="B154" s="164"/>
      <c r="D154" s="151" t="s">
        <v>189</v>
      </c>
      <c r="E154" s="165" t="s">
        <v>32</v>
      </c>
      <c r="F154" s="166" t="s">
        <v>192</v>
      </c>
      <c r="H154" s="167">
        <v>17.071999999999999</v>
      </c>
      <c r="I154" s="168"/>
      <c r="L154" s="164"/>
      <c r="M154" s="169"/>
      <c r="T154" s="170"/>
      <c r="AT154" s="165" t="s">
        <v>189</v>
      </c>
      <c r="AU154" s="165" t="s">
        <v>88</v>
      </c>
      <c r="AV154" s="14" t="s">
        <v>185</v>
      </c>
      <c r="AW154" s="14" t="s">
        <v>41</v>
      </c>
      <c r="AX154" s="14" t="s">
        <v>86</v>
      </c>
      <c r="AY154" s="165" t="s">
        <v>178</v>
      </c>
    </row>
    <row r="155" spans="2:65" s="1" customFormat="1" ht="55.5" customHeight="1">
      <c r="B155" s="34"/>
      <c r="C155" s="133" t="s">
        <v>261</v>
      </c>
      <c r="D155" s="133" t="s">
        <v>180</v>
      </c>
      <c r="E155" s="134" t="s">
        <v>275</v>
      </c>
      <c r="F155" s="135" t="s">
        <v>276</v>
      </c>
      <c r="G155" s="136" t="s">
        <v>277</v>
      </c>
      <c r="H155" s="137">
        <v>204.99700000000001</v>
      </c>
      <c r="I155" s="138"/>
      <c r="J155" s="139">
        <f>ROUND(I155*H155,2)</f>
        <v>0</v>
      </c>
      <c r="K155" s="135" t="s">
        <v>184</v>
      </c>
      <c r="L155" s="34"/>
      <c r="M155" s="140" t="s">
        <v>32</v>
      </c>
      <c r="N155" s="141" t="s">
        <v>50</v>
      </c>
      <c r="P155" s="142">
        <f>O155*H155</f>
        <v>0</v>
      </c>
      <c r="Q155" s="142">
        <v>0</v>
      </c>
      <c r="R155" s="142">
        <f>Q155*H155</f>
        <v>0</v>
      </c>
      <c r="S155" s="142">
        <v>0</v>
      </c>
      <c r="T155" s="143">
        <f>S155*H155</f>
        <v>0</v>
      </c>
      <c r="AR155" s="144" t="s">
        <v>185</v>
      </c>
      <c r="AT155" s="144" t="s">
        <v>180</v>
      </c>
      <c r="AU155" s="144" t="s">
        <v>88</v>
      </c>
      <c r="AY155" s="18" t="s">
        <v>178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86</v>
      </c>
      <c r="BK155" s="145">
        <f>ROUND(I155*H155,2)</f>
        <v>0</v>
      </c>
      <c r="BL155" s="18" t="s">
        <v>185</v>
      </c>
      <c r="BM155" s="144" t="s">
        <v>2832</v>
      </c>
    </row>
    <row r="156" spans="2:65" s="1" customFormat="1" ht="10.199999999999999">
      <c r="B156" s="34"/>
      <c r="D156" s="146" t="s">
        <v>187</v>
      </c>
      <c r="F156" s="147" t="s">
        <v>279</v>
      </c>
      <c r="I156" s="148"/>
      <c r="L156" s="34"/>
      <c r="M156" s="149"/>
      <c r="T156" s="55"/>
      <c r="AT156" s="18" t="s">
        <v>187</v>
      </c>
      <c r="AU156" s="18" t="s">
        <v>88</v>
      </c>
    </row>
    <row r="157" spans="2:65" s="12" customFormat="1" ht="10.199999999999999">
      <c r="B157" s="150"/>
      <c r="D157" s="151" t="s">
        <v>189</v>
      </c>
      <c r="E157" s="152" t="s">
        <v>32</v>
      </c>
      <c r="F157" s="153" t="s">
        <v>2813</v>
      </c>
      <c r="H157" s="152" t="s">
        <v>32</v>
      </c>
      <c r="I157" s="154"/>
      <c r="L157" s="150"/>
      <c r="M157" s="155"/>
      <c r="T157" s="156"/>
      <c r="AT157" s="152" t="s">
        <v>189</v>
      </c>
      <c r="AU157" s="152" t="s">
        <v>88</v>
      </c>
      <c r="AV157" s="12" t="s">
        <v>86</v>
      </c>
      <c r="AW157" s="12" t="s">
        <v>41</v>
      </c>
      <c r="AX157" s="12" t="s">
        <v>79</v>
      </c>
      <c r="AY157" s="152" t="s">
        <v>178</v>
      </c>
    </row>
    <row r="158" spans="2:65" s="12" customFormat="1" ht="10.199999999999999">
      <c r="B158" s="150"/>
      <c r="D158" s="151" t="s">
        <v>189</v>
      </c>
      <c r="E158" s="152" t="s">
        <v>32</v>
      </c>
      <c r="F158" s="153" t="s">
        <v>2798</v>
      </c>
      <c r="H158" s="152" t="s">
        <v>32</v>
      </c>
      <c r="I158" s="154"/>
      <c r="L158" s="150"/>
      <c r="M158" s="155"/>
      <c r="T158" s="156"/>
      <c r="AT158" s="152" t="s">
        <v>189</v>
      </c>
      <c r="AU158" s="152" t="s">
        <v>88</v>
      </c>
      <c r="AV158" s="12" t="s">
        <v>86</v>
      </c>
      <c r="AW158" s="12" t="s">
        <v>41</v>
      </c>
      <c r="AX158" s="12" t="s">
        <v>79</v>
      </c>
      <c r="AY158" s="152" t="s">
        <v>178</v>
      </c>
    </row>
    <row r="159" spans="2:65" s="12" customFormat="1" ht="20.399999999999999">
      <c r="B159" s="150"/>
      <c r="D159" s="151" t="s">
        <v>189</v>
      </c>
      <c r="E159" s="152" t="s">
        <v>32</v>
      </c>
      <c r="F159" s="153" t="s">
        <v>2827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3" customFormat="1" ht="20.399999999999999">
      <c r="B160" s="157"/>
      <c r="D160" s="151" t="s">
        <v>189</v>
      </c>
      <c r="E160" s="158" t="s">
        <v>32</v>
      </c>
      <c r="F160" s="159" t="s">
        <v>2833</v>
      </c>
      <c r="H160" s="160">
        <v>242.322</v>
      </c>
      <c r="I160" s="161"/>
      <c r="L160" s="157"/>
      <c r="M160" s="162"/>
      <c r="T160" s="163"/>
      <c r="AT160" s="158" t="s">
        <v>189</v>
      </c>
      <c r="AU160" s="158" t="s">
        <v>88</v>
      </c>
      <c r="AV160" s="13" t="s">
        <v>88</v>
      </c>
      <c r="AW160" s="13" t="s">
        <v>41</v>
      </c>
      <c r="AX160" s="13" t="s">
        <v>79</v>
      </c>
      <c r="AY160" s="158" t="s">
        <v>178</v>
      </c>
    </row>
    <row r="161" spans="2:65" s="13" customFormat="1" ht="20.399999999999999">
      <c r="B161" s="157"/>
      <c r="D161" s="151" t="s">
        <v>189</v>
      </c>
      <c r="E161" s="158" t="s">
        <v>32</v>
      </c>
      <c r="F161" s="159" t="s">
        <v>2834</v>
      </c>
      <c r="H161" s="160">
        <v>36.808</v>
      </c>
      <c r="I161" s="161"/>
      <c r="L161" s="157"/>
      <c r="M161" s="162"/>
      <c r="T161" s="163"/>
      <c r="AT161" s="158" t="s">
        <v>189</v>
      </c>
      <c r="AU161" s="158" t="s">
        <v>88</v>
      </c>
      <c r="AV161" s="13" t="s">
        <v>88</v>
      </c>
      <c r="AW161" s="13" t="s">
        <v>41</v>
      </c>
      <c r="AX161" s="13" t="s">
        <v>79</v>
      </c>
      <c r="AY161" s="158" t="s">
        <v>178</v>
      </c>
    </row>
    <row r="162" spans="2:65" s="13" customFormat="1" ht="20.399999999999999">
      <c r="B162" s="157"/>
      <c r="D162" s="151" t="s">
        <v>189</v>
      </c>
      <c r="E162" s="158" t="s">
        <v>32</v>
      </c>
      <c r="F162" s="159" t="s">
        <v>2835</v>
      </c>
      <c r="H162" s="160">
        <v>-64.356999999999999</v>
      </c>
      <c r="I162" s="161"/>
      <c r="L162" s="157"/>
      <c r="M162" s="162"/>
      <c r="T162" s="163"/>
      <c r="AT162" s="158" t="s">
        <v>189</v>
      </c>
      <c r="AU162" s="158" t="s">
        <v>88</v>
      </c>
      <c r="AV162" s="13" t="s">
        <v>88</v>
      </c>
      <c r="AW162" s="13" t="s">
        <v>41</v>
      </c>
      <c r="AX162" s="13" t="s">
        <v>79</v>
      </c>
      <c r="AY162" s="158" t="s">
        <v>178</v>
      </c>
    </row>
    <row r="163" spans="2:65" s="13" customFormat="1" ht="20.399999999999999">
      <c r="B163" s="157"/>
      <c r="D163" s="151" t="s">
        <v>189</v>
      </c>
      <c r="E163" s="158" t="s">
        <v>32</v>
      </c>
      <c r="F163" s="159" t="s">
        <v>2836</v>
      </c>
      <c r="H163" s="160">
        <v>-9.7759999999999998</v>
      </c>
      <c r="I163" s="161"/>
      <c r="L163" s="157"/>
      <c r="M163" s="162"/>
      <c r="T163" s="163"/>
      <c r="AT163" s="158" t="s">
        <v>189</v>
      </c>
      <c r="AU163" s="158" t="s">
        <v>88</v>
      </c>
      <c r="AV163" s="13" t="s">
        <v>88</v>
      </c>
      <c r="AW163" s="13" t="s">
        <v>41</v>
      </c>
      <c r="AX163" s="13" t="s">
        <v>79</v>
      </c>
      <c r="AY163" s="158" t="s">
        <v>178</v>
      </c>
    </row>
    <row r="164" spans="2:65" s="14" customFormat="1" ht="10.199999999999999">
      <c r="B164" s="164"/>
      <c r="D164" s="151" t="s">
        <v>189</v>
      </c>
      <c r="E164" s="165" t="s">
        <v>32</v>
      </c>
      <c r="F164" s="166" t="s">
        <v>192</v>
      </c>
      <c r="H164" s="167">
        <v>204.99700000000001</v>
      </c>
      <c r="I164" s="168"/>
      <c r="L164" s="164"/>
      <c r="M164" s="169"/>
      <c r="T164" s="170"/>
      <c r="AT164" s="165" t="s">
        <v>189</v>
      </c>
      <c r="AU164" s="165" t="s">
        <v>88</v>
      </c>
      <c r="AV164" s="14" t="s">
        <v>185</v>
      </c>
      <c r="AW164" s="14" t="s">
        <v>41</v>
      </c>
      <c r="AX164" s="14" t="s">
        <v>86</v>
      </c>
      <c r="AY164" s="165" t="s">
        <v>178</v>
      </c>
    </row>
    <row r="165" spans="2:65" s="1" customFormat="1" ht="44.25" customHeight="1">
      <c r="B165" s="34"/>
      <c r="C165" s="133" t="s">
        <v>268</v>
      </c>
      <c r="D165" s="133" t="s">
        <v>180</v>
      </c>
      <c r="E165" s="134" t="s">
        <v>2837</v>
      </c>
      <c r="F165" s="135" t="s">
        <v>2838</v>
      </c>
      <c r="G165" s="136" t="s">
        <v>277</v>
      </c>
      <c r="H165" s="137">
        <v>22.763999999999999</v>
      </c>
      <c r="I165" s="138"/>
      <c r="J165" s="139">
        <f>ROUND(I165*H165,2)</f>
        <v>0</v>
      </c>
      <c r="K165" s="135" t="s">
        <v>184</v>
      </c>
      <c r="L165" s="34"/>
      <c r="M165" s="140" t="s">
        <v>32</v>
      </c>
      <c r="N165" s="141" t="s">
        <v>50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185</v>
      </c>
      <c r="AT165" s="144" t="s">
        <v>180</v>
      </c>
      <c r="AU165" s="144" t="s">
        <v>88</v>
      </c>
      <c r="AY165" s="18" t="s">
        <v>178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86</v>
      </c>
      <c r="BK165" s="145">
        <f>ROUND(I165*H165,2)</f>
        <v>0</v>
      </c>
      <c r="BL165" s="18" t="s">
        <v>185</v>
      </c>
      <c r="BM165" s="144" t="s">
        <v>2839</v>
      </c>
    </row>
    <row r="166" spans="2:65" s="1" customFormat="1" ht="10.199999999999999">
      <c r="B166" s="34"/>
      <c r="D166" s="146" t="s">
        <v>187</v>
      </c>
      <c r="F166" s="147" t="s">
        <v>2840</v>
      </c>
      <c r="I166" s="148"/>
      <c r="L166" s="34"/>
      <c r="M166" s="149"/>
      <c r="T166" s="55"/>
      <c r="AT166" s="18" t="s">
        <v>187</v>
      </c>
      <c r="AU166" s="18" t="s">
        <v>88</v>
      </c>
    </row>
    <row r="167" spans="2:65" s="12" customFormat="1" ht="10.199999999999999">
      <c r="B167" s="150"/>
      <c r="D167" s="151" t="s">
        <v>189</v>
      </c>
      <c r="E167" s="152" t="s">
        <v>32</v>
      </c>
      <c r="F167" s="153" t="s">
        <v>2813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65" s="12" customFormat="1" ht="10.199999999999999">
      <c r="B168" s="150"/>
      <c r="D168" s="151" t="s">
        <v>189</v>
      </c>
      <c r="E168" s="152" t="s">
        <v>32</v>
      </c>
      <c r="F168" s="153" t="s">
        <v>2798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65" s="12" customFormat="1" ht="10.199999999999999">
      <c r="B169" s="150"/>
      <c r="D169" s="151" t="s">
        <v>189</v>
      </c>
      <c r="E169" s="152" t="s">
        <v>32</v>
      </c>
      <c r="F169" s="153" t="s">
        <v>2826</v>
      </c>
      <c r="H169" s="152" t="s">
        <v>32</v>
      </c>
      <c r="I169" s="154"/>
      <c r="L169" s="150"/>
      <c r="M169" s="155"/>
      <c r="T169" s="156"/>
      <c r="AT169" s="152" t="s">
        <v>189</v>
      </c>
      <c r="AU169" s="152" t="s">
        <v>88</v>
      </c>
      <c r="AV169" s="12" t="s">
        <v>86</v>
      </c>
      <c r="AW169" s="12" t="s">
        <v>41</v>
      </c>
      <c r="AX169" s="12" t="s">
        <v>79</v>
      </c>
      <c r="AY169" s="152" t="s">
        <v>178</v>
      </c>
    </row>
    <row r="170" spans="2:65" s="12" customFormat="1" ht="20.399999999999999">
      <c r="B170" s="150"/>
      <c r="D170" s="151" t="s">
        <v>189</v>
      </c>
      <c r="E170" s="152" t="s">
        <v>32</v>
      </c>
      <c r="F170" s="153" t="s">
        <v>2827</v>
      </c>
      <c r="H170" s="152" t="s">
        <v>32</v>
      </c>
      <c r="I170" s="154"/>
      <c r="L170" s="150"/>
      <c r="M170" s="155"/>
      <c r="T170" s="156"/>
      <c r="AT170" s="152" t="s">
        <v>189</v>
      </c>
      <c r="AU170" s="152" t="s">
        <v>88</v>
      </c>
      <c r="AV170" s="12" t="s">
        <v>86</v>
      </c>
      <c r="AW170" s="12" t="s">
        <v>41</v>
      </c>
      <c r="AX170" s="12" t="s">
        <v>79</v>
      </c>
      <c r="AY170" s="152" t="s">
        <v>178</v>
      </c>
    </row>
    <row r="171" spans="2:65" s="13" customFormat="1" ht="10.199999999999999">
      <c r="B171" s="157"/>
      <c r="D171" s="151" t="s">
        <v>189</v>
      </c>
      <c r="E171" s="158" t="s">
        <v>32</v>
      </c>
      <c r="F171" s="159" t="s">
        <v>2841</v>
      </c>
      <c r="H171" s="160">
        <v>28.413</v>
      </c>
      <c r="I171" s="161"/>
      <c r="L171" s="157"/>
      <c r="M171" s="162"/>
      <c r="T171" s="163"/>
      <c r="AT171" s="158" t="s">
        <v>189</v>
      </c>
      <c r="AU171" s="158" t="s">
        <v>88</v>
      </c>
      <c r="AV171" s="13" t="s">
        <v>88</v>
      </c>
      <c r="AW171" s="13" t="s">
        <v>41</v>
      </c>
      <c r="AX171" s="13" t="s">
        <v>79</v>
      </c>
      <c r="AY171" s="158" t="s">
        <v>178</v>
      </c>
    </row>
    <row r="172" spans="2:65" s="13" customFormat="1" ht="10.199999999999999">
      <c r="B172" s="157"/>
      <c r="D172" s="151" t="s">
        <v>189</v>
      </c>
      <c r="E172" s="158" t="s">
        <v>32</v>
      </c>
      <c r="F172" s="159" t="s">
        <v>2842</v>
      </c>
      <c r="H172" s="160">
        <v>2.5830000000000002</v>
      </c>
      <c r="I172" s="161"/>
      <c r="L172" s="157"/>
      <c r="M172" s="162"/>
      <c r="T172" s="163"/>
      <c r="AT172" s="158" t="s">
        <v>189</v>
      </c>
      <c r="AU172" s="158" t="s">
        <v>88</v>
      </c>
      <c r="AV172" s="13" t="s">
        <v>88</v>
      </c>
      <c r="AW172" s="13" t="s">
        <v>41</v>
      </c>
      <c r="AX172" s="13" t="s">
        <v>79</v>
      </c>
      <c r="AY172" s="158" t="s">
        <v>178</v>
      </c>
    </row>
    <row r="173" spans="2:65" s="13" customFormat="1" ht="10.199999999999999">
      <c r="B173" s="157"/>
      <c r="D173" s="151" t="s">
        <v>189</v>
      </c>
      <c r="E173" s="158" t="s">
        <v>32</v>
      </c>
      <c r="F173" s="159" t="s">
        <v>2843</v>
      </c>
      <c r="H173" s="160">
        <v>-7.5460000000000003</v>
      </c>
      <c r="I173" s="161"/>
      <c r="L173" s="157"/>
      <c r="M173" s="162"/>
      <c r="T173" s="163"/>
      <c r="AT173" s="158" t="s">
        <v>189</v>
      </c>
      <c r="AU173" s="158" t="s">
        <v>88</v>
      </c>
      <c r="AV173" s="13" t="s">
        <v>88</v>
      </c>
      <c r="AW173" s="13" t="s">
        <v>41</v>
      </c>
      <c r="AX173" s="13" t="s">
        <v>79</v>
      </c>
      <c r="AY173" s="158" t="s">
        <v>178</v>
      </c>
    </row>
    <row r="174" spans="2:65" s="13" customFormat="1" ht="20.399999999999999">
      <c r="B174" s="157"/>
      <c r="D174" s="151" t="s">
        <v>189</v>
      </c>
      <c r="E174" s="158" t="s">
        <v>32</v>
      </c>
      <c r="F174" s="159" t="s">
        <v>2844</v>
      </c>
      <c r="H174" s="160">
        <v>-0.68600000000000005</v>
      </c>
      <c r="I174" s="161"/>
      <c r="L174" s="157"/>
      <c r="M174" s="162"/>
      <c r="T174" s="163"/>
      <c r="AT174" s="158" t="s">
        <v>189</v>
      </c>
      <c r="AU174" s="158" t="s">
        <v>88</v>
      </c>
      <c r="AV174" s="13" t="s">
        <v>88</v>
      </c>
      <c r="AW174" s="13" t="s">
        <v>41</v>
      </c>
      <c r="AX174" s="13" t="s">
        <v>79</v>
      </c>
      <c r="AY174" s="158" t="s">
        <v>178</v>
      </c>
    </row>
    <row r="175" spans="2:65" s="14" customFormat="1" ht="10.199999999999999">
      <c r="B175" s="164"/>
      <c r="D175" s="151" t="s">
        <v>189</v>
      </c>
      <c r="E175" s="165" t="s">
        <v>32</v>
      </c>
      <c r="F175" s="166" t="s">
        <v>192</v>
      </c>
      <c r="H175" s="167">
        <v>22.763999999999999</v>
      </c>
      <c r="I175" s="168"/>
      <c r="L175" s="164"/>
      <c r="M175" s="169"/>
      <c r="T175" s="170"/>
      <c r="AT175" s="165" t="s">
        <v>189</v>
      </c>
      <c r="AU175" s="165" t="s">
        <v>88</v>
      </c>
      <c r="AV175" s="14" t="s">
        <v>185</v>
      </c>
      <c r="AW175" s="14" t="s">
        <v>41</v>
      </c>
      <c r="AX175" s="14" t="s">
        <v>86</v>
      </c>
      <c r="AY175" s="165" t="s">
        <v>178</v>
      </c>
    </row>
    <row r="176" spans="2:65" s="1" customFormat="1" ht="55.5" customHeight="1">
      <c r="B176" s="34"/>
      <c r="C176" s="133" t="s">
        <v>274</v>
      </c>
      <c r="D176" s="133" t="s">
        <v>180</v>
      </c>
      <c r="E176" s="134" t="s">
        <v>291</v>
      </c>
      <c r="F176" s="135" t="s">
        <v>292</v>
      </c>
      <c r="G176" s="136" t="s">
        <v>277</v>
      </c>
      <c r="H176" s="137">
        <v>273.33</v>
      </c>
      <c r="I176" s="138"/>
      <c r="J176" s="139">
        <f>ROUND(I176*H176,2)</f>
        <v>0</v>
      </c>
      <c r="K176" s="135" t="s">
        <v>184</v>
      </c>
      <c r="L176" s="34"/>
      <c r="M176" s="140" t="s">
        <v>32</v>
      </c>
      <c r="N176" s="141" t="s">
        <v>50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185</v>
      </c>
      <c r="AT176" s="144" t="s">
        <v>180</v>
      </c>
      <c r="AU176" s="144" t="s">
        <v>88</v>
      </c>
      <c r="AY176" s="18" t="s">
        <v>178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86</v>
      </c>
      <c r="BK176" s="145">
        <f>ROUND(I176*H176,2)</f>
        <v>0</v>
      </c>
      <c r="BL176" s="18" t="s">
        <v>185</v>
      </c>
      <c r="BM176" s="144" t="s">
        <v>2845</v>
      </c>
    </row>
    <row r="177" spans="2:65" s="1" customFormat="1" ht="10.199999999999999">
      <c r="B177" s="34"/>
      <c r="D177" s="146" t="s">
        <v>187</v>
      </c>
      <c r="F177" s="147" t="s">
        <v>294</v>
      </c>
      <c r="I177" s="148"/>
      <c r="L177" s="34"/>
      <c r="M177" s="149"/>
      <c r="T177" s="55"/>
      <c r="AT177" s="18" t="s">
        <v>187</v>
      </c>
      <c r="AU177" s="18" t="s">
        <v>88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2813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2" customFormat="1" ht="10.199999999999999">
      <c r="B179" s="150"/>
      <c r="D179" s="151" t="s">
        <v>189</v>
      </c>
      <c r="E179" s="152" t="s">
        <v>32</v>
      </c>
      <c r="F179" s="153" t="s">
        <v>2798</v>
      </c>
      <c r="H179" s="152" t="s">
        <v>32</v>
      </c>
      <c r="I179" s="154"/>
      <c r="L179" s="150"/>
      <c r="M179" s="155"/>
      <c r="T179" s="156"/>
      <c r="AT179" s="152" t="s">
        <v>189</v>
      </c>
      <c r="AU179" s="152" t="s">
        <v>88</v>
      </c>
      <c r="AV179" s="12" t="s">
        <v>86</v>
      </c>
      <c r="AW179" s="12" t="s">
        <v>41</v>
      </c>
      <c r="AX179" s="12" t="s">
        <v>79</v>
      </c>
      <c r="AY179" s="152" t="s">
        <v>178</v>
      </c>
    </row>
    <row r="180" spans="2:65" s="12" customFormat="1" ht="20.399999999999999">
      <c r="B180" s="150"/>
      <c r="D180" s="151" t="s">
        <v>189</v>
      </c>
      <c r="E180" s="152" t="s">
        <v>32</v>
      </c>
      <c r="F180" s="153" t="s">
        <v>2827</v>
      </c>
      <c r="H180" s="152" t="s">
        <v>32</v>
      </c>
      <c r="I180" s="154"/>
      <c r="L180" s="150"/>
      <c r="M180" s="155"/>
      <c r="T180" s="156"/>
      <c r="AT180" s="152" t="s">
        <v>189</v>
      </c>
      <c r="AU180" s="152" t="s">
        <v>88</v>
      </c>
      <c r="AV180" s="12" t="s">
        <v>86</v>
      </c>
      <c r="AW180" s="12" t="s">
        <v>41</v>
      </c>
      <c r="AX180" s="12" t="s">
        <v>79</v>
      </c>
      <c r="AY180" s="152" t="s">
        <v>178</v>
      </c>
    </row>
    <row r="181" spans="2:65" s="13" customFormat="1" ht="20.399999999999999">
      <c r="B181" s="157"/>
      <c r="D181" s="151" t="s">
        <v>189</v>
      </c>
      <c r="E181" s="158" t="s">
        <v>32</v>
      </c>
      <c r="F181" s="159" t="s">
        <v>2846</v>
      </c>
      <c r="H181" s="160">
        <v>323.096</v>
      </c>
      <c r="I181" s="161"/>
      <c r="L181" s="157"/>
      <c r="M181" s="162"/>
      <c r="T181" s="163"/>
      <c r="AT181" s="158" t="s">
        <v>189</v>
      </c>
      <c r="AU181" s="158" t="s">
        <v>88</v>
      </c>
      <c r="AV181" s="13" t="s">
        <v>88</v>
      </c>
      <c r="AW181" s="13" t="s">
        <v>41</v>
      </c>
      <c r="AX181" s="13" t="s">
        <v>79</v>
      </c>
      <c r="AY181" s="158" t="s">
        <v>178</v>
      </c>
    </row>
    <row r="182" spans="2:65" s="13" customFormat="1" ht="20.399999999999999">
      <c r="B182" s="157"/>
      <c r="D182" s="151" t="s">
        <v>189</v>
      </c>
      <c r="E182" s="158" t="s">
        <v>32</v>
      </c>
      <c r="F182" s="159" t="s">
        <v>2847</v>
      </c>
      <c r="H182" s="160">
        <v>49.076999999999998</v>
      </c>
      <c r="I182" s="161"/>
      <c r="L182" s="157"/>
      <c r="M182" s="162"/>
      <c r="T182" s="163"/>
      <c r="AT182" s="158" t="s">
        <v>189</v>
      </c>
      <c r="AU182" s="158" t="s">
        <v>88</v>
      </c>
      <c r="AV182" s="13" t="s">
        <v>88</v>
      </c>
      <c r="AW182" s="13" t="s">
        <v>41</v>
      </c>
      <c r="AX182" s="13" t="s">
        <v>79</v>
      </c>
      <c r="AY182" s="158" t="s">
        <v>178</v>
      </c>
    </row>
    <row r="183" spans="2:65" s="13" customFormat="1" ht="20.399999999999999">
      <c r="B183" s="157"/>
      <c r="D183" s="151" t="s">
        <v>189</v>
      </c>
      <c r="E183" s="158" t="s">
        <v>32</v>
      </c>
      <c r="F183" s="159" t="s">
        <v>2848</v>
      </c>
      <c r="H183" s="160">
        <v>-85.808999999999997</v>
      </c>
      <c r="I183" s="161"/>
      <c r="L183" s="157"/>
      <c r="M183" s="162"/>
      <c r="T183" s="163"/>
      <c r="AT183" s="158" t="s">
        <v>189</v>
      </c>
      <c r="AU183" s="158" t="s">
        <v>88</v>
      </c>
      <c r="AV183" s="13" t="s">
        <v>88</v>
      </c>
      <c r="AW183" s="13" t="s">
        <v>41</v>
      </c>
      <c r="AX183" s="13" t="s">
        <v>79</v>
      </c>
      <c r="AY183" s="158" t="s">
        <v>178</v>
      </c>
    </row>
    <row r="184" spans="2:65" s="13" customFormat="1" ht="20.399999999999999">
      <c r="B184" s="157"/>
      <c r="D184" s="151" t="s">
        <v>189</v>
      </c>
      <c r="E184" s="158" t="s">
        <v>32</v>
      </c>
      <c r="F184" s="159" t="s">
        <v>2849</v>
      </c>
      <c r="H184" s="160">
        <v>-13.034000000000001</v>
      </c>
      <c r="I184" s="161"/>
      <c r="L184" s="157"/>
      <c r="M184" s="162"/>
      <c r="T184" s="163"/>
      <c r="AT184" s="158" t="s">
        <v>189</v>
      </c>
      <c r="AU184" s="158" t="s">
        <v>88</v>
      </c>
      <c r="AV184" s="13" t="s">
        <v>88</v>
      </c>
      <c r="AW184" s="13" t="s">
        <v>41</v>
      </c>
      <c r="AX184" s="13" t="s">
        <v>79</v>
      </c>
      <c r="AY184" s="158" t="s">
        <v>178</v>
      </c>
    </row>
    <row r="185" spans="2:65" s="14" customFormat="1" ht="10.199999999999999">
      <c r="B185" s="164"/>
      <c r="D185" s="151" t="s">
        <v>189</v>
      </c>
      <c r="E185" s="165" t="s">
        <v>32</v>
      </c>
      <c r="F185" s="166" t="s">
        <v>192</v>
      </c>
      <c r="H185" s="167">
        <v>273.33</v>
      </c>
      <c r="I185" s="168"/>
      <c r="L185" s="164"/>
      <c r="M185" s="169"/>
      <c r="T185" s="170"/>
      <c r="AT185" s="165" t="s">
        <v>189</v>
      </c>
      <c r="AU185" s="165" t="s">
        <v>88</v>
      </c>
      <c r="AV185" s="14" t="s">
        <v>185</v>
      </c>
      <c r="AW185" s="14" t="s">
        <v>41</v>
      </c>
      <c r="AX185" s="14" t="s">
        <v>86</v>
      </c>
      <c r="AY185" s="165" t="s">
        <v>178</v>
      </c>
    </row>
    <row r="186" spans="2:65" s="1" customFormat="1" ht="44.25" customHeight="1">
      <c r="B186" s="34"/>
      <c r="C186" s="133" t="s">
        <v>290</v>
      </c>
      <c r="D186" s="133" t="s">
        <v>180</v>
      </c>
      <c r="E186" s="134" t="s">
        <v>2850</v>
      </c>
      <c r="F186" s="135" t="s">
        <v>2851</v>
      </c>
      <c r="G186" s="136" t="s">
        <v>277</v>
      </c>
      <c r="H186" s="137">
        <v>17.071999999999999</v>
      </c>
      <c r="I186" s="138"/>
      <c r="J186" s="139">
        <f>ROUND(I186*H186,2)</f>
        <v>0</v>
      </c>
      <c r="K186" s="135" t="s">
        <v>184</v>
      </c>
      <c r="L186" s="34"/>
      <c r="M186" s="140" t="s">
        <v>32</v>
      </c>
      <c r="N186" s="141" t="s">
        <v>50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185</v>
      </c>
      <c r="AT186" s="144" t="s">
        <v>180</v>
      </c>
      <c r="AU186" s="144" t="s">
        <v>88</v>
      </c>
      <c r="AY186" s="18" t="s">
        <v>178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86</v>
      </c>
      <c r="BK186" s="145">
        <f>ROUND(I186*H186,2)</f>
        <v>0</v>
      </c>
      <c r="BL186" s="18" t="s">
        <v>185</v>
      </c>
      <c r="BM186" s="144" t="s">
        <v>2852</v>
      </c>
    </row>
    <row r="187" spans="2:65" s="1" customFormat="1" ht="10.199999999999999">
      <c r="B187" s="34"/>
      <c r="D187" s="146" t="s">
        <v>187</v>
      </c>
      <c r="F187" s="147" t="s">
        <v>2853</v>
      </c>
      <c r="I187" s="148"/>
      <c r="L187" s="34"/>
      <c r="M187" s="149"/>
      <c r="T187" s="55"/>
      <c r="AT187" s="18" t="s">
        <v>187</v>
      </c>
      <c r="AU187" s="18" t="s">
        <v>88</v>
      </c>
    </row>
    <row r="188" spans="2:65" s="12" customFormat="1" ht="10.199999999999999">
      <c r="B188" s="150"/>
      <c r="D188" s="151" t="s">
        <v>189</v>
      </c>
      <c r="E188" s="152" t="s">
        <v>32</v>
      </c>
      <c r="F188" s="153" t="s">
        <v>2813</v>
      </c>
      <c r="H188" s="152" t="s">
        <v>32</v>
      </c>
      <c r="I188" s="154"/>
      <c r="L188" s="150"/>
      <c r="M188" s="155"/>
      <c r="T188" s="156"/>
      <c r="AT188" s="152" t="s">
        <v>189</v>
      </c>
      <c r="AU188" s="152" t="s">
        <v>88</v>
      </c>
      <c r="AV188" s="12" t="s">
        <v>86</v>
      </c>
      <c r="AW188" s="12" t="s">
        <v>41</v>
      </c>
      <c r="AX188" s="12" t="s">
        <v>79</v>
      </c>
      <c r="AY188" s="152" t="s">
        <v>178</v>
      </c>
    </row>
    <row r="189" spans="2:65" s="12" customFormat="1" ht="10.199999999999999">
      <c r="B189" s="150"/>
      <c r="D189" s="151" t="s">
        <v>189</v>
      </c>
      <c r="E189" s="152" t="s">
        <v>32</v>
      </c>
      <c r="F189" s="153" t="s">
        <v>2798</v>
      </c>
      <c r="H189" s="152" t="s">
        <v>32</v>
      </c>
      <c r="I189" s="154"/>
      <c r="L189" s="150"/>
      <c r="M189" s="155"/>
      <c r="T189" s="156"/>
      <c r="AT189" s="152" t="s">
        <v>189</v>
      </c>
      <c r="AU189" s="152" t="s">
        <v>88</v>
      </c>
      <c r="AV189" s="12" t="s">
        <v>86</v>
      </c>
      <c r="AW189" s="12" t="s">
        <v>41</v>
      </c>
      <c r="AX189" s="12" t="s">
        <v>79</v>
      </c>
      <c r="AY189" s="152" t="s">
        <v>178</v>
      </c>
    </row>
    <row r="190" spans="2:65" s="12" customFormat="1" ht="10.199999999999999">
      <c r="B190" s="150"/>
      <c r="D190" s="151" t="s">
        <v>189</v>
      </c>
      <c r="E190" s="152" t="s">
        <v>32</v>
      </c>
      <c r="F190" s="153" t="s">
        <v>2826</v>
      </c>
      <c r="H190" s="152" t="s">
        <v>32</v>
      </c>
      <c r="I190" s="154"/>
      <c r="L190" s="150"/>
      <c r="M190" s="155"/>
      <c r="T190" s="156"/>
      <c r="AT190" s="152" t="s">
        <v>189</v>
      </c>
      <c r="AU190" s="152" t="s">
        <v>88</v>
      </c>
      <c r="AV190" s="12" t="s">
        <v>86</v>
      </c>
      <c r="AW190" s="12" t="s">
        <v>41</v>
      </c>
      <c r="AX190" s="12" t="s">
        <v>79</v>
      </c>
      <c r="AY190" s="152" t="s">
        <v>178</v>
      </c>
    </row>
    <row r="191" spans="2:65" s="12" customFormat="1" ht="20.399999999999999">
      <c r="B191" s="150"/>
      <c r="D191" s="151" t="s">
        <v>189</v>
      </c>
      <c r="E191" s="152" t="s">
        <v>32</v>
      </c>
      <c r="F191" s="153" t="s">
        <v>2827</v>
      </c>
      <c r="H191" s="152" t="s">
        <v>32</v>
      </c>
      <c r="I191" s="154"/>
      <c r="L191" s="150"/>
      <c r="M191" s="155"/>
      <c r="T191" s="156"/>
      <c r="AT191" s="152" t="s">
        <v>189</v>
      </c>
      <c r="AU191" s="152" t="s">
        <v>88</v>
      </c>
      <c r="AV191" s="12" t="s">
        <v>86</v>
      </c>
      <c r="AW191" s="12" t="s">
        <v>41</v>
      </c>
      <c r="AX191" s="12" t="s">
        <v>79</v>
      </c>
      <c r="AY191" s="152" t="s">
        <v>178</v>
      </c>
    </row>
    <row r="192" spans="2:65" s="13" customFormat="1" ht="10.199999999999999">
      <c r="B192" s="157"/>
      <c r="D192" s="151" t="s">
        <v>189</v>
      </c>
      <c r="E192" s="158" t="s">
        <v>32</v>
      </c>
      <c r="F192" s="159" t="s">
        <v>2828</v>
      </c>
      <c r="H192" s="160">
        <v>21.31</v>
      </c>
      <c r="I192" s="161"/>
      <c r="L192" s="157"/>
      <c r="M192" s="162"/>
      <c r="T192" s="163"/>
      <c r="AT192" s="158" t="s">
        <v>189</v>
      </c>
      <c r="AU192" s="158" t="s">
        <v>88</v>
      </c>
      <c r="AV192" s="13" t="s">
        <v>88</v>
      </c>
      <c r="AW192" s="13" t="s">
        <v>41</v>
      </c>
      <c r="AX192" s="13" t="s">
        <v>79</v>
      </c>
      <c r="AY192" s="158" t="s">
        <v>178</v>
      </c>
    </row>
    <row r="193" spans="2:65" s="13" customFormat="1" ht="10.199999999999999">
      <c r="B193" s="157"/>
      <c r="D193" s="151" t="s">
        <v>189</v>
      </c>
      <c r="E193" s="158" t="s">
        <v>32</v>
      </c>
      <c r="F193" s="159" t="s">
        <v>2829</v>
      </c>
      <c r="H193" s="160">
        <v>1.9370000000000001</v>
      </c>
      <c r="I193" s="161"/>
      <c r="L193" s="157"/>
      <c r="M193" s="162"/>
      <c r="T193" s="163"/>
      <c r="AT193" s="158" t="s">
        <v>189</v>
      </c>
      <c r="AU193" s="158" t="s">
        <v>88</v>
      </c>
      <c r="AV193" s="13" t="s">
        <v>88</v>
      </c>
      <c r="AW193" s="13" t="s">
        <v>41</v>
      </c>
      <c r="AX193" s="13" t="s">
        <v>79</v>
      </c>
      <c r="AY193" s="158" t="s">
        <v>178</v>
      </c>
    </row>
    <row r="194" spans="2:65" s="13" customFormat="1" ht="10.199999999999999">
      <c r="B194" s="157"/>
      <c r="D194" s="151" t="s">
        <v>189</v>
      </c>
      <c r="E194" s="158" t="s">
        <v>32</v>
      </c>
      <c r="F194" s="159" t="s">
        <v>2830</v>
      </c>
      <c r="H194" s="160">
        <v>-5.66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79</v>
      </c>
      <c r="AY194" s="158" t="s">
        <v>178</v>
      </c>
    </row>
    <row r="195" spans="2:65" s="13" customFormat="1" ht="20.399999999999999">
      <c r="B195" s="157"/>
      <c r="D195" s="151" t="s">
        <v>189</v>
      </c>
      <c r="E195" s="158" t="s">
        <v>32</v>
      </c>
      <c r="F195" s="159" t="s">
        <v>2831</v>
      </c>
      <c r="H195" s="160">
        <v>-0.51500000000000001</v>
      </c>
      <c r="I195" s="161"/>
      <c r="L195" s="157"/>
      <c r="M195" s="162"/>
      <c r="T195" s="163"/>
      <c r="AT195" s="158" t="s">
        <v>189</v>
      </c>
      <c r="AU195" s="158" t="s">
        <v>88</v>
      </c>
      <c r="AV195" s="13" t="s">
        <v>88</v>
      </c>
      <c r="AW195" s="13" t="s">
        <v>41</v>
      </c>
      <c r="AX195" s="13" t="s">
        <v>79</v>
      </c>
      <c r="AY195" s="158" t="s">
        <v>178</v>
      </c>
    </row>
    <row r="196" spans="2:65" s="14" customFormat="1" ht="10.199999999999999">
      <c r="B196" s="164"/>
      <c r="D196" s="151" t="s">
        <v>189</v>
      </c>
      <c r="E196" s="165" t="s">
        <v>32</v>
      </c>
      <c r="F196" s="166" t="s">
        <v>192</v>
      </c>
      <c r="H196" s="167">
        <v>17.071999999999999</v>
      </c>
      <c r="I196" s="168"/>
      <c r="L196" s="164"/>
      <c r="M196" s="169"/>
      <c r="T196" s="170"/>
      <c r="AT196" s="165" t="s">
        <v>189</v>
      </c>
      <c r="AU196" s="165" t="s">
        <v>88</v>
      </c>
      <c r="AV196" s="14" t="s">
        <v>185</v>
      </c>
      <c r="AW196" s="14" t="s">
        <v>41</v>
      </c>
      <c r="AX196" s="14" t="s">
        <v>86</v>
      </c>
      <c r="AY196" s="165" t="s">
        <v>178</v>
      </c>
    </row>
    <row r="197" spans="2:65" s="1" customFormat="1" ht="55.5" customHeight="1">
      <c r="B197" s="34"/>
      <c r="C197" s="133" t="s">
        <v>8</v>
      </c>
      <c r="D197" s="133" t="s">
        <v>180</v>
      </c>
      <c r="E197" s="134" t="s">
        <v>977</v>
      </c>
      <c r="F197" s="135" t="s">
        <v>978</v>
      </c>
      <c r="G197" s="136" t="s">
        <v>277</v>
      </c>
      <c r="H197" s="137">
        <v>204.99700000000001</v>
      </c>
      <c r="I197" s="138"/>
      <c r="J197" s="139">
        <f>ROUND(I197*H197,2)</f>
        <v>0</v>
      </c>
      <c r="K197" s="135" t="s">
        <v>184</v>
      </c>
      <c r="L197" s="34"/>
      <c r="M197" s="140" t="s">
        <v>32</v>
      </c>
      <c r="N197" s="141" t="s">
        <v>50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185</v>
      </c>
      <c r="AT197" s="144" t="s">
        <v>180</v>
      </c>
      <c r="AU197" s="144" t="s">
        <v>88</v>
      </c>
      <c r="AY197" s="18" t="s">
        <v>178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86</v>
      </c>
      <c r="BK197" s="145">
        <f>ROUND(I197*H197,2)</f>
        <v>0</v>
      </c>
      <c r="BL197" s="18" t="s">
        <v>185</v>
      </c>
      <c r="BM197" s="144" t="s">
        <v>2854</v>
      </c>
    </row>
    <row r="198" spans="2:65" s="1" customFormat="1" ht="10.199999999999999">
      <c r="B198" s="34"/>
      <c r="D198" s="146" t="s">
        <v>187</v>
      </c>
      <c r="F198" s="147" t="s">
        <v>980</v>
      </c>
      <c r="I198" s="148"/>
      <c r="L198" s="34"/>
      <c r="M198" s="149"/>
      <c r="T198" s="55"/>
      <c r="AT198" s="18" t="s">
        <v>187</v>
      </c>
      <c r="AU198" s="18" t="s">
        <v>88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2813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2798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20.399999999999999">
      <c r="B201" s="150"/>
      <c r="D201" s="151" t="s">
        <v>189</v>
      </c>
      <c r="E201" s="152" t="s">
        <v>32</v>
      </c>
      <c r="F201" s="153" t="s">
        <v>2827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3" customFormat="1" ht="20.399999999999999">
      <c r="B202" s="157"/>
      <c r="D202" s="151" t="s">
        <v>189</v>
      </c>
      <c r="E202" s="158" t="s">
        <v>32</v>
      </c>
      <c r="F202" s="159" t="s">
        <v>2833</v>
      </c>
      <c r="H202" s="160">
        <v>242.322</v>
      </c>
      <c r="I202" s="161"/>
      <c r="L202" s="157"/>
      <c r="M202" s="162"/>
      <c r="T202" s="163"/>
      <c r="AT202" s="158" t="s">
        <v>189</v>
      </c>
      <c r="AU202" s="158" t="s">
        <v>88</v>
      </c>
      <c r="AV202" s="13" t="s">
        <v>88</v>
      </c>
      <c r="AW202" s="13" t="s">
        <v>41</v>
      </c>
      <c r="AX202" s="13" t="s">
        <v>79</v>
      </c>
      <c r="AY202" s="158" t="s">
        <v>178</v>
      </c>
    </row>
    <row r="203" spans="2:65" s="13" customFormat="1" ht="20.399999999999999">
      <c r="B203" s="157"/>
      <c r="D203" s="151" t="s">
        <v>189</v>
      </c>
      <c r="E203" s="158" t="s">
        <v>32</v>
      </c>
      <c r="F203" s="159" t="s">
        <v>2834</v>
      </c>
      <c r="H203" s="160">
        <v>36.808</v>
      </c>
      <c r="I203" s="161"/>
      <c r="L203" s="157"/>
      <c r="M203" s="162"/>
      <c r="T203" s="163"/>
      <c r="AT203" s="158" t="s">
        <v>189</v>
      </c>
      <c r="AU203" s="158" t="s">
        <v>88</v>
      </c>
      <c r="AV203" s="13" t="s">
        <v>88</v>
      </c>
      <c r="AW203" s="13" t="s">
        <v>41</v>
      </c>
      <c r="AX203" s="13" t="s">
        <v>79</v>
      </c>
      <c r="AY203" s="158" t="s">
        <v>178</v>
      </c>
    </row>
    <row r="204" spans="2:65" s="13" customFormat="1" ht="20.399999999999999">
      <c r="B204" s="157"/>
      <c r="D204" s="151" t="s">
        <v>189</v>
      </c>
      <c r="E204" s="158" t="s">
        <v>32</v>
      </c>
      <c r="F204" s="159" t="s">
        <v>2835</v>
      </c>
      <c r="H204" s="160">
        <v>-64.356999999999999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79</v>
      </c>
      <c r="AY204" s="158" t="s">
        <v>178</v>
      </c>
    </row>
    <row r="205" spans="2:65" s="13" customFormat="1" ht="20.399999999999999">
      <c r="B205" s="157"/>
      <c r="D205" s="151" t="s">
        <v>189</v>
      </c>
      <c r="E205" s="158" t="s">
        <v>32</v>
      </c>
      <c r="F205" s="159" t="s">
        <v>2836</v>
      </c>
      <c r="H205" s="160">
        <v>-9.7759999999999998</v>
      </c>
      <c r="I205" s="161"/>
      <c r="L205" s="157"/>
      <c r="M205" s="162"/>
      <c r="T205" s="163"/>
      <c r="AT205" s="158" t="s">
        <v>189</v>
      </c>
      <c r="AU205" s="158" t="s">
        <v>88</v>
      </c>
      <c r="AV205" s="13" t="s">
        <v>88</v>
      </c>
      <c r="AW205" s="13" t="s">
        <v>41</v>
      </c>
      <c r="AX205" s="13" t="s">
        <v>79</v>
      </c>
      <c r="AY205" s="158" t="s">
        <v>178</v>
      </c>
    </row>
    <row r="206" spans="2:65" s="14" customFormat="1" ht="10.199999999999999">
      <c r="B206" s="164"/>
      <c r="D206" s="151" t="s">
        <v>189</v>
      </c>
      <c r="E206" s="165" t="s">
        <v>32</v>
      </c>
      <c r="F206" s="166" t="s">
        <v>192</v>
      </c>
      <c r="H206" s="167">
        <v>204.99700000000001</v>
      </c>
      <c r="I206" s="168"/>
      <c r="L206" s="164"/>
      <c r="M206" s="169"/>
      <c r="T206" s="170"/>
      <c r="AT206" s="165" t="s">
        <v>189</v>
      </c>
      <c r="AU206" s="165" t="s">
        <v>88</v>
      </c>
      <c r="AV206" s="14" t="s">
        <v>185</v>
      </c>
      <c r="AW206" s="14" t="s">
        <v>41</v>
      </c>
      <c r="AX206" s="14" t="s">
        <v>86</v>
      </c>
      <c r="AY206" s="165" t="s">
        <v>178</v>
      </c>
    </row>
    <row r="207" spans="2:65" s="1" customFormat="1" ht="37.799999999999997" customHeight="1">
      <c r="B207" s="34"/>
      <c r="C207" s="133" t="s">
        <v>310</v>
      </c>
      <c r="D207" s="133" t="s">
        <v>180</v>
      </c>
      <c r="E207" s="134" t="s">
        <v>301</v>
      </c>
      <c r="F207" s="135" t="s">
        <v>302</v>
      </c>
      <c r="G207" s="136" t="s">
        <v>277</v>
      </c>
      <c r="H207" s="137">
        <v>442.57</v>
      </c>
      <c r="I207" s="138"/>
      <c r="J207" s="139">
        <f>ROUND(I207*H207,2)</f>
        <v>0</v>
      </c>
      <c r="K207" s="135" t="s">
        <v>184</v>
      </c>
      <c r="L207" s="34"/>
      <c r="M207" s="140" t="s">
        <v>32</v>
      </c>
      <c r="N207" s="141" t="s">
        <v>50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185</v>
      </c>
      <c r="AT207" s="144" t="s">
        <v>180</v>
      </c>
      <c r="AU207" s="144" t="s">
        <v>88</v>
      </c>
      <c r="AY207" s="18" t="s">
        <v>178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86</v>
      </c>
      <c r="BK207" s="145">
        <f>ROUND(I207*H207,2)</f>
        <v>0</v>
      </c>
      <c r="BL207" s="18" t="s">
        <v>185</v>
      </c>
      <c r="BM207" s="144" t="s">
        <v>2855</v>
      </c>
    </row>
    <row r="208" spans="2:65" s="1" customFormat="1" ht="10.199999999999999">
      <c r="B208" s="34"/>
      <c r="D208" s="146" t="s">
        <v>187</v>
      </c>
      <c r="F208" s="147" t="s">
        <v>304</v>
      </c>
      <c r="I208" s="148"/>
      <c r="L208" s="34"/>
      <c r="M208" s="149"/>
      <c r="T208" s="55"/>
      <c r="AT208" s="18" t="s">
        <v>187</v>
      </c>
      <c r="AU208" s="18" t="s">
        <v>88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2798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10.199999999999999">
      <c r="B210" s="150"/>
      <c r="D210" s="151" t="s">
        <v>189</v>
      </c>
      <c r="E210" s="152" t="s">
        <v>32</v>
      </c>
      <c r="F210" s="153" t="s">
        <v>2799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3" customFormat="1" ht="10.199999999999999">
      <c r="B211" s="157"/>
      <c r="D211" s="151" t="s">
        <v>189</v>
      </c>
      <c r="E211" s="158" t="s">
        <v>32</v>
      </c>
      <c r="F211" s="159" t="s">
        <v>2856</v>
      </c>
      <c r="H211" s="160">
        <v>5.8079999999999998</v>
      </c>
      <c r="I211" s="161"/>
      <c r="L211" s="157"/>
      <c r="M211" s="162"/>
      <c r="T211" s="163"/>
      <c r="AT211" s="158" t="s">
        <v>189</v>
      </c>
      <c r="AU211" s="158" t="s">
        <v>88</v>
      </c>
      <c r="AV211" s="13" t="s">
        <v>88</v>
      </c>
      <c r="AW211" s="13" t="s">
        <v>41</v>
      </c>
      <c r="AX211" s="13" t="s">
        <v>79</v>
      </c>
      <c r="AY211" s="158" t="s">
        <v>178</v>
      </c>
    </row>
    <row r="212" spans="2:65" s="13" customFormat="1" ht="10.199999999999999">
      <c r="B212" s="157"/>
      <c r="D212" s="151" t="s">
        <v>189</v>
      </c>
      <c r="E212" s="158" t="s">
        <v>32</v>
      </c>
      <c r="F212" s="159" t="s">
        <v>2857</v>
      </c>
      <c r="H212" s="160">
        <v>1.9359999999999999</v>
      </c>
      <c r="I212" s="161"/>
      <c r="L212" s="157"/>
      <c r="M212" s="162"/>
      <c r="T212" s="163"/>
      <c r="AT212" s="158" t="s">
        <v>189</v>
      </c>
      <c r="AU212" s="158" t="s">
        <v>88</v>
      </c>
      <c r="AV212" s="13" t="s">
        <v>88</v>
      </c>
      <c r="AW212" s="13" t="s">
        <v>41</v>
      </c>
      <c r="AX212" s="13" t="s">
        <v>79</v>
      </c>
      <c r="AY212" s="158" t="s">
        <v>178</v>
      </c>
    </row>
    <row r="213" spans="2:65" s="13" customFormat="1" ht="10.199999999999999">
      <c r="B213" s="157"/>
      <c r="D213" s="151" t="s">
        <v>189</v>
      </c>
      <c r="E213" s="158" t="s">
        <v>32</v>
      </c>
      <c r="F213" s="159" t="s">
        <v>2858</v>
      </c>
      <c r="H213" s="160">
        <v>7.1609999999999996</v>
      </c>
      <c r="I213" s="161"/>
      <c r="L213" s="157"/>
      <c r="M213" s="162"/>
      <c r="T213" s="163"/>
      <c r="AT213" s="158" t="s">
        <v>189</v>
      </c>
      <c r="AU213" s="158" t="s">
        <v>88</v>
      </c>
      <c r="AV213" s="13" t="s">
        <v>88</v>
      </c>
      <c r="AW213" s="13" t="s">
        <v>41</v>
      </c>
      <c r="AX213" s="13" t="s">
        <v>79</v>
      </c>
      <c r="AY213" s="158" t="s">
        <v>178</v>
      </c>
    </row>
    <row r="214" spans="2:65" s="13" customFormat="1" ht="10.199999999999999">
      <c r="B214" s="157"/>
      <c r="D214" s="151" t="s">
        <v>189</v>
      </c>
      <c r="E214" s="158" t="s">
        <v>32</v>
      </c>
      <c r="F214" s="159" t="s">
        <v>2859</v>
      </c>
      <c r="H214" s="160">
        <v>5.3710000000000004</v>
      </c>
      <c r="I214" s="161"/>
      <c r="L214" s="157"/>
      <c r="M214" s="162"/>
      <c r="T214" s="163"/>
      <c r="AT214" s="158" t="s">
        <v>189</v>
      </c>
      <c r="AU214" s="158" t="s">
        <v>88</v>
      </c>
      <c r="AV214" s="13" t="s">
        <v>88</v>
      </c>
      <c r="AW214" s="13" t="s">
        <v>41</v>
      </c>
      <c r="AX214" s="13" t="s">
        <v>79</v>
      </c>
      <c r="AY214" s="158" t="s">
        <v>178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2860</v>
      </c>
      <c r="H215" s="160">
        <v>38.72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79</v>
      </c>
      <c r="AY215" s="158" t="s">
        <v>178</v>
      </c>
    </row>
    <row r="216" spans="2:65" s="13" customFormat="1" ht="10.199999999999999">
      <c r="B216" s="157"/>
      <c r="D216" s="151" t="s">
        <v>189</v>
      </c>
      <c r="E216" s="158" t="s">
        <v>32</v>
      </c>
      <c r="F216" s="159" t="s">
        <v>2861</v>
      </c>
      <c r="H216" s="160">
        <v>2.5739999999999998</v>
      </c>
      <c r="I216" s="161"/>
      <c r="L216" s="157"/>
      <c r="M216" s="162"/>
      <c r="T216" s="163"/>
      <c r="AT216" s="158" t="s">
        <v>189</v>
      </c>
      <c r="AU216" s="158" t="s">
        <v>88</v>
      </c>
      <c r="AV216" s="13" t="s">
        <v>88</v>
      </c>
      <c r="AW216" s="13" t="s">
        <v>41</v>
      </c>
      <c r="AX216" s="13" t="s">
        <v>79</v>
      </c>
      <c r="AY216" s="158" t="s">
        <v>178</v>
      </c>
    </row>
    <row r="217" spans="2:65" s="13" customFormat="1" ht="20.399999999999999">
      <c r="B217" s="157"/>
      <c r="D217" s="151" t="s">
        <v>189</v>
      </c>
      <c r="E217" s="158" t="s">
        <v>32</v>
      </c>
      <c r="F217" s="159" t="s">
        <v>2862</v>
      </c>
      <c r="H217" s="160">
        <v>381</v>
      </c>
      <c r="I217" s="161"/>
      <c r="L217" s="157"/>
      <c r="M217" s="162"/>
      <c r="T217" s="163"/>
      <c r="AT217" s="158" t="s">
        <v>189</v>
      </c>
      <c r="AU217" s="158" t="s">
        <v>88</v>
      </c>
      <c r="AV217" s="13" t="s">
        <v>88</v>
      </c>
      <c r="AW217" s="13" t="s">
        <v>41</v>
      </c>
      <c r="AX217" s="13" t="s">
        <v>79</v>
      </c>
      <c r="AY217" s="158" t="s">
        <v>178</v>
      </c>
    </row>
    <row r="218" spans="2:65" s="14" customFormat="1" ht="10.199999999999999">
      <c r="B218" s="164"/>
      <c r="D218" s="151" t="s">
        <v>189</v>
      </c>
      <c r="E218" s="165" t="s">
        <v>32</v>
      </c>
      <c r="F218" s="166" t="s">
        <v>192</v>
      </c>
      <c r="H218" s="167">
        <v>442.57</v>
      </c>
      <c r="I218" s="168"/>
      <c r="L218" s="164"/>
      <c r="M218" s="169"/>
      <c r="T218" s="170"/>
      <c r="AT218" s="165" t="s">
        <v>189</v>
      </c>
      <c r="AU218" s="165" t="s">
        <v>88</v>
      </c>
      <c r="AV218" s="14" t="s">
        <v>185</v>
      </c>
      <c r="AW218" s="14" t="s">
        <v>41</v>
      </c>
      <c r="AX218" s="14" t="s">
        <v>86</v>
      </c>
      <c r="AY218" s="165" t="s">
        <v>178</v>
      </c>
    </row>
    <row r="219" spans="2:65" s="1" customFormat="1" ht="37.799999999999997" customHeight="1">
      <c r="B219" s="34"/>
      <c r="C219" s="133" t="s">
        <v>317</v>
      </c>
      <c r="D219" s="133" t="s">
        <v>180</v>
      </c>
      <c r="E219" s="134" t="s">
        <v>311</v>
      </c>
      <c r="F219" s="135" t="s">
        <v>312</v>
      </c>
      <c r="G219" s="136" t="s">
        <v>234</v>
      </c>
      <c r="H219" s="137">
        <v>1413.27</v>
      </c>
      <c r="I219" s="138"/>
      <c r="J219" s="139">
        <f>ROUND(I219*H219,2)</f>
        <v>0</v>
      </c>
      <c r="K219" s="135" t="s">
        <v>184</v>
      </c>
      <c r="L219" s="34"/>
      <c r="M219" s="140" t="s">
        <v>32</v>
      </c>
      <c r="N219" s="141" t="s">
        <v>50</v>
      </c>
      <c r="P219" s="142">
        <f>O219*H219</f>
        <v>0</v>
      </c>
      <c r="Q219" s="142">
        <v>5.8E-4</v>
      </c>
      <c r="R219" s="142">
        <f>Q219*H219</f>
        <v>0.8196966</v>
      </c>
      <c r="S219" s="142">
        <v>0</v>
      </c>
      <c r="T219" s="143">
        <f>S219*H219</f>
        <v>0</v>
      </c>
      <c r="AR219" s="144" t="s">
        <v>185</v>
      </c>
      <c r="AT219" s="144" t="s">
        <v>180</v>
      </c>
      <c r="AU219" s="144" t="s">
        <v>88</v>
      </c>
      <c r="AY219" s="18" t="s">
        <v>178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86</v>
      </c>
      <c r="BK219" s="145">
        <f>ROUND(I219*H219,2)</f>
        <v>0</v>
      </c>
      <c r="BL219" s="18" t="s">
        <v>185</v>
      </c>
      <c r="BM219" s="144" t="s">
        <v>2863</v>
      </c>
    </row>
    <row r="220" spans="2:65" s="1" customFormat="1" ht="10.199999999999999">
      <c r="B220" s="34"/>
      <c r="D220" s="146" t="s">
        <v>187</v>
      </c>
      <c r="F220" s="147" t="s">
        <v>314</v>
      </c>
      <c r="I220" s="148"/>
      <c r="L220" s="34"/>
      <c r="M220" s="149"/>
      <c r="T220" s="55"/>
      <c r="AT220" s="18" t="s">
        <v>187</v>
      </c>
      <c r="AU220" s="18" t="s">
        <v>88</v>
      </c>
    </row>
    <row r="221" spans="2:65" s="12" customFormat="1" ht="10.199999999999999">
      <c r="B221" s="150"/>
      <c r="D221" s="151" t="s">
        <v>189</v>
      </c>
      <c r="E221" s="152" t="s">
        <v>32</v>
      </c>
      <c r="F221" s="153" t="s">
        <v>2813</v>
      </c>
      <c r="H221" s="152" t="s">
        <v>32</v>
      </c>
      <c r="I221" s="154"/>
      <c r="L221" s="150"/>
      <c r="M221" s="155"/>
      <c r="T221" s="156"/>
      <c r="AT221" s="152" t="s">
        <v>189</v>
      </c>
      <c r="AU221" s="152" t="s">
        <v>88</v>
      </c>
      <c r="AV221" s="12" t="s">
        <v>86</v>
      </c>
      <c r="AW221" s="12" t="s">
        <v>41</v>
      </c>
      <c r="AX221" s="12" t="s">
        <v>79</v>
      </c>
      <c r="AY221" s="152" t="s">
        <v>178</v>
      </c>
    </row>
    <row r="222" spans="2:65" s="12" customFormat="1" ht="10.199999999999999">
      <c r="B222" s="150"/>
      <c r="D222" s="151" t="s">
        <v>189</v>
      </c>
      <c r="E222" s="152" t="s">
        <v>32</v>
      </c>
      <c r="F222" s="153" t="s">
        <v>2798</v>
      </c>
      <c r="H222" s="152" t="s">
        <v>32</v>
      </c>
      <c r="I222" s="154"/>
      <c r="L222" s="150"/>
      <c r="M222" s="155"/>
      <c r="T222" s="156"/>
      <c r="AT222" s="152" t="s">
        <v>189</v>
      </c>
      <c r="AU222" s="152" t="s">
        <v>88</v>
      </c>
      <c r="AV222" s="12" t="s">
        <v>86</v>
      </c>
      <c r="AW222" s="12" t="s">
        <v>41</v>
      </c>
      <c r="AX222" s="12" t="s">
        <v>79</v>
      </c>
      <c r="AY222" s="152" t="s">
        <v>178</v>
      </c>
    </row>
    <row r="223" spans="2:65" s="12" customFormat="1" ht="10.199999999999999">
      <c r="B223" s="150"/>
      <c r="D223" s="151" t="s">
        <v>189</v>
      </c>
      <c r="E223" s="152" t="s">
        <v>32</v>
      </c>
      <c r="F223" s="153" t="s">
        <v>280</v>
      </c>
      <c r="H223" s="152" t="s">
        <v>32</v>
      </c>
      <c r="I223" s="154"/>
      <c r="L223" s="150"/>
      <c r="M223" s="155"/>
      <c r="T223" s="156"/>
      <c r="AT223" s="152" t="s">
        <v>189</v>
      </c>
      <c r="AU223" s="152" t="s">
        <v>88</v>
      </c>
      <c r="AV223" s="12" t="s">
        <v>86</v>
      </c>
      <c r="AW223" s="12" t="s">
        <v>41</v>
      </c>
      <c r="AX223" s="12" t="s">
        <v>79</v>
      </c>
      <c r="AY223" s="152" t="s">
        <v>178</v>
      </c>
    </row>
    <row r="224" spans="2:65" s="13" customFormat="1" ht="10.199999999999999">
      <c r="B224" s="157"/>
      <c r="D224" s="151" t="s">
        <v>189</v>
      </c>
      <c r="E224" s="158" t="s">
        <v>32</v>
      </c>
      <c r="F224" s="159" t="s">
        <v>2864</v>
      </c>
      <c r="H224" s="160">
        <v>1413.27</v>
      </c>
      <c r="I224" s="161"/>
      <c r="L224" s="157"/>
      <c r="M224" s="162"/>
      <c r="T224" s="163"/>
      <c r="AT224" s="158" t="s">
        <v>189</v>
      </c>
      <c r="AU224" s="158" t="s">
        <v>88</v>
      </c>
      <c r="AV224" s="13" t="s">
        <v>88</v>
      </c>
      <c r="AW224" s="13" t="s">
        <v>41</v>
      </c>
      <c r="AX224" s="13" t="s">
        <v>79</v>
      </c>
      <c r="AY224" s="158" t="s">
        <v>178</v>
      </c>
    </row>
    <row r="225" spans="2:65" s="14" customFormat="1" ht="10.199999999999999">
      <c r="B225" s="164"/>
      <c r="D225" s="151" t="s">
        <v>189</v>
      </c>
      <c r="E225" s="165" t="s">
        <v>32</v>
      </c>
      <c r="F225" s="166" t="s">
        <v>192</v>
      </c>
      <c r="H225" s="167">
        <v>1413.27</v>
      </c>
      <c r="I225" s="168"/>
      <c r="L225" s="164"/>
      <c r="M225" s="169"/>
      <c r="T225" s="170"/>
      <c r="AT225" s="165" t="s">
        <v>189</v>
      </c>
      <c r="AU225" s="165" t="s">
        <v>88</v>
      </c>
      <c r="AV225" s="14" t="s">
        <v>185</v>
      </c>
      <c r="AW225" s="14" t="s">
        <v>41</v>
      </c>
      <c r="AX225" s="14" t="s">
        <v>86</v>
      </c>
      <c r="AY225" s="165" t="s">
        <v>178</v>
      </c>
    </row>
    <row r="226" spans="2:65" s="1" customFormat="1" ht="37.799999999999997" customHeight="1">
      <c r="B226" s="34"/>
      <c r="C226" s="133" t="s">
        <v>324</v>
      </c>
      <c r="D226" s="133" t="s">
        <v>180</v>
      </c>
      <c r="E226" s="134" t="s">
        <v>318</v>
      </c>
      <c r="F226" s="135" t="s">
        <v>319</v>
      </c>
      <c r="G226" s="136" t="s">
        <v>234</v>
      </c>
      <c r="H226" s="137">
        <v>184.5</v>
      </c>
      <c r="I226" s="138"/>
      <c r="J226" s="139">
        <f>ROUND(I226*H226,2)</f>
        <v>0</v>
      </c>
      <c r="K226" s="135" t="s">
        <v>184</v>
      </c>
      <c r="L226" s="34"/>
      <c r="M226" s="140" t="s">
        <v>32</v>
      </c>
      <c r="N226" s="141" t="s">
        <v>50</v>
      </c>
      <c r="P226" s="142">
        <f>O226*H226</f>
        <v>0</v>
      </c>
      <c r="Q226" s="142">
        <v>5.9000000000000003E-4</v>
      </c>
      <c r="R226" s="142">
        <f>Q226*H226</f>
        <v>0.10885500000000001</v>
      </c>
      <c r="S226" s="142">
        <v>0</v>
      </c>
      <c r="T226" s="143">
        <f>S226*H226</f>
        <v>0</v>
      </c>
      <c r="AR226" s="144" t="s">
        <v>185</v>
      </c>
      <c r="AT226" s="144" t="s">
        <v>180</v>
      </c>
      <c r="AU226" s="144" t="s">
        <v>88</v>
      </c>
      <c r="AY226" s="18" t="s">
        <v>178</v>
      </c>
      <c r="BE226" s="145">
        <f>IF(N226="základní",J226,0)</f>
        <v>0</v>
      </c>
      <c r="BF226" s="145">
        <f>IF(N226="snížená",J226,0)</f>
        <v>0</v>
      </c>
      <c r="BG226" s="145">
        <f>IF(N226="zákl. přenesená",J226,0)</f>
        <v>0</v>
      </c>
      <c r="BH226" s="145">
        <f>IF(N226="sníž. přenesená",J226,0)</f>
        <v>0</v>
      </c>
      <c r="BI226" s="145">
        <f>IF(N226="nulová",J226,0)</f>
        <v>0</v>
      </c>
      <c r="BJ226" s="18" t="s">
        <v>86</v>
      </c>
      <c r="BK226" s="145">
        <f>ROUND(I226*H226,2)</f>
        <v>0</v>
      </c>
      <c r="BL226" s="18" t="s">
        <v>185</v>
      </c>
      <c r="BM226" s="144" t="s">
        <v>2865</v>
      </c>
    </row>
    <row r="227" spans="2:65" s="1" customFormat="1" ht="10.199999999999999">
      <c r="B227" s="34"/>
      <c r="D227" s="146" t="s">
        <v>187</v>
      </c>
      <c r="F227" s="147" t="s">
        <v>321</v>
      </c>
      <c r="I227" s="148"/>
      <c r="L227" s="34"/>
      <c r="M227" s="149"/>
      <c r="T227" s="55"/>
      <c r="AT227" s="18" t="s">
        <v>187</v>
      </c>
      <c r="AU227" s="18" t="s">
        <v>88</v>
      </c>
    </row>
    <row r="228" spans="2:65" s="12" customFormat="1" ht="10.199999999999999">
      <c r="B228" s="150"/>
      <c r="D228" s="151" t="s">
        <v>189</v>
      </c>
      <c r="E228" s="152" t="s">
        <v>32</v>
      </c>
      <c r="F228" s="153" t="s">
        <v>2813</v>
      </c>
      <c r="H228" s="152" t="s">
        <v>32</v>
      </c>
      <c r="I228" s="154"/>
      <c r="L228" s="150"/>
      <c r="M228" s="155"/>
      <c r="T228" s="156"/>
      <c r="AT228" s="152" t="s">
        <v>189</v>
      </c>
      <c r="AU228" s="152" t="s">
        <v>88</v>
      </c>
      <c r="AV228" s="12" t="s">
        <v>86</v>
      </c>
      <c r="AW228" s="12" t="s">
        <v>41</v>
      </c>
      <c r="AX228" s="12" t="s">
        <v>79</v>
      </c>
      <c r="AY228" s="152" t="s">
        <v>178</v>
      </c>
    </row>
    <row r="229" spans="2:65" s="12" customFormat="1" ht="10.199999999999999">
      <c r="B229" s="150"/>
      <c r="D229" s="151" t="s">
        <v>189</v>
      </c>
      <c r="E229" s="152" t="s">
        <v>32</v>
      </c>
      <c r="F229" s="153" t="s">
        <v>2798</v>
      </c>
      <c r="H229" s="152" t="s">
        <v>32</v>
      </c>
      <c r="I229" s="154"/>
      <c r="L229" s="150"/>
      <c r="M229" s="155"/>
      <c r="T229" s="156"/>
      <c r="AT229" s="152" t="s">
        <v>189</v>
      </c>
      <c r="AU229" s="152" t="s">
        <v>88</v>
      </c>
      <c r="AV229" s="12" t="s">
        <v>86</v>
      </c>
      <c r="AW229" s="12" t="s">
        <v>41</v>
      </c>
      <c r="AX229" s="12" t="s">
        <v>79</v>
      </c>
      <c r="AY229" s="152" t="s">
        <v>178</v>
      </c>
    </row>
    <row r="230" spans="2:65" s="12" customFormat="1" ht="10.199999999999999">
      <c r="B230" s="150"/>
      <c r="D230" s="151" t="s">
        <v>189</v>
      </c>
      <c r="E230" s="152" t="s">
        <v>32</v>
      </c>
      <c r="F230" s="153" t="s">
        <v>280</v>
      </c>
      <c r="H230" s="152" t="s">
        <v>32</v>
      </c>
      <c r="I230" s="154"/>
      <c r="L230" s="150"/>
      <c r="M230" s="155"/>
      <c r="T230" s="156"/>
      <c r="AT230" s="152" t="s">
        <v>189</v>
      </c>
      <c r="AU230" s="152" t="s">
        <v>88</v>
      </c>
      <c r="AV230" s="12" t="s">
        <v>86</v>
      </c>
      <c r="AW230" s="12" t="s">
        <v>41</v>
      </c>
      <c r="AX230" s="12" t="s">
        <v>79</v>
      </c>
      <c r="AY230" s="152" t="s">
        <v>178</v>
      </c>
    </row>
    <row r="231" spans="2:65" s="13" customFormat="1" ht="10.199999999999999">
      <c r="B231" s="157"/>
      <c r="D231" s="151" t="s">
        <v>189</v>
      </c>
      <c r="E231" s="158" t="s">
        <v>32</v>
      </c>
      <c r="F231" s="159" t="s">
        <v>2866</v>
      </c>
      <c r="H231" s="160">
        <v>184.5</v>
      </c>
      <c r="I231" s="161"/>
      <c r="L231" s="157"/>
      <c r="M231" s="162"/>
      <c r="T231" s="163"/>
      <c r="AT231" s="158" t="s">
        <v>189</v>
      </c>
      <c r="AU231" s="158" t="s">
        <v>88</v>
      </c>
      <c r="AV231" s="13" t="s">
        <v>88</v>
      </c>
      <c r="AW231" s="13" t="s">
        <v>41</v>
      </c>
      <c r="AX231" s="13" t="s">
        <v>79</v>
      </c>
      <c r="AY231" s="158" t="s">
        <v>178</v>
      </c>
    </row>
    <row r="232" spans="2:65" s="14" customFormat="1" ht="10.199999999999999">
      <c r="B232" s="164"/>
      <c r="D232" s="151" t="s">
        <v>189</v>
      </c>
      <c r="E232" s="165" t="s">
        <v>32</v>
      </c>
      <c r="F232" s="166" t="s">
        <v>192</v>
      </c>
      <c r="H232" s="167">
        <v>184.5</v>
      </c>
      <c r="I232" s="168"/>
      <c r="L232" s="164"/>
      <c r="M232" s="169"/>
      <c r="T232" s="170"/>
      <c r="AT232" s="165" t="s">
        <v>189</v>
      </c>
      <c r="AU232" s="165" t="s">
        <v>88</v>
      </c>
      <c r="AV232" s="14" t="s">
        <v>185</v>
      </c>
      <c r="AW232" s="14" t="s">
        <v>41</v>
      </c>
      <c r="AX232" s="14" t="s">
        <v>86</v>
      </c>
      <c r="AY232" s="165" t="s">
        <v>178</v>
      </c>
    </row>
    <row r="233" spans="2:65" s="1" customFormat="1" ht="37.799999999999997" customHeight="1">
      <c r="B233" s="34"/>
      <c r="C233" s="133" t="s">
        <v>330</v>
      </c>
      <c r="D233" s="133" t="s">
        <v>180</v>
      </c>
      <c r="E233" s="134" t="s">
        <v>325</v>
      </c>
      <c r="F233" s="135" t="s">
        <v>326</v>
      </c>
      <c r="G233" s="136" t="s">
        <v>234</v>
      </c>
      <c r="H233" s="137">
        <v>1413.27</v>
      </c>
      <c r="I233" s="138"/>
      <c r="J233" s="139">
        <f>ROUND(I233*H233,2)</f>
        <v>0</v>
      </c>
      <c r="K233" s="135" t="s">
        <v>184</v>
      </c>
      <c r="L233" s="34"/>
      <c r="M233" s="140" t="s">
        <v>32</v>
      </c>
      <c r="N233" s="141" t="s">
        <v>50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185</v>
      </c>
      <c r="AT233" s="144" t="s">
        <v>180</v>
      </c>
      <c r="AU233" s="144" t="s">
        <v>88</v>
      </c>
      <c r="AY233" s="18" t="s">
        <v>178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86</v>
      </c>
      <c r="BK233" s="145">
        <f>ROUND(I233*H233,2)</f>
        <v>0</v>
      </c>
      <c r="BL233" s="18" t="s">
        <v>185</v>
      </c>
      <c r="BM233" s="144" t="s">
        <v>2867</v>
      </c>
    </row>
    <row r="234" spans="2:65" s="1" customFormat="1" ht="10.199999999999999">
      <c r="B234" s="34"/>
      <c r="D234" s="146" t="s">
        <v>187</v>
      </c>
      <c r="F234" s="147" t="s">
        <v>328</v>
      </c>
      <c r="I234" s="148"/>
      <c r="L234" s="34"/>
      <c r="M234" s="149"/>
      <c r="T234" s="55"/>
      <c r="AT234" s="18" t="s">
        <v>187</v>
      </c>
      <c r="AU234" s="18" t="s">
        <v>88</v>
      </c>
    </row>
    <row r="235" spans="2:65" s="13" customFormat="1" ht="10.199999999999999">
      <c r="B235" s="157"/>
      <c r="D235" s="151" t="s">
        <v>189</v>
      </c>
      <c r="E235" s="158" t="s">
        <v>32</v>
      </c>
      <c r="F235" s="159" t="s">
        <v>2868</v>
      </c>
      <c r="H235" s="160">
        <v>1413.27</v>
      </c>
      <c r="I235" s="161"/>
      <c r="L235" s="157"/>
      <c r="M235" s="162"/>
      <c r="T235" s="163"/>
      <c r="AT235" s="158" t="s">
        <v>189</v>
      </c>
      <c r="AU235" s="158" t="s">
        <v>88</v>
      </c>
      <c r="AV235" s="13" t="s">
        <v>88</v>
      </c>
      <c r="AW235" s="13" t="s">
        <v>41</v>
      </c>
      <c r="AX235" s="13" t="s">
        <v>86</v>
      </c>
      <c r="AY235" s="158" t="s">
        <v>178</v>
      </c>
    </row>
    <row r="236" spans="2:65" s="1" customFormat="1" ht="37.799999999999997" customHeight="1">
      <c r="B236" s="34"/>
      <c r="C236" s="133" t="s">
        <v>336</v>
      </c>
      <c r="D236" s="133" t="s">
        <v>180</v>
      </c>
      <c r="E236" s="134" t="s">
        <v>331</v>
      </c>
      <c r="F236" s="135" t="s">
        <v>332</v>
      </c>
      <c r="G236" s="136" t="s">
        <v>234</v>
      </c>
      <c r="H236" s="137">
        <v>184.5</v>
      </c>
      <c r="I236" s="138"/>
      <c r="J236" s="139">
        <f>ROUND(I236*H236,2)</f>
        <v>0</v>
      </c>
      <c r="K236" s="135" t="s">
        <v>184</v>
      </c>
      <c r="L236" s="34"/>
      <c r="M236" s="140" t="s">
        <v>32</v>
      </c>
      <c r="N236" s="141" t="s">
        <v>50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185</v>
      </c>
      <c r="AT236" s="144" t="s">
        <v>180</v>
      </c>
      <c r="AU236" s="144" t="s">
        <v>88</v>
      </c>
      <c r="AY236" s="18" t="s">
        <v>178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86</v>
      </c>
      <c r="BK236" s="145">
        <f>ROUND(I236*H236,2)</f>
        <v>0</v>
      </c>
      <c r="BL236" s="18" t="s">
        <v>185</v>
      </c>
      <c r="BM236" s="144" t="s">
        <v>2869</v>
      </c>
    </row>
    <row r="237" spans="2:65" s="1" customFormat="1" ht="10.199999999999999">
      <c r="B237" s="34"/>
      <c r="D237" s="146" t="s">
        <v>187</v>
      </c>
      <c r="F237" s="147" t="s">
        <v>334</v>
      </c>
      <c r="I237" s="148"/>
      <c r="L237" s="34"/>
      <c r="M237" s="149"/>
      <c r="T237" s="55"/>
      <c r="AT237" s="18" t="s">
        <v>187</v>
      </c>
      <c r="AU237" s="18" t="s">
        <v>88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2870</v>
      </c>
      <c r="H238" s="160">
        <v>184.5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86</v>
      </c>
      <c r="AY238" s="158" t="s">
        <v>178</v>
      </c>
    </row>
    <row r="239" spans="2:65" s="1" customFormat="1" ht="62.7" customHeight="1">
      <c r="B239" s="34"/>
      <c r="C239" s="133" t="s">
        <v>7</v>
      </c>
      <c r="D239" s="133" t="s">
        <v>180</v>
      </c>
      <c r="E239" s="134" t="s">
        <v>337</v>
      </c>
      <c r="F239" s="135" t="s">
        <v>338</v>
      </c>
      <c r="G239" s="136" t="s">
        <v>277</v>
      </c>
      <c r="H239" s="137">
        <v>342.637</v>
      </c>
      <c r="I239" s="138"/>
      <c r="J239" s="139">
        <f>ROUND(I239*H239,2)</f>
        <v>0</v>
      </c>
      <c r="K239" s="135" t="s">
        <v>184</v>
      </c>
      <c r="L239" s="34"/>
      <c r="M239" s="140" t="s">
        <v>32</v>
      </c>
      <c r="N239" s="141" t="s">
        <v>50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185</v>
      </c>
      <c r="AT239" s="144" t="s">
        <v>180</v>
      </c>
      <c r="AU239" s="144" t="s">
        <v>88</v>
      </c>
      <c r="AY239" s="18" t="s">
        <v>178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8" t="s">
        <v>86</v>
      </c>
      <c r="BK239" s="145">
        <f>ROUND(I239*H239,2)</f>
        <v>0</v>
      </c>
      <c r="BL239" s="18" t="s">
        <v>185</v>
      </c>
      <c r="BM239" s="144" t="s">
        <v>2871</v>
      </c>
    </row>
    <row r="240" spans="2:65" s="1" customFormat="1" ht="10.199999999999999">
      <c r="B240" s="34"/>
      <c r="D240" s="146" t="s">
        <v>187</v>
      </c>
      <c r="F240" s="147" t="s">
        <v>340</v>
      </c>
      <c r="I240" s="148"/>
      <c r="L240" s="34"/>
      <c r="M240" s="149"/>
      <c r="T240" s="55"/>
      <c r="AT240" s="18" t="s">
        <v>187</v>
      </c>
      <c r="AU240" s="18" t="s">
        <v>88</v>
      </c>
    </row>
    <row r="241" spans="2:65" s="12" customFormat="1" ht="20.399999999999999">
      <c r="B241" s="150"/>
      <c r="D241" s="151" t="s">
        <v>189</v>
      </c>
      <c r="E241" s="152" t="s">
        <v>32</v>
      </c>
      <c r="F241" s="153" t="s">
        <v>2872</v>
      </c>
      <c r="H241" s="152" t="s">
        <v>32</v>
      </c>
      <c r="I241" s="154"/>
      <c r="L241" s="150"/>
      <c r="M241" s="155"/>
      <c r="T241" s="156"/>
      <c r="AT241" s="152" t="s">
        <v>189</v>
      </c>
      <c r="AU241" s="152" t="s">
        <v>88</v>
      </c>
      <c r="AV241" s="12" t="s">
        <v>86</v>
      </c>
      <c r="AW241" s="12" t="s">
        <v>41</v>
      </c>
      <c r="AX241" s="12" t="s">
        <v>79</v>
      </c>
      <c r="AY241" s="152" t="s">
        <v>178</v>
      </c>
    </row>
    <row r="242" spans="2:65" s="13" customFormat="1" ht="10.199999999999999">
      <c r="B242" s="157"/>
      <c r="D242" s="151" t="s">
        <v>189</v>
      </c>
      <c r="E242" s="158" t="s">
        <v>32</v>
      </c>
      <c r="F242" s="159" t="s">
        <v>2873</v>
      </c>
      <c r="H242" s="160">
        <v>17.071999999999999</v>
      </c>
      <c r="I242" s="161"/>
      <c r="L242" s="157"/>
      <c r="M242" s="162"/>
      <c r="T242" s="163"/>
      <c r="AT242" s="158" t="s">
        <v>189</v>
      </c>
      <c r="AU242" s="158" t="s">
        <v>88</v>
      </c>
      <c r="AV242" s="13" t="s">
        <v>88</v>
      </c>
      <c r="AW242" s="13" t="s">
        <v>41</v>
      </c>
      <c r="AX242" s="13" t="s">
        <v>79</v>
      </c>
      <c r="AY242" s="158" t="s">
        <v>178</v>
      </c>
    </row>
    <row r="243" spans="2:65" s="13" customFormat="1" ht="10.199999999999999">
      <c r="B243" s="157"/>
      <c r="D243" s="151" t="s">
        <v>189</v>
      </c>
      <c r="E243" s="158" t="s">
        <v>32</v>
      </c>
      <c r="F243" s="159" t="s">
        <v>2874</v>
      </c>
      <c r="H243" s="160">
        <v>204.99700000000001</v>
      </c>
      <c r="I243" s="161"/>
      <c r="L243" s="157"/>
      <c r="M243" s="162"/>
      <c r="T243" s="163"/>
      <c r="AT243" s="158" t="s">
        <v>189</v>
      </c>
      <c r="AU243" s="158" t="s">
        <v>88</v>
      </c>
      <c r="AV243" s="13" t="s">
        <v>88</v>
      </c>
      <c r="AW243" s="13" t="s">
        <v>41</v>
      </c>
      <c r="AX243" s="13" t="s">
        <v>79</v>
      </c>
      <c r="AY243" s="158" t="s">
        <v>178</v>
      </c>
    </row>
    <row r="244" spans="2:65" s="12" customFormat="1" ht="20.399999999999999">
      <c r="B244" s="150"/>
      <c r="D244" s="151" t="s">
        <v>189</v>
      </c>
      <c r="E244" s="152" t="s">
        <v>32</v>
      </c>
      <c r="F244" s="153" t="s">
        <v>2875</v>
      </c>
      <c r="H244" s="152" t="s">
        <v>32</v>
      </c>
      <c r="I244" s="154"/>
      <c r="L244" s="150"/>
      <c r="M244" s="155"/>
      <c r="T244" s="156"/>
      <c r="AT244" s="152" t="s">
        <v>189</v>
      </c>
      <c r="AU244" s="152" t="s">
        <v>88</v>
      </c>
      <c r="AV244" s="12" t="s">
        <v>86</v>
      </c>
      <c r="AW244" s="12" t="s">
        <v>41</v>
      </c>
      <c r="AX244" s="12" t="s">
        <v>79</v>
      </c>
      <c r="AY244" s="152" t="s">
        <v>178</v>
      </c>
    </row>
    <row r="245" spans="2:65" s="13" customFormat="1" ht="10.199999999999999">
      <c r="B245" s="157"/>
      <c r="D245" s="151" t="s">
        <v>189</v>
      </c>
      <c r="E245" s="158" t="s">
        <v>32</v>
      </c>
      <c r="F245" s="159" t="s">
        <v>2876</v>
      </c>
      <c r="H245" s="160">
        <v>3.899</v>
      </c>
      <c r="I245" s="161"/>
      <c r="L245" s="157"/>
      <c r="M245" s="162"/>
      <c r="T245" s="163"/>
      <c r="AT245" s="158" t="s">
        <v>189</v>
      </c>
      <c r="AU245" s="158" t="s">
        <v>88</v>
      </c>
      <c r="AV245" s="13" t="s">
        <v>88</v>
      </c>
      <c r="AW245" s="13" t="s">
        <v>41</v>
      </c>
      <c r="AX245" s="13" t="s">
        <v>79</v>
      </c>
      <c r="AY245" s="158" t="s">
        <v>178</v>
      </c>
    </row>
    <row r="246" spans="2:65" s="13" customFormat="1" ht="20.399999999999999">
      <c r="B246" s="157"/>
      <c r="D246" s="151" t="s">
        <v>189</v>
      </c>
      <c r="E246" s="158" t="s">
        <v>32</v>
      </c>
      <c r="F246" s="159" t="s">
        <v>2877</v>
      </c>
      <c r="H246" s="160">
        <v>116.669</v>
      </c>
      <c r="I246" s="161"/>
      <c r="L246" s="157"/>
      <c r="M246" s="162"/>
      <c r="T246" s="163"/>
      <c r="AT246" s="158" t="s">
        <v>189</v>
      </c>
      <c r="AU246" s="158" t="s">
        <v>88</v>
      </c>
      <c r="AV246" s="13" t="s">
        <v>88</v>
      </c>
      <c r="AW246" s="13" t="s">
        <v>41</v>
      </c>
      <c r="AX246" s="13" t="s">
        <v>79</v>
      </c>
      <c r="AY246" s="158" t="s">
        <v>178</v>
      </c>
    </row>
    <row r="247" spans="2:65" s="14" customFormat="1" ht="10.199999999999999">
      <c r="B247" s="164"/>
      <c r="D247" s="151" t="s">
        <v>189</v>
      </c>
      <c r="E247" s="165" t="s">
        <v>32</v>
      </c>
      <c r="F247" s="166" t="s">
        <v>192</v>
      </c>
      <c r="H247" s="167">
        <v>342.637</v>
      </c>
      <c r="I247" s="168"/>
      <c r="L247" s="164"/>
      <c r="M247" s="169"/>
      <c r="T247" s="170"/>
      <c r="AT247" s="165" t="s">
        <v>189</v>
      </c>
      <c r="AU247" s="165" t="s">
        <v>88</v>
      </c>
      <c r="AV247" s="14" t="s">
        <v>185</v>
      </c>
      <c r="AW247" s="14" t="s">
        <v>41</v>
      </c>
      <c r="AX247" s="14" t="s">
        <v>86</v>
      </c>
      <c r="AY247" s="165" t="s">
        <v>178</v>
      </c>
    </row>
    <row r="248" spans="2:65" s="1" customFormat="1" ht="62.7" customHeight="1">
      <c r="B248" s="34"/>
      <c r="C248" s="133" t="s">
        <v>352</v>
      </c>
      <c r="D248" s="133" t="s">
        <v>180</v>
      </c>
      <c r="E248" s="134" t="s">
        <v>345</v>
      </c>
      <c r="F248" s="135" t="s">
        <v>346</v>
      </c>
      <c r="G248" s="136" t="s">
        <v>277</v>
      </c>
      <c r="H248" s="137">
        <v>101.501</v>
      </c>
      <c r="I248" s="138"/>
      <c r="J248" s="139">
        <f>ROUND(I248*H248,2)</f>
        <v>0</v>
      </c>
      <c r="K248" s="135" t="s">
        <v>184</v>
      </c>
      <c r="L248" s="34"/>
      <c r="M248" s="140" t="s">
        <v>32</v>
      </c>
      <c r="N248" s="141" t="s">
        <v>50</v>
      </c>
      <c r="P248" s="142">
        <f>O248*H248</f>
        <v>0</v>
      </c>
      <c r="Q248" s="142">
        <v>0</v>
      </c>
      <c r="R248" s="142">
        <f>Q248*H248</f>
        <v>0</v>
      </c>
      <c r="S248" s="142">
        <v>0</v>
      </c>
      <c r="T248" s="143">
        <f>S248*H248</f>
        <v>0</v>
      </c>
      <c r="AR248" s="144" t="s">
        <v>185</v>
      </c>
      <c r="AT248" s="144" t="s">
        <v>180</v>
      </c>
      <c r="AU248" s="144" t="s">
        <v>88</v>
      </c>
      <c r="AY248" s="18" t="s">
        <v>178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86</v>
      </c>
      <c r="BK248" s="145">
        <f>ROUND(I248*H248,2)</f>
        <v>0</v>
      </c>
      <c r="BL248" s="18" t="s">
        <v>185</v>
      </c>
      <c r="BM248" s="144" t="s">
        <v>2878</v>
      </c>
    </row>
    <row r="249" spans="2:65" s="1" customFormat="1" ht="10.199999999999999">
      <c r="B249" s="34"/>
      <c r="D249" s="146" t="s">
        <v>187</v>
      </c>
      <c r="F249" s="147" t="s">
        <v>348</v>
      </c>
      <c r="I249" s="148"/>
      <c r="L249" s="34"/>
      <c r="M249" s="149"/>
      <c r="T249" s="55"/>
      <c r="AT249" s="18" t="s">
        <v>187</v>
      </c>
      <c r="AU249" s="18" t="s">
        <v>88</v>
      </c>
    </row>
    <row r="250" spans="2:65" s="12" customFormat="1" ht="20.399999999999999">
      <c r="B250" s="150"/>
      <c r="D250" s="151" t="s">
        <v>189</v>
      </c>
      <c r="E250" s="152" t="s">
        <v>32</v>
      </c>
      <c r="F250" s="153" t="s">
        <v>2879</v>
      </c>
      <c r="H250" s="152" t="s">
        <v>32</v>
      </c>
      <c r="I250" s="154"/>
      <c r="L250" s="150"/>
      <c r="M250" s="155"/>
      <c r="T250" s="156"/>
      <c r="AT250" s="152" t="s">
        <v>189</v>
      </c>
      <c r="AU250" s="152" t="s">
        <v>88</v>
      </c>
      <c r="AV250" s="12" t="s">
        <v>86</v>
      </c>
      <c r="AW250" s="12" t="s">
        <v>41</v>
      </c>
      <c r="AX250" s="12" t="s">
        <v>79</v>
      </c>
      <c r="AY250" s="152" t="s">
        <v>178</v>
      </c>
    </row>
    <row r="251" spans="2:65" s="13" customFormat="1" ht="10.199999999999999">
      <c r="B251" s="157"/>
      <c r="D251" s="151" t="s">
        <v>189</v>
      </c>
      <c r="E251" s="158" t="s">
        <v>32</v>
      </c>
      <c r="F251" s="159" t="s">
        <v>2873</v>
      </c>
      <c r="H251" s="160">
        <v>17.071999999999999</v>
      </c>
      <c r="I251" s="161"/>
      <c r="L251" s="157"/>
      <c r="M251" s="162"/>
      <c r="T251" s="163"/>
      <c r="AT251" s="158" t="s">
        <v>189</v>
      </c>
      <c r="AU251" s="158" t="s">
        <v>88</v>
      </c>
      <c r="AV251" s="13" t="s">
        <v>88</v>
      </c>
      <c r="AW251" s="13" t="s">
        <v>41</v>
      </c>
      <c r="AX251" s="13" t="s">
        <v>79</v>
      </c>
      <c r="AY251" s="158" t="s">
        <v>178</v>
      </c>
    </row>
    <row r="252" spans="2:65" s="13" customFormat="1" ht="10.199999999999999">
      <c r="B252" s="157"/>
      <c r="D252" s="151" t="s">
        <v>189</v>
      </c>
      <c r="E252" s="158" t="s">
        <v>32</v>
      </c>
      <c r="F252" s="159" t="s">
        <v>2874</v>
      </c>
      <c r="H252" s="160">
        <v>204.99700000000001</v>
      </c>
      <c r="I252" s="161"/>
      <c r="L252" s="157"/>
      <c r="M252" s="162"/>
      <c r="T252" s="163"/>
      <c r="AT252" s="158" t="s">
        <v>189</v>
      </c>
      <c r="AU252" s="158" t="s">
        <v>88</v>
      </c>
      <c r="AV252" s="13" t="s">
        <v>88</v>
      </c>
      <c r="AW252" s="13" t="s">
        <v>41</v>
      </c>
      <c r="AX252" s="13" t="s">
        <v>79</v>
      </c>
      <c r="AY252" s="158" t="s">
        <v>178</v>
      </c>
    </row>
    <row r="253" spans="2:65" s="13" customFormat="1" ht="10.199999999999999">
      <c r="B253" s="157"/>
      <c r="D253" s="151" t="s">
        <v>189</v>
      </c>
      <c r="E253" s="158" t="s">
        <v>32</v>
      </c>
      <c r="F253" s="159" t="s">
        <v>2880</v>
      </c>
      <c r="H253" s="160">
        <v>-3.899</v>
      </c>
      <c r="I253" s="161"/>
      <c r="L253" s="157"/>
      <c r="M253" s="162"/>
      <c r="T253" s="163"/>
      <c r="AT253" s="158" t="s">
        <v>189</v>
      </c>
      <c r="AU253" s="158" t="s">
        <v>88</v>
      </c>
      <c r="AV253" s="13" t="s">
        <v>88</v>
      </c>
      <c r="AW253" s="13" t="s">
        <v>41</v>
      </c>
      <c r="AX253" s="13" t="s">
        <v>79</v>
      </c>
      <c r="AY253" s="158" t="s">
        <v>178</v>
      </c>
    </row>
    <row r="254" spans="2:65" s="13" customFormat="1" ht="20.399999999999999">
      <c r="B254" s="157"/>
      <c r="D254" s="151" t="s">
        <v>189</v>
      </c>
      <c r="E254" s="158" t="s">
        <v>32</v>
      </c>
      <c r="F254" s="159" t="s">
        <v>2881</v>
      </c>
      <c r="H254" s="160">
        <v>-116.669</v>
      </c>
      <c r="I254" s="161"/>
      <c r="L254" s="157"/>
      <c r="M254" s="162"/>
      <c r="T254" s="163"/>
      <c r="AT254" s="158" t="s">
        <v>189</v>
      </c>
      <c r="AU254" s="158" t="s">
        <v>88</v>
      </c>
      <c r="AV254" s="13" t="s">
        <v>88</v>
      </c>
      <c r="AW254" s="13" t="s">
        <v>41</v>
      </c>
      <c r="AX254" s="13" t="s">
        <v>79</v>
      </c>
      <c r="AY254" s="158" t="s">
        <v>178</v>
      </c>
    </row>
    <row r="255" spans="2:65" s="14" customFormat="1" ht="10.199999999999999">
      <c r="B255" s="164"/>
      <c r="D255" s="151" t="s">
        <v>189</v>
      </c>
      <c r="E255" s="165" t="s">
        <v>32</v>
      </c>
      <c r="F255" s="166" t="s">
        <v>192</v>
      </c>
      <c r="H255" s="167">
        <v>101.501</v>
      </c>
      <c r="I255" s="168"/>
      <c r="L255" s="164"/>
      <c r="M255" s="169"/>
      <c r="T255" s="170"/>
      <c r="AT255" s="165" t="s">
        <v>189</v>
      </c>
      <c r="AU255" s="165" t="s">
        <v>88</v>
      </c>
      <c r="AV255" s="14" t="s">
        <v>185</v>
      </c>
      <c r="AW255" s="14" t="s">
        <v>41</v>
      </c>
      <c r="AX255" s="14" t="s">
        <v>86</v>
      </c>
      <c r="AY255" s="165" t="s">
        <v>178</v>
      </c>
    </row>
    <row r="256" spans="2:65" s="1" customFormat="1" ht="62.7" customHeight="1">
      <c r="B256" s="34"/>
      <c r="C256" s="133" t="s">
        <v>359</v>
      </c>
      <c r="D256" s="133" t="s">
        <v>180</v>
      </c>
      <c r="E256" s="134" t="s">
        <v>360</v>
      </c>
      <c r="F256" s="135" t="s">
        <v>361</v>
      </c>
      <c r="G256" s="136" t="s">
        <v>277</v>
      </c>
      <c r="H256" s="137">
        <v>518.16300000000001</v>
      </c>
      <c r="I256" s="138"/>
      <c r="J256" s="139">
        <f>ROUND(I256*H256,2)</f>
        <v>0</v>
      </c>
      <c r="K256" s="135" t="s">
        <v>184</v>
      </c>
      <c r="L256" s="34"/>
      <c r="M256" s="140" t="s">
        <v>32</v>
      </c>
      <c r="N256" s="141" t="s">
        <v>50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185</v>
      </c>
      <c r="AT256" s="144" t="s">
        <v>180</v>
      </c>
      <c r="AU256" s="144" t="s">
        <v>88</v>
      </c>
      <c r="AY256" s="18" t="s">
        <v>178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86</v>
      </c>
      <c r="BK256" s="145">
        <f>ROUND(I256*H256,2)</f>
        <v>0</v>
      </c>
      <c r="BL256" s="18" t="s">
        <v>185</v>
      </c>
      <c r="BM256" s="144" t="s">
        <v>2882</v>
      </c>
    </row>
    <row r="257" spans="2:65" s="1" customFormat="1" ht="10.199999999999999">
      <c r="B257" s="34"/>
      <c r="D257" s="146" t="s">
        <v>187</v>
      </c>
      <c r="F257" s="147" t="s">
        <v>363</v>
      </c>
      <c r="I257" s="148"/>
      <c r="L257" s="34"/>
      <c r="M257" s="149"/>
      <c r="T257" s="55"/>
      <c r="AT257" s="18" t="s">
        <v>187</v>
      </c>
      <c r="AU257" s="18" t="s">
        <v>88</v>
      </c>
    </row>
    <row r="258" spans="2:65" s="12" customFormat="1" ht="10.199999999999999">
      <c r="B258" s="150"/>
      <c r="D258" s="151" t="s">
        <v>189</v>
      </c>
      <c r="E258" s="152" t="s">
        <v>32</v>
      </c>
      <c r="F258" s="153" t="s">
        <v>364</v>
      </c>
      <c r="H258" s="152" t="s">
        <v>32</v>
      </c>
      <c r="I258" s="154"/>
      <c r="L258" s="150"/>
      <c r="M258" s="155"/>
      <c r="T258" s="156"/>
      <c r="AT258" s="152" t="s">
        <v>189</v>
      </c>
      <c r="AU258" s="152" t="s">
        <v>88</v>
      </c>
      <c r="AV258" s="12" t="s">
        <v>86</v>
      </c>
      <c r="AW258" s="12" t="s">
        <v>41</v>
      </c>
      <c r="AX258" s="12" t="s">
        <v>79</v>
      </c>
      <c r="AY258" s="152" t="s">
        <v>178</v>
      </c>
    </row>
    <row r="259" spans="2:65" s="13" customFormat="1" ht="10.199999999999999">
      <c r="B259" s="157"/>
      <c r="D259" s="151" t="s">
        <v>189</v>
      </c>
      <c r="E259" s="158" t="s">
        <v>32</v>
      </c>
      <c r="F259" s="159" t="s">
        <v>2883</v>
      </c>
      <c r="H259" s="160">
        <v>22.763999999999999</v>
      </c>
      <c r="I259" s="161"/>
      <c r="L259" s="157"/>
      <c r="M259" s="162"/>
      <c r="T259" s="163"/>
      <c r="AT259" s="158" t="s">
        <v>189</v>
      </c>
      <c r="AU259" s="158" t="s">
        <v>88</v>
      </c>
      <c r="AV259" s="13" t="s">
        <v>88</v>
      </c>
      <c r="AW259" s="13" t="s">
        <v>41</v>
      </c>
      <c r="AX259" s="13" t="s">
        <v>79</v>
      </c>
      <c r="AY259" s="158" t="s">
        <v>178</v>
      </c>
    </row>
    <row r="260" spans="2:65" s="13" customFormat="1" ht="10.199999999999999">
      <c r="B260" s="157"/>
      <c r="D260" s="151" t="s">
        <v>189</v>
      </c>
      <c r="E260" s="158" t="s">
        <v>32</v>
      </c>
      <c r="F260" s="159" t="s">
        <v>2884</v>
      </c>
      <c r="H260" s="160">
        <v>273.33</v>
      </c>
      <c r="I260" s="161"/>
      <c r="L260" s="157"/>
      <c r="M260" s="162"/>
      <c r="T260" s="163"/>
      <c r="AT260" s="158" t="s">
        <v>189</v>
      </c>
      <c r="AU260" s="158" t="s">
        <v>88</v>
      </c>
      <c r="AV260" s="13" t="s">
        <v>88</v>
      </c>
      <c r="AW260" s="13" t="s">
        <v>41</v>
      </c>
      <c r="AX260" s="13" t="s">
        <v>79</v>
      </c>
      <c r="AY260" s="158" t="s">
        <v>178</v>
      </c>
    </row>
    <row r="261" spans="2:65" s="13" customFormat="1" ht="10.199999999999999">
      <c r="B261" s="157"/>
      <c r="D261" s="151" t="s">
        <v>189</v>
      </c>
      <c r="E261" s="158" t="s">
        <v>32</v>
      </c>
      <c r="F261" s="159" t="s">
        <v>2885</v>
      </c>
      <c r="H261" s="160">
        <v>17.071999999999999</v>
      </c>
      <c r="I261" s="161"/>
      <c r="L261" s="157"/>
      <c r="M261" s="162"/>
      <c r="T261" s="163"/>
      <c r="AT261" s="158" t="s">
        <v>189</v>
      </c>
      <c r="AU261" s="158" t="s">
        <v>88</v>
      </c>
      <c r="AV261" s="13" t="s">
        <v>88</v>
      </c>
      <c r="AW261" s="13" t="s">
        <v>41</v>
      </c>
      <c r="AX261" s="13" t="s">
        <v>79</v>
      </c>
      <c r="AY261" s="158" t="s">
        <v>178</v>
      </c>
    </row>
    <row r="262" spans="2:65" s="13" customFormat="1" ht="10.199999999999999">
      <c r="B262" s="157"/>
      <c r="D262" s="151" t="s">
        <v>189</v>
      </c>
      <c r="E262" s="158" t="s">
        <v>32</v>
      </c>
      <c r="F262" s="159" t="s">
        <v>2886</v>
      </c>
      <c r="H262" s="160">
        <v>204.99700000000001</v>
      </c>
      <c r="I262" s="161"/>
      <c r="L262" s="157"/>
      <c r="M262" s="162"/>
      <c r="T262" s="163"/>
      <c r="AT262" s="158" t="s">
        <v>189</v>
      </c>
      <c r="AU262" s="158" t="s">
        <v>88</v>
      </c>
      <c r="AV262" s="13" t="s">
        <v>88</v>
      </c>
      <c r="AW262" s="13" t="s">
        <v>41</v>
      </c>
      <c r="AX262" s="13" t="s">
        <v>79</v>
      </c>
      <c r="AY262" s="158" t="s">
        <v>178</v>
      </c>
    </row>
    <row r="263" spans="2:65" s="14" customFormat="1" ht="10.199999999999999">
      <c r="B263" s="164"/>
      <c r="D263" s="151" t="s">
        <v>189</v>
      </c>
      <c r="E263" s="165" t="s">
        <v>32</v>
      </c>
      <c r="F263" s="166" t="s">
        <v>192</v>
      </c>
      <c r="H263" s="167">
        <v>518.16300000000001</v>
      </c>
      <c r="I263" s="168"/>
      <c r="L263" s="164"/>
      <c r="M263" s="169"/>
      <c r="T263" s="170"/>
      <c r="AT263" s="165" t="s">
        <v>189</v>
      </c>
      <c r="AU263" s="165" t="s">
        <v>88</v>
      </c>
      <c r="AV263" s="14" t="s">
        <v>185</v>
      </c>
      <c r="AW263" s="14" t="s">
        <v>41</v>
      </c>
      <c r="AX263" s="14" t="s">
        <v>86</v>
      </c>
      <c r="AY263" s="165" t="s">
        <v>178</v>
      </c>
    </row>
    <row r="264" spans="2:65" s="1" customFormat="1" ht="66.75" customHeight="1">
      <c r="B264" s="34"/>
      <c r="C264" s="133" t="s">
        <v>366</v>
      </c>
      <c r="D264" s="133" t="s">
        <v>180</v>
      </c>
      <c r="E264" s="134" t="s">
        <v>367</v>
      </c>
      <c r="F264" s="135" t="s">
        <v>368</v>
      </c>
      <c r="G264" s="136" t="s">
        <v>277</v>
      </c>
      <c r="H264" s="137">
        <v>2590.8150000000001</v>
      </c>
      <c r="I264" s="138"/>
      <c r="J264" s="139">
        <f>ROUND(I264*H264,2)</f>
        <v>0</v>
      </c>
      <c r="K264" s="135" t="s">
        <v>184</v>
      </c>
      <c r="L264" s="34"/>
      <c r="M264" s="140" t="s">
        <v>32</v>
      </c>
      <c r="N264" s="141" t="s">
        <v>50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185</v>
      </c>
      <c r="AT264" s="144" t="s">
        <v>180</v>
      </c>
      <c r="AU264" s="144" t="s">
        <v>88</v>
      </c>
      <c r="AY264" s="18" t="s">
        <v>178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86</v>
      </c>
      <c r="BK264" s="145">
        <f>ROUND(I264*H264,2)</f>
        <v>0</v>
      </c>
      <c r="BL264" s="18" t="s">
        <v>185</v>
      </c>
      <c r="BM264" s="144" t="s">
        <v>2887</v>
      </c>
    </row>
    <row r="265" spans="2:65" s="1" customFormat="1" ht="10.199999999999999">
      <c r="B265" s="34"/>
      <c r="D265" s="146" t="s">
        <v>187</v>
      </c>
      <c r="F265" s="147" t="s">
        <v>370</v>
      </c>
      <c r="I265" s="148"/>
      <c r="L265" s="34"/>
      <c r="M265" s="149"/>
      <c r="T265" s="55"/>
      <c r="AT265" s="18" t="s">
        <v>187</v>
      </c>
      <c r="AU265" s="18" t="s">
        <v>88</v>
      </c>
    </row>
    <row r="266" spans="2:65" s="13" customFormat="1" ht="10.199999999999999">
      <c r="B266" s="157"/>
      <c r="D266" s="151" t="s">
        <v>189</v>
      </c>
      <c r="E266" s="158" t="s">
        <v>32</v>
      </c>
      <c r="F266" s="159" t="s">
        <v>2888</v>
      </c>
      <c r="H266" s="160">
        <v>518.16300000000001</v>
      </c>
      <c r="I266" s="161"/>
      <c r="L266" s="157"/>
      <c r="M266" s="162"/>
      <c r="T266" s="163"/>
      <c r="AT266" s="158" t="s">
        <v>189</v>
      </c>
      <c r="AU266" s="158" t="s">
        <v>88</v>
      </c>
      <c r="AV266" s="13" t="s">
        <v>88</v>
      </c>
      <c r="AW266" s="13" t="s">
        <v>41</v>
      </c>
      <c r="AX266" s="13" t="s">
        <v>86</v>
      </c>
      <c r="AY266" s="158" t="s">
        <v>178</v>
      </c>
    </row>
    <row r="267" spans="2:65" s="13" customFormat="1" ht="10.199999999999999">
      <c r="B267" s="157"/>
      <c r="D267" s="151" t="s">
        <v>189</v>
      </c>
      <c r="F267" s="159" t="s">
        <v>2889</v>
      </c>
      <c r="H267" s="160">
        <v>2590.8150000000001</v>
      </c>
      <c r="I267" s="161"/>
      <c r="L267" s="157"/>
      <c r="M267" s="162"/>
      <c r="T267" s="163"/>
      <c r="AT267" s="158" t="s">
        <v>189</v>
      </c>
      <c r="AU267" s="158" t="s">
        <v>88</v>
      </c>
      <c r="AV267" s="13" t="s">
        <v>88</v>
      </c>
      <c r="AW267" s="13" t="s">
        <v>4</v>
      </c>
      <c r="AX267" s="13" t="s">
        <v>86</v>
      </c>
      <c r="AY267" s="158" t="s">
        <v>178</v>
      </c>
    </row>
    <row r="268" spans="2:65" s="1" customFormat="1" ht="55.5" customHeight="1">
      <c r="B268" s="34"/>
      <c r="C268" s="133" t="s">
        <v>373</v>
      </c>
      <c r="D268" s="133" t="s">
        <v>180</v>
      </c>
      <c r="E268" s="134" t="s">
        <v>389</v>
      </c>
      <c r="F268" s="135" t="s">
        <v>390</v>
      </c>
      <c r="G268" s="136" t="s">
        <v>277</v>
      </c>
      <c r="H268" s="137">
        <v>105.575</v>
      </c>
      <c r="I268" s="138"/>
      <c r="J268" s="139">
        <f>ROUND(I268*H268,2)</f>
        <v>0</v>
      </c>
      <c r="K268" s="135" t="s">
        <v>184</v>
      </c>
      <c r="L268" s="34"/>
      <c r="M268" s="140" t="s">
        <v>32</v>
      </c>
      <c r="N268" s="141" t="s">
        <v>50</v>
      </c>
      <c r="P268" s="142">
        <f>O268*H268</f>
        <v>0</v>
      </c>
      <c r="Q268" s="142">
        <v>0</v>
      </c>
      <c r="R268" s="142">
        <f>Q268*H268</f>
        <v>0</v>
      </c>
      <c r="S268" s="142">
        <v>0</v>
      </c>
      <c r="T268" s="143">
        <f>S268*H268</f>
        <v>0</v>
      </c>
      <c r="AR268" s="144" t="s">
        <v>185</v>
      </c>
      <c r="AT268" s="144" t="s">
        <v>180</v>
      </c>
      <c r="AU268" s="144" t="s">
        <v>88</v>
      </c>
      <c r="AY268" s="18" t="s">
        <v>178</v>
      </c>
      <c r="BE268" s="145">
        <f>IF(N268="základní",J268,0)</f>
        <v>0</v>
      </c>
      <c r="BF268" s="145">
        <f>IF(N268="snížená",J268,0)</f>
        <v>0</v>
      </c>
      <c r="BG268" s="145">
        <f>IF(N268="zákl. přenesená",J268,0)</f>
        <v>0</v>
      </c>
      <c r="BH268" s="145">
        <f>IF(N268="sníž. přenesená",J268,0)</f>
        <v>0</v>
      </c>
      <c r="BI268" s="145">
        <f>IF(N268="nulová",J268,0)</f>
        <v>0</v>
      </c>
      <c r="BJ268" s="18" t="s">
        <v>86</v>
      </c>
      <c r="BK268" s="145">
        <f>ROUND(I268*H268,2)</f>
        <v>0</v>
      </c>
      <c r="BL268" s="18" t="s">
        <v>185</v>
      </c>
      <c r="BM268" s="144" t="s">
        <v>2890</v>
      </c>
    </row>
    <row r="269" spans="2:65" s="1" customFormat="1" ht="10.199999999999999">
      <c r="B269" s="34"/>
      <c r="D269" s="146" t="s">
        <v>187</v>
      </c>
      <c r="F269" s="147" t="s">
        <v>392</v>
      </c>
      <c r="I269" s="148"/>
      <c r="L269" s="34"/>
      <c r="M269" s="149"/>
      <c r="T269" s="55"/>
      <c r="AT269" s="18" t="s">
        <v>187</v>
      </c>
      <c r="AU269" s="18" t="s">
        <v>88</v>
      </c>
    </row>
    <row r="270" spans="2:65" s="12" customFormat="1" ht="10.199999999999999">
      <c r="B270" s="150"/>
      <c r="D270" s="151" t="s">
        <v>189</v>
      </c>
      <c r="E270" s="152" t="s">
        <v>32</v>
      </c>
      <c r="F270" s="153" t="s">
        <v>2798</v>
      </c>
      <c r="H270" s="152" t="s">
        <v>32</v>
      </c>
      <c r="I270" s="154"/>
      <c r="L270" s="150"/>
      <c r="M270" s="155"/>
      <c r="T270" s="156"/>
      <c r="AT270" s="152" t="s">
        <v>189</v>
      </c>
      <c r="AU270" s="152" t="s">
        <v>88</v>
      </c>
      <c r="AV270" s="12" t="s">
        <v>86</v>
      </c>
      <c r="AW270" s="12" t="s">
        <v>41</v>
      </c>
      <c r="AX270" s="12" t="s">
        <v>79</v>
      </c>
      <c r="AY270" s="152" t="s">
        <v>178</v>
      </c>
    </row>
    <row r="271" spans="2:65" s="12" customFormat="1" ht="10.199999999999999">
      <c r="B271" s="150"/>
      <c r="D271" s="151" t="s">
        <v>189</v>
      </c>
      <c r="E271" s="152" t="s">
        <v>32</v>
      </c>
      <c r="F271" s="153" t="s">
        <v>393</v>
      </c>
      <c r="H271" s="152" t="s">
        <v>32</v>
      </c>
      <c r="I271" s="154"/>
      <c r="L271" s="150"/>
      <c r="M271" s="155"/>
      <c r="T271" s="156"/>
      <c r="AT271" s="152" t="s">
        <v>189</v>
      </c>
      <c r="AU271" s="152" t="s">
        <v>88</v>
      </c>
      <c r="AV271" s="12" t="s">
        <v>86</v>
      </c>
      <c r="AW271" s="12" t="s">
        <v>41</v>
      </c>
      <c r="AX271" s="12" t="s">
        <v>79</v>
      </c>
      <c r="AY271" s="152" t="s">
        <v>178</v>
      </c>
    </row>
    <row r="272" spans="2:65" s="13" customFormat="1" ht="20.399999999999999">
      <c r="B272" s="157"/>
      <c r="D272" s="151" t="s">
        <v>189</v>
      </c>
      <c r="E272" s="158" t="s">
        <v>32</v>
      </c>
      <c r="F272" s="159" t="s">
        <v>2891</v>
      </c>
      <c r="H272" s="160">
        <v>91.575000000000003</v>
      </c>
      <c r="I272" s="161"/>
      <c r="L272" s="157"/>
      <c r="M272" s="162"/>
      <c r="T272" s="163"/>
      <c r="AT272" s="158" t="s">
        <v>189</v>
      </c>
      <c r="AU272" s="158" t="s">
        <v>88</v>
      </c>
      <c r="AV272" s="13" t="s">
        <v>88</v>
      </c>
      <c r="AW272" s="13" t="s">
        <v>41</v>
      </c>
      <c r="AX272" s="13" t="s">
        <v>79</v>
      </c>
      <c r="AY272" s="158" t="s">
        <v>178</v>
      </c>
    </row>
    <row r="273" spans="2:65" s="13" customFormat="1" ht="20.399999999999999">
      <c r="B273" s="157"/>
      <c r="D273" s="151" t="s">
        <v>189</v>
      </c>
      <c r="E273" s="158" t="s">
        <v>32</v>
      </c>
      <c r="F273" s="159" t="s">
        <v>2892</v>
      </c>
      <c r="H273" s="160">
        <v>14</v>
      </c>
      <c r="I273" s="161"/>
      <c r="L273" s="157"/>
      <c r="M273" s="162"/>
      <c r="T273" s="163"/>
      <c r="AT273" s="158" t="s">
        <v>189</v>
      </c>
      <c r="AU273" s="158" t="s">
        <v>88</v>
      </c>
      <c r="AV273" s="13" t="s">
        <v>88</v>
      </c>
      <c r="AW273" s="13" t="s">
        <v>41</v>
      </c>
      <c r="AX273" s="13" t="s">
        <v>79</v>
      </c>
      <c r="AY273" s="158" t="s">
        <v>178</v>
      </c>
    </row>
    <row r="274" spans="2:65" s="14" customFormat="1" ht="10.199999999999999">
      <c r="B274" s="164"/>
      <c r="D274" s="151" t="s">
        <v>189</v>
      </c>
      <c r="E274" s="165" t="s">
        <v>32</v>
      </c>
      <c r="F274" s="166" t="s">
        <v>192</v>
      </c>
      <c r="H274" s="167">
        <v>105.575</v>
      </c>
      <c r="I274" s="168"/>
      <c r="L274" s="164"/>
      <c r="M274" s="169"/>
      <c r="T274" s="170"/>
      <c r="AT274" s="165" t="s">
        <v>189</v>
      </c>
      <c r="AU274" s="165" t="s">
        <v>88</v>
      </c>
      <c r="AV274" s="14" t="s">
        <v>185</v>
      </c>
      <c r="AW274" s="14" t="s">
        <v>41</v>
      </c>
      <c r="AX274" s="14" t="s">
        <v>86</v>
      </c>
      <c r="AY274" s="165" t="s">
        <v>178</v>
      </c>
    </row>
    <row r="275" spans="2:65" s="1" customFormat="1" ht="16.5" customHeight="1">
      <c r="B275" s="34"/>
      <c r="C275" s="171" t="s">
        <v>381</v>
      </c>
      <c r="D275" s="171" t="s">
        <v>398</v>
      </c>
      <c r="E275" s="172" t="s">
        <v>399</v>
      </c>
      <c r="F275" s="173" t="s">
        <v>400</v>
      </c>
      <c r="G275" s="174" t="s">
        <v>401</v>
      </c>
      <c r="H275" s="175">
        <v>211.15</v>
      </c>
      <c r="I275" s="176"/>
      <c r="J275" s="177">
        <f>ROUND(I275*H275,2)</f>
        <v>0</v>
      </c>
      <c r="K275" s="173" t="s">
        <v>184</v>
      </c>
      <c r="L275" s="178"/>
      <c r="M275" s="179" t="s">
        <v>32</v>
      </c>
      <c r="N275" s="180" t="s">
        <v>50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241</v>
      </c>
      <c r="AT275" s="144" t="s">
        <v>398</v>
      </c>
      <c r="AU275" s="144" t="s">
        <v>88</v>
      </c>
      <c r="AY275" s="18" t="s">
        <v>178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86</v>
      </c>
      <c r="BK275" s="145">
        <f>ROUND(I275*H275,2)</f>
        <v>0</v>
      </c>
      <c r="BL275" s="18" t="s">
        <v>185</v>
      </c>
      <c r="BM275" s="144" t="s">
        <v>2893</v>
      </c>
    </row>
    <row r="276" spans="2:65" s="13" customFormat="1" ht="10.199999999999999">
      <c r="B276" s="157"/>
      <c r="D276" s="151" t="s">
        <v>189</v>
      </c>
      <c r="F276" s="159" t="s">
        <v>2894</v>
      </c>
      <c r="H276" s="160">
        <v>211.15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</v>
      </c>
      <c r="AX276" s="13" t="s">
        <v>86</v>
      </c>
      <c r="AY276" s="158" t="s">
        <v>178</v>
      </c>
    </row>
    <row r="277" spans="2:65" s="1" customFormat="1" ht="44.25" customHeight="1">
      <c r="B277" s="34"/>
      <c r="C277" s="133" t="s">
        <v>388</v>
      </c>
      <c r="D277" s="133" t="s">
        <v>180</v>
      </c>
      <c r="E277" s="134" t="s">
        <v>405</v>
      </c>
      <c r="F277" s="135" t="s">
        <v>406</v>
      </c>
      <c r="G277" s="136" t="s">
        <v>401</v>
      </c>
      <c r="H277" s="137">
        <v>1146.3779999999999</v>
      </c>
      <c r="I277" s="138"/>
      <c r="J277" s="139">
        <f>ROUND(I277*H277,2)</f>
        <v>0</v>
      </c>
      <c r="K277" s="135" t="s">
        <v>184</v>
      </c>
      <c r="L277" s="34"/>
      <c r="M277" s="140" t="s">
        <v>32</v>
      </c>
      <c r="N277" s="141" t="s">
        <v>50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185</v>
      </c>
      <c r="AT277" s="144" t="s">
        <v>180</v>
      </c>
      <c r="AU277" s="144" t="s">
        <v>88</v>
      </c>
      <c r="AY277" s="18" t="s">
        <v>178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86</v>
      </c>
      <c r="BK277" s="145">
        <f>ROUND(I277*H277,2)</f>
        <v>0</v>
      </c>
      <c r="BL277" s="18" t="s">
        <v>185</v>
      </c>
      <c r="BM277" s="144" t="s">
        <v>2895</v>
      </c>
    </row>
    <row r="278" spans="2:65" s="1" customFormat="1" ht="10.199999999999999">
      <c r="B278" s="34"/>
      <c r="D278" s="146" t="s">
        <v>187</v>
      </c>
      <c r="F278" s="147" t="s">
        <v>408</v>
      </c>
      <c r="I278" s="148"/>
      <c r="L278" s="34"/>
      <c r="M278" s="149"/>
      <c r="T278" s="55"/>
      <c r="AT278" s="18" t="s">
        <v>187</v>
      </c>
      <c r="AU278" s="18" t="s">
        <v>88</v>
      </c>
    </row>
    <row r="279" spans="2:65" s="12" customFormat="1" ht="20.399999999999999">
      <c r="B279" s="150"/>
      <c r="D279" s="151" t="s">
        <v>189</v>
      </c>
      <c r="E279" s="152" t="s">
        <v>32</v>
      </c>
      <c r="F279" s="153" t="s">
        <v>1046</v>
      </c>
      <c r="H279" s="152" t="s">
        <v>32</v>
      </c>
      <c r="I279" s="154"/>
      <c r="L279" s="150"/>
      <c r="M279" s="155"/>
      <c r="T279" s="156"/>
      <c r="AT279" s="152" t="s">
        <v>189</v>
      </c>
      <c r="AU279" s="152" t="s">
        <v>88</v>
      </c>
      <c r="AV279" s="12" t="s">
        <v>86</v>
      </c>
      <c r="AW279" s="12" t="s">
        <v>41</v>
      </c>
      <c r="AX279" s="12" t="s">
        <v>79</v>
      </c>
      <c r="AY279" s="152" t="s">
        <v>178</v>
      </c>
    </row>
    <row r="280" spans="2:65" s="13" customFormat="1" ht="10.199999999999999">
      <c r="B280" s="157"/>
      <c r="D280" s="151" t="s">
        <v>189</v>
      </c>
      <c r="E280" s="158" t="s">
        <v>32</v>
      </c>
      <c r="F280" s="159" t="s">
        <v>2896</v>
      </c>
      <c r="H280" s="160">
        <v>101.501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79</v>
      </c>
      <c r="AY280" s="158" t="s">
        <v>178</v>
      </c>
    </row>
    <row r="281" spans="2:65" s="13" customFormat="1" ht="10.199999999999999">
      <c r="B281" s="157"/>
      <c r="D281" s="151" t="s">
        <v>189</v>
      </c>
      <c r="E281" s="158" t="s">
        <v>32</v>
      </c>
      <c r="F281" s="159" t="s">
        <v>2888</v>
      </c>
      <c r="H281" s="160">
        <v>518.16300000000001</v>
      </c>
      <c r="I281" s="161"/>
      <c r="L281" s="157"/>
      <c r="M281" s="162"/>
      <c r="T281" s="163"/>
      <c r="AT281" s="158" t="s">
        <v>189</v>
      </c>
      <c r="AU281" s="158" t="s">
        <v>88</v>
      </c>
      <c r="AV281" s="13" t="s">
        <v>88</v>
      </c>
      <c r="AW281" s="13" t="s">
        <v>41</v>
      </c>
      <c r="AX281" s="13" t="s">
        <v>79</v>
      </c>
      <c r="AY281" s="158" t="s">
        <v>178</v>
      </c>
    </row>
    <row r="282" spans="2:65" s="15" customFormat="1" ht="10.199999999999999">
      <c r="B282" s="181"/>
      <c r="D282" s="151" t="s">
        <v>189</v>
      </c>
      <c r="E282" s="182" t="s">
        <v>32</v>
      </c>
      <c r="F282" s="183" t="s">
        <v>410</v>
      </c>
      <c r="H282" s="184">
        <v>619.66399999999999</v>
      </c>
      <c r="I282" s="185"/>
      <c r="L282" s="181"/>
      <c r="M282" s="186"/>
      <c r="T282" s="187"/>
      <c r="AT282" s="182" t="s">
        <v>189</v>
      </c>
      <c r="AU282" s="182" t="s">
        <v>88</v>
      </c>
      <c r="AV282" s="15" t="s">
        <v>199</v>
      </c>
      <c r="AW282" s="15" t="s">
        <v>41</v>
      </c>
      <c r="AX282" s="15" t="s">
        <v>79</v>
      </c>
      <c r="AY282" s="182" t="s">
        <v>178</v>
      </c>
    </row>
    <row r="283" spans="2:65" s="14" customFormat="1" ht="10.199999999999999">
      <c r="B283" s="164"/>
      <c r="D283" s="151" t="s">
        <v>189</v>
      </c>
      <c r="E283" s="165" t="s">
        <v>32</v>
      </c>
      <c r="F283" s="166" t="s">
        <v>192</v>
      </c>
      <c r="H283" s="167">
        <v>619.66399999999999</v>
      </c>
      <c r="I283" s="168"/>
      <c r="L283" s="164"/>
      <c r="M283" s="169"/>
      <c r="T283" s="170"/>
      <c r="AT283" s="165" t="s">
        <v>189</v>
      </c>
      <c r="AU283" s="165" t="s">
        <v>88</v>
      </c>
      <c r="AV283" s="14" t="s">
        <v>185</v>
      </c>
      <c r="AW283" s="14" t="s">
        <v>41</v>
      </c>
      <c r="AX283" s="14" t="s">
        <v>86</v>
      </c>
      <c r="AY283" s="165" t="s">
        <v>178</v>
      </c>
    </row>
    <row r="284" spans="2:65" s="13" customFormat="1" ht="10.199999999999999">
      <c r="B284" s="157"/>
      <c r="D284" s="151" t="s">
        <v>189</v>
      </c>
      <c r="F284" s="159" t="s">
        <v>2897</v>
      </c>
      <c r="H284" s="160">
        <v>1146.3779999999999</v>
      </c>
      <c r="I284" s="161"/>
      <c r="L284" s="157"/>
      <c r="M284" s="162"/>
      <c r="T284" s="163"/>
      <c r="AT284" s="158" t="s">
        <v>189</v>
      </c>
      <c r="AU284" s="158" t="s">
        <v>88</v>
      </c>
      <c r="AV284" s="13" t="s">
        <v>88</v>
      </c>
      <c r="AW284" s="13" t="s">
        <v>4</v>
      </c>
      <c r="AX284" s="13" t="s">
        <v>86</v>
      </c>
      <c r="AY284" s="158" t="s">
        <v>178</v>
      </c>
    </row>
    <row r="285" spans="2:65" s="1" customFormat="1" ht="37.799999999999997" customHeight="1">
      <c r="B285" s="34"/>
      <c r="C285" s="133" t="s">
        <v>397</v>
      </c>
      <c r="D285" s="133" t="s">
        <v>180</v>
      </c>
      <c r="E285" s="134" t="s">
        <v>413</v>
      </c>
      <c r="F285" s="135" t="s">
        <v>414</v>
      </c>
      <c r="G285" s="136" t="s">
        <v>277</v>
      </c>
      <c r="H285" s="137">
        <v>841.73299999999995</v>
      </c>
      <c r="I285" s="138"/>
      <c r="J285" s="139">
        <f>ROUND(I285*H285,2)</f>
        <v>0</v>
      </c>
      <c r="K285" s="135" t="s">
        <v>184</v>
      </c>
      <c r="L285" s="34"/>
      <c r="M285" s="140" t="s">
        <v>32</v>
      </c>
      <c r="N285" s="141" t="s">
        <v>50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185</v>
      </c>
      <c r="AT285" s="144" t="s">
        <v>180</v>
      </c>
      <c r="AU285" s="144" t="s">
        <v>88</v>
      </c>
      <c r="AY285" s="18" t="s">
        <v>178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86</v>
      </c>
      <c r="BK285" s="145">
        <f>ROUND(I285*H285,2)</f>
        <v>0</v>
      </c>
      <c r="BL285" s="18" t="s">
        <v>185</v>
      </c>
      <c r="BM285" s="144" t="s">
        <v>2898</v>
      </c>
    </row>
    <row r="286" spans="2:65" s="1" customFormat="1" ht="10.199999999999999">
      <c r="B286" s="34"/>
      <c r="D286" s="146" t="s">
        <v>187</v>
      </c>
      <c r="F286" s="147" t="s">
        <v>416</v>
      </c>
      <c r="I286" s="148"/>
      <c r="L286" s="34"/>
      <c r="M286" s="149"/>
      <c r="T286" s="55"/>
      <c r="AT286" s="18" t="s">
        <v>187</v>
      </c>
      <c r="AU286" s="18" t="s">
        <v>88</v>
      </c>
    </row>
    <row r="287" spans="2:65" s="13" customFormat="1" ht="10.199999999999999">
      <c r="B287" s="157"/>
      <c r="D287" s="151" t="s">
        <v>189</v>
      </c>
      <c r="E287" s="158" t="s">
        <v>32</v>
      </c>
      <c r="F287" s="159" t="s">
        <v>2873</v>
      </c>
      <c r="H287" s="160">
        <v>17.071999999999999</v>
      </c>
      <c r="I287" s="161"/>
      <c r="L287" s="157"/>
      <c r="M287" s="162"/>
      <c r="T287" s="163"/>
      <c r="AT287" s="158" t="s">
        <v>189</v>
      </c>
      <c r="AU287" s="158" t="s">
        <v>88</v>
      </c>
      <c r="AV287" s="13" t="s">
        <v>88</v>
      </c>
      <c r="AW287" s="13" t="s">
        <v>41</v>
      </c>
      <c r="AX287" s="13" t="s">
        <v>79</v>
      </c>
      <c r="AY287" s="158" t="s">
        <v>178</v>
      </c>
    </row>
    <row r="288" spans="2:65" s="13" customFormat="1" ht="10.199999999999999">
      <c r="B288" s="157"/>
      <c r="D288" s="151" t="s">
        <v>189</v>
      </c>
      <c r="E288" s="158" t="s">
        <v>32</v>
      </c>
      <c r="F288" s="159" t="s">
        <v>2874</v>
      </c>
      <c r="H288" s="160">
        <v>204.99700000000001</v>
      </c>
      <c r="I288" s="161"/>
      <c r="L288" s="157"/>
      <c r="M288" s="162"/>
      <c r="T288" s="163"/>
      <c r="AT288" s="158" t="s">
        <v>189</v>
      </c>
      <c r="AU288" s="158" t="s">
        <v>88</v>
      </c>
      <c r="AV288" s="13" t="s">
        <v>88</v>
      </c>
      <c r="AW288" s="13" t="s">
        <v>41</v>
      </c>
      <c r="AX288" s="13" t="s">
        <v>79</v>
      </c>
      <c r="AY288" s="158" t="s">
        <v>178</v>
      </c>
    </row>
    <row r="289" spans="2:65" s="15" customFormat="1" ht="10.199999999999999">
      <c r="B289" s="181"/>
      <c r="D289" s="151" t="s">
        <v>189</v>
      </c>
      <c r="E289" s="182" t="s">
        <v>32</v>
      </c>
      <c r="F289" s="183" t="s">
        <v>417</v>
      </c>
      <c r="H289" s="184">
        <v>222.06899999999999</v>
      </c>
      <c r="I289" s="185"/>
      <c r="L289" s="181"/>
      <c r="M289" s="186"/>
      <c r="T289" s="187"/>
      <c r="AT289" s="182" t="s">
        <v>189</v>
      </c>
      <c r="AU289" s="182" t="s">
        <v>88</v>
      </c>
      <c r="AV289" s="15" t="s">
        <v>199</v>
      </c>
      <c r="AW289" s="15" t="s">
        <v>41</v>
      </c>
      <c r="AX289" s="15" t="s">
        <v>79</v>
      </c>
      <c r="AY289" s="182" t="s">
        <v>178</v>
      </c>
    </row>
    <row r="290" spans="2:65" s="13" customFormat="1" ht="10.199999999999999">
      <c r="B290" s="157"/>
      <c r="D290" s="151" t="s">
        <v>189</v>
      </c>
      <c r="E290" s="158" t="s">
        <v>32</v>
      </c>
      <c r="F290" s="159" t="s">
        <v>2896</v>
      </c>
      <c r="H290" s="160">
        <v>101.501</v>
      </c>
      <c r="I290" s="161"/>
      <c r="L290" s="157"/>
      <c r="M290" s="162"/>
      <c r="T290" s="163"/>
      <c r="AT290" s="158" t="s">
        <v>189</v>
      </c>
      <c r="AU290" s="158" t="s">
        <v>88</v>
      </c>
      <c r="AV290" s="13" t="s">
        <v>88</v>
      </c>
      <c r="AW290" s="13" t="s">
        <v>41</v>
      </c>
      <c r="AX290" s="13" t="s">
        <v>79</v>
      </c>
      <c r="AY290" s="158" t="s">
        <v>178</v>
      </c>
    </row>
    <row r="291" spans="2:65" s="13" customFormat="1" ht="10.199999999999999">
      <c r="B291" s="157"/>
      <c r="D291" s="151" t="s">
        <v>189</v>
      </c>
      <c r="E291" s="158" t="s">
        <v>32</v>
      </c>
      <c r="F291" s="159" t="s">
        <v>2888</v>
      </c>
      <c r="H291" s="160">
        <v>518.16300000000001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79</v>
      </c>
      <c r="AY291" s="158" t="s">
        <v>178</v>
      </c>
    </row>
    <row r="292" spans="2:65" s="15" customFormat="1" ht="10.199999999999999">
      <c r="B292" s="181"/>
      <c r="D292" s="151" t="s">
        <v>189</v>
      </c>
      <c r="E292" s="182" t="s">
        <v>32</v>
      </c>
      <c r="F292" s="183" t="s">
        <v>410</v>
      </c>
      <c r="H292" s="184">
        <v>619.66399999999999</v>
      </c>
      <c r="I292" s="185"/>
      <c r="L292" s="181"/>
      <c r="M292" s="186"/>
      <c r="T292" s="187"/>
      <c r="AT292" s="182" t="s">
        <v>189</v>
      </c>
      <c r="AU292" s="182" t="s">
        <v>88</v>
      </c>
      <c r="AV292" s="15" t="s">
        <v>199</v>
      </c>
      <c r="AW292" s="15" t="s">
        <v>41</v>
      </c>
      <c r="AX292" s="15" t="s">
        <v>79</v>
      </c>
      <c r="AY292" s="182" t="s">
        <v>178</v>
      </c>
    </row>
    <row r="293" spans="2:65" s="14" customFormat="1" ht="10.199999999999999">
      <c r="B293" s="164"/>
      <c r="D293" s="151" t="s">
        <v>189</v>
      </c>
      <c r="E293" s="165" t="s">
        <v>32</v>
      </c>
      <c r="F293" s="166" t="s">
        <v>192</v>
      </c>
      <c r="H293" s="167">
        <v>841.73299999999995</v>
      </c>
      <c r="I293" s="168"/>
      <c r="L293" s="164"/>
      <c r="M293" s="169"/>
      <c r="T293" s="170"/>
      <c r="AT293" s="165" t="s">
        <v>189</v>
      </c>
      <c r="AU293" s="165" t="s">
        <v>88</v>
      </c>
      <c r="AV293" s="14" t="s">
        <v>185</v>
      </c>
      <c r="AW293" s="14" t="s">
        <v>41</v>
      </c>
      <c r="AX293" s="14" t="s">
        <v>86</v>
      </c>
      <c r="AY293" s="165" t="s">
        <v>178</v>
      </c>
    </row>
    <row r="294" spans="2:65" s="1" customFormat="1" ht="44.25" customHeight="1">
      <c r="B294" s="34"/>
      <c r="C294" s="133" t="s">
        <v>404</v>
      </c>
      <c r="D294" s="133" t="s">
        <v>180</v>
      </c>
      <c r="E294" s="134" t="s">
        <v>2899</v>
      </c>
      <c r="F294" s="135" t="s">
        <v>2900</v>
      </c>
      <c r="G294" s="136" t="s">
        <v>277</v>
      </c>
      <c r="H294" s="137">
        <v>7.798</v>
      </c>
      <c r="I294" s="138"/>
      <c r="J294" s="139">
        <f>ROUND(I294*H294,2)</f>
        <v>0</v>
      </c>
      <c r="K294" s="135" t="s">
        <v>184</v>
      </c>
      <c r="L294" s="34"/>
      <c r="M294" s="140" t="s">
        <v>32</v>
      </c>
      <c r="N294" s="141" t="s">
        <v>50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185</v>
      </c>
      <c r="AT294" s="144" t="s">
        <v>180</v>
      </c>
      <c r="AU294" s="144" t="s">
        <v>88</v>
      </c>
      <c r="AY294" s="18" t="s">
        <v>178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86</v>
      </c>
      <c r="BK294" s="145">
        <f>ROUND(I294*H294,2)</f>
        <v>0</v>
      </c>
      <c r="BL294" s="18" t="s">
        <v>185</v>
      </c>
      <c r="BM294" s="144" t="s">
        <v>2901</v>
      </c>
    </row>
    <row r="295" spans="2:65" s="1" customFormat="1" ht="10.199999999999999">
      <c r="B295" s="34"/>
      <c r="D295" s="146" t="s">
        <v>187</v>
      </c>
      <c r="F295" s="147" t="s">
        <v>2902</v>
      </c>
      <c r="I295" s="148"/>
      <c r="L295" s="34"/>
      <c r="M295" s="149"/>
      <c r="T295" s="55"/>
      <c r="AT295" s="18" t="s">
        <v>187</v>
      </c>
      <c r="AU295" s="18" t="s">
        <v>88</v>
      </c>
    </row>
    <row r="296" spans="2:65" s="12" customFormat="1" ht="10.199999999999999">
      <c r="B296" s="150"/>
      <c r="D296" s="151" t="s">
        <v>189</v>
      </c>
      <c r="E296" s="152" t="s">
        <v>32</v>
      </c>
      <c r="F296" s="153" t="s">
        <v>2813</v>
      </c>
      <c r="H296" s="152" t="s">
        <v>32</v>
      </c>
      <c r="I296" s="154"/>
      <c r="L296" s="150"/>
      <c r="M296" s="155"/>
      <c r="T296" s="156"/>
      <c r="AT296" s="152" t="s">
        <v>189</v>
      </c>
      <c r="AU296" s="152" t="s">
        <v>88</v>
      </c>
      <c r="AV296" s="12" t="s">
        <v>86</v>
      </c>
      <c r="AW296" s="12" t="s">
        <v>41</v>
      </c>
      <c r="AX296" s="12" t="s">
        <v>79</v>
      </c>
      <c r="AY296" s="152" t="s">
        <v>178</v>
      </c>
    </row>
    <row r="297" spans="2:65" s="12" customFormat="1" ht="10.199999999999999">
      <c r="B297" s="150"/>
      <c r="D297" s="151" t="s">
        <v>189</v>
      </c>
      <c r="E297" s="152" t="s">
        <v>32</v>
      </c>
      <c r="F297" s="153" t="s">
        <v>2798</v>
      </c>
      <c r="H297" s="152" t="s">
        <v>32</v>
      </c>
      <c r="I297" s="154"/>
      <c r="L297" s="150"/>
      <c r="M297" s="155"/>
      <c r="T297" s="156"/>
      <c r="AT297" s="152" t="s">
        <v>189</v>
      </c>
      <c r="AU297" s="152" t="s">
        <v>88</v>
      </c>
      <c r="AV297" s="12" t="s">
        <v>86</v>
      </c>
      <c r="AW297" s="12" t="s">
        <v>41</v>
      </c>
      <c r="AX297" s="12" t="s">
        <v>79</v>
      </c>
      <c r="AY297" s="152" t="s">
        <v>178</v>
      </c>
    </row>
    <row r="298" spans="2:65" s="12" customFormat="1" ht="10.199999999999999">
      <c r="B298" s="150"/>
      <c r="D298" s="151" t="s">
        <v>189</v>
      </c>
      <c r="E298" s="152" t="s">
        <v>32</v>
      </c>
      <c r="F298" s="153" t="s">
        <v>280</v>
      </c>
      <c r="H298" s="152" t="s">
        <v>32</v>
      </c>
      <c r="I298" s="154"/>
      <c r="L298" s="150"/>
      <c r="M298" s="155"/>
      <c r="T298" s="156"/>
      <c r="AT298" s="152" t="s">
        <v>189</v>
      </c>
      <c r="AU298" s="152" t="s">
        <v>88</v>
      </c>
      <c r="AV298" s="12" t="s">
        <v>86</v>
      </c>
      <c r="AW298" s="12" t="s">
        <v>41</v>
      </c>
      <c r="AX298" s="12" t="s">
        <v>79</v>
      </c>
      <c r="AY298" s="152" t="s">
        <v>178</v>
      </c>
    </row>
    <row r="299" spans="2:65" s="12" customFormat="1" ht="20.399999999999999">
      <c r="B299" s="150"/>
      <c r="D299" s="151" t="s">
        <v>189</v>
      </c>
      <c r="E299" s="152" t="s">
        <v>32</v>
      </c>
      <c r="F299" s="153" t="s">
        <v>1050</v>
      </c>
      <c r="H299" s="152" t="s">
        <v>32</v>
      </c>
      <c r="I299" s="154"/>
      <c r="L299" s="150"/>
      <c r="M299" s="155"/>
      <c r="T299" s="156"/>
      <c r="AT299" s="152" t="s">
        <v>189</v>
      </c>
      <c r="AU299" s="152" t="s">
        <v>88</v>
      </c>
      <c r="AV299" s="12" t="s">
        <v>86</v>
      </c>
      <c r="AW299" s="12" t="s">
        <v>41</v>
      </c>
      <c r="AX299" s="12" t="s">
        <v>79</v>
      </c>
      <c r="AY299" s="152" t="s">
        <v>178</v>
      </c>
    </row>
    <row r="300" spans="2:65" s="13" customFormat="1" ht="10.199999999999999">
      <c r="B300" s="157"/>
      <c r="D300" s="151" t="s">
        <v>189</v>
      </c>
      <c r="E300" s="158" t="s">
        <v>32</v>
      </c>
      <c r="F300" s="159" t="s">
        <v>2903</v>
      </c>
      <c r="H300" s="160">
        <v>71.033000000000001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79</v>
      </c>
      <c r="AY300" s="158" t="s">
        <v>178</v>
      </c>
    </row>
    <row r="301" spans="2:65" s="13" customFormat="1" ht="10.199999999999999">
      <c r="B301" s="157"/>
      <c r="D301" s="151" t="s">
        <v>189</v>
      </c>
      <c r="E301" s="158" t="s">
        <v>32</v>
      </c>
      <c r="F301" s="159" t="s">
        <v>2904</v>
      </c>
      <c r="H301" s="160">
        <v>6.4580000000000002</v>
      </c>
      <c r="I301" s="161"/>
      <c r="L301" s="157"/>
      <c r="M301" s="162"/>
      <c r="T301" s="163"/>
      <c r="AT301" s="158" t="s">
        <v>189</v>
      </c>
      <c r="AU301" s="158" t="s">
        <v>88</v>
      </c>
      <c r="AV301" s="13" t="s">
        <v>88</v>
      </c>
      <c r="AW301" s="13" t="s">
        <v>41</v>
      </c>
      <c r="AX301" s="13" t="s">
        <v>79</v>
      </c>
      <c r="AY301" s="158" t="s">
        <v>178</v>
      </c>
    </row>
    <row r="302" spans="2:65" s="13" customFormat="1" ht="10.199999999999999">
      <c r="B302" s="157"/>
      <c r="D302" s="151" t="s">
        <v>189</v>
      </c>
      <c r="E302" s="158" t="s">
        <v>32</v>
      </c>
      <c r="F302" s="159" t="s">
        <v>2905</v>
      </c>
      <c r="H302" s="160">
        <v>-3.85</v>
      </c>
      <c r="I302" s="161"/>
      <c r="L302" s="157"/>
      <c r="M302" s="162"/>
      <c r="T302" s="163"/>
      <c r="AT302" s="158" t="s">
        <v>189</v>
      </c>
      <c r="AU302" s="158" t="s">
        <v>88</v>
      </c>
      <c r="AV302" s="13" t="s">
        <v>88</v>
      </c>
      <c r="AW302" s="13" t="s">
        <v>41</v>
      </c>
      <c r="AX302" s="13" t="s">
        <v>79</v>
      </c>
      <c r="AY302" s="158" t="s">
        <v>178</v>
      </c>
    </row>
    <row r="303" spans="2:65" s="13" customFormat="1" ht="10.199999999999999">
      <c r="B303" s="157"/>
      <c r="D303" s="151" t="s">
        <v>189</v>
      </c>
      <c r="E303" s="158" t="s">
        <v>32</v>
      </c>
      <c r="F303" s="159" t="s">
        <v>2906</v>
      </c>
      <c r="H303" s="160">
        <v>-0.93799999999999994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41</v>
      </c>
      <c r="AX303" s="13" t="s">
        <v>79</v>
      </c>
      <c r="AY303" s="158" t="s">
        <v>178</v>
      </c>
    </row>
    <row r="304" spans="2:65" s="13" customFormat="1" ht="10.199999999999999">
      <c r="B304" s="157"/>
      <c r="D304" s="151" t="s">
        <v>189</v>
      </c>
      <c r="E304" s="158" t="s">
        <v>32</v>
      </c>
      <c r="F304" s="159" t="s">
        <v>2907</v>
      </c>
      <c r="H304" s="160">
        <v>-0.22500000000000001</v>
      </c>
      <c r="I304" s="161"/>
      <c r="L304" s="157"/>
      <c r="M304" s="162"/>
      <c r="T304" s="163"/>
      <c r="AT304" s="158" t="s">
        <v>189</v>
      </c>
      <c r="AU304" s="158" t="s">
        <v>88</v>
      </c>
      <c r="AV304" s="13" t="s">
        <v>88</v>
      </c>
      <c r="AW304" s="13" t="s">
        <v>41</v>
      </c>
      <c r="AX304" s="13" t="s">
        <v>79</v>
      </c>
      <c r="AY304" s="158" t="s">
        <v>178</v>
      </c>
    </row>
    <row r="305" spans="2:65" s="13" customFormat="1" ht="10.199999999999999">
      <c r="B305" s="157"/>
      <c r="D305" s="151" t="s">
        <v>189</v>
      </c>
      <c r="E305" s="158" t="s">
        <v>32</v>
      </c>
      <c r="F305" s="159" t="s">
        <v>2908</v>
      </c>
      <c r="H305" s="160">
        <v>-23.1</v>
      </c>
      <c r="I305" s="161"/>
      <c r="L305" s="157"/>
      <c r="M305" s="162"/>
      <c r="T305" s="163"/>
      <c r="AT305" s="158" t="s">
        <v>189</v>
      </c>
      <c r="AU305" s="158" t="s">
        <v>88</v>
      </c>
      <c r="AV305" s="13" t="s">
        <v>88</v>
      </c>
      <c r="AW305" s="13" t="s">
        <v>41</v>
      </c>
      <c r="AX305" s="13" t="s">
        <v>79</v>
      </c>
      <c r="AY305" s="158" t="s">
        <v>178</v>
      </c>
    </row>
    <row r="306" spans="2:65" s="13" customFormat="1" ht="20.399999999999999">
      <c r="B306" s="157"/>
      <c r="D306" s="151" t="s">
        <v>189</v>
      </c>
      <c r="E306" s="158" t="s">
        <v>32</v>
      </c>
      <c r="F306" s="159" t="s">
        <v>2909</v>
      </c>
      <c r="H306" s="160">
        <v>-19.25</v>
      </c>
      <c r="I306" s="161"/>
      <c r="L306" s="157"/>
      <c r="M306" s="162"/>
      <c r="T306" s="163"/>
      <c r="AT306" s="158" t="s">
        <v>189</v>
      </c>
      <c r="AU306" s="158" t="s">
        <v>88</v>
      </c>
      <c r="AV306" s="13" t="s">
        <v>88</v>
      </c>
      <c r="AW306" s="13" t="s">
        <v>41</v>
      </c>
      <c r="AX306" s="13" t="s">
        <v>79</v>
      </c>
      <c r="AY306" s="158" t="s">
        <v>178</v>
      </c>
    </row>
    <row r="307" spans="2:65" s="13" customFormat="1" ht="20.399999999999999">
      <c r="B307" s="157"/>
      <c r="D307" s="151" t="s">
        <v>189</v>
      </c>
      <c r="E307" s="158" t="s">
        <v>32</v>
      </c>
      <c r="F307" s="159" t="s">
        <v>2910</v>
      </c>
      <c r="H307" s="160">
        <v>-1.75</v>
      </c>
      <c r="I307" s="161"/>
      <c r="L307" s="157"/>
      <c r="M307" s="162"/>
      <c r="T307" s="163"/>
      <c r="AT307" s="158" t="s">
        <v>189</v>
      </c>
      <c r="AU307" s="158" t="s">
        <v>88</v>
      </c>
      <c r="AV307" s="13" t="s">
        <v>88</v>
      </c>
      <c r="AW307" s="13" t="s">
        <v>41</v>
      </c>
      <c r="AX307" s="13" t="s">
        <v>79</v>
      </c>
      <c r="AY307" s="158" t="s">
        <v>178</v>
      </c>
    </row>
    <row r="308" spans="2:65" s="13" customFormat="1" ht="10.199999999999999">
      <c r="B308" s="157"/>
      <c r="D308" s="151" t="s">
        <v>189</v>
      </c>
      <c r="E308" s="158" t="s">
        <v>32</v>
      </c>
      <c r="F308" s="159" t="s">
        <v>2911</v>
      </c>
      <c r="H308" s="160">
        <v>-18.864999999999998</v>
      </c>
      <c r="I308" s="161"/>
      <c r="L308" s="157"/>
      <c r="M308" s="162"/>
      <c r="T308" s="163"/>
      <c r="AT308" s="158" t="s">
        <v>189</v>
      </c>
      <c r="AU308" s="158" t="s">
        <v>88</v>
      </c>
      <c r="AV308" s="13" t="s">
        <v>88</v>
      </c>
      <c r="AW308" s="13" t="s">
        <v>41</v>
      </c>
      <c r="AX308" s="13" t="s">
        <v>79</v>
      </c>
      <c r="AY308" s="158" t="s">
        <v>178</v>
      </c>
    </row>
    <row r="309" spans="2:65" s="13" customFormat="1" ht="20.399999999999999">
      <c r="B309" s="157"/>
      <c r="D309" s="151" t="s">
        <v>189</v>
      </c>
      <c r="E309" s="158" t="s">
        <v>32</v>
      </c>
      <c r="F309" s="159" t="s">
        <v>2912</v>
      </c>
      <c r="H309" s="160">
        <v>-1.7150000000000001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79</v>
      </c>
      <c r="AY309" s="158" t="s">
        <v>178</v>
      </c>
    </row>
    <row r="310" spans="2:65" s="14" customFormat="1" ht="10.199999999999999">
      <c r="B310" s="164"/>
      <c r="D310" s="151" t="s">
        <v>189</v>
      </c>
      <c r="E310" s="165" t="s">
        <v>32</v>
      </c>
      <c r="F310" s="166" t="s">
        <v>192</v>
      </c>
      <c r="H310" s="167">
        <v>7.7980000000000098</v>
      </c>
      <c r="I310" s="168"/>
      <c r="L310" s="164"/>
      <c r="M310" s="169"/>
      <c r="T310" s="170"/>
      <c r="AT310" s="165" t="s">
        <v>189</v>
      </c>
      <c r="AU310" s="165" t="s">
        <v>88</v>
      </c>
      <c r="AV310" s="14" t="s">
        <v>185</v>
      </c>
      <c r="AW310" s="14" t="s">
        <v>41</v>
      </c>
      <c r="AX310" s="14" t="s">
        <v>86</v>
      </c>
      <c r="AY310" s="165" t="s">
        <v>178</v>
      </c>
    </row>
    <row r="311" spans="2:65" s="1" customFormat="1" ht="16.5" customHeight="1">
      <c r="B311" s="34"/>
      <c r="C311" s="171" t="s">
        <v>412</v>
      </c>
      <c r="D311" s="171" t="s">
        <v>398</v>
      </c>
      <c r="E311" s="172" t="s">
        <v>435</v>
      </c>
      <c r="F311" s="173" t="s">
        <v>436</v>
      </c>
      <c r="G311" s="174" t="s">
        <v>401</v>
      </c>
      <c r="H311" s="175">
        <v>7.798</v>
      </c>
      <c r="I311" s="176"/>
      <c r="J311" s="177">
        <f>ROUND(I311*H311,2)</f>
        <v>0</v>
      </c>
      <c r="K311" s="173" t="s">
        <v>184</v>
      </c>
      <c r="L311" s="178"/>
      <c r="M311" s="179" t="s">
        <v>32</v>
      </c>
      <c r="N311" s="180" t="s">
        <v>50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241</v>
      </c>
      <c r="AT311" s="144" t="s">
        <v>398</v>
      </c>
      <c r="AU311" s="144" t="s">
        <v>88</v>
      </c>
      <c r="AY311" s="18" t="s">
        <v>178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86</v>
      </c>
      <c r="BK311" s="145">
        <f>ROUND(I311*H311,2)</f>
        <v>0</v>
      </c>
      <c r="BL311" s="18" t="s">
        <v>185</v>
      </c>
      <c r="BM311" s="144" t="s">
        <v>2913</v>
      </c>
    </row>
    <row r="312" spans="2:65" s="13" customFormat="1" ht="10.199999999999999">
      <c r="B312" s="157"/>
      <c r="D312" s="151" t="s">
        <v>189</v>
      </c>
      <c r="E312" s="158" t="s">
        <v>32</v>
      </c>
      <c r="F312" s="159" t="s">
        <v>2914</v>
      </c>
      <c r="H312" s="160">
        <v>3.899</v>
      </c>
      <c r="I312" s="161"/>
      <c r="L312" s="157"/>
      <c r="M312" s="162"/>
      <c r="T312" s="163"/>
      <c r="AT312" s="158" t="s">
        <v>189</v>
      </c>
      <c r="AU312" s="158" t="s">
        <v>88</v>
      </c>
      <c r="AV312" s="13" t="s">
        <v>88</v>
      </c>
      <c r="AW312" s="13" t="s">
        <v>41</v>
      </c>
      <c r="AX312" s="13" t="s">
        <v>86</v>
      </c>
      <c r="AY312" s="158" t="s">
        <v>178</v>
      </c>
    </row>
    <row r="313" spans="2:65" s="13" customFormat="1" ht="10.199999999999999">
      <c r="B313" s="157"/>
      <c r="D313" s="151" t="s">
        <v>189</v>
      </c>
      <c r="F313" s="159" t="s">
        <v>2915</v>
      </c>
      <c r="H313" s="160">
        <v>7.798</v>
      </c>
      <c r="I313" s="161"/>
      <c r="L313" s="157"/>
      <c r="M313" s="162"/>
      <c r="T313" s="163"/>
      <c r="AT313" s="158" t="s">
        <v>189</v>
      </c>
      <c r="AU313" s="158" t="s">
        <v>88</v>
      </c>
      <c r="AV313" s="13" t="s">
        <v>88</v>
      </c>
      <c r="AW313" s="13" t="s">
        <v>4</v>
      </c>
      <c r="AX313" s="13" t="s">
        <v>86</v>
      </c>
      <c r="AY313" s="158" t="s">
        <v>178</v>
      </c>
    </row>
    <row r="314" spans="2:65" s="1" customFormat="1" ht="44.25" customHeight="1">
      <c r="B314" s="34"/>
      <c r="C314" s="133" t="s">
        <v>418</v>
      </c>
      <c r="D314" s="133" t="s">
        <v>180</v>
      </c>
      <c r="E314" s="134" t="s">
        <v>419</v>
      </c>
      <c r="F314" s="135" t="s">
        <v>420</v>
      </c>
      <c r="G314" s="136" t="s">
        <v>277</v>
      </c>
      <c r="H314" s="137">
        <v>233.33699999999999</v>
      </c>
      <c r="I314" s="138"/>
      <c r="J314" s="139">
        <f>ROUND(I314*H314,2)</f>
        <v>0</v>
      </c>
      <c r="K314" s="135" t="s">
        <v>184</v>
      </c>
      <c r="L314" s="34"/>
      <c r="M314" s="140" t="s">
        <v>32</v>
      </c>
      <c r="N314" s="141" t="s">
        <v>50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185</v>
      </c>
      <c r="AT314" s="144" t="s">
        <v>180</v>
      </c>
      <c r="AU314" s="144" t="s">
        <v>88</v>
      </c>
      <c r="AY314" s="18" t="s">
        <v>178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86</v>
      </c>
      <c r="BK314" s="145">
        <f>ROUND(I314*H314,2)</f>
        <v>0</v>
      </c>
      <c r="BL314" s="18" t="s">
        <v>185</v>
      </c>
      <c r="BM314" s="144" t="s">
        <v>2916</v>
      </c>
    </row>
    <row r="315" spans="2:65" s="1" customFormat="1" ht="10.199999999999999">
      <c r="B315" s="34"/>
      <c r="D315" s="146" t="s">
        <v>187</v>
      </c>
      <c r="F315" s="147" t="s">
        <v>422</v>
      </c>
      <c r="I315" s="148"/>
      <c r="L315" s="34"/>
      <c r="M315" s="149"/>
      <c r="T315" s="55"/>
      <c r="AT315" s="18" t="s">
        <v>187</v>
      </c>
      <c r="AU315" s="18" t="s">
        <v>88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2813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2798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2" customFormat="1" ht="10.199999999999999">
      <c r="B318" s="150"/>
      <c r="D318" s="151" t="s">
        <v>189</v>
      </c>
      <c r="E318" s="152" t="s">
        <v>32</v>
      </c>
      <c r="F318" s="153" t="s">
        <v>280</v>
      </c>
      <c r="H318" s="152" t="s">
        <v>32</v>
      </c>
      <c r="I318" s="154"/>
      <c r="L318" s="150"/>
      <c r="M318" s="155"/>
      <c r="T318" s="156"/>
      <c r="AT318" s="152" t="s">
        <v>189</v>
      </c>
      <c r="AU318" s="152" t="s">
        <v>88</v>
      </c>
      <c r="AV318" s="12" t="s">
        <v>86</v>
      </c>
      <c r="AW318" s="12" t="s">
        <v>41</v>
      </c>
      <c r="AX318" s="12" t="s">
        <v>79</v>
      </c>
      <c r="AY318" s="152" t="s">
        <v>178</v>
      </c>
    </row>
    <row r="319" spans="2:65" s="12" customFormat="1" ht="20.399999999999999">
      <c r="B319" s="150"/>
      <c r="D319" s="151" t="s">
        <v>189</v>
      </c>
      <c r="E319" s="152" t="s">
        <v>32</v>
      </c>
      <c r="F319" s="153" t="s">
        <v>1050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3" customFormat="1" ht="10.199999999999999">
      <c r="B320" s="157"/>
      <c r="D320" s="151" t="s">
        <v>189</v>
      </c>
      <c r="E320" s="158" t="s">
        <v>32</v>
      </c>
      <c r="F320" s="159" t="s">
        <v>2917</v>
      </c>
      <c r="H320" s="160">
        <v>807.74099999999999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3" customFormat="1" ht="10.199999999999999">
      <c r="B321" s="157"/>
      <c r="D321" s="151" t="s">
        <v>189</v>
      </c>
      <c r="E321" s="158" t="s">
        <v>32</v>
      </c>
      <c r="F321" s="159" t="s">
        <v>2918</v>
      </c>
      <c r="H321" s="160">
        <v>122.693</v>
      </c>
      <c r="I321" s="161"/>
      <c r="L321" s="157"/>
      <c r="M321" s="162"/>
      <c r="T321" s="163"/>
      <c r="AT321" s="158" t="s">
        <v>189</v>
      </c>
      <c r="AU321" s="158" t="s">
        <v>88</v>
      </c>
      <c r="AV321" s="13" t="s">
        <v>88</v>
      </c>
      <c r="AW321" s="13" t="s">
        <v>41</v>
      </c>
      <c r="AX321" s="13" t="s">
        <v>79</v>
      </c>
      <c r="AY321" s="158" t="s">
        <v>178</v>
      </c>
    </row>
    <row r="322" spans="2:65" s="13" customFormat="1" ht="10.199999999999999">
      <c r="B322" s="157"/>
      <c r="D322" s="151" t="s">
        <v>189</v>
      </c>
      <c r="E322" s="158" t="s">
        <v>32</v>
      </c>
      <c r="F322" s="159" t="s">
        <v>2919</v>
      </c>
      <c r="H322" s="160">
        <v>-43.78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41</v>
      </c>
      <c r="AX322" s="13" t="s">
        <v>79</v>
      </c>
      <c r="AY322" s="158" t="s">
        <v>178</v>
      </c>
    </row>
    <row r="323" spans="2:65" s="13" customFormat="1" ht="10.199999999999999">
      <c r="B323" s="157"/>
      <c r="D323" s="151" t="s">
        <v>189</v>
      </c>
      <c r="E323" s="158" t="s">
        <v>32</v>
      </c>
      <c r="F323" s="159" t="s">
        <v>2920</v>
      </c>
      <c r="H323" s="160">
        <v>-17.812999999999999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3" customFormat="1" ht="10.199999999999999">
      <c r="B324" s="157"/>
      <c r="D324" s="151" t="s">
        <v>189</v>
      </c>
      <c r="E324" s="158" t="s">
        <v>32</v>
      </c>
      <c r="F324" s="159" t="s">
        <v>2921</v>
      </c>
      <c r="H324" s="160">
        <v>-4.2750000000000004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41</v>
      </c>
      <c r="AX324" s="13" t="s">
        <v>79</v>
      </c>
      <c r="AY324" s="158" t="s">
        <v>178</v>
      </c>
    </row>
    <row r="325" spans="2:65" s="13" customFormat="1" ht="10.199999999999999">
      <c r="B325" s="157"/>
      <c r="D325" s="151" t="s">
        <v>189</v>
      </c>
      <c r="E325" s="158" t="s">
        <v>32</v>
      </c>
      <c r="F325" s="159" t="s">
        <v>2922</v>
      </c>
      <c r="H325" s="160">
        <v>-262.68</v>
      </c>
      <c r="I325" s="161"/>
      <c r="L325" s="157"/>
      <c r="M325" s="162"/>
      <c r="T325" s="163"/>
      <c r="AT325" s="158" t="s">
        <v>189</v>
      </c>
      <c r="AU325" s="158" t="s">
        <v>88</v>
      </c>
      <c r="AV325" s="13" t="s">
        <v>88</v>
      </c>
      <c r="AW325" s="13" t="s">
        <v>41</v>
      </c>
      <c r="AX325" s="13" t="s">
        <v>79</v>
      </c>
      <c r="AY325" s="158" t="s">
        <v>178</v>
      </c>
    </row>
    <row r="326" spans="2:65" s="13" customFormat="1" ht="20.399999999999999">
      <c r="B326" s="157"/>
      <c r="D326" s="151" t="s">
        <v>189</v>
      </c>
      <c r="E326" s="158" t="s">
        <v>32</v>
      </c>
      <c r="F326" s="159" t="s">
        <v>2923</v>
      </c>
      <c r="H326" s="160">
        <v>-72.325000000000003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41</v>
      </c>
      <c r="AX326" s="13" t="s">
        <v>79</v>
      </c>
      <c r="AY326" s="158" t="s">
        <v>178</v>
      </c>
    </row>
    <row r="327" spans="2:65" s="13" customFormat="1" ht="20.399999999999999">
      <c r="B327" s="157"/>
      <c r="D327" s="151" t="s">
        <v>189</v>
      </c>
      <c r="E327" s="158" t="s">
        <v>32</v>
      </c>
      <c r="F327" s="159" t="s">
        <v>2924</v>
      </c>
      <c r="H327" s="160">
        <v>-12.25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3" customFormat="1" ht="20.399999999999999">
      <c r="B328" s="157"/>
      <c r="D328" s="151" t="s">
        <v>189</v>
      </c>
      <c r="E328" s="158" t="s">
        <v>32</v>
      </c>
      <c r="F328" s="159" t="s">
        <v>2925</v>
      </c>
      <c r="H328" s="160">
        <v>-70.879000000000005</v>
      </c>
      <c r="I328" s="161"/>
      <c r="L328" s="157"/>
      <c r="M328" s="162"/>
      <c r="T328" s="163"/>
      <c r="AT328" s="158" t="s">
        <v>189</v>
      </c>
      <c r="AU328" s="158" t="s">
        <v>88</v>
      </c>
      <c r="AV328" s="13" t="s">
        <v>88</v>
      </c>
      <c r="AW328" s="13" t="s">
        <v>41</v>
      </c>
      <c r="AX328" s="13" t="s">
        <v>79</v>
      </c>
      <c r="AY328" s="158" t="s">
        <v>178</v>
      </c>
    </row>
    <row r="329" spans="2:65" s="13" customFormat="1" ht="20.399999999999999">
      <c r="B329" s="157"/>
      <c r="D329" s="151" t="s">
        <v>189</v>
      </c>
      <c r="E329" s="158" t="s">
        <v>32</v>
      </c>
      <c r="F329" s="159" t="s">
        <v>2926</v>
      </c>
      <c r="H329" s="160">
        <v>-12.005000000000001</v>
      </c>
      <c r="I329" s="161"/>
      <c r="L329" s="157"/>
      <c r="M329" s="162"/>
      <c r="T329" s="163"/>
      <c r="AT329" s="158" t="s">
        <v>189</v>
      </c>
      <c r="AU329" s="158" t="s">
        <v>88</v>
      </c>
      <c r="AV329" s="13" t="s">
        <v>88</v>
      </c>
      <c r="AW329" s="13" t="s">
        <v>41</v>
      </c>
      <c r="AX329" s="13" t="s">
        <v>79</v>
      </c>
      <c r="AY329" s="158" t="s">
        <v>178</v>
      </c>
    </row>
    <row r="330" spans="2:65" s="13" customFormat="1" ht="10.199999999999999">
      <c r="B330" s="157"/>
      <c r="D330" s="151" t="s">
        <v>189</v>
      </c>
      <c r="E330" s="158" t="s">
        <v>32</v>
      </c>
      <c r="F330" s="159" t="s">
        <v>2927</v>
      </c>
      <c r="H330" s="160">
        <v>-175.89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3" customFormat="1" ht="20.399999999999999">
      <c r="B331" s="157"/>
      <c r="D331" s="151" t="s">
        <v>189</v>
      </c>
      <c r="E331" s="158" t="s">
        <v>32</v>
      </c>
      <c r="F331" s="159" t="s">
        <v>2928</v>
      </c>
      <c r="H331" s="160">
        <v>-25.2</v>
      </c>
      <c r="I331" s="161"/>
      <c r="L331" s="157"/>
      <c r="M331" s="162"/>
      <c r="T331" s="163"/>
      <c r="AT331" s="158" t="s">
        <v>189</v>
      </c>
      <c r="AU331" s="158" t="s">
        <v>88</v>
      </c>
      <c r="AV331" s="13" t="s">
        <v>88</v>
      </c>
      <c r="AW331" s="13" t="s">
        <v>41</v>
      </c>
      <c r="AX331" s="13" t="s">
        <v>79</v>
      </c>
      <c r="AY331" s="158" t="s">
        <v>178</v>
      </c>
    </row>
    <row r="332" spans="2:65" s="14" customFormat="1" ht="10.199999999999999">
      <c r="B332" s="164"/>
      <c r="D332" s="151" t="s">
        <v>189</v>
      </c>
      <c r="E332" s="165" t="s">
        <v>32</v>
      </c>
      <c r="F332" s="166" t="s">
        <v>192</v>
      </c>
      <c r="H332" s="167">
        <v>233.33699999999999</v>
      </c>
      <c r="I332" s="168"/>
      <c r="L332" s="164"/>
      <c r="M332" s="169"/>
      <c r="T332" s="170"/>
      <c r="AT332" s="165" t="s">
        <v>189</v>
      </c>
      <c r="AU332" s="165" t="s">
        <v>88</v>
      </c>
      <c r="AV332" s="14" t="s">
        <v>185</v>
      </c>
      <c r="AW332" s="14" t="s">
        <v>41</v>
      </c>
      <c r="AX332" s="14" t="s">
        <v>86</v>
      </c>
      <c r="AY332" s="165" t="s">
        <v>178</v>
      </c>
    </row>
    <row r="333" spans="2:65" s="1" customFormat="1" ht="16.5" customHeight="1">
      <c r="B333" s="34"/>
      <c r="C333" s="171" t="s">
        <v>434</v>
      </c>
      <c r="D333" s="171" t="s">
        <v>398</v>
      </c>
      <c r="E333" s="172" t="s">
        <v>435</v>
      </c>
      <c r="F333" s="173" t="s">
        <v>436</v>
      </c>
      <c r="G333" s="174" t="s">
        <v>401</v>
      </c>
      <c r="H333" s="175">
        <v>233.33799999999999</v>
      </c>
      <c r="I333" s="176"/>
      <c r="J333" s="177">
        <f>ROUND(I333*H333,2)</f>
        <v>0</v>
      </c>
      <c r="K333" s="173" t="s">
        <v>184</v>
      </c>
      <c r="L333" s="178"/>
      <c r="M333" s="179" t="s">
        <v>32</v>
      </c>
      <c r="N333" s="180" t="s">
        <v>50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AR333" s="144" t="s">
        <v>241</v>
      </c>
      <c r="AT333" s="144" t="s">
        <v>398</v>
      </c>
      <c r="AU333" s="144" t="s">
        <v>88</v>
      </c>
      <c r="AY333" s="18" t="s">
        <v>178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86</v>
      </c>
      <c r="BK333" s="145">
        <f>ROUND(I333*H333,2)</f>
        <v>0</v>
      </c>
      <c r="BL333" s="18" t="s">
        <v>185</v>
      </c>
      <c r="BM333" s="144" t="s">
        <v>2929</v>
      </c>
    </row>
    <row r="334" spans="2:65" s="13" customFormat="1" ht="10.199999999999999">
      <c r="B334" s="157"/>
      <c r="D334" s="151" t="s">
        <v>189</v>
      </c>
      <c r="E334" s="158" t="s">
        <v>32</v>
      </c>
      <c r="F334" s="159" t="s">
        <v>2930</v>
      </c>
      <c r="H334" s="160">
        <v>116.669</v>
      </c>
      <c r="I334" s="161"/>
      <c r="L334" s="157"/>
      <c r="M334" s="162"/>
      <c r="T334" s="163"/>
      <c r="AT334" s="158" t="s">
        <v>189</v>
      </c>
      <c r="AU334" s="158" t="s">
        <v>88</v>
      </c>
      <c r="AV334" s="13" t="s">
        <v>88</v>
      </c>
      <c r="AW334" s="13" t="s">
        <v>41</v>
      </c>
      <c r="AX334" s="13" t="s">
        <v>86</v>
      </c>
      <c r="AY334" s="158" t="s">
        <v>178</v>
      </c>
    </row>
    <row r="335" spans="2:65" s="13" customFormat="1" ht="10.199999999999999">
      <c r="B335" s="157"/>
      <c r="D335" s="151" t="s">
        <v>189</v>
      </c>
      <c r="F335" s="159" t="s">
        <v>2931</v>
      </c>
      <c r="H335" s="160">
        <v>233.33799999999999</v>
      </c>
      <c r="I335" s="161"/>
      <c r="L335" s="157"/>
      <c r="M335" s="162"/>
      <c r="T335" s="163"/>
      <c r="AT335" s="158" t="s">
        <v>189</v>
      </c>
      <c r="AU335" s="158" t="s">
        <v>88</v>
      </c>
      <c r="AV335" s="13" t="s">
        <v>88</v>
      </c>
      <c r="AW335" s="13" t="s">
        <v>4</v>
      </c>
      <c r="AX335" s="13" t="s">
        <v>86</v>
      </c>
      <c r="AY335" s="158" t="s">
        <v>178</v>
      </c>
    </row>
    <row r="336" spans="2:65" s="1" customFormat="1" ht="66.75" customHeight="1">
      <c r="B336" s="34"/>
      <c r="C336" s="133" t="s">
        <v>439</v>
      </c>
      <c r="D336" s="133" t="s">
        <v>180</v>
      </c>
      <c r="E336" s="134" t="s">
        <v>2932</v>
      </c>
      <c r="F336" s="135" t="s">
        <v>2933</v>
      </c>
      <c r="G336" s="136" t="s">
        <v>277</v>
      </c>
      <c r="H336" s="137">
        <v>19.86</v>
      </c>
      <c r="I336" s="138"/>
      <c r="J336" s="139">
        <f>ROUND(I336*H336,2)</f>
        <v>0</v>
      </c>
      <c r="K336" s="135" t="s">
        <v>184</v>
      </c>
      <c r="L336" s="34"/>
      <c r="M336" s="140" t="s">
        <v>32</v>
      </c>
      <c r="N336" s="141" t="s">
        <v>50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185</v>
      </c>
      <c r="AT336" s="144" t="s">
        <v>180</v>
      </c>
      <c r="AU336" s="144" t="s">
        <v>88</v>
      </c>
      <c r="AY336" s="18" t="s">
        <v>178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86</v>
      </c>
      <c r="BK336" s="145">
        <f>ROUND(I336*H336,2)</f>
        <v>0</v>
      </c>
      <c r="BL336" s="18" t="s">
        <v>185</v>
      </c>
      <c r="BM336" s="144" t="s">
        <v>2934</v>
      </c>
    </row>
    <row r="337" spans="2:65" s="1" customFormat="1" ht="10.199999999999999">
      <c r="B337" s="34"/>
      <c r="D337" s="146" t="s">
        <v>187</v>
      </c>
      <c r="F337" s="147" t="s">
        <v>2935</v>
      </c>
      <c r="I337" s="148"/>
      <c r="L337" s="34"/>
      <c r="M337" s="149"/>
      <c r="T337" s="55"/>
      <c r="AT337" s="18" t="s">
        <v>187</v>
      </c>
      <c r="AU337" s="18" t="s">
        <v>88</v>
      </c>
    </row>
    <row r="338" spans="2:65" s="12" customFormat="1" ht="10.199999999999999">
      <c r="B338" s="150"/>
      <c r="D338" s="151" t="s">
        <v>189</v>
      </c>
      <c r="E338" s="152" t="s">
        <v>32</v>
      </c>
      <c r="F338" s="153" t="s">
        <v>2813</v>
      </c>
      <c r="H338" s="152" t="s">
        <v>32</v>
      </c>
      <c r="I338" s="154"/>
      <c r="L338" s="150"/>
      <c r="M338" s="155"/>
      <c r="T338" s="156"/>
      <c r="AT338" s="152" t="s">
        <v>189</v>
      </c>
      <c r="AU338" s="152" t="s">
        <v>88</v>
      </c>
      <c r="AV338" s="12" t="s">
        <v>86</v>
      </c>
      <c r="AW338" s="12" t="s">
        <v>41</v>
      </c>
      <c r="AX338" s="12" t="s">
        <v>79</v>
      </c>
      <c r="AY338" s="152" t="s">
        <v>178</v>
      </c>
    </row>
    <row r="339" spans="2:65" s="12" customFormat="1" ht="10.199999999999999">
      <c r="B339" s="150"/>
      <c r="D339" s="151" t="s">
        <v>189</v>
      </c>
      <c r="E339" s="152" t="s">
        <v>32</v>
      </c>
      <c r="F339" s="153" t="s">
        <v>2798</v>
      </c>
      <c r="H339" s="152" t="s">
        <v>32</v>
      </c>
      <c r="I339" s="154"/>
      <c r="L339" s="150"/>
      <c r="M339" s="155"/>
      <c r="T339" s="156"/>
      <c r="AT339" s="152" t="s">
        <v>189</v>
      </c>
      <c r="AU339" s="152" t="s">
        <v>88</v>
      </c>
      <c r="AV339" s="12" t="s">
        <v>86</v>
      </c>
      <c r="AW339" s="12" t="s">
        <v>41</v>
      </c>
      <c r="AX339" s="12" t="s">
        <v>79</v>
      </c>
      <c r="AY339" s="152" t="s">
        <v>178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280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2" customFormat="1" ht="10.199999999999999">
      <c r="B341" s="150"/>
      <c r="D341" s="151" t="s">
        <v>189</v>
      </c>
      <c r="E341" s="152" t="s">
        <v>32</v>
      </c>
      <c r="F341" s="153" t="s">
        <v>444</v>
      </c>
      <c r="H341" s="152" t="s">
        <v>32</v>
      </c>
      <c r="I341" s="154"/>
      <c r="L341" s="150"/>
      <c r="M341" s="155"/>
      <c r="T341" s="156"/>
      <c r="AT341" s="152" t="s">
        <v>189</v>
      </c>
      <c r="AU341" s="152" t="s">
        <v>88</v>
      </c>
      <c r="AV341" s="12" t="s">
        <v>86</v>
      </c>
      <c r="AW341" s="12" t="s">
        <v>41</v>
      </c>
      <c r="AX341" s="12" t="s">
        <v>79</v>
      </c>
      <c r="AY341" s="152" t="s">
        <v>178</v>
      </c>
    </row>
    <row r="342" spans="2:65" s="13" customFormat="1" ht="10.199999999999999">
      <c r="B342" s="157"/>
      <c r="D342" s="151" t="s">
        <v>189</v>
      </c>
      <c r="E342" s="158" t="s">
        <v>32</v>
      </c>
      <c r="F342" s="159" t="s">
        <v>2936</v>
      </c>
      <c r="H342" s="160">
        <v>22.242000000000001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41</v>
      </c>
      <c r="AX342" s="13" t="s">
        <v>79</v>
      </c>
      <c r="AY342" s="158" t="s">
        <v>178</v>
      </c>
    </row>
    <row r="343" spans="2:65" s="13" customFormat="1" ht="10.199999999999999">
      <c r="B343" s="157"/>
      <c r="D343" s="151" t="s">
        <v>189</v>
      </c>
      <c r="E343" s="158" t="s">
        <v>32</v>
      </c>
      <c r="F343" s="159" t="s">
        <v>2937</v>
      </c>
      <c r="H343" s="160">
        <v>-2.3820000000000001</v>
      </c>
      <c r="I343" s="161"/>
      <c r="L343" s="157"/>
      <c r="M343" s="162"/>
      <c r="T343" s="163"/>
      <c r="AT343" s="158" t="s">
        <v>189</v>
      </c>
      <c r="AU343" s="158" t="s">
        <v>88</v>
      </c>
      <c r="AV343" s="13" t="s">
        <v>88</v>
      </c>
      <c r="AW343" s="13" t="s">
        <v>41</v>
      </c>
      <c r="AX343" s="13" t="s">
        <v>79</v>
      </c>
      <c r="AY343" s="158" t="s">
        <v>178</v>
      </c>
    </row>
    <row r="344" spans="2:65" s="14" customFormat="1" ht="10.199999999999999">
      <c r="B344" s="164"/>
      <c r="D344" s="151" t="s">
        <v>189</v>
      </c>
      <c r="E344" s="165" t="s">
        <v>32</v>
      </c>
      <c r="F344" s="166" t="s">
        <v>192</v>
      </c>
      <c r="H344" s="167">
        <v>19.86</v>
      </c>
      <c r="I344" s="168"/>
      <c r="L344" s="164"/>
      <c r="M344" s="169"/>
      <c r="T344" s="170"/>
      <c r="AT344" s="165" t="s">
        <v>189</v>
      </c>
      <c r="AU344" s="165" t="s">
        <v>88</v>
      </c>
      <c r="AV344" s="14" t="s">
        <v>185</v>
      </c>
      <c r="AW344" s="14" t="s">
        <v>41</v>
      </c>
      <c r="AX344" s="14" t="s">
        <v>86</v>
      </c>
      <c r="AY344" s="165" t="s">
        <v>178</v>
      </c>
    </row>
    <row r="345" spans="2:65" s="1" customFormat="1" ht="16.5" customHeight="1">
      <c r="B345" s="34"/>
      <c r="C345" s="171" t="s">
        <v>447</v>
      </c>
      <c r="D345" s="171" t="s">
        <v>398</v>
      </c>
      <c r="E345" s="172" t="s">
        <v>448</v>
      </c>
      <c r="F345" s="173" t="s">
        <v>449</v>
      </c>
      <c r="G345" s="174" t="s">
        <v>401</v>
      </c>
      <c r="H345" s="175">
        <v>39.72</v>
      </c>
      <c r="I345" s="176"/>
      <c r="J345" s="177">
        <f>ROUND(I345*H345,2)</f>
        <v>0</v>
      </c>
      <c r="K345" s="173" t="s">
        <v>184</v>
      </c>
      <c r="L345" s="178"/>
      <c r="M345" s="179" t="s">
        <v>32</v>
      </c>
      <c r="N345" s="180" t="s">
        <v>50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241</v>
      </c>
      <c r="AT345" s="144" t="s">
        <v>398</v>
      </c>
      <c r="AU345" s="144" t="s">
        <v>88</v>
      </c>
      <c r="AY345" s="18" t="s">
        <v>178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86</v>
      </c>
      <c r="BK345" s="145">
        <f>ROUND(I345*H345,2)</f>
        <v>0</v>
      </c>
      <c r="BL345" s="18" t="s">
        <v>185</v>
      </c>
      <c r="BM345" s="144" t="s">
        <v>2938</v>
      </c>
    </row>
    <row r="346" spans="2:65" s="13" customFormat="1" ht="10.199999999999999">
      <c r="B346" s="157"/>
      <c r="D346" s="151" t="s">
        <v>189</v>
      </c>
      <c r="F346" s="159" t="s">
        <v>2939</v>
      </c>
      <c r="H346" s="160">
        <v>39.72</v>
      </c>
      <c r="I346" s="161"/>
      <c r="L346" s="157"/>
      <c r="M346" s="162"/>
      <c r="T346" s="163"/>
      <c r="AT346" s="158" t="s">
        <v>189</v>
      </c>
      <c r="AU346" s="158" t="s">
        <v>88</v>
      </c>
      <c r="AV346" s="13" t="s">
        <v>88</v>
      </c>
      <c r="AW346" s="13" t="s">
        <v>4</v>
      </c>
      <c r="AX346" s="13" t="s">
        <v>86</v>
      </c>
      <c r="AY346" s="158" t="s">
        <v>178</v>
      </c>
    </row>
    <row r="347" spans="2:65" s="1" customFormat="1" ht="66.75" customHeight="1">
      <c r="B347" s="34"/>
      <c r="C347" s="133" t="s">
        <v>453</v>
      </c>
      <c r="D347" s="133" t="s">
        <v>180</v>
      </c>
      <c r="E347" s="134" t="s">
        <v>440</v>
      </c>
      <c r="F347" s="135" t="s">
        <v>441</v>
      </c>
      <c r="G347" s="136" t="s">
        <v>277</v>
      </c>
      <c r="H347" s="137">
        <v>219.99100000000001</v>
      </c>
      <c r="I347" s="138"/>
      <c r="J347" s="139">
        <f>ROUND(I347*H347,2)</f>
        <v>0</v>
      </c>
      <c r="K347" s="135" t="s">
        <v>184</v>
      </c>
      <c r="L347" s="34"/>
      <c r="M347" s="140" t="s">
        <v>32</v>
      </c>
      <c r="N347" s="141" t="s">
        <v>50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185</v>
      </c>
      <c r="AT347" s="144" t="s">
        <v>180</v>
      </c>
      <c r="AU347" s="144" t="s">
        <v>88</v>
      </c>
      <c r="AY347" s="18" t="s">
        <v>178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8" t="s">
        <v>86</v>
      </c>
      <c r="BK347" s="145">
        <f>ROUND(I347*H347,2)</f>
        <v>0</v>
      </c>
      <c r="BL347" s="18" t="s">
        <v>185</v>
      </c>
      <c r="BM347" s="144" t="s">
        <v>2940</v>
      </c>
    </row>
    <row r="348" spans="2:65" s="1" customFormat="1" ht="10.199999999999999">
      <c r="B348" s="34"/>
      <c r="D348" s="146" t="s">
        <v>187</v>
      </c>
      <c r="F348" s="147" t="s">
        <v>443</v>
      </c>
      <c r="I348" s="148"/>
      <c r="L348" s="34"/>
      <c r="M348" s="149"/>
      <c r="T348" s="55"/>
      <c r="AT348" s="18" t="s">
        <v>187</v>
      </c>
      <c r="AU348" s="18" t="s">
        <v>88</v>
      </c>
    </row>
    <row r="349" spans="2:65" s="12" customFormat="1" ht="10.199999999999999">
      <c r="B349" s="150"/>
      <c r="D349" s="151" t="s">
        <v>189</v>
      </c>
      <c r="E349" s="152" t="s">
        <v>32</v>
      </c>
      <c r="F349" s="153" t="s">
        <v>2813</v>
      </c>
      <c r="H349" s="152" t="s">
        <v>32</v>
      </c>
      <c r="I349" s="154"/>
      <c r="L349" s="150"/>
      <c r="M349" s="155"/>
      <c r="T349" s="156"/>
      <c r="AT349" s="152" t="s">
        <v>189</v>
      </c>
      <c r="AU349" s="152" t="s">
        <v>88</v>
      </c>
      <c r="AV349" s="12" t="s">
        <v>86</v>
      </c>
      <c r="AW349" s="12" t="s">
        <v>41</v>
      </c>
      <c r="AX349" s="12" t="s">
        <v>79</v>
      </c>
      <c r="AY349" s="152" t="s">
        <v>178</v>
      </c>
    </row>
    <row r="350" spans="2:65" s="12" customFormat="1" ht="10.199999999999999">
      <c r="B350" s="150"/>
      <c r="D350" s="151" t="s">
        <v>189</v>
      </c>
      <c r="E350" s="152" t="s">
        <v>32</v>
      </c>
      <c r="F350" s="153" t="s">
        <v>2798</v>
      </c>
      <c r="H350" s="152" t="s">
        <v>32</v>
      </c>
      <c r="I350" s="154"/>
      <c r="L350" s="150"/>
      <c r="M350" s="155"/>
      <c r="T350" s="156"/>
      <c r="AT350" s="152" t="s">
        <v>189</v>
      </c>
      <c r="AU350" s="152" t="s">
        <v>88</v>
      </c>
      <c r="AV350" s="12" t="s">
        <v>86</v>
      </c>
      <c r="AW350" s="12" t="s">
        <v>41</v>
      </c>
      <c r="AX350" s="12" t="s">
        <v>79</v>
      </c>
      <c r="AY350" s="152" t="s">
        <v>178</v>
      </c>
    </row>
    <row r="351" spans="2:65" s="12" customFormat="1" ht="10.199999999999999">
      <c r="B351" s="150"/>
      <c r="D351" s="151" t="s">
        <v>189</v>
      </c>
      <c r="E351" s="152" t="s">
        <v>32</v>
      </c>
      <c r="F351" s="153" t="s">
        <v>280</v>
      </c>
      <c r="H351" s="152" t="s">
        <v>32</v>
      </c>
      <c r="I351" s="154"/>
      <c r="L351" s="150"/>
      <c r="M351" s="155"/>
      <c r="T351" s="156"/>
      <c r="AT351" s="152" t="s">
        <v>189</v>
      </c>
      <c r="AU351" s="152" t="s">
        <v>88</v>
      </c>
      <c r="AV351" s="12" t="s">
        <v>86</v>
      </c>
      <c r="AW351" s="12" t="s">
        <v>41</v>
      </c>
      <c r="AX351" s="12" t="s">
        <v>79</v>
      </c>
      <c r="AY351" s="152" t="s">
        <v>178</v>
      </c>
    </row>
    <row r="352" spans="2:65" s="12" customFormat="1" ht="10.199999999999999">
      <c r="B352" s="150"/>
      <c r="D352" s="151" t="s">
        <v>189</v>
      </c>
      <c r="E352" s="152" t="s">
        <v>32</v>
      </c>
      <c r="F352" s="153" t="s">
        <v>444</v>
      </c>
      <c r="H352" s="152" t="s">
        <v>32</v>
      </c>
      <c r="I352" s="154"/>
      <c r="L352" s="150"/>
      <c r="M352" s="155"/>
      <c r="T352" s="156"/>
      <c r="AT352" s="152" t="s">
        <v>189</v>
      </c>
      <c r="AU352" s="152" t="s">
        <v>88</v>
      </c>
      <c r="AV352" s="12" t="s">
        <v>86</v>
      </c>
      <c r="AW352" s="12" t="s">
        <v>41</v>
      </c>
      <c r="AX352" s="12" t="s">
        <v>79</v>
      </c>
      <c r="AY352" s="152" t="s">
        <v>178</v>
      </c>
    </row>
    <row r="353" spans="2:65" s="13" customFormat="1" ht="10.199999999999999">
      <c r="B353" s="157"/>
      <c r="D353" s="151" t="s">
        <v>189</v>
      </c>
      <c r="E353" s="158" t="s">
        <v>32</v>
      </c>
      <c r="F353" s="159" t="s">
        <v>2941</v>
      </c>
      <c r="H353" s="160">
        <v>246.37799999999999</v>
      </c>
      <c r="I353" s="161"/>
      <c r="L353" s="157"/>
      <c r="M353" s="162"/>
      <c r="T353" s="163"/>
      <c r="AT353" s="158" t="s">
        <v>189</v>
      </c>
      <c r="AU353" s="158" t="s">
        <v>88</v>
      </c>
      <c r="AV353" s="13" t="s">
        <v>88</v>
      </c>
      <c r="AW353" s="13" t="s">
        <v>41</v>
      </c>
      <c r="AX353" s="13" t="s">
        <v>79</v>
      </c>
      <c r="AY353" s="158" t="s">
        <v>178</v>
      </c>
    </row>
    <row r="354" spans="2:65" s="13" customFormat="1" ht="20.399999999999999">
      <c r="B354" s="157"/>
      <c r="D354" s="151" t="s">
        <v>189</v>
      </c>
      <c r="E354" s="158" t="s">
        <v>32</v>
      </c>
      <c r="F354" s="159" t="s">
        <v>2942</v>
      </c>
      <c r="H354" s="160">
        <v>-26.387</v>
      </c>
      <c r="I354" s="161"/>
      <c r="L354" s="157"/>
      <c r="M354" s="162"/>
      <c r="T354" s="163"/>
      <c r="AT354" s="158" t="s">
        <v>189</v>
      </c>
      <c r="AU354" s="158" t="s">
        <v>88</v>
      </c>
      <c r="AV354" s="13" t="s">
        <v>88</v>
      </c>
      <c r="AW354" s="13" t="s">
        <v>41</v>
      </c>
      <c r="AX354" s="13" t="s">
        <v>79</v>
      </c>
      <c r="AY354" s="158" t="s">
        <v>178</v>
      </c>
    </row>
    <row r="355" spans="2:65" s="14" customFormat="1" ht="10.199999999999999">
      <c r="B355" s="164"/>
      <c r="D355" s="151" t="s">
        <v>189</v>
      </c>
      <c r="E355" s="165" t="s">
        <v>32</v>
      </c>
      <c r="F355" s="166" t="s">
        <v>192</v>
      </c>
      <c r="H355" s="167">
        <v>219.99100000000001</v>
      </c>
      <c r="I355" s="168"/>
      <c r="L355" s="164"/>
      <c r="M355" s="169"/>
      <c r="T355" s="170"/>
      <c r="AT355" s="165" t="s">
        <v>189</v>
      </c>
      <c r="AU355" s="165" t="s">
        <v>88</v>
      </c>
      <c r="AV355" s="14" t="s">
        <v>185</v>
      </c>
      <c r="AW355" s="14" t="s">
        <v>41</v>
      </c>
      <c r="AX355" s="14" t="s">
        <v>86</v>
      </c>
      <c r="AY355" s="165" t="s">
        <v>178</v>
      </c>
    </row>
    <row r="356" spans="2:65" s="1" customFormat="1" ht="16.5" customHeight="1">
      <c r="B356" s="34"/>
      <c r="C356" s="171" t="s">
        <v>461</v>
      </c>
      <c r="D356" s="171" t="s">
        <v>398</v>
      </c>
      <c r="E356" s="172" t="s">
        <v>448</v>
      </c>
      <c r="F356" s="173" t="s">
        <v>449</v>
      </c>
      <c r="G356" s="174" t="s">
        <v>401</v>
      </c>
      <c r="H356" s="175">
        <v>439.98200000000003</v>
      </c>
      <c r="I356" s="176"/>
      <c r="J356" s="177">
        <f>ROUND(I356*H356,2)</f>
        <v>0</v>
      </c>
      <c r="K356" s="173" t="s">
        <v>184</v>
      </c>
      <c r="L356" s="178"/>
      <c r="M356" s="179" t="s">
        <v>32</v>
      </c>
      <c r="N356" s="180" t="s">
        <v>50</v>
      </c>
      <c r="P356" s="142">
        <f>O356*H356</f>
        <v>0</v>
      </c>
      <c r="Q356" s="142">
        <v>0</v>
      </c>
      <c r="R356" s="142">
        <f>Q356*H356</f>
        <v>0</v>
      </c>
      <c r="S356" s="142">
        <v>0</v>
      </c>
      <c r="T356" s="143">
        <f>S356*H356</f>
        <v>0</v>
      </c>
      <c r="AR356" s="144" t="s">
        <v>241</v>
      </c>
      <c r="AT356" s="144" t="s">
        <v>398</v>
      </c>
      <c r="AU356" s="144" t="s">
        <v>88</v>
      </c>
      <c r="AY356" s="18" t="s">
        <v>178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8" t="s">
        <v>86</v>
      </c>
      <c r="BK356" s="145">
        <f>ROUND(I356*H356,2)</f>
        <v>0</v>
      </c>
      <c r="BL356" s="18" t="s">
        <v>185</v>
      </c>
      <c r="BM356" s="144" t="s">
        <v>2943</v>
      </c>
    </row>
    <row r="357" spans="2:65" s="13" customFormat="1" ht="10.199999999999999">
      <c r="B357" s="157"/>
      <c r="D357" s="151" t="s">
        <v>189</v>
      </c>
      <c r="F357" s="159" t="s">
        <v>2944</v>
      </c>
      <c r="H357" s="160">
        <v>439.98200000000003</v>
      </c>
      <c r="I357" s="161"/>
      <c r="L357" s="157"/>
      <c r="M357" s="162"/>
      <c r="T357" s="163"/>
      <c r="AT357" s="158" t="s">
        <v>189</v>
      </c>
      <c r="AU357" s="158" t="s">
        <v>88</v>
      </c>
      <c r="AV357" s="13" t="s">
        <v>88</v>
      </c>
      <c r="AW357" s="13" t="s">
        <v>4</v>
      </c>
      <c r="AX357" s="13" t="s">
        <v>86</v>
      </c>
      <c r="AY357" s="158" t="s">
        <v>178</v>
      </c>
    </row>
    <row r="358" spans="2:65" s="11" customFormat="1" ht="22.8" customHeight="1">
      <c r="B358" s="121"/>
      <c r="D358" s="122" t="s">
        <v>78</v>
      </c>
      <c r="E358" s="131" t="s">
        <v>199</v>
      </c>
      <c r="F358" s="131" t="s">
        <v>452</v>
      </c>
      <c r="I358" s="124"/>
      <c r="J358" s="132">
        <f>BK358</f>
        <v>0</v>
      </c>
      <c r="L358" s="121"/>
      <c r="M358" s="126"/>
      <c r="P358" s="127">
        <f>SUM(P359:P370)</f>
        <v>0</v>
      </c>
      <c r="R358" s="127">
        <f>SUM(R359:R370)</f>
        <v>0</v>
      </c>
      <c r="T358" s="128">
        <f>SUM(T359:T370)</f>
        <v>0</v>
      </c>
      <c r="AR358" s="122" t="s">
        <v>86</v>
      </c>
      <c r="AT358" s="129" t="s">
        <v>78</v>
      </c>
      <c r="AU358" s="129" t="s">
        <v>86</v>
      </c>
      <c r="AY358" s="122" t="s">
        <v>178</v>
      </c>
      <c r="BK358" s="130">
        <f>SUM(BK359:BK370)</f>
        <v>0</v>
      </c>
    </row>
    <row r="359" spans="2:65" s="1" customFormat="1" ht="16.5" customHeight="1">
      <c r="B359" s="34"/>
      <c r="C359" s="133" t="s">
        <v>467</v>
      </c>
      <c r="D359" s="133" t="s">
        <v>180</v>
      </c>
      <c r="E359" s="134" t="s">
        <v>454</v>
      </c>
      <c r="F359" s="135" t="s">
        <v>455</v>
      </c>
      <c r="G359" s="136" t="s">
        <v>202</v>
      </c>
      <c r="H359" s="137">
        <v>433</v>
      </c>
      <c r="I359" s="138"/>
      <c r="J359" s="139">
        <f>ROUND(I359*H359,2)</f>
        <v>0</v>
      </c>
      <c r="K359" s="135" t="s">
        <v>184</v>
      </c>
      <c r="L359" s="34"/>
      <c r="M359" s="140" t="s">
        <v>32</v>
      </c>
      <c r="N359" s="141" t="s">
        <v>50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185</v>
      </c>
      <c r="AT359" s="144" t="s">
        <v>180</v>
      </c>
      <c r="AU359" s="144" t="s">
        <v>88</v>
      </c>
      <c r="AY359" s="18" t="s">
        <v>178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8" t="s">
        <v>86</v>
      </c>
      <c r="BK359" s="145">
        <f>ROUND(I359*H359,2)</f>
        <v>0</v>
      </c>
      <c r="BL359" s="18" t="s">
        <v>185</v>
      </c>
      <c r="BM359" s="144" t="s">
        <v>2945</v>
      </c>
    </row>
    <row r="360" spans="2:65" s="1" customFormat="1" ht="10.199999999999999">
      <c r="B360" s="34"/>
      <c r="D360" s="146" t="s">
        <v>187</v>
      </c>
      <c r="F360" s="147" t="s">
        <v>457</v>
      </c>
      <c r="I360" s="148"/>
      <c r="L360" s="34"/>
      <c r="M360" s="149"/>
      <c r="T360" s="55"/>
      <c r="AT360" s="18" t="s">
        <v>187</v>
      </c>
      <c r="AU360" s="18" t="s">
        <v>88</v>
      </c>
    </row>
    <row r="361" spans="2:65" s="12" customFormat="1" ht="10.199999999999999">
      <c r="B361" s="150"/>
      <c r="D361" s="151" t="s">
        <v>189</v>
      </c>
      <c r="E361" s="152" t="s">
        <v>32</v>
      </c>
      <c r="F361" s="153" t="s">
        <v>2813</v>
      </c>
      <c r="H361" s="152" t="s">
        <v>32</v>
      </c>
      <c r="I361" s="154"/>
      <c r="L361" s="150"/>
      <c r="M361" s="155"/>
      <c r="T361" s="156"/>
      <c r="AT361" s="152" t="s">
        <v>189</v>
      </c>
      <c r="AU361" s="152" t="s">
        <v>88</v>
      </c>
      <c r="AV361" s="12" t="s">
        <v>86</v>
      </c>
      <c r="AW361" s="12" t="s">
        <v>41</v>
      </c>
      <c r="AX361" s="12" t="s">
        <v>79</v>
      </c>
      <c r="AY361" s="152" t="s">
        <v>178</v>
      </c>
    </row>
    <row r="362" spans="2:65" s="12" customFormat="1" ht="10.199999999999999">
      <c r="B362" s="150"/>
      <c r="D362" s="151" t="s">
        <v>189</v>
      </c>
      <c r="E362" s="152" t="s">
        <v>32</v>
      </c>
      <c r="F362" s="153" t="s">
        <v>458</v>
      </c>
      <c r="H362" s="152" t="s">
        <v>32</v>
      </c>
      <c r="I362" s="154"/>
      <c r="L362" s="150"/>
      <c r="M362" s="155"/>
      <c r="T362" s="156"/>
      <c r="AT362" s="152" t="s">
        <v>189</v>
      </c>
      <c r="AU362" s="152" t="s">
        <v>88</v>
      </c>
      <c r="AV362" s="12" t="s">
        <v>86</v>
      </c>
      <c r="AW362" s="12" t="s">
        <v>41</v>
      </c>
      <c r="AX362" s="12" t="s">
        <v>79</v>
      </c>
      <c r="AY362" s="152" t="s">
        <v>178</v>
      </c>
    </row>
    <row r="363" spans="2:65" s="13" customFormat="1" ht="10.199999999999999">
      <c r="B363" s="157"/>
      <c r="D363" s="151" t="s">
        <v>189</v>
      </c>
      <c r="E363" s="158" t="s">
        <v>32</v>
      </c>
      <c r="F363" s="159" t="s">
        <v>2946</v>
      </c>
      <c r="H363" s="160">
        <v>433</v>
      </c>
      <c r="I363" s="161"/>
      <c r="L363" s="157"/>
      <c r="M363" s="162"/>
      <c r="T363" s="163"/>
      <c r="AT363" s="158" t="s">
        <v>189</v>
      </c>
      <c r="AU363" s="158" t="s">
        <v>88</v>
      </c>
      <c r="AV363" s="13" t="s">
        <v>88</v>
      </c>
      <c r="AW363" s="13" t="s">
        <v>41</v>
      </c>
      <c r="AX363" s="13" t="s">
        <v>79</v>
      </c>
      <c r="AY363" s="158" t="s">
        <v>178</v>
      </c>
    </row>
    <row r="364" spans="2:65" s="14" customFormat="1" ht="10.199999999999999">
      <c r="B364" s="164"/>
      <c r="D364" s="151" t="s">
        <v>189</v>
      </c>
      <c r="E364" s="165" t="s">
        <v>32</v>
      </c>
      <c r="F364" s="166" t="s">
        <v>192</v>
      </c>
      <c r="H364" s="167">
        <v>433</v>
      </c>
      <c r="I364" s="168"/>
      <c r="L364" s="164"/>
      <c r="M364" s="169"/>
      <c r="T364" s="170"/>
      <c r="AT364" s="165" t="s">
        <v>189</v>
      </c>
      <c r="AU364" s="165" t="s">
        <v>88</v>
      </c>
      <c r="AV364" s="14" t="s">
        <v>185</v>
      </c>
      <c r="AW364" s="14" t="s">
        <v>41</v>
      </c>
      <c r="AX364" s="14" t="s">
        <v>86</v>
      </c>
      <c r="AY364" s="165" t="s">
        <v>178</v>
      </c>
    </row>
    <row r="365" spans="2:65" s="1" customFormat="1" ht="24.15" customHeight="1">
      <c r="B365" s="34"/>
      <c r="C365" s="133" t="s">
        <v>480</v>
      </c>
      <c r="D365" s="133" t="s">
        <v>180</v>
      </c>
      <c r="E365" s="134" t="s">
        <v>462</v>
      </c>
      <c r="F365" s="135" t="s">
        <v>463</v>
      </c>
      <c r="G365" s="136" t="s">
        <v>202</v>
      </c>
      <c r="H365" s="137">
        <v>433</v>
      </c>
      <c r="I365" s="138"/>
      <c r="J365" s="139">
        <f>ROUND(I365*H365,2)</f>
        <v>0</v>
      </c>
      <c r="K365" s="135" t="s">
        <v>184</v>
      </c>
      <c r="L365" s="34"/>
      <c r="M365" s="140" t="s">
        <v>32</v>
      </c>
      <c r="N365" s="141" t="s">
        <v>50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185</v>
      </c>
      <c r="AT365" s="144" t="s">
        <v>180</v>
      </c>
      <c r="AU365" s="144" t="s">
        <v>88</v>
      </c>
      <c r="AY365" s="18" t="s">
        <v>178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86</v>
      </c>
      <c r="BK365" s="145">
        <f>ROUND(I365*H365,2)</f>
        <v>0</v>
      </c>
      <c r="BL365" s="18" t="s">
        <v>185</v>
      </c>
      <c r="BM365" s="144" t="s">
        <v>2947</v>
      </c>
    </row>
    <row r="366" spans="2:65" s="1" customFormat="1" ht="10.199999999999999">
      <c r="B366" s="34"/>
      <c r="D366" s="146" t="s">
        <v>187</v>
      </c>
      <c r="F366" s="147" t="s">
        <v>465</v>
      </c>
      <c r="I366" s="148"/>
      <c r="L366" s="34"/>
      <c r="M366" s="149"/>
      <c r="T366" s="55"/>
      <c r="AT366" s="18" t="s">
        <v>187</v>
      </c>
      <c r="AU366" s="18" t="s">
        <v>88</v>
      </c>
    </row>
    <row r="367" spans="2:65" s="12" customFormat="1" ht="10.199999999999999">
      <c r="B367" s="150"/>
      <c r="D367" s="151" t="s">
        <v>189</v>
      </c>
      <c r="E367" s="152" t="s">
        <v>32</v>
      </c>
      <c r="F367" s="153" t="s">
        <v>2813</v>
      </c>
      <c r="H367" s="152" t="s">
        <v>32</v>
      </c>
      <c r="I367" s="154"/>
      <c r="L367" s="150"/>
      <c r="M367" s="155"/>
      <c r="T367" s="156"/>
      <c r="AT367" s="152" t="s">
        <v>189</v>
      </c>
      <c r="AU367" s="152" t="s">
        <v>88</v>
      </c>
      <c r="AV367" s="12" t="s">
        <v>86</v>
      </c>
      <c r="AW367" s="12" t="s">
        <v>41</v>
      </c>
      <c r="AX367" s="12" t="s">
        <v>79</v>
      </c>
      <c r="AY367" s="152" t="s">
        <v>178</v>
      </c>
    </row>
    <row r="368" spans="2:65" s="12" customFormat="1" ht="10.199999999999999">
      <c r="B368" s="150"/>
      <c r="D368" s="151" t="s">
        <v>189</v>
      </c>
      <c r="E368" s="152" t="s">
        <v>32</v>
      </c>
      <c r="F368" s="153" t="s">
        <v>458</v>
      </c>
      <c r="H368" s="152" t="s">
        <v>32</v>
      </c>
      <c r="I368" s="154"/>
      <c r="L368" s="150"/>
      <c r="M368" s="155"/>
      <c r="T368" s="156"/>
      <c r="AT368" s="152" t="s">
        <v>189</v>
      </c>
      <c r="AU368" s="152" t="s">
        <v>88</v>
      </c>
      <c r="AV368" s="12" t="s">
        <v>86</v>
      </c>
      <c r="AW368" s="12" t="s">
        <v>41</v>
      </c>
      <c r="AX368" s="12" t="s">
        <v>79</v>
      </c>
      <c r="AY368" s="152" t="s">
        <v>178</v>
      </c>
    </row>
    <row r="369" spans="2:65" s="13" customFormat="1" ht="10.199999999999999">
      <c r="B369" s="157"/>
      <c r="D369" s="151" t="s">
        <v>189</v>
      </c>
      <c r="E369" s="158" t="s">
        <v>32</v>
      </c>
      <c r="F369" s="159" t="s">
        <v>2946</v>
      </c>
      <c r="H369" s="160">
        <v>433</v>
      </c>
      <c r="I369" s="161"/>
      <c r="L369" s="157"/>
      <c r="M369" s="162"/>
      <c r="T369" s="163"/>
      <c r="AT369" s="158" t="s">
        <v>189</v>
      </c>
      <c r="AU369" s="158" t="s">
        <v>88</v>
      </c>
      <c r="AV369" s="13" t="s">
        <v>88</v>
      </c>
      <c r="AW369" s="13" t="s">
        <v>41</v>
      </c>
      <c r="AX369" s="13" t="s">
        <v>79</v>
      </c>
      <c r="AY369" s="158" t="s">
        <v>178</v>
      </c>
    </row>
    <row r="370" spans="2:65" s="14" customFormat="1" ht="10.199999999999999">
      <c r="B370" s="164"/>
      <c r="D370" s="151" t="s">
        <v>189</v>
      </c>
      <c r="E370" s="165" t="s">
        <v>32</v>
      </c>
      <c r="F370" s="166" t="s">
        <v>192</v>
      </c>
      <c r="H370" s="167">
        <v>433</v>
      </c>
      <c r="I370" s="168"/>
      <c r="L370" s="164"/>
      <c r="M370" s="169"/>
      <c r="T370" s="170"/>
      <c r="AT370" s="165" t="s">
        <v>189</v>
      </c>
      <c r="AU370" s="165" t="s">
        <v>88</v>
      </c>
      <c r="AV370" s="14" t="s">
        <v>185</v>
      </c>
      <c r="AW370" s="14" t="s">
        <v>41</v>
      </c>
      <c r="AX370" s="14" t="s">
        <v>86</v>
      </c>
      <c r="AY370" s="165" t="s">
        <v>178</v>
      </c>
    </row>
    <row r="371" spans="2:65" s="11" customFormat="1" ht="22.8" customHeight="1">
      <c r="B371" s="121"/>
      <c r="D371" s="122" t="s">
        <v>78</v>
      </c>
      <c r="E371" s="131" t="s">
        <v>185</v>
      </c>
      <c r="F371" s="131" t="s">
        <v>466</v>
      </c>
      <c r="I371" s="124"/>
      <c r="J371" s="132">
        <f>BK371</f>
        <v>0</v>
      </c>
      <c r="L371" s="121"/>
      <c r="M371" s="126"/>
      <c r="P371" s="127">
        <f>SUM(P372:P451)</f>
        <v>0</v>
      </c>
      <c r="R371" s="127">
        <f>SUM(R372:R451)</f>
        <v>11.598679999999998</v>
      </c>
      <c r="T371" s="128">
        <f>SUM(T372:T451)</f>
        <v>0</v>
      </c>
      <c r="AR371" s="122" t="s">
        <v>86</v>
      </c>
      <c r="AT371" s="129" t="s">
        <v>78</v>
      </c>
      <c r="AU371" s="129" t="s">
        <v>86</v>
      </c>
      <c r="AY371" s="122" t="s">
        <v>178</v>
      </c>
      <c r="BK371" s="130">
        <f>SUM(BK372:BK451)</f>
        <v>0</v>
      </c>
    </row>
    <row r="372" spans="2:65" s="1" customFormat="1" ht="33" customHeight="1">
      <c r="B372" s="34"/>
      <c r="C372" s="133" t="s">
        <v>487</v>
      </c>
      <c r="D372" s="133" t="s">
        <v>180</v>
      </c>
      <c r="E372" s="134" t="s">
        <v>468</v>
      </c>
      <c r="F372" s="135" t="s">
        <v>469</v>
      </c>
      <c r="G372" s="136" t="s">
        <v>277</v>
      </c>
      <c r="H372" s="137">
        <v>63.52</v>
      </c>
      <c r="I372" s="138"/>
      <c r="J372" s="139">
        <f>ROUND(I372*H372,2)</f>
        <v>0</v>
      </c>
      <c r="K372" s="135" t="s">
        <v>184</v>
      </c>
      <c r="L372" s="34"/>
      <c r="M372" s="140" t="s">
        <v>32</v>
      </c>
      <c r="N372" s="141" t="s">
        <v>50</v>
      </c>
      <c r="P372" s="142">
        <f>O372*H372</f>
        <v>0</v>
      </c>
      <c r="Q372" s="142">
        <v>0</v>
      </c>
      <c r="R372" s="142">
        <f>Q372*H372</f>
        <v>0</v>
      </c>
      <c r="S372" s="142">
        <v>0</v>
      </c>
      <c r="T372" s="143">
        <f>S372*H372</f>
        <v>0</v>
      </c>
      <c r="AR372" s="144" t="s">
        <v>185</v>
      </c>
      <c r="AT372" s="144" t="s">
        <v>180</v>
      </c>
      <c r="AU372" s="144" t="s">
        <v>88</v>
      </c>
      <c r="AY372" s="18" t="s">
        <v>178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86</v>
      </c>
      <c r="BK372" s="145">
        <f>ROUND(I372*H372,2)</f>
        <v>0</v>
      </c>
      <c r="BL372" s="18" t="s">
        <v>185</v>
      </c>
      <c r="BM372" s="144" t="s">
        <v>2948</v>
      </c>
    </row>
    <row r="373" spans="2:65" s="1" customFormat="1" ht="10.199999999999999">
      <c r="B373" s="34"/>
      <c r="D373" s="146" t="s">
        <v>187</v>
      </c>
      <c r="F373" s="147" t="s">
        <v>471</v>
      </c>
      <c r="I373" s="148"/>
      <c r="L373" s="34"/>
      <c r="M373" s="149"/>
      <c r="T373" s="55"/>
      <c r="AT373" s="18" t="s">
        <v>187</v>
      </c>
      <c r="AU373" s="18" t="s">
        <v>88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2813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2" customFormat="1" ht="10.199999999999999">
      <c r="B375" s="150"/>
      <c r="D375" s="151" t="s">
        <v>189</v>
      </c>
      <c r="E375" s="152" t="s">
        <v>32</v>
      </c>
      <c r="F375" s="153" t="s">
        <v>2798</v>
      </c>
      <c r="H375" s="152" t="s">
        <v>32</v>
      </c>
      <c r="I375" s="154"/>
      <c r="L375" s="150"/>
      <c r="M375" s="155"/>
      <c r="T375" s="156"/>
      <c r="AT375" s="152" t="s">
        <v>189</v>
      </c>
      <c r="AU375" s="152" t="s">
        <v>88</v>
      </c>
      <c r="AV375" s="12" t="s">
        <v>86</v>
      </c>
      <c r="AW375" s="12" t="s">
        <v>41</v>
      </c>
      <c r="AX375" s="12" t="s">
        <v>79</v>
      </c>
      <c r="AY375" s="152" t="s">
        <v>178</v>
      </c>
    </row>
    <row r="376" spans="2:65" s="12" customFormat="1" ht="10.199999999999999">
      <c r="B376" s="150"/>
      <c r="D376" s="151" t="s">
        <v>189</v>
      </c>
      <c r="E376" s="152" t="s">
        <v>32</v>
      </c>
      <c r="F376" s="153" t="s">
        <v>280</v>
      </c>
      <c r="H376" s="152" t="s">
        <v>32</v>
      </c>
      <c r="I376" s="154"/>
      <c r="L376" s="150"/>
      <c r="M376" s="155"/>
      <c r="T376" s="156"/>
      <c r="AT376" s="152" t="s">
        <v>189</v>
      </c>
      <c r="AU376" s="152" t="s">
        <v>88</v>
      </c>
      <c r="AV376" s="12" t="s">
        <v>86</v>
      </c>
      <c r="AW376" s="12" t="s">
        <v>41</v>
      </c>
      <c r="AX376" s="12" t="s">
        <v>79</v>
      </c>
      <c r="AY376" s="152" t="s">
        <v>178</v>
      </c>
    </row>
    <row r="377" spans="2:65" s="13" customFormat="1" ht="10.199999999999999">
      <c r="B377" s="157"/>
      <c r="D377" s="151" t="s">
        <v>189</v>
      </c>
      <c r="E377" s="158" t="s">
        <v>32</v>
      </c>
      <c r="F377" s="159" t="s">
        <v>2949</v>
      </c>
      <c r="H377" s="160">
        <v>44.77</v>
      </c>
      <c r="I377" s="161"/>
      <c r="L377" s="157"/>
      <c r="M377" s="162"/>
      <c r="T377" s="163"/>
      <c r="AT377" s="158" t="s">
        <v>189</v>
      </c>
      <c r="AU377" s="158" t="s">
        <v>88</v>
      </c>
      <c r="AV377" s="13" t="s">
        <v>88</v>
      </c>
      <c r="AW377" s="13" t="s">
        <v>41</v>
      </c>
      <c r="AX377" s="13" t="s">
        <v>79</v>
      </c>
      <c r="AY377" s="158" t="s">
        <v>178</v>
      </c>
    </row>
    <row r="378" spans="2:65" s="15" customFormat="1" ht="10.199999999999999">
      <c r="B378" s="181"/>
      <c r="D378" s="151" t="s">
        <v>189</v>
      </c>
      <c r="E378" s="182" t="s">
        <v>32</v>
      </c>
      <c r="F378" s="183" t="s">
        <v>474</v>
      </c>
      <c r="H378" s="184">
        <v>44.77</v>
      </c>
      <c r="I378" s="185"/>
      <c r="L378" s="181"/>
      <c r="M378" s="186"/>
      <c r="T378" s="187"/>
      <c r="AT378" s="182" t="s">
        <v>189</v>
      </c>
      <c r="AU378" s="182" t="s">
        <v>88</v>
      </c>
      <c r="AV378" s="15" t="s">
        <v>199</v>
      </c>
      <c r="AW378" s="15" t="s">
        <v>41</v>
      </c>
      <c r="AX378" s="15" t="s">
        <v>79</v>
      </c>
      <c r="AY378" s="182" t="s">
        <v>178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475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3" customFormat="1" ht="20.399999999999999">
      <c r="B380" s="157"/>
      <c r="D380" s="151" t="s">
        <v>189</v>
      </c>
      <c r="E380" s="158" t="s">
        <v>32</v>
      </c>
      <c r="F380" s="159" t="s">
        <v>2950</v>
      </c>
      <c r="H380" s="160">
        <v>18.75</v>
      </c>
      <c r="I380" s="161"/>
      <c r="L380" s="157"/>
      <c r="M380" s="162"/>
      <c r="T380" s="163"/>
      <c r="AT380" s="158" t="s">
        <v>189</v>
      </c>
      <c r="AU380" s="158" t="s">
        <v>88</v>
      </c>
      <c r="AV380" s="13" t="s">
        <v>88</v>
      </c>
      <c r="AW380" s="13" t="s">
        <v>41</v>
      </c>
      <c r="AX380" s="13" t="s">
        <v>79</v>
      </c>
      <c r="AY380" s="158" t="s">
        <v>178</v>
      </c>
    </row>
    <row r="381" spans="2:65" s="15" customFormat="1" ht="10.199999999999999">
      <c r="B381" s="181"/>
      <c r="D381" s="151" t="s">
        <v>189</v>
      </c>
      <c r="E381" s="182" t="s">
        <v>32</v>
      </c>
      <c r="F381" s="183" t="s">
        <v>479</v>
      </c>
      <c r="H381" s="184">
        <v>18.75</v>
      </c>
      <c r="I381" s="185"/>
      <c r="L381" s="181"/>
      <c r="M381" s="186"/>
      <c r="T381" s="187"/>
      <c r="AT381" s="182" t="s">
        <v>189</v>
      </c>
      <c r="AU381" s="182" t="s">
        <v>88</v>
      </c>
      <c r="AV381" s="15" t="s">
        <v>199</v>
      </c>
      <c r="AW381" s="15" t="s">
        <v>41</v>
      </c>
      <c r="AX381" s="15" t="s">
        <v>79</v>
      </c>
      <c r="AY381" s="182" t="s">
        <v>178</v>
      </c>
    </row>
    <row r="382" spans="2:65" s="14" customFormat="1" ht="10.199999999999999">
      <c r="B382" s="164"/>
      <c r="D382" s="151" t="s">
        <v>189</v>
      </c>
      <c r="E382" s="165" t="s">
        <v>32</v>
      </c>
      <c r="F382" s="166" t="s">
        <v>192</v>
      </c>
      <c r="H382" s="167">
        <v>63.52</v>
      </c>
      <c r="I382" s="168"/>
      <c r="L382" s="164"/>
      <c r="M382" s="169"/>
      <c r="T382" s="170"/>
      <c r="AT382" s="165" t="s">
        <v>189</v>
      </c>
      <c r="AU382" s="165" t="s">
        <v>88</v>
      </c>
      <c r="AV382" s="14" t="s">
        <v>185</v>
      </c>
      <c r="AW382" s="14" t="s">
        <v>41</v>
      </c>
      <c r="AX382" s="14" t="s">
        <v>86</v>
      </c>
      <c r="AY382" s="165" t="s">
        <v>178</v>
      </c>
    </row>
    <row r="383" spans="2:65" s="1" customFormat="1" ht="24.15" customHeight="1">
      <c r="B383" s="34"/>
      <c r="C383" s="133" t="s">
        <v>493</v>
      </c>
      <c r="D383" s="133" t="s">
        <v>180</v>
      </c>
      <c r="E383" s="134" t="s">
        <v>1480</v>
      </c>
      <c r="F383" s="135" t="s">
        <v>1481</v>
      </c>
      <c r="G383" s="136" t="s">
        <v>219</v>
      </c>
      <c r="H383" s="137">
        <v>10</v>
      </c>
      <c r="I383" s="138"/>
      <c r="J383" s="139">
        <f>ROUND(I383*H383,2)</f>
        <v>0</v>
      </c>
      <c r="K383" s="135" t="s">
        <v>184</v>
      </c>
      <c r="L383" s="34"/>
      <c r="M383" s="140" t="s">
        <v>32</v>
      </c>
      <c r="N383" s="141" t="s">
        <v>50</v>
      </c>
      <c r="P383" s="142">
        <f>O383*H383</f>
        <v>0</v>
      </c>
      <c r="Q383" s="142">
        <v>0.22394</v>
      </c>
      <c r="R383" s="142">
        <f>Q383*H383</f>
        <v>2.2393999999999998</v>
      </c>
      <c r="S383" s="142">
        <v>0</v>
      </c>
      <c r="T383" s="143">
        <f>S383*H383</f>
        <v>0</v>
      </c>
      <c r="AR383" s="144" t="s">
        <v>185</v>
      </c>
      <c r="AT383" s="144" t="s">
        <v>180</v>
      </c>
      <c r="AU383" s="144" t="s">
        <v>88</v>
      </c>
      <c r="AY383" s="18" t="s">
        <v>178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86</v>
      </c>
      <c r="BK383" s="145">
        <f>ROUND(I383*H383,2)</f>
        <v>0</v>
      </c>
      <c r="BL383" s="18" t="s">
        <v>185</v>
      </c>
      <c r="BM383" s="144" t="s">
        <v>2951</v>
      </c>
    </row>
    <row r="384" spans="2:65" s="1" customFormat="1" ht="10.199999999999999">
      <c r="B384" s="34"/>
      <c r="D384" s="146" t="s">
        <v>187</v>
      </c>
      <c r="F384" s="147" t="s">
        <v>1483</v>
      </c>
      <c r="I384" s="148"/>
      <c r="L384" s="34"/>
      <c r="M384" s="149"/>
      <c r="T384" s="55"/>
      <c r="AT384" s="18" t="s">
        <v>187</v>
      </c>
      <c r="AU384" s="18" t="s">
        <v>88</v>
      </c>
    </row>
    <row r="385" spans="2:65" s="12" customFormat="1" ht="10.199999999999999">
      <c r="B385" s="150"/>
      <c r="D385" s="151" t="s">
        <v>189</v>
      </c>
      <c r="E385" s="152" t="s">
        <v>32</v>
      </c>
      <c r="F385" s="153" t="s">
        <v>2798</v>
      </c>
      <c r="H385" s="152" t="s">
        <v>32</v>
      </c>
      <c r="I385" s="154"/>
      <c r="L385" s="150"/>
      <c r="M385" s="155"/>
      <c r="T385" s="156"/>
      <c r="AT385" s="152" t="s">
        <v>189</v>
      </c>
      <c r="AU385" s="152" t="s">
        <v>88</v>
      </c>
      <c r="AV385" s="12" t="s">
        <v>86</v>
      </c>
      <c r="AW385" s="12" t="s">
        <v>41</v>
      </c>
      <c r="AX385" s="12" t="s">
        <v>79</v>
      </c>
      <c r="AY385" s="152" t="s">
        <v>178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475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3" customFormat="1" ht="10.199999999999999">
      <c r="B387" s="157"/>
      <c r="D387" s="151" t="s">
        <v>189</v>
      </c>
      <c r="E387" s="158" t="s">
        <v>32</v>
      </c>
      <c r="F387" s="159" t="s">
        <v>2952</v>
      </c>
      <c r="H387" s="160">
        <v>1</v>
      </c>
      <c r="I387" s="161"/>
      <c r="L387" s="157"/>
      <c r="M387" s="162"/>
      <c r="T387" s="163"/>
      <c r="AT387" s="158" t="s">
        <v>189</v>
      </c>
      <c r="AU387" s="158" t="s">
        <v>88</v>
      </c>
      <c r="AV387" s="13" t="s">
        <v>88</v>
      </c>
      <c r="AW387" s="13" t="s">
        <v>41</v>
      </c>
      <c r="AX387" s="13" t="s">
        <v>79</v>
      </c>
      <c r="AY387" s="158" t="s">
        <v>178</v>
      </c>
    </row>
    <row r="388" spans="2:65" s="13" customFormat="1" ht="10.199999999999999">
      <c r="B388" s="157"/>
      <c r="D388" s="151" t="s">
        <v>189</v>
      </c>
      <c r="E388" s="158" t="s">
        <v>32</v>
      </c>
      <c r="F388" s="159" t="s">
        <v>2953</v>
      </c>
      <c r="H388" s="160">
        <v>1</v>
      </c>
      <c r="I388" s="161"/>
      <c r="L388" s="157"/>
      <c r="M388" s="162"/>
      <c r="T388" s="163"/>
      <c r="AT388" s="158" t="s">
        <v>189</v>
      </c>
      <c r="AU388" s="158" t="s">
        <v>88</v>
      </c>
      <c r="AV388" s="13" t="s">
        <v>88</v>
      </c>
      <c r="AW388" s="13" t="s">
        <v>41</v>
      </c>
      <c r="AX388" s="13" t="s">
        <v>79</v>
      </c>
      <c r="AY388" s="158" t="s">
        <v>178</v>
      </c>
    </row>
    <row r="389" spans="2:65" s="13" customFormat="1" ht="10.199999999999999">
      <c r="B389" s="157"/>
      <c r="D389" s="151" t="s">
        <v>189</v>
      </c>
      <c r="E389" s="158" t="s">
        <v>32</v>
      </c>
      <c r="F389" s="159" t="s">
        <v>2954</v>
      </c>
      <c r="H389" s="160">
        <v>1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41</v>
      </c>
      <c r="AX389" s="13" t="s">
        <v>79</v>
      </c>
      <c r="AY389" s="158" t="s">
        <v>178</v>
      </c>
    </row>
    <row r="390" spans="2:65" s="13" customFormat="1" ht="10.199999999999999">
      <c r="B390" s="157"/>
      <c r="D390" s="151" t="s">
        <v>189</v>
      </c>
      <c r="E390" s="158" t="s">
        <v>32</v>
      </c>
      <c r="F390" s="159" t="s">
        <v>2955</v>
      </c>
      <c r="H390" s="160">
        <v>2</v>
      </c>
      <c r="I390" s="161"/>
      <c r="L390" s="157"/>
      <c r="M390" s="162"/>
      <c r="T390" s="163"/>
      <c r="AT390" s="158" t="s">
        <v>189</v>
      </c>
      <c r="AU390" s="158" t="s">
        <v>88</v>
      </c>
      <c r="AV390" s="13" t="s">
        <v>88</v>
      </c>
      <c r="AW390" s="13" t="s">
        <v>41</v>
      </c>
      <c r="AX390" s="13" t="s">
        <v>79</v>
      </c>
      <c r="AY390" s="158" t="s">
        <v>178</v>
      </c>
    </row>
    <row r="391" spans="2:65" s="13" customFormat="1" ht="10.199999999999999">
      <c r="B391" s="157"/>
      <c r="D391" s="151" t="s">
        <v>189</v>
      </c>
      <c r="E391" s="158" t="s">
        <v>32</v>
      </c>
      <c r="F391" s="159" t="s">
        <v>2956</v>
      </c>
      <c r="H391" s="160">
        <v>1</v>
      </c>
      <c r="I391" s="161"/>
      <c r="L391" s="157"/>
      <c r="M391" s="162"/>
      <c r="T391" s="163"/>
      <c r="AT391" s="158" t="s">
        <v>189</v>
      </c>
      <c r="AU391" s="158" t="s">
        <v>88</v>
      </c>
      <c r="AV391" s="13" t="s">
        <v>88</v>
      </c>
      <c r="AW391" s="13" t="s">
        <v>41</v>
      </c>
      <c r="AX391" s="13" t="s">
        <v>79</v>
      </c>
      <c r="AY391" s="158" t="s">
        <v>178</v>
      </c>
    </row>
    <row r="392" spans="2:65" s="13" customFormat="1" ht="10.199999999999999">
      <c r="B392" s="157"/>
      <c r="D392" s="151" t="s">
        <v>189</v>
      </c>
      <c r="E392" s="158" t="s">
        <v>32</v>
      </c>
      <c r="F392" s="159" t="s">
        <v>2957</v>
      </c>
      <c r="H392" s="160">
        <v>1</v>
      </c>
      <c r="I392" s="161"/>
      <c r="L392" s="157"/>
      <c r="M392" s="162"/>
      <c r="T392" s="163"/>
      <c r="AT392" s="158" t="s">
        <v>189</v>
      </c>
      <c r="AU392" s="158" t="s">
        <v>88</v>
      </c>
      <c r="AV392" s="13" t="s">
        <v>88</v>
      </c>
      <c r="AW392" s="13" t="s">
        <v>41</v>
      </c>
      <c r="AX392" s="13" t="s">
        <v>79</v>
      </c>
      <c r="AY392" s="158" t="s">
        <v>178</v>
      </c>
    </row>
    <row r="393" spans="2:65" s="13" customFormat="1" ht="10.199999999999999">
      <c r="B393" s="157"/>
      <c r="D393" s="151" t="s">
        <v>189</v>
      </c>
      <c r="E393" s="158" t="s">
        <v>32</v>
      </c>
      <c r="F393" s="159" t="s">
        <v>2958</v>
      </c>
      <c r="H393" s="160">
        <v>1</v>
      </c>
      <c r="I393" s="161"/>
      <c r="L393" s="157"/>
      <c r="M393" s="162"/>
      <c r="T393" s="163"/>
      <c r="AT393" s="158" t="s">
        <v>189</v>
      </c>
      <c r="AU393" s="158" t="s">
        <v>88</v>
      </c>
      <c r="AV393" s="13" t="s">
        <v>88</v>
      </c>
      <c r="AW393" s="13" t="s">
        <v>41</v>
      </c>
      <c r="AX393" s="13" t="s">
        <v>79</v>
      </c>
      <c r="AY393" s="158" t="s">
        <v>178</v>
      </c>
    </row>
    <row r="394" spans="2:65" s="13" customFormat="1" ht="10.199999999999999">
      <c r="B394" s="157"/>
      <c r="D394" s="151" t="s">
        <v>189</v>
      </c>
      <c r="E394" s="158" t="s">
        <v>32</v>
      </c>
      <c r="F394" s="159" t="s">
        <v>2959</v>
      </c>
      <c r="H394" s="160">
        <v>1</v>
      </c>
      <c r="I394" s="161"/>
      <c r="L394" s="157"/>
      <c r="M394" s="162"/>
      <c r="T394" s="163"/>
      <c r="AT394" s="158" t="s">
        <v>189</v>
      </c>
      <c r="AU394" s="158" t="s">
        <v>88</v>
      </c>
      <c r="AV394" s="13" t="s">
        <v>88</v>
      </c>
      <c r="AW394" s="13" t="s">
        <v>41</v>
      </c>
      <c r="AX394" s="13" t="s">
        <v>79</v>
      </c>
      <c r="AY394" s="158" t="s">
        <v>178</v>
      </c>
    </row>
    <row r="395" spans="2:65" s="13" customFormat="1" ht="10.199999999999999">
      <c r="B395" s="157"/>
      <c r="D395" s="151" t="s">
        <v>189</v>
      </c>
      <c r="E395" s="158" t="s">
        <v>32</v>
      </c>
      <c r="F395" s="159" t="s">
        <v>2960</v>
      </c>
      <c r="H395" s="160">
        <v>1</v>
      </c>
      <c r="I395" s="161"/>
      <c r="L395" s="157"/>
      <c r="M395" s="162"/>
      <c r="T395" s="163"/>
      <c r="AT395" s="158" t="s">
        <v>189</v>
      </c>
      <c r="AU395" s="158" t="s">
        <v>88</v>
      </c>
      <c r="AV395" s="13" t="s">
        <v>88</v>
      </c>
      <c r="AW395" s="13" t="s">
        <v>41</v>
      </c>
      <c r="AX395" s="13" t="s">
        <v>79</v>
      </c>
      <c r="AY395" s="158" t="s">
        <v>178</v>
      </c>
    </row>
    <row r="396" spans="2:65" s="14" customFormat="1" ht="10.199999999999999">
      <c r="B396" s="164"/>
      <c r="D396" s="151" t="s">
        <v>189</v>
      </c>
      <c r="E396" s="165" t="s">
        <v>32</v>
      </c>
      <c r="F396" s="166" t="s">
        <v>192</v>
      </c>
      <c r="H396" s="167">
        <v>10</v>
      </c>
      <c r="I396" s="168"/>
      <c r="L396" s="164"/>
      <c r="M396" s="169"/>
      <c r="T396" s="170"/>
      <c r="AT396" s="165" t="s">
        <v>189</v>
      </c>
      <c r="AU396" s="165" t="s">
        <v>88</v>
      </c>
      <c r="AV396" s="14" t="s">
        <v>185</v>
      </c>
      <c r="AW396" s="14" t="s">
        <v>41</v>
      </c>
      <c r="AX396" s="14" t="s">
        <v>86</v>
      </c>
      <c r="AY396" s="165" t="s">
        <v>178</v>
      </c>
    </row>
    <row r="397" spans="2:65" s="1" customFormat="1" ht="24.15" customHeight="1">
      <c r="B397" s="34"/>
      <c r="C397" s="171" t="s">
        <v>502</v>
      </c>
      <c r="D397" s="171" t="s">
        <v>398</v>
      </c>
      <c r="E397" s="172" t="s">
        <v>1496</v>
      </c>
      <c r="F397" s="173" t="s">
        <v>1497</v>
      </c>
      <c r="G397" s="174" t="s">
        <v>219</v>
      </c>
      <c r="H397" s="175">
        <v>1.02</v>
      </c>
      <c r="I397" s="176"/>
      <c r="J397" s="177">
        <f>ROUND(I397*H397,2)</f>
        <v>0</v>
      </c>
      <c r="K397" s="173" t="s">
        <v>184</v>
      </c>
      <c r="L397" s="178"/>
      <c r="M397" s="179" t="s">
        <v>32</v>
      </c>
      <c r="N397" s="180" t="s">
        <v>50</v>
      </c>
      <c r="P397" s="142">
        <f>O397*H397</f>
        <v>0</v>
      </c>
      <c r="Q397" s="142">
        <v>2.8000000000000001E-2</v>
      </c>
      <c r="R397" s="142">
        <f>Q397*H397</f>
        <v>2.8560000000000002E-2</v>
      </c>
      <c r="S397" s="142">
        <v>0</v>
      </c>
      <c r="T397" s="143">
        <f>S397*H397</f>
        <v>0</v>
      </c>
      <c r="AR397" s="144" t="s">
        <v>241</v>
      </c>
      <c r="AT397" s="144" t="s">
        <v>398</v>
      </c>
      <c r="AU397" s="144" t="s">
        <v>88</v>
      </c>
      <c r="AY397" s="18" t="s">
        <v>178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86</v>
      </c>
      <c r="BK397" s="145">
        <f>ROUND(I397*H397,2)</f>
        <v>0</v>
      </c>
      <c r="BL397" s="18" t="s">
        <v>185</v>
      </c>
      <c r="BM397" s="144" t="s">
        <v>2961</v>
      </c>
    </row>
    <row r="398" spans="2:65" s="13" customFormat="1" ht="10.199999999999999">
      <c r="B398" s="157"/>
      <c r="D398" s="151" t="s">
        <v>189</v>
      </c>
      <c r="F398" s="159" t="s">
        <v>784</v>
      </c>
      <c r="H398" s="160">
        <v>1.02</v>
      </c>
      <c r="I398" s="161"/>
      <c r="L398" s="157"/>
      <c r="M398" s="162"/>
      <c r="T398" s="163"/>
      <c r="AT398" s="158" t="s">
        <v>189</v>
      </c>
      <c r="AU398" s="158" t="s">
        <v>88</v>
      </c>
      <c r="AV398" s="13" t="s">
        <v>88</v>
      </c>
      <c r="AW398" s="13" t="s">
        <v>4</v>
      </c>
      <c r="AX398" s="13" t="s">
        <v>86</v>
      </c>
      <c r="AY398" s="158" t="s">
        <v>178</v>
      </c>
    </row>
    <row r="399" spans="2:65" s="1" customFormat="1" ht="24.15" customHeight="1">
      <c r="B399" s="34"/>
      <c r="C399" s="171" t="s">
        <v>511</v>
      </c>
      <c r="D399" s="171" t="s">
        <v>398</v>
      </c>
      <c r="E399" s="172" t="s">
        <v>1502</v>
      </c>
      <c r="F399" s="173" t="s">
        <v>1503</v>
      </c>
      <c r="G399" s="174" t="s">
        <v>219</v>
      </c>
      <c r="H399" s="175">
        <v>9.18</v>
      </c>
      <c r="I399" s="176"/>
      <c r="J399" s="177">
        <f>ROUND(I399*H399,2)</f>
        <v>0</v>
      </c>
      <c r="K399" s="173" t="s">
        <v>184</v>
      </c>
      <c r="L399" s="178"/>
      <c r="M399" s="179" t="s">
        <v>32</v>
      </c>
      <c r="N399" s="180" t="s">
        <v>50</v>
      </c>
      <c r="P399" s="142">
        <f>O399*H399</f>
        <v>0</v>
      </c>
      <c r="Q399" s="142">
        <v>6.8000000000000005E-2</v>
      </c>
      <c r="R399" s="142">
        <f>Q399*H399</f>
        <v>0.62424000000000002</v>
      </c>
      <c r="S399" s="142">
        <v>0</v>
      </c>
      <c r="T399" s="143">
        <f>S399*H399</f>
        <v>0</v>
      </c>
      <c r="AR399" s="144" t="s">
        <v>241</v>
      </c>
      <c r="AT399" s="144" t="s">
        <v>398</v>
      </c>
      <c r="AU399" s="144" t="s">
        <v>88</v>
      </c>
      <c r="AY399" s="18" t="s">
        <v>178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86</v>
      </c>
      <c r="BK399" s="145">
        <f>ROUND(I399*H399,2)</f>
        <v>0</v>
      </c>
      <c r="BL399" s="18" t="s">
        <v>185</v>
      </c>
      <c r="BM399" s="144" t="s">
        <v>2962</v>
      </c>
    </row>
    <row r="400" spans="2:65" s="13" customFormat="1" ht="10.199999999999999">
      <c r="B400" s="157"/>
      <c r="D400" s="151" t="s">
        <v>189</v>
      </c>
      <c r="F400" s="159" t="s">
        <v>1735</v>
      </c>
      <c r="H400" s="160">
        <v>9.18</v>
      </c>
      <c r="I400" s="161"/>
      <c r="L400" s="157"/>
      <c r="M400" s="162"/>
      <c r="T400" s="163"/>
      <c r="AT400" s="158" t="s">
        <v>189</v>
      </c>
      <c r="AU400" s="158" t="s">
        <v>88</v>
      </c>
      <c r="AV400" s="13" t="s">
        <v>88</v>
      </c>
      <c r="AW400" s="13" t="s">
        <v>4</v>
      </c>
      <c r="AX400" s="13" t="s">
        <v>86</v>
      </c>
      <c r="AY400" s="158" t="s">
        <v>178</v>
      </c>
    </row>
    <row r="401" spans="2:65" s="1" customFormat="1" ht="33" customHeight="1">
      <c r="B401" s="34"/>
      <c r="C401" s="133" t="s">
        <v>518</v>
      </c>
      <c r="D401" s="133" t="s">
        <v>180</v>
      </c>
      <c r="E401" s="134" t="s">
        <v>1075</v>
      </c>
      <c r="F401" s="135" t="s">
        <v>1076</v>
      </c>
      <c r="G401" s="136" t="s">
        <v>219</v>
      </c>
      <c r="H401" s="137">
        <v>10</v>
      </c>
      <c r="I401" s="138"/>
      <c r="J401" s="139">
        <f>ROUND(I401*H401,2)</f>
        <v>0</v>
      </c>
      <c r="K401" s="135" t="s">
        <v>184</v>
      </c>
      <c r="L401" s="34"/>
      <c r="M401" s="140" t="s">
        <v>32</v>
      </c>
      <c r="N401" s="141" t="s">
        <v>50</v>
      </c>
      <c r="P401" s="142">
        <f>O401*H401</f>
        <v>0</v>
      </c>
      <c r="Q401" s="142">
        <v>0.22394</v>
      </c>
      <c r="R401" s="142">
        <f>Q401*H401</f>
        <v>2.2393999999999998</v>
      </c>
      <c r="S401" s="142">
        <v>0</v>
      </c>
      <c r="T401" s="143">
        <f>S401*H401</f>
        <v>0</v>
      </c>
      <c r="AR401" s="144" t="s">
        <v>185</v>
      </c>
      <c r="AT401" s="144" t="s">
        <v>180</v>
      </c>
      <c r="AU401" s="144" t="s">
        <v>88</v>
      </c>
      <c r="AY401" s="18" t="s">
        <v>178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86</v>
      </c>
      <c r="BK401" s="145">
        <f>ROUND(I401*H401,2)</f>
        <v>0</v>
      </c>
      <c r="BL401" s="18" t="s">
        <v>185</v>
      </c>
      <c r="BM401" s="144" t="s">
        <v>2963</v>
      </c>
    </row>
    <row r="402" spans="2:65" s="1" customFormat="1" ht="10.199999999999999">
      <c r="B402" s="34"/>
      <c r="D402" s="146" t="s">
        <v>187</v>
      </c>
      <c r="F402" s="147" t="s">
        <v>1078</v>
      </c>
      <c r="I402" s="148"/>
      <c r="L402" s="34"/>
      <c r="M402" s="149"/>
      <c r="T402" s="55"/>
      <c r="AT402" s="18" t="s">
        <v>187</v>
      </c>
      <c r="AU402" s="18" t="s">
        <v>88</v>
      </c>
    </row>
    <row r="403" spans="2:65" s="12" customFormat="1" ht="10.199999999999999">
      <c r="B403" s="150"/>
      <c r="D403" s="151" t="s">
        <v>189</v>
      </c>
      <c r="E403" s="152" t="s">
        <v>32</v>
      </c>
      <c r="F403" s="153" t="s">
        <v>2798</v>
      </c>
      <c r="H403" s="152" t="s">
        <v>32</v>
      </c>
      <c r="I403" s="154"/>
      <c r="L403" s="150"/>
      <c r="M403" s="155"/>
      <c r="T403" s="156"/>
      <c r="AT403" s="152" t="s">
        <v>189</v>
      </c>
      <c r="AU403" s="152" t="s">
        <v>88</v>
      </c>
      <c r="AV403" s="12" t="s">
        <v>86</v>
      </c>
      <c r="AW403" s="12" t="s">
        <v>41</v>
      </c>
      <c r="AX403" s="12" t="s">
        <v>79</v>
      </c>
      <c r="AY403" s="152" t="s">
        <v>178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475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3" customFormat="1" ht="10.199999999999999">
      <c r="B405" s="157"/>
      <c r="D405" s="151" t="s">
        <v>189</v>
      </c>
      <c r="E405" s="158" t="s">
        <v>32</v>
      </c>
      <c r="F405" s="159" t="s">
        <v>2964</v>
      </c>
      <c r="H405" s="160">
        <v>1</v>
      </c>
      <c r="I405" s="161"/>
      <c r="L405" s="157"/>
      <c r="M405" s="162"/>
      <c r="T405" s="163"/>
      <c r="AT405" s="158" t="s">
        <v>189</v>
      </c>
      <c r="AU405" s="158" t="s">
        <v>88</v>
      </c>
      <c r="AV405" s="13" t="s">
        <v>88</v>
      </c>
      <c r="AW405" s="13" t="s">
        <v>41</v>
      </c>
      <c r="AX405" s="13" t="s">
        <v>79</v>
      </c>
      <c r="AY405" s="158" t="s">
        <v>178</v>
      </c>
    </row>
    <row r="406" spans="2:65" s="13" customFormat="1" ht="10.199999999999999">
      <c r="B406" s="157"/>
      <c r="D406" s="151" t="s">
        <v>189</v>
      </c>
      <c r="E406" s="158" t="s">
        <v>32</v>
      </c>
      <c r="F406" s="159" t="s">
        <v>2965</v>
      </c>
      <c r="H406" s="160">
        <v>1</v>
      </c>
      <c r="I406" s="161"/>
      <c r="L406" s="157"/>
      <c r="M406" s="162"/>
      <c r="T406" s="163"/>
      <c r="AT406" s="158" t="s">
        <v>189</v>
      </c>
      <c r="AU406" s="158" t="s">
        <v>88</v>
      </c>
      <c r="AV406" s="13" t="s">
        <v>88</v>
      </c>
      <c r="AW406" s="13" t="s">
        <v>41</v>
      </c>
      <c r="AX406" s="13" t="s">
        <v>79</v>
      </c>
      <c r="AY406" s="158" t="s">
        <v>178</v>
      </c>
    </row>
    <row r="407" spans="2:65" s="13" customFormat="1" ht="10.199999999999999">
      <c r="B407" s="157"/>
      <c r="D407" s="151" t="s">
        <v>189</v>
      </c>
      <c r="E407" s="158" t="s">
        <v>32</v>
      </c>
      <c r="F407" s="159" t="s">
        <v>2966</v>
      </c>
      <c r="H407" s="160">
        <v>1</v>
      </c>
      <c r="I407" s="161"/>
      <c r="L407" s="157"/>
      <c r="M407" s="162"/>
      <c r="T407" s="163"/>
      <c r="AT407" s="158" t="s">
        <v>189</v>
      </c>
      <c r="AU407" s="158" t="s">
        <v>88</v>
      </c>
      <c r="AV407" s="13" t="s">
        <v>88</v>
      </c>
      <c r="AW407" s="13" t="s">
        <v>41</v>
      </c>
      <c r="AX407" s="13" t="s">
        <v>79</v>
      </c>
      <c r="AY407" s="158" t="s">
        <v>178</v>
      </c>
    </row>
    <row r="408" spans="2:65" s="13" customFormat="1" ht="10.199999999999999">
      <c r="B408" s="157"/>
      <c r="D408" s="151" t="s">
        <v>189</v>
      </c>
      <c r="E408" s="158" t="s">
        <v>32</v>
      </c>
      <c r="F408" s="159" t="s">
        <v>2967</v>
      </c>
      <c r="H408" s="160">
        <v>1</v>
      </c>
      <c r="I408" s="161"/>
      <c r="L408" s="157"/>
      <c r="M408" s="162"/>
      <c r="T408" s="163"/>
      <c r="AT408" s="158" t="s">
        <v>189</v>
      </c>
      <c r="AU408" s="158" t="s">
        <v>88</v>
      </c>
      <c r="AV408" s="13" t="s">
        <v>88</v>
      </c>
      <c r="AW408" s="13" t="s">
        <v>41</v>
      </c>
      <c r="AX408" s="13" t="s">
        <v>79</v>
      </c>
      <c r="AY408" s="158" t="s">
        <v>178</v>
      </c>
    </row>
    <row r="409" spans="2:65" s="13" customFormat="1" ht="10.199999999999999">
      <c r="B409" s="157"/>
      <c r="D409" s="151" t="s">
        <v>189</v>
      </c>
      <c r="E409" s="158" t="s">
        <v>32</v>
      </c>
      <c r="F409" s="159" t="s">
        <v>2968</v>
      </c>
      <c r="H409" s="160">
        <v>1</v>
      </c>
      <c r="I409" s="161"/>
      <c r="L409" s="157"/>
      <c r="M409" s="162"/>
      <c r="T409" s="163"/>
      <c r="AT409" s="158" t="s">
        <v>189</v>
      </c>
      <c r="AU409" s="158" t="s">
        <v>88</v>
      </c>
      <c r="AV409" s="13" t="s">
        <v>88</v>
      </c>
      <c r="AW409" s="13" t="s">
        <v>41</v>
      </c>
      <c r="AX409" s="13" t="s">
        <v>79</v>
      </c>
      <c r="AY409" s="158" t="s">
        <v>178</v>
      </c>
    </row>
    <row r="410" spans="2:65" s="13" customFormat="1" ht="10.199999999999999">
      <c r="B410" s="157"/>
      <c r="D410" s="151" t="s">
        <v>189</v>
      </c>
      <c r="E410" s="158" t="s">
        <v>32</v>
      </c>
      <c r="F410" s="159" t="s">
        <v>2969</v>
      </c>
      <c r="H410" s="160">
        <v>1</v>
      </c>
      <c r="I410" s="161"/>
      <c r="L410" s="157"/>
      <c r="M410" s="162"/>
      <c r="T410" s="163"/>
      <c r="AT410" s="158" t="s">
        <v>189</v>
      </c>
      <c r="AU410" s="158" t="s">
        <v>88</v>
      </c>
      <c r="AV410" s="13" t="s">
        <v>88</v>
      </c>
      <c r="AW410" s="13" t="s">
        <v>41</v>
      </c>
      <c r="AX410" s="13" t="s">
        <v>79</v>
      </c>
      <c r="AY410" s="158" t="s">
        <v>178</v>
      </c>
    </row>
    <row r="411" spans="2:65" s="13" customFormat="1" ht="10.199999999999999">
      <c r="B411" s="157"/>
      <c r="D411" s="151" t="s">
        <v>189</v>
      </c>
      <c r="E411" s="158" t="s">
        <v>32</v>
      </c>
      <c r="F411" s="159" t="s">
        <v>2970</v>
      </c>
      <c r="H411" s="160">
        <v>1</v>
      </c>
      <c r="I411" s="161"/>
      <c r="L411" s="157"/>
      <c r="M411" s="162"/>
      <c r="T411" s="163"/>
      <c r="AT411" s="158" t="s">
        <v>189</v>
      </c>
      <c r="AU411" s="158" t="s">
        <v>88</v>
      </c>
      <c r="AV411" s="13" t="s">
        <v>88</v>
      </c>
      <c r="AW411" s="13" t="s">
        <v>41</v>
      </c>
      <c r="AX411" s="13" t="s">
        <v>79</v>
      </c>
      <c r="AY411" s="158" t="s">
        <v>178</v>
      </c>
    </row>
    <row r="412" spans="2:65" s="13" customFormat="1" ht="10.199999999999999">
      <c r="B412" s="157"/>
      <c r="D412" s="151" t="s">
        <v>189</v>
      </c>
      <c r="E412" s="158" t="s">
        <v>32</v>
      </c>
      <c r="F412" s="159" t="s">
        <v>2971</v>
      </c>
      <c r="H412" s="160">
        <v>1</v>
      </c>
      <c r="I412" s="161"/>
      <c r="L412" s="157"/>
      <c r="M412" s="162"/>
      <c r="T412" s="163"/>
      <c r="AT412" s="158" t="s">
        <v>189</v>
      </c>
      <c r="AU412" s="158" t="s">
        <v>88</v>
      </c>
      <c r="AV412" s="13" t="s">
        <v>88</v>
      </c>
      <c r="AW412" s="13" t="s">
        <v>41</v>
      </c>
      <c r="AX412" s="13" t="s">
        <v>79</v>
      </c>
      <c r="AY412" s="158" t="s">
        <v>178</v>
      </c>
    </row>
    <row r="413" spans="2:65" s="13" customFormat="1" ht="10.199999999999999">
      <c r="B413" s="157"/>
      <c r="D413" s="151" t="s">
        <v>189</v>
      </c>
      <c r="E413" s="158" t="s">
        <v>32</v>
      </c>
      <c r="F413" s="159" t="s">
        <v>2972</v>
      </c>
      <c r="H413" s="160">
        <v>1</v>
      </c>
      <c r="I413" s="161"/>
      <c r="L413" s="157"/>
      <c r="M413" s="162"/>
      <c r="T413" s="163"/>
      <c r="AT413" s="158" t="s">
        <v>189</v>
      </c>
      <c r="AU413" s="158" t="s">
        <v>88</v>
      </c>
      <c r="AV413" s="13" t="s">
        <v>88</v>
      </c>
      <c r="AW413" s="13" t="s">
        <v>41</v>
      </c>
      <c r="AX413" s="13" t="s">
        <v>79</v>
      </c>
      <c r="AY413" s="158" t="s">
        <v>178</v>
      </c>
    </row>
    <row r="414" spans="2:65" s="13" customFormat="1" ht="10.199999999999999">
      <c r="B414" s="157"/>
      <c r="D414" s="151" t="s">
        <v>189</v>
      </c>
      <c r="E414" s="158" t="s">
        <v>32</v>
      </c>
      <c r="F414" s="159" t="s">
        <v>2973</v>
      </c>
      <c r="H414" s="160">
        <v>1</v>
      </c>
      <c r="I414" s="161"/>
      <c r="L414" s="157"/>
      <c r="M414" s="162"/>
      <c r="T414" s="163"/>
      <c r="AT414" s="158" t="s">
        <v>189</v>
      </c>
      <c r="AU414" s="158" t="s">
        <v>88</v>
      </c>
      <c r="AV414" s="13" t="s">
        <v>88</v>
      </c>
      <c r="AW414" s="13" t="s">
        <v>41</v>
      </c>
      <c r="AX414" s="13" t="s">
        <v>79</v>
      </c>
      <c r="AY414" s="158" t="s">
        <v>178</v>
      </c>
    </row>
    <row r="415" spans="2:65" s="14" customFormat="1" ht="10.199999999999999">
      <c r="B415" s="164"/>
      <c r="D415" s="151" t="s">
        <v>189</v>
      </c>
      <c r="E415" s="165" t="s">
        <v>32</v>
      </c>
      <c r="F415" s="166" t="s">
        <v>192</v>
      </c>
      <c r="H415" s="167">
        <v>10</v>
      </c>
      <c r="I415" s="168"/>
      <c r="L415" s="164"/>
      <c r="M415" s="169"/>
      <c r="T415" s="170"/>
      <c r="AT415" s="165" t="s">
        <v>189</v>
      </c>
      <c r="AU415" s="165" t="s">
        <v>88</v>
      </c>
      <c r="AV415" s="14" t="s">
        <v>185</v>
      </c>
      <c r="AW415" s="14" t="s">
        <v>41</v>
      </c>
      <c r="AX415" s="14" t="s">
        <v>86</v>
      </c>
      <c r="AY415" s="165" t="s">
        <v>178</v>
      </c>
    </row>
    <row r="416" spans="2:65" s="1" customFormat="1" ht="24.15" customHeight="1">
      <c r="B416" s="34"/>
      <c r="C416" s="171" t="s">
        <v>526</v>
      </c>
      <c r="D416" s="171" t="s">
        <v>398</v>
      </c>
      <c r="E416" s="172" t="s">
        <v>1083</v>
      </c>
      <c r="F416" s="173" t="s">
        <v>1084</v>
      </c>
      <c r="G416" s="174" t="s">
        <v>219</v>
      </c>
      <c r="H416" s="175">
        <v>10.199999999999999</v>
      </c>
      <c r="I416" s="176"/>
      <c r="J416" s="177">
        <f>ROUND(I416*H416,2)</f>
        <v>0</v>
      </c>
      <c r="K416" s="173" t="s">
        <v>184</v>
      </c>
      <c r="L416" s="178"/>
      <c r="M416" s="179" t="s">
        <v>32</v>
      </c>
      <c r="N416" s="180" t="s">
        <v>50</v>
      </c>
      <c r="P416" s="142">
        <f>O416*H416</f>
        <v>0</v>
      </c>
      <c r="Q416" s="142">
        <v>8.1000000000000003E-2</v>
      </c>
      <c r="R416" s="142">
        <f>Q416*H416</f>
        <v>0.82619999999999993</v>
      </c>
      <c r="S416" s="142">
        <v>0</v>
      </c>
      <c r="T416" s="143">
        <f>S416*H416</f>
        <v>0</v>
      </c>
      <c r="AR416" s="144" t="s">
        <v>241</v>
      </c>
      <c r="AT416" s="144" t="s">
        <v>398</v>
      </c>
      <c r="AU416" s="144" t="s">
        <v>88</v>
      </c>
      <c r="AY416" s="18" t="s">
        <v>178</v>
      </c>
      <c r="BE416" s="145">
        <f>IF(N416="základní",J416,0)</f>
        <v>0</v>
      </c>
      <c r="BF416" s="145">
        <f>IF(N416="snížená",J416,0)</f>
        <v>0</v>
      </c>
      <c r="BG416" s="145">
        <f>IF(N416="zákl. přenesená",J416,0)</f>
        <v>0</v>
      </c>
      <c r="BH416" s="145">
        <f>IF(N416="sníž. přenesená",J416,0)</f>
        <v>0</v>
      </c>
      <c r="BI416" s="145">
        <f>IF(N416="nulová",J416,0)</f>
        <v>0</v>
      </c>
      <c r="BJ416" s="18" t="s">
        <v>86</v>
      </c>
      <c r="BK416" s="145">
        <f>ROUND(I416*H416,2)</f>
        <v>0</v>
      </c>
      <c r="BL416" s="18" t="s">
        <v>185</v>
      </c>
      <c r="BM416" s="144" t="s">
        <v>2974</v>
      </c>
    </row>
    <row r="417" spans="2:65" s="13" customFormat="1" ht="10.199999999999999">
      <c r="B417" s="157"/>
      <c r="D417" s="151" t="s">
        <v>189</v>
      </c>
      <c r="F417" s="159" t="s">
        <v>2975</v>
      </c>
      <c r="H417" s="160">
        <v>10.199999999999999</v>
      </c>
      <c r="I417" s="161"/>
      <c r="L417" s="157"/>
      <c r="M417" s="162"/>
      <c r="T417" s="163"/>
      <c r="AT417" s="158" t="s">
        <v>189</v>
      </c>
      <c r="AU417" s="158" t="s">
        <v>88</v>
      </c>
      <c r="AV417" s="13" t="s">
        <v>88</v>
      </c>
      <c r="AW417" s="13" t="s">
        <v>4</v>
      </c>
      <c r="AX417" s="13" t="s">
        <v>86</v>
      </c>
      <c r="AY417" s="158" t="s">
        <v>178</v>
      </c>
    </row>
    <row r="418" spans="2:65" s="1" customFormat="1" ht="49.05" customHeight="1">
      <c r="B418" s="34"/>
      <c r="C418" s="133" t="s">
        <v>532</v>
      </c>
      <c r="D418" s="133" t="s">
        <v>180</v>
      </c>
      <c r="E418" s="134" t="s">
        <v>481</v>
      </c>
      <c r="F418" s="135" t="s">
        <v>482</v>
      </c>
      <c r="G418" s="136" t="s">
        <v>277</v>
      </c>
      <c r="H418" s="137">
        <v>4.5</v>
      </c>
      <c r="I418" s="138"/>
      <c r="J418" s="139">
        <f>ROUND(I418*H418,2)</f>
        <v>0</v>
      </c>
      <c r="K418" s="135" t="s">
        <v>184</v>
      </c>
      <c r="L418" s="34"/>
      <c r="M418" s="140" t="s">
        <v>32</v>
      </c>
      <c r="N418" s="141" t="s">
        <v>50</v>
      </c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4" t="s">
        <v>185</v>
      </c>
      <c r="AT418" s="144" t="s">
        <v>180</v>
      </c>
      <c r="AU418" s="144" t="s">
        <v>88</v>
      </c>
      <c r="AY418" s="18" t="s">
        <v>178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8" t="s">
        <v>86</v>
      </c>
      <c r="BK418" s="145">
        <f>ROUND(I418*H418,2)</f>
        <v>0</v>
      </c>
      <c r="BL418" s="18" t="s">
        <v>185</v>
      </c>
      <c r="BM418" s="144" t="s">
        <v>2976</v>
      </c>
    </row>
    <row r="419" spans="2:65" s="1" customFormat="1" ht="10.199999999999999">
      <c r="B419" s="34"/>
      <c r="D419" s="146" t="s">
        <v>187</v>
      </c>
      <c r="F419" s="147" t="s">
        <v>484</v>
      </c>
      <c r="I419" s="148"/>
      <c r="L419" s="34"/>
      <c r="M419" s="149"/>
      <c r="T419" s="55"/>
      <c r="AT419" s="18" t="s">
        <v>187</v>
      </c>
      <c r="AU419" s="18" t="s">
        <v>88</v>
      </c>
    </row>
    <row r="420" spans="2:65" s="12" customFormat="1" ht="10.199999999999999">
      <c r="B420" s="150"/>
      <c r="D420" s="151" t="s">
        <v>189</v>
      </c>
      <c r="E420" s="152" t="s">
        <v>32</v>
      </c>
      <c r="F420" s="153" t="s">
        <v>475</v>
      </c>
      <c r="H420" s="152" t="s">
        <v>32</v>
      </c>
      <c r="I420" s="154"/>
      <c r="L420" s="150"/>
      <c r="M420" s="155"/>
      <c r="T420" s="156"/>
      <c r="AT420" s="152" t="s">
        <v>189</v>
      </c>
      <c r="AU420" s="152" t="s">
        <v>88</v>
      </c>
      <c r="AV420" s="12" t="s">
        <v>86</v>
      </c>
      <c r="AW420" s="12" t="s">
        <v>41</v>
      </c>
      <c r="AX420" s="12" t="s">
        <v>79</v>
      </c>
      <c r="AY420" s="152" t="s">
        <v>178</v>
      </c>
    </row>
    <row r="421" spans="2:65" s="12" customFormat="1" ht="10.199999999999999">
      <c r="B421" s="150"/>
      <c r="D421" s="151" t="s">
        <v>189</v>
      </c>
      <c r="E421" s="152" t="s">
        <v>32</v>
      </c>
      <c r="F421" s="153" t="s">
        <v>1088</v>
      </c>
      <c r="H421" s="152" t="s">
        <v>32</v>
      </c>
      <c r="I421" s="154"/>
      <c r="L421" s="150"/>
      <c r="M421" s="155"/>
      <c r="T421" s="156"/>
      <c r="AT421" s="152" t="s">
        <v>189</v>
      </c>
      <c r="AU421" s="152" t="s">
        <v>88</v>
      </c>
      <c r="AV421" s="12" t="s">
        <v>86</v>
      </c>
      <c r="AW421" s="12" t="s">
        <v>41</v>
      </c>
      <c r="AX421" s="12" t="s">
        <v>79</v>
      </c>
      <c r="AY421" s="152" t="s">
        <v>178</v>
      </c>
    </row>
    <row r="422" spans="2:65" s="13" customFormat="1" ht="10.199999999999999">
      <c r="B422" s="157"/>
      <c r="D422" s="151" t="s">
        <v>189</v>
      </c>
      <c r="E422" s="158" t="s">
        <v>32</v>
      </c>
      <c r="F422" s="159" t="s">
        <v>2977</v>
      </c>
      <c r="H422" s="160">
        <v>4.5</v>
      </c>
      <c r="I422" s="161"/>
      <c r="L422" s="157"/>
      <c r="M422" s="162"/>
      <c r="T422" s="163"/>
      <c r="AT422" s="158" t="s">
        <v>189</v>
      </c>
      <c r="AU422" s="158" t="s">
        <v>88</v>
      </c>
      <c r="AV422" s="13" t="s">
        <v>88</v>
      </c>
      <c r="AW422" s="13" t="s">
        <v>41</v>
      </c>
      <c r="AX422" s="13" t="s">
        <v>79</v>
      </c>
      <c r="AY422" s="158" t="s">
        <v>178</v>
      </c>
    </row>
    <row r="423" spans="2:65" s="14" customFormat="1" ht="10.199999999999999">
      <c r="B423" s="164"/>
      <c r="D423" s="151" t="s">
        <v>189</v>
      </c>
      <c r="E423" s="165" t="s">
        <v>32</v>
      </c>
      <c r="F423" s="166" t="s">
        <v>192</v>
      </c>
      <c r="H423" s="167">
        <v>4.5</v>
      </c>
      <c r="I423" s="168"/>
      <c r="L423" s="164"/>
      <c r="M423" s="169"/>
      <c r="T423" s="170"/>
      <c r="AT423" s="165" t="s">
        <v>189</v>
      </c>
      <c r="AU423" s="165" t="s">
        <v>88</v>
      </c>
      <c r="AV423" s="14" t="s">
        <v>185</v>
      </c>
      <c r="AW423" s="14" t="s">
        <v>41</v>
      </c>
      <c r="AX423" s="14" t="s">
        <v>86</v>
      </c>
      <c r="AY423" s="165" t="s">
        <v>178</v>
      </c>
    </row>
    <row r="424" spans="2:65" s="1" customFormat="1" ht="37.799999999999997" customHeight="1">
      <c r="B424" s="34"/>
      <c r="C424" s="133" t="s">
        <v>540</v>
      </c>
      <c r="D424" s="133" t="s">
        <v>180</v>
      </c>
      <c r="E424" s="134" t="s">
        <v>488</v>
      </c>
      <c r="F424" s="135" t="s">
        <v>489</v>
      </c>
      <c r="G424" s="136" t="s">
        <v>234</v>
      </c>
      <c r="H424" s="137">
        <v>12</v>
      </c>
      <c r="I424" s="138"/>
      <c r="J424" s="139">
        <f>ROUND(I424*H424,2)</f>
        <v>0</v>
      </c>
      <c r="K424" s="135" t="s">
        <v>184</v>
      </c>
      <c r="L424" s="34"/>
      <c r="M424" s="140" t="s">
        <v>32</v>
      </c>
      <c r="N424" s="141" t="s">
        <v>50</v>
      </c>
      <c r="P424" s="142">
        <f>O424*H424</f>
        <v>0</v>
      </c>
      <c r="Q424" s="142">
        <v>6.3200000000000001E-3</v>
      </c>
      <c r="R424" s="142">
        <f>Q424*H424</f>
        <v>7.5840000000000005E-2</v>
      </c>
      <c r="S424" s="142">
        <v>0</v>
      </c>
      <c r="T424" s="143">
        <f>S424*H424</f>
        <v>0</v>
      </c>
      <c r="AR424" s="144" t="s">
        <v>185</v>
      </c>
      <c r="AT424" s="144" t="s">
        <v>180</v>
      </c>
      <c r="AU424" s="144" t="s">
        <v>88</v>
      </c>
      <c r="AY424" s="18" t="s">
        <v>178</v>
      </c>
      <c r="BE424" s="145">
        <f>IF(N424="základní",J424,0)</f>
        <v>0</v>
      </c>
      <c r="BF424" s="145">
        <f>IF(N424="snížená",J424,0)</f>
        <v>0</v>
      </c>
      <c r="BG424" s="145">
        <f>IF(N424="zákl. přenesená",J424,0)</f>
        <v>0</v>
      </c>
      <c r="BH424" s="145">
        <f>IF(N424="sníž. přenesená",J424,0)</f>
        <v>0</v>
      </c>
      <c r="BI424" s="145">
        <f>IF(N424="nulová",J424,0)</f>
        <v>0</v>
      </c>
      <c r="BJ424" s="18" t="s">
        <v>86</v>
      </c>
      <c r="BK424" s="145">
        <f>ROUND(I424*H424,2)</f>
        <v>0</v>
      </c>
      <c r="BL424" s="18" t="s">
        <v>185</v>
      </c>
      <c r="BM424" s="144" t="s">
        <v>2978</v>
      </c>
    </row>
    <row r="425" spans="2:65" s="1" customFormat="1" ht="10.199999999999999">
      <c r="B425" s="34"/>
      <c r="D425" s="146" t="s">
        <v>187</v>
      </c>
      <c r="F425" s="147" t="s">
        <v>491</v>
      </c>
      <c r="I425" s="148"/>
      <c r="L425" s="34"/>
      <c r="M425" s="149"/>
      <c r="T425" s="55"/>
      <c r="AT425" s="18" t="s">
        <v>187</v>
      </c>
      <c r="AU425" s="18" t="s">
        <v>88</v>
      </c>
    </row>
    <row r="426" spans="2:65" s="12" customFormat="1" ht="10.199999999999999">
      <c r="B426" s="150"/>
      <c r="D426" s="151" t="s">
        <v>189</v>
      </c>
      <c r="E426" s="152" t="s">
        <v>32</v>
      </c>
      <c r="F426" s="153" t="s">
        <v>475</v>
      </c>
      <c r="H426" s="152" t="s">
        <v>32</v>
      </c>
      <c r="I426" s="154"/>
      <c r="L426" s="150"/>
      <c r="M426" s="155"/>
      <c r="T426" s="156"/>
      <c r="AT426" s="152" t="s">
        <v>189</v>
      </c>
      <c r="AU426" s="152" t="s">
        <v>88</v>
      </c>
      <c r="AV426" s="12" t="s">
        <v>86</v>
      </c>
      <c r="AW426" s="12" t="s">
        <v>41</v>
      </c>
      <c r="AX426" s="12" t="s">
        <v>79</v>
      </c>
      <c r="AY426" s="152" t="s">
        <v>178</v>
      </c>
    </row>
    <row r="427" spans="2:65" s="12" customFormat="1" ht="10.199999999999999">
      <c r="B427" s="150"/>
      <c r="D427" s="151" t="s">
        <v>189</v>
      </c>
      <c r="E427" s="152" t="s">
        <v>32</v>
      </c>
      <c r="F427" s="153" t="s">
        <v>1088</v>
      </c>
      <c r="H427" s="152" t="s">
        <v>32</v>
      </c>
      <c r="I427" s="154"/>
      <c r="L427" s="150"/>
      <c r="M427" s="155"/>
      <c r="T427" s="156"/>
      <c r="AT427" s="152" t="s">
        <v>189</v>
      </c>
      <c r="AU427" s="152" t="s">
        <v>88</v>
      </c>
      <c r="AV427" s="12" t="s">
        <v>86</v>
      </c>
      <c r="AW427" s="12" t="s">
        <v>41</v>
      </c>
      <c r="AX427" s="12" t="s">
        <v>79</v>
      </c>
      <c r="AY427" s="152" t="s">
        <v>178</v>
      </c>
    </row>
    <row r="428" spans="2:65" s="13" customFormat="1" ht="10.199999999999999">
      <c r="B428" s="157"/>
      <c r="D428" s="151" t="s">
        <v>189</v>
      </c>
      <c r="E428" s="158" t="s">
        <v>32</v>
      </c>
      <c r="F428" s="159" t="s">
        <v>2979</v>
      </c>
      <c r="H428" s="160">
        <v>12</v>
      </c>
      <c r="I428" s="161"/>
      <c r="L428" s="157"/>
      <c r="M428" s="162"/>
      <c r="T428" s="163"/>
      <c r="AT428" s="158" t="s">
        <v>189</v>
      </c>
      <c r="AU428" s="158" t="s">
        <v>88</v>
      </c>
      <c r="AV428" s="13" t="s">
        <v>88</v>
      </c>
      <c r="AW428" s="13" t="s">
        <v>41</v>
      </c>
      <c r="AX428" s="13" t="s">
        <v>79</v>
      </c>
      <c r="AY428" s="158" t="s">
        <v>178</v>
      </c>
    </row>
    <row r="429" spans="2:65" s="14" customFormat="1" ht="10.199999999999999">
      <c r="B429" s="164"/>
      <c r="D429" s="151" t="s">
        <v>189</v>
      </c>
      <c r="E429" s="165" t="s">
        <v>32</v>
      </c>
      <c r="F429" s="166" t="s">
        <v>192</v>
      </c>
      <c r="H429" s="167">
        <v>12</v>
      </c>
      <c r="I429" s="168"/>
      <c r="L429" s="164"/>
      <c r="M429" s="169"/>
      <c r="T429" s="170"/>
      <c r="AT429" s="165" t="s">
        <v>189</v>
      </c>
      <c r="AU429" s="165" t="s">
        <v>88</v>
      </c>
      <c r="AV429" s="14" t="s">
        <v>185</v>
      </c>
      <c r="AW429" s="14" t="s">
        <v>41</v>
      </c>
      <c r="AX429" s="14" t="s">
        <v>86</v>
      </c>
      <c r="AY429" s="165" t="s">
        <v>178</v>
      </c>
    </row>
    <row r="430" spans="2:65" s="1" customFormat="1" ht="37.799999999999997" customHeight="1">
      <c r="B430" s="34"/>
      <c r="C430" s="133" t="s">
        <v>549</v>
      </c>
      <c r="D430" s="133" t="s">
        <v>180</v>
      </c>
      <c r="E430" s="134" t="s">
        <v>494</v>
      </c>
      <c r="F430" s="135" t="s">
        <v>495</v>
      </c>
      <c r="G430" s="136" t="s">
        <v>219</v>
      </c>
      <c r="H430" s="137">
        <v>12</v>
      </c>
      <c r="I430" s="138"/>
      <c r="J430" s="139">
        <f>ROUND(I430*H430,2)</f>
        <v>0</v>
      </c>
      <c r="K430" s="135" t="s">
        <v>184</v>
      </c>
      <c r="L430" s="34"/>
      <c r="M430" s="140" t="s">
        <v>32</v>
      </c>
      <c r="N430" s="141" t="s">
        <v>50</v>
      </c>
      <c r="P430" s="142">
        <f>O430*H430</f>
        <v>0</v>
      </c>
      <c r="Q430" s="142">
        <v>8.8319999999999996E-2</v>
      </c>
      <c r="R430" s="142">
        <f>Q430*H430</f>
        <v>1.0598399999999999</v>
      </c>
      <c r="S430" s="142">
        <v>0</v>
      </c>
      <c r="T430" s="143">
        <f>S430*H430</f>
        <v>0</v>
      </c>
      <c r="AR430" s="144" t="s">
        <v>185</v>
      </c>
      <c r="AT430" s="144" t="s">
        <v>180</v>
      </c>
      <c r="AU430" s="144" t="s">
        <v>88</v>
      </c>
      <c r="AY430" s="18" t="s">
        <v>178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86</v>
      </c>
      <c r="BK430" s="145">
        <f>ROUND(I430*H430,2)</f>
        <v>0</v>
      </c>
      <c r="BL430" s="18" t="s">
        <v>185</v>
      </c>
      <c r="BM430" s="144" t="s">
        <v>2980</v>
      </c>
    </row>
    <row r="431" spans="2:65" s="1" customFormat="1" ht="10.199999999999999">
      <c r="B431" s="34"/>
      <c r="D431" s="146" t="s">
        <v>187</v>
      </c>
      <c r="F431" s="147" t="s">
        <v>497</v>
      </c>
      <c r="I431" s="148"/>
      <c r="L431" s="34"/>
      <c r="M431" s="149"/>
      <c r="T431" s="55"/>
      <c r="AT431" s="18" t="s">
        <v>187</v>
      </c>
      <c r="AU431" s="18" t="s">
        <v>88</v>
      </c>
    </row>
    <row r="432" spans="2:65" s="12" customFormat="1" ht="10.199999999999999">
      <c r="B432" s="150"/>
      <c r="D432" s="151" t="s">
        <v>189</v>
      </c>
      <c r="E432" s="152" t="s">
        <v>32</v>
      </c>
      <c r="F432" s="153" t="s">
        <v>475</v>
      </c>
      <c r="H432" s="152" t="s">
        <v>32</v>
      </c>
      <c r="I432" s="154"/>
      <c r="L432" s="150"/>
      <c r="M432" s="155"/>
      <c r="T432" s="156"/>
      <c r="AT432" s="152" t="s">
        <v>189</v>
      </c>
      <c r="AU432" s="152" t="s">
        <v>88</v>
      </c>
      <c r="AV432" s="12" t="s">
        <v>86</v>
      </c>
      <c r="AW432" s="12" t="s">
        <v>41</v>
      </c>
      <c r="AX432" s="12" t="s">
        <v>79</v>
      </c>
      <c r="AY432" s="152" t="s">
        <v>178</v>
      </c>
    </row>
    <row r="433" spans="2:65" s="13" customFormat="1" ht="10.199999999999999">
      <c r="B433" s="157"/>
      <c r="D433" s="151" t="s">
        <v>189</v>
      </c>
      <c r="E433" s="158" t="s">
        <v>32</v>
      </c>
      <c r="F433" s="159" t="s">
        <v>2981</v>
      </c>
      <c r="H433" s="160">
        <v>1</v>
      </c>
      <c r="I433" s="161"/>
      <c r="L433" s="157"/>
      <c r="M433" s="162"/>
      <c r="T433" s="163"/>
      <c r="AT433" s="158" t="s">
        <v>189</v>
      </c>
      <c r="AU433" s="158" t="s">
        <v>88</v>
      </c>
      <c r="AV433" s="13" t="s">
        <v>88</v>
      </c>
      <c r="AW433" s="13" t="s">
        <v>41</v>
      </c>
      <c r="AX433" s="13" t="s">
        <v>79</v>
      </c>
      <c r="AY433" s="158" t="s">
        <v>178</v>
      </c>
    </row>
    <row r="434" spans="2:65" s="13" customFormat="1" ht="10.199999999999999">
      <c r="B434" s="157"/>
      <c r="D434" s="151" t="s">
        <v>189</v>
      </c>
      <c r="E434" s="158" t="s">
        <v>32</v>
      </c>
      <c r="F434" s="159" t="s">
        <v>2982</v>
      </c>
      <c r="H434" s="160">
        <v>1</v>
      </c>
      <c r="I434" s="161"/>
      <c r="L434" s="157"/>
      <c r="M434" s="162"/>
      <c r="T434" s="163"/>
      <c r="AT434" s="158" t="s">
        <v>189</v>
      </c>
      <c r="AU434" s="158" t="s">
        <v>88</v>
      </c>
      <c r="AV434" s="13" t="s">
        <v>88</v>
      </c>
      <c r="AW434" s="13" t="s">
        <v>41</v>
      </c>
      <c r="AX434" s="13" t="s">
        <v>79</v>
      </c>
      <c r="AY434" s="158" t="s">
        <v>178</v>
      </c>
    </row>
    <row r="435" spans="2:65" s="13" customFormat="1" ht="10.199999999999999">
      <c r="B435" s="157"/>
      <c r="D435" s="151" t="s">
        <v>189</v>
      </c>
      <c r="E435" s="158" t="s">
        <v>32</v>
      </c>
      <c r="F435" s="159" t="s">
        <v>2983</v>
      </c>
      <c r="H435" s="160">
        <v>1</v>
      </c>
      <c r="I435" s="161"/>
      <c r="L435" s="157"/>
      <c r="M435" s="162"/>
      <c r="T435" s="163"/>
      <c r="AT435" s="158" t="s">
        <v>189</v>
      </c>
      <c r="AU435" s="158" t="s">
        <v>88</v>
      </c>
      <c r="AV435" s="13" t="s">
        <v>88</v>
      </c>
      <c r="AW435" s="13" t="s">
        <v>41</v>
      </c>
      <c r="AX435" s="13" t="s">
        <v>79</v>
      </c>
      <c r="AY435" s="158" t="s">
        <v>178</v>
      </c>
    </row>
    <row r="436" spans="2:65" s="13" customFormat="1" ht="10.199999999999999">
      <c r="B436" s="157"/>
      <c r="D436" s="151" t="s">
        <v>189</v>
      </c>
      <c r="E436" s="158" t="s">
        <v>32</v>
      </c>
      <c r="F436" s="159" t="s">
        <v>2984</v>
      </c>
      <c r="H436" s="160">
        <v>1</v>
      </c>
      <c r="I436" s="161"/>
      <c r="L436" s="157"/>
      <c r="M436" s="162"/>
      <c r="T436" s="163"/>
      <c r="AT436" s="158" t="s">
        <v>189</v>
      </c>
      <c r="AU436" s="158" t="s">
        <v>88</v>
      </c>
      <c r="AV436" s="13" t="s">
        <v>88</v>
      </c>
      <c r="AW436" s="13" t="s">
        <v>41</v>
      </c>
      <c r="AX436" s="13" t="s">
        <v>79</v>
      </c>
      <c r="AY436" s="158" t="s">
        <v>178</v>
      </c>
    </row>
    <row r="437" spans="2:65" s="13" customFormat="1" ht="10.199999999999999">
      <c r="B437" s="157"/>
      <c r="D437" s="151" t="s">
        <v>189</v>
      </c>
      <c r="E437" s="158" t="s">
        <v>32</v>
      </c>
      <c r="F437" s="159" t="s">
        <v>2985</v>
      </c>
      <c r="H437" s="160">
        <v>1</v>
      </c>
      <c r="I437" s="161"/>
      <c r="L437" s="157"/>
      <c r="M437" s="162"/>
      <c r="T437" s="163"/>
      <c r="AT437" s="158" t="s">
        <v>189</v>
      </c>
      <c r="AU437" s="158" t="s">
        <v>88</v>
      </c>
      <c r="AV437" s="13" t="s">
        <v>88</v>
      </c>
      <c r="AW437" s="13" t="s">
        <v>41</v>
      </c>
      <c r="AX437" s="13" t="s">
        <v>79</v>
      </c>
      <c r="AY437" s="158" t="s">
        <v>178</v>
      </c>
    </row>
    <row r="438" spans="2:65" s="13" customFormat="1" ht="10.199999999999999">
      <c r="B438" s="157"/>
      <c r="D438" s="151" t="s">
        <v>189</v>
      </c>
      <c r="E438" s="158" t="s">
        <v>32</v>
      </c>
      <c r="F438" s="159" t="s">
        <v>2986</v>
      </c>
      <c r="H438" s="160">
        <v>1</v>
      </c>
      <c r="I438" s="161"/>
      <c r="L438" s="157"/>
      <c r="M438" s="162"/>
      <c r="T438" s="163"/>
      <c r="AT438" s="158" t="s">
        <v>189</v>
      </c>
      <c r="AU438" s="158" t="s">
        <v>88</v>
      </c>
      <c r="AV438" s="13" t="s">
        <v>88</v>
      </c>
      <c r="AW438" s="13" t="s">
        <v>41</v>
      </c>
      <c r="AX438" s="13" t="s">
        <v>79</v>
      </c>
      <c r="AY438" s="158" t="s">
        <v>178</v>
      </c>
    </row>
    <row r="439" spans="2:65" s="13" customFormat="1" ht="10.199999999999999">
      <c r="B439" s="157"/>
      <c r="D439" s="151" t="s">
        <v>189</v>
      </c>
      <c r="E439" s="158" t="s">
        <v>32</v>
      </c>
      <c r="F439" s="159" t="s">
        <v>2987</v>
      </c>
      <c r="H439" s="160">
        <v>1</v>
      </c>
      <c r="I439" s="161"/>
      <c r="L439" s="157"/>
      <c r="M439" s="162"/>
      <c r="T439" s="163"/>
      <c r="AT439" s="158" t="s">
        <v>189</v>
      </c>
      <c r="AU439" s="158" t="s">
        <v>88</v>
      </c>
      <c r="AV439" s="13" t="s">
        <v>88</v>
      </c>
      <c r="AW439" s="13" t="s">
        <v>41</v>
      </c>
      <c r="AX439" s="13" t="s">
        <v>79</v>
      </c>
      <c r="AY439" s="158" t="s">
        <v>178</v>
      </c>
    </row>
    <row r="440" spans="2:65" s="13" customFormat="1" ht="10.199999999999999">
      <c r="B440" s="157"/>
      <c r="D440" s="151" t="s">
        <v>189</v>
      </c>
      <c r="E440" s="158" t="s">
        <v>32</v>
      </c>
      <c r="F440" s="159" t="s">
        <v>2988</v>
      </c>
      <c r="H440" s="160">
        <v>1</v>
      </c>
      <c r="I440" s="161"/>
      <c r="L440" s="157"/>
      <c r="M440" s="162"/>
      <c r="T440" s="163"/>
      <c r="AT440" s="158" t="s">
        <v>189</v>
      </c>
      <c r="AU440" s="158" t="s">
        <v>88</v>
      </c>
      <c r="AV440" s="13" t="s">
        <v>88</v>
      </c>
      <c r="AW440" s="13" t="s">
        <v>41</v>
      </c>
      <c r="AX440" s="13" t="s">
        <v>79</v>
      </c>
      <c r="AY440" s="158" t="s">
        <v>178</v>
      </c>
    </row>
    <row r="441" spans="2:65" s="13" customFormat="1" ht="10.199999999999999">
      <c r="B441" s="157"/>
      <c r="D441" s="151" t="s">
        <v>189</v>
      </c>
      <c r="E441" s="158" t="s">
        <v>32</v>
      </c>
      <c r="F441" s="159" t="s">
        <v>2989</v>
      </c>
      <c r="H441" s="160">
        <v>1</v>
      </c>
      <c r="I441" s="161"/>
      <c r="L441" s="157"/>
      <c r="M441" s="162"/>
      <c r="T441" s="163"/>
      <c r="AT441" s="158" t="s">
        <v>189</v>
      </c>
      <c r="AU441" s="158" t="s">
        <v>88</v>
      </c>
      <c r="AV441" s="13" t="s">
        <v>88</v>
      </c>
      <c r="AW441" s="13" t="s">
        <v>41</v>
      </c>
      <c r="AX441" s="13" t="s">
        <v>79</v>
      </c>
      <c r="AY441" s="158" t="s">
        <v>178</v>
      </c>
    </row>
    <row r="442" spans="2:65" s="13" customFormat="1" ht="10.199999999999999">
      <c r="B442" s="157"/>
      <c r="D442" s="151" t="s">
        <v>189</v>
      </c>
      <c r="E442" s="158" t="s">
        <v>32</v>
      </c>
      <c r="F442" s="159" t="s">
        <v>2990</v>
      </c>
      <c r="H442" s="160">
        <v>1</v>
      </c>
      <c r="I442" s="161"/>
      <c r="L442" s="157"/>
      <c r="M442" s="162"/>
      <c r="T442" s="163"/>
      <c r="AT442" s="158" t="s">
        <v>189</v>
      </c>
      <c r="AU442" s="158" t="s">
        <v>88</v>
      </c>
      <c r="AV442" s="13" t="s">
        <v>88</v>
      </c>
      <c r="AW442" s="13" t="s">
        <v>41</v>
      </c>
      <c r="AX442" s="13" t="s">
        <v>79</v>
      </c>
      <c r="AY442" s="158" t="s">
        <v>178</v>
      </c>
    </row>
    <row r="443" spans="2:65" s="13" customFormat="1" ht="10.199999999999999">
      <c r="B443" s="157"/>
      <c r="D443" s="151" t="s">
        <v>189</v>
      </c>
      <c r="E443" s="158" t="s">
        <v>32</v>
      </c>
      <c r="F443" s="159" t="s">
        <v>2991</v>
      </c>
      <c r="H443" s="160">
        <v>1</v>
      </c>
      <c r="I443" s="161"/>
      <c r="L443" s="157"/>
      <c r="M443" s="162"/>
      <c r="T443" s="163"/>
      <c r="AT443" s="158" t="s">
        <v>189</v>
      </c>
      <c r="AU443" s="158" t="s">
        <v>88</v>
      </c>
      <c r="AV443" s="13" t="s">
        <v>88</v>
      </c>
      <c r="AW443" s="13" t="s">
        <v>41</v>
      </c>
      <c r="AX443" s="13" t="s">
        <v>79</v>
      </c>
      <c r="AY443" s="158" t="s">
        <v>178</v>
      </c>
    </row>
    <row r="444" spans="2:65" s="13" customFormat="1" ht="10.199999999999999">
      <c r="B444" s="157"/>
      <c r="D444" s="151" t="s">
        <v>189</v>
      </c>
      <c r="E444" s="158" t="s">
        <v>32</v>
      </c>
      <c r="F444" s="159" t="s">
        <v>2992</v>
      </c>
      <c r="H444" s="160">
        <v>1</v>
      </c>
      <c r="I444" s="161"/>
      <c r="L444" s="157"/>
      <c r="M444" s="162"/>
      <c r="T444" s="163"/>
      <c r="AT444" s="158" t="s">
        <v>189</v>
      </c>
      <c r="AU444" s="158" t="s">
        <v>88</v>
      </c>
      <c r="AV444" s="13" t="s">
        <v>88</v>
      </c>
      <c r="AW444" s="13" t="s">
        <v>41</v>
      </c>
      <c r="AX444" s="13" t="s">
        <v>79</v>
      </c>
      <c r="AY444" s="158" t="s">
        <v>178</v>
      </c>
    </row>
    <row r="445" spans="2:65" s="14" customFormat="1" ht="10.199999999999999">
      <c r="B445" s="164"/>
      <c r="D445" s="151" t="s">
        <v>189</v>
      </c>
      <c r="E445" s="165" t="s">
        <v>32</v>
      </c>
      <c r="F445" s="166" t="s">
        <v>192</v>
      </c>
      <c r="H445" s="167">
        <v>12</v>
      </c>
      <c r="I445" s="168"/>
      <c r="L445" s="164"/>
      <c r="M445" s="169"/>
      <c r="T445" s="170"/>
      <c r="AT445" s="165" t="s">
        <v>189</v>
      </c>
      <c r="AU445" s="165" t="s">
        <v>88</v>
      </c>
      <c r="AV445" s="14" t="s">
        <v>185</v>
      </c>
      <c r="AW445" s="14" t="s">
        <v>41</v>
      </c>
      <c r="AX445" s="14" t="s">
        <v>86</v>
      </c>
      <c r="AY445" s="165" t="s">
        <v>178</v>
      </c>
    </row>
    <row r="446" spans="2:65" s="1" customFormat="1" ht="44.25" customHeight="1">
      <c r="B446" s="34"/>
      <c r="C446" s="133" t="s">
        <v>555</v>
      </c>
      <c r="D446" s="133" t="s">
        <v>180</v>
      </c>
      <c r="E446" s="134" t="s">
        <v>1510</v>
      </c>
      <c r="F446" s="135" t="s">
        <v>1511</v>
      </c>
      <c r="G446" s="136" t="s">
        <v>219</v>
      </c>
      <c r="H446" s="137">
        <v>20</v>
      </c>
      <c r="I446" s="138"/>
      <c r="J446" s="139">
        <f>ROUND(I446*H446,2)</f>
        <v>0</v>
      </c>
      <c r="K446" s="135" t="s">
        <v>184</v>
      </c>
      <c r="L446" s="34"/>
      <c r="M446" s="140" t="s">
        <v>32</v>
      </c>
      <c r="N446" s="141" t="s">
        <v>50</v>
      </c>
      <c r="P446" s="142">
        <f>O446*H446</f>
        <v>0</v>
      </c>
      <c r="Q446" s="142">
        <v>0.22525999999999999</v>
      </c>
      <c r="R446" s="142">
        <f>Q446*H446</f>
        <v>4.5051999999999994</v>
      </c>
      <c r="S446" s="142">
        <v>0</v>
      </c>
      <c r="T446" s="143">
        <f>S446*H446</f>
        <v>0</v>
      </c>
      <c r="AR446" s="144" t="s">
        <v>185</v>
      </c>
      <c r="AT446" s="144" t="s">
        <v>180</v>
      </c>
      <c r="AU446" s="144" t="s">
        <v>88</v>
      </c>
      <c r="AY446" s="18" t="s">
        <v>178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8" t="s">
        <v>86</v>
      </c>
      <c r="BK446" s="145">
        <f>ROUND(I446*H446,2)</f>
        <v>0</v>
      </c>
      <c r="BL446" s="18" t="s">
        <v>185</v>
      </c>
      <c r="BM446" s="144" t="s">
        <v>2993</v>
      </c>
    </row>
    <row r="447" spans="2:65" s="1" customFormat="1" ht="10.199999999999999">
      <c r="B447" s="34"/>
      <c r="D447" s="146" t="s">
        <v>187</v>
      </c>
      <c r="F447" s="147" t="s">
        <v>1513</v>
      </c>
      <c r="I447" s="148"/>
      <c r="L447" s="34"/>
      <c r="M447" s="149"/>
      <c r="T447" s="55"/>
      <c r="AT447" s="18" t="s">
        <v>187</v>
      </c>
      <c r="AU447" s="18" t="s">
        <v>88</v>
      </c>
    </row>
    <row r="448" spans="2:65" s="12" customFormat="1" ht="10.199999999999999">
      <c r="B448" s="150"/>
      <c r="D448" s="151" t="s">
        <v>189</v>
      </c>
      <c r="E448" s="152" t="s">
        <v>32</v>
      </c>
      <c r="F448" s="153" t="s">
        <v>475</v>
      </c>
      <c r="H448" s="152" t="s">
        <v>32</v>
      </c>
      <c r="I448" s="154"/>
      <c r="L448" s="150"/>
      <c r="M448" s="155"/>
      <c r="T448" s="156"/>
      <c r="AT448" s="152" t="s">
        <v>189</v>
      </c>
      <c r="AU448" s="152" t="s">
        <v>88</v>
      </c>
      <c r="AV448" s="12" t="s">
        <v>86</v>
      </c>
      <c r="AW448" s="12" t="s">
        <v>41</v>
      </c>
      <c r="AX448" s="12" t="s">
        <v>79</v>
      </c>
      <c r="AY448" s="152" t="s">
        <v>178</v>
      </c>
    </row>
    <row r="449" spans="2:65" s="12" customFormat="1" ht="10.199999999999999">
      <c r="B449" s="150"/>
      <c r="D449" s="151" t="s">
        <v>189</v>
      </c>
      <c r="E449" s="152" t="s">
        <v>32</v>
      </c>
      <c r="F449" s="153" t="s">
        <v>1514</v>
      </c>
      <c r="H449" s="152" t="s">
        <v>32</v>
      </c>
      <c r="I449" s="154"/>
      <c r="L449" s="150"/>
      <c r="M449" s="155"/>
      <c r="T449" s="156"/>
      <c r="AT449" s="152" t="s">
        <v>189</v>
      </c>
      <c r="AU449" s="152" t="s">
        <v>88</v>
      </c>
      <c r="AV449" s="12" t="s">
        <v>86</v>
      </c>
      <c r="AW449" s="12" t="s">
        <v>41</v>
      </c>
      <c r="AX449" s="12" t="s">
        <v>79</v>
      </c>
      <c r="AY449" s="152" t="s">
        <v>178</v>
      </c>
    </row>
    <row r="450" spans="2:65" s="13" customFormat="1" ht="10.199999999999999">
      <c r="B450" s="157"/>
      <c r="D450" s="151" t="s">
        <v>189</v>
      </c>
      <c r="E450" s="158" t="s">
        <v>32</v>
      </c>
      <c r="F450" s="159" t="s">
        <v>2994</v>
      </c>
      <c r="H450" s="160">
        <v>20</v>
      </c>
      <c r="I450" s="161"/>
      <c r="L450" s="157"/>
      <c r="M450" s="162"/>
      <c r="T450" s="163"/>
      <c r="AT450" s="158" t="s">
        <v>189</v>
      </c>
      <c r="AU450" s="158" t="s">
        <v>88</v>
      </c>
      <c r="AV450" s="13" t="s">
        <v>88</v>
      </c>
      <c r="AW450" s="13" t="s">
        <v>41</v>
      </c>
      <c r="AX450" s="13" t="s">
        <v>79</v>
      </c>
      <c r="AY450" s="158" t="s">
        <v>178</v>
      </c>
    </row>
    <row r="451" spans="2:65" s="14" customFormat="1" ht="10.199999999999999">
      <c r="B451" s="164"/>
      <c r="D451" s="151" t="s">
        <v>189</v>
      </c>
      <c r="E451" s="165" t="s">
        <v>32</v>
      </c>
      <c r="F451" s="166" t="s">
        <v>192</v>
      </c>
      <c r="H451" s="167">
        <v>20</v>
      </c>
      <c r="I451" s="168"/>
      <c r="L451" s="164"/>
      <c r="M451" s="169"/>
      <c r="T451" s="170"/>
      <c r="AT451" s="165" t="s">
        <v>189</v>
      </c>
      <c r="AU451" s="165" t="s">
        <v>88</v>
      </c>
      <c r="AV451" s="14" t="s">
        <v>185</v>
      </c>
      <c r="AW451" s="14" t="s">
        <v>41</v>
      </c>
      <c r="AX451" s="14" t="s">
        <v>86</v>
      </c>
      <c r="AY451" s="165" t="s">
        <v>178</v>
      </c>
    </row>
    <row r="452" spans="2:65" s="11" customFormat="1" ht="22.8" customHeight="1">
      <c r="B452" s="121"/>
      <c r="D452" s="122" t="s">
        <v>78</v>
      </c>
      <c r="E452" s="131" t="s">
        <v>216</v>
      </c>
      <c r="F452" s="131" t="s">
        <v>508</v>
      </c>
      <c r="I452" s="124"/>
      <c r="J452" s="132">
        <f>BK452</f>
        <v>0</v>
      </c>
      <c r="L452" s="121"/>
      <c r="M452" s="126"/>
      <c r="P452" s="127">
        <f>P453+P653</f>
        <v>0</v>
      </c>
      <c r="R452" s="127">
        <f>R453+R653</f>
        <v>0.801207</v>
      </c>
      <c r="T452" s="128">
        <f>T453+T653</f>
        <v>835.50199999999995</v>
      </c>
      <c r="AR452" s="122" t="s">
        <v>86</v>
      </c>
      <c r="AT452" s="129" t="s">
        <v>78</v>
      </c>
      <c r="AU452" s="129" t="s">
        <v>86</v>
      </c>
      <c r="AY452" s="122" t="s">
        <v>178</v>
      </c>
      <c r="BK452" s="130">
        <f>BK453+BK653</f>
        <v>0</v>
      </c>
    </row>
    <row r="453" spans="2:65" s="11" customFormat="1" ht="20.85" customHeight="1">
      <c r="B453" s="121"/>
      <c r="D453" s="122" t="s">
        <v>78</v>
      </c>
      <c r="E453" s="131" t="s">
        <v>509</v>
      </c>
      <c r="F453" s="131" t="s">
        <v>2995</v>
      </c>
      <c r="I453" s="124"/>
      <c r="J453" s="132">
        <f>BK453</f>
        <v>0</v>
      </c>
      <c r="L453" s="121"/>
      <c r="M453" s="126"/>
      <c r="P453" s="127">
        <f>SUM(P454:P652)</f>
        <v>0</v>
      </c>
      <c r="R453" s="127">
        <f>SUM(R454:R652)</f>
        <v>0.42607099999999998</v>
      </c>
      <c r="T453" s="128">
        <f>SUM(T454:T652)</f>
        <v>587.9944999999999</v>
      </c>
      <c r="AR453" s="122" t="s">
        <v>86</v>
      </c>
      <c r="AT453" s="129" t="s">
        <v>78</v>
      </c>
      <c r="AU453" s="129" t="s">
        <v>88</v>
      </c>
      <c r="AY453" s="122" t="s">
        <v>178</v>
      </c>
      <c r="BK453" s="130">
        <f>SUM(BK454:BK652)</f>
        <v>0</v>
      </c>
    </row>
    <row r="454" spans="2:65" s="1" customFormat="1" ht="66.75" customHeight="1">
      <c r="B454" s="34"/>
      <c r="C454" s="133" t="s">
        <v>563</v>
      </c>
      <c r="D454" s="133" t="s">
        <v>180</v>
      </c>
      <c r="E454" s="134" t="s">
        <v>2394</v>
      </c>
      <c r="F454" s="135" t="s">
        <v>2395</v>
      </c>
      <c r="G454" s="136" t="s">
        <v>234</v>
      </c>
      <c r="H454" s="137">
        <v>335.15</v>
      </c>
      <c r="I454" s="138"/>
      <c r="J454" s="139">
        <f>ROUND(I454*H454,2)</f>
        <v>0</v>
      </c>
      <c r="K454" s="135" t="s">
        <v>184</v>
      </c>
      <c r="L454" s="34"/>
      <c r="M454" s="140" t="s">
        <v>32</v>
      </c>
      <c r="N454" s="141" t="s">
        <v>50</v>
      </c>
      <c r="P454" s="142">
        <f>O454*H454</f>
        <v>0</v>
      </c>
      <c r="Q454" s="142">
        <v>0</v>
      </c>
      <c r="R454" s="142">
        <f>Q454*H454</f>
        <v>0</v>
      </c>
      <c r="S454" s="142">
        <v>0.44</v>
      </c>
      <c r="T454" s="143">
        <f>S454*H454</f>
        <v>147.46599999999998</v>
      </c>
      <c r="AR454" s="144" t="s">
        <v>185</v>
      </c>
      <c r="AT454" s="144" t="s">
        <v>180</v>
      </c>
      <c r="AU454" s="144" t="s">
        <v>199</v>
      </c>
      <c r="AY454" s="18" t="s">
        <v>178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8" t="s">
        <v>86</v>
      </c>
      <c r="BK454" s="145">
        <f>ROUND(I454*H454,2)</f>
        <v>0</v>
      </c>
      <c r="BL454" s="18" t="s">
        <v>185</v>
      </c>
      <c r="BM454" s="144" t="s">
        <v>2996</v>
      </c>
    </row>
    <row r="455" spans="2:65" s="1" customFormat="1" ht="10.199999999999999">
      <c r="B455" s="34"/>
      <c r="D455" s="146" t="s">
        <v>187</v>
      </c>
      <c r="F455" s="147" t="s">
        <v>2397</v>
      </c>
      <c r="I455" s="148"/>
      <c r="L455" s="34"/>
      <c r="M455" s="149"/>
      <c r="T455" s="55"/>
      <c r="AT455" s="18" t="s">
        <v>187</v>
      </c>
      <c r="AU455" s="18" t="s">
        <v>199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190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199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2" customFormat="1" ht="10.199999999999999">
      <c r="B457" s="150"/>
      <c r="D457" s="151" t="s">
        <v>189</v>
      </c>
      <c r="E457" s="152" t="s">
        <v>32</v>
      </c>
      <c r="F457" s="153" t="s">
        <v>2813</v>
      </c>
      <c r="H457" s="152" t="s">
        <v>32</v>
      </c>
      <c r="I457" s="154"/>
      <c r="L457" s="150"/>
      <c r="M457" s="155"/>
      <c r="T457" s="156"/>
      <c r="AT457" s="152" t="s">
        <v>189</v>
      </c>
      <c r="AU457" s="152" t="s">
        <v>199</v>
      </c>
      <c r="AV457" s="12" t="s">
        <v>86</v>
      </c>
      <c r="AW457" s="12" t="s">
        <v>41</v>
      </c>
      <c r="AX457" s="12" t="s">
        <v>79</v>
      </c>
      <c r="AY457" s="152" t="s">
        <v>178</v>
      </c>
    </row>
    <row r="458" spans="2:65" s="12" customFormat="1" ht="10.199999999999999">
      <c r="B458" s="150"/>
      <c r="D458" s="151" t="s">
        <v>189</v>
      </c>
      <c r="E458" s="152" t="s">
        <v>32</v>
      </c>
      <c r="F458" s="153" t="s">
        <v>2798</v>
      </c>
      <c r="H458" s="152" t="s">
        <v>32</v>
      </c>
      <c r="I458" s="154"/>
      <c r="L458" s="150"/>
      <c r="M458" s="155"/>
      <c r="T458" s="156"/>
      <c r="AT458" s="152" t="s">
        <v>189</v>
      </c>
      <c r="AU458" s="152" t="s">
        <v>199</v>
      </c>
      <c r="AV458" s="12" t="s">
        <v>86</v>
      </c>
      <c r="AW458" s="12" t="s">
        <v>41</v>
      </c>
      <c r="AX458" s="12" t="s">
        <v>79</v>
      </c>
      <c r="AY458" s="152" t="s">
        <v>178</v>
      </c>
    </row>
    <row r="459" spans="2:65" s="12" customFormat="1" ht="10.199999999999999">
      <c r="B459" s="150"/>
      <c r="D459" s="151" t="s">
        <v>189</v>
      </c>
      <c r="E459" s="152" t="s">
        <v>32</v>
      </c>
      <c r="F459" s="153" t="s">
        <v>2997</v>
      </c>
      <c r="H459" s="152" t="s">
        <v>32</v>
      </c>
      <c r="I459" s="154"/>
      <c r="L459" s="150"/>
      <c r="M459" s="155"/>
      <c r="T459" s="156"/>
      <c r="AT459" s="152" t="s">
        <v>189</v>
      </c>
      <c r="AU459" s="152" t="s">
        <v>199</v>
      </c>
      <c r="AV459" s="12" t="s">
        <v>86</v>
      </c>
      <c r="AW459" s="12" t="s">
        <v>41</v>
      </c>
      <c r="AX459" s="12" t="s">
        <v>79</v>
      </c>
      <c r="AY459" s="152" t="s">
        <v>178</v>
      </c>
    </row>
    <row r="460" spans="2:65" s="13" customFormat="1" ht="10.199999999999999">
      <c r="B460" s="157"/>
      <c r="D460" s="151" t="s">
        <v>189</v>
      </c>
      <c r="E460" s="158" t="s">
        <v>32</v>
      </c>
      <c r="F460" s="159" t="s">
        <v>2998</v>
      </c>
      <c r="H460" s="160">
        <v>293.14999999999998</v>
      </c>
      <c r="I460" s="161"/>
      <c r="L460" s="157"/>
      <c r="M460" s="162"/>
      <c r="T460" s="163"/>
      <c r="AT460" s="158" t="s">
        <v>189</v>
      </c>
      <c r="AU460" s="158" t="s">
        <v>199</v>
      </c>
      <c r="AV460" s="13" t="s">
        <v>88</v>
      </c>
      <c r="AW460" s="13" t="s">
        <v>41</v>
      </c>
      <c r="AX460" s="13" t="s">
        <v>79</v>
      </c>
      <c r="AY460" s="158" t="s">
        <v>178</v>
      </c>
    </row>
    <row r="461" spans="2:65" s="13" customFormat="1" ht="10.199999999999999">
      <c r="B461" s="157"/>
      <c r="D461" s="151" t="s">
        <v>189</v>
      </c>
      <c r="E461" s="158" t="s">
        <v>32</v>
      </c>
      <c r="F461" s="159" t="s">
        <v>2999</v>
      </c>
      <c r="H461" s="160">
        <v>42</v>
      </c>
      <c r="I461" s="161"/>
      <c r="L461" s="157"/>
      <c r="M461" s="162"/>
      <c r="T461" s="163"/>
      <c r="AT461" s="158" t="s">
        <v>189</v>
      </c>
      <c r="AU461" s="158" t="s">
        <v>199</v>
      </c>
      <c r="AV461" s="13" t="s">
        <v>88</v>
      </c>
      <c r="AW461" s="13" t="s">
        <v>41</v>
      </c>
      <c r="AX461" s="13" t="s">
        <v>79</v>
      </c>
      <c r="AY461" s="158" t="s">
        <v>178</v>
      </c>
    </row>
    <row r="462" spans="2:65" s="14" customFormat="1" ht="10.199999999999999">
      <c r="B462" s="164"/>
      <c r="D462" s="151" t="s">
        <v>189</v>
      </c>
      <c r="E462" s="165" t="s">
        <v>32</v>
      </c>
      <c r="F462" s="166" t="s">
        <v>192</v>
      </c>
      <c r="H462" s="167">
        <v>335.15</v>
      </c>
      <c r="I462" s="168"/>
      <c r="L462" s="164"/>
      <c r="M462" s="169"/>
      <c r="T462" s="170"/>
      <c r="AT462" s="165" t="s">
        <v>189</v>
      </c>
      <c r="AU462" s="165" t="s">
        <v>199</v>
      </c>
      <c r="AV462" s="14" t="s">
        <v>185</v>
      </c>
      <c r="AW462" s="14" t="s">
        <v>41</v>
      </c>
      <c r="AX462" s="14" t="s">
        <v>86</v>
      </c>
      <c r="AY462" s="165" t="s">
        <v>178</v>
      </c>
    </row>
    <row r="463" spans="2:65" s="1" customFormat="1" ht="55.5" customHeight="1">
      <c r="B463" s="34"/>
      <c r="C463" s="133" t="s">
        <v>570</v>
      </c>
      <c r="D463" s="133" t="s">
        <v>180</v>
      </c>
      <c r="E463" s="134" t="s">
        <v>1261</v>
      </c>
      <c r="F463" s="135" t="s">
        <v>1262</v>
      </c>
      <c r="G463" s="136" t="s">
        <v>234</v>
      </c>
      <c r="H463" s="137">
        <v>1485.15</v>
      </c>
      <c r="I463" s="138"/>
      <c r="J463" s="139">
        <f>ROUND(I463*H463,2)</f>
        <v>0</v>
      </c>
      <c r="K463" s="135" t="s">
        <v>184</v>
      </c>
      <c r="L463" s="34"/>
      <c r="M463" s="140" t="s">
        <v>32</v>
      </c>
      <c r="N463" s="141" t="s">
        <v>50</v>
      </c>
      <c r="P463" s="142">
        <f>O463*H463</f>
        <v>0</v>
      </c>
      <c r="Q463" s="142">
        <v>0</v>
      </c>
      <c r="R463" s="142">
        <f>Q463*H463</f>
        <v>0</v>
      </c>
      <c r="S463" s="142">
        <v>0.22</v>
      </c>
      <c r="T463" s="143">
        <f>S463*H463</f>
        <v>326.733</v>
      </c>
      <c r="AR463" s="144" t="s">
        <v>185</v>
      </c>
      <c r="AT463" s="144" t="s">
        <v>180</v>
      </c>
      <c r="AU463" s="144" t="s">
        <v>199</v>
      </c>
      <c r="AY463" s="18" t="s">
        <v>178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8" t="s">
        <v>86</v>
      </c>
      <c r="BK463" s="145">
        <f>ROUND(I463*H463,2)</f>
        <v>0</v>
      </c>
      <c r="BL463" s="18" t="s">
        <v>185</v>
      </c>
      <c r="BM463" s="144" t="s">
        <v>3000</v>
      </c>
    </row>
    <row r="464" spans="2:65" s="1" customFormat="1" ht="10.199999999999999">
      <c r="B464" s="34"/>
      <c r="D464" s="146" t="s">
        <v>187</v>
      </c>
      <c r="F464" s="147" t="s">
        <v>1264</v>
      </c>
      <c r="I464" s="148"/>
      <c r="L464" s="34"/>
      <c r="M464" s="149"/>
      <c r="T464" s="55"/>
      <c r="AT464" s="18" t="s">
        <v>187</v>
      </c>
      <c r="AU464" s="18" t="s">
        <v>199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190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199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2813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199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2" customFormat="1" ht="10.199999999999999">
      <c r="B467" s="150"/>
      <c r="D467" s="151" t="s">
        <v>189</v>
      </c>
      <c r="E467" s="152" t="s">
        <v>32</v>
      </c>
      <c r="F467" s="153" t="s">
        <v>2798</v>
      </c>
      <c r="H467" s="152" t="s">
        <v>32</v>
      </c>
      <c r="I467" s="154"/>
      <c r="L467" s="150"/>
      <c r="M467" s="155"/>
      <c r="T467" s="156"/>
      <c r="AT467" s="152" t="s">
        <v>189</v>
      </c>
      <c r="AU467" s="152" t="s">
        <v>199</v>
      </c>
      <c r="AV467" s="12" t="s">
        <v>86</v>
      </c>
      <c r="AW467" s="12" t="s">
        <v>41</v>
      </c>
      <c r="AX467" s="12" t="s">
        <v>79</v>
      </c>
      <c r="AY467" s="152" t="s">
        <v>178</v>
      </c>
    </row>
    <row r="468" spans="2:65" s="12" customFormat="1" ht="10.199999999999999">
      <c r="B468" s="150"/>
      <c r="D468" s="151" t="s">
        <v>189</v>
      </c>
      <c r="E468" s="152" t="s">
        <v>32</v>
      </c>
      <c r="F468" s="153" t="s">
        <v>2997</v>
      </c>
      <c r="H468" s="152" t="s">
        <v>32</v>
      </c>
      <c r="I468" s="154"/>
      <c r="L468" s="150"/>
      <c r="M468" s="155"/>
      <c r="T468" s="156"/>
      <c r="AT468" s="152" t="s">
        <v>189</v>
      </c>
      <c r="AU468" s="152" t="s">
        <v>199</v>
      </c>
      <c r="AV468" s="12" t="s">
        <v>86</v>
      </c>
      <c r="AW468" s="12" t="s">
        <v>41</v>
      </c>
      <c r="AX468" s="12" t="s">
        <v>79</v>
      </c>
      <c r="AY468" s="152" t="s">
        <v>178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3001</v>
      </c>
      <c r="H469" s="160">
        <v>373.1</v>
      </c>
      <c r="I469" s="161"/>
      <c r="L469" s="157"/>
      <c r="M469" s="162"/>
      <c r="T469" s="163"/>
      <c r="AT469" s="158" t="s">
        <v>189</v>
      </c>
      <c r="AU469" s="158" t="s">
        <v>199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2999</v>
      </c>
      <c r="H470" s="160">
        <v>42</v>
      </c>
      <c r="I470" s="161"/>
      <c r="L470" s="157"/>
      <c r="M470" s="162"/>
      <c r="T470" s="163"/>
      <c r="AT470" s="158" t="s">
        <v>189</v>
      </c>
      <c r="AU470" s="158" t="s">
        <v>199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3" customFormat="1" ht="10.199999999999999">
      <c r="B471" s="157"/>
      <c r="D471" s="151" t="s">
        <v>189</v>
      </c>
      <c r="E471" s="158" t="s">
        <v>32</v>
      </c>
      <c r="F471" s="159" t="s">
        <v>3002</v>
      </c>
      <c r="H471" s="160">
        <v>453.05</v>
      </c>
      <c r="I471" s="161"/>
      <c r="L471" s="157"/>
      <c r="M471" s="162"/>
      <c r="T471" s="163"/>
      <c r="AT471" s="158" t="s">
        <v>189</v>
      </c>
      <c r="AU471" s="158" t="s">
        <v>199</v>
      </c>
      <c r="AV471" s="13" t="s">
        <v>88</v>
      </c>
      <c r="AW471" s="13" t="s">
        <v>41</v>
      </c>
      <c r="AX471" s="13" t="s">
        <v>79</v>
      </c>
      <c r="AY471" s="158" t="s">
        <v>178</v>
      </c>
    </row>
    <row r="472" spans="2:65" s="13" customFormat="1" ht="10.199999999999999">
      <c r="B472" s="157"/>
      <c r="D472" s="151" t="s">
        <v>189</v>
      </c>
      <c r="E472" s="158" t="s">
        <v>32</v>
      </c>
      <c r="F472" s="159" t="s">
        <v>2999</v>
      </c>
      <c r="H472" s="160">
        <v>42</v>
      </c>
      <c r="I472" s="161"/>
      <c r="L472" s="157"/>
      <c r="M472" s="162"/>
      <c r="T472" s="163"/>
      <c r="AT472" s="158" t="s">
        <v>189</v>
      </c>
      <c r="AU472" s="158" t="s">
        <v>199</v>
      </c>
      <c r="AV472" s="13" t="s">
        <v>88</v>
      </c>
      <c r="AW472" s="13" t="s">
        <v>41</v>
      </c>
      <c r="AX472" s="13" t="s">
        <v>79</v>
      </c>
      <c r="AY472" s="158" t="s">
        <v>178</v>
      </c>
    </row>
    <row r="473" spans="2:65" s="13" customFormat="1" ht="10.199999999999999">
      <c r="B473" s="157"/>
      <c r="D473" s="151" t="s">
        <v>189</v>
      </c>
      <c r="E473" s="158" t="s">
        <v>32</v>
      </c>
      <c r="F473" s="159" t="s">
        <v>3003</v>
      </c>
      <c r="H473" s="160">
        <v>533</v>
      </c>
      <c r="I473" s="161"/>
      <c r="L473" s="157"/>
      <c r="M473" s="162"/>
      <c r="T473" s="163"/>
      <c r="AT473" s="158" t="s">
        <v>189</v>
      </c>
      <c r="AU473" s="158" t="s">
        <v>199</v>
      </c>
      <c r="AV473" s="13" t="s">
        <v>88</v>
      </c>
      <c r="AW473" s="13" t="s">
        <v>41</v>
      </c>
      <c r="AX473" s="13" t="s">
        <v>79</v>
      </c>
      <c r="AY473" s="158" t="s">
        <v>178</v>
      </c>
    </row>
    <row r="474" spans="2:65" s="13" customFormat="1" ht="10.199999999999999">
      <c r="B474" s="157"/>
      <c r="D474" s="151" t="s">
        <v>189</v>
      </c>
      <c r="E474" s="158" t="s">
        <v>32</v>
      </c>
      <c r="F474" s="159" t="s">
        <v>2999</v>
      </c>
      <c r="H474" s="160">
        <v>42</v>
      </c>
      <c r="I474" s="161"/>
      <c r="L474" s="157"/>
      <c r="M474" s="162"/>
      <c r="T474" s="163"/>
      <c r="AT474" s="158" t="s">
        <v>189</v>
      </c>
      <c r="AU474" s="158" t="s">
        <v>199</v>
      </c>
      <c r="AV474" s="13" t="s">
        <v>88</v>
      </c>
      <c r="AW474" s="13" t="s">
        <v>41</v>
      </c>
      <c r="AX474" s="13" t="s">
        <v>79</v>
      </c>
      <c r="AY474" s="158" t="s">
        <v>178</v>
      </c>
    </row>
    <row r="475" spans="2:65" s="14" customFormat="1" ht="10.199999999999999">
      <c r="B475" s="164"/>
      <c r="D475" s="151" t="s">
        <v>189</v>
      </c>
      <c r="E475" s="165" t="s">
        <v>32</v>
      </c>
      <c r="F475" s="166" t="s">
        <v>192</v>
      </c>
      <c r="H475" s="167">
        <v>1485.15</v>
      </c>
      <c r="I475" s="168"/>
      <c r="L475" s="164"/>
      <c r="M475" s="169"/>
      <c r="T475" s="170"/>
      <c r="AT475" s="165" t="s">
        <v>189</v>
      </c>
      <c r="AU475" s="165" t="s">
        <v>199</v>
      </c>
      <c r="AV475" s="14" t="s">
        <v>185</v>
      </c>
      <c r="AW475" s="14" t="s">
        <v>41</v>
      </c>
      <c r="AX475" s="14" t="s">
        <v>86</v>
      </c>
      <c r="AY475" s="165" t="s">
        <v>178</v>
      </c>
    </row>
    <row r="476" spans="2:65" s="1" customFormat="1" ht="44.25" customHeight="1">
      <c r="B476" s="34"/>
      <c r="C476" s="133" t="s">
        <v>576</v>
      </c>
      <c r="D476" s="133" t="s">
        <v>180</v>
      </c>
      <c r="E476" s="134" t="s">
        <v>533</v>
      </c>
      <c r="F476" s="135" t="s">
        <v>534</v>
      </c>
      <c r="G476" s="136" t="s">
        <v>234</v>
      </c>
      <c r="H476" s="137">
        <v>932.75</v>
      </c>
      <c r="I476" s="138"/>
      <c r="J476" s="139">
        <f>ROUND(I476*H476,2)</f>
        <v>0</v>
      </c>
      <c r="K476" s="135" t="s">
        <v>184</v>
      </c>
      <c r="L476" s="34"/>
      <c r="M476" s="140" t="s">
        <v>32</v>
      </c>
      <c r="N476" s="141" t="s">
        <v>50</v>
      </c>
      <c r="P476" s="142">
        <f>O476*H476</f>
        <v>0</v>
      </c>
      <c r="Q476" s="142">
        <v>3.0000000000000001E-5</v>
      </c>
      <c r="R476" s="142">
        <f>Q476*H476</f>
        <v>2.79825E-2</v>
      </c>
      <c r="S476" s="142">
        <v>9.1999999999999998E-2</v>
      </c>
      <c r="T476" s="143">
        <f>S476*H476</f>
        <v>85.813000000000002</v>
      </c>
      <c r="AR476" s="144" t="s">
        <v>185</v>
      </c>
      <c r="AT476" s="144" t="s">
        <v>180</v>
      </c>
      <c r="AU476" s="144" t="s">
        <v>199</v>
      </c>
      <c r="AY476" s="18" t="s">
        <v>178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8" t="s">
        <v>86</v>
      </c>
      <c r="BK476" s="145">
        <f>ROUND(I476*H476,2)</f>
        <v>0</v>
      </c>
      <c r="BL476" s="18" t="s">
        <v>185</v>
      </c>
      <c r="BM476" s="144" t="s">
        <v>3004</v>
      </c>
    </row>
    <row r="477" spans="2:65" s="1" customFormat="1" ht="10.199999999999999">
      <c r="B477" s="34"/>
      <c r="D477" s="146" t="s">
        <v>187</v>
      </c>
      <c r="F477" s="147" t="s">
        <v>536</v>
      </c>
      <c r="I477" s="148"/>
      <c r="L477" s="34"/>
      <c r="M477" s="149"/>
      <c r="T477" s="55"/>
      <c r="AT477" s="18" t="s">
        <v>187</v>
      </c>
      <c r="AU477" s="18" t="s">
        <v>199</v>
      </c>
    </row>
    <row r="478" spans="2:65" s="12" customFormat="1" ht="10.199999999999999">
      <c r="B478" s="150"/>
      <c r="D478" s="151" t="s">
        <v>189</v>
      </c>
      <c r="E478" s="152" t="s">
        <v>32</v>
      </c>
      <c r="F478" s="153" t="s">
        <v>190</v>
      </c>
      <c r="H478" s="152" t="s">
        <v>32</v>
      </c>
      <c r="I478" s="154"/>
      <c r="L478" s="150"/>
      <c r="M478" s="155"/>
      <c r="T478" s="156"/>
      <c r="AT478" s="152" t="s">
        <v>189</v>
      </c>
      <c r="AU478" s="152" t="s">
        <v>199</v>
      </c>
      <c r="AV478" s="12" t="s">
        <v>86</v>
      </c>
      <c r="AW478" s="12" t="s">
        <v>41</v>
      </c>
      <c r="AX478" s="12" t="s">
        <v>79</v>
      </c>
      <c r="AY478" s="152" t="s">
        <v>178</v>
      </c>
    </row>
    <row r="479" spans="2:65" s="12" customFormat="1" ht="10.199999999999999">
      <c r="B479" s="150"/>
      <c r="D479" s="151" t="s">
        <v>189</v>
      </c>
      <c r="E479" s="152" t="s">
        <v>32</v>
      </c>
      <c r="F479" s="153" t="s">
        <v>2813</v>
      </c>
      <c r="H479" s="152" t="s">
        <v>32</v>
      </c>
      <c r="I479" s="154"/>
      <c r="L479" s="150"/>
      <c r="M479" s="155"/>
      <c r="T479" s="156"/>
      <c r="AT479" s="152" t="s">
        <v>189</v>
      </c>
      <c r="AU479" s="152" t="s">
        <v>199</v>
      </c>
      <c r="AV479" s="12" t="s">
        <v>86</v>
      </c>
      <c r="AW479" s="12" t="s">
        <v>41</v>
      </c>
      <c r="AX479" s="12" t="s">
        <v>79</v>
      </c>
      <c r="AY479" s="152" t="s">
        <v>178</v>
      </c>
    </row>
    <row r="480" spans="2:65" s="12" customFormat="1" ht="10.199999999999999">
      <c r="B480" s="150"/>
      <c r="D480" s="151" t="s">
        <v>189</v>
      </c>
      <c r="E480" s="152" t="s">
        <v>32</v>
      </c>
      <c r="F480" s="153" t="s">
        <v>2798</v>
      </c>
      <c r="H480" s="152" t="s">
        <v>32</v>
      </c>
      <c r="I480" s="154"/>
      <c r="L480" s="150"/>
      <c r="M480" s="155"/>
      <c r="T480" s="156"/>
      <c r="AT480" s="152" t="s">
        <v>189</v>
      </c>
      <c r="AU480" s="152" t="s">
        <v>199</v>
      </c>
      <c r="AV480" s="12" t="s">
        <v>86</v>
      </c>
      <c r="AW480" s="12" t="s">
        <v>41</v>
      </c>
      <c r="AX480" s="12" t="s">
        <v>79</v>
      </c>
      <c r="AY480" s="152" t="s">
        <v>178</v>
      </c>
    </row>
    <row r="481" spans="2:65" s="12" customFormat="1" ht="10.199999999999999">
      <c r="B481" s="150"/>
      <c r="D481" s="151" t="s">
        <v>189</v>
      </c>
      <c r="E481" s="152" t="s">
        <v>32</v>
      </c>
      <c r="F481" s="153" t="s">
        <v>2997</v>
      </c>
      <c r="H481" s="152" t="s">
        <v>32</v>
      </c>
      <c r="I481" s="154"/>
      <c r="L481" s="150"/>
      <c r="M481" s="155"/>
      <c r="T481" s="156"/>
      <c r="AT481" s="152" t="s">
        <v>189</v>
      </c>
      <c r="AU481" s="152" t="s">
        <v>199</v>
      </c>
      <c r="AV481" s="12" t="s">
        <v>86</v>
      </c>
      <c r="AW481" s="12" t="s">
        <v>41</v>
      </c>
      <c r="AX481" s="12" t="s">
        <v>79</v>
      </c>
      <c r="AY481" s="152" t="s">
        <v>178</v>
      </c>
    </row>
    <row r="482" spans="2:65" s="12" customFormat="1" ht="10.199999999999999">
      <c r="B482" s="150"/>
      <c r="D482" s="151" t="s">
        <v>189</v>
      </c>
      <c r="E482" s="152" t="s">
        <v>32</v>
      </c>
      <c r="F482" s="153" t="s">
        <v>3005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199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65" s="13" customFormat="1" ht="10.199999999999999">
      <c r="B483" s="157"/>
      <c r="D483" s="151" t="s">
        <v>189</v>
      </c>
      <c r="E483" s="158" t="s">
        <v>32</v>
      </c>
      <c r="F483" s="159" t="s">
        <v>3006</v>
      </c>
      <c r="H483" s="160">
        <v>932.75</v>
      </c>
      <c r="I483" s="161"/>
      <c r="L483" s="157"/>
      <c r="M483" s="162"/>
      <c r="T483" s="163"/>
      <c r="AT483" s="158" t="s">
        <v>189</v>
      </c>
      <c r="AU483" s="158" t="s">
        <v>199</v>
      </c>
      <c r="AV483" s="13" t="s">
        <v>88</v>
      </c>
      <c r="AW483" s="13" t="s">
        <v>41</v>
      </c>
      <c r="AX483" s="13" t="s">
        <v>79</v>
      </c>
      <c r="AY483" s="158" t="s">
        <v>178</v>
      </c>
    </row>
    <row r="484" spans="2:65" s="14" customFormat="1" ht="10.199999999999999">
      <c r="B484" s="164"/>
      <c r="D484" s="151" t="s">
        <v>189</v>
      </c>
      <c r="E484" s="165" t="s">
        <v>32</v>
      </c>
      <c r="F484" s="166" t="s">
        <v>192</v>
      </c>
      <c r="H484" s="167">
        <v>932.75</v>
      </c>
      <c r="I484" s="168"/>
      <c r="L484" s="164"/>
      <c r="M484" s="169"/>
      <c r="T484" s="170"/>
      <c r="AT484" s="165" t="s">
        <v>189</v>
      </c>
      <c r="AU484" s="165" t="s">
        <v>199</v>
      </c>
      <c r="AV484" s="14" t="s">
        <v>185</v>
      </c>
      <c r="AW484" s="14" t="s">
        <v>41</v>
      </c>
      <c r="AX484" s="14" t="s">
        <v>86</v>
      </c>
      <c r="AY484" s="165" t="s">
        <v>178</v>
      </c>
    </row>
    <row r="485" spans="2:65" s="1" customFormat="1" ht="24.15" customHeight="1">
      <c r="B485" s="34"/>
      <c r="C485" s="133" t="s">
        <v>582</v>
      </c>
      <c r="D485" s="133" t="s">
        <v>180</v>
      </c>
      <c r="E485" s="134" t="s">
        <v>550</v>
      </c>
      <c r="F485" s="135" t="s">
        <v>551</v>
      </c>
      <c r="G485" s="136" t="s">
        <v>202</v>
      </c>
      <c r="H485" s="137">
        <v>1710</v>
      </c>
      <c r="I485" s="138"/>
      <c r="J485" s="139">
        <f>ROUND(I485*H485,2)</f>
        <v>0</v>
      </c>
      <c r="K485" s="135" t="s">
        <v>184</v>
      </c>
      <c r="L485" s="34"/>
      <c r="M485" s="140" t="s">
        <v>32</v>
      </c>
      <c r="N485" s="141" t="s">
        <v>50</v>
      </c>
      <c r="P485" s="142">
        <f>O485*H485</f>
        <v>0</v>
      </c>
      <c r="Q485" s="142">
        <v>0</v>
      </c>
      <c r="R485" s="142">
        <f>Q485*H485</f>
        <v>0</v>
      </c>
      <c r="S485" s="142">
        <v>0</v>
      </c>
      <c r="T485" s="143">
        <f>S485*H485</f>
        <v>0</v>
      </c>
      <c r="AR485" s="144" t="s">
        <v>185</v>
      </c>
      <c r="AT485" s="144" t="s">
        <v>180</v>
      </c>
      <c r="AU485" s="144" t="s">
        <v>199</v>
      </c>
      <c r="AY485" s="18" t="s">
        <v>178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86</v>
      </c>
      <c r="BK485" s="145">
        <f>ROUND(I485*H485,2)</f>
        <v>0</v>
      </c>
      <c r="BL485" s="18" t="s">
        <v>185</v>
      </c>
      <c r="BM485" s="144" t="s">
        <v>3007</v>
      </c>
    </row>
    <row r="486" spans="2:65" s="1" customFormat="1" ht="10.199999999999999">
      <c r="B486" s="34"/>
      <c r="D486" s="146" t="s">
        <v>187</v>
      </c>
      <c r="F486" s="147" t="s">
        <v>553</v>
      </c>
      <c r="I486" s="148"/>
      <c r="L486" s="34"/>
      <c r="M486" s="149"/>
      <c r="T486" s="55"/>
      <c r="AT486" s="18" t="s">
        <v>187</v>
      </c>
      <c r="AU486" s="18" t="s">
        <v>199</v>
      </c>
    </row>
    <row r="487" spans="2:65" s="12" customFormat="1" ht="10.199999999999999">
      <c r="B487" s="150"/>
      <c r="D487" s="151" t="s">
        <v>189</v>
      </c>
      <c r="E487" s="152" t="s">
        <v>32</v>
      </c>
      <c r="F487" s="153" t="s">
        <v>190</v>
      </c>
      <c r="H487" s="152" t="s">
        <v>32</v>
      </c>
      <c r="I487" s="154"/>
      <c r="L487" s="150"/>
      <c r="M487" s="155"/>
      <c r="T487" s="156"/>
      <c r="AT487" s="152" t="s">
        <v>189</v>
      </c>
      <c r="AU487" s="152" t="s">
        <v>199</v>
      </c>
      <c r="AV487" s="12" t="s">
        <v>86</v>
      </c>
      <c r="AW487" s="12" t="s">
        <v>41</v>
      </c>
      <c r="AX487" s="12" t="s">
        <v>79</v>
      </c>
      <c r="AY487" s="152" t="s">
        <v>178</v>
      </c>
    </row>
    <row r="488" spans="2:65" s="12" customFormat="1" ht="10.199999999999999">
      <c r="B488" s="150"/>
      <c r="D488" s="151" t="s">
        <v>189</v>
      </c>
      <c r="E488" s="152" t="s">
        <v>32</v>
      </c>
      <c r="F488" s="153" t="s">
        <v>2813</v>
      </c>
      <c r="H488" s="152" t="s">
        <v>32</v>
      </c>
      <c r="I488" s="154"/>
      <c r="L488" s="150"/>
      <c r="M488" s="155"/>
      <c r="T488" s="156"/>
      <c r="AT488" s="152" t="s">
        <v>189</v>
      </c>
      <c r="AU488" s="152" t="s">
        <v>199</v>
      </c>
      <c r="AV488" s="12" t="s">
        <v>86</v>
      </c>
      <c r="AW488" s="12" t="s">
        <v>41</v>
      </c>
      <c r="AX488" s="12" t="s">
        <v>79</v>
      </c>
      <c r="AY488" s="152" t="s">
        <v>178</v>
      </c>
    </row>
    <row r="489" spans="2:65" s="12" customFormat="1" ht="10.199999999999999">
      <c r="B489" s="150"/>
      <c r="D489" s="151" t="s">
        <v>189</v>
      </c>
      <c r="E489" s="152" t="s">
        <v>32</v>
      </c>
      <c r="F489" s="153" t="s">
        <v>2798</v>
      </c>
      <c r="H489" s="152" t="s">
        <v>32</v>
      </c>
      <c r="I489" s="154"/>
      <c r="L489" s="150"/>
      <c r="M489" s="155"/>
      <c r="T489" s="156"/>
      <c r="AT489" s="152" t="s">
        <v>189</v>
      </c>
      <c r="AU489" s="152" t="s">
        <v>199</v>
      </c>
      <c r="AV489" s="12" t="s">
        <v>86</v>
      </c>
      <c r="AW489" s="12" t="s">
        <v>41</v>
      </c>
      <c r="AX489" s="12" t="s">
        <v>79</v>
      </c>
      <c r="AY489" s="152" t="s">
        <v>178</v>
      </c>
    </row>
    <row r="490" spans="2:65" s="12" customFormat="1" ht="10.199999999999999">
      <c r="B490" s="150"/>
      <c r="D490" s="151" t="s">
        <v>189</v>
      </c>
      <c r="E490" s="152" t="s">
        <v>32</v>
      </c>
      <c r="F490" s="153" t="s">
        <v>2997</v>
      </c>
      <c r="H490" s="152" t="s">
        <v>32</v>
      </c>
      <c r="I490" s="154"/>
      <c r="L490" s="150"/>
      <c r="M490" s="155"/>
      <c r="T490" s="156"/>
      <c r="AT490" s="152" t="s">
        <v>189</v>
      </c>
      <c r="AU490" s="152" t="s">
        <v>199</v>
      </c>
      <c r="AV490" s="12" t="s">
        <v>86</v>
      </c>
      <c r="AW490" s="12" t="s">
        <v>41</v>
      </c>
      <c r="AX490" s="12" t="s">
        <v>79</v>
      </c>
      <c r="AY490" s="152" t="s">
        <v>178</v>
      </c>
    </row>
    <row r="491" spans="2:65" s="13" customFormat="1" ht="10.199999999999999">
      <c r="B491" s="157"/>
      <c r="D491" s="151" t="s">
        <v>189</v>
      </c>
      <c r="E491" s="158" t="s">
        <v>32</v>
      </c>
      <c r="F491" s="159" t="s">
        <v>3008</v>
      </c>
      <c r="H491" s="160">
        <v>535.79999999999995</v>
      </c>
      <c r="I491" s="161"/>
      <c r="L491" s="157"/>
      <c r="M491" s="162"/>
      <c r="T491" s="163"/>
      <c r="AT491" s="158" t="s">
        <v>189</v>
      </c>
      <c r="AU491" s="158" t="s">
        <v>199</v>
      </c>
      <c r="AV491" s="13" t="s">
        <v>88</v>
      </c>
      <c r="AW491" s="13" t="s">
        <v>41</v>
      </c>
      <c r="AX491" s="13" t="s">
        <v>79</v>
      </c>
      <c r="AY491" s="158" t="s">
        <v>178</v>
      </c>
    </row>
    <row r="492" spans="2:65" s="13" customFormat="1" ht="10.199999999999999">
      <c r="B492" s="157"/>
      <c r="D492" s="151" t="s">
        <v>189</v>
      </c>
      <c r="E492" s="158" t="s">
        <v>32</v>
      </c>
      <c r="F492" s="159" t="s">
        <v>3009</v>
      </c>
      <c r="H492" s="160">
        <v>33.6</v>
      </c>
      <c r="I492" s="161"/>
      <c r="L492" s="157"/>
      <c r="M492" s="162"/>
      <c r="T492" s="163"/>
      <c r="AT492" s="158" t="s">
        <v>189</v>
      </c>
      <c r="AU492" s="158" t="s">
        <v>199</v>
      </c>
      <c r="AV492" s="13" t="s">
        <v>88</v>
      </c>
      <c r="AW492" s="13" t="s">
        <v>41</v>
      </c>
      <c r="AX492" s="13" t="s">
        <v>79</v>
      </c>
      <c r="AY492" s="158" t="s">
        <v>178</v>
      </c>
    </row>
    <row r="493" spans="2:65" s="13" customFormat="1" ht="10.199999999999999">
      <c r="B493" s="157"/>
      <c r="D493" s="151" t="s">
        <v>189</v>
      </c>
      <c r="E493" s="158" t="s">
        <v>32</v>
      </c>
      <c r="F493" s="159" t="s">
        <v>3010</v>
      </c>
      <c r="H493" s="160">
        <v>536.4</v>
      </c>
      <c r="I493" s="161"/>
      <c r="L493" s="157"/>
      <c r="M493" s="162"/>
      <c r="T493" s="163"/>
      <c r="AT493" s="158" t="s">
        <v>189</v>
      </c>
      <c r="AU493" s="158" t="s">
        <v>199</v>
      </c>
      <c r="AV493" s="13" t="s">
        <v>88</v>
      </c>
      <c r="AW493" s="13" t="s">
        <v>41</v>
      </c>
      <c r="AX493" s="13" t="s">
        <v>79</v>
      </c>
      <c r="AY493" s="158" t="s">
        <v>178</v>
      </c>
    </row>
    <row r="494" spans="2:65" s="13" customFormat="1" ht="10.199999999999999">
      <c r="B494" s="157"/>
      <c r="D494" s="151" t="s">
        <v>189</v>
      </c>
      <c r="E494" s="158" t="s">
        <v>32</v>
      </c>
      <c r="F494" s="159" t="s">
        <v>3009</v>
      </c>
      <c r="H494" s="160">
        <v>33.6</v>
      </c>
      <c r="I494" s="161"/>
      <c r="L494" s="157"/>
      <c r="M494" s="162"/>
      <c r="T494" s="163"/>
      <c r="AT494" s="158" t="s">
        <v>189</v>
      </c>
      <c r="AU494" s="158" t="s">
        <v>199</v>
      </c>
      <c r="AV494" s="13" t="s">
        <v>88</v>
      </c>
      <c r="AW494" s="13" t="s">
        <v>41</v>
      </c>
      <c r="AX494" s="13" t="s">
        <v>79</v>
      </c>
      <c r="AY494" s="158" t="s">
        <v>178</v>
      </c>
    </row>
    <row r="495" spans="2:65" s="13" customFormat="1" ht="10.199999999999999">
      <c r="B495" s="157"/>
      <c r="D495" s="151" t="s">
        <v>189</v>
      </c>
      <c r="E495" s="158" t="s">
        <v>32</v>
      </c>
      <c r="F495" s="159" t="s">
        <v>3011</v>
      </c>
      <c r="H495" s="160">
        <v>537</v>
      </c>
      <c r="I495" s="161"/>
      <c r="L495" s="157"/>
      <c r="M495" s="162"/>
      <c r="T495" s="163"/>
      <c r="AT495" s="158" t="s">
        <v>189</v>
      </c>
      <c r="AU495" s="158" t="s">
        <v>199</v>
      </c>
      <c r="AV495" s="13" t="s">
        <v>88</v>
      </c>
      <c r="AW495" s="13" t="s">
        <v>41</v>
      </c>
      <c r="AX495" s="13" t="s">
        <v>79</v>
      </c>
      <c r="AY495" s="158" t="s">
        <v>178</v>
      </c>
    </row>
    <row r="496" spans="2:65" s="13" customFormat="1" ht="10.199999999999999">
      <c r="B496" s="157"/>
      <c r="D496" s="151" t="s">
        <v>189</v>
      </c>
      <c r="E496" s="158" t="s">
        <v>32</v>
      </c>
      <c r="F496" s="159" t="s">
        <v>3009</v>
      </c>
      <c r="H496" s="160">
        <v>33.6</v>
      </c>
      <c r="I496" s="161"/>
      <c r="L496" s="157"/>
      <c r="M496" s="162"/>
      <c r="T496" s="163"/>
      <c r="AT496" s="158" t="s">
        <v>189</v>
      </c>
      <c r="AU496" s="158" t="s">
        <v>199</v>
      </c>
      <c r="AV496" s="13" t="s">
        <v>88</v>
      </c>
      <c r="AW496" s="13" t="s">
        <v>41</v>
      </c>
      <c r="AX496" s="13" t="s">
        <v>79</v>
      </c>
      <c r="AY496" s="158" t="s">
        <v>178</v>
      </c>
    </row>
    <row r="497" spans="2:65" s="14" customFormat="1" ht="10.199999999999999">
      <c r="B497" s="164"/>
      <c r="D497" s="151" t="s">
        <v>189</v>
      </c>
      <c r="E497" s="165" t="s">
        <v>32</v>
      </c>
      <c r="F497" s="166" t="s">
        <v>192</v>
      </c>
      <c r="H497" s="167">
        <v>1710</v>
      </c>
      <c r="I497" s="168"/>
      <c r="L497" s="164"/>
      <c r="M497" s="169"/>
      <c r="T497" s="170"/>
      <c r="AT497" s="165" t="s">
        <v>189</v>
      </c>
      <c r="AU497" s="165" t="s">
        <v>199</v>
      </c>
      <c r="AV497" s="14" t="s">
        <v>185</v>
      </c>
      <c r="AW497" s="14" t="s">
        <v>41</v>
      </c>
      <c r="AX497" s="14" t="s">
        <v>86</v>
      </c>
      <c r="AY497" s="165" t="s">
        <v>178</v>
      </c>
    </row>
    <row r="498" spans="2:65" s="1" customFormat="1" ht="37.799999999999997" customHeight="1">
      <c r="B498" s="34"/>
      <c r="C498" s="133" t="s">
        <v>587</v>
      </c>
      <c r="D498" s="133" t="s">
        <v>180</v>
      </c>
      <c r="E498" s="134" t="s">
        <v>556</v>
      </c>
      <c r="F498" s="135" t="s">
        <v>557</v>
      </c>
      <c r="G498" s="136" t="s">
        <v>401</v>
      </c>
      <c r="H498" s="137">
        <v>261.262</v>
      </c>
      <c r="I498" s="138"/>
      <c r="J498" s="139">
        <f>ROUND(I498*H498,2)</f>
        <v>0</v>
      </c>
      <c r="K498" s="135" t="s">
        <v>184</v>
      </c>
      <c r="L498" s="34"/>
      <c r="M498" s="140" t="s">
        <v>32</v>
      </c>
      <c r="N498" s="141" t="s">
        <v>50</v>
      </c>
      <c r="P498" s="142">
        <f>O498*H498</f>
        <v>0</v>
      </c>
      <c r="Q498" s="142">
        <v>0</v>
      </c>
      <c r="R498" s="142">
        <f>Q498*H498</f>
        <v>0</v>
      </c>
      <c r="S498" s="142">
        <v>0</v>
      </c>
      <c r="T498" s="143">
        <f>S498*H498</f>
        <v>0</v>
      </c>
      <c r="AR498" s="144" t="s">
        <v>185</v>
      </c>
      <c r="AT498" s="144" t="s">
        <v>180</v>
      </c>
      <c r="AU498" s="144" t="s">
        <v>199</v>
      </c>
      <c r="AY498" s="18" t="s">
        <v>178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8" t="s">
        <v>86</v>
      </c>
      <c r="BK498" s="145">
        <f>ROUND(I498*H498,2)</f>
        <v>0</v>
      </c>
      <c r="BL498" s="18" t="s">
        <v>185</v>
      </c>
      <c r="BM498" s="144" t="s">
        <v>3012</v>
      </c>
    </row>
    <row r="499" spans="2:65" s="1" customFormat="1" ht="10.199999999999999">
      <c r="B499" s="34"/>
      <c r="D499" s="146" t="s">
        <v>187</v>
      </c>
      <c r="F499" s="147" t="s">
        <v>559</v>
      </c>
      <c r="I499" s="148"/>
      <c r="L499" s="34"/>
      <c r="M499" s="149"/>
      <c r="T499" s="55"/>
      <c r="AT499" s="18" t="s">
        <v>187</v>
      </c>
      <c r="AU499" s="18" t="s">
        <v>199</v>
      </c>
    </row>
    <row r="500" spans="2:65" s="13" customFormat="1" ht="10.199999999999999">
      <c r="B500" s="157"/>
      <c r="D500" s="151" t="s">
        <v>189</v>
      </c>
      <c r="E500" s="158" t="s">
        <v>32</v>
      </c>
      <c r="F500" s="159" t="s">
        <v>3013</v>
      </c>
      <c r="H500" s="160">
        <v>147.46600000000001</v>
      </c>
      <c r="I500" s="161"/>
      <c r="L500" s="157"/>
      <c r="M500" s="162"/>
      <c r="T500" s="163"/>
      <c r="AT500" s="158" t="s">
        <v>189</v>
      </c>
      <c r="AU500" s="158" t="s">
        <v>199</v>
      </c>
      <c r="AV500" s="13" t="s">
        <v>88</v>
      </c>
      <c r="AW500" s="13" t="s">
        <v>41</v>
      </c>
      <c r="AX500" s="13" t="s">
        <v>79</v>
      </c>
      <c r="AY500" s="158" t="s">
        <v>178</v>
      </c>
    </row>
    <row r="501" spans="2:65" s="13" customFormat="1" ht="10.199999999999999">
      <c r="B501" s="157"/>
      <c r="D501" s="151" t="s">
        <v>189</v>
      </c>
      <c r="E501" s="158" t="s">
        <v>32</v>
      </c>
      <c r="F501" s="159" t="s">
        <v>3014</v>
      </c>
      <c r="H501" s="160">
        <v>85.813000000000002</v>
      </c>
      <c r="I501" s="161"/>
      <c r="L501" s="157"/>
      <c r="M501" s="162"/>
      <c r="T501" s="163"/>
      <c r="AT501" s="158" t="s">
        <v>189</v>
      </c>
      <c r="AU501" s="158" t="s">
        <v>199</v>
      </c>
      <c r="AV501" s="13" t="s">
        <v>88</v>
      </c>
      <c r="AW501" s="13" t="s">
        <v>41</v>
      </c>
      <c r="AX501" s="13" t="s">
        <v>79</v>
      </c>
      <c r="AY501" s="158" t="s">
        <v>178</v>
      </c>
    </row>
    <row r="502" spans="2:65" s="13" customFormat="1" ht="10.199999999999999">
      <c r="B502" s="157"/>
      <c r="D502" s="151" t="s">
        <v>189</v>
      </c>
      <c r="E502" s="158" t="s">
        <v>32</v>
      </c>
      <c r="F502" s="159" t="s">
        <v>3015</v>
      </c>
      <c r="H502" s="160">
        <v>27.983000000000001</v>
      </c>
      <c r="I502" s="161"/>
      <c r="L502" s="157"/>
      <c r="M502" s="162"/>
      <c r="T502" s="163"/>
      <c r="AT502" s="158" t="s">
        <v>189</v>
      </c>
      <c r="AU502" s="158" t="s">
        <v>199</v>
      </c>
      <c r="AV502" s="13" t="s">
        <v>88</v>
      </c>
      <c r="AW502" s="13" t="s">
        <v>41</v>
      </c>
      <c r="AX502" s="13" t="s">
        <v>79</v>
      </c>
      <c r="AY502" s="158" t="s">
        <v>178</v>
      </c>
    </row>
    <row r="503" spans="2:65" s="14" customFormat="1" ht="10.199999999999999">
      <c r="B503" s="164"/>
      <c r="D503" s="151" t="s">
        <v>189</v>
      </c>
      <c r="E503" s="165" t="s">
        <v>32</v>
      </c>
      <c r="F503" s="166" t="s">
        <v>192</v>
      </c>
      <c r="H503" s="167">
        <v>261.262</v>
      </c>
      <c r="I503" s="168"/>
      <c r="L503" s="164"/>
      <c r="M503" s="169"/>
      <c r="T503" s="170"/>
      <c r="AT503" s="165" t="s">
        <v>189</v>
      </c>
      <c r="AU503" s="165" t="s">
        <v>199</v>
      </c>
      <c r="AV503" s="14" t="s">
        <v>185</v>
      </c>
      <c r="AW503" s="14" t="s">
        <v>41</v>
      </c>
      <c r="AX503" s="14" t="s">
        <v>86</v>
      </c>
      <c r="AY503" s="165" t="s">
        <v>178</v>
      </c>
    </row>
    <row r="504" spans="2:65" s="1" customFormat="1" ht="37.799999999999997" customHeight="1">
      <c r="B504" s="34"/>
      <c r="C504" s="133" t="s">
        <v>592</v>
      </c>
      <c r="D504" s="133" t="s">
        <v>180</v>
      </c>
      <c r="E504" s="134" t="s">
        <v>564</v>
      </c>
      <c r="F504" s="135" t="s">
        <v>565</v>
      </c>
      <c r="G504" s="136" t="s">
        <v>401</v>
      </c>
      <c r="H504" s="137">
        <v>3657.6680000000001</v>
      </c>
      <c r="I504" s="138"/>
      <c r="J504" s="139">
        <f>ROUND(I504*H504,2)</f>
        <v>0</v>
      </c>
      <c r="K504" s="135" t="s">
        <v>184</v>
      </c>
      <c r="L504" s="34"/>
      <c r="M504" s="140" t="s">
        <v>32</v>
      </c>
      <c r="N504" s="141" t="s">
        <v>50</v>
      </c>
      <c r="P504" s="142">
        <f>O504*H504</f>
        <v>0</v>
      </c>
      <c r="Q504" s="142">
        <v>0</v>
      </c>
      <c r="R504" s="142">
        <f>Q504*H504</f>
        <v>0</v>
      </c>
      <c r="S504" s="142">
        <v>0</v>
      </c>
      <c r="T504" s="143">
        <f>S504*H504</f>
        <v>0</v>
      </c>
      <c r="AR504" s="144" t="s">
        <v>185</v>
      </c>
      <c r="AT504" s="144" t="s">
        <v>180</v>
      </c>
      <c r="AU504" s="144" t="s">
        <v>199</v>
      </c>
      <c r="AY504" s="18" t="s">
        <v>178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86</v>
      </c>
      <c r="BK504" s="145">
        <f>ROUND(I504*H504,2)</f>
        <v>0</v>
      </c>
      <c r="BL504" s="18" t="s">
        <v>185</v>
      </c>
      <c r="BM504" s="144" t="s">
        <v>3016</v>
      </c>
    </row>
    <row r="505" spans="2:65" s="1" customFormat="1" ht="10.199999999999999">
      <c r="B505" s="34"/>
      <c r="D505" s="146" t="s">
        <v>187</v>
      </c>
      <c r="F505" s="147" t="s">
        <v>567</v>
      </c>
      <c r="I505" s="148"/>
      <c r="L505" s="34"/>
      <c r="M505" s="149"/>
      <c r="T505" s="55"/>
      <c r="AT505" s="18" t="s">
        <v>187</v>
      </c>
      <c r="AU505" s="18" t="s">
        <v>199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3017</v>
      </c>
      <c r="H506" s="160">
        <v>261.262</v>
      </c>
      <c r="I506" s="161"/>
      <c r="L506" s="157"/>
      <c r="M506" s="162"/>
      <c r="T506" s="163"/>
      <c r="AT506" s="158" t="s">
        <v>189</v>
      </c>
      <c r="AU506" s="158" t="s">
        <v>199</v>
      </c>
      <c r="AV506" s="13" t="s">
        <v>88</v>
      </c>
      <c r="AW506" s="13" t="s">
        <v>41</v>
      </c>
      <c r="AX506" s="13" t="s">
        <v>86</v>
      </c>
      <c r="AY506" s="158" t="s">
        <v>178</v>
      </c>
    </row>
    <row r="507" spans="2:65" s="13" customFormat="1" ht="10.199999999999999">
      <c r="B507" s="157"/>
      <c r="D507" s="151" t="s">
        <v>189</v>
      </c>
      <c r="F507" s="159" t="s">
        <v>3018</v>
      </c>
      <c r="H507" s="160">
        <v>3657.6680000000001</v>
      </c>
      <c r="I507" s="161"/>
      <c r="L507" s="157"/>
      <c r="M507" s="162"/>
      <c r="T507" s="163"/>
      <c r="AT507" s="158" t="s">
        <v>189</v>
      </c>
      <c r="AU507" s="158" t="s">
        <v>199</v>
      </c>
      <c r="AV507" s="13" t="s">
        <v>88</v>
      </c>
      <c r="AW507" s="13" t="s">
        <v>4</v>
      </c>
      <c r="AX507" s="13" t="s">
        <v>86</v>
      </c>
      <c r="AY507" s="158" t="s">
        <v>178</v>
      </c>
    </row>
    <row r="508" spans="2:65" s="1" customFormat="1" ht="37.799999999999997" customHeight="1">
      <c r="B508" s="34"/>
      <c r="C508" s="133" t="s">
        <v>596</v>
      </c>
      <c r="D508" s="133" t="s">
        <v>180</v>
      </c>
      <c r="E508" s="134" t="s">
        <v>571</v>
      </c>
      <c r="F508" s="135" t="s">
        <v>572</v>
      </c>
      <c r="G508" s="136" t="s">
        <v>401</v>
      </c>
      <c r="H508" s="137">
        <v>326.733</v>
      </c>
      <c r="I508" s="138"/>
      <c r="J508" s="139">
        <f>ROUND(I508*H508,2)</f>
        <v>0</v>
      </c>
      <c r="K508" s="135" t="s">
        <v>184</v>
      </c>
      <c r="L508" s="34"/>
      <c r="M508" s="140" t="s">
        <v>32</v>
      </c>
      <c r="N508" s="141" t="s">
        <v>50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185</v>
      </c>
      <c r="AT508" s="144" t="s">
        <v>180</v>
      </c>
      <c r="AU508" s="144" t="s">
        <v>199</v>
      </c>
      <c r="AY508" s="18" t="s">
        <v>178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86</v>
      </c>
      <c r="BK508" s="145">
        <f>ROUND(I508*H508,2)</f>
        <v>0</v>
      </c>
      <c r="BL508" s="18" t="s">
        <v>185</v>
      </c>
      <c r="BM508" s="144" t="s">
        <v>3019</v>
      </c>
    </row>
    <row r="509" spans="2:65" s="1" customFormat="1" ht="10.199999999999999">
      <c r="B509" s="34"/>
      <c r="D509" s="146" t="s">
        <v>187</v>
      </c>
      <c r="F509" s="147" t="s">
        <v>574</v>
      </c>
      <c r="I509" s="148"/>
      <c r="L509" s="34"/>
      <c r="M509" s="149"/>
      <c r="T509" s="55"/>
      <c r="AT509" s="18" t="s">
        <v>187</v>
      </c>
      <c r="AU509" s="18" t="s">
        <v>199</v>
      </c>
    </row>
    <row r="510" spans="2:65" s="13" customFormat="1" ht="10.199999999999999">
      <c r="B510" s="157"/>
      <c r="D510" s="151" t="s">
        <v>189</v>
      </c>
      <c r="E510" s="158" t="s">
        <v>32</v>
      </c>
      <c r="F510" s="159" t="s">
        <v>3020</v>
      </c>
      <c r="H510" s="160">
        <v>326.733</v>
      </c>
      <c r="I510" s="161"/>
      <c r="L510" s="157"/>
      <c r="M510" s="162"/>
      <c r="T510" s="163"/>
      <c r="AT510" s="158" t="s">
        <v>189</v>
      </c>
      <c r="AU510" s="158" t="s">
        <v>199</v>
      </c>
      <c r="AV510" s="13" t="s">
        <v>88</v>
      </c>
      <c r="AW510" s="13" t="s">
        <v>41</v>
      </c>
      <c r="AX510" s="13" t="s">
        <v>86</v>
      </c>
      <c r="AY510" s="158" t="s">
        <v>178</v>
      </c>
    </row>
    <row r="511" spans="2:65" s="1" customFormat="1" ht="37.799999999999997" customHeight="1">
      <c r="B511" s="34"/>
      <c r="C511" s="133" t="s">
        <v>602</v>
      </c>
      <c r="D511" s="133" t="s">
        <v>180</v>
      </c>
      <c r="E511" s="134" t="s">
        <v>577</v>
      </c>
      <c r="F511" s="135" t="s">
        <v>565</v>
      </c>
      <c r="G511" s="136" t="s">
        <v>401</v>
      </c>
      <c r="H511" s="137">
        <v>4574.2619999999997</v>
      </c>
      <c r="I511" s="138"/>
      <c r="J511" s="139">
        <f>ROUND(I511*H511,2)</f>
        <v>0</v>
      </c>
      <c r="K511" s="135" t="s">
        <v>184</v>
      </c>
      <c r="L511" s="34"/>
      <c r="M511" s="140" t="s">
        <v>32</v>
      </c>
      <c r="N511" s="141" t="s">
        <v>50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185</v>
      </c>
      <c r="AT511" s="144" t="s">
        <v>180</v>
      </c>
      <c r="AU511" s="144" t="s">
        <v>199</v>
      </c>
      <c r="AY511" s="18" t="s">
        <v>178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86</v>
      </c>
      <c r="BK511" s="145">
        <f>ROUND(I511*H511,2)</f>
        <v>0</v>
      </c>
      <c r="BL511" s="18" t="s">
        <v>185</v>
      </c>
      <c r="BM511" s="144" t="s">
        <v>3021</v>
      </c>
    </row>
    <row r="512" spans="2:65" s="1" customFormat="1" ht="10.199999999999999">
      <c r="B512" s="34"/>
      <c r="D512" s="146" t="s">
        <v>187</v>
      </c>
      <c r="F512" s="147" t="s">
        <v>579</v>
      </c>
      <c r="I512" s="148"/>
      <c r="L512" s="34"/>
      <c r="M512" s="149"/>
      <c r="T512" s="55"/>
      <c r="AT512" s="18" t="s">
        <v>187</v>
      </c>
      <c r="AU512" s="18" t="s">
        <v>199</v>
      </c>
    </row>
    <row r="513" spans="2:65" s="13" customFormat="1" ht="10.199999999999999">
      <c r="B513" s="157"/>
      <c r="D513" s="151" t="s">
        <v>189</v>
      </c>
      <c r="E513" s="158" t="s">
        <v>32</v>
      </c>
      <c r="F513" s="159" t="s">
        <v>3022</v>
      </c>
      <c r="H513" s="160">
        <v>326.733</v>
      </c>
      <c r="I513" s="161"/>
      <c r="L513" s="157"/>
      <c r="M513" s="162"/>
      <c r="T513" s="163"/>
      <c r="AT513" s="158" t="s">
        <v>189</v>
      </c>
      <c r="AU513" s="158" t="s">
        <v>199</v>
      </c>
      <c r="AV513" s="13" t="s">
        <v>88</v>
      </c>
      <c r="AW513" s="13" t="s">
        <v>41</v>
      </c>
      <c r="AX513" s="13" t="s">
        <v>86</v>
      </c>
      <c r="AY513" s="158" t="s">
        <v>178</v>
      </c>
    </row>
    <row r="514" spans="2:65" s="13" customFormat="1" ht="10.199999999999999">
      <c r="B514" s="157"/>
      <c r="D514" s="151" t="s">
        <v>189</v>
      </c>
      <c r="F514" s="159" t="s">
        <v>3023</v>
      </c>
      <c r="H514" s="160">
        <v>4574.2619999999997</v>
      </c>
      <c r="I514" s="161"/>
      <c r="L514" s="157"/>
      <c r="M514" s="162"/>
      <c r="T514" s="163"/>
      <c r="AT514" s="158" t="s">
        <v>189</v>
      </c>
      <c r="AU514" s="158" t="s">
        <v>199</v>
      </c>
      <c r="AV514" s="13" t="s">
        <v>88</v>
      </c>
      <c r="AW514" s="13" t="s">
        <v>4</v>
      </c>
      <c r="AX514" s="13" t="s">
        <v>86</v>
      </c>
      <c r="AY514" s="158" t="s">
        <v>178</v>
      </c>
    </row>
    <row r="515" spans="2:65" s="1" customFormat="1" ht="24.15" customHeight="1">
      <c r="B515" s="34"/>
      <c r="C515" s="133" t="s">
        <v>607</v>
      </c>
      <c r="D515" s="133" t="s">
        <v>180</v>
      </c>
      <c r="E515" s="134" t="s">
        <v>583</v>
      </c>
      <c r="F515" s="135" t="s">
        <v>584</v>
      </c>
      <c r="G515" s="136" t="s">
        <v>401</v>
      </c>
      <c r="H515" s="137">
        <v>587.995</v>
      </c>
      <c r="I515" s="138"/>
      <c r="J515" s="139">
        <f>ROUND(I515*H515,2)</f>
        <v>0</v>
      </c>
      <c r="K515" s="135" t="s">
        <v>184</v>
      </c>
      <c r="L515" s="34"/>
      <c r="M515" s="140" t="s">
        <v>32</v>
      </c>
      <c r="N515" s="141" t="s">
        <v>50</v>
      </c>
      <c r="P515" s="142">
        <f>O515*H515</f>
        <v>0</v>
      </c>
      <c r="Q515" s="142">
        <v>0</v>
      </c>
      <c r="R515" s="142">
        <f>Q515*H515</f>
        <v>0</v>
      </c>
      <c r="S515" s="142">
        <v>0</v>
      </c>
      <c r="T515" s="143">
        <f>S515*H515</f>
        <v>0</v>
      </c>
      <c r="AR515" s="144" t="s">
        <v>185</v>
      </c>
      <c r="AT515" s="144" t="s">
        <v>180</v>
      </c>
      <c r="AU515" s="144" t="s">
        <v>199</v>
      </c>
      <c r="AY515" s="18" t="s">
        <v>178</v>
      </c>
      <c r="BE515" s="145">
        <f>IF(N515="základní",J515,0)</f>
        <v>0</v>
      </c>
      <c r="BF515" s="145">
        <f>IF(N515="snížená",J515,0)</f>
        <v>0</v>
      </c>
      <c r="BG515" s="145">
        <f>IF(N515="zákl. přenesená",J515,0)</f>
        <v>0</v>
      </c>
      <c r="BH515" s="145">
        <f>IF(N515="sníž. přenesená",J515,0)</f>
        <v>0</v>
      </c>
      <c r="BI515" s="145">
        <f>IF(N515="nulová",J515,0)</f>
        <v>0</v>
      </c>
      <c r="BJ515" s="18" t="s">
        <v>86</v>
      </c>
      <c r="BK515" s="145">
        <f>ROUND(I515*H515,2)</f>
        <v>0</v>
      </c>
      <c r="BL515" s="18" t="s">
        <v>185</v>
      </c>
      <c r="BM515" s="144" t="s">
        <v>3024</v>
      </c>
    </row>
    <row r="516" spans="2:65" s="1" customFormat="1" ht="10.199999999999999">
      <c r="B516" s="34"/>
      <c r="D516" s="146" t="s">
        <v>187</v>
      </c>
      <c r="F516" s="147" t="s">
        <v>586</v>
      </c>
      <c r="I516" s="148"/>
      <c r="L516" s="34"/>
      <c r="M516" s="149"/>
      <c r="T516" s="55"/>
      <c r="AT516" s="18" t="s">
        <v>187</v>
      </c>
      <c r="AU516" s="18" t="s">
        <v>199</v>
      </c>
    </row>
    <row r="517" spans="2:65" s="13" customFormat="1" ht="10.199999999999999">
      <c r="B517" s="157"/>
      <c r="D517" s="151" t="s">
        <v>189</v>
      </c>
      <c r="E517" s="158" t="s">
        <v>32</v>
      </c>
      <c r="F517" s="159" t="s">
        <v>3013</v>
      </c>
      <c r="H517" s="160">
        <v>147.46600000000001</v>
      </c>
      <c r="I517" s="161"/>
      <c r="L517" s="157"/>
      <c r="M517" s="162"/>
      <c r="T517" s="163"/>
      <c r="AT517" s="158" t="s">
        <v>189</v>
      </c>
      <c r="AU517" s="158" t="s">
        <v>199</v>
      </c>
      <c r="AV517" s="13" t="s">
        <v>88</v>
      </c>
      <c r="AW517" s="13" t="s">
        <v>41</v>
      </c>
      <c r="AX517" s="13" t="s">
        <v>79</v>
      </c>
      <c r="AY517" s="158" t="s">
        <v>178</v>
      </c>
    </row>
    <row r="518" spans="2:65" s="13" customFormat="1" ht="10.199999999999999">
      <c r="B518" s="157"/>
      <c r="D518" s="151" t="s">
        <v>189</v>
      </c>
      <c r="E518" s="158" t="s">
        <v>32</v>
      </c>
      <c r="F518" s="159" t="s">
        <v>3014</v>
      </c>
      <c r="H518" s="160">
        <v>85.813000000000002</v>
      </c>
      <c r="I518" s="161"/>
      <c r="L518" s="157"/>
      <c r="M518" s="162"/>
      <c r="T518" s="163"/>
      <c r="AT518" s="158" t="s">
        <v>189</v>
      </c>
      <c r="AU518" s="158" t="s">
        <v>199</v>
      </c>
      <c r="AV518" s="13" t="s">
        <v>88</v>
      </c>
      <c r="AW518" s="13" t="s">
        <v>41</v>
      </c>
      <c r="AX518" s="13" t="s">
        <v>79</v>
      </c>
      <c r="AY518" s="158" t="s">
        <v>178</v>
      </c>
    </row>
    <row r="519" spans="2:65" s="13" customFormat="1" ht="10.199999999999999">
      <c r="B519" s="157"/>
      <c r="D519" s="151" t="s">
        <v>189</v>
      </c>
      <c r="E519" s="158" t="s">
        <v>32</v>
      </c>
      <c r="F519" s="159" t="s">
        <v>3015</v>
      </c>
      <c r="H519" s="160">
        <v>27.983000000000001</v>
      </c>
      <c r="I519" s="161"/>
      <c r="L519" s="157"/>
      <c r="M519" s="162"/>
      <c r="T519" s="163"/>
      <c r="AT519" s="158" t="s">
        <v>189</v>
      </c>
      <c r="AU519" s="158" t="s">
        <v>199</v>
      </c>
      <c r="AV519" s="13" t="s">
        <v>88</v>
      </c>
      <c r="AW519" s="13" t="s">
        <v>41</v>
      </c>
      <c r="AX519" s="13" t="s">
        <v>79</v>
      </c>
      <c r="AY519" s="158" t="s">
        <v>178</v>
      </c>
    </row>
    <row r="520" spans="2:65" s="13" customFormat="1" ht="10.199999999999999">
      <c r="B520" s="157"/>
      <c r="D520" s="151" t="s">
        <v>189</v>
      </c>
      <c r="E520" s="158" t="s">
        <v>32</v>
      </c>
      <c r="F520" s="159" t="s">
        <v>3020</v>
      </c>
      <c r="H520" s="160">
        <v>326.733</v>
      </c>
      <c r="I520" s="161"/>
      <c r="L520" s="157"/>
      <c r="M520" s="162"/>
      <c r="T520" s="163"/>
      <c r="AT520" s="158" t="s">
        <v>189</v>
      </c>
      <c r="AU520" s="158" t="s">
        <v>199</v>
      </c>
      <c r="AV520" s="13" t="s">
        <v>88</v>
      </c>
      <c r="AW520" s="13" t="s">
        <v>41</v>
      </c>
      <c r="AX520" s="13" t="s">
        <v>79</v>
      </c>
      <c r="AY520" s="158" t="s">
        <v>178</v>
      </c>
    </row>
    <row r="521" spans="2:65" s="14" customFormat="1" ht="10.199999999999999">
      <c r="B521" s="164"/>
      <c r="D521" s="151" t="s">
        <v>189</v>
      </c>
      <c r="E521" s="165" t="s">
        <v>32</v>
      </c>
      <c r="F521" s="166" t="s">
        <v>192</v>
      </c>
      <c r="H521" s="167">
        <v>587.995</v>
      </c>
      <c r="I521" s="168"/>
      <c r="L521" s="164"/>
      <c r="M521" s="169"/>
      <c r="T521" s="170"/>
      <c r="AT521" s="165" t="s">
        <v>189</v>
      </c>
      <c r="AU521" s="165" t="s">
        <v>199</v>
      </c>
      <c r="AV521" s="14" t="s">
        <v>185</v>
      </c>
      <c r="AW521" s="14" t="s">
        <v>41</v>
      </c>
      <c r="AX521" s="14" t="s">
        <v>86</v>
      </c>
      <c r="AY521" s="165" t="s">
        <v>178</v>
      </c>
    </row>
    <row r="522" spans="2:65" s="1" customFormat="1" ht="44.25" customHeight="1">
      <c r="B522" s="34"/>
      <c r="C522" s="133" t="s">
        <v>612</v>
      </c>
      <c r="D522" s="133" t="s">
        <v>180</v>
      </c>
      <c r="E522" s="134" t="s">
        <v>588</v>
      </c>
      <c r="F522" s="135" t="s">
        <v>589</v>
      </c>
      <c r="G522" s="136" t="s">
        <v>401</v>
      </c>
      <c r="H522" s="137">
        <v>412.54599999999999</v>
      </c>
      <c r="I522" s="138"/>
      <c r="J522" s="139">
        <f>ROUND(I522*H522,2)</f>
        <v>0</v>
      </c>
      <c r="K522" s="135" t="s">
        <v>184</v>
      </c>
      <c r="L522" s="34"/>
      <c r="M522" s="140" t="s">
        <v>32</v>
      </c>
      <c r="N522" s="141" t="s">
        <v>50</v>
      </c>
      <c r="P522" s="142">
        <f>O522*H522</f>
        <v>0</v>
      </c>
      <c r="Q522" s="142">
        <v>0</v>
      </c>
      <c r="R522" s="142">
        <f>Q522*H522</f>
        <v>0</v>
      </c>
      <c r="S522" s="142">
        <v>0</v>
      </c>
      <c r="T522" s="143">
        <f>S522*H522</f>
        <v>0</v>
      </c>
      <c r="AR522" s="144" t="s">
        <v>185</v>
      </c>
      <c r="AT522" s="144" t="s">
        <v>180</v>
      </c>
      <c r="AU522" s="144" t="s">
        <v>199</v>
      </c>
      <c r="AY522" s="18" t="s">
        <v>178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86</v>
      </c>
      <c r="BK522" s="145">
        <f>ROUND(I522*H522,2)</f>
        <v>0</v>
      </c>
      <c r="BL522" s="18" t="s">
        <v>185</v>
      </c>
      <c r="BM522" s="144" t="s">
        <v>3025</v>
      </c>
    </row>
    <row r="523" spans="2:65" s="1" customFormat="1" ht="10.199999999999999">
      <c r="B523" s="34"/>
      <c r="D523" s="146" t="s">
        <v>187</v>
      </c>
      <c r="F523" s="147" t="s">
        <v>591</v>
      </c>
      <c r="I523" s="148"/>
      <c r="L523" s="34"/>
      <c r="M523" s="149"/>
      <c r="T523" s="55"/>
      <c r="AT523" s="18" t="s">
        <v>187</v>
      </c>
      <c r="AU523" s="18" t="s">
        <v>199</v>
      </c>
    </row>
    <row r="524" spans="2:65" s="13" customFormat="1" ht="10.199999999999999">
      <c r="B524" s="157"/>
      <c r="D524" s="151" t="s">
        <v>189</v>
      </c>
      <c r="E524" s="158" t="s">
        <v>32</v>
      </c>
      <c r="F524" s="159" t="s">
        <v>3014</v>
      </c>
      <c r="H524" s="160">
        <v>85.813000000000002</v>
      </c>
      <c r="I524" s="161"/>
      <c r="L524" s="157"/>
      <c r="M524" s="162"/>
      <c r="T524" s="163"/>
      <c r="AT524" s="158" t="s">
        <v>189</v>
      </c>
      <c r="AU524" s="158" t="s">
        <v>199</v>
      </c>
      <c r="AV524" s="13" t="s">
        <v>88</v>
      </c>
      <c r="AW524" s="13" t="s">
        <v>41</v>
      </c>
      <c r="AX524" s="13" t="s">
        <v>79</v>
      </c>
      <c r="AY524" s="158" t="s">
        <v>178</v>
      </c>
    </row>
    <row r="525" spans="2:65" s="13" customFormat="1" ht="10.199999999999999">
      <c r="B525" s="157"/>
      <c r="D525" s="151" t="s">
        <v>189</v>
      </c>
      <c r="E525" s="158" t="s">
        <v>32</v>
      </c>
      <c r="F525" s="159" t="s">
        <v>3020</v>
      </c>
      <c r="H525" s="160">
        <v>326.733</v>
      </c>
      <c r="I525" s="161"/>
      <c r="L525" s="157"/>
      <c r="M525" s="162"/>
      <c r="T525" s="163"/>
      <c r="AT525" s="158" t="s">
        <v>189</v>
      </c>
      <c r="AU525" s="158" t="s">
        <v>199</v>
      </c>
      <c r="AV525" s="13" t="s">
        <v>88</v>
      </c>
      <c r="AW525" s="13" t="s">
        <v>41</v>
      </c>
      <c r="AX525" s="13" t="s">
        <v>79</v>
      </c>
      <c r="AY525" s="158" t="s">
        <v>178</v>
      </c>
    </row>
    <row r="526" spans="2:65" s="14" customFormat="1" ht="10.199999999999999">
      <c r="B526" s="164"/>
      <c r="D526" s="151" t="s">
        <v>189</v>
      </c>
      <c r="E526" s="165" t="s">
        <v>32</v>
      </c>
      <c r="F526" s="166" t="s">
        <v>192</v>
      </c>
      <c r="H526" s="167">
        <v>412.54599999999999</v>
      </c>
      <c r="I526" s="168"/>
      <c r="L526" s="164"/>
      <c r="M526" s="169"/>
      <c r="T526" s="170"/>
      <c r="AT526" s="165" t="s">
        <v>189</v>
      </c>
      <c r="AU526" s="165" t="s">
        <v>199</v>
      </c>
      <c r="AV526" s="14" t="s">
        <v>185</v>
      </c>
      <c r="AW526" s="14" t="s">
        <v>41</v>
      </c>
      <c r="AX526" s="14" t="s">
        <v>86</v>
      </c>
      <c r="AY526" s="165" t="s">
        <v>178</v>
      </c>
    </row>
    <row r="527" spans="2:65" s="1" customFormat="1" ht="44.25" customHeight="1">
      <c r="B527" s="34"/>
      <c r="C527" s="133" t="s">
        <v>617</v>
      </c>
      <c r="D527" s="133" t="s">
        <v>180</v>
      </c>
      <c r="E527" s="134" t="s">
        <v>593</v>
      </c>
      <c r="F527" s="135" t="s">
        <v>406</v>
      </c>
      <c r="G527" s="136" t="s">
        <v>401</v>
      </c>
      <c r="H527" s="137">
        <v>175.44900000000001</v>
      </c>
      <c r="I527" s="138"/>
      <c r="J527" s="139">
        <f>ROUND(I527*H527,2)</f>
        <v>0</v>
      </c>
      <c r="K527" s="135" t="s">
        <v>184</v>
      </c>
      <c r="L527" s="34"/>
      <c r="M527" s="140" t="s">
        <v>32</v>
      </c>
      <c r="N527" s="141" t="s">
        <v>50</v>
      </c>
      <c r="P527" s="142">
        <f>O527*H527</f>
        <v>0</v>
      </c>
      <c r="Q527" s="142">
        <v>0</v>
      </c>
      <c r="R527" s="142">
        <f>Q527*H527</f>
        <v>0</v>
      </c>
      <c r="S527" s="142">
        <v>0</v>
      </c>
      <c r="T527" s="143">
        <f>S527*H527</f>
        <v>0</v>
      </c>
      <c r="AR527" s="144" t="s">
        <v>185</v>
      </c>
      <c r="AT527" s="144" t="s">
        <v>180</v>
      </c>
      <c r="AU527" s="144" t="s">
        <v>199</v>
      </c>
      <c r="AY527" s="18" t="s">
        <v>178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8" t="s">
        <v>86</v>
      </c>
      <c r="BK527" s="145">
        <f>ROUND(I527*H527,2)</f>
        <v>0</v>
      </c>
      <c r="BL527" s="18" t="s">
        <v>185</v>
      </c>
      <c r="BM527" s="144" t="s">
        <v>3026</v>
      </c>
    </row>
    <row r="528" spans="2:65" s="1" customFormat="1" ht="10.199999999999999">
      <c r="B528" s="34"/>
      <c r="D528" s="146" t="s">
        <v>187</v>
      </c>
      <c r="F528" s="147" t="s">
        <v>595</v>
      </c>
      <c r="I528" s="148"/>
      <c r="L528" s="34"/>
      <c r="M528" s="149"/>
      <c r="T528" s="55"/>
      <c r="AT528" s="18" t="s">
        <v>187</v>
      </c>
      <c r="AU528" s="18" t="s">
        <v>199</v>
      </c>
    </row>
    <row r="529" spans="2:65" s="13" customFormat="1" ht="10.199999999999999">
      <c r="B529" s="157"/>
      <c r="D529" s="151" t="s">
        <v>189</v>
      </c>
      <c r="E529" s="158" t="s">
        <v>32</v>
      </c>
      <c r="F529" s="159" t="s">
        <v>3013</v>
      </c>
      <c r="H529" s="160">
        <v>147.46600000000001</v>
      </c>
      <c r="I529" s="161"/>
      <c r="L529" s="157"/>
      <c r="M529" s="162"/>
      <c r="T529" s="163"/>
      <c r="AT529" s="158" t="s">
        <v>189</v>
      </c>
      <c r="AU529" s="158" t="s">
        <v>199</v>
      </c>
      <c r="AV529" s="13" t="s">
        <v>88</v>
      </c>
      <c r="AW529" s="13" t="s">
        <v>41</v>
      </c>
      <c r="AX529" s="13" t="s">
        <v>79</v>
      </c>
      <c r="AY529" s="158" t="s">
        <v>178</v>
      </c>
    </row>
    <row r="530" spans="2:65" s="13" customFormat="1" ht="10.199999999999999">
      <c r="B530" s="157"/>
      <c r="D530" s="151" t="s">
        <v>189</v>
      </c>
      <c r="E530" s="158" t="s">
        <v>32</v>
      </c>
      <c r="F530" s="159" t="s">
        <v>3015</v>
      </c>
      <c r="H530" s="160">
        <v>27.983000000000001</v>
      </c>
      <c r="I530" s="161"/>
      <c r="L530" s="157"/>
      <c r="M530" s="162"/>
      <c r="T530" s="163"/>
      <c r="AT530" s="158" t="s">
        <v>189</v>
      </c>
      <c r="AU530" s="158" t="s">
        <v>199</v>
      </c>
      <c r="AV530" s="13" t="s">
        <v>88</v>
      </c>
      <c r="AW530" s="13" t="s">
        <v>41</v>
      </c>
      <c r="AX530" s="13" t="s">
        <v>79</v>
      </c>
      <c r="AY530" s="158" t="s">
        <v>178</v>
      </c>
    </row>
    <row r="531" spans="2:65" s="14" customFormat="1" ht="10.199999999999999">
      <c r="B531" s="164"/>
      <c r="D531" s="151" t="s">
        <v>189</v>
      </c>
      <c r="E531" s="165" t="s">
        <v>32</v>
      </c>
      <c r="F531" s="166" t="s">
        <v>192</v>
      </c>
      <c r="H531" s="167">
        <v>175.44900000000001</v>
      </c>
      <c r="I531" s="168"/>
      <c r="L531" s="164"/>
      <c r="M531" s="169"/>
      <c r="T531" s="170"/>
      <c r="AT531" s="165" t="s">
        <v>189</v>
      </c>
      <c r="AU531" s="165" t="s">
        <v>199</v>
      </c>
      <c r="AV531" s="14" t="s">
        <v>185</v>
      </c>
      <c r="AW531" s="14" t="s">
        <v>41</v>
      </c>
      <c r="AX531" s="14" t="s">
        <v>86</v>
      </c>
      <c r="AY531" s="165" t="s">
        <v>178</v>
      </c>
    </row>
    <row r="532" spans="2:65" s="1" customFormat="1" ht="33" customHeight="1">
      <c r="B532" s="34"/>
      <c r="C532" s="133" t="s">
        <v>625</v>
      </c>
      <c r="D532" s="133" t="s">
        <v>180</v>
      </c>
      <c r="E532" s="134" t="s">
        <v>2470</v>
      </c>
      <c r="F532" s="135" t="s">
        <v>2471</v>
      </c>
      <c r="G532" s="136" t="s">
        <v>234</v>
      </c>
      <c r="H532" s="137">
        <v>335.15</v>
      </c>
      <c r="I532" s="138"/>
      <c r="J532" s="139">
        <f>ROUND(I532*H532,2)</f>
        <v>0</v>
      </c>
      <c r="K532" s="135" t="s">
        <v>184</v>
      </c>
      <c r="L532" s="34"/>
      <c r="M532" s="140" t="s">
        <v>32</v>
      </c>
      <c r="N532" s="141" t="s">
        <v>50</v>
      </c>
      <c r="P532" s="142">
        <f>O532*H532</f>
        <v>0</v>
      </c>
      <c r="Q532" s="142">
        <v>0</v>
      </c>
      <c r="R532" s="142">
        <f>Q532*H532</f>
        <v>0</v>
      </c>
      <c r="S532" s="142">
        <v>0</v>
      </c>
      <c r="T532" s="143">
        <f>S532*H532</f>
        <v>0</v>
      </c>
      <c r="AR532" s="144" t="s">
        <v>185</v>
      </c>
      <c r="AT532" s="144" t="s">
        <v>180</v>
      </c>
      <c r="AU532" s="144" t="s">
        <v>199</v>
      </c>
      <c r="AY532" s="18" t="s">
        <v>178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8" t="s">
        <v>86</v>
      </c>
      <c r="BK532" s="145">
        <f>ROUND(I532*H532,2)</f>
        <v>0</v>
      </c>
      <c r="BL532" s="18" t="s">
        <v>185</v>
      </c>
      <c r="BM532" s="144" t="s">
        <v>3027</v>
      </c>
    </row>
    <row r="533" spans="2:65" s="1" customFormat="1" ht="10.199999999999999">
      <c r="B533" s="34"/>
      <c r="D533" s="146" t="s">
        <v>187</v>
      </c>
      <c r="F533" s="147" t="s">
        <v>2473</v>
      </c>
      <c r="I533" s="148"/>
      <c r="L533" s="34"/>
      <c r="M533" s="149"/>
      <c r="T533" s="55"/>
      <c r="AT533" s="18" t="s">
        <v>187</v>
      </c>
      <c r="AU533" s="18" t="s">
        <v>199</v>
      </c>
    </row>
    <row r="534" spans="2:65" s="12" customFormat="1" ht="10.199999999999999">
      <c r="B534" s="150"/>
      <c r="D534" s="151" t="s">
        <v>189</v>
      </c>
      <c r="E534" s="152" t="s">
        <v>32</v>
      </c>
      <c r="F534" s="153" t="s">
        <v>190</v>
      </c>
      <c r="H534" s="152" t="s">
        <v>32</v>
      </c>
      <c r="I534" s="154"/>
      <c r="L534" s="150"/>
      <c r="M534" s="155"/>
      <c r="T534" s="156"/>
      <c r="AT534" s="152" t="s">
        <v>189</v>
      </c>
      <c r="AU534" s="152" t="s">
        <v>199</v>
      </c>
      <c r="AV534" s="12" t="s">
        <v>86</v>
      </c>
      <c r="AW534" s="12" t="s">
        <v>41</v>
      </c>
      <c r="AX534" s="12" t="s">
        <v>79</v>
      </c>
      <c r="AY534" s="152" t="s">
        <v>178</v>
      </c>
    </row>
    <row r="535" spans="2:65" s="12" customFormat="1" ht="10.199999999999999">
      <c r="B535" s="150"/>
      <c r="D535" s="151" t="s">
        <v>189</v>
      </c>
      <c r="E535" s="152" t="s">
        <v>32</v>
      </c>
      <c r="F535" s="153" t="s">
        <v>2813</v>
      </c>
      <c r="H535" s="152" t="s">
        <v>32</v>
      </c>
      <c r="I535" s="154"/>
      <c r="L535" s="150"/>
      <c r="M535" s="155"/>
      <c r="T535" s="156"/>
      <c r="AT535" s="152" t="s">
        <v>189</v>
      </c>
      <c r="AU535" s="152" t="s">
        <v>199</v>
      </c>
      <c r="AV535" s="12" t="s">
        <v>86</v>
      </c>
      <c r="AW535" s="12" t="s">
        <v>41</v>
      </c>
      <c r="AX535" s="12" t="s">
        <v>79</v>
      </c>
      <c r="AY535" s="152" t="s">
        <v>178</v>
      </c>
    </row>
    <row r="536" spans="2:65" s="12" customFormat="1" ht="10.199999999999999">
      <c r="B536" s="150"/>
      <c r="D536" s="151" t="s">
        <v>189</v>
      </c>
      <c r="E536" s="152" t="s">
        <v>32</v>
      </c>
      <c r="F536" s="153" t="s">
        <v>2798</v>
      </c>
      <c r="H536" s="152" t="s">
        <v>32</v>
      </c>
      <c r="I536" s="154"/>
      <c r="L536" s="150"/>
      <c r="M536" s="155"/>
      <c r="T536" s="156"/>
      <c r="AT536" s="152" t="s">
        <v>189</v>
      </c>
      <c r="AU536" s="152" t="s">
        <v>199</v>
      </c>
      <c r="AV536" s="12" t="s">
        <v>86</v>
      </c>
      <c r="AW536" s="12" t="s">
        <v>41</v>
      </c>
      <c r="AX536" s="12" t="s">
        <v>79</v>
      </c>
      <c r="AY536" s="152" t="s">
        <v>178</v>
      </c>
    </row>
    <row r="537" spans="2:65" s="12" customFormat="1" ht="10.199999999999999">
      <c r="B537" s="150"/>
      <c r="D537" s="151" t="s">
        <v>189</v>
      </c>
      <c r="E537" s="152" t="s">
        <v>32</v>
      </c>
      <c r="F537" s="153" t="s">
        <v>2997</v>
      </c>
      <c r="H537" s="152" t="s">
        <v>32</v>
      </c>
      <c r="I537" s="154"/>
      <c r="L537" s="150"/>
      <c r="M537" s="155"/>
      <c r="T537" s="156"/>
      <c r="AT537" s="152" t="s">
        <v>189</v>
      </c>
      <c r="AU537" s="152" t="s">
        <v>199</v>
      </c>
      <c r="AV537" s="12" t="s">
        <v>86</v>
      </c>
      <c r="AW537" s="12" t="s">
        <v>41</v>
      </c>
      <c r="AX537" s="12" t="s">
        <v>79</v>
      </c>
      <c r="AY537" s="152" t="s">
        <v>178</v>
      </c>
    </row>
    <row r="538" spans="2:65" s="13" customFormat="1" ht="10.199999999999999">
      <c r="B538" s="157"/>
      <c r="D538" s="151" t="s">
        <v>189</v>
      </c>
      <c r="E538" s="158" t="s">
        <v>32</v>
      </c>
      <c r="F538" s="159" t="s">
        <v>2998</v>
      </c>
      <c r="H538" s="160">
        <v>293.14999999999998</v>
      </c>
      <c r="I538" s="161"/>
      <c r="L538" s="157"/>
      <c r="M538" s="162"/>
      <c r="T538" s="163"/>
      <c r="AT538" s="158" t="s">
        <v>189</v>
      </c>
      <c r="AU538" s="158" t="s">
        <v>199</v>
      </c>
      <c r="AV538" s="13" t="s">
        <v>88</v>
      </c>
      <c r="AW538" s="13" t="s">
        <v>41</v>
      </c>
      <c r="AX538" s="13" t="s">
        <v>79</v>
      </c>
      <c r="AY538" s="158" t="s">
        <v>178</v>
      </c>
    </row>
    <row r="539" spans="2:65" s="13" customFormat="1" ht="10.199999999999999">
      <c r="B539" s="157"/>
      <c r="D539" s="151" t="s">
        <v>189</v>
      </c>
      <c r="E539" s="158" t="s">
        <v>32</v>
      </c>
      <c r="F539" s="159" t="s">
        <v>2999</v>
      </c>
      <c r="H539" s="160">
        <v>42</v>
      </c>
      <c r="I539" s="161"/>
      <c r="L539" s="157"/>
      <c r="M539" s="162"/>
      <c r="T539" s="163"/>
      <c r="AT539" s="158" t="s">
        <v>189</v>
      </c>
      <c r="AU539" s="158" t="s">
        <v>199</v>
      </c>
      <c r="AV539" s="13" t="s">
        <v>88</v>
      </c>
      <c r="AW539" s="13" t="s">
        <v>41</v>
      </c>
      <c r="AX539" s="13" t="s">
        <v>79</v>
      </c>
      <c r="AY539" s="158" t="s">
        <v>178</v>
      </c>
    </row>
    <row r="540" spans="2:65" s="14" customFormat="1" ht="10.199999999999999">
      <c r="B540" s="164"/>
      <c r="D540" s="151" t="s">
        <v>189</v>
      </c>
      <c r="E540" s="165" t="s">
        <v>32</v>
      </c>
      <c r="F540" s="166" t="s">
        <v>192</v>
      </c>
      <c r="H540" s="167">
        <v>335.15</v>
      </c>
      <c r="I540" s="168"/>
      <c r="L540" s="164"/>
      <c r="M540" s="169"/>
      <c r="T540" s="170"/>
      <c r="AT540" s="165" t="s">
        <v>189</v>
      </c>
      <c r="AU540" s="165" t="s">
        <v>199</v>
      </c>
      <c r="AV540" s="14" t="s">
        <v>185</v>
      </c>
      <c r="AW540" s="14" t="s">
        <v>41</v>
      </c>
      <c r="AX540" s="14" t="s">
        <v>86</v>
      </c>
      <c r="AY540" s="165" t="s">
        <v>178</v>
      </c>
    </row>
    <row r="541" spans="2:65" s="1" customFormat="1" ht="49.05" customHeight="1">
      <c r="B541" s="34"/>
      <c r="C541" s="133" t="s">
        <v>630</v>
      </c>
      <c r="D541" s="133" t="s">
        <v>180</v>
      </c>
      <c r="E541" s="134" t="s">
        <v>1523</v>
      </c>
      <c r="F541" s="135" t="s">
        <v>1524</v>
      </c>
      <c r="G541" s="136" t="s">
        <v>234</v>
      </c>
      <c r="H541" s="137">
        <v>415.1</v>
      </c>
      <c r="I541" s="138"/>
      <c r="J541" s="139">
        <f>ROUND(I541*H541,2)</f>
        <v>0</v>
      </c>
      <c r="K541" s="135" t="s">
        <v>184</v>
      </c>
      <c r="L541" s="34"/>
      <c r="M541" s="140" t="s">
        <v>32</v>
      </c>
      <c r="N541" s="141" t="s">
        <v>50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185</v>
      </c>
      <c r="AT541" s="144" t="s">
        <v>180</v>
      </c>
      <c r="AU541" s="144" t="s">
        <v>199</v>
      </c>
      <c r="AY541" s="18" t="s">
        <v>178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86</v>
      </c>
      <c r="BK541" s="145">
        <f>ROUND(I541*H541,2)</f>
        <v>0</v>
      </c>
      <c r="BL541" s="18" t="s">
        <v>185</v>
      </c>
      <c r="BM541" s="144" t="s">
        <v>3028</v>
      </c>
    </row>
    <row r="542" spans="2:65" s="1" customFormat="1" ht="10.199999999999999">
      <c r="B542" s="34"/>
      <c r="D542" s="146" t="s">
        <v>187</v>
      </c>
      <c r="F542" s="147" t="s">
        <v>1526</v>
      </c>
      <c r="I542" s="148"/>
      <c r="L542" s="34"/>
      <c r="M542" s="149"/>
      <c r="T542" s="55"/>
      <c r="AT542" s="18" t="s">
        <v>187</v>
      </c>
      <c r="AU542" s="18" t="s">
        <v>199</v>
      </c>
    </row>
    <row r="543" spans="2:65" s="12" customFormat="1" ht="10.199999999999999">
      <c r="B543" s="150"/>
      <c r="D543" s="151" t="s">
        <v>189</v>
      </c>
      <c r="E543" s="152" t="s">
        <v>32</v>
      </c>
      <c r="F543" s="153" t="s">
        <v>190</v>
      </c>
      <c r="H543" s="152" t="s">
        <v>32</v>
      </c>
      <c r="I543" s="154"/>
      <c r="L543" s="150"/>
      <c r="M543" s="155"/>
      <c r="T543" s="156"/>
      <c r="AT543" s="152" t="s">
        <v>189</v>
      </c>
      <c r="AU543" s="152" t="s">
        <v>199</v>
      </c>
      <c r="AV543" s="12" t="s">
        <v>86</v>
      </c>
      <c r="AW543" s="12" t="s">
        <v>41</v>
      </c>
      <c r="AX543" s="12" t="s">
        <v>79</v>
      </c>
      <c r="AY543" s="152" t="s">
        <v>178</v>
      </c>
    </row>
    <row r="544" spans="2:65" s="12" customFormat="1" ht="10.199999999999999">
      <c r="B544" s="150"/>
      <c r="D544" s="151" t="s">
        <v>189</v>
      </c>
      <c r="E544" s="152" t="s">
        <v>32</v>
      </c>
      <c r="F544" s="153" t="s">
        <v>2813</v>
      </c>
      <c r="H544" s="152" t="s">
        <v>32</v>
      </c>
      <c r="I544" s="154"/>
      <c r="L544" s="150"/>
      <c r="M544" s="155"/>
      <c r="T544" s="156"/>
      <c r="AT544" s="152" t="s">
        <v>189</v>
      </c>
      <c r="AU544" s="152" t="s">
        <v>199</v>
      </c>
      <c r="AV544" s="12" t="s">
        <v>86</v>
      </c>
      <c r="AW544" s="12" t="s">
        <v>41</v>
      </c>
      <c r="AX544" s="12" t="s">
        <v>79</v>
      </c>
      <c r="AY544" s="152" t="s">
        <v>178</v>
      </c>
    </row>
    <row r="545" spans="2:65" s="12" customFormat="1" ht="10.199999999999999">
      <c r="B545" s="150"/>
      <c r="D545" s="151" t="s">
        <v>189</v>
      </c>
      <c r="E545" s="152" t="s">
        <v>32</v>
      </c>
      <c r="F545" s="153" t="s">
        <v>2798</v>
      </c>
      <c r="H545" s="152" t="s">
        <v>32</v>
      </c>
      <c r="I545" s="154"/>
      <c r="L545" s="150"/>
      <c r="M545" s="155"/>
      <c r="T545" s="156"/>
      <c r="AT545" s="152" t="s">
        <v>189</v>
      </c>
      <c r="AU545" s="152" t="s">
        <v>199</v>
      </c>
      <c r="AV545" s="12" t="s">
        <v>86</v>
      </c>
      <c r="AW545" s="12" t="s">
        <v>41</v>
      </c>
      <c r="AX545" s="12" t="s">
        <v>79</v>
      </c>
      <c r="AY545" s="152" t="s">
        <v>178</v>
      </c>
    </row>
    <row r="546" spans="2:65" s="12" customFormat="1" ht="10.199999999999999">
      <c r="B546" s="150"/>
      <c r="D546" s="151" t="s">
        <v>189</v>
      </c>
      <c r="E546" s="152" t="s">
        <v>32</v>
      </c>
      <c r="F546" s="153" t="s">
        <v>2997</v>
      </c>
      <c r="H546" s="152" t="s">
        <v>32</v>
      </c>
      <c r="I546" s="154"/>
      <c r="L546" s="150"/>
      <c r="M546" s="155"/>
      <c r="T546" s="156"/>
      <c r="AT546" s="152" t="s">
        <v>189</v>
      </c>
      <c r="AU546" s="152" t="s">
        <v>199</v>
      </c>
      <c r="AV546" s="12" t="s">
        <v>86</v>
      </c>
      <c r="AW546" s="12" t="s">
        <v>41</v>
      </c>
      <c r="AX546" s="12" t="s">
        <v>79</v>
      </c>
      <c r="AY546" s="152" t="s">
        <v>178</v>
      </c>
    </row>
    <row r="547" spans="2:65" s="13" customFormat="1" ht="10.199999999999999">
      <c r="B547" s="157"/>
      <c r="D547" s="151" t="s">
        <v>189</v>
      </c>
      <c r="E547" s="158" t="s">
        <v>32</v>
      </c>
      <c r="F547" s="159" t="s">
        <v>3001</v>
      </c>
      <c r="H547" s="160">
        <v>373.1</v>
      </c>
      <c r="I547" s="161"/>
      <c r="L547" s="157"/>
      <c r="M547" s="162"/>
      <c r="T547" s="163"/>
      <c r="AT547" s="158" t="s">
        <v>189</v>
      </c>
      <c r="AU547" s="158" t="s">
        <v>199</v>
      </c>
      <c r="AV547" s="13" t="s">
        <v>88</v>
      </c>
      <c r="AW547" s="13" t="s">
        <v>41</v>
      </c>
      <c r="AX547" s="13" t="s">
        <v>79</v>
      </c>
      <c r="AY547" s="158" t="s">
        <v>178</v>
      </c>
    </row>
    <row r="548" spans="2:65" s="13" customFormat="1" ht="10.199999999999999">
      <c r="B548" s="157"/>
      <c r="D548" s="151" t="s">
        <v>189</v>
      </c>
      <c r="E548" s="158" t="s">
        <v>32</v>
      </c>
      <c r="F548" s="159" t="s">
        <v>2999</v>
      </c>
      <c r="H548" s="160">
        <v>42</v>
      </c>
      <c r="I548" s="161"/>
      <c r="L548" s="157"/>
      <c r="M548" s="162"/>
      <c r="T548" s="163"/>
      <c r="AT548" s="158" t="s">
        <v>189</v>
      </c>
      <c r="AU548" s="158" t="s">
        <v>199</v>
      </c>
      <c r="AV548" s="13" t="s">
        <v>88</v>
      </c>
      <c r="AW548" s="13" t="s">
        <v>41</v>
      </c>
      <c r="AX548" s="13" t="s">
        <v>79</v>
      </c>
      <c r="AY548" s="158" t="s">
        <v>178</v>
      </c>
    </row>
    <row r="549" spans="2:65" s="14" customFormat="1" ht="10.199999999999999">
      <c r="B549" s="164"/>
      <c r="D549" s="151" t="s">
        <v>189</v>
      </c>
      <c r="E549" s="165" t="s">
        <v>32</v>
      </c>
      <c r="F549" s="166" t="s">
        <v>192</v>
      </c>
      <c r="H549" s="167">
        <v>415.1</v>
      </c>
      <c r="I549" s="168"/>
      <c r="L549" s="164"/>
      <c r="M549" s="169"/>
      <c r="T549" s="170"/>
      <c r="AT549" s="165" t="s">
        <v>189</v>
      </c>
      <c r="AU549" s="165" t="s">
        <v>199</v>
      </c>
      <c r="AV549" s="14" t="s">
        <v>185</v>
      </c>
      <c r="AW549" s="14" t="s">
        <v>41</v>
      </c>
      <c r="AX549" s="14" t="s">
        <v>86</v>
      </c>
      <c r="AY549" s="165" t="s">
        <v>178</v>
      </c>
    </row>
    <row r="550" spans="2:65" s="1" customFormat="1" ht="24.15" customHeight="1">
      <c r="B550" s="34"/>
      <c r="C550" s="133" t="s">
        <v>635</v>
      </c>
      <c r="D550" s="133" t="s">
        <v>180</v>
      </c>
      <c r="E550" s="134" t="s">
        <v>613</v>
      </c>
      <c r="F550" s="135" t="s">
        <v>614</v>
      </c>
      <c r="G550" s="136" t="s">
        <v>234</v>
      </c>
      <c r="H550" s="137">
        <v>415.1</v>
      </c>
      <c r="I550" s="138"/>
      <c r="J550" s="139">
        <f>ROUND(I550*H550,2)</f>
        <v>0</v>
      </c>
      <c r="K550" s="135" t="s">
        <v>184</v>
      </c>
      <c r="L550" s="34"/>
      <c r="M550" s="140" t="s">
        <v>32</v>
      </c>
      <c r="N550" s="141" t="s">
        <v>50</v>
      </c>
      <c r="P550" s="142">
        <f>O550*H550</f>
        <v>0</v>
      </c>
      <c r="Q550" s="142">
        <v>0</v>
      </c>
      <c r="R550" s="142">
        <f>Q550*H550</f>
        <v>0</v>
      </c>
      <c r="S550" s="142">
        <v>0</v>
      </c>
      <c r="T550" s="143">
        <f>S550*H550</f>
        <v>0</v>
      </c>
      <c r="AR550" s="144" t="s">
        <v>185</v>
      </c>
      <c r="AT550" s="144" t="s">
        <v>180</v>
      </c>
      <c r="AU550" s="144" t="s">
        <v>199</v>
      </c>
      <c r="AY550" s="18" t="s">
        <v>178</v>
      </c>
      <c r="BE550" s="145">
        <f>IF(N550="základní",J550,0)</f>
        <v>0</v>
      </c>
      <c r="BF550" s="145">
        <f>IF(N550="snížená",J550,0)</f>
        <v>0</v>
      </c>
      <c r="BG550" s="145">
        <f>IF(N550="zákl. přenesená",J550,0)</f>
        <v>0</v>
      </c>
      <c r="BH550" s="145">
        <f>IF(N550="sníž. přenesená",J550,0)</f>
        <v>0</v>
      </c>
      <c r="BI550" s="145">
        <f>IF(N550="nulová",J550,0)</f>
        <v>0</v>
      </c>
      <c r="BJ550" s="18" t="s">
        <v>86</v>
      </c>
      <c r="BK550" s="145">
        <f>ROUND(I550*H550,2)</f>
        <v>0</v>
      </c>
      <c r="BL550" s="18" t="s">
        <v>185</v>
      </c>
      <c r="BM550" s="144" t="s">
        <v>3029</v>
      </c>
    </row>
    <row r="551" spans="2:65" s="1" customFormat="1" ht="10.199999999999999">
      <c r="B551" s="34"/>
      <c r="D551" s="146" t="s">
        <v>187</v>
      </c>
      <c r="F551" s="147" t="s">
        <v>616</v>
      </c>
      <c r="I551" s="148"/>
      <c r="L551" s="34"/>
      <c r="M551" s="149"/>
      <c r="T551" s="55"/>
      <c r="AT551" s="18" t="s">
        <v>187</v>
      </c>
      <c r="AU551" s="18" t="s">
        <v>199</v>
      </c>
    </row>
    <row r="552" spans="2:65" s="12" customFormat="1" ht="10.199999999999999">
      <c r="B552" s="150"/>
      <c r="D552" s="151" t="s">
        <v>189</v>
      </c>
      <c r="E552" s="152" t="s">
        <v>32</v>
      </c>
      <c r="F552" s="153" t="s">
        <v>190</v>
      </c>
      <c r="H552" s="152" t="s">
        <v>32</v>
      </c>
      <c r="I552" s="154"/>
      <c r="L552" s="150"/>
      <c r="M552" s="155"/>
      <c r="T552" s="156"/>
      <c r="AT552" s="152" t="s">
        <v>189</v>
      </c>
      <c r="AU552" s="152" t="s">
        <v>199</v>
      </c>
      <c r="AV552" s="12" t="s">
        <v>86</v>
      </c>
      <c r="AW552" s="12" t="s">
        <v>41</v>
      </c>
      <c r="AX552" s="12" t="s">
        <v>79</v>
      </c>
      <c r="AY552" s="152" t="s">
        <v>178</v>
      </c>
    </row>
    <row r="553" spans="2:65" s="12" customFormat="1" ht="10.199999999999999">
      <c r="B553" s="150"/>
      <c r="D553" s="151" t="s">
        <v>189</v>
      </c>
      <c r="E553" s="152" t="s">
        <v>32</v>
      </c>
      <c r="F553" s="153" t="s">
        <v>2813</v>
      </c>
      <c r="H553" s="152" t="s">
        <v>32</v>
      </c>
      <c r="I553" s="154"/>
      <c r="L553" s="150"/>
      <c r="M553" s="155"/>
      <c r="T553" s="156"/>
      <c r="AT553" s="152" t="s">
        <v>189</v>
      </c>
      <c r="AU553" s="152" t="s">
        <v>199</v>
      </c>
      <c r="AV553" s="12" t="s">
        <v>86</v>
      </c>
      <c r="AW553" s="12" t="s">
        <v>41</v>
      </c>
      <c r="AX553" s="12" t="s">
        <v>79</v>
      </c>
      <c r="AY553" s="152" t="s">
        <v>178</v>
      </c>
    </row>
    <row r="554" spans="2:65" s="12" customFormat="1" ht="10.199999999999999">
      <c r="B554" s="150"/>
      <c r="D554" s="151" t="s">
        <v>189</v>
      </c>
      <c r="E554" s="152" t="s">
        <v>32</v>
      </c>
      <c r="F554" s="153" t="s">
        <v>2798</v>
      </c>
      <c r="H554" s="152" t="s">
        <v>32</v>
      </c>
      <c r="I554" s="154"/>
      <c r="L554" s="150"/>
      <c r="M554" s="155"/>
      <c r="T554" s="156"/>
      <c r="AT554" s="152" t="s">
        <v>189</v>
      </c>
      <c r="AU554" s="152" t="s">
        <v>199</v>
      </c>
      <c r="AV554" s="12" t="s">
        <v>86</v>
      </c>
      <c r="AW554" s="12" t="s">
        <v>41</v>
      </c>
      <c r="AX554" s="12" t="s">
        <v>79</v>
      </c>
      <c r="AY554" s="152" t="s">
        <v>178</v>
      </c>
    </row>
    <row r="555" spans="2:65" s="12" customFormat="1" ht="10.199999999999999">
      <c r="B555" s="150"/>
      <c r="D555" s="151" t="s">
        <v>189</v>
      </c>
      <c r="E555" s="152" t="s">
        <v>32</v>
      </c>
      <c r="F555" s="153" t="s">
        <v>2997</v>
      </c>
      <c r="H555" s="152" t="s">
        <v>32</v>
      </c>
      <c r="I555" s="154"/>
      <c r="L555" s="150"/>
      <c r="M555" s="155"/>
      <c r="T555" s="156"/>
      <c r="AT555" s="152" t="s">
        <v>189</v>
      </c>
      <c r="AU555" s="152" t="s">
        <v>199</v>
      </c>
      <c r="AV555" s="12" t="s">
        <v>86</v>
      </c>
      <c r="AW555" s="12" t="s">
        <v>41</v>
      </c>
      <c r="AX555" s="12" t="s">
        <v>79</v>
      </c>
      <c r="AY555" s="152" t="s">
        <v>178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3001</v>
      </c>
      <c r="H556" s="160">
        <v>373.1</v>
      </c>
      <c r="I556" s="161"/>
      <c r="L556" s="157"/>
      <c r="M556" s="162"/>
      <c r="T556" s="163"/>
      <c r="AT556" s="158" t="s">
        <v>189</v>
      </c>
      <c r="AU556" s="158" t="s">
        <v>199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65" s="13" customFormat="1" ht="10.199999999999999">
      <c r="B557" s="157"/>
      <c r="D557" s="151" t="s">
        <v>189</v>
      </c>
      <c r="E557" s="158" t="s">
        <v>32</v>
      </c>
      <c r="F557" s="159" t="s">
        <v>2999</v>
      </c>
      <c r="H557" s="160">
        <v>42</v>
      </c>
      <c r="I557" s="161"/>
      <c r="L557" s="157"/>
      <c r="M557" s="162"/>
      <c r="T557" s="163"/>
      <c r="AT557" s="158" t="s">
        <v>189</v>
      </c>
      <c r="AU557" s="158" t="s">
        <v>199</v>
      </c>
      <c r="AV557" s="13" t="s">
        <v>88</v>
      </c>
      <c r="AW557" s="13" t="s">
        <v>41</v>
      </c>
      <c r="AX557" s="13" t="s">
        <v>79</v>
      </c>
      <c r="AY557" s="158" t="s">
        <v>178</v>
      </c>
    </row>
    <row r="558" spans="2:65" s="14" customFormat="1" ht="10.199999999999999">
      <c r="B558" s="164"/>
      <c r="D558" s="151" t="s">
        <v>189</v>
      </c>
      <c r="E558" s="165" t="s">
        <v>32</v>
      </c>
      <c r="F558" s="166" t="s">
        <v>192</v>
      </c>
      <c r="H558" s="167">
        <v>415.1</v>
      </c>
      <c r="I558" s="168"/>
      <c r="L558" s="164"/>
      <c r="M558" s="169"/>
      <c r="T558" s="170"/>
      <c r="AT558" s="165" t="s">
        <v>189</v>
      </c>
      <c r="AU558" s="165" t="s">
        <v>199</v>
      </c>
      <c r="AV558" s="14" t="s">
        <v>185</v>
      </c>
      <c r="AW558" s="14" t="s">
        <v>41</v>
      </c>
      <c r="AX558" s="14" t="s">
        <v>86</v>
      </c>
      <c r="AY558" s="165" t="s">
        <v>178</v>
      </c>
    </row>
    <row r="559" spans="2:65" s="1" customFormat="1" ht="24.15" customHeight="1">
      <c r="B559" s="34"/>
      <c r="C559" s="133" t="s">
        <v>641</v>
      </c>
      <c r="D559" s="133" t="s">
        <v>180</v>
      </c>
      <c r="E559" s="134" t="s">
        <v>618</v>
      </c>
      <c r="F559" s="135" t="s">
        <v>619</v>
      </c>
      <c r="G559" s="136" t="s">
        <v>234</v>
      </c>
      <c r="H559" s="137">
        <v>2002.8</v>
      </c>
      <c r="I559" s="138"/>
      <c r="J559" s="139">
        <f>ROUND(I559*H559,2)</f>
        <v>0</v>
      </c>
      <c r="K559" s="135" t="s">
        <v>184</v>
      </c>
      <c r="L559" s="34"/>
      <c r="M559" s="140" t="s">
        <v>32</v>
      </c>
      <c r="N559" s="141" t="s">
        <v>50</v>
      </c>
      <c r="P559" s="142">
        <f>O559*H559</f>
        <v>0</v>
      </c>
      <c r="Q559" s="142">
        <v>0</v>
      </c>
      <c r="R559" s="142">
        <f>Q559*H559</f>
        <v>0</v>
      </c>
      <c r="S559" s="142">
        <v>0</v>
      </c>
      <c r="T559" s="143">
        <f>S559*H559</f>
        <v>0</v>
      </c>
      <c r="AR559" s="144" t="s">
        <v>185</v>
      </c>
      <c r="AT559" s="144" t="s">
        <v>180</v>
      </c>
      <c r="AU559" s="144" t="s">
        <v>199</v>
      </c>
      <c r="AY559" s="18" t="s">
        <v>178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8" t="s">
        <v>86</v>
      </c>
      <c r="BK559" s="145">
        <f>ROUND(I559*H559,2)</f>
        <v>0</v>
      </c>
      <c r="BL559" s="18" t="s">
        <v>185</v>
      </c>
      <c r="BM559" s="144" t="s">
        <v>3030</v>
      </c>
    </row>
    <row r="560" spans="2:65" s="1" customFormat="1" ht="10.199999999999999">
      <c r="B560" s="34"/>
      <c r="D560" s="146" t="s">
        <v>187</v>
      </c>
      <c r="F560" s="147" t="s">
        <v>621</v>
      </c>
      <c r="I560" s="148"/>
      <c r="L560" s="34"/>
      <c r="M560" s="149"/>
      <c r="T560" s="55"/>
      <c r="AT560" s="18" t="s">
        <v>187</v>
      </c>
      <c r="AU560" s="18" t="s">
        <v>199</v>
      </c>
    </row>
    <row r="561" spans="2:65" s="12" customFormat="1" ht="10.199999999999999">
      <c r="B561" s="150"/>
      <c r="D561" s="151" t="s">
        <v>189</v>
      </c>
      <c r="E561" s="152" t="s">
        <v>32</v>
      </c>
      <c r="F561" s="153" t="s">
        <v>190</v>
      </c>
      <c r="H561" s="152" t="s">
        <v>32</v>
      </c>
      <c r="I561" s="154"/>
      <c r="L561" s="150"/>
      <c r="M561" s="155"/>
      <c r="T561" s="156"/>
      <c r="AT561" s="152" t="s">
        <v>189</v>
      </c>
      <c r="AU561" s="152" t="s">
        <v>199</v>
      </c>
      <c r="AV561" s="12" t="s">
        <v>86</v>
      </c>
      <c r="AW561" s="12" t="s">
        <v>41</v>
      </c>
      <c r="AX561" s="12" t="s">
        <v>79</v>
      </c>
      <c r="AY561" s="152" t="s">
        <v>178</v>
      </c>
    </row>
    <row r="562" spans="2:65" s="12" customFormat="1" ht="10.199999999999999">
      <c r="B562" s="150"/>
      <c r="D562" s="151" t="s">
        <v>189</v>
      </c>
      <c r="E562" s="152" t="s">
        <v>32</v>
      </c>
      <c r="F562" s="153" t="s">
        <v>2813</v>
      </c>
      <c r="H562" s="152" t="s">
        <v>32</v>
      </c>
      <c r="I562" s="154"/>
      <c r="L562" s="150"/>
      <c r="M562" s="155"/>
      <c r="T562" s="156"/>
      <c r="AT562" s="152" t="s">
        <v>189</v>
      </c>
      <c r="AU562" s="152" t="s">
        <v>199</v>
      </c>
      <c r="AV562" s="12" t="s">
        <v>86</v>
      </c>
      <c r="AW562" s="12" t="s">
        <v>41</v>
      </c>
      <c r="AX562" s="12" t="s">
        <v>79</v>
      </c>
      <c r="AY562" s="152" t="s">
        <v>178</v>
      </c>
    </row>
    <row r="563" spans="2:65" s="12" customFormat="1" ht="10.199999999999999">
      <c r="B563" s="150"/>
      <c r="D563" s="151" t="s">
        <v>189</v>
      </c>
      <c r="E563" s="152" t="s">
        <v>32</v>
      </c>
      <c r="F563" s="153" t="s">
        <v>2798</v>
      </c>
      <c r="H563" s="152" t="s">
        <v>32</v>
      </c>
      <c r="I563" s="154"/>
      <c r="L563" s="150"/>
      <c r="M563" s="155"/>
      <c r="T563" s="156"/>
      <c r="AT563" s="152" t="s">
        <v>189</v>
      </c>
      <c r="AU563" s="152" t="s">
        <v>199</v>
      </c>
      <c r="AV563" s="12" t="s">
        <v>86</v>
      </c>
      <c r="AW563" s="12" t="s">
        <v>41</v>
      </c>
      <c r="AX563" s="12" t="s">
        <v>79</v>
      </c>
      <c r="AY563" s="152" t="s">
        <v>178</v>
      </c>
    </row>
    <row r="564" spans="2:65" s="12" customFormat="1" ht="10.199999999999999">
      <c r="B564" s="150"/>
      <c r="D564" s="151" t="s">
        <v>189</v>
      </c>
      <c r="E564" s="152" t="s">
        <v>32</v>
      </c>
      <c r="F564" s="153" t="s">
        <v>2997</v>
      </c>
      <c r="H564" s="152" t="s">
        <v>32</v>
      </c>
      <c r="I564" s="154"/>
      <c r="L564" s="150"/>
      <c r="M564" s="155"/>
      <c r="T564" s="156"/>
      <c r="AT564" s="152" t="s">
        <v>189</v>
      </c>
      <c r="AU564" s="152" t="s">
        <v>199</v>
      </c>
      <c r="AV564" s="12" t="s">
        <v>86</v>
      </c>
      <c r="AW564" s="12" t="s">
        <v>41</v>
      </c>
      <c r="AX564" s="12" t="s">
        <v>79</v>
      </c>
      <c r="AY564" s="152" t="s">
        <v>178</v>
      </c>
    </row>
    <row r="565" spans="2:65" s="12" customFormat="1" ht="10.199999999999999">
      <c r="B565" s="150"/>
      <c r="D565" s="151" t="s">
        <v>189</v>
      </c>
      <c r="E565" s="152" t="s">
        <v>32</v>
      </c>
      <c r="F565" s="153" t="s">
        <v>3005</v>
      </c>
      <c r="H565" s="152" t="s">
        <v>32</v>
      </c>
      <c r="I565" s="154"/>
      <c r="L565" s="150"/>
      <c r="M565" s="155"/>
      <c r="T565" s="156"/>
      <c r="AT565" s="152" t="s">
        <v>189</v>
      </c>
      <c r="AU565" s="152" t="s">
        <v>199</v>
      </c>
      <c r="AV565" s="12" t="s">
        <v>86</v>
      </c>
      <c r="AW565" s="12" t="s">
        <v>41</v>
      </c>
      <c r="AX565" s="12" t="s">
        <v>79</v>
      </c>
      <c r="AY565" s="152" t="s">
        <v>178</v>
      </c>
    </row>
    <row r="566" spans="2:65" s="13" customFormat="1" ht="10.199999999999999">
      <c r="B566" s="157"/>
      <c r="D566" s="151" t="s">
        <v>189</v>
      </c>
      <c r="E566" s="158" t="s">
        <v>32</v>
      </c>
      <c r="F566" s="159" t="s">
        <v>3006</v>
      </c>
      <c r="H566" s="160">
        <v>932.75</v>
      </c>
      <c r="I566" s="161"/>
      <c r="L566" s="157"/>
      <c r="M566" s="162"/>
      <c r="T566" s="163"/>
      <c r="AT566" s="158" t="s">
        <v>189</v>
      </c>
      <c r="AU566" s="158" t="s">
        <v>199</v>
      </c>
      <c r="AV566" s="13" t="s">
        <v>88</v>
      </c>
      <c r="AW566" s="13" t="s">
        <v>41</v>
      </c>
      <c r="AX566" s="13" t="s">
        <v>79</v>
      </c>
      <c r="AY566" s="158" t="s">
        <v>178</v>
      </c>
    </row>
    <row r="567" spans="2:65" s="13" customFormat="1" ht="10.199999999999999">
      <c r="B567" s="157"/>
      <c r="D567" s="151" t="s">
        <v>189</v>
      </c>
      <c r="E567" s="158" t="s">
        <v>32</v>
      </c>
      <c r="F567" s="159" t="s">
        <v>3003</v>
      </c>
      <c r="H567" s="160">
        <v>533</v>
      </c>
      <c r="I567" s="161"/>
      <c r="L567" s="157"/>
      <c r="M567" s="162"/>
      <c r="T567" s="163"/>
      <c r="AT567" s="158" t="s">
        <v>189</v>
      </c>
      <c r="AU567" s="158" t="s">
        <v>199</v>
      </c>
      <c r="AV567" s="13" t="s">
        <v>88</v>
      </c>
      <c r="AW567" s="13" t="s">
        <v>41</v>
      </c>
      <c r="AX567" s="13" t="s">
        <v>79</v>
      </c>
      <c r="AY567" s="158" t="s">
        <v>178</v>
      </c>
    </row>
    <row r="568" spans="2:65" s="13" customFormat="1" ht="10.199999999999999">
      <c r="B568" s="157"/>
      <c r="D568" s="151" t="s">
        <v>189</v>
      </c>
      <c r="E568" s="158" t="s">
        <v>32</v>
      </c>
      <c r="F568" s="159" t="s">
        <v>2999</v>
      </c>
      <c r="H568" s="160">
        <v>42</v>
      </c>
      <c r="I568" s="161"/>
      <c r="L568" s="157"/>
      <c r="M568" s="162"/>
      <c r="T568" s="163"/>
      <c r="AT568" s="158" t="s">
        <v>189</v>
      </c>
      <c r="AU568" s="158" t="s">
        <v>199</v>
      </c>
      <c r="AV568" s="13" t="s">
        <v>88</v>
      </c>
      <c r="AW568" s="13" t="s">
        <v>41</v>
      </c>
      <c r="AX568" s="13" t="s">
        <v>79</v>
      </c>
      <c r="AY568" s="158" t="s">
        <v>178</v>
      </c>
    </row>
    <row r="569" spans="2:65" s="13" customFormat="1" ht="10.199999999999999">
      <c r="B569" s="157"/>
      <c r="D569" s="151" t="s">
        <v>189</v>
      </c>
      <c r="E569" s="158" t="s">
        <v>32</v>
      </c>
      <c r="F569" s="159" t="s">
        <v>3002</v>
      </c>
      <c r="H569" s="160">
        <v>453.05</v>
      </c>
      <c r="I569" s="161"/>
      <c r="L569" s="157"/>
      <c r="M569" s="162"/>
      <c r="T569" s="163"/>
      <c r="AT569" s="158" t="s">
        <v>189</v>
      </c>
      <c r="AU569" s="158" t="s">
        <v>199</v>
      </c>
      <c r="AV569" s="13" t="s">
        <v>88</v>
      </c>
      <c r="AW569" s="13" t="s">
        <v>41</v>
      </c>
      <c r="AX569" s="13" t="s">
        <v>79</v>
      </c>
      <c r="AY569" s="158" t="s">
        <v>178</v>
      </c>
    </row>
    <row r="570" spans="2:65" s="13" customFormat="1" ht="10.199999999999999">
      <c r="B570" s="157"/>
      <c r="D570" s="151" t="s">
        <v>189</v>
      </c>
      <c r="E570" s="158" t="s">
        <v>32</v>
      </c>
      <c r="F570" s="159" t="s">
        <v>2999</v>
      </c>
      <c r="H570" s="160">
        <v>42</v>
      </c>
      <c r="I570" s="161"/>
      <c r="L570" s="157"/>
      <c r="M570" s="162"/>
      <c r="T570" s="163"/>
      <c r="AT570" s="158" t="s">
        <v>189</v>
      </c>
      <c r="AU570" s="158" t="s">
        <v>199</v>
      </c>
      <c r="AV570" s="13" t="s">
        <v>88</v>
      </c>
      <c r="AW570" s="13" t="s">
        <v>41</v>
      </c>
      <c r="AX570" s="13" t="s">
        <v>79</v>
      </c>
      <c r="AY570" s="158" t="s">
        <v>178</v>
      </c>
    </row>
    <row r="571" spans="2:65" s="14" customFormat="1" ht="10.199999999999999">
      <c r="B571" s="164"/>
      <c r="D571" s="151" t="s">
        <v>189</v>
      </c>
      <c r="E571" s="165" t="s">
        <v>32</v>
      </c>
      <c r="F571" s="166" t="s">
        <v>192</v>
      </c>
      <c r="H571" s="167">
        <v>2002.8</v>
      </c>
      <c r="I571" s="168"/>
      <c r="L571" s="164"/>
      <c r="M571" s="169"/>
      <c r="T571" s="170"/>
      <c r="AT571" s="165" t="s">
        <v>189</v>
      </c>
      <c r="AU571" s="165" t="s">
        <v>199</v>
      </c>
      <c r="AV571" s="14" t="s">
        <v>185</v>
      </c>
      <c r="AW571" s="14" t="s">
        <v>41</v>
      </c>
      <c r="AX571" s="14" t="s">
        <v>86</v>
      </c>
      <c r="AY571" s="165" t="s">
        <v>178</v>
      </c>
    </row>
    <row r="572" spans="2:65" s="1" customFormat="1" ht="44.25" customHeight="1">
      <c r="B572" s="34"/>
      <c r="C572" s="133" t="s">
        <v>648</v>
      </c>
      <c r="D572" s="133" t="s">
        <v>180</v>
      </c>
      <c r="E572" s="134" t="s">
        <v>626</v>
      </c>
      <c r="F572" s="135" t="s">
        <v>627</v>
      </c>
      <c r="G572" s="136" t="s">
        <v>234</v>
      </c>
      <c r="H572" s="137">
        <v>932.75</v>
      </c>
      <c r="I572" s="138"/>
      <c r="J572" s="139">
        <f>ROUND(I572*H572,2)</f>
        <v>0</v>
      </c>
      <c r="K572" s="135" t="s">
        <v>184</v>
      </c>
      <c r="L572" s="34"/>
      <c r="M572" s="140" t="s">
        <v>32</v>
      </c>
      <c r="N572" s="141" t="s">
        <v>50</v>
      </c>
      <c r="P572" s="142">
        <f>O572*H572</f>
        <v>0</v>
      </c>
      <c r="Q572" s="142">
        <v>0</v>
      </c>
      <c r="R572" s="142">
        <f>Q572*H572</f>
        <v>0</v>
      </c>
      <c r="S572" s="142">
        <v>0</v>
      </c>
      <c r="T572" s="143">
        <f>S572*H572</f>
        <v>0</v>
      </c>
      <c r="AR572" s="144" t="s">
        <v>185</v>
      </c>
      <c r="AT572" s="144" t="s">
        <v>180</v>
      </c>
      <c r="AU572" s="144" t="s">
        <v>199</v>
      </c>
      <c r="AY572" s="18" t="s">
        <v>178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8" t="s">
        <v>86</v>
      </c>
      <c r="BK572" s="145">
        <f>ROUND(I572*H572,2)</f>
        <v>0</v>
      </c>
      <c r="BL572" s="18" t="s">
        <v>185</v>
      </c>
      <c r="BM572" s="144" t="s">
        <v>3031</v>
      </c>
    </row>
    <row r="573" spans="2:65" s="1" customFormat="1" ht="10.199999999999999">
      <c r="B573" s="34"/>
      <c r="D573" s="146" t="s">
        <v>187</v>
      </c>
      <c r="F573" s="147" t="s">
        <v>629</v>
      </c>
      <c r="I573" s="148"/>
      <c r="L573" s="34"/>
      <c r="M573" s="149"/>
      <c r="T573" s="55"/>
      <c r="AT573" s="18" t="s">
        <v>187</v>
      </c>
      <c r="AU573" s="18" t="s">
        <v>199</v>
      </c>
    </row>
    <row r="574" spans="2:65" s="12" customFormat="1" ht="10.199999999999999">
      <c r="B574" s="150"/>
      <c r="D574" s="151" t="s">
        <v>189</v>
      </c>
      <c r="E574" s="152" t="s">
        <v>32</v>
      </c>
      <c r="F574" s="153" t="s">
        <v>190</v>
      </c>
      <c r="H574" s="152" t="s">
        <v>32</v>
      </c>
      <c r="I574" s="154"/>
      <c r="L574" s="150"/>
      <c r="M574" s="155"/>
      <c r="T574" s="156"/>
      <c r="AT574" s="152" t="s">
        <v>189</v>
      </c>
      <c r="AU574" s="152" t="s">
        <v>199</v>
      </c>
      <c r="AV574" s="12" t="s">
        <v>86</v>
      </c>
      <c r="AW574" s="12" t="s">
        <v>41</v>
      </c>
      <c r="AX574" s="12" t="s">
        <v>79</v>
      </c>
      <c r="AY574" s="152" t="s">
        <v>178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2813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199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2" customFormat="1" ht="10.199999999999999">
      <c r="B576" s="150"/>
      <c r="D576" s="151" t="s">
        <v>189</v>
      </c>
      <c r="E576" s="152" t="s">
        <v>32</v>
      </c>
      <c r="F576" s="153" t="s">
        <v>2798</v>
      </c>
      <c r="H576" s="152" t="s">
        <v>32</v>
      </c>
      <c r="I576" s="154"/>
      <c r="L576" s="150"/>
      <c r="M576" s="155"/>
      <c r="T576" s="156"/>
      <c r="AT576" s="152" t="s">
        <v>189</v>
      </c>
      <c r="AU576" s="152" t="s">
        <v>199</v>
      </c>
      <c r="AV576" s="12" t="s">
        <v>86</v>
      </c>
      <c r="AW576" s="12" t="s">
        <v>41</v>
      </c>
      <c r="AX576" s="12" t="s">
        <v>79</v>
      </c>
      <c r="AY576" s="152" t="s">
        <v>178</v>
      </c>
    </row>
    <row r="577" spans="2:65" s="12" customFormat="1" ht="10.199999999999999">
      <c r="B577" s="150"/>
      <c r="D577" s="151" t="s">
        <v>189</v>
      </c>
      <c r="E577" s="152" t="s">
        <v>32</v>
      </c>
      <c r="F577" s="153" t="s">
        <v>2997</v>
      </c>
      <c r="H577" s="152" t="s">
        <v>32</v>
      </c>
      <c r="I577" s="154"/>
      <c r="L577" s="150"/>
      <c r="M577" s="155"/>
      <c r="T577" s="156"/>
      <c r="AT577" s="152" t="s">
        <v>189</v>
      </c>
      <c r="AU577" s="152" t="s">
        <v>199</v>
      </c>
      <c r="AV577" s="12" t="s">
        <v>86</v>
      </c>
      <c r="AW577" s="12" t="s">
        <v>41</v>
      </c>
      <c r="AX577" s="12" t="s">
        <v>79</v>
      </c>
      <c r="AY577" s="152" t="s">
        <v>178</v>
      </c>
    </row>
    <row r="578" spans="2:65" s="12" customFormat="1" ht="10.199999999999999">
      <c r="B578" s="150"/>
      <c r="D578" s="151" t="s">
        <v>189</v>
      </c>
      <c r="E578" s="152" t="s">
        <v>32</v>
      </c>
      <c r="F578" s="153" t="s">
        <v>3005</v>
      </c>
      <c r="H578" s="152" t="s">
        <v>32</v>
      </c>
      <c r="I578" s="154"/>
      <c r="L578" s="150"/>
      <c r="M578" s="155"/>
      <c r="T578" s="156"/>
      <c r="AT578" s="152" t="s">
        <v>189</v>
      </c>
      <c r="AU578" s="152" t="s">
        <v>199</v>
      </c>
      <c r="AV578" s="12" t="s">
        <v>86</v>
      </c>
      <c r="AW578" s="12" t="s">
        <v>41</v>
      </c>
      <c r="AX578" s="12" t="s">
        <v>79</v>
      </c>
      <c r="AY578" s="152" t="s">
        <v>178</v>
      </c>
    </row>
    <row r="579" spans="2:65" s="13" customFormat="1" ht="10.199999999999999">
      <c r="B579" s="157"/>
      <c r="D579" s="151" t="s">
        <v>189</v>
      </c>
      <c r="E579" s="158" t="s">
        <v>32</v>
      </c>
      <c r="F579" s="159" t="s">
        <v>3006</v>
      </c>
      <c r="H579" s="160">
        <v>932.75</v>
      </c>
      <c r="I579" s="161"/>
      <c r="L579" s="157"/>
      <c r="M579" s="162"/>
      <c r="T579" s="163"/>
      <c r="AT579" s="158" t="s">
        <v>189</v>
      </c>
      <c r="AU579" s="158" t="s">
        <v>199</v>
      </c>
      <c r="AV579" s="13" t="s">
        <v>88</v>
      </c>
      <c r="AW579" s="13" t="s">
        <v>41</v>
      </c>
      <c r="AX579" s="13" t="s">
        <v>79</v>
      </c>
      <c r="AY579" s="158" t="s">
        <v>178</v>
      </c>
    </row>
    <row r="580" spans="2:65" s="14" customFormat="1" ht="10.199999999999999">
      <c r="B580" s="164"/>
      <c r="D580" s="151" t="s">
        <v>189</v>
      </c>
      <c r="E580" s="165" t="s">
        <v>32</v>
      </c>
      <c r="F580" s="166" t="s">
        <v>192</v>
      </c>
      <c r="H580" s="167">
        <v>932.75</v>
      </c>
      <c r="I580" s="168"/>
      <c r="L580" s="164"/>
      <c r="M580" s="169"/>
      <c r="T580" s="170"/>
      <c r="AT580" s="165" t="s">
        <v>189</v>
      </c>
      <c r="AU580" s="165" t="s">
        <v>199</v>
      </c>
      <c r="AV580" s="14" t="s">
        <v>185</v>
      </c>
      <c r="AW580" s="14" t="s">
        <v>41</v>
      </c>
      <c r="AX580" s="14" t="s">
        <v>86</v>
      </c>
      <c r="AY580" s="165" t="s">
        <v>178</v>
      </c>
    </row>
    <row r="581" spans="2:65" s="1" customFormat="1" ht="44.25" customHeight="1">
      <c r="B581" s="34"/>
      <c r="C581" s="133" t="s">
        <v>653</v>
      </c>
      <c r="D581" s="133" t="s">
        <v>180</v>
      </c>
      <c r="E581" s="134" t="s">
        <v>1536</v>
      </c>
      <c r="F581" s="135" t="s">
        <v>1537</v>
      </c>
      <c r="G581" s="136" t="s">
        <v>234</v>
      </c>
      <c r="H581" s="137">
        <v>495.05</v>
      </c>
      <c r="I581" s="138"/>
      <c r="J581" s="139">
        <f>ROUND(I581*H581,2)</f>
        <v>0</v>
      </c>
      <c r="K581" s="135" t="s">
        <v>184</v>
      </c>
      <c r="L581" s="34"/>
      <c r="M581" s="140" t="s">
        <v>32</v>
      </c>
      <c r="N581" s="141" t="s">
        <v>50</v>
      </c>
      <c r="P581" s="142">
        <f>O581*H581</f>
        <v>0</v>
      </c>
      <c r="Q581" s="142">
        <v>0</v>
      </c>
      <c r="R581" s="142">
        <f>Q581*H581</f>
        <v>0</v>
      </c>
      <c r="S581" s="142">
        <v>0</v>
      </c>
      <c r="T581" s="143">
        <f>S581*H581</f>
        <v>0</v>
      </c>
      <c r="AR581" s="144" t="s">
        <v>185</v>
      </c>
      <c r="AT581" s="144" t="s">
        <v>180</v>
      </c>
      <c r="AU581" s="144" t="s">
        <v>199</v>
      </c>
      <c r="AY581" s="18" t="s">
        <v>178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18" t="s">
        <v>86</v>
      </c>
      <c r="BK581" s="145">
        <f>ROUND(I581*H581,2)</f>
        <v>0</v>
      </c>
      <c r="BL581" s="18" t="s">
        <v>185</v>
      </c>
      <c r="BM581" s="144" t="s">
        <v>3032</v>
      </c>
    </row>
    <row r="582" spans="2:65" s="1" customFormat="1" ht="10.199999999999999">
      <c r="B582" s="34"/>
      <c r="D582" s="146" t="s">
        <v>187</v>
      </c>
      <c r="F582" s="147" t="s">
        <v>1539</v>
      </c>
      <c r="I582" s="148"/>
      <c r="L582" s="34"/>
      <c r="M582" s="149"/>
      <c r="T582" s="55"/>
      <c r="AT582" s="18" t="s">
        <v>187</v>
      </c>
      <c r="AU582" s="18" t="s">
        <v>199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190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199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2813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199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2" customFormat="1" ht="10.199999999999999">
      <c r="B585" s="150"/>
      <c r="D585" s="151" t="s">
        <v>189</v>
      </c>
      <c r="E585" s="152" t="s">
        <v>32</v>
      </c>
      <c r="F585" s="153" t="s">
        <v>2798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199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2997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199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3002</v>
      </c>
      <c r="H587" s="160">
        <v>453.05</v>
      </c>
      <c r="I587" s="161"/>
      <c r="L587" s="157"/>
      <c r="M587" s="162"/>
      <c r="T587" s="163"/>
      <c r="AT587" s="158" t="s">
        <v>189</v>
      </c>
      <c r="AU587" s="158" t="s">
        <v>199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3" customFormat="1" ht="10.199999999999999">
      <c r="B588" s="157"/>
      <c r="D588" s="151" t="s">
        <v>189</v>
      </c>
      <c r="E588" s="158" t="s">
        <v>32</v>
      </c>
      <c r="F588" s="159" t="s">
        <v>2999</v>
      </c>
      <c r="H588" s="160">
        <v>42</v>
      </c>
      <c r="I588" s="161"/>
      <c r="L588" s="157"/>
      <c r="M588" s="162"/>
      <c r="T588" s="163"/>
      <c r="AT588" s="158" t="s">
        <v>189</v>
      </c>
      <c r="AU588" s="158" t="s">
        <v>199</v>
      </c>
      <c r="AV588" s="13" t="s">
        <v>88</v>
      </c>
      <c r="AW588" s="13" t="s">
        <v>41</v>
      </c>
      <c r="AX588" s="13" t="s">
        <v>79</v>
      </c>
      <c r="AY588" s="158" t="s">
        <v>178</v>
      </c>
    </row>
    <row r="589" spans="2:65" s="14" customFormat="1" ht="10.199999999999999">
      <c r="B589" s="164"/>
      <c r="D589" s="151" t="s">
        <v>189</v>
      </c>
      <c r="E589" s="165" t="s">
        <v>32</v>
      </c>
      <c r="F589" s="166" t="s">
        <v>192</v>
      </c>
      <c r="H589" s="167">
        <v>495.05</v>
      </c>
      <c r="I589" s="168"/>
      <c r="L589" s="164"/>
      <c r="M589" s="169"/>
      <c r="T589" s="170"/>
      <c r="AT589" s="165" t="s">
        <v>189</v>
      </c>
      <c r="AU589" s="165" t="s">
        <v>199</v>
      </c>
      <c r="AV589" s="14" t="s">
        <v>185</v>
      </c>
      <c r="AW589" s="14" t="s">
        <v>41</v>
      </c>
      <c r="AX589" s="14" t="s">
        <v>86</v>
      </c>
      <c r="AY589" s="165" t="s">
        <v>178</v>
      </c>
    </row>
    <row r="590" spans="2:65" s="1" customFormat="1" ht="44.25" customHeight="1">
      <c r="B590" s="34"/>
      <c r="C590" s="133" t="s">
        <v>658</v>
      </c>
      <c r="D590" s="133" t="s">
        <v>180</v>
      </c>
      <c r="E590" s="134" t="s">
        <v>1542</v>
      </c>
      <c r="F590" s="135" t="s">
        <v>1543</v>
      </c>
      <c r="G590" s="136" t="s">
        <v>234</v>
      </c>
      <c r="H590" s="137">
        <v>575</v>
      </c>
      <c r="I590" s="138"/>
      <c r="J590" s="139">
        <f>ROUND(I590*H590,2)</f>
        <v>0</v>
      </c>
      <c r="K590" s="135" t="s">
        <v>184</v>
      </c>
      <c r="L590" s="34"/>
      <c r="M590" s="140" t="s">
        <v>32</v>
      </c>
      <c r="N590" s="141" t="s">
        <v>50</v>
      </c>
      <c r="P590" s="142">
        <f>O590*H590</f>
        <v>0</v>
      </c>
      <c r="Q590" s="142">
        <v>0</v>
      </c>
      <c r="R590" s="142">
        <f>Q590*H590</f>
        <v>0</v>
      </c>
      <c r="S590" s="142">
        <v>0</v>
      </c>
      <c r="T590" s="143">
        <f>S590*H590</f>
        <v>0</v>
      </c>
      <c r="AR590" s="144" t="s">
        <v>185</v>
      </c>
      <c r="AT590" s="144" t="s">
        <v>180</v>
      </c>
      <c r="AU590" s="144" t="s">
        <v>199</v>
      </c>
      <c r="AY590" s="18" t="s">
        <v>178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8" t="s">
        <v>86</v>
      </c>
      <c r="BK590" s="145">
        <f>ROUND(I590*H590,2)</f>
        <v>0</v>
      </c>
      <c r="BL590" s="18" t="s">
        <v>185</v>
      </c>
      <c r="BM590" s="144" t="s">
        <v>3033</v>
      </c>
    </row>
    <row r="591" spans="2:65" s="1" customFormat="1" ht="10.199999999999999">
      <c r="B591" s="34"/>
      <c r="D591" s="146" t="s">
        <v>187</v>
      </c>
      <c r="F591" s="147" t="s">
        <v>1545</v>
      </c>
      <c r="I591" s="148"/>
      <c r="L591" s="34"/>
      <c r="M591" s="149"/>
      <c r="T591" s="55"/>
      <c r="AT591" s="18" t="s">
        <v>187</v>
      </c>
      <c r="AU591" s="18" t="s">
        <v>199</v>
      </c>
    </row>
    <row r="592" spans="2:65" s="12" customFormat="1" ht="10.199999999999999">
      <c r="B592" s="150"/>
      <c r="D592" s="151" t="s">
        <v>189</v>
      </c>
      <c r="E592" s="152" t="s">
        <v>32</v>
      </c>
      <c r="F592" s="153" t="s">
        <v>190</v>
      </c>
      <c r="H592" s="152" t="s">
        <v>32</v>
      </c>
      <c r="I592" s="154"/>
      <c r="L592" s="150"/>
      <c r="M592" s="155"/>
      <c r="T592" s="156"/>
      <c r="AT592" s="152" t="s">
        <v>189</v>
      </c>
      <c r="AU592" s="152" t="s">
        <v>199</v>
      </c>
      <c r="AV592" s="12" t="s">
        <v>86</v>
      </c>
      <c r="AW592" s="12" t="s">
        <v>41</v>
      </c>
      <c r="AX592" s="12" t="s">
        <v>79</v>
      </c>
      <c r="AY592" s="152" t="s">
        <v>178</v>
      </c>
    </row>
    <row r="593" spans="2:65" s="12" customFormat="1" ht="10.199999999999999">
      <c r="B593" s="150"/>
      <c r="D593" s="151" t="s">
        <v>189</v>
      </c>
      <c r="E593" s="152" t="s">
        <v>32</v>
      </c>
      <c r="F593" s="153" t="s">
        <v>2813</v>
      </c>
      <c r="H593" s="152" t="s">
        <v>32</v>
      </c>
      <c r="I593" s="154"/>
      <c r="L593" s="150"/>
      <c r="M593" s="155"/>
      <c r="T593" s="156"/>
      <c r="AT593" s="152" t="s">
        <v>189</v>
      </c>
      <c r="AU593" s="152" t="s">
        <v>199</v>
      </c>
      <c r="AV593" s="12" t="s">
        <v>86</v>
      </c>
      <c r="AW593" s="12" t="s">
        <v>41</v>
      </c>
      <c r="AX593" s="12" t="s">
        <v>79</v>
      </c>
      <c r="AY593" s="152" t="s">
        <v>178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2798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199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2997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199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3" customFormat="1" ht="10.199999999999999">
      <c r="B596" s="157"/>
      <c r="D596" s="151" t="s">
        <v>189</v>
      </c>
      <c r="E596" s="158" t="s">
        <v>32</v>
      </c>
      <c r="F596" s="159" t="s">
        <v>3003</v>
      </c>
      <c r="H596" s="160">
        <v>533</v>
      </c>
      <c r="I596" s="161"/>
      <c r="L596" s="157"/>
      <c r="M596" s="162"/>
      <c r="T596" s="163"/>
      <c r="AT596" s="158" t="s">
        <v>189</v>
      </c>
      <c r="AU596" s="158" t="s">
        <v>199</v>
      </c>
      <c r="AV596" s="13" t="s">
        <v>88</v>
      </c>
      <c r="AW596" s="13" t="s">
        <v>41</v>
      </c>
      <c r="AX596" s="13" t="s">
        <v>79</v>
      </c>
      <c r="AY596" s="158" t="s">
        <v>178</v>
      </c>
    </row>
    <row r="597" spans="2:65" s="13" customFormat="1" ht="10.199999999999999">
      <c r="B597" s="157"/>
      <c r="D597" s="151" t="s">
        <v>189</v>
      </c>
      <c r="E597" s="158" t="s">
        <v>32</v>
      </c>
      <c r="F597" s="159" t="s">
        <v>2999</v>
      </c>
      <c r="H597" s="160">
        <v>42</v>
      </c>
      <c r="I597" s="161"/>
      <c r="L597" s="157"/>
      <c r="M597" s="162"/>
      <c r="T597" s="163"/>
      <c r="AT597" s="158" t="s">
        <v>189</v>
      </c>
      <c r="AU597" s="158" t="s">
        <v>199</v>
      </c>
      <c r="AV597" s="13" t="s">
        <v>88</v>
      </c>
      <c r="AW597" s="13" t="s">
        <v>41</v>
      </c>
      <c r="AX597" s="13" t="s">
        <v>79</v>
      </c>
      <c r="AY597" s="158" t="s">
        <v>178</v>
      </c>
    </row>
    <row r="598" spans="2:65" s="14" customFormat="1" ht="10.199999999999999">
      <c r="B598" s="164"/>
      <c r="D598" s="151" t="s">
        <v>189</v>
      </c>
      <c r="E598" s="165" t="s">
        <v>32</v>
      </c>
      <c r="F598" s="166" t="s">
        <v>192</v>
      </c>
      <c r="H598" s="167">
        <v>575</v>
      </c>
      <c r="I598" s="168"/>
      <c r="L598" s="164"/>
      <c r="M598" s="169"/>
      <c r="T598" s="170"/>
      <c r="AT598" s="165" t="s">
        <v>189</v>
      </c>
      <c r="AU598" s="165" t="s">
        <v>199</v>
      </c>
      <c r="AV598" s="14" t="s">
        <v>185</v>
      </c>
      <c r="AW598" s="14" t="s">
        <v>41</v>
      </c>
      <c r="AX598" s="14" t="s">
        <v>86</v>
      </c>
      <c r="AY598" s="165" t="s">
        <v>178</v>
      </c>
    </row>
    <row r="599" spans="2:65" s="1" customFormat="1" ht="24.15" customHeight="1">
      <c r="B599" s="34"/>
      <c r="C599" s="133" t="s">
        <v>663</v>
      </c>
      <c r="D599" s="133" t="s">
        <v>180</v>
      </c>
      <c r="E599" s="134" t="s">
        <v>642</v>
      </c>
      <c r="F599" s="135" t="s">
        <v>643</v>
      </c>
      <c r="G599" s="136" t="s">
        <v>234</v>
      </c>
      <c r="H599" s="137">
        <v>335.15</v>
      </c>
      <c r="I599" s="138"/>
      <c r="J599" s="139">
        <f>ROUND(I599*H599,2)</f>
        <v>0</v>
      </c>
      <c r="K599" s="135" t="s">
        <v>184</v>
      </c>
      <c r="L599" s="34"/>
      <c r="M599" s="140" t="s">
        <v>32</v>
      </c>
      <c r="N599" s="141" t="s">
        <v>50</v>
      </c>
      <c r="P599" s="142">
        <f>O599*H599</f>
        <v>0</v>
      </c>
      <c r="Q599" s="142">
        <v>6.8999999999999997E-4</v>
      </c>
      <c r="R599" s="142">
        <f>Q599*H599</f>
        <v>0.23125349999999997</v>
      </c>
      <c r="S599" s="142">
        <v>0</v>
      </c>
      <c r="T599" s="143">
        <f>S599*H599</f>
        <v>0</v>
      </c>
      <c r="AR599" s="144" t="s">
        <v>185</v>
      </c>
      <c r="AT599" s="144" t="s">
        <v>180</v>
      </c>
      <c r="AU599" s="144" t="s">
        <v>199</v>
      </c>
      <c r="AY599" s="18" t="s">
        <v>178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86</v>
      </c>
      <c r="BK599" s="145">
        <f>ROUND(I599*H599,2)</f>
        <v>0</v>
      </c>
      <c r="BL599" s="18" t="s">
        <v>185</v>
      </c>
      <c r="BM599" s="144" t="s">
        <v>3034</v>
      </c>
    </row>
    <row r="600" spans="2:65" s="1" customFormat="1" ht="10.199999999999999">
      <c r="B600" s="34"/>
      <c r="D600" s="146" t="s">
        <v>187</v>
      </c>
      <c r="F600" s="147" t="s">
        <v>645</v>
      </c>
      <c r="I600" s="148"/>
      <c r="L600" s="34"/>
      <c r="M600" s="149"/>
      <c r="T600" s="55"/>
      <c r="AT600" s="18" t="s">
        <v>187</v>
      </c>
      <c r="AU600" s="18" t="s">
        <v>199</v>
      </c>
    </row>
    <row r="601" spans="2:65" s="12" customFormat="1" ht="10.199999999999999">
      <c r="B601" s="150"/>
      <c r="D601" s="151" t="s">
        <v>189</v>
      </c>
      <c r="E601" s="152" t="s">
        <v>32</v>
      </c>
      <c r="F601" s="153" t="s">
        <v>190</v>
      </c>
      <c r="H601" s="152" t="s">
        <v>32</v>
      </c>
      <c r="I601" s="154"/>
      <c r="L601" s="150"/>
      <c r="M601" s="155"/>
      <c r="T601" s="156"/>
      <c r="AT601" s="152" t="s">
        <v>189</v>
      </c>
      <c r="AU601" s="152" t="s">
        <v>199</v>
      </c>
      <c r="AV601" s="12" t="s">
        <v>86</v>
      </c>
      <c r="AW601" s="12" t="s">
        <v>41</v>
      </c>
      <c r="AX601" s="12" t="s">
        <v>79</v>
      </c>
      <c r="AY601" s="152" t="s">
        <v>178</v>
      </c>
    </row>
    <row r="602" spans="2:65" s="12" customFormat="1" ht="10.199999999999999">
      <c r="B602" s="150"/>
      <c r="D602" s="151" t="s">
        <v>189</v>
      </c>
      <c r="E602" s="152" t="s">
        <v>32</v>
      </c>
      <c r="F602" s="153" t="s">
        <v>2813</v>
      </c>
      <c r="H602" s="152" t="s">
        <v>32</v>
      </c>
      <c r="I602" s="154"/>
      <c r="L602" s="150"/>
      <c r="M602" s="155"/>
      <c r="T602" s="156"/>
      <c r="AT602" s="152" t="s">
        <v>189</v>
      </c>
      <c r="AU602" s="152" t="s">
        <v>199</v>
      </c>
      <c r="AV602" s="12" t="s">
        <v>86</v>
      </c>
      <c r="AW602" s="12" t="s">
        <v>41</v>
      </c>
      <c r="AX602" s="12" t="s">
        <v>79</v>
      </c>
      <c r="AY602" s="152" t="s">
        <v>178</v>
      </c>
    </row>
    <row r="603" spans="2:65" s="12" customFormat="1" ht="10.199999999999999">
      <c r="B603" s="150"/>
      <c r="D603" s="151" t="s">
        <v>189</v>
      </c>
      <c r="E603" s="152" t="s">
        <v>32</v>
      </c>
      <c r="F603" s="153" t="s">
        <v>2798</v>
      </c>
      <c r="H603" s="152" t="s">
        <v>32</v>
      </c>
      <c r="I603" s="154"/>
      <c r="L603" s="150"/>
      <c r="M603" s="155"/>
      <c r="T603" s="156"/>
      <c r="AT603" s="152" t="s">
        <v>189</v>
      </c>
      <c r="AU603" s="152" t="s">
        <v>199</v>
      </c>
      <c r="AV603" s="12" t="s">
        <v>86</v>
      </c>
      <c r="AW603" s="12" t="s">
        <v>41</v>
      </c>
      <c r="AX603" s="12" t="s">
        <v>79</v>
      </c>
      <c r="AY603" s="152" t="s">
        <v>178</v>
      </c>
    </row>
    <row r="604" spans="2:65" s="12" customFormat="1" ht="10.199999999999999">
      <c r="B604" s="150"/>
      <c r="D604" s="151" t="s">
        <v>189</v>
      </c>
      <c r="E604" s="152" t="s">
        <v>32</v>
      </c>
      <c r="F604" s="153" t="s">
        <v>2997</v>
      </c>
      <c r="H604" s="152" t="s">
        <v>32</v>
      </c>
      <c r="I604" s="154"/>
      <c r="L604" s="150"/>
      <c r="M604" s="155"/>
      <c r="T604" s="156"/>
      <c r="AT604" s="152" t="s">
        <v>189</v>
      </c>
      <c r="AU604" s="152" t="s">
        <v>199</v>
      </c>
      <c r="AV604" s="12" t="s">
        <v>86</v>
      </c>
      <c r="AW604" s="12" t="s">
        <v>41</v>
      </c>
      <c r="AX604" s="12" t="s">
        <v>79</v>
      </c>
      <c r="AY604" s="152" t="s">
        <v>178</v>
      </c>
    </row>
    <row r="605" spans="2:65" s="13" customFormat="1" ht="10.199999999999999">
      <c r="B605" s="157"/>
      <c r="D605" s="151" t="s">
        <v>189</v>
      </c>
      <c r="E605" s="158" t="s">
        <v>32</v>
      </c>
      <c r="F605" s="159" t="s">
        <v>2998</v>
      </c>
      <c r="H605" s="160">
        <v>293.14999999999998</v>
      </c>
      <c r="I605" s="161"/>
      <c r="L605" s="157"/>
      <c r="M605" s="162"/>
      <c r="T605" s="163"/>
      <c r="AT605" s="158" t="s">
        <v>189</v>
      </c>
      <c r="AU605" s="158" t="s">
        <v>199</v>
      </c>
      <c r="AV605" s="13" t="s">
        <v>88</v>
      </c>
      <c r="AW605" s="13" t="s">
        <v>41</v>
      </c>
      <c r="AX605" s="13" t="s">
        <v>79</v>
      </c>
      <c r="AY605" s="158" t="s">
        <v>178</v>
      </c>
    </row>
    <row r="606" spans="2:65" s="13" customFormat="1" ht="10.199999999999999">
      <c r="B606" s="157"/>
      <c r="D606" s="151" t="s">
        <v>189</v>
      </c>
      <c r="E606" s="158" t="s">
        <v>32</v>
      </c>
      <c r="F606" s="159" t="s">
        <v>2999</v>
      </c>
      <c r="H606" s="160">
        <v>42</v>
      </c>
      <c r="I606" s="161"/>
      <c r="L606" s="157"/>
      <c r="M606" s="162"/>
      <c r="T606" s="163"/>
      <c r="AT606" s="158" t="s">
        <v>189</v>
      </c>
      <c r="AU606" s="158" t="s">
        <v>199</v>
      </c>
      <c r="AV606" s="13" t="s">
        <v>88</v>
      </c>
      <c r="AW606" s="13" t="s">
        <v>41</v>
      </c>
      <c r="AX606" s="13" t="s">
        <v>79</v>
      </c>
      <c r="AY606" s="158" t="s">
        <v>178</v>
      </c>
    </row>
    <row r="607" spans="2:65" s="14" customFormat="1" ht="10.199999999999999">
      <c r="B607" s="164"/>
      <c r="D607" s="151" t="s">
        <v>189</v>
      </c>
      <c r="E607" s="165" t="s">
        <v>32</v>
      </c>
      <c r="F607" s="166" t="s">
        <v>192</v>
      </c>
      <c r="H607" s="167">
        <v>335.15</v>
      </c>
      <c r="I607" s="168"/>
      <c r="L607" s="164"/>
      <c r="M607" s="169"/>
      <c r="T607" s="170"/>
      <c r="AT607" s="165" t="s">
        <v>189</v>
      </c>
      <c r="AU607" s="165" t="s">
        <v>199</v>
      </c>
      <c r="AV607" s="14" t="s">
        <v>185</v>
      </c>
      <c r="AW607" s="14" t="s">
        <v>41</v>
      </c>
      <c r="AX607" s="14" t="s">
        <v>86</v>
      </c>
      <c r="AY607" s="165" t="s">
        <v>178</v>
      </c>
    </row>
    <row r="608" spans="2:65" s="1" customFormat="1" ht="37.799999999999997" customHeight="1">
      <c r="B608" s="34"/>
      <c r="C608" s="133" t="s">
        <v>669</v>
      </c>
      <c r="D608" s="133" t="s">
        <v>180</v>
      </c>
      <c r="E608" s="134" t="s">
        <v>654</v>
      </c>
      <c r="F608" s="135" t="s">
        <v>655</v>
      </c>
      <c r="G608" s="136" t="s">
        <v>202</v>
      </c>
      <c r="H608" s="137">
        <v>273.5</v>
      </c>
      <c r="I608" s="138"/>
      <c r="J608" s="139">
        <f>ROUND(I608*H608,2)</f>
        <v>0</v>
      </c>
      <c r="K608" s="135" t="s">
        <v>184</v>
      </c>
      <c r="L608" s="34"/>
      <c r="M608" s="140" t="s">
        <v>32</v>
      </c>
      <c r="N608" s="141" t="s">
        <v>50</v>
      </c>
      <c r="P608" s="142">
        <f>O608*H608</f>
        <v>0</v>
      </c>
      <c r="Q608" s="142">
        <v>0</v>
      </c>
      <c r="R608" s="142">
        <f>Q608*H608</f>
        <v>0</v>
      </c>
      <c r="S608" s="142">
        <v>0</v>
      </c>
      <c r="T608" s="143">
        <f>S608*H608</f>
        <v>0</v>
      </c>
      <c r="AR608" s="144" t="s">
        <v>185</v>
      </c>
      <c r="AT608" s="144" t="s">
        <v>180</v>
      </c>
      <c r="AU608" s="144" t="s">
        <v>199</v>
      </c>
      <c r="AY608" s="18" t="s">
        <v>178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8" t="s">
        <v>86</v>
      </c>
      <c r="BK608" s="145">
        <f>ROUND(I608*H608,2)</f>
        <v>0</v>
      </c>
      <c r="BL608" s="18" t="s">
        <v>185</v>
      </c>
      <c r="BM608" s="144" t="s">
        <v>3035</v>
      </c>
    </row>
    <row r="609" spans="2:65" s="1" customFormat="1" ht="10.199999999999999">
      <c r="B609" s="34"/>
      <c r="D609" s="146" t="s">
        <v>187</v>
      </c>
      <c r="F609" s="147" t="s">
        <v>657</v>
      </c>
      <c r="I609" s="148"/>
      <c r="L609" s="34"/>
      <c r="M609" s="149"/>
      <c r="T609" s="55"/>
      <c r="AT609" s="18" t="s">
        <v>187</v>
      </c>
      <c r="AU609" s="18" t="s">
        <v>199</v>
      </c>
    </row>
    <row r="610" spans="2:65" s="12" customFormat="1" ht="10.199999999999999">
      <c r="B610" s="150"/>
      <c r="D610" s="151" t="s">
        <v>189</v>
      </c>
      <c r="E610" s="152" t="s">
        <v>32</v>
      </c>
      <c r="F610" s="153" t="s">
        <v>190</v>
      </c>
      <c r="H610" s="152" t="s">
        <v>32</v>
      </c>
      <c r="I610" s="154"/>
      <c r="L610" s="150"/>
      <c r="M610" s="155"/>
      <c r="T610" s="156"/>
      <c r="AT610" s="152" t="s">
        <v>189</v>
      </c>
      <c r="AU610" s="152" t="s">
        <v>199</v>
      </c>
      <c r="AV610" s="12" t="s">
        <v>86</v>
      </c>
      <c r="AW610" s="12" t="s">
        <v>41</v>
      </c>
      <c r="AX610" s="12" t="s">
        <v>79</v>
      </c>
      <c r="AY610" s="152" t="s">
        <v>178</v>
      </c>
    </row>
    <row r="611" spans="2:65" s="12" customFormat="1" ht="10.199999999999999">
      <c r="B611" s="150"/>
      <c r="D611" s="151" t="s">
        <v>189</v>
      </c>
      <c r="E611" s="152" t="s">
        <v>32</v>
      </c>
      <c r="F611" s="153" t="s">
        <v>2813</v>
      </c>
      <c r="H611" s="152" t="s">
        <v>32</v>
      </c>
      <c r="I611" s="154"/>
      <c r="L611" s="150"/>
      <c r="M611" s="155"/>
      <c r="T611" s="156"/>
      <c r="AT611" s="152" t="s">
        <v>189</v>
      </c>
      <c r="AU611" s="152" t="s">
        <v>199</v>
      </c>
      <c r="AV611" s="12" t="s">
        <v>86</v>
      </c>
      <c r="AW611" s="12" t="s">
        <v>41</v>
      </c>
      <c r="AX611" s="12" t="s">
        <v>79</v>
      </c>
      <c r="AY611" s="152" t="s">
        <v>178</v>
      </c>
    </row>
    <row r="612" spans="2:65" s="12" customFormat="1" ht="10.199999999999999">
      <c r="B612" s="150"/>
      <c r="D612" s="151" t="s">
        <v>189</v>
      </c>
      <c r="E612" s="152" t="s">
        <v>32</v>
      </c>
      <c r="F612" s="153" t="s">
        <v>2798</v>
      </c>
      <c r="H612" s="152" t="s">
        <v>32</v>
      </c>
      <c r="I612" s="154"/>
      <c r="L612" s="150"/>
      <c r="M612" s="155"/>
      <c r="T612" s="156"/>
      <c r="AT612" s="152" t="s">
        <v>189</v>
      </c>
      <c r="AU612" s="152" t="s">
        <v>199</v>
      </c>
      <c r="AV612" s="12" t="s">
        <v>86</v>
      </c>
      <c r="AW612" s="12" t="s">
        <v>41</v>
      </c>
      <c r="AX612" s="12" t="s">
        <v>79</v>
      </c>
      <c r="AY612" s="152" t="s">
        <v>178</v>
      </c>
    </row>
    <row r="613" spans="2:65" s="12" customFormat="1" ht="10.199999999999999">
      <c r="B613" s="150"/>
      <c r="D613" s="151" t="s">
        <v>189</v>
      </c>
      <c r="E613" s="152" t="s">
        <v>32</v>
      </c>
      <c r="F613" s="153" t="s">
        <v>2997</v>
      </c>
      <c r="H613" s="152" t="s">
        <v>32</v>
      </c>
      <c r="I613" s="154"/>
      <c r="L613" s="150"/>
      <c r="M613" s="155"/>
      <c r="T613" s="156"/>
      <c r="AT613" s="152" t="s">
        <v>189</v>
      </c>
      <c r="AU613" s="152" t="s">
        <v>199</v>
      </c>
      <c r="AV613" s="12" t="s">
        <v>86</v>
      </c>
      <c r="AW613" s="12" t="s">
        <v>41</v>
      </c>
      <c r="AX613" s="12" t="s">
        <v>79</v>
      </c>
      <c r="AY613" s="152" t="s">
        <v>178</v>
      </c>
    </row>
    <row r="614" spans="2:65" s="12" customFormat="1" ht="10.199999999999999">
      <c r="B614" s="150"/>
      <c r="D614" s="151" t="s">
        <v>189</v>
      </c>
      <c r="E614" s="152" t="s">
        <v>32</v>
      </c>
      <c r="F614" s="153" t="s">
        <v>3005</v>
      </c>
      <c r="H614" s="152" t="s">
        <v>32</v>
      </c>
      <c r="I614" s="154"/>
      <c r="L614" s="150"/>
      <c r="M614" s="155"/>
      <c r="T614" s="156"/>
      <c r="AT614" s="152" t="s">
        <v>189</v>
      </c>
      <c r="AU614" s="152" t="s">
        <v>199</v>
      </c>
      <c r="AV614" s="12" t="s">
        <v>86</v>
      </c>
      <c r="AW614" s="12" t="s">
        <v>41</v>
      </c>
      <c r="AX614" s="12" t="s">
        <v>79</v>
      </c>
      <c r="AY614" s="152" t="s">
        <v>178</v>
      </c>
    </row>
    <row r="615" spans="2:65" s="13" customFormat="1" ht="10.199999999999999">
      <c r="B615" s="157"/>
      <c r="D615" s="151" t="s">
        <v>189</v>
      </c>
      <c r="E615" s="158" t="s">
        <v>32</v>
      </c>
      <c r="F615" s="159" t="s">
        <v>3036</v>
      </c>
      <c r="H615" s="160">
        <v>273.5</v>
      </c>
      <c r="I615" s="161"/>
      <c r="L615" s="157"/>
      <c r="M615" s="162"/>
      <c r="T615" s="163"/>
      <c r="AT615" s="158" t="s">
        <v>189</v>
      </c>
      <c r="AU615" s="158" t="s">
        <v>199</v>
      </c>
      <c r="AV615" s="13" t="s">
        <v>88</v>
      </c>
      <c r="AW615" s="13" t="s">
        <v>41</v>
      </c>
      <c r="AX615" s="13" t="s">
        <v>79</v>
      </c>
      <c r="AY615" s="158" t="s">
        <v>178</v>
      </c>
    </row>
    <row r="616" spans="2:65" s="14" customFormat="1" ht="10.199999999999999">
      <c r="B616" s="164"/>
      <c r="D616" s="151" t="s">
        <v>189</v>
      </c>
      <c r="E616" s="165" t="s">
        <v>32</v>
      </c>
      <c r="F616" s="166" t="s">
        <v>192</v>
      </c>
      <c r="H616" s="167">
        <v>273.5</v>
      </c>
      <c r="I616" s="168"/>
      <c r="L616" s="164"/>
      <c r="M616" s="169"/>
      <c r="T616" s="170"/>
      <c r="AT616" s="165" t="s">
        <v>189</v>
      </c>
      <c r="AU616" s="165" t="s">
        <v>199</v>
      </c>
      <c r="AV616" s="14" t="s">
        <v>185</v>
      </c>
      <c r="AW616" s="14" t="s">
        <v>41</v>
      </c>
      <c r="AX616" s="14" t="s">
        <v>86</v>
      </c>
      <c r="AY616" s="165" t="s">
        <v>178</v>
      </c>
    </row>
    <row r="617" spans="2:65" s="1" customFormat="1" ht="37.799999999999997" customHeight="1">
      <c r="B617" s="34"/>
      <c r="C617" s="133" t="s">
        <v>676</v>
      </c>
      <c r="D617" s="133" t="s">
        <v>180</v>
      </c>
      <c r="E617" s="134" t="s">
        <v>1150</v>
      </c>
      <c r="F617" s="135" t="s">
        <v>1151</v>
      </c>
      <c r="G617" s="136" t="s">
        <v>202</v>
      </c>
      <c r="H617" s="137">
        <v>570.6</v>
      </c>
      <c r="I617" s="138"/>
      <c r="J617" s="139">
        <f>ROUND(I617*H617,2)</f>
        <v>0</v>
      </c>
      <c r="K617" s="135" t="s">
        <v>184</v>
      </c>
      <c r="L617" s="34"/>
      <c r="M617" s="140" t="s">
        <v>32</v>
      </c>
      <c r="N617" s="141" t="s">
        <v>50</v>
      </c>
      <c r="P617" s="142">
        <f>O617*H617</f>
        <v>0</v>
      </c>
      <c r="Q617" s="142">
        <v>0</v>
      </c>
      <c r="R617" s="142">
        <f>Q617*H617</f>
        <v>0</v>
      </c>
      <c r="S617" s="142">
        <v>0</v>
      </c>
      <c r="T617" s="143">
        <f>S617*H617</f>
        <v>0</v>
      </c>
      <c r="AR617" s="144" t="s">
        <v>185</v>
      </c>
      <c r="AT617" s="144" t="s">
        <v>180</v>
      </c>
      <c r="AU617" s="144" t="s">
        <v>199</v>
      </c>
      <c r="AY617" s="18" t="s">
        <v>178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8" t="s">
        <v>86</v>
      </c>
      <c r="BK617" s="145">
        <f>ROUND(I617*H617,2)</f>
        <v>0</v>
      </c>
      <c r="BL617" s="18" t="s">
        <v>185</v>
      </c>
      <c r="BM617" s="144" t="s">
        <v>3037</v>
      </c>
    </row>
    <row r="618" spans="2:65" s="1" customFormat="1" ht="10.199999999999999">
      <c r="B618" s="34"/>
      <c r="D618" s="146" t="s">
        <v>187</v>
      </c>
      <c r="F618" s="147" t="s">
        <v>1153</v>
      </c>
      <c r="I618" s="148"/>
      <c r="L618" s="34"/>
      <c r="M618" s="149"/>
      <c r="T618" s="55"/>
      <c r="AT618" s="18" t="s">
        <v>187</v>
      </c>
      <c r="AU618" s="18" t="s">
        <v>199</v>
      </c>
    </row>
    <row r="619" spans="2:65" s="12" customFormat="1" ht="10.199999999999999">
      <c r="B619" s="150"/>
      <c r="D619" s="151" t="s">
        <v>189</v>
      </c>
      <c r="E619" s="152" t="s">
        <v>32</v>
      </c>
      <c r="F619" s="153" t="s">
        <v>190</v>
      </c>
      <c r="H619" s="152" t="s">
        <v>32</v>
      </c>
      <c r="I619" s="154"/>
      <c r="L619" s="150"/>
      <c r="M619" s="155"/>
      <c r="T619" s="156"/>
      <c r="AT619" s="152" t="s">
        <v>189</v>
      </c>
      <c r="AU619" s="152" t="s">
        <v>199</v>
      </c>
      <c r="AV619" s="12" t="s">
        <v>86</v>
      </c>
      <c r="AW619" s="12" t="s">
        <v>41</v>
      </c>
      <c r="AX619" s="12" t="s">
        <v>79</v>
      </c>
      <c r="AY619" s="152" t="s">
        <v>178</v>
      </c>
    </row>
    <row r="620" spans="2:65" s="12" customFormat="1" ht="10.199999999999999">
      <c r="B620" s="150"/>
      <c r="D620" s="151" t="s">
        <v>189</v>
      </c>
      <c r="E620" s="152" t="s">
        <v>32</v>
      </c>
      <c r="F620" s="153" t="s">
        <v>2813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199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2" customFormat="1" ht="10.199999999999999">
      <c r="B621" s="150"/>
      <c r="D621" s="151" t="s">
        <v>189</v>
      </c>
      <c r="E621" s="152" t="s">
        <v>32</v>
      </c>
      <c r="F621" s="153" t="s">
        <v>2798</v>
      </c>
      <c r="H621" s="152" t="s">
        <v>32</v>
      </c>
      <c r="I621" s="154"/>
      <c r="L621" s="150"/>
      <c r="M621" s="155"/>
      <c r="T621" s="156"/>
      <c r="AT621" s="152" t="s">
        <v>189</v>
      </c>
      <c r="AU621" s="152" t="s">
        <v>199</v>
      </c>
      <c r="AV621" s="12" t="s">
        <v>86</v>
      </c>
      <c r="AW621" s="12" t="s">
        <v>41</v>
      </c>
      <c r="AX621" s="12" t="s">
        <v>79</v>
      </c>
      <c r="AY621" s="152" t="s">
        <v>178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2997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199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3" customFormat="1" ht="10.199999999999999">
      <c r="B623" s="157"/>
      <c r="D623" s="151" t="s">
        <v>189</v>
      </c>
      <c r="E623" s="158" t="s">
        <v>32</v>
      </c>
      <c r="F623" s="159" t="s">
        <v>3011</v>
      </c>
      <c r="H623" s="160">
        <v>537</v>
      </c>
      <c r="I623" s="161"/>
      <c r="L623" s="157"/>
      <c r="M623" s="162"/>
      <c r="T623" s="163"/>
      <c r="AT623" s="158" t="s">
        <v>189</v>
      </c>
      <c r="AU623" s="158" t="s">
        <v>199</v>
      </c>
      <c r="AV623" s="13" t="s">
        <v>88</v>
      </c>
      <c r="AW623" s="13" t="s">
        <v>41</v>
      </c>
      <c r="AX623" s="13" t="s">
        <v>79</v>
      </c>
      <c r="AY623" s="158" t="s">
        <v>178</v>
      </c>
    </row>
    <row r="624" spans="2:65" s="13" customFormat="1" ht="10.199999999999999">
      <c r="B624" s="157"/>
      <c r="D624" s="151" t="s">
        <v>189</v>
      </c>
      <c r="E624" s="158" t="s">
        <v>32</v>
      </c>
      <c r="F624" s="159" t="s">
        <v>3009</v>
      </c>
      <c r="H624" s="160">
        <v>33.6</v>
      </c>
      <c r="I624" s="161"/>
      <c r="L624" s="157"/>
      <c r="M624" s="162"/>
      <c r="T624" s="163"/>
      <c r="AT624" s="158" t="s">
        <v>189</v>
      </c>
      <c r="AU624" s="158" t="s">
        <v>199</v>
      </c>
      <c r="AV624" s="13" t="s">
        <v>88</v>
      </c>
      <c r="AW624" s="13" t="s">
        <v>41</v>
      </c>
      <c r="AX624" s="13" t="s">
        <v>79</v>
      </c>
      <c r="AY624" s="158" t="s">
        <v>178</v>
      </c>
    </row>
    <row r="625" spans="2:65" s="14" customFormat="1" ht="10.199999999999999">
      <c r="B625" s="164"/>
      <c r="D625" s="151" t="s">
        <v>189</v>
      </c>
      <c r="E625" s="165" t="s">
        <v>32</v>
      </c>
      <c r="F625" s="166" t="s">
        <v>192</v>
      </c>
      <c r="H625" s="167">
        <v>570.6</v>
      </c>
      <c r="I625" s="168"/>
      <c r="L625" s="164"/>
      <c r="M625" s="169"/>
      <c r="T625" s="170"/>
      <c r="AT625" s="165" t="s">
        <v>189</v>
      </c>
      <c r="AU625" s="165" t="s">
        <v>199</v>
      </c>
      <c r="AV625" s="14" t="s">
        <v>185</v>
      </c>
      <c r="AW625" s="14" t="s">
        <v>41</v>
      </c>
      <c r="AX625" s="14" t="s">
        <v>86</v>
      </c>
      <c r="AY625" s="165" t="s">
        <v>178</v>
      </c>
    </row>
    <row r="626" spans="2:65" s="1" customFormat="1" ht="62.7" customHeight="1">
      <c r="B626" s="34"/>
      <c r="C626" s="133" t="s">
        <v>681</v>
      </c>
      <c r="D626" s="133" t="s">
        <v>180</v>
      </c>
      <c r="E626" s="134" t="s">
        <v>649</v>
      </c>
      <c r="F626" s="135" t="s">
        <v>650</v>
      </c>
      <c r="G626" s="136" t="s">
        <v>202</v>
      </c>
      <c r="H626" s="137">
        <v>273.5</v>
      </c>
      <c r="I626" s="138"/>
      <c r="J626" s="139">
        <f>ROUND(I626*H626,2)</f>
        <v>0</v>
      </c>
      <c r="K626" s="135" t="s">
        <v>184</v>
      </c>
      <c r="L626" s="34"/>
      <c r="M626" s="140" t="s">
        <v>32</v>
      </c>
      <c r="N626" s="141" t="s">
        <v>50</v>
      </c>
      <c r="P626" s="142">
        <f>O626*H626</f>
        <v>0</v>
      </c>
      <c r="Q626" s="142">
        <v>6.0999999999999997E-4</v>
      </c>
      <c r="R626" s="142">
        <f>Q626*H626</f>
        <v>0.16683499999999998</v>
      </c>
      <c r="S626" s="142">
        <v>0</v>
      </c>
      <c r="T626" s="143">
        <f>S626*H626</f>
        <v>0</v>
      </c>
      <c r="AR626" s="144" t="s">
        <v>185</v>
      </c>
      <c r="AT626" s="144" t="s">
        <v>180</v>
      </c>
      <c r="AU626" s="144" t="s">
        <v>199</v>
      </c>
      <c r="AY626" s="18" t="s">
        <v>178</v>
      </c>
      <c r="BE626" s="145">
        <f>IF(N626="základní",J626,0)</f>
        <v>0</v>
      </c>
      <c r="BF626" s="145">
        <f>IF(N626="snížená",J626,0)</f>
        <v>0</v>
      </c>
      <c r="BG626" s="145">
        <f>IF(N626="zákl. přenesená",J626,0)</f>
        <v>0</v>
      </c>
      <c r="BH626" s="145">
        <f>IF(N626="sníž. přenesená",J626,0)</f>
        <v>0</v>
      </c>
      <c r="BI626" s="145">
        <f>IF(N626="nulová",J626,0)</f>
        <v>0</v>
      </c>
      <c r="BJ626" s="18" t="s">
        <v>86</v>
      </c>
      <c r="BK626" s="145">
        <f>ROUND(I626*H626,2)</f>
        <v>0</v>
      </c>
      <c r="BL626" s="18" t="s">
        <v>185</v>
      </c>
      <c r="BM626" s="144" t="s">
        <v>3038</v>
      </c>
    </row>
    <row r="627" spans="2:65" s="1" customFormat="1" ht="10.199999999999999">
      <c r="B627" s="34"/>
      <c r="D627" s="146" t="s">
        <v>187</v>
      </c>
      <c r="F627" s="147" t="s">
        <v>652</v>
      </c>
      <c r="I627" s="148"/>
      <c r="L627" s="34"/>
      <c r="M627" s="149"/>
      <c r="T627" s="55"/>
      <c r="AT627" s="18" t="s">
        <v>187</v>
      </c>
      <c r="AU627" s="18" t="s">
        <v>199</v>
      </c>
    </row>
    <row r="628" spans="2:65" s="12" customFormat="1" ht="10.199999999999999">
      <c r="B628" s="150"/>
      <c r="D628" s="151" t="s">
        <v>189</v>
      </c>
      <c r="E628" s="152" t="s">
        <v>32</v>
      </c>
      <c r="F628" s="153" t="s">
        <v>190</v>
      </c>
      <c r="H628" s="152" t="s">
        <v>32</v>
      </c>
      <c r="I628" s="154"/>
      <c r="L628" s="150"/>
      <c r="M628" s="155"/>
      <c r="T628" s="156"/>
      <c r="AT628" s="152" t="s">
        <v>189</v>
      </c>
      <c r="AU628" s="152" t="s">
        <v>199</v>
      </c>
      <c r="AV628" s="12" t="s">
        <v>86</v>
      </c>
      <c r="AW628" s="12" t="s">
        <v>41</v>
      </c>
      <c r="AX628" s="12" t="s">
        <v>79</v>
      </c>
      <c r="AY628" s="152" t="s">
        <v>178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2813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199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2" customFormat="1" ht="10.199999999999999">
      <c r="B630" s="150"/>
      <c r="D630" s="151" t="s">
        <v>189</v>
      </c>
      <c r="E630" s="152" t="s">
        <v>32</v>
      </c>
      <c r="F630" s="153" t="s">
        <v>2798</v>
      </c>
      <c r="H630" s="152" t="s">
        <v>32</v>
      </c>
      <c r="I630" s="154"/>
      <c r="L630" s="150"/>
      <c r="M630" s="155"/>
      <c r="T630" s="156"/>
      <c r="AT630" s="152" t="s">
        <v>189</v>
      </c>
      <c r="AU630" s="152" t="s">
        <v>199</v>
      </c>
      <c r="AV630" s="12" t="s">
        <v>86</v>
      </c>
      <c r="AW630" s="12" t="s">
        <v>41</v>
      </c>
      <c r="AX630" s="12" t="s">
        <v>79</v>
      </c>
      <c r="AY630" s="152" t="s">
        <v>178</v>
      </c>
    </row>
    <row r="631" spans="2:65" s="12" customFormat="1" ht="10.199999999999999">
      <c r="B631" s="150"/>
      <c r="D631" s="151" t="s">
        <v>189</v>
      </c>
      <c r="E631" s="152" t="s">
        <v>32</v>
      </c>
      <c r="F631" s="153" t="s">
        <v>2997</v>
      </c>
      <c r="H631" s="152" t="s">
        <v>32</v>
      </c>
      <c r="I631" s="154"/>
      <c r="L631" s="150"/>
      <c r="M631" s="155"/>
      <c r="T631" s="156"/>
      <c r="AT631" s="152" t="s">
        <v>189</v>
      </c>
      <c r="AU631" s="152" t="s">
        <v>199</v>
      </c>
      <c r="AV631" s="12" t="s">
        <v>86</v>
      </c>
      <c r="AW631" s="12" t="s">
        <v>41</v>
      </c>
      <c r="AX631" s="12" t="s">
        <v>79</v>
      </c>
      <c r="AY631" s="152" t="s">
        <v>178</v>
      </c>
    </row>
    <row r="632" spans="2:65" s="12" customFormat="1" ht="10.199999999999999">
      <c r="B632" s="150"/>
      <c r="D632" s="151" t="s">
        <v>189</v>
      </c>
      <c r="E632" s="152" t="s">
        <v>32</v>
      </c>
      <c r="F632" s="153" t="s">
        <v>3005</v>
      </c>
      <c r="H632" s="152" t="s">
        <v>32</v>
      </c>
      <c r="I632" s="154"/>
      <c r="L632" s="150"/>
      <c r="M632" s="155"/>
      <c r="T632" s="156"/>
      <c r="AT632" s="152" t="s">
        <v>189</v>
      </c>
      <c r="AU632" s="152" t="s">
        <v>199</v>
      </c>
      <c r="AV632" s="12" t="s">
        <v>86</v>
      </c>
      <c r="AW632" s="12" t="s">
        <v>41</v>
      </c>
      <c r="AX632" s="12" t="s">
        <v>79</v>
      </c>
      <c r="AY632" s="152" t="s">
        <v>178</v>
      </c>
    </row>
    <row r="633" spans="2:65" s="13" customFormat="1" ht="10.199999999999999">
      <c r="B633" s="157"/>
      <c r="D633" s="151" t="s">
        <v>189</v>
      </c>
      <c r="E633" s="158" t="s">
        <v>32</v>
      </c>
      <c r="F633" s="159" t="s">
        <v>3036</v>
      </c>
      <c r="H633" s="160">
        <v>273.5</v>
      </c>
      <c r="I633" s="161"/>
      <c r="L633" s="157"/>
      <c r="M633" s="162"/>
      <c r="T633" s="163"/>
      <c r="AT633" s="158" t="s">
        <v>189</v>
      </c>
      <c r="AU633" s="158" t="s">
        <v>199</v>
      </c>
      <c r="AV633" s="13" t="s">
        <v>88</v>
      </c>
      <c r="AW633" s="13" t="s">
        <v>41</v>
      </c>
      <c r="AX633" s="13" t="s">
        <v>79</v>
      </c>
      <c r="AY633" s="158" t="s">
        <v>178</v>
      </c>
    </row>
    <row r="634" spans="2:65" s="14" customFormat="1" ht="10.199999999999999">
      <c r="B634" s="164"/>
      <c r="D634" s="151" t="s">
        <v>189</v>
      </c>
      <c r="E634" s="165" t="s">
        <v>32</v>
      </c>
      <c r="F634" s="166" t="s">
        <v>192</v>
      </c>
      <c r="H634" s="167">
        <v>273.5</v>
      </c>
      <c r="I634" s="168"/>
      <c r="L634" s="164"/>
      <c r="M634" s="169"/>
      <c r="T634" s="170"/>
      <c r="AT634" s="165" t="s">
        <v>189</v>
      </c>
      <c r="AU634" s="165" t="s">
        <v>199</v>
      </c>
      <c r="AV634" s="14" t="s">
        <v>185</v>
      </c>
      <c r="AW634" s="14" t="s">
        <v>41</v>
      </c>
      <c r="AX634" s="14" t="s">
        <v>86</v>
      </c>
      <c r="AY634" s="165" t="s">
        <v>178</v>
      </c>
    </row>
    <row r="635" spans="2:65" s="1" customFormat="1" ht="33" customHeight="1">
      <c r="B635" s="34"/>
      <c r="C635" s="133" t="s">
        <v>688</v>
      </c>
      <c r="D635" s="133" t="s">
        <v>180</v>
      </c>
      <c r="E635" s="134" t="s">
        <v>659</v>
      </c>
      <c r="F635" s="135" t="s">
        <v>660</v>
      </c>
      <c r="G635" s="136" t="s">
        <v>234</v>
      </c>
      <c r="H635" s="137">
        <v>932.75</v>
      </c>
      <c r="I635" s="138"/>
      <c r="J635" s="139">
        <f>ROUND(I635*H635,2)</f>
        <v>0</v>
      </c>
      <c r="K635" s="135" t="s">
        <v>184</v>
      </c>
      <c r="L635" s="34"/>
      <c r="M635" s="140" t="s">
        <v>32</v>
      </c>
      <c r="N635" s="141" t="s">
        <v>50</v>
      </c>
      <c r="P635" s="142">
        <f>O635*H635</f>
        <v>0</v>
      </c>
      <c r="Q635" s="142">
        <v>0</v>
      </c>
      <c r="R635" s="142">
        <f>Q635*H635</f>
        <v>0</v>
      </c>
      <c r="S635" s="142">
        <v>0.01</v>
      </c>
      <c r="T635" s="143">
        <f>S635*H635</f>
        <v>9.3275000000000006</v>
      </c>
      <c r="AR635" s="144" t="s">
        <v>185</v>
      </c>
      <c r="AT635" s="144" t="s">
        <v>180</v>
      </c>
      <c r="AU635" s="144" t="s">
        <v>199</v>
      </c>
      <c r="AY635" s="18" t="s">
        <v>178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8" t="s">
        <v>86</v>
      </c>
      <c r="BK635" s="145">
        <f>ROUND(I635*H635,2)</f>
        <v>0</v>
      </c>
      <c r="BL635" s="18" t="s">
        <v>185</v>
      </c>
      <c r="BM635" s="144" t="s">
        <v>3039</v>
      </c>
    </row>
    <row r="636" spans="2:65" s="1" customFormat="1" ht="10.199999999999999">
      <c r="B636" s="34"/>
      <c r="D636" s="146" t="s">
        <v>187</v>
      </c>
      <c r="F636" s="147" t="s">
        <v>662</v>
      </c>
      <c r="I636" s="148"/>
      <c r="L636" s="34"/>
      <c r="M636" s="149"/>
      <c r="T636" s="55"/>
      <c r="AT636" s="18" t="s">
        <v>187</v>
      </c>
      <c r="AU636" s="18" t="s">
        <v>199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190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199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2813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199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2" customFormat="1" ht="10.199999999999999">
      <c r="B639" s="150"/>
      <c r="D639" s="151" t="s">
        <v>189</v>
      </c>
      <c r="E639" s="152" t="s">
        <v>32</v>
      </c>
      <c r="F639" s="153" t="s">
        <v>2798</v>
      </c>
      <c r="H639" s="152" t="s">
        <v>32</v>
      </c>
      <c r="I639" s="154"/>
      <c r="L639" s="150"/>
      <c r="M639" s="155"/>
      <c r="T639" s="156"/>
      <c r="AT639" s="152" t="s">
        <v>189</v>
      </c>
      <c r="AU639" s="152" t="s">
        <v>199</v>
      </c>
      <c r="AV639" s="12" t="s">
        <v>86</v>
      </c>
      <c r="AW639" s="12" t="s">
        <v>41</v>
      </c>
      <c r="AX639" s="12" t="s">
        <v>79</v>
      </c>
      <c r="AY639" s="152" t="s">
        <v>178</v>
      </c>
    </row>
    <row r="640" spans="2:65" s="12" customFormat="1" ht="10.199999999999999">
      <c r="B640" s="150"/>
      <c r="D640" s="151" t="s">
        <v>189</v>
      </c>
      <c r="E640" s="152" t="s">
        <v>32</v>
      </c>
      <c r="F640" s="153" t="s">
        <v>2997</v>
      </c>
      <c r="H640" s="152" t="s">
        <v>32</v>
      </c>
      <c r="I640" s="154"/>
      <c r="L640" s="150"/>
      <c r="M640" s="155"/>
      <c r="T640" s="156"/>
      <c r="AT640" s="152" t="s">
        <v>189</v>
      </c>
      <c r="AU640" s="152" t="s">
        <v>199</v>
      </c>
      <c r="AV640" s="12" t="s">
        <v>86</v>
      </c>
      <c r="AW640" s="12" t="s">
        <v>41</v>
      </c>
      <c r="AX640" s="12" t="s">
        <v>79</v>
      </c>
      <c r="AY640" s="152" t="s">
        <v>178</v>
      </c>
    </row>
    <row r="641" spans="2:65" s="12" customFormat="1" ht="10.199999999999999">
      <c r="B641" s="150"/>
      <c r="D641" s="151" t="s">
        <v>189</v>
      </c>
      <c r="E641" s="152" t="s">
        <v>32</v>
      </c>
      <c r="F641" s="153" t="s">
        <v>3005</v>
      </c>
      <c r="H641" s="152" t="s">
        <v>32</v>
      </c>
      <c r="I641" s="154"/>
      <c r="L641" s="150"/>
      <c r="M641" s="155"/>
      <c r="T641" s="156"/>
      <c r="AT641" s="152" t="s">
        <v>189</v>
      </c>
      <c r="AU641" s="152" t="s">
        <v>199</v>
      </c>
      <c r="AV641" s="12" t="s">
        <v>86</v>
      </c>
      <c r="AW641" s="12" t="s">
        <v>41</v>
      </c>
      <c r="AX641" s="12" t="s">
        <v>79</v>
      </c>
      <c r="AY641" s="152" t="s">
        <v>178</v>
      </c>
    </row>
    <row r="642" spans="2:65" s="13" customFormat="1" ht="10.199999999999999">
      <c r="B642" s="157"/>
      <c r="D642" s="151" t="s">
        <v>189</v>
      </c>
      <c r="E642" s="158" t="s">
        <v>32</v>
      </c>
      <c r="F642" s="159" t="s">
        <v>3006</v>
      </c>
      <c r="H642" s="160">
        <v>932.75</v>
      </c>
      <c r="I642" s="161"/>
      <c r="L642" s="157"/>
      <c r="M642" s="162"/>
      <c r="T642" s="163"/>
      <c r="AT642" s="158" t="s">
        <v>189</v>
      </c>
      <c r="AU642" s="158" t="s">
        <v>199</v>
      </c>
      <c r="AV642" s="13" t="s">
        <v>88</v>
      </c>
      <c r="AW642" s="13" t="s">
        <v>41</v>
      </c>
      <c r="AX642" s="13" t="s">
        <v>79</v>
      </c>
      <c r="AY642" s="158" t="s">
        <v>178</v>
      </c>
    </row>
    <row r="643" spans="2:65" s="14" customFormat="1" ht="10.199999999999999">
      <c r="B643" s="164"/>
      <c r="D643" s="151" t="s">
        <v>189</v>
      </c>
      <c r="E643" s="165" t="s">
        <v>32</v>
      </c>
      <c r="F643" s="166" t="s">
        <v>192</v>
      </c>
      <c r="H643" s="167">
        <v>932.75</v>
      </c>
      <c r="I643" s="168"/>
      <c r="L643" s="164"/>
      <c r="M643" s="169"/>
      <c r="T643" s="170"/>
      <c r="AT643" s="165" t="s">
        <v>189</v>
      </c>
      <c r="AU643" s="165" t="s">
        <v>199</v>
      </c>
      <c r="AV643" s="14" t="s">
        <v>185</v>
      </c>
      <c r="AW643" s="14" t="s">
        <v>41</v>
      </c>
      <c r="AX643" s="14" t="s">
        <v>86</v>
      </c>
      <c r="AY643" s="165" t="s">
        <v>178</v>
      </c>
    </row>
    <row r="644" spans="2:65" s="1" customFormat="1" ht="62.7" customHeight="1">
      <c r="B644" s="34"/>
      <c r="C644" s="133" t="s">
        <v>692</v>
      </c>
      <c r="D644" s="133" t="s">
        <v>180</v>
      </c>
      <c r="E644" s="134" t="s">
        <v>664</v>
      </c>
      <c r="F644" s="135" t="s">
        <v>665</v>
      </c>
      <c r="G644" s="136" t="s">
        <v>234</v>
      </c>
      <c r="H644" s="137">
        <v>932.75</v>
      </c>
      <c r="I644" s="138"/>
      <c r="J644" s="139">
        <f>ROUND(I644*H644,2)</f>
        <v>0</v>
      </c>
      <c r="K644" s="135" t="s">
        <v>184</v>
      </c>
      <c r="L644" s="34"/>
      <c r="M644" s="140" t="s">
        <v>32</v>
      </c>
      <c r="N644" s="141" t="s">
        <v>50</v>
      </c>
      <c r="P644" s="142">
        <f>O644*H644</f>
        <v>0</v>
      </c>
      <c r="Q644" s="142">
        <v>0</v>
      </c>
      <c r="R644" s="142">
        <f>Q644*H644</f>
        <v>0</v>
      </c>
      <c r="S644" s="142">
        <v>0.02</v>
      </c>
      <c r="T644" s="143">
        <f>S644*H644</f>
        <v>18.655000000000001</v>
      </c>
      <c r="AR644" s="144" t="s">
        <v>185</v>
      </c>
      <c r="AT644" s="144" t="s">
        <v>180</v>
      </c>
      <c r="AU644" s="144" t="s">
        <v>199</v>
      </c>
      <c r="AY644" s="18" t="s">
        <v>178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8" t="s">
        <v>86</v>
      </c>
      <c r="BK644" s="145">
        <f>ROUND(I644*H644,2)</f>
        <v>0</v>
      </c>
      <c r="BL644" s="18" t="s">
        <v>185</v>
      </c>
      <c r="BM644" s="144" t="s">
        <v>3040</v>
      </c>
    </row>
    <row r="645" spans="2:65" s="1" customFormat="1" ht="10.199999999999999">
      <c r="B645" s="34"/>
      <c r="D645" s="146" t="s">
        <v>187</v>
      </c>
      <c r="F645" s="147" t="s">
        <v>667</v>
      </c>
      <c r="I645" s="148"/>
      <c r="L645" s="34"/>
      <c r="M645" s="149"/>
      <c r="T645" s="55"/>
      <c r="AT645" s="18" t="s">
        <v>187</v>
      </c>
      <c r="AU645" s="18" t="s">
        <v>199</v>
      </c>
    </row>
    <row r="646" spans="2:65" s="12" customFormat="1" ht="10.199999999999999">
      <c r="B646" s="150"/>
      <c r="D646" s="151" t="s">
        <v>189</v>
      </c>
      <c r="E646" s="152" t="s">
        <v>32</v>
      </c>
      <c r="F646" s="153" t="s">
        <v>190</v>
      </c>
      <c r="H646" s="152" t="s">
        <v>32</v>
      </c>
      <c r="I646" s="154"/>
      <c r="L646" s="150"/>
      <c r="M646" s="155"/>
      <c r="T646" s="156"/>
      <c r="AT646" s="152" t="s">
        <v>189</v>
      </c>
      <c r="AU646" s="152" t="s">
        <v>199</v>
      </c>
      <c r="AV646" s="12" t="s">
        <v>86</v>
      </c>
      <c r="AW646" s="12" t="s">
        <v>41</v>
      </c>
      <c r="AX646" s="12" t="s">
        <v>79</v>
      </c>
      <c r="AY646" s="152" t="s">
        <v>178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2813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199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2" customFormat="1" ht="10.199999999999999">
      <c r="B648" s="150"/>
      <c r="D648" s="151" t="s">
        <v>189</v>
      </c>
      <c r="E648" s="152" t="s">
        <v>32</v>
      </c>
      <c r="F648" s="153" t="s">
        <v>2798</v>
      </c>
      <c r="H648" s="152" t="s">
        <v>32</v>
      </c>
      <c r="I648" s="154"/>
      <c r="L648" s="150"/>
      <c r="M648" s="155"/>
      <c r="T648" s="156"/>
      <c r="AT648" s="152" t="s">
        <v>189</v>
      </c>
      <c r="AU648" s="152" t="s">
        <v>199</v>
      </c>
      <c r="AV648" s="12" t="s">
        <v>86</v>
      </c>
      <c r="AW648" s="12" t="s">
        <v>41</v>
      </c>
      <c r="AX648" s="12" t="s">
        <v>79</v>
      </c>
      <c r="AY648" s="152" t="s">
        <v>178</v>
      </c>
    </row>
    <row r="649" spans="2:65" s="12" customFormat="1" ht="10.199999999999999">
      <c r="B649" s="150"/>
      <c r="D649" s="151" t="s">
        <v>189</v>
      </c>
      <c r="E649" s="152" t="s">
        <v>32</v>
      </c>
      <c r="F649" s="153" t="s">
        <v>2997</v>
      </c>
      <c r="H649" s="152" t="s">
        <v>32</v>
      </c>
      <c r="I649" s="154"/>
      <c r="L649" s="150"/>
      <c r="M649" s="155"/>
      <c r="T649" s="156"/>
      <c r="AT649" s="152" t="s">
        <v>189</v>
      </c>
      <c r="AU649" s="152" t="s">
        <v>199</v>
      </c>
      <c r="AV649" s="12" t="s">
        <v>86</v>
      </c>
      <c r="AW649" s="12" t="s">
        <v>41</v>
      </c>
      <c r="AX649" s="12" t="s">
        <v>79</v>
      </c>
      <c r="AY649" s="152" t="s">
        <v>178</v>
      </c>
    </row>
    <row r="650" spans="2:65" s="12" customFormat="1" ht="10.199999999999999">
      <c r="B650" s="150"/>
      <c r="D650" s="151" t="s">
        <v>189</v>
      </c>
      <c r="E650" s="152" t="s">
        <v>32</v>
      </c>
      <c r="F650" s="153" t="s">
        <v>3005</v>
      </c>
      <c r="H650" s="152" t="s">
        <v>32</v>
      </c>
      <c r="I650" s="154"/>
      <c r="L650" s="150"/>
      <c r="M650" s="155"/>
      <c r="T650" s="156"/>
      <c r="AT650" s="152" t="s">
        <v>189</v>
      </c>
      <c r="AU650" s="152" t="s">
        <v>199</v>
      </c>
      <c r="AV650" s="12" t="s">
        <v>86</v>
      </c>
      <c r="AW650" s="12" t="s">
        <v>41</v>
      </c>
      <c r="AX650" s="12" t="s">
        <v>79</v>
      </c>
      <c r="AY650" s="152" t="s">
        <v>178</v>
      </c>
    </row>
    <row r="651" spans="2:65" s="13" customFormat="1" ht="10.199999999999999">
      <c r="B651" s="157"/>
      <c r="D651" s="151" t="s">
        <v>189</v>
      </c>
      <c r="E651" s="158" t="s">
        <v>32</v>
      </c>
      <c r="F651" s="159" t="s">
        <v>3006</v>
      </c>
      <c r="H651" s="160">
        <v>932.75</v>
      </c>
      <c r="I651" s="161"/>
      <c r="L651" s="157"/>
      <c r="M651" s="162"/>
      <c r="T651" s="163"/>
      <c r="AT651" s="158" t="s">
        <v>189</v>
      </c>
      <c r="AU651" s="158" t="s">
        <v>199</v>
      </c>
      <c r="AV651" s="13" t="s">
        <v>88</v>
      </c>
      <c r="AW651" s="13" t="s">
        <v>41</v>
      </c>
      <c r="AX651" s="13" t="s">
        <v>79</v>
      </c>
      <c r="AY651" s="158" t="s">
        <v>178</v>
      </c>
    </row>
    <row r="652" spans="2:65" s="14" customFormat="1" ht="10.199999999999999">
      <c r="B652" s="164"/>
      <c r="D652" s="151" t="s">
        <v>189</v>
      </c>
      <c r="E652" s="165" t="s">
        <v>32</v>
      </c>
      <c r="F652" s="166" t="s">
        <v>192</v>
      </c>
      <c r="H652" s="167">
        <v>932.75</v>
      </c>
      <c r="I652" s="168"/>
      <c r="L652" s="164"/>
      <c r="M652" s="169"/>
      <c r="T652" s="170"/>
      <c r="AT652" s="165" t="s">
        <v>189</v>
      </c>
      <c r="AU652" s="165" t="s">
        <v>199</v>
      </c>
      <c r="AV652" s="14" t="s">
        <v>185</v>
      </c>
      <c r="AW652" s="14" t="s">
        <v>41</v>
      </c>
      <c r="AX652" s="14" t="s">
        <v>86</v>
      </c>
      <c r="AY652" s="165" t="s">
        <v>178</v>
      </c>
    </row>
    <row r="653" spans="2:65" s="11" customFormat="1" ht="20.85" customHeight="1">
      <c r="B653" s="121"/>
      <c r="D653" s="122" t="s">
        <v>78</v>
      </c>
      <c r="E653" s="131" t="s">
        <v>1548</v>
      </c>
      <c r="F653" s="131" t="s">
        <v>3041</v>
      </c>
      <c r="I653" s="124"/>
      <c r="J653" s="132">
        <f>BK653</f>
        <v>0</v>
      </c>
      <c r="L653" s="121"/>
      <c r="M653" s="126"/>
      <c r="P653" s="127">
        <f>SUM(P654:P850)</f>
        <v>0</v>
      </c>
      <c r="R653" s="127">
        <f>SUM(R654:R850)</f>
        <v>0.37513599999999997</v>
      </c>
      <c r="T653" s="128">
        <f>SUM(T654:T850)</f>
        <v>247.50750000000002</v>
      </c>
      <c r="AR653" s="122" t="s">
        <v>86</v>
      </c>
      <c r="AT653" s="129" t="s">
        <v>78</v>
      </c>
      <c r="AU653" s="129" t="s">
        <v>88</v>
      </c>
      <c r="AY653" s="122" t="s">
        <v>178</v>
      </c>
      <c r="BK653" s="130">
        <f>SUM(BK654:BK850)</f>
        <v>0</v>
      </c>
    </row>
    <row r="654" spans="2:65" s="1" customFormat="1" ht="66.75" customHeight="1">
      <c r="B654" s="34"/>
      <c r="C654" s="133" t="s">
        <v>700</v>
      </c>
      <c r="D654" s="133" t="s">
        <v>180</v>
      </c>
      <c r="E654" s="134" t="s">
        <v>512</v>
      </c>
      <c r="F654" s="135" t="s">
        <v>513</v>
      </c>
      <c r="G654" s="136" t="s">
        <v>234</v>
      </c>
      <c r="H654" s="137">
        <v>211.15</v>
      </c>
      <c r="I654" s="138"/>
      <c r="J654" s="139">
        <f>ROUND(I654*H654,2)</f>
        <v>0</v>
      </c>
      <c r="K654" s="135" t="s">
        <v>184</v>
      </c>
      <c r="L654" s="34"/>
      <c r="M654" s="140" t="s">
        <v>32</v>
      </c>
      <c r="N654" s="141" t="s">
        <v>50</v>
      </c>
      <c r="P654" s="142">
        <f>O654*H654</f>
        <v>0</v>
      </c>
      <c r="Q654" s="142">
        <v>0</v>
      </c>
      <c r="R654" s="142">
        <f>Q654*H654</f>
        <v>0</v>
      </c>
      <c r="S654" s="142">
        <v>0.57999999999999996</v>
      </c>
      <c r="T654" s="143">
        <f>S654*H654</f>
        <v>122.467</v>
      </c>
      <c r="AR654" s="144" t="s">
        <v>185</v>
      </c>
      <c r="AT654" s="144" t="s">
        <v>180</v>
      </c>
      <c r="AU654" s="144" t="s">
        <v>199</v>
      </c>
      <c r="AY654" s="18" t="s">
        <v>178</v>
      </c>
      <c r="BE654" s="145">
        <f>IF(N654="základní",J654,0)</f>
        <v>0</v>
      </c>
      <c r="BF654" s="145">
        <f>IF(N654="snížená",J654,0)</f>
        <v>0</v>
      </c>
      <c r="BG654" s="145">
        <f>IF(N654="zákl. přenesená",J654,0)</f>
        <v>0</v>
      </c>
      <c r="BH654" s="145">
        <f>IF(N654="sníž. přenesená",J654,0)</f>
        <v>0</v>
      </c>
      <c r="BI654" s="145">
        <f>IF(N654="nulová",J654,0)</f>
        <v>0</v>
      </c>
      <c r="BJ654" s="18" t="s">
        <v>86</v>
      </c>
      <c r="BK654" s="145">
        <f>ROUND(I654*H654,2)</f>
        <v>0</v>
      </c>
      <c r="BL654" s="18" t="s">
        <v>185</v>
      </c>
      <c r="BM654" s="144" t="s">
        <v>3042</v>
      </c>
    </row>
    <row r="655" spans="2:65" s="1" customFormat="1" ht="10.199999999999999">
      <c r="B655" s="34"/>
      <c r="D655" s="146" t="s">
        <v>187</v>
      </c>
      <c r="F655" s="147" t="s">
        <v>515</v>
      </c>
      <c r="I655" s="148"/>
      <c r="L655" s="34"/>
      <c r="M655" s="149"/>
      <c r="T655" s="55"/>
      <c r="AT655" s="18" t="s">
        <v>187</v>
      </c>
      <c r="AU655" s="18" t="s">
        <v>199</v>
      </c>
    </row>
    <row r="656" spans="2:65" s="12" customFormat="1" ht="10.199999999999999">
      <c r="B656" s="150"/>
      <c r="D656" s="151" t="s">
        <v>189</v>
      </c>
      <c r="E656" s="152" t="s">
        <v>32</v>
      </c>
      <c r="F656" s="153" t="s">
        <v>190</v>
      </c>
      <c r="H656" s="152" t="s">
        <v>32</v>
      </c>
      <c r="I656" s="154"/>
      <c r="L656" s="150"/>
      <c r="M656" s="155"/>
      <c r="T656" s="156"/>
      <c r="AT656" s="152" t="s">
        <v>189</v>
      </c>
      <c r="AU656" s="152" t="s">
        <v>199</v>
      </c>
      <c r="AV656" s="12" t="s">
        <v>86</v>
      </c>
      <c r="AW656" s="12" t="s">
        <v>41</v>
      </c>
      <c r="AX656" s="12" t="s">
        <v>79</v>
      </c>
      <c r="AY656" s="152" t="s">
        <v>178</v>
      </c>
    </row>
    <row r="657" spans="2:65" s="12" customFormat="1" ht="10.199999999999999">
      <c r="B657" s="150"/>
      <c r="D657" s="151" t="s">
        <v>189</v>
      </c>
      <c r="E657" s="152" t="s">
        <v>32</v>
      </c>
      <c r="F657" s="153" t="s">
        <v>2813</v>
      </c>
      <c r="H657" s="152" t="s">
        <v>32</v>
      </c>
      <c r="I657" s="154"/>
      <c r="L657" s="150"/>
      <c r="M657" s="155"/>
      <c r="T657" s="156"/>
      <c r="AT657" s="152" t="s">
        <v>189</v>
      </c>
      <c r="AU657" s="152" t="s">
        <v>199</v>
      </c>
      <c r="AV657" s="12" t="s">
        <v>86</v>
      </c>
      <c r="AW657" s="12" t="s">
        <v>41</v>
      </c>
      <c r="AX657" s="12" t="s">
        <v>79</v>
      </c>
      <c r="AY657" s="152" t="s">
        <v>178</v>
      </c>
    </row>
    <row r="658" spans="2:65" s="12" customFormat="1" ht="10.199999999999999">
      <c r="B658" s="150"/>
      <c r="D658" s="151" t="s">
        <v>189</v>
      </c>
      <c r="E658" s="152" t="s">
        <v>32</v>
      </c>
      <c r="F658" s="153" t="s">
        <v>2798</v>
      </c>
      <c r="H658" s="152" t="s">
        <v>32</v>
      </c>
      <c r="I658" s="154"/>
      <c r="L658" s="150"/>
      <c r="M658" s="155"/>
      <c r="T658" s="156"/>
      <c r="AT658" s="152" t="s">
        <v>189</v>
      </c>
      <c r="AU658" s="152" t="s">
        <v>199</v>
      </c>
      <c r="AV658" s="12" t="s">
        <v>86</v>
      </c>
      <c r="AW658" s="12" t="s">
        <v>41</v>
      </c>
      <c r="AX658" s="12" t="s">
        <v>79</v>
      </c>
      <c r="AY658" s="152" t="s">
        <v>178</v>
      </c>
    </row>
    <row r="659" spans="2:65" s="12" customFormat="1" ht="10.199999999999999">
      <c r="B659" s="150"/>
      <c r="D659" s="151" t="s">
        <v>189</v>
      </c>
      <c r="E659" s="152" t="s">
        <v>32</v>
      </c>
      <c r="F659" s="153" t="s">
        <v>3043</v>
      </c>
      <c r="H659" s="152" t="s">
        <v>32</v>
      </c>
      <c r="I659" s="154"/>
      <c r="L659" s="150"/>
      <c r="M659" s="155"/>
      <c r="T659" s="156"/>
      <c r="AT659" s="152" t="s">
        <v>189</v>
      </c>
      <c r="AU659" s="152" t="s">
        <v>199</v>
      </c>
      <c r="AV659" s="12" t="s">
        <v>86</v>
      </c>
      <c r="AW659" s="12" t="s">
        <v>41</v>
      </c>
      <c r="AX659" s="12" t="s">
        <v>79</v>
      </c>
      <c r="AY659" s="152" t="s">
        <v>178</v>
      </c>
    </row>
    <row r="660" spans="2:65" s="13" customFormat="1" ht="10.199999999999999">
      <c r="B660" s="157"/>
      <c r="D660" s="151" t="s">
        <v>189</v>
      </c>
      <c r="E660" s="158" t="s">
        <v>32</v>
      </c>
      <c r="F660" s="159" t="s">
        <v>3044</v>
      </c>
      <c r="H660" s="160">
        <v>183.15</v>
      </c>
      <c r="I660" s="161"/>
      <c r="L660" s="157"/>
      <c r="M660" s="162"/>
      <c r="T660" s="163"/>
      <c r="AT660" s="158" t="s">
        <v>189</v>
      </c>
      <c r="AU660" s="158" t="s">
        <v>199</v>
      </c>
      <c r="AV660" s="13" t="s">
        <v>88</v>
      </c>
      <c r="AW660" s="13" t="s">
        <v>41</v>
      </c>
      <c r="AX660" s="13" t="s">
        <v>79</v>
      </c>
      <c r="AY660" s="158" t="s">
        <v>178</v>
      </c>
    </row>
    <row r="661" spans="2:65" s="13" customFormat="1" ht="10.199999999999999">
      <c r="B661" s="157"/>
      <c r="D661" s="151" t="s">
        <v>189</v>
      </c>
      <c r="E661" s="158" t="s">
        <v>32</v>
      </c>
      <c r="F661" s="159" t="s">
        <v>3045</v>
      </c>
      <c r="H661" s="160">
        <v>28</v>
      </c>
      <c r="I661" s="161"/>
      <c r="L661" s="157"/>
      <c r="M661" s="162"/>
      <c r="T661" s="163"/>
      <c r="AT661" s="158" t="s">
        <v>189</v>
      </c>
      <c r="AU661" s="158" t="s">
        <v>199</v>
      </c>
      <c r="AV661" s="13" t="s">
        <v>88</v>
      </c>
      <c r="AW661" s="13" t="s">
        <v>41</v>
      </c>
      <c r="AX661" s="13" t="s">
        <v>79</v>
      </c>
      <c r="AY661" s="158" t="s">
        <v>178</v>
      </c>
    </row>
    <row r="662" spans="2:65" s="14" customFormat="1" ht="10.199999999999999">
      <c r="B662" s="164"/>
      <c r="D662" s="151" t="s">
        <v>189</v>
      </c>
      <c r="E662" s="165" t="s">
        <v>32</v>
      </c>
      <c r="F662" s="166" t="s">
        <v>192</v>
      </c>
      <c r="H662" s="167">
        <v>211.15</v>
      </c>
      <c r="I662" s="168"/>
      <c r="L662" s="164"/>
      <c r="M662" s="169"/>
      <c r="T662" s="170"/>
      <c r="AT662" s="165" t="s">
        <v>189</v>
      </c>
      <c r="AU662" s="165" t="s">
        <v>199</v>
      </c>
      <c r="AV662" s="14" t="s">
        <v>185</v>
      </c>
      <c r="AW662" s="14" t="s">
        <v>41</v>
      </c>
      <c r="AX662" s="14" t="s">
        <v>86</v>
      </c>
      <c r="AY662" s="165" t="s">
        <v>178</v>
      </c>
    </row>
    <row r="663" spans="2:65" s="1" customFormat="1" ht="55.5" customHeight="1">
      <c r="B663" s="34"/>
      <c r="C663" s="133" t="s">
        <v>704</v>
      </c>
      <c r="D663" s="133" t="s">
        <v>180</v>
      </c>
      <c r="E663" s="134" t="s">
        <v>1252</v>
      </c>
      <c r="F663" s="135" t="s">
        <v>1253</v>
      </c>
      <c r="G663" s="136" t="s">
        <v>234</v>
      </c>
      <c r="H663" s="137">
        <v>261.10000000000002</v>
      </c>
      <c r="I663" s="138"/>
      <c r="J663" s="139">
        <f>ROUND(I663*H663,2)</f>
        <v>0</v>
      </c>
      <c r="K663" s="135" t="s">
        <v>184</v>
      </c>
      <c r="L663" s="34"/>
      <c r="M663" s="140" t="s">
        <v>32</v>
      </c>
      <c r="N663" s="141" t="s">
        <v>50</v>
      </c>
      <c r="P663" s="142">
        <f>O663*H663</f>
        <v>0</v>
      </c>
      <c r="Q663" s="142">
        <v>0</v>
      </c>
      <c r="R663" s="142">
        <f>Q663*H663</f>
        <v>0</v>
      </c>
      <c r="S663" s="142">
        <v>9.8000000000000004E-2</v>
      </c>
      <c r="T663" s="143">
        <f>S663*H663</f>
        <v>25.587800000000005</v>
      </c>
      <c r="AR663" s="144" t="s">
        <v>185</v>
      </c>
      <c r="AT663" s="144" t="s">
        <v>180</v>
      </c>
      <c r="AU663" s="144" t="s">
        <v>199</v>
      </c>
      <c r="AY663" s="18" t="s">
        <v>178</v>
      </c>
      <c r="BE663" s="145">
        <f>IF(N663="základní",J663,0)</f>
        <v>0</v>
      </c>
      <c r="BF663" s="145">
        <f>IF(N663="snížená",J663,0)</f>
        <v>0</v>
      </c>
      <c r="BG663" s="145">
        <f>IF(N663="zákl. přenesená",J663,0)</f>
        <v>0</v>
      </c>
      <c r="BH663" s="145">
        <f>IF(N663="sníž. přenesená",J663,0)</f>
        <v>0</v>
      </c>
      <c r="BI663" s="145">
        <f>IF(N663="nulová",J663,0)</f>
        <v>0</v>
      </c>
      <c r="BJ663" s="18" t="s">
        <v>86</v>
      </c>
      <c r="BK663" s="145">
        <f>ROUND(I663*H663,2)</f>
        <v>0</v>
      </c>
      <c r="BL663" s="18" t="s">
        <v>185</v>
      </c>
      <c r="BM663" s="144" t="s">
        <v>3046</v>
      </c>
    </row>
    <row r="664" spans="2:65" s="1" customFormat="1" ht="10.199999999999999">
      <c r="B664" s="34"/>
      <c r="D664" s="146" t="s">
        <v>187</v>
      </c>
      <c r="F664" s="147" t="s">
        <v>1255</v>
      </c>
      <c r="I664" s="148"/>
      <c r="L664" s="34"/>
      <c r="M664" s="149"/>
      <c r="T664" s="55"/>
      <c r="AT664" s="18" t="s">
        <v>187</v>
      </c>
      <c r="AU664" s="18" t="s">
        <v>199</v>
      </c>
    </row>
    <row r="665" spans="2:65" s="12" customFormat="1" ht="10.199999999999999">
      <c r="B665" s="150"/>
      <c r="D665" s="151" t="s">
        <v>189</v>
      </c>
      <c r="E665" s="152" t="s">
        <v>32</v>
      </c>
      <c r="F665" s="153" t="s">
        <v>190</v>
      </c>
      <c r="H665" s="152" t="s">
        <v>32</v>
      </c>
      <c r="I665" s="154"/>
      <c r="L665" s="150"/>
      <c r="M665" s="155"/>
      <c r="T665" s="156"/>
      <c r="AT665" s="152" t="s">
        <v>189</v>
      </c>
      <c r="AU665" s="152" t="s">
        <v>199</v>
      </c>
      <c r="AV665" s="12" t="s">
        <v>86</v>
      </c>
      <c r="AW665" s="12" t="s">
        <v>41</v>
      </c>
      <c r="AX665" s="12" t="s">
        <v>79</v>
      </c>
      <c r="AY665" s="152" t="s">
        <v>178</v>
      </c>
    </row>
    <row r="666" spans="2:65" s="12" customFormat="1" ht="10.199999999999999">
      <c r="B666" s="150"/>
      <c r="D666" s="151" t="s">
        <v>189</v>
      </c>
      <c r="E666" s="152" t="s">
        <v>32</v>
      </c>
      <c r="F666" s="153" t="s">
        <v>2813</v>
      </c>
      <c r="H666" s="152" t="s">
        <v>32</v>
      </c>
      <c r="I666" s="154"/>
      <c r="L666" s="150"/>
      <c r="M666" s="155"/>
      <c r="T666" s="156"/>
      <c r="AT666" s="152" t="s">
        <v>189</v>
      </c>
      <c r="AU666" s="152" t="s">
        <v>199</v>
      </c>
      <c r="AV666" s="12" t="s">
        <v>86</v>
      </c>
      <c r="AW666" s="12" t="s">
        <v>41</v>
      </c>
      <c r="AX666" s="12" t="s">
        <v>79</v>
      </c>
      <c r="AY666" s="152" t="s">
        <v>178</v>
      </c>
    </row>
    <row r="667" spans="2:65" s="12" customFormat="1" ht="10.199999999999999">
      <c r="B667" s="150"/>
      <c r="D667" s="151" t="s">
        <v>189</v>
      </c>
      <c r="E667" s="152" t="s">
        <v>32</v>
      </c>
      <c r="F667" s="153" t="s">
        <v>2798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199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2" customFormat="1" ht="10.199999999999999">
      <c r="B668" s="150"/>
      <c r="D668" s="151" t="s">
        <v>189</v>
      </c>
      <c r="E668" s="152" t="s">
        <v>32</v>
      </c>
      <c r="F668" s="153" t="s">
        <v>3043</v>
      </c>
      <c r="H668" s="152" t="s">
        <v>32</v>
      </c>
      <c r="I668" s="154"/>
      <c r="L668" s="150"/>
      <c r="M668" s="155"/>
      <c r="T668" s="156"/>
      <c r="AT668" s="152" t="s">
        <v>189</v>
      </c>
      <c r="AU668" s="152" t="s">
        <v>199</v>
      </c>
      <c r="AV668" s="12" t="s">
        <v>86</v>
      </c>
      <c r="AW668" s="12" t="s">
        <v>41</v>
      </c>
      <c r="AX668" s="12" t="s">
        <v>79</v>
      </c>
      <c r="AY668" s="152" t="s">
        <v>178</v>
      </c>
    </row>
    <row r="669" spans="2:65" s="13" customFormat="1" ht="10.199999999999999">
      <c r="B669" s="157"/>
      <c r="D669" s="151" t="s">
        <v>189</v>
      </c>
      <c r="E669" s="158" t="s">
        <v>32</v>
      </c>
      <c r="F669" s="159" t="s">
        <v>3047</v>
      </c>
      <c r="H669" s="160">
        <v>233.1</v>
      </c>
      <c r="I669" s="161"/>
      <c r="L669" s="157"/>
      <c r="M669" s="162"/>
      <c r="T669" s="163"/>
      <c r="AT669" s="158" t="s">
        <v>189</v>
      </c>
      <c r="AU669" s="158" t="s">
        <v>199</v>
      </c>
      <c r="AV669" s="13" t="s">
        <v>88</v>
      </c>
      <c r="AW669" s="13" t="s">
        <v>41</v>
      </c>
      <c r="AX669" s="13" t="s">
        <v>79</v>
      </c>
      <c r="AY669" s="158" t="s">
        <v>178</v>
      </c>
    </row>
    <row r="670" spans="2:65" s="13" customFormat="1" ht="10.199999999999999">
      <c r="B670" s="157"/>
      <c r="D670" s="151" t="s">
        <v>189</v>
      </c>
      <c r="E670" s="158" t="s">
        <v>32</v>
      </c>
      <c r="F670" s="159" t="s">
        <v>3045</v>
      </c>
      <c r="H670" s="160">
        <v>28</v>
      </c>
      <c r="I670" s="161"/>
      <c r="L670" s="157"/>
      <c r="M670" s="162"/>
      <c r="T670" s="163"/>
      <c r="AT670" s="158" t="s">
        <v>189</v>
      </c>
      <c r="AU670" s="158" t="s">
        <v>199</v>
      </c>
      <c r="AV670" s="13" t="s">
        <v>88</v>
      </c>
      <c r="AW670" s="13" t="s">
        <v>41</v>
      </c>
      <c r="AX670" s="13" t="s">
        <v>79</v>
      </c>
      <c r="AY670" s="158" t="s">
        <v>178</v>
      </c>
    </row>
    <row r="671" spans="2:65" s="14" customFormat="1" ht="10.199999999999999">
      <c r="B671" s="164"/>
      <c r="D671" s="151" t="s">
        <v>189</v>
      </c>
      <c r="E671" s="165" t="s">
        <v>32</v>
      </c>
      <c r="F671" s="166" t="s">
        <v>192</v>
      </c>
      <c r="H671" s="167">
        <v>261.10000000000002</v>
      </c>
      <c r="I671" s="168"/>
      <c r="L671" s="164"/>
      <c r="M671" s="169"/>
      <c r="T671" s="170"/>
      <c r="AT671" s="165" t="s">
        <v>189</v>
      </c>
      <c r="AU671" s="165" t="s">
        <v>199</v>
      </c>
      <c r="AV671" s="14" t="s">
        <v>185</v>
      </c>
      <c r="AW671" s="14" t="s">
        <v>41</v>
      </c>
      <c r="AX671" s="14" t="s">
        <v>86</v>
      </c>
      <c r="AY671" s="165" t="s">
        <v>178</v>
      </c>
    </row>
    <row r="672" spans="2:65" s="1" customFormat="1" ht="55.5" customHeight="1">
      <c r="B672" s="34"/>
      <c r="C672" s="133" t="s">
        <v>709</v>
      </c>
      <c r="D672" s="133" t="s">
        <v>180</v>
      </c>
      <c r="E672" s="134" t="s">
        <v>1261</v>
      </c>
      <c r="F672" s="135" t="s">
        <v>1262</v>
      </c>
      <c r="G672" s="136" t="s">
        <v>234</v>
      </c>
      <c r="H672" s="137">
        <v>261.10000000000002</v>
      </c>
      <c r="I672" s="138"/>
      <c r="J672" s="139">
        <f>ROUND(I672*H672,2)</f>
        <v>0</v>
      </c>
      <c r="K672" s="135" t="s">
        <v>184</v>
      </c>
      <c r="L672" s="34"/>
      <c r="M672" s="140" t="s">
        <v>32</v>
      </c>
      <c r="N672" s="141" t="s">
        <v>50</v>
      </c>
      <c r="P672" s="142">
        <f>O672*H672</f>
        <v>0</v>
      </c>
      <c r="Q672" s="142">
        <v>0</v>
      </c>
      <c r="R672" s="142">
        <f>Q672*H672</f>
        <v>0</v>
      </c>
      <c r="S672" s="142">
        <v>0.22</v>
      </c>
      <c r="T672" s="143">
        <f>S672*H672</f>
        <v>57.442000000000007</v>
      </c>
      <c r="AR672" s="144" t="s">
        <v>185</v>
      </c>
      <c r="AT672" s="144" t="s">
        <v>180</v>
      </c>
      <c r="AU672" s="144" t="s">
        <v>199</v>
      </c>
      <c r="AY672" s="18" t="s">
        <v>178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8" t="s">
        <v>86</v>
      </c>
      <c r="BK672" s="145">
        <f>ROUND(I672*H672,2)</f>
        <v>0</v>
      </c>
      <c r="BL672" s="18" t="s">
        <v>185</v>
      </c>
      <c r="BM672" s="144" t="s">
        <v>3048</v>
      </c>
    </row>
    <row r="673" spans="2:65" s="1" customFormat="1" ht="10.199999999999999">
      <c r="B673" s="34"/>
      <c r="D673" s="146" t="s">
        <v>187</v>
      </c>
      <c r="F673" s="147" t="s">
        <v>1264</v>
      </c>
      <c r="I673" s="148"/>
      <c r="L673" s="34"/>
      <c r="M673" s="149"/>
      <c r="T673" s="55"/>
      <c r="AT673" s="18" t="s">
        <v>187</v>
      </c>
      <c r="AU673" s="18" t="s">
        <v>199</v>
      </c>
    </row>
    <row r="674" spans="2:65" s="12" customFormat="1" ht="10.199999999999999">
      <c r="B674" s="150"/>
      <c r="D674" s="151" t="s">
        <v>189</v>
      </c>
      <c r="E674" s="152" t="s">
        <v>32</v>
      </c>
      <c r="F674" s="153" t="s">
        <v>190</v>
      </c>
      <c r="H674" s="152" t="s">
        <v>32</v>
      </c>
      <c r="I674" s="154"/>
      <c r="L674" s="150"/>
      <c r="M674" s="155"/>
      <c r="T674" s="156"/>
      <c r="AT674" s="152" t="s">
        <v>189</v>
      </c>
      <c r="AU674" s="152" t="s">
        <v>199</v>
      </c>
      <c r="AV674" s="12" t="s">
        <v>86</v>
      </c>
      <c r="AW674" s="12" t="s">
        <v>41</v>
      </c>
      <c r="AX674" s="12" t="s">
        <v>79</v>
      </c>
      <c r="AY674" s="152" t="s">
        <v>178</v>
      </c>
    </row>
    <row r="675" spans="2:65" s="12" customFormat="1" ht="10.199999999999999">
      <c r="B675" s="150"/>
      <c r="D675" s="151" t="s">
        <v>189</v>
      </c>
      <c r="E675" s="152" t="s">
        <v>32</v>
      </c>
      <c r="F675" s="153" t="s">
        <v>2813</v>
      </c>
      <c r="H675" s="152" t="s">
        <v>32</v>
      </c>
      <c r="I675" s="154"/>
      <c r="L675" s="150"/>
      <c r="M675" s="155"/>
      <c r="T675" s="156"/>
      <c r="AT675" s="152" t="s">
        <v>189</v>
      </c>
      <c r="AU675" s="152" t="s">
        <v>199</v>
      </c>
      <c r="AV675" s="12" t="s">
        <v>86</v>
      </c>
      <c r="AW675" s="12" t="s">
        <v>41</v>
      </c>
      <c r="AX675" s="12" t="s">
        <v>79</v>
      </c>
      <c r="AY675" s="152" t="s">
        <v>178</v>
      </c>
    </row>
    <row r="676" spans="2:65" s="12" customFormat="1" ht="10.199999999999999">
      <c r="B676" s="150"/>
      <c r="D676" s="151" t="s">
        <v>189</v>
      </c>
      <c r="E676" s="152" t="s">
        <v>32</v>
      </c>
      <c r="F676" s="153" t="s">
        <v>2798</v>
      </c>
      <c r="H676" s="152" t="s">
        <v>32</v>
      </c>
      <c r="I676" s="154"/>
      <c r="L676" s="150"/>
      <c r="M676" s="155"/>
      <c r="T676" s="156"/>
      <c r="AT676" s="152" t="s">
        <v>189</v>
      </c>
      <c r="AU676" s="152" t="s">
        <v>199</v>
      </c>
      <c r="AV676" s="12" t="s">
        <v>86</v>
      </c>
      <c r="AW676" s="12" t="s">
        <v>41</v>
      </c>
      <c r="AX676" s="12" t="s">
        <v>79</v>
      </c>
      <c r="AY676" s="152" t="s">
        <v>178</v>
      </c>
    </row>
    <row r="677" spans="2:65" s="12" customFormat="1" ht="10.199999999999999">
      <c r="B677" s="150"/>
      <c r="D677" s="151" t="s">
        <v>189</v>
      </c>
      <c r="E677" s="152" t="s">
        <v>32</v>
      </c>
      <c r="F677" s="153" t="s">
        <v>3043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199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3" customFormat="1" ht="10.199999999999999">
      <c r="B678" s="157"/>
      <c r="D678" s="151" t="s">
        <v>189</v>
      </c>
      <c r="E678" s="158" t="s">
        <v>32</v>
      </c>
      <c r="F678" s="159" t="s">
        <v>3049</v>
      </c>
      <c r="H678" s="160">
        <v>233.1</v>
      </c>
      <c r="I678" s="161"/>
      <c r="L678" s="157"/>
      <c r="M678" s="162"/>
      <c r="T678" s="163"/>
      <c r="AT678" s="158" t="s">
        <v>189</v>
      </c>
      <c r="AU678" s="158" t="s">
        <v>199</v>
      </c>
      <c r="AV678" s="13" t="s">
        <v>88</v>
      </c>
      <c r="AW678" s="13" t="s">
        <v>41</v>
      </c>
      <c r="AX678" s="13" t="s">
        <v>79</v>
      </c>
      <c r="AY678" s="158" t="s">
        <v>178</v>
      </c>
    </row>
    <row r="679" spans="2:65" s="13" customFormat="1" ht="10.199999999999999">
      <c r="B679" s="157"/>
      <c r="D679" s="151" t="s">
        <v>189</v>
      </c>
      <c r="E679" s="158" t="s">
        <v>32</v>
      </c>
      <c r="F679" s="159" t="s">
        <v>3045</v>
      </c>
      <c r="H679" s="160">
        <v>28</v>
      </c>
      <c r="I679" s="161"/>
      <c r="L679" s="157"/>
      <c r="M679" s="162"/>
      <c r="T679" s="163"/>
      <c r="AT679" s="158" t="s">
        <v>189</v>
      </c>
      <c r="AU679" s="158" t="s">
        <v>199</v>
      </c>
      <c r="AV679" s="13" t="s">
        <v>88</v>
      </c>
      <c r="AW679" s="13" t="s">
        <v>41</v>
      </c>
      <c r="AX679" s="13" t="s">
        <v>79</v>
      </c>
      <c r="AY679" s="158" t="s">
        <v>178</v>
      </c>
    </row>
    <row r="680" spans="2:65" s="14" customFormat="1" ht="10.199999999999999">
      <c r="B680" s="164"/>
      <c r="D680" s="151" t="s">
        <v>189</v>
      </c>
      <c r="E680" s="165" t="s">
        <v>32</v>
      </c>
      <c r="F680" s="166" t="s">
        <v>192</v>
      </c>
      <c r="H680" s="167">
        <v>261.10000000000002</v>
      </c>
      <c r="I680" s="168"/>
      <c r="L680" s="164"/>
      <c r="M680" s="169"/>
      <c r="T680" s="170"/>
      <c r="AT680" s="165" t="s">
        <v>189</v>
      </c>
      <c r="AU680" s="165" t="s">
        <v>199</v>
      </c>
      <c r="AV680" s="14" t="s">
        <v>185</v>
      </c>
      <c r="AW680" s="14" t="s">
        <v>41</v>
      </c>
      <c r="AX680" s="14" t="s">
        <v>86</v>
      </c>
      <c r="AY680" s="165" t="s">
        <v>178</v>
      </c>
    </row>
    <row r="681" spans="2:65" s="1" customFormat="1" ht="44.25" customHeight="1">
      <c r="B681" s="34"/>
      <c r="C681" s="133" t="s">
        <v>713</v>
      </c>
      <c r="D681" s="133" t="s">
        <v>180</v>
      </c>
      <c r="E681" s="134" t="s">
        <v>533</v>
      </c>
      <c r="F681" s="135" t="s">
        <v>534</v>
      </c>
      <c r="G681" s="136" t="s">
        <v>234</v>
      </c>
      <c r="H681" s="137">
        <v>344.35</v>
      </c>
      <c r="I681" s="138"/>
      <c r="J681" s="139">
        <f>ROUND(I681*H681,2)</f>
        <v>0</v>
      </c>
      <c r="K681" s="135" t="s">
        <v>184</v>
      </c>
      <c r="L681" s="34"/>
      <c r="M681" s="140" t="s">
        <v>32</v>
      </c>
      <c r="N681" s="141" t="s">
        <v>50</v>
      </c>
      <c r="P681" s="142">
        <f>O681*H681</f>
        <v>0</v>
      </c>
      <c r="Q681" s="142">
        <v>3.0000000000000001E-5</v>
      </c>
      <c r="R681" s="142">
        <f>Q681*H681</f>
        <v>1.0330500000000001E-2</v>
      </c>
      <c r="S681" s="142">
        <v>9.1999999999999998E-2</v>
      </c>
      <c r="T681" s="143">
        <f>S681*H681</f>
        <v>31.680200000000003</v>
      </c>
      <c r="AR681" s="144" t="s">
        <v>185</v>
      </c>
      <c r="AT681" s="144" t="s">
        <v>180</v>
      </c>
      <c r="AU681" s="144" t="s">
        <v>199</v>
      </c>
      <c r="AY681" s="18" t="s">
        <v>178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8" t="s">
        <v>86</v>
      </c>
      <c r="BK681" s="145">
        <f>ROUND(I681*H681,2)</f>
        <v>0</v>
      </c>
      <c r="BL681" s="18" t="s">
        <v>185</v>
      </c>
      <c r="BM681" s="144" t="s">
        <v>3050</v>
      </c>
    </row>
    <row r="682" spans="2:65" s="1" customFormat="1" ht="10.199999999999999">
      <c r="B682" s="34"/>
      <c r="D682" s="146" t="s">
        <v>187</v>
      </c>
      <c r="F682" s="147" t="s">
        <v>536</v>
      </c>
      <c r="I682" s="148"/>
      <c r="L682" s="34"/>
      <c r="M682" s="149"/>
      <c r="T682" s="55"/>
      <c r="AT682" s="18" t="s">
        <v>187</v>
      </c>
      <c r="AU682" s="18" t="s">
        <v>199</v>
      </c>
    </row>
    <row r="683" spans="2:65" s="12" customFormat="1" ht="10.199999999999999">
      <c r="B683" s="150"/>
      <c r="D683" s="151" t="s">
        <v>189</v>
      </c>
      <c r="E683" s="152" t="s">
        <v>32</v>
      </c>
      <c r="F683" s="153" t="s">
        <v>190</v>
      </c>
      <c r="H683" s="152" t="s">
        <v>32</v>
      </c>
      <c r="I683" s="154"/>
      <c r="L683" s="150"/>
      <c r="M683" s="155"/>
      <c r="T683" s="156"/>
      <c r="AT683" s="152" t="s">
        <v>189</v>
      </c>
      <c r="AU683" s="152" t="s">
        <v>199</v>
      </c>
      <c r="AV683" s="12" t="s">
        <v>86</v>
      </c>
      <c r="AW683" s="12" t="s">
        <v>41</v>
      </c>
      <c r="AX683" s="12" t="s">
        <v>79</v>
      </c>
      <c r="AY683" s="152" t="s">
        <v>178</v>
      </c>
    </row>
    <row r="684" spans="2:65" s="12" customFormat="1" ht="10.199999999999999">
      <c r="B684" s="150"/>
      <c r="D684" s="151" t="s">
        <v>189</v>
      </c>
      <c r="E684" s="152" t="s">
        <v>32</v>
      </c>
      <c r="F684" s="153" t="s">
        <v>2813</v>
      </c>
      <c r="H684" s="152" t="s">
        <v>32</v>
      </c>
      <c r="I684" s="154"/>
      <c r="L684" s="150"/>
      <c r="M684" s="155"/>
      <c r="T684" s="156"/>
      <c r="AT684" s="152" t="s">
        <v>189</v>
      </c>
      <c r="AU684" s="152" t="s">
        <v>199</v>
      </c>
      <c r="AV684" s="12" t="s">
        <v>86</v>
      </c>
      <c r="AW684" s="12" t="s">
        <v>41</v>
      </c>
      <c r="AX684" s="12" t="s">
        <v>79</v>
      </c>
      <c r="AY684" s="152" t="s">
        <v>178</v>
      </c>
    </row>
    <row r="685" spans="2:65" s="12" customFormat="1" ht="10.199999999999999">
      <c r="B685" s="150"/>
      <c r="D685" s="151" t="s">
        <v>189</v>
      </c>
      <c r="E685" s="152" t="s">
        <v>32</v>
      </c>
      <c r="F685" s="153" t="s">
        <v>2798</v>
      </c>
      <c r="H685" s="152" t="s">
        <v>32</v>
      </c>
      <c r="I685" s="154"/>
      <c r="L685" s="150"/>
      <c r="M685" s="155"/>
      <c r="T685" s="156"/>
      <c r="AT685" s="152" t="s">
        <v>189</v>
      </c>
      <c r="AU685" s="152" t="s">
        <v>199</v>
      </c>
      <c r="AV685" s="12" t="s">
        <v>86</v>
      </c>
      <c r="AW685" s="12" t="s">
        <v>41</v>
      </c>
      <c r="AX685" s="12" t="s">
        <v>79</v>
      </c>
      <c r="AY685" s="152" t="s">
        <v>178</v>
      </c>
    </row>
    <row r="686" spans="2:65" s="12" customFormat="1" ht="10.199999999999999">
      <c r="B686" s="150"/>
      <c r="D686" s="151" t="s">
        <v>189</v>
      </c>
      <c r="E686" s="152" t="s">
        <v>32</v>
      </c>
      <c r="F686" s="153" t="s">
        <v>3043</v>
      </c>
      <c r="H686" s="152" t="s">
        <v>32</v>
      </c>
      <c r="I686" s="154"/>
      <c r="L686" s="150"/>
      <c r="M686" s="155"/>
      <c r="T686" s="156"/>
      <c r="AT686" s="152" t="s">
        <v>189</v>
      </c>
      <c r="AU686" s="152" t="s">
        <v>199</v>
      </c>
      <c r="AV686" s="12" t="s">
        <v>86</v>
      </c>
      <c r="AW686" s="12" t="s">
        <v>41</v>
      </c>
      <c r="AX686" s="12" t="s">
        <v>79</v>
      </c>
      <c r="AY686" s="152" t="s">
        <v>178</v>
      </c>
    </row>
    <row r="687" spans="2:65" s="13" customFormat="1" ht="10.199999999999999">
      <c r="B687" s="157"/>
      <c r="D687" s="151" t="s">
        <v>189</v>
      </c>
      <c r="E687" s="158" t="s">
        <v>32</v>
      </c>
      <c r="F687" s="159" t="s">
        <v>3051</v>
      </c>
      <c r="H687" s="160">
        <v>316.35000000000002</v>
      </c>
      <c r="I687" s="161"/>
      <c r="L687" s="157"/>
      <c r="M687" s="162"/>
      <c r="T687" s="163"/>
      <c r="AT687" s="158" t="s">
        <v>189</v>
      </c>
      <c r="AU687" s="158" t="s">
        <v>199</v>
      </c>
      <c r="AV687" s="13" t="s">
        <v>88</v>
      </c>
      <c r="AW687" s="13" t="s">
        <v>41</v>
      </c>
      <c r="AX687" s="13" t="s">
        <v>79</v>
      </c>
      <c r="AY687" s="158" t="s">
        <v>178</v>
      </c>
    </row>
    <row r="688" spans="2:65" s="13" customFormat="1" ht="10.199999999999999">
      <c r="B688" s="157"/>
      <c r="D688" s="151" t="s">
        <v>189</v>
      </c>
      <c r="E688" s="158" t="s">
        <v>32</v>
      </c>
      <c r="F688" s="159" t="s">
        <v>3045</v>
      </c>
      <c r="H688" s="160">
        <v>28</v>
      </c>
      <c r="I688" s="161"/>
      <c r="L688" s="157"/>
      <c r="M688" s="162"/>
      <c r="T688" s="163"/>
      <c r="AT688" s="158" t="s">
        <v>189</v>
      </c>
      <c r="AU688" s="158" t="s">
        <v>199</v>
      </c>
      <c r="AV688" s="13" t="s">
        <v>88</v>
      </c>
      <c r="AW688" s="13" t="s">
        <v>41</v>
      </c>
      <c r="AX688" s="13" t="s">
        <v>79</v>
      </c>
      <c r="AY688" s="158" t="s">
        <v>178</v>
      </c>
    </row>
    <row r="689" spans="2:65" s="14" customFormat="1" ht="10.199999999999999">
      <c r="B689" s="164"/>
      <c r="D689" s="151" t="s">
        <v>189</v>
      </c>
      <c r="E689" s="165" t="s">
        <v>32</v>
      </c>
      <c r="F689" s="166" t="s">
        <v>192</v>
      </c>
      <c r="H689" s="167">
        <v>344.35</v>
      </c>
      <c r="I689" s="168"/>
      <c r="L689" s="164"/>
      <c r="M689" s="169"/>
      <c r="T689" s="170"/>
      <c r="AT689" s="165" t="s">
        <v>189</v>
      </c>
      <c r="AU689" s="165" t="s">
        <v>199</v>
      </c>
      <c r="AV689" s="14" t="s">
        <v>185</v>
      </c>
      <c r="AW689" s="14" t="s">
        <v>41</v>
      </c>
      <c r="AX689" s="14" t="s">
        <v>86</v>
      </c>
      <c r="AY689" s="165" t="s">
        <v>178</v>
      </c>
    </row>
    <row r="690" spans="2:65" s="1" customFormat="1" ht="24.15" customHeight="1">
      <c r="B690" s="34"/>
      <c r="C690" s="133" t="s">
        <v>723</v>
      </c>
      <c r="D690" s="133" t="s">
        <v>180</v>
      </c>
      <c r="E690" s="134" t="s">
        <v>541</v>
      </c>
      <c r="F690" s="135" t="s">
        <v>542</v>
      </c>
      <c r="G690" s="136" t="s">
        <v>202</v>
      </c>
      <c r="H690" s="137">
        <v>358.2</v>
      </c>
      <c r="I690" s="138"/>
      <c r="J690" s="139">
        <f>ROUND(I690*H690,2)</f>
        <v>0</v>
      </c>
      <c r="K690" s="135" t="s">
        <v>184</v>
      </c>
      <c r="L690" s="34"/>
      <c r="M690" s="140" t="s">
        <v>32</v>
      </c>
      <c r="N690" s="141" t="s">
        <v>50</v>
      </c>
      <c r="P690" s="142">
        <f>O690*H690</f>
        <v>0</v>
      </c>
      <c r="Q690" s="142">
        <v>0</v>
      </c>
      <c r="R690" s="142">
        <f>Q690*H690</f>
        <v>0</v>
      </c>
      <c r="S690" s="142">
        <v>0</v>
      </c>
      <c r="T690" s="143">
        <f>S690*H690</f>
        <v>0</v>
      </c>
      <c r="AR690" s="144" t="s">
        <v>185</v>
      </c>
      <c r="AT690" s="144" t="s">
        <v>180</v>
      </c>
      <c r="AU690" s="144" t="s">
        <v>199</v>
      </c>
      <c r="AY690" s="18" t="s">
        <v>178</v>
      </c>
      <c r="BE690" s="145">
        <f>IF(N690="základní",J690,0)</f>
        <v>0</v>
      </c>
      <c r="BF690" s="145">
        <f>IF(N690="snížená",J690,0)</f>
        <v>0</v>
      </c>
      <c r="BG690" s="145">
        <f>IF(N690="zákl. přenesená",J690,0)</f>
        <v>0</v>
      </c>
      <c r="BH690" s="145">
        <f>IF(N690="sníž. přenesená",J690,0)</f>
        <v>0</v>
      </c>
      <c r="BI690" s="145">
        <f>IF(N690="nulová",J690,0)</f>
        <v>0</v>
      </c>
      <c r="BJ690" s="18" t="s">
        <v>86</v>
      </c>
      <c r="BK690" s="145">
        <f>ROUND(I690*H690,2)</f>
        <v>0</v>
      </c>
      <c r="BL690" s="18" t="s">
        <v>185</v>
      </c>
      <c r="BM690" s="144" t="s">
        <v>3052</v>
      </c>
    </row>
    <row r="691" spans="2:65" s="1" customFormat="1" ht="10.199999999999999">
      <c r="B691" s="34"/>
      <c r="D691" s="146" t="s">
        <v>187</v>
      </c>
      <c r="F691" s="147" t="s">
        <v>544</v>
      </c>
      <c r="I691" s="148"/>
      <c r="L691" s="34"/>
      <c r="M691" s="149"/>
      <c r="T691" s="55"/>
      <c r="AT691" s="18" t="s">
        <v>187</v>
      </c>
      <c r="AU691" s="18" t="s">
        <v>199</v>
      </c>
    </row>
    <row r="692" spans="2:65" s="12" customFormat="1" ht="10.199999999999999">
      <c r="B692" s="150"/>
      <c r="D692" s="151" t="s">
        <v>189</v>
      </c>
      <c r="E692" s="152" t="s">
        <v>32</v>
      </c>
      <c r="F692" s="153" t="s">
        <v>190</v>
      </c>
      <c r="H692" s="152" t="s">
        <v>32</v>
      </c>
      <c r="I692" s="154"/>
      <c r="L692" s="150"/>
      <c r="M692" s="155"/>
      <c r="T692" s="156"/>
      <c r="AT692" s="152" t="s">
        <v>189</v>
      </c>
      <c r="AU692" s="152" t="s">
        <v>199</v>
      </c>
      <c r="AV692" s="12" t="s">
        <v>86</v>
      </c>
      <c r="AW692" s="12" t="s">
        <v>41</v>
      </c>
      <c r="AX692" s="12" t="s">
        <v>79</v>
      </c>
      <c r="AY692" s="152" t="s">
        <v>178</v>
      </c>
    </row>
    <row r="693" spans="2:65" s="12" customFormat="1" ht="10.199999999999999">
      <c r="B693" s="150"/>
      <c r="D693" s="151" t="s">
        <v>189</v>
      </c>
      <c r="E693" s="152" t="s">
        <v>32</v>
      </c>
      <c r="F693" s="153" t="s">
        <v>2813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199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2" customFormat="1" ht="10.199999999999999">
      <c r="B694" s="150"/>
      <c r="D694" s="151" t="s">
        <v>189</v>
      </c>
      <c r="E694" s="152" t="s">
        <v>32</v>
      </c>
      <c r="F694" s="153" t="s">
        <v>2798</v>
      </c>
      <c r="H694" s="152" t="s">
        <v>32</v>
      </c>
      <c r="I694" s="154"/>
      <c r="L694" s="150"/>
      <c r="M694" s="155"/>
      <c r="T694" s="156"/>
      <c r="AT694" s="152" t="s">
        <v>189</v>
      </c>
      <c r="AU694" s="152" t="s">
        <v>199</v>
      </c>
      <c r="AV694" s="12" t="s">
        <v>86</v>
      </c>
      <c r="AW694" s="12" t="s">
        <v>41</v>
      </c>
      <c r="AX694" s="12" t="s">
        <v>79</v>
      </c>
      <c r="AY694" s="152" t="s">
        <v>178</v>
      </c>
    </row>
    <row r="695" spans="2:65" s="12" customFormat="1" ht="10.199999999999999">
      <c r="B695" s="150"/>
      <c r="D695" s="151" t="s">
        <v>189</v>
      </c>
      <c r="E695" s="152" t="s">
        <v>32</v>
      </c>
      <c r="F695" s="153" t="s">
        <v>3043</v>
      </c>
      <c r="H695" s="152" t="s">
        <v>32</v>
      </c>
      <c r="I695" s="154"/>
      <c r="L695" s="150"/>
      <c r="M695" s="155"/>
      <c r="T695" s="156"/>
      <c r="AT695" s="152" t="s">
        <v>189</v>
      </c>
      <c r="AU695" s="152" t="s">
        <v>199</v>
      </c>
      <c r="AV695" s="12" t="s">
        <v>86</v>
      </c>
      <c r="AW695" s="12" t="s">
        <v>41</v>
      </c>
      <c r="AX695" s="12" t="s">
        <v>79</v>
      </c>
      <c r="AY695" s="152" t="s">
        <v>178</v>
      </c>
    </row>
    <row r="696" spans="2:65" s="13" customFormat="1" ht="10.199999999999999">
      <c r="B696" s="157"/>
      <c r="D696" s="151" t="s">
        <v>189</v>
      </c>
      <c r="E696" s="158" t="s">
        <v>32</v>
      </c>
      <c r="F696" s="159" t="s">
        <v>3053</v>
      </c>
      <c r="H696" s="160">
        <v>335.8</v>
      </c>
      <c r="I696" s="161"/>
      <c r="L696" s="157"/>
      <c r="M696" s="162"/>
      <c r="T696" s="163"/>
      <c r="AT696" s="158" t="s">
        <v>189</v>
      </c>
      <c r="AU696" s="158" t="s">
        <v>199</v>
      </c>
      <c r="AV696" s="13" t="s">
        <v>88</v>
      </c>
      <c r="AW696" s="13" t="s">
        <v>41</v>
      </c>
      <c r="AX696" s="13" t="s">
        <v>79</v>
      </c>
      <c r="AY696" s="158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3054</v>
      </c>
      <c r="H697" s="160">
        <v>22.4</v>
      </c>
      <c r="I697" s="161"/>
      <c r="L697" s="157"/>
      <c r="M697" s="162"/>
      <c r="T697" s="163"/>
      <c r="AT697" s="158" t="s">
        <v>189</v>
      </c>
      <c r="AU697" s="158" t="s">
        <v>199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4" customFormat="1" ht="10.199999999999999">
      <c r="B698" s="164"/>
      <c r="D698" s="151" t="s">
        <v>189</v>
      </c>
      <c r="E698" s="165" t="s">
        <v>32</v>
      </c>
      <c r="F698" s="166" t="s">
        <v>192</v>
      </c>
      <c r="H698" s="167">
        <v>358.2</v>
      </c>
      <c r="I698" s="168"/>
      <c r="L698" s="164"/>
      <c r="M698" s="169"/>
      <c r="T698" s="170"/>
      <c r="AT698" s="165" t="s">
        <v>189</v>
      </c>
      <c r="AU698" s="165" t="s">
        <v>199</v>
      </c>
      <c r="AV698" s="14" t="s">
        <v>185</v>
      </c>
      <c r="AW698" s="14" t="s">
        <v>41</v>
      </c>
      <c r="AX698" s="14" t="s">
        <v>86</v>
      </c>
      <c r="AY698" s="165" t="s">
        <v>178</v>
      </c>
    </row>
    <row r="699" spans="2:65" s="1" customFormat="1" ht="24.15" customHeight="1">
      <c r="B699" s="34"/>
      <c r="C699" s="133" t="s">
        <v>727</v>
      </c>
      <c r="D699" s="133" t="s">
        <v>180</v>
      </c>
      <c r="E699" s="134" t="s">
        <v>550</v>
      </c>
      <c r="F699" s="135" t="s">
        <v>551</v>
      </c>
      <c r="G699" s="136" t="s">
        <v>202</v>
      </c>
      <c r="H699" s="137">
        <v>358.2</v>
      </c>
      <c r="I699" s="138"/>
      <c r="J699" s="139">
        <f>ROUND(I699*H699,2)</f>
        <v>0</v>
      </c>
      <c r="K699" s="135" t="s">
        <v>184</v>
      </c>
      <c r="L699" s="34"/>
      <c r="M699" s="140" t="s">
        <v>32</v>
      </c>
      <c r="N699" s="141" t="s">
        <v>50</v>
      </c>
      <c r="P699" s="142">
        <f>O699*H699</f>
        <v>0</v>
      </c>
      <c r="Q699" s="142">
        <v>0</v>
      </c>
      <c r="R699" s="142">
        <f>Q699*H699</f>
        <v>0</v>
      </c>
      <c r="S699" s="142">
        <v>0</v>
      </c>
      <c r="T699" s="143">
        <f>S699*H699</f>
        <v>0</v>
      </c>
      <c r="AR699" s="144" t="s">
        <v>185</v>
      </c>
      <c r="AT699" s="144" t="s">
        <v>180</v>
      </c>
      <c r="AU699" s="144" t="s">
        <v>199</v>
      </c>
      <c r="AY699" s="18" t="s">
        <v>178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86</v>
      </c>
      <c r="BK699" s="145">
        <f>ROUND(I699*H699,2)</f>
        <v>0</v>
      </c>
      <c r="BL699" s="18" t="s">
        <v>185</v>
      </c>
      <c r="BM699" s="144" t="s">
        <v>3055</v>
      </c>
    </row>
    <row r="700" spans="2:65" s="1" customFormat="1" ht="10.199999999999999">
      <c r="B700" s="34"/>
      <c r="D700" s="146" t="s">
        <v>187</v>
      </c>
      <c r="F700" s="147" t="s">
        <v>553</v>
      </c>
      <c r="I700" s="148"/>
      <c r="L700" s="34"/>
      <c r="M700" s="149"/>
      <c r="T700" s="55"/>
      <c r="AT700" s="18" t="s">
        <v>187</v>
      </c>
      <c r="AU700" s="18" t="s">
        <v>199</v>
      </c>
    </row>
    <row r="701" spans="2:65" s="12" customFormat="1" ht="10.199999999999999">
      <c r="B701" s="150"/>
      <c r="D701" s="151" t="s">
        <v>189</v>
      </c>
      <c r="E701" s="152" t="s">
        <v>32</v>
      </c>
      <c r="F701" s="153" t="s">
        <v>190</v>
      </c>
      <c r="H701" s="152" t="s">
        <v>32</v>
      </c>
      <c r="I701" s="154"/>
      <c r="L701" s="150"/>
      <c r="M701" s="155"/>
      <c r="T701" s="156"/>
      <c r="AT701" s="152" t="s">
        <v>189</v>
      </c>
      <c r="AU701" s="152" t="s">
        <v>199</v>
      </c>
      <c r="AV701" s="12" t="s">
        <v>86</v>
      </c>
      <c r="AW701" s="12" t="s">
        <v>41</v>
      </c>
      <c r="AX701" s="12" t="s">
        <v>79</v>
      </c>
      <c r="AY701" s="152" t="s">
        <v>178</v>
      </c>
    </row>
    <row r="702" spans="2:65" s="12" customFormat="1" ht="10.199999999999999">
      <c r="B702" s="150"/>
      <c r="D702" s="151" t="s">
        <v>189</v>
      </c>
      <c r="E702" s="152" t="s">
        <v>32</v>
      </c>
      <c r="F702" s="153" t="s">
        <v>2813</v>
      </c>
      <c r="H702" s="152" t="s">
        <v>32</v>
      </c>
      <c r="I702" s="154"/>
      <c r="L702" s="150"/>
      <c r="M702" s="155"/>
      <c r="T702" s="156"/>
      <c r="AT702" s="152" t="s">
        <v>189</v>
      </c>
      <c r="AU702" s="152" t="s">
        <v>199</v>
      </c>
      <c r="AV702" s="12" t="s">
        <v>86</v>
      </c>
      <c r="AW702" s="12" t="s">
        <v>41</v>
      </c>
      <c r="AX702" s="12" t="s">
        <v>79</v>
      </c>
      <c r="AY702" s="152" t="s">
        <v>178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2798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199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3043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199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3" customFormat="1" ht="10.199999999999999">
      <c r="B705" s="157"/>
      <c r="D705" s="151" t="s">
        <v>189</v>
      </c>
      <c r="E705" s="158" t="s">
        <v>32</v>
      </c>
      <c r="F705" s="159" t="s">
        <v>3056</v>
      </c>
      <c r="H705" s="160">
        <v>335.8</v>
      </c>
      <c r="I705" s="161"/>
      <c r="L705" s="157"/>
      <c r="M705" s="162"/>
      <c r="T705" s="163"/>
      <c r="AT705" s="158" t="s">
        <v>189</v>
      </c>
      <c r="AU705" s="158" t="s">
        <v>199</v>
      </c>
      <c r="AV705" s="13" t="s">
        <v>88</v>
      </c>
      <c r="AW705" s="13" t="s">
        <v>41</v>
      </c>
      <c r="AX705" s="13" t="s">
        <v>79</v>
      </c>
      <c r="AY705" s="158" t="s">
        <v>178</v>
      </c>
    </row>
    <row r="706" spans="2:65" s="13" customFormat="1" ht="10.199999999999999">
      <c r="B706" s="157"/>
      <c r="D706" s="151" t="s">
        <v>189</v>
      </c>
      <c r="E706" s="158" t="s">
        <v>32</v>
      </c>
      <c r="F706" s="159" t="s">
        <v>3054</v>
      </c>
      <c r="H706" s="160">
        <v>22.4</v>
      </c>
      <c r="I706" s="161"/>
      <c r="L706" s="157"/>
      <c r="M706" s="162"/>
      <c r="T706" s="163"/>
      <c r="AT706" s="158" t="s">
        <v>189</v>
      </c>
      <c r="AU706" s="158" t="s">
        <v>199</v>
      </c>
      <c r="AV706" s="13" t="s">
        <v>88</v>
      </c>
      <c r="AW706" s="13" t="s">
        <v>41</v>
      </c>
      <c r="AX706" s="13" t="s">
        <v>79</v>
      </c>
      <c r="AY706" s="158" t="s">
        <v>178</v>
      </c>
    </row>
    <row r="707" spans="2:65" s="14" customFormat="1" ht="10.199999999999999">
      <c r="B707" s="164"/>
      <c r="D707" s="151" t="s">
        <v>189</v>
      </c>
      <c r="E707" s="165" t="s">
        <v>32</v>
      </c>
      <c r="F707" s="166" t="s">
        <v>192</v>
      </c>
      <c r="H707" s="167">
        <v>358.2</v>
      </c>
      <c r="I707" s="168"/>
      <c r="L707" s="164"/>
      <c r="M707" s="169"/>
      <c r="T707" s="170"/>
      <c r="AT707" s="165" t="s">
        <v>189</v>
      </c>
      <c r="AU707" s="165" t="s">
        <v>199</v>
      </c>
      <c r="AV707" s="14" t="s">
        <v>185</v>
      </c>
      <c r="AW707" s="14" t="s">
        <v>41</v>
      </c>
      <c r="AX707" s="14" t="s">
        <v>86</v>
      </c>
      <c r="AY707" s="165" t="s">
        <v>178</v>
      </c>
    </row>
    <row r="708" spans="2:65" s="1" customFormat="1" ht="37.799999999999997" customHeight="1">
      <c r="B708" s="34"/>
      <c r="C708" s="133" t="s">
        <v>733</v>
      </c>
      <c r="D708" s="133" t="s">
        <v>180</v>
      </c>
      <c r="E708" s="134" t="s">
        <v>556</v>
      </c>
      <c r="F708" s="135" t="s">
        <v>557</v>
      </c>
      <c r="G708" s="136" t="s">
        <v>401</v>
      </c>
      <c r="H708" s="137">
        <v>164.46799999999999</v>
      </c>
      <c r="I708" s="138"/>
      <c r="J708" s="139">
        <f>ROUND(I708*H708,2)</f>
        <v>0</v>
      </c>
      <c r="K708" s="135" t="s">
        <v>184</v>
      </c>
      <c r="L708" s="34"/>
      <c r="M708" s="140" t="s">
        <v>32</v>
      </c>
      <c r="N708" s="141" t="s">
        <v>50</v>
      </c>
      <c r="P708" s="142">
        <f>O708*H708</f>
        <v>0</v>
      </c>
      <c r="Q708" s="142">
        <v>0</v>
      </c>
      <c r="R708" s="142">
        <f>Q708*H708</f>
        <v>0</v>
      </c>
      <c r="S708" s="142">
        <v>0</v>
      </c>
      <c r="T708" s="143">
        <f>S708*H708</f>
        <v>0</v>
      </c>
      <c r="AR708" s="144" t="s">
        <v>185</v>
      </c>
      <c r="AT708" s="144" t="s">
        <v>180</v>
      </c>
      <c r="AU708" s="144" t="s">
        <v>199</v>
      </c>
      <c r="AY708" s="18" t="s">
        <v>178</v>
      </c>
      <c r="BE708" s="145">
        <f>IF(N708="základní",J708,0)</f>
        <v>0</v>
      </c>
      <c r="BF708" s="145">
        <f>IF(N708="snížená",J708,0)</f>
        <v>0</v>
      </c>
      <c r="BG708" s="145">
        <f>IF(N708="zákl. přenesená",J708,0)</f>
        <v>0</v>
      </c>
      <c r="BH708" s="145">
        <f>IF(N708="sníž. přenesená",J708,0)</f>
        <v>0</v>
      </c>
      <c r="BI708" s="145">
        <f>IF(N708="nulová",J708,0)</f>
        <v>0</v>
      </c>
      <c r="BJ708" s="18" t="s">
        <v>86</v>
      </c>
      <c r="BK708" s="145">
        <f>ROUND(I708*H708,2)</f>
        <v>0</v>
      </c>
      <c r="BL708" s="18" t="s">
        <v>185</v>
      </c>
      <c r="BM708" s="144" t="s">
        <v>3057</v>
      </c>
    </row>
    <row r="709" spans="2:65" s="1" customFormat="1" ht="10.199999999999999">
      <c r="B709" s="34"/>
      <c r="D709" s="146" t="s">
        <v>187</v>
      </c>
      <c r="F709" s="147" t="s">
        <v>559</v>
      </c>
      <c r="I709" s="148"/>
      <c r="L709" s="34"/>
      <c r="M709" s="149"/>
      <c r="T709" s="55"/>
      <c r="AT709" s="18" t="s">
        <v>187</v>
      </c>
      <c r="AU709" s="18" t="s">
        <v>199</v>
      </c>
    </row>
    <row r="710" spans="2:65" s="13" customFormat="1" ht="10.199999999999999">
      <c r="B710" s="157"/>
      <c r="D710" s="151" t="s">
        <v>189</v>
      </c>
      <c r="E710" s="158" t="s">
        <v>32</v>
      </c>
      <c r="F710" s="159" t="s">
        <v>3058</v>
      </c>
      <c r="H710" s="160">
        <v>122.467</v>
      </c>
      <c r="I710" s="161"/>
      <c r="L710" s="157"/>
      <c r="M710" s="162"/>
      <c r="T710" s="163"/>
      <c r="AT710" s="158" t="s">
        <v>189</v>
      </c>
      <c r="AU710" s="158" t="s">
        <v>199</v>
      </c>
      <c r="AV710" s="13" t="s">
        <v>88</v>
      </c>
      <c r="AW710" s="13" t="s">
        <v>41</v>
      </c>
      <c r="AX710" s="13" t="s">
        <v>79</v>
      </c>
      <c r="AY710" s="158" t="s">
        <v>178</v>
      </c>
    </row>
    <row r="711" spans="2:65" s="13" customFormat="1" ht="10.199999999999999">
      <c r="B711" s="157"/>
      <c r="D711" s="151" t="s">
        <v>189</v>
      </c>
      <c r="E711" s="158" t="s">
        <v>32</v>
      </c>
      <c r="F711" s="159" t="s">
        <v>3059</v>
      </c>
      <c r="H711" s="160">
        <v>31.68</v>
      </c>
      <c r="I711" s="161"/>
      <c r="L711" s="157"/>
      <c r="M711" s="162"/>
      <c r="T711" s="163"/>
      <c r="AT711" s="158" t="s">
        <v>189</v>
      </c>
      <c r="AU711" s="158" t="s">
        <v>199</v>
      </c>
      <c r="AV711" s="13" t="s">
        <v>88</v>
      </c>
      <c r="AW711" s="13" t="s">
        <v>41</v>
      </c>
      <c r="AX711" s="13" t="s">
        <v>79</v>
      </c>
      <c r="AY711" s="158" t="s">
        <v>178</v>
      </c>
    </row>
    <row r="712" spans="2:65" s="13" customFormat="1" ht="10.199999999999999">
      <c r="B712" s="157"/>
      <c r="D712" s="151" t="s">
        <v>189</v>
      </c>
      <c r="E712" s="158" t="s">
        <v>32</v>
      </c>
      <c r="F712" s="159" t="s">
        <v>3060</v>
      </c>
      <c r="H712" s="160">
        <v>10.321</v>
      </c>
      <c r="I712" s="161"/>
      <c r="L712" s="157"/>
      <c r="M712" s="162"/>
      <c r="T712" s="163"/>
      <c r="AT712" s="158" t="s">
        <v>189</v>
      </c>
      <c r="AU712" s="158" t="s">
        <v>199</v>
      </c>
      <c r="AV712" s="13" t="s">
        <v>88</v>
      </c>
      <c r="AW712" s="13" t="s">
        <v>41</v>
      </c>
      <c r="AX712" s="13" t="s">
        <v>79</v>
      </c>
      <c r="AY712" s="158" t="s">
        <v>178</v>
      </c>
    </row>
    <row r="713" spans="2:65" s="14" customFormat="1" ht="10.199999999999999">
      <c r="B713" s="164"/>
      <c r="D713" s="151" t="s">
        <v>189</v>
      </c>
      <c r="E713" s="165" t="s">
        <v>32</v>
      </c>
      <c r="F713" s="166" t="s">
        <v>192</v>
      </c>
      <c r="H713" s="167">
        <v>164.46799999999999</v>
      </c>
      <c r="I713" s="168"/>
      <c r="L713" s="164"/>
      <c r="M713" s="169"/>
      <c r="T713" s="170"/>
      <c r="AT713" s="165" t="s">
        <v>189</v>
      </c>
      <c r="AU713" s="165" t="s">
        <v>199</v>
      </c>
      <c r="AV713" s="14" t="s">
        <v>185</v>
      </c>
      <c r="AW713" s="14" t="s">
        <v>41</v>
      </c>
      <c r="AX713" s="14" t="s">
        <v>86</v>
      </c>
      <c r="AY713" s="165" t="s">
        <v>178</v>
      </c>
    </row>
    <row r="714" spans="2:65" s="1" customFormat="1" ht="37.799999999999997" customHeight="1">
      <c r="B714" s="34"/>
      <c r="C714" s="133" t="s">
        <v>737</v>
      </c>
      <c r="D714" s="133" t="s">
        <v>180</v>
      </c>
      <c r="E714" s="134" t="s">
        <v>564</v>
      </c>
      <c r="F714" s="135" t="s">
        <v>565</v>
      </c>
      <c r="G714" s="136" t="s">
        <v>401</v>
      </c>
      <c r="H714" s="137">
        <v>2302.5520000000001</v>
      </c>
      <c r="I714" s="138"/>
      <c r="J714" s="139">
        <f>ROUND(I714*H714,2)</f>
        <v>0</v>
      </c>
      <c r="K714" s="135" t="s">
        <v>184</v>
      </c>
      <c r="L714" s="34"/>
      <c r="M714" s="140" t="s">
        <v>32</v>
      </c>
      <c r="N714" s="141" t="s">
        <v>50</v>
      </c>
      <c r="P714" s="142">
        <f>O714*H714</f>
        <v>0</v>
      </c>
      <c r="Q714" s="142">
        <v>0</v>
      </c>
      <c r="R714" s="142">
        <f>Q714*H714</f>
        <v>0</v>
      </c>
      <c r="S714" s="142">
        <v>0</v>
      </c>
      <c r="T714" s="143">
        <f>S714*H714</f>
        <v>0</v>
      </c>
      <c r="AR714" s="144" t="s">
        <v>185</v>
      </c>
      <c r="AT714" s="144" t="s">
        <v>180</v>
      </c>
      <c r="AU714" s="144" t="s">
        <v>199</v>
      </c>
      <c r="AY714" s="18" t="s">
        <v>178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86</v>
      </c>
      <c r="BK714" s="145">
        <f>ROUND(I714*H714,2)</f>
        <v>0</v>
      </c>
      <c r="BL714" s="18" t="s">
        <v>185</v>
      </c>
      <c r="BM714" s="144" t="s">
        <v>3061</v>
      </c>
    </row>
    <row r="715" spans="2:65" s="1" customFormat="1" ht="10.199999999999999">
      <c r="B715" s="34"/>
      <c r="D715" s="146" t="s">
        <v>187</v>
      </c>
      <c r="F715" s="147" t="s">
        <v>567</v>
      </c>
      <c r="I715" s="148"/>
      <c r="L715" s="34"/>
      <c r="M715" s="149"/>
      <c r="T715" s="55"/>
      <c r="AT715" s="18" t="s">
        <v>187</v>
      </c>
      <c r="AU715" s="18" t="s">
        <v>199</v>
      </c>
    </row>
    <row r="716" spans="2:65" s="13" customFormat="1" ht="10.199999999999999">
      <c r="B716" s="157"/>
      <c r="D716" s="151" t="s">
        <v>189</v>
      </c>
      <c r="E716" s="158" t="s">
        <v>32</v>
      </c>
      <c r="F716" s="159" t="s">
        <v>3062</v>
      </c>
      <c r="H716" s="160">
        <v>164.46799999999999</v>
      </c>
      <c r="I716" s="161"/>
      <c r="L716" s="157"/>
      <c r="M716" s="162"/>
      <c r="T716" s="163"/>
      <c r="AT716" s="158" t="s">
        <v>189</v>
      </c>
      <c r="AU716" s="158" t="s">
        <v>199</v>
      </c>
      <c r="AV716" s="13" t="s">
        <v>88</v>
      </c>
      <c r="AW716" s="13" t="s">
        <v>41</v>
      </c>
      <c r="AX716" s="13" t="s">
        <v>86</v>
      </c>
      <c r="AY716" s="158" t="s">
        <v>178</v>
      </c>
    </row>
    <row r="717" spans="2:65" s="13" customFormat="1" ht="10.199999999999999">
      <c r="B717" s="157"/>
      <c r="D717" s="151" t="s">
        <v>189</v>
      </c>
      <c r="F717" s="159" t="s">
        <v>3063</v>
      </c>
      <c r="H717" s="160">
        <v>2302.5520000000001</v>
      </c>
      <c r="I717" s="161"/>
      <c r="L717" s="157"/>
      <c r="M717" s="162"/>
      <c r="T717" s="163"/>
      <c r="AT717" s="158" t="s">
        <v>189</v>
      </c>
      <c r="AU717" s="158" t="s">
        <v>199</v>
      </c>
      <c r="AV717" s="13" t="s">
        <v>88</v>
      </c>
      <c r="AW717" s="13" t="s">
        <v>4</v>
      </c>
      <c r="AX717" s="13" t="s">
        <v>86</v>
      </c>
      <c r="AY717" s="158" t="s">
        <v>178</v>
      </c>
    </row>
    <row r="718" spans="2:65" s="1" customFormat="1" ht="37.799999999999997" customHeight="1">
      <c r="B718" s="34"/>
      <c r="C718" s="133" t="s">
        <v>741</v>
      </c>
      <c r="D718" s="133" t="s">
        <v>180</v>
      </c>
      <c r="E718" s="134" t="s">
        <v>571</v>
      </c>
      <c r="F718" s="135" t="s">
        <v>572</v>
      </c>
      <c r="G718" s="136" t="s">
        <v>401</v>
      </c>
      <c r="H718" s="137">
        <v>83.03</v>
      </c>
      <c r="I718" s="138"/>
      <c r="J718" s="139">
        <f>ROUND(I718*H718,2)</f>
        <v>0</v>
      </c>
      <c r="K718" s="135" t="s">
        <v>184</v>
      </c>
      <c r="L718" s="34"/>
      <c r="M718" s="140" t="s">
        <v>32</v>
      </c>
      <c r="N718" s="141" t="s">
        <v>50</v>
      </c>
      <c r="P718" s="142">
        <f>O718*H718</f>
        <v>0</v>
      </c>
      <c r="Q718" s="142">
        <v>0</v>
      </c>
      <c r="R718" s="142">
        <f>Q718*H718</f>
        <v>0</v>
      </c>
      <c r="S718" s="142">
        <v>0</v>
      </c>
      <c r="T718" s="143">
        <f>S718*H718</f>
        <v>0</v>
      </c>
      <c r="AR718" s="144" t="s">
        <v>185</v>
      </c>
      <c r="AT718" s="144" t="s">
        <v>180</v>
      </c>
      <c r="AU718" s="144" t="s">
        <v>199</v>
      </c>
      <c r="AY718" s="18" t="s">
        <v>178</v>
      </c>
      <c r="BE718" s="145">
        <f>IF(N718="základní",J718,0)</f>
        <v>0</v>
      </c>
      <c r="BF718" s="145">
        <f>IF(N718="snížená",J718,0)</f>
        <v>0</v>
      </c>
      <c r="BG718" s="145">
        <f>IF(N718="zákl. přenesená",J718,0)</f>
        <v>0</v>
      </c>
      <c r="BH718" s="145">
        <f>IF(N718="sníž. přenesená",J718,0)</f>
        <v>0</v>
      </c>
      <c r="BI718" s="145">
        <f>IF(N718="nulová",J718,0)</f>
        <v>0</v>
      </c>
      <c r="BJ718" s="18" t="s">
        <v>86</v>
      </c>
      <c r="BK718" s="145">
        <f>ROUND(I718*H718,2)</f>
        <v>0</v>
      </c>
      <c r="BL718" s="18" t="s">
        <v>185</v>
      </c>
      <c r="BM718" s="144" t="s">
        <v>3064</v>
      </c>
    </row>
    <row r="719" spans="2:65" s="1" customFormat="1" ht="10.199999999999999">
      <c r="B719" s="34"/>
      <c r="D719" s="146" t="s">
        <v>187</v>
      </c>
      <c r="F719" s="147" t="s">
        <v>574</v>
      </c>
      <c r="I719" s="148"/>
      <c r="L719" s="34"/>
      <c r="M719" s="149"/>
      <c r="T719" s="55"/>
      <c r="AT719" s="18" t="s">
        <v>187</v>
      </c>
      <c r="AU719" s="18" t="s">
        <v>199</v>
      </c>
    </row>
    <row r="720" spans="2:65" s="13" customFormat="1" ht="10.199999999999999">
      <c r="B720" s="157"/>
      <c r="D720" s="151" t="s">
        <v>189</v>
      </c>
      <c r="E720" s="158" t="s">
        <v>32</v>
      </c>
      <c r="F720" s="159" t="s">
        <v>3065</v>
      </c>
      <c r="H720" s="160">
        <v>83.03</v>
      </c>
      <c r="I720" s="161"/>
      <c r="L720" s="157"/>
      <c r="M720" s="162"/>
      <c r="T720" s="163"/>
      <c r="AT720" s="158" t="s">
        <v>189</v>
      </c>
      <c r="AU720" s="158" t="s">
        <v>199</v>
      </c>
      <c r="AV720" s="13" t="s">
        <v>88</v>
      </c>
      <c r="AW720" s="13" t="s">
        <v>41</v>
      </c>
      <c r="AX720" s="13" t="s">
        <v>86</v>
      </c>
      <c r="AY720" s="158" t="s">
        <v>178</v>
      </c>
    </row>
    <row r="721" spans="2:65" s="1" customFormat="1" ht="37.799999999999997" customHeight="1">
      <c r="B721" s="34"/>
      <c r="C721" s="133" t="s">
        <v>745</v>
      </c>
      <c r="D721" s="133" t="s">
        <v>180</v>
      </c>
      <c r="E721" s="134" t="s">
        <v>577</v>
      </c>
      <c r="F721" s="135" t="s">
        <v>565</v>
      </c>
      <c r="G721" s="136" t="s">
        <v>401</v>
      </c>
      <c r="H721" s="137">
        <v>1162.42</v>
      </c>
      <c r="I721" s="138"/>
      <c r="J721" s="139">
        <f>ROUND(I721*H721,2)</f>
        <v>0</v>
      </c>
      <c r="K721" s="135" t="s">
        <v>184</v>
      </c>
      <c r="L721" s="34"/>
      <c r="M721" s="140" t="s">
        <v>32</v>
      </c>
      <c r="N721" s="141" t="s">
        <v>50</v>
      </c>
      <c r="P721" s="142">
        <f>O721*H721</f>
        <v>0</v>
      </c>
      <c r="Q721" s="142">
        <v>0</v>
      </c>
      <c r="R721" s="142">
        <f>Q721*H721</f>
        <v>0</v>
      </c>
      <c r="S721" s="142">
        <v>0</v>
      </c>
      <c r="T721" s="143">
        <f>S721*H721</f>
        <v>0</v>
      </c>
      <c r="AR721" s="144" t="s">
        <v>185</v>
      </c>
      <c r="AT721" s="144" t="s">
        <v>180</v>
      </c>
      <c r="AU721" s="144" t="s">
        <v>199</v>
      </c>
      <c r="AY721" s="18" t="s">
        <v>178</v>
      </c>
      <c r="BE721" s="145">
        <f>IF(N721="základní",J721,0)</f>
        <v>0</v>
      </c>
      <c r="BF721" s="145">
        <f>IF(N721="snížená",J721,0)</f>
        <v>0</v>
      </c>
      <c r="BG721" s="145">
        <f>IF(N721="zákl. přenesená",J721,0)</f>
        <v>0</v>
      </c>
      <c r="BH721" s="145">
        <f>IF(N721="sníž. přenesená",J721,0)</f>
        <v>0</v>
      </c>
      <c r="BI721" s="145">
        <f>IF(N721="nulová",J721,0)</f>
        <v>0</v>
      </c>
      <c r="BJ721" s="18" t="s">
        <v>86</v>
      </c>
      <c r="BK721" s="145">
        <f>ROUND(I721*H721,2)</f>
        <v>0</v>
      </c>
      <c r="BL721" s="18" t="s">
        <v>185</v>
      </c>
      <c r="BM721" s="144" t="s">
        <v>3066</v>
      </c>
    </row>
    <row r="722" spans="2:65" s="1" customFormat="1" ht="10.199999999999999">
      <c r="B722" s="34"/>
      <c r="D722" s="146" t="s">
        <v>187</v>
      </c>
      <c r="F722" s="147" t="s">
        <v>579</v>
      </c>
      <c r="I722" s="148"/>
      <c r="L722" s="34"/>
      <c r="M722" s="149"/>
      <c r="T722" s="55"/>
      <c r="AT722" s="18" t="s">
        <v>187</v>
      </c>
      <c r="AU722" s="18" t="s">
        <v>199</v>
      </c>
    </row>
    <row r="723" spans="2:65" s="13" customFormat="1" ht="10.199999999999999">
      <c r="B723" s="157"/>
      <c r="D723" s="151" t="s">
        <v>189</v>
      </c>
      <c r="E723" s="158" t="s">
        <v>32</v>
      </c>
      <c r="F723" s="159" t="s">
        <v>3067</v>
      </c>
      <c r="H723" s="160">
        <v>83.03</v>
      </c>
      <c r="I723" s="161"/>
      <c r="L723" s="157"/>
      <c r="M723" s="162"/>
      <c r="T723" s="163"/>
      <c r="AT723" s="158" t="s">
        <v>189</v>
      </c>
      <c r="AU723" s="158" t="s">
        <v>199</v>
      </c>
      <c r="AV723" s="13" t="s">
        <v>88</v>
      </c>
      <c r="AW723" s="13" t="s">
        <v>41</v>
      </c>
      <c r="AX723" s="13" t="s">
        <v>86</v>
      </c>
      <c r="AY723" s="158" t="s">
        <v>178</v>
      </c>
    </row>
    <row r="724" spans="2:65" s="13" customFormat="1" ht="10.199999999999999">
      <c r="B724" s="157"/>
      <c r="D724" s="151" t="s">
        <v>189</v>
      </c>
      <c r="F724" s="159" t="s">
        <v>3068</v>
      </c>
      <c r="H724" s="160">
        <v>1162.42</v>
      </c>
      <c r="I724" s="161"/>
      <c r="L724" s="157"/>
      <c r="M724" s="162"/>
      <c r="T724" s="163"/>
      <c r="AT724" s="158" t="s">
        <v>189</v>
      </c>
      <c r="AU724" s="158" t="s">
        <v>199</v>
      </c>
      <c r="AV724" s="13" t="s">
        <v>88</v>
      </c>
      <c r="AW724" s="13" t="s">
        <v>4</v>
      </c>
      <c r="AX724" s="13" t="s">
        <v>86</v>
      </c>
      <c r="AY724" s="158" t="s">
        <v>178</v>
      </c>
    </row>
    <row r="725" spans="2:65" s="1" customFormat="1" ht="24.15" customHeight="1">
      <c r="B725" s="34"/>
      <c r="C725" s="133" t="s">
        <v>754</v>
      </c>
      <c r="D725" s="133" t="s">
        <v>180</v>
      </c>
      <c r="E725" s="134" t="s">
        <v>583</v>
      </c>
      <c r="F725" s="135" t="s">
        <v>584</v>
      </c>
      <c r="G725" s="136" t="s">
        <v>401</v>
      </c>
      <c r="H725" s="137">
        <v>247.49799999999999</v>
      </c>
      <c r="I725" s="138"/>
      <c r="J725" s="139">
        <f>ROUND(I725*H725,2)</f>
        <v>0</v>
      </c>
      <c r="K725" s="135" t="s">
        <v>184</v>
      </c>
      <c r="L725" s="34"/>
      <c r="M725" s="140" t="s">
        <v>32</v>
      </c>
      <c r="N725" s="141" t="s">
        <v>50</v>
      </c>
      <c r="P725" s="142">
        <f>O725*H725</f>
        <v>0</v>
      </c>
      <c r="Q725" s="142">
        <v>0</v>
      </c>
      <c r="R725" s="142">
        <f>Q725*H725</f>
        <v>0</v>
      </c>
      <c r="S725" s="142">
        <v>0</v>
      </c>
      <c r="T725" s="143">
        <f>S725*H725</f>
        <v>0</v>
      </c>
      <c r="AR725" s="144" t="s">
        <v>185</v>
      </c>
      <c r="AT725" s="144" t="s">
        <v>180</v>
      </c>
      <c r="AU725" s="144" t="s">
        <v>199</v>
      </c>
      <c r="AY725" s="18" t="s">
        <v>178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86</v>
      </c>
      <c r="BK725" s="145">
        <f>ROUND(I725*H725,2)</f>
        <v>0</v>
      </c>
      <c r="BL725" s="18" t="s">
        <v>185</v>
      </c>
      <c r="BM725" s="144" t="s">
        <v>3069</v>
      </c>
    </row>
    <row r="726" spans="2:65" s="1" customFormat="1" ht="10.199999999999999">
      <c r="B726" s="34"/>
      <c r="D726" s="146" t="s">
        <v>187</v>
      </c>
      <c r="F726" s="147" t="s">
        <v>586</v>
      </c>
      <c r="I726" s="148"/>
      <c r="L726" s="34"/>
      <c r="M726" s="149"/>
      <c r="T726" s="55"/>
      <c r="AT726" s="18" t="s">
        <v>187</v>
      </c>
      <c r="AU726" s="18" t="s">
        <v>199</v>
      </c>
    </row>
    <row r="727" spans="2:65" s="13" customFormat="1" ht="10.199999999999999">
      <c r="B727" s="157"/>
      <c r="D727" s="151" t="s">
        <v>189</v>
      </c>
      <c r="E727" s="158" t="s">
        <v>32</v>
      </c>
      <c r="F727" s="159" t="s">
        <v>3058</v>
      </c>
      <c r="H727" s="160">
        <v>122.467</v>
      </c>
      <c r="I727" s="161"/>
      <c r="L727" s="157"/>
      <c r="M727" s="162"/>
      <c r="T727" s="163"/>
      <c r="AT727" s="158" t="s">
        <v>189</v>
      </c>
      <c r="AU727" s="158" t="s">
        <v>199</v>
      </c>
      <c r="AV727" s="13" t="s">
        <v>88</v>
      </c>
      <c r="AW727" s="13" t="s">
        <v>41</v>
      </c>
      <c r="AX727" s="13" t="s">
        <v>79</v>
      </c>
      <c r="AY727" s="158" t="s">
        <v>178</v>
      </c>
    </row>
    <row r="728" spans="2:65" s="13" customFormat="1" ht="10.199999999999999">
      <c r="B728" s="157"/>
      <c r="D728" s="151" t="s">
        <v>189</v>
      </c>
      <c r="E728" s="158" t="s">
        <v>32</v>
      </c>
      <c r="F728" s="159" t="s">
        <v>3059</v>
      </c>
      <c r="H728" s="160">
        <v>31.68</v>
      </c>
      <c r="I728" s="161"/>
      <c r="L728" s="157"/>
      <c r="M728" s="162"/>
      <c r="T728" s="163"/>
      <c r="AT728" s="158" t="s">
        <v>189</v>
      </c>
      <c r="AU728" s="158" t="s">
        <v>199</v>
      </c>
      <c r="AV728" s="13" t="s">
        <v>88</v>
      </c>
      <c r="AW728" s="13" t="s">
        <v>41</v>
      </c>
      <c r="AX728" s="13" t="s">
        <v>79</v>
      </c>
      <c r="AY728" s="158" t="s">
        <v>178</v>
      </c>
    </row>
    <row r="729" spans="2:65" s="13" customFormat="1" ht="10.199999999999999">
      <c r="B729" s="157"/>
      <c r="D729" s="151" t="s">
        <v>189</v>
      </c>
      <c r="E729" s="158" t="s">
        <v>32</v>
      </c>
      <c r="F729" s="159" t="s">
        <v>3060</v>
      </c>
      <c r="H729" s="160">
        <v>10.321</v>
      </c>
      <c r="I729" s="161"/>
      <c r="L729" s="157"/>
      <c r="M729" s="162"/>
      <c r="T729" s="163"/>
      <c r="AT729" s="158" t="s">
        <v>189</v>
      </c>
      <c r="AU729" s="158" t="s">
        <v>199</v>
      </c>
      <c r="AV729" s="13" t="s">
        <v>88</v>
      </c>
      <c r="AW729" s="13" t="s">
        <v>41</v>
      </c>
      <c r="AX729" s="13" t="s">
        <v>79</v>
      </c>
      <c r="AY729" s="158" t="s">
        <v>178</v>
      </c>
    </row>
    <row r="730" spans="2:65" s="13" customFormat="1" ht="10.199999999999999">
      <c r="B730" s="157"/>
      <c r="D730" s="151" t="s">
        <v>189</v>
      </c>
      <c r="E730" s="158" t="s">
        <v>32</v>
      </c>
      <c r="F730" s="159" t="s">
        <v>3065</v>
      </c>
      <c r="H730" s="160">
        <v>83.03</v>
      </c>
      <c r="I730" s="161"/>
      <c r="L730" s="157"/>
      <c r="M730" s="162"/>
      <c r="T730" s="163"/>
      <c r="AT730" s="158" t="s">
        <v>189</v>
      </c>
      <c r="AU730" s="158" t="s">
        <v>199</v>
      </c>
      <c r="AV730" s="13" t="s">
        <v>88</v>
      </c>
      <c r="AW730" s="13" t="s">
        <v>41</v>
      </c>
      <c r="AX730" s="13" t="s">
        <v>79</v>
      </c>
      <c r="AY730" s="158" t="s">
        <v>178</v>
      </c>
    </row>
    <row r="731" spans="2:65" s="14" customFormat="1" ht="10.199999999999999">
      <c r="B731" s="164"/>
      <c r="D731" s="151" t="s">
        <v>189</v>
      </c>
      <c r="E731" s="165" t="s">
        <v>32</v>
      </c>
      <c r="F731" s="166" t="s">
        <v>192</v>
      </c>
      <c r="H731" s="167">
        <v>247.49799999999999</v>
      </c>
      <c r="I731" s="168"/>
      <c r="L731" s="164"/>
      <c r="M731" s="169"/>
      <c r="T731" s="170"/>
      <c r="AT731" s="165" t="s">
        <v>189</v>
      </c>
      <c r="AU731" s="165" t="s">
        <v>199</v>
      </c>
      <c r="AV731" s="14" t="s">
        <v>185</v>
      </c>
      <c r="AW731" s="14" t="s">
        <v>41</v>
      </c>
      <c r="AX731" s="14" t="s">
        <v>86</v>
      </c>
      <c r="AY731" s="165" t="s">
        <v>178</v>
      </c>
    </row>
    <row r="732" spans="2:65" s="1" customFormat="1" ht="44.25" customHeight="1">
      <c r="B732" s="34"/>
      <c r="C732" s="133" t="s">
        <v>760</v>
      </c>
      <c r="D732" s="133" t="s">
        <v>180</v>
      </c>
      <c r="E732" s="134" t="s">
        <v>588</v>
      </c>
      <c r="F732" s="135" t="s">
        <v>589</v>
      </c>
      <c r="G732" s="136" t="s">
        <v>401</v>
      </c>
      <c r="H732" s="137">
        <v>114.71</v>
      </c>
      <c r="I732" s="138"/>
      <c r="J732" s="139">
        <f>ROUND(I732*H732,2)</f>
        <v>0</v>
      </c>
      <c r="K732" s="135" t="s">
        <v>184</v>
      </c>
      <c r="L732" s="34"/>
      <c r="M732" s="140" t="s">
        <v>32</v>
      </c>
      <c r="N732" s="141" t="s">
        <v>50</v>
      </c>
      <c r="P732" s="142">
        <f>O732*H732</f>
        <v>0</v>
      </c>
      <c r="Q732" s="142">
        <v>0</v>
      </c>
      <c r="R732" s="142">
        <f>Q732*H732</f>
        <v>0</v>
      </c>
      <c r="S732" s="142">
        <v>0</v>
      </c>
      <c r="T732" s="143">
        <f>S732*H732</f>
        <v>0</v>
      </c>
      <c r="AR732" s="144" t="s">
        <v>185</v>
      </c>
      <c r="AT732" s="144" t="s">
        <v>180</v>
      </c>
      <c r="AU732" s="144" t="s">
        <v>199</v>
      </c>
      <c r="AY732" s="18" t="s">
        <v>178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8" t="s">
        <v>86</v>
      </c>
      <c r="BK732" s="145">
        <f>ROUND(I732*H732,2)</f>
        <v>0</v>
      </c>
      <c r="BL732" s="18" t="s">
        <v>185</v>
      </c>
      <c r="BM732" s="144" t="s">
        <v>3070</v>
      </c>
    </row>
    <row r="733" spans="2:65" s="1" customFormat="1" ht="10.199999999999999">
      <c r="B733" s="34"/>
      <c r="D733" s="146" t="s">
        <v>187</v>
      </c>
      <c r="F733" s="147" t="s">
        <v>591</v>
      </c>
      <c r="I733" s="148"/>
      <c r="L733" s="34"/>
      <c r="M733" s="149"/>
      <c r="T733" s="55"/>
      <c r="AT733" s="18" t="s">
        <v>187</v>
      </c>
      <c r="AU733" s="18" t="s">
        <v>199</v>
      </c>
    </row>
    <row r="734" spans="2:65" s="13" customFormat="1" ht="10.199999999999999">
      <c r="B734" s="157"/>
      <c r="D734" s="151" t="s">
        <v>189</v>
      </c>
      <c r="E734" s="158" t="s">
        <v>32</v>
      </c>
      <c r="F734" s="159" t="s">
        <v>3059</v>
      </c>
      <c r="H734" s="160">
        <v>31.68</v>
      </c>
      <c r="I734" s="161"/>
      <c r="L734" s="157"/>
      <c r="M734" s="162"/>
      <c r="T734" s="163"/>
      <c r="AT734" s="158" t="s">
        <v>189</v>
      </c>
      <c r="AU734" s="158" t="s">
        <v>199</v>
      </c>
      <c r="AV734" s="13" t="s">
        <v>88</v>
      </c>
      <c r="AW734" s="13" t="s">
        <v>41</v>
      </c>
      <c r="AX734" s="13" t="s">
        <v>79</v>
      </c>
      <c r="AY734" s="158" t="s">
        <v>178</v>
      </c>
    </row>
    <row r="735" spans="2:65" s="13" customFormat="1" ht="10.199999999999999">
      <c r="B735" s="157"/>
      <c r="D735" s="151" t="s">
        <v>189</v>
      </c>
      <c r="E735" s="158" t="s">
        <v>32</v>
      </c>
      <c r="F735" s="159" t="s">
        <v>3065</v>
      </c>
      <c r="H735" s="160">
        <v>83.03</v>
      </c>
      <c r="I735" s="161"/>
      <c r="L735" s="157"/>
      <c r="M735" s="162"/>
      <c r="T735" s="163"/>
      <c r="AT735" s="158" t="s">
        <v>189</v>
      </c>
      <c r="AU735" s="158" t="s">
        <v>199</v>
      </c>
      <c r="AV735" s="13" t="s">
        <v>88</v>
      </c>
      <c r="AW735" s="13" t="s">
        <v>41</v>
      </c>
      <c r="AX735" s="13" t="s">
        <v>79</v>
      </c>
      <c r="AY735" s="158" t="s">
        <v>178</v>
      </c>
    </row>
    <row r="736" spans="2:65" s="14" customFormat="1" ht="10.199999999999999">
      <c r="B736" s="164"/>
      <c r="D736" s="151" t="s">
        <v>189</v>
      </c>
      <c r="E736" s="165" t="s">
        <v>32</v>
      </c>
      <c r="F736" s="166" t="s">
        <v>192</v>
      </c>
      <c r="H736" s="167">
        <v>114.71</v>
      </c>
      <c r="I736" s="168"/>
      <c r="L736" s="164"/>
      <c r="M736" s="169"/>
      <c r="T736" s="170"/>
      <c r="AT736" s="165" t="s">
        <v>189</v>
      </c>
      <c r="AU736" s="165" t="s">
        <v>199</v>
      </c>
      <c r="AV736" s="14" t="s">
        <v>185</v>
      </c>
      <c r="AW736" s="14" t="s">
        <v>41</v>
      </c>
      <c r="AX736" s="14" t="s">
        <v>86</v>
      </c>
      <c r="AY736" s="165" t="s">
        <v>178</v>
      </c>
    </row>
    <row r="737" spans="2:65" s="1" customFormat="1" ht="44.25" customHeight="1">
      <c r="B737" s="34"/>
      <c r="C737" s="133" t="s">
        <v>766</v>
      </c>
      <c r="D737" s="133" t="s">
        <v>180</v>
      </c>
      <c r="E737" s="134" t="s">
        <v>593</v>
      </c>
      <c r="F737" s="135" t="s">
        <v>406</v>
      </c>
      <c r="G737" s="136" t="s">
        <v>401</v>
      </c>
      <c r="H737" s="137">
        <v>132.78800000000001</v>
      </c>
      <c r="I737" s="138"/>
      <c r="J737" s="139">
        <f>ROUND(I737*H737,2)</f>
        <v>0</v>
      </c>
      <c r="K737" s="135" t="s">
        <v>184</v>
      </c>
      <c r="L737" s="34"/>
      <c r="M737" s="140" t="s">
        <v>32</v>
      </c>
      <c r="N737" s="141" t="s">
        <v>50</v>
      </c>
      <c r="P737" s="142">
        <f>O737*H737</f>
        <v>0</v>
      </c>
      <c r="Q737" s="142">
        <v>0</v>
      </c>
      <c r="R737" s="142">
        <f>Q737*H737</f>
        <v>0</v>
      </c>
      <c r="S737" s="142">
        <v>0</v>
      </c>
      <c r="T737" s="143">
        <f>S737*H737</f>
        <v>0</v>
      </c>
      <c r="AR737" s="144" t="s">
        <v>185</v>
      </c>
      <c r="AT737" s="144" t="s">
        <v>180</v>
      </c>
      <c r="AU737" s="144" t="s">
        <v>199</v>
      </c>
      <c r="AY737" s="18" t="s">
        <v>178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8" t="s">
        <v>86</v>
      </c>
      <c r="BK737" s="145">
        <f>ROUND(I737*H737,2)</f>
        <v>0</v>
      </c>
      <c r="BL737" s="18" t="s">
        <v>185</v>
      </c>
      <c r="BM737" s="144" t="s">
        <v>3071</v>
      </c>
    </row>
    <row r="738" spans="2:65" s="1" customFormat="1" ht="10.199999999999999">
      <c r="B738" s="34"/>
      <c r="D738" s="146" t="s">
        <v>187</v>
      </c>
      <c r="F738" s="147" t="s">
        <v>595</v>
      </c>
      <c r="I738" s="148"/>
      <c r="L738" s="34"/>
      <c r="M738" s="149"/>
      <c r="T738" s="55"/>
      <c r="AT738" s="18" t="s">
        <v>187</v>
      </c>
      <c r="AU738" s="18" t="s">
        <v>199</v>
      </c>
    </row>
    <row r="739" spans="2:65" s="13" customFormat="1" ht="10.199999999999999">
      <c r="B739" s="157"/>
      <c r="D739" s="151" t="s">
        <v>189</v>
      </c>
      <c r="E739" s="158" t="s">
        <v>32</v>
      </c>
      <c r="F739" s="159" t="s">
        <v>3058</v>
      </c>
      <c r="H739" s="160">
        <v>122.467</v>
      </c>
      <c r="I739" s="161"/>
      <c r="L739" s="157"/>
      <c r="M739" s="162"/>
      <c r="T739" s="163"/>
      <c r="AT739" s="158" t="s">
        <v>189</v>
      </c>
      <c r="AU739" s="158" t="s">
        <v>199</v>
      </c>
      <c r="AV739" s="13" t="s">
        <v>88</v>
      </c>
      <c r="AW739" s="13" t="s">
        <v>41</v>
      </c>
      <c r="AX739" s="13" t="s">
        <v>79</v>
      </c>
      <c r="AY739" s="158" t="s">
        <v>178</v>
      </c>
    </row>
    <row r="740" spans="2:65" s="13" customFormat="1" ht="10.199999999999999">
      <c r="B740" s="157"/>
      <c r="D740" s="151" t="s">
        <v>189</v>
      </c>
      <c r="E740" s="158" t="s">
        <v>32</v>
      </c>
      <c r="F740" s="159" t="s">
        <v>3060</v>
      </c>
      <c r="H740" s="160">
        <v>10.321</v>
      </c>
      <c r="I740" s="161"/>
      <c r="L740" s="157"/>
      <c r="M740" s="162"/>
      <c r="T740" s="163"/>
      <c r="AT740" s="158" t="s">
        <v>189</v>
      </c>
      <c r="AU740" s="158" t="s">
        <v>199</v>
      </c>
      <c r="AV740" s="13" t="s">
        <v>88</v>
      </c>
      <c r="AW740" s="13" t="s">
        <v>41</v>
      </c>
      <c r="AX740" s="13" t="s">
        <v>79</v>
      </c>
      <c r="AY740" s="158" t="s">
        <v>178</v>
      </c>
    </row>
    <row r="741" spans="2:65" s="14" customFormat="1" ht="10.199999999999999">
      <c r="B741" s="164"/>
      <c r="D741" s="151" t="s">
        <v>189</v>
      </c>
      <c r="E741" s="165" t="s">
        <v>32</v>
      </c>
      <c r="F741" s="166" t="s">
        <v>192</v>
      </c>
      <c r="H741" s="167">
        <v>132.78800000000001</v>
      </c>
      <c r="I741" s="168"/>
      <c r="L741" s="164"/>
      <c r="M741" s="169"/>
      <c r="T741" s="170"/>
      <c r="AT741" s="165" t="s">
        <v>189</v>
      </c>
      <c r="AU741" s="165" t="s">
        <v>199</v>
      </c>
      <c r="AV741" s="14" t="s">
        <v>185</v>
      </c>
      <c r="AW741" s="14" t="s">
        <v>41</v>
      </c>
      <c r="AX741" s="14" t="s">
        <v>86</v>
      </c>
      <c r="AY741" s="165" t="s">
        <v>178</v>
      </c>
    </row>
    <row r="742" spans="2:65" s="1" customFormat="1" ht="33" customHeight="1">
      <c r="B742" s="34"/>
      <c r="C742" s="133" t="s">
        <v>771</v>
      </c>
      <c r="D742" s="133" t="s">
        <v>180</v>
      </c>
      <c r="E742" s="134" t="s">
        <v>3072</v>
      </c>
      <c r="F742" s="135" t="s">
        <v>3073</v>
      </c>
      <c r="G742" s="136" t="s">
        <v>234</v>
      </c>
      <c r="H742" s="137">
        <v>211.15</v>
      </c>
      <c r="I742" s="138"/>
      <c r="J742" s="139">
        <f>ROUND(I742*H742,2)</f>
        <v>0</v>
      </c>
      <c r="K742" s="135" t="s">
        <v>184</v>
      </c>
      <c r="L742" s="34"/>
      <c r="M742" s="140" t="s">
        <v>32</v>
      </c>
      <c r="N742" s="141" t="s">
        <v>50</v>
      </c>
      <c r="P742" s="142">
        <f>O742*H742</f>
        <v>0</v>
      </c>
      <c r="Q742" s="142">
        <v>0</v>
      </c>
      <c r="R742" s="142">
        <f>Q742*H742</f>
        <v>0</v>
      </c>
      <c r="S742" s="142">
        <v>0</v>
      </c>
      <c r="T742" s="143">
        <f>S742*H742</f>
        <v>0</v>
      </c>
      <c r="AR742" s="144" t="s">
        <v>185</v>
      </c>
      <c r="AT742" s="144" t="s">
        <v>180</v>
      </c>
      <c r="AU742" s="144" t="s">
        <v>199</v>
      </c>
      <c r="AY742" s="18" t="s">
        <v>178</v>
      </c>
      <c r="BE742" s="145">
        <f>IF(N742="základní",J742,0)</f>
        <v>0</v>
      </c>
      <c r="BF742" s="145">
        <f>IF(N742="snížená",J742,0)</f>
        <v>0</v>
      </c>
      <c r="BG742" s="145">
        <f>IF(N742="zákl. přenesená",J742,0)</f>
        <v>0</v>
      </c>
      <c r="BH742" s="145">
        <f>IF(N742="sníž. přenesená",J742,0)</f>
        <v>0</v>
      </c>
      <c r="BI742" s="145">
        <f>IF(N742="nulová",J742,0)</f>
        <v>0</v>
      </c>
      <c r="BJ742" s="18" t="s">
        <v>86</v>
      </c>
      <c r="BK742" s="145">
        <f>ROUND(I742*H742,2)</f>
        <v>0</v>
      </c>
      <c r="BL742" s="18" t="s">
        <v>185</v>
      </c>
      <c r="BM742" s="144" t="s">
        <v>3074</v>
      </c>
    </row>
    <row r="743" spans="2:65" s="1" customFormat="1" ht="10.199999999999999">
      <c r="B743" s="34"/>
      <c r="D743" s="146" t="s">
        <v>187</v>
      </c>
      <c r="F743" s="147" t="s">
        <v>3075</v>
      </c>
      <c r="I743" s="148"/>
      <c r="L743" s="34"/>
      <c r="M743" s="149"/>
      <c r="T743" s="55"/>
      <c r="AT743" s="18" t="s">
        <v>187</v>
      </c>
      <c r="AU743" s="18" t="s">
        <v>199</v>
      </c>
    </row>
    <row r="744" spans="2:65" s="12" customFormat="1" ht="10.199999999999999">
      <c r="B744" s="150"/>
      <c r="D744" s="151" t="s">
        <v>189</v>
      </c>
      <c r="E744" s="152" t="s">
        <v>32</v>
      </c>
      <c r="F744" s="153" t="s">
        <v>190</v>
      </c>
      <c r="H744" s="152" t="s">
        <v>32</v>
      </c>
      <c r="I744" s="154"/>
      <c r="L744" s="150"/>
      <c r="M744" s="155"/>
      <c r="T744" s="156"/>
      <c r="AT744" s="152" t="s">
        <v>189</v>
      </c>
      <c r="AU744" s="152" t="s">
        <v>199</v>
      </c>
      <c r="AV744" s="12" t="s">
        <v>86</v>
      </c>
      <c r="AW744" s="12" t="s">
        <v>41</v>
      </c>
      <c r="AX744" s="12" t="s">
        <v>79</v>
      </c>
      <c r="AY744" s="152" t="s">
        <v>178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2813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199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2" customFormat="1" ht="10.199999999999999">
      <c r="B746" s="150"/>
      <c r="D746" s="151" t="s">
        <v>189</v>
      </c>
      <c r="E746" s="152" t="s">
        <v>32</v>
      </c>
      <c r="F746" s="153" t="s">
        <v>2798</v>
      </c>
      <c r="H746" s="152" t="s">
        <v>32</v>
      </c>
      <c r="I746" s="154"/>
      <c r="L746" s="150"/>
      <c r="M746" s="155"/>
      <c r="T746" s="156"/>
      <c r="AT746" s="152" t="s">
        <v>189</v>
      </c>
      <c r="AU746" s="152" t="s">
        <v>199</v>
      </c>
      <c r="AV746" s="12" t="s">
        <v>86</v>
      </c>
      <c r="AW746" s="12" t="s">
        <v>41</v>
      </c>
      <c r="AX746" s="12" t="s">
        <v>79</v>
      </c>
      <c r="AY746" s="152" t="s">
        <v>178</v>
      </c>
    </row>
    <row r="747" spans="2:65" s="12" customFormat="1" ht="10.199999999999999">
      <c r="B747" s="150"/>
      <c r="D747" s="151" t="s">
        <v>189</v>
      </c>
      <c r="E747" s="152" t="s">
        <v>32</v>
      </c>
      <c r="F747" s="153" t="s">
        <v>3043</v>
      </c>
      <c r="H747" s="152" t="s">
        <v>32</v>
      </c>
      <c r="I747" s="154"/>
      <c r="L747" s="150"/>
      <c r="M747" s="155"/>
      <c r="T747" s="156"/>
      <c r="AT747" s="152" t="s">
        <v>189</v>
      </c>
      <c r="AU747" s="152" t="s">
        <v>199</v>
      </c>
      <c r="AV747" s="12" t="s">
        <v>86</v>
      </c>
      <c r="AW747" s="12" t="s">
        <v>41</v>
      </c>
      <c r="AX747" s="12" t="s">
        <v>79</v>
      </c>
      <c r="AY747" s="152" t="s">
        <v>178</v>
      </c>
    </row>
    <row r="748" spans="2:65" s="13" customFormat="1" ht="10.199999999999999">
      <c r="B748" s="157"/>
      <c r="D748" s="151" t="s">
        <v>189</v>
      </c>
      <c r="E748" s="158" t="s">
        <v>32</v>
      </c>
      <c r="F748" s="159" t="s">
        <v>3044</v>
      </c>
      <c r="H748" s="160">
        <v>183.15</v>
      </c>
      <c r="I748" s="161"/>
      <c r="L748" s="157"/>
      <c r="M748" s="162"/>
      <c r="T748" s="163"/>
      <c r="AT748" s="158" t="s">
        <v>189</v>
      </c>
      <c r="AU748" s="158" t="s">
        <v>199</v>
      </c>
      <c r="AV748" s="13" t="s">
        <v>88</v>
      </c>
      <c r="AW748" s="13" t="s">
        <v>41</v>
      </c>
      <c r="AX748" s="13" t="s">
        <v>79</v>
      </c>
      <c r="AY748" s="158" t="s">
        <v>178</v>
      </c>
    </row>
    <row r="749" spans="2:65" s="13" customFormat="1" ht="10.199999999999999">
      <c r="B749" s="157"/>
      <c r="D749" s="151" t="s">
        <v>189</v>
      </c>
      <c r="E749" s="158" t="s">
        <v>32</v>
      </c>
      <c r="F749" s="159" t="s">
        <v>3045</v>
      </c>
      <c r="H749" s="160">
        <v>28</v>
      </c>
      <c r="I749" s="161"/>
      <c r="L749" s="157"/>
      <c r="M749" s="162"/>
      <c r="T749" s="163"/>
      <c r="AT749" s="158" t="s">
        <v>189</v>
      </c>
      <c r="AU749" s="158" t="s">
        <v>199</v>
      </c>
      <c r="AV749" s="13" t="s">
        <v>88</v>
      </c>
      <c r="AW749" s="13" t="s">
        <v>41</v>
      </c>
      <c r="AX749" s="13" t="s">
        <v>79</v>
      </c>
      <c r="AY749" s="158" t="s">
        <v>178</v>
      </c>
    </row>
    <row r="750" spans="2:65" s="14" customFormat="1" ht="10.199999999999999">
      <c r="B750" s="164"/>
      <c r="D750" s="151" t="s">
        <v>189</v>
      </c>
      <c r="E750" s="165" t="s">
        <v>32</v>
      </c>
      <c r="F750" s="166" t="s">
        <v>192</v>
      </c>
      <c r="H750" s="167">
        <v>211.15</v>
      </c>
      <c r="I750" s="168"/>
      <c r="L750" s="164"/>
      <c r="M750" s="169"/>
      <c r="T750" s="170"/>
      <c r="AT750" s="165" t="s">
        <v>189</v>
      </c>
      <c r="AU750" s="165" t="s">
        <v>199</v>
      </c>
      <c r="AV750" s="14" t="s">
        <v>185</v>
      </c>
      <c r="AW750" s="14" t="s">
        <v>41</v>
      </c>
      <c r="AX750" s="14" t="s">
        <v>86</v>
      </c>
      <c r="AY750" s="165" t="s">
        <v>178</v>
      </c>
    </row>
    <row r="751" spans="2:65" s="1" customFormat="1" ht="33" customHeight="1">
      <c r="B751" s="34"/>
      <c r="C751" s="133" t="s">
        <v>775</v>
      </c>
      <c r="D751" s="133" t="s">
        <v>180</v>
      </c>
      <c r="E751" s="134" t="s">
        <v>3076</v>
      </c>
      <c r="F751" s="135" t="s">
        <v>3077</v>
      </c>
      <c r="G751" s="136" t="s">
        <v>234</v>
      </c>
      <c r="H751" s="137">
        <v>211.15</v>
      </c>
      <c r="I751" s="138"/>
      <c r="J751" s="139">
        <f>ROUND(I751*H751,2)</f>
        <v>0</v>
      </c>
      <c r="K751" s="135" t="s">
        <v>184</v>
      </c>
      <c r="L751" s="34"/>
      <c r="M751" s="140" t="s">
        <v>32</v>
      </c>
      <c r="N751" s="141" t="s">
        <v>50</v>
      </c>
      <c r="P751" s="142">
        <f>O751*H751</f>
        <v>0</v>
      </c>
      <c r="Q751" s="142">
        <v>0</v>
      </c>
      <c r="R751" s="142">
        <f>Q751*H751</f>
        <v>0</v>
      </c>
      <c r="S751" s="142">
        <v>0</v>
      </c>
      <c r="T751" s="143">
        <f>S751*H751</f>
        <v>0</v>
      </c>
      <c r="AR751" s="144" t="s">
        <v>185</v>
      </c>
      <c r="AT751" s="144" t="s">
        <v>180</v>
      </c>
      <c r="AU751" s="144" t="s">
        <v>199</v>
      </c>
      <c r="AY751" s="18" t="s">
        <v>178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8" t="s">
        <v>86</v>
      </c>
      <c r="BK751" s="145">
        <f>ROUND(I751*H751,2)</f>
        <v>0</v>
      </c>
      <c r="BL751" s="18" t="s">
        <v>185</v>
      </c>
      <c r="BM751" s="144" t="s">
        <v>3078</v>
      </c>
    </row>
    <row r="752" spans="2:65" s="1" customFormat="1" ht="10.199999999999999">
      <c r="B752" s="34"/>
      <c r="D752" s="146" t="s">
        <v>187</v>
      </c>
      <c r="F752" s="147" t="s">
        <v>3079</v>
      </c>
      <c r="I752" s="148"/>
      <c r="L752" s="34"/>
      <c r="M752" s="149"/>
      <c r="T752" s="55"/>
      <c r="AT752" s="18" t="s">
        <v>187</v>
      </c>
      <c r="AU752" s="18" t="s">
        <v>199</v>
      </c>
    </row>
    <row r="753" spans="2:65" s="12" customFormat="1" ht="10.199999999999999">
      <c r="B753" s="150"/>
      <c r="D753" s="151" t="s">
        <v>189</v>
      </c>
      <c r="E753" s="152" t="s">
        <v>32</v>
      </c>
      <c r="F753" s="153" t="s">
        <v>190</v>
      </c>
      <c r="H753" s="152" t="s">
        <v>32</v>
      </c>
      <c r="I753" s="154"/>
      <c r="L753" s="150"/>
      <c r="M753" s="155"/>
      <c r="T753" s="156"/>
      <c r="AT753" s="152" t="s">
        <v>189</v>
      </c>
      <c r="AU753" s="152" t="s">
        <v>199</v>
      </c>
      <c r="AV753" s="12" t="s">
        <v>86</v>
      </c>
      <c r="AW753" s="12" t="s">
        <v>41</v>
      </c>
      <c r="AX753" s="12" t="s">
        <v>79</v>
      </c>
      <c r="AY753" s="152" t="s">
        <v>178</v>
      </c>
    </row>
    <row r="754" spans="2:65" s="12" customFormat="1" ht="10.199999999999999">
      <c r="B754" s="150"/>
      <c r="D754" s="151" t="s">
        <v>189</v>
      </c>
      <c r="E754" s="152" t="s">
        <v>32</v>
      </c>
      <c r="F754" s="153" t="s">
        <v>2813</v>
      </c>
      <c r="H754" s="152" t="s">
        <v>32</v>
      </c>
      <c r="I754" s="154"/>
      <c r="L754" s="150"/>
      <c r="M754" s="155"/>
      <c r="T754" s="156"/>
      <c r="AT754" s="152" t="s">
        <v>189</v>
      </c>
      <c r="AU754" s="152" t="s">
        <v>199</v>
      </c>
      <c r="AV754" s="12" t="s">
        <v>86</v>
      </c>
      <c r="AW754" s="12" t="s">
        <v>41</v>
      </c>
      <c r="AX754" s="12" t="s">
        <v>79</v>
      </c>
      <c r="AY754" s="152" t="s">
        <v>178</v>
      </c>
    </row>
    <row r="755" spans="2:65" s="12" customFormat="1" ht="10.199999999999999">
      <c r="B755" s="150"/>
      <c r="D755" s="151" t="s">
        <v>189</v>
      </c>
      <c r="E755" s="152" t="s">
        <v>32</v>
      </c>
      <c r="F755" s="153" t="s">
        <v>2798</v>
      </c>
      <c r="H755" s="152" t="s">
        <v>32</v>
      </c>
      <c r="I755" s="154"/>
      <c r="L755" s="150"/>
      <c r="M755" s="155"/>
      <c r="T755" s="156"/>
      <c r="AT755" s="152" t="s">
        <v>189</v>
      </c>
      <c r="AU755" s="152" t="s">
        <v>199</v>
      </c>
      <c r="AV755" s="12" t="s">
        <v>86</v>
      </c>
      <c r="AW755" s="12" t="s">
        <v>41</v>
      </c>
      <c r="AX755" s="12" t="s">
        <v>79</v>
      </c>
      <c r="AY755" s="152" t="s">
        <v>178</v>
      </c>
    </row>
    <row r="756" spans="2:65" s="12" customFormat="1" ht="10.199999999999999">
      <c r="B756" s="150"/>
      <c r="D756" s="151" t="s">
        <v>189</v>
      </c>
      <c r="E756" s="152" t="s">
        <v>32</v>
      </c>
      <c r="F756" s="153" t="s">
        <v>3043</v>
      </c>
      <c r="H756" s="152" t="s">
        <v>32</v>
      </c>
      <c r="I756" s="154"/>
      <c r="L756" s="150"/>
      <c r="M756" s="155"/>
      <c r="T756" s="156"/>
      <c r="AT756" s="152" t="s">
        <v>189</v>
      </c>
      <c r="AU756" s="152" t="s">
        <v>199</v>
      </c>
      <c r="AV756" s="12" t="s">
        <v>86</v>
      </c>
      <c r="AW756" s="12" t="s">
        <v>41</v>
      </c>
      <c r="AX756" s="12" t="s">
        <v>79</v>
      </c>
      <c r="AY756" s="152" t="s">
        <v>178</v>
      </c>
    </row>
    <row r="757" spans="2:65" s="13" customFormat="1" ht="10.199999999999999">
      <c r="B757" s="157"/>
      <c r="D757" s="151" t="s">
        <v>189</v>
      </c>
      <c r="E757" s="158" t="s">
        <v>32</v>
      </c>
      <c r="F757" s="159" t="s">
        <v>3044</v>
      </c>
      <c r="H757" s="160">
        <v>183.15</v>
      </c>
      <c r="I757" s="161"/>
      <c r="L757" s="157"/>
      <c r="M757" s="162"/>
      <c r="T757" s="163"/>
      <c r="AT757" s="158" t="s">
        <v>189</v>
      </c>
      <c r="AU757" s="158" t="s">
        <v>199</v>
      </c>
      <c r="AV757" s="13" t="s">
        <v>88</v>
      </c>
      <c r="AW757" s="13" t="s">
        <v>41</v>
      </c>
      <c r="AX757" s="13" t="s">
        <v>79</v>
      </c>
      <c r="AY757" s="158" t="s">
        <v>178</v>
      </c>
    </row>
    <row r="758" spans="2:65" s="13" customFormat="1" ht="10.199999999999999">
      <c r="B758" s="157"/>
      <c r="D758" s="151" t="s">
        <v>189</v>
      </c>
      <c r="E758" s="158" t="s">
        <v>32</v>
      </c>
      <c r="F758" s="159" t="s">
        <v>3045</v>
      </c>
      <c r="H758" s="160">
        <v>28</v>
      </c>
      <c r="I758" s="161"/>
      <c r="L758" s="157"/>
      <c r="M758" s="162"/>
      <c r="T758" s="163"/>
      <c r="AT758" s="158" t="s">
        <v>189</v>
      </c>
      <c r="AU758" s="158" t="s">
        <v>199</v>
      </c>
      <c r="AV758" s="13" t="s">
        <v>88</v>
      </c>
      <c r="AW758" s="13" t="s">
        <v>41</v>
      </c>
      <c r="AX758" s="13" t="s">
        <v>79</v>
      </c>
      <c r="AY758" s="158" t="s">
        <v>178</v>
      </c>
    </row>
    <row r="759" spans="2:65" s="14" customFormat="1" ht="10.199999999999999">
      <c r="B759" s="164"/>
      <c r="D759" s="151" t="s">
        <v>189</v>
      </c>
      <c r="E759" s="165" t="s">
        <v>32</v>
      </c>
      <c r="F759" s="166" t="s">
        <v>192</v>
      </c>
      <c r="H759" s="167">
        <v>211.15</v>
      </c>
      <c r="I759" s="168"/>
      <c r="L759" s="164"/>
      <c r="M759" s="169"/>
      <c r="T759" s="170"/>
      <c r="AT759" s="165" t="s">
        <v>189</v>
      </c>
      <c r="AU759" s="165" t="s">
        <v>199</v>
      </c>
      <c r="AV759" s="14" t="s">
        <v>185</v>
      </c>
      <c r="AW759" s="14" t="s">
        <v>41</v>
      </c>
      <c r="AX759" s="14" t="s">
        <v>86</v>
      </c>
      <c r="AY759" s="165" t="s">
        <v>178</v>
      </c>
    </row>
    <row r="760" spans="2:65" s="1" customFormat="1" ht="49.05" customHeight="1">
      <c r="B760" s="34"/>
      <c r="C760" s="133" t="s">
        <v>780</v>
      </c>
      <c r="D760" s="133" t="s">
        <v>180</v>
      </c>
      <c r="E760" s="134" t="s">
        <v>608</v>
      </c>
      <c r="F760" s="135" t="s">
        <v>609</v>
      </c>
      <c r="G760" s="136" t="s">
        <v>234</v>
      </c>
      <c r="H760" s="137">
        <v>261.10000000000002</v>
      </c>
      <c r="I760" s="138"/>
      <c r="J760" s="139">
        <f>ROUND(I760*H760,2)</f>
        <v>0</v>
      </c>
      <c r="K760" s="135" t="s">
        <v>184</v>
      </c>
      <c r="L760" s="34"/>
      <c r="M760" s="140" t="s">
        <v>32</v>
      </c>
      <c r="N760" s="141" t="s">
        <v>50</v>
      </c>
      <c r="P760" s="142">
        <f>O760*H760</f>
        <v>0</v>
      </c>
      <c r="Q760" s="142">
        <v>0</v>
      </c>
      <c r="R760" s="142">
        <f>Q760*H760</f>
        <v>0</v>
      </c>
      <c r="S760" s="142">
        <v>0</v>
      </c>
      <c r="T760" s="143">
        <f>S760*H760</f>
        <v>0</v>
      </c>
      <c r="AR760" s="144" t="s">
        <v>185</v>
      </c>
      <c r="AT760" s="144" t="s">
        <v>180</v>
      </c>
      <c r="AU760" s="144" t="s">
        <v>199</v>
      </c>
      <c r="AY760" s="18" t="s">
        <v>178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8" t="s">
        <v>86</v>
      </c>
      <c r="BK760" s="145">
        <f>ROUND(I760*H760,2)</f>
        <v>0</v>
      </c>
      <c r="BL760" s="18" t="s">
        <v>185</v>
      </c>
      <c r="BM760" s="144" t="s">
        <v>3080</v>
      </c>
    </row>
    <row r="761" spans="2:65" s="1" customFormat="1" ht="10.199999999999999">
      <c r="B761" s="34"/>
      <c r="D761" s="146" t="s">
        <v>187</v>
      </c>
      <c r="F761" s="147" t="s">
        <v>611</v>
      </c>
      <c r="I761" s="148"/>
      <c r="L761" s="34"/>
      <c r="M761" s="149"/>
      <c r="T761" s="55"/>
      <c r="AT761" s="18" t="s">
        <v>187</v>
      </c>
      <c r="AU761" s="18" t="s">
        <v>199</v>
      </c>
    </row>
    <row r="762" spans="2:65" s="12" customFormat="1" ht="10.199999999999999">
      <c r="B762" s="150"/>
      <c r="D762" s="151" t="s">
        <v>189</v>
      </c>
      <c r="E762" s="152" t="s">
        <v>32</v>
      </c>
      <c r="F762" s="153" t="s">
        <v>190</v>
      </c>
      <c r="H762" s="152" t="s">
        <v>32</v>
      </c>
      <c r="I762" s="154"/>
      <c r="L762" s="150"/>
      <c r="M762" s="155"/>
      <c r="T762" s="156"/>
      <c r="AT762" s="152" t="s">
        <v>189</v>
      </c>
      <c r="AU762" s="152" t="s">
        <v>199</v>
      </c>
      <c r="AV762" s="12" t="s">
        <v>86</v>
      </c>
      <c r="AW762" s="12" t="s">
        <v>41</v>
      </c>
      <c r="AX762" s="12" t="s">
        <v>79</v>
      </c>
      <c r="AY762" s="152" t="s">
        <v>178</v>
      </c>
    </row>
    <row r="763" spans="2:65" s="12" customFormat="1" ht="10.199999999999999">
      <c r="B763" s="150"/>
      <c r="D763" s="151" t="s">
        <v>189</v>
      </c>
      <c r="E763" s="152" t="s">
        <v>32</v>
      </c>
      <c r="F763" s="153" t="s">
        <v>2813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199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2" customFormat="1" ht="10.199999999999999">
      <c r="B764" s="150"/>
      <c r="D764" s="151" t="s">
        <v>189</v>
      </c>
      <c r="E764" s="152" t="s">
        <v>32</v>
      </c>
      <c r="F764" s="153" t="s">
        <v>2798</v>
      </c>
      <c r="H764" s="152" t="s">
        <v>32</v>
      </c>
      <c r="I764" s="154"/>
      <c r="L764" s="150"/>
      <c r="M764" s="155"/>
      <c r="T764" s="156"/>
      <c r="AT764" s="152" t="s">
        <v>189</v>
      </c>
      <c r="AU764" s="152" t="s">
        <v>199</v>
      </c>
      <c r="AV764" s="12" t="s">
        <v>86</v>
      </c>
      <c r="AW764" s="12" t="s">
        <v>41</v>
      </c>
      <c r="AX764" s="12" t="s">
        <v>79</v>
      </c>
      <c r="AY764" s="152" t="s">
        <v>178</v>
      </c>
    </row>
    <row r="765" spans="2:65" s="12" customFormat="1" ht="10.199999999999999">
      <c r="B765" s="150"/>
      <c r="D765" s="151" t="s">
        <v>189</v>
      </c>
      <c r="E765" s="152" t="s">
        <v>32</v>
      </c>
      <c r="F765" s="153" t="s">
        <v>3043</v>
      </c>
      <c r="H765" s="152" t="s">
        <v>32</v>
      </c>
      <c r="I765" s="154"/>
      <c r="L765" s="150"/>
      <c r="M765" s="155"/>
      <c r="T765" s="156"/>
      <c r="AT765" s="152" t="s">
        <v>189</v>
      </c>
      <c r="AU765" s="152" t="s">
        <v>199</v>
      </c>
      <c r="AV765" s="12" t="s">
        <v>86</v>
      </c>
      <c r="AW765" s="12" t="s">
        <v>41</v>
      </c>
      <c r="AX765" s="12" t="s">
        <v>79</v>
      </c>
      <c r="AY765" s="152" t="s">
        <v>178</v>
      </c>
    </row>
    <row r="766" spans="2:65" s="13" customFormat="1" ht="10.199999999999999">
      <c r="B766" s="157"/>
      <c r="D766" s="151" t="s">
        <v>189</v>
      </c>
      <c r="E766" s="158" t="s">
        <v>32</v>
      </c>
      <c r="F766" s="159" t="s">
        <v>3049</v>
      </c>
      <c r="H766" s="160">
        <v>233.1</v>
      </c>
      <c r="I766" s="161"/>
      <c r="L766" s="157"/>
      <c r="M766" s="162"/>
      <c r="T766" s="163"/>
      <c r="AT766" s="158" t="s">
        <v>189</v>
      </c>
      <c r="AU766" s="158" t="s">
        <v>199</v>
      </c>
      <c r="AV766" s="13" t="s">
        <v>88</v>
      </c>
      <c r="AW766" s="13" t="s">
        <v>41</v>
      </c>
      <c r="AX766" s="13" t="s">
        <v>79</v>
      </c>
      <c r="AY766" s="158" t="s">
        <v>178</v>
      </c>
    </row>
    <row r="767" spans="2:65" s="13" customFormat="1" ht="10.199999999999999">
      <c r="B767" s="157"/>
      <c r="D767" s="151" t="s">
        <v>189</v>
      </c>
      <c r="E767" s="158" t="s">
        <v>32</v>
      </c>
      <c r="F767" s="159" t="s">
        <v>3045</v>
      </c>
      <c r="H767" s="160">
        <v>28</v>
      </c>
      <c r="I767" s="161"/>
      <c r="L767" s="157"/>
      <c r="M767" s="162"/>
      <c r="T767" s="163"/>
      <c r="AT767" s="158" t="s">
        <v>189</v>
      </c>
      <c r="AU767" s="158" t="s">
        <v>199</v>
      </c>
      <c r="AV767" s="13" t="s">
        <v>88</v>
      </c>
      <c r="AW767" s="13" t="s">
        <v>41</v>
      </c>
      <c r="AX767" s="13" t="s">
        <v>79</v>
      </c>
      <c r="AY767" s="158" t="s">
        <v>178</v>
      </c>
    </row>
    <row r="768" spans="2:65" s="14" customFormat="1" ht="10.199999999999999">
      <c r="B768" s="164"/>
      <c r="D768" s="151" t="s">
        <v>189</v>
      </c>
      <c r="E768" s="165" t="s">
        <v>32</v>
      </c>
      <c r="F768" s="166" t="s">
        <v>192</v>
      </c>
      <c r="H768" s="167">
        <v>261.10000000000002</v>
      </c>
      <c r="I768" s="168"/>
      <c r="L768" s="164"/>
      <c r="M768" s="169"/>
      <c r="T768" s="170"/>
      <c r="AT768" s="165" t="s">
        <v>189</v>
      </c>
      <c r="AU768" s="165" t="s">
        <v>199</v>
      </c>
      <c r="AV768" s="14" t="s">
        <v>185</v>
      </c>
      <c r="AW768" s="14" t="s">
        <v>41</v>
      </c>
      <c r="AX768" s="14" t="s">
        <v>86</v>
      </c>
      <c r="AY768" s="165" t="s">
        <v>178</v>
      </c>
    </row>
    <row r="769" spans="2:65" s="1" customFormat="1" ht="24.15" customHeight="1">
      <c r="B769" s="34"/>
      <c r="C769" s="133" t="s">
        <v>785</v>
      </c>
      <c r="D769" s="133" t="s">
        <v>180</v>
      </c>
      <c r="E769" s="134" t="s">
        <v>613</v>
      </c>
      <c r="F769" s="135" t="s">
        <v>614</v>
      </c>
      <c r="G769" s="136" t="s">
        <v>234</v>
      </c>
      <c r="H769" s="137">
        <v>261.10000000000002</v>
      </c>
      <c r="I769" s="138"/>
      <c r="J769" s="139">
        <f>ROUND(I769*H769,2)</f>
        <v>0</v>
      </c>
      <c r="K769" s="135" t="s">
        <v>184</v>
      </c>
      <c r="L769" s="34"/>
      <c r="M769" s="140" t="s">
        <v>32</v>
      </c>
      <c r="N769" s="141" t="s">
        <v>50</v>
      </c>
      <c r="P769" s="142">
        <f>O769*H769</f>
        <v>0</v>
      </c>
      <c r="Q769" s="142">
        <v>0</v>
      </c>
      <c r="R769" s="142">
        <f>Q769*H769</f>
        <v>0</v>
      </c>
      <c r="S769" s="142">
        <v>0</v>
      </c>
      <c r="T769" s="143">
        <f>S769*H769</f>
        <v>0</v>
      </c>
      <c r="AR769" s="144" t="s">
        <v>185</v>
      </c>
      <c r="AT769" s="144" t="s">
        <v>180</v>
      </c>
      <c r="AU769" s="144" t="s">
        <v>199</v>
      </c>
      <c r="AY769" s="18" t="s">
        <v>178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86</v>
      </c>
      <c r="BK769" s="145">
        <f>ROUND(I769*H769,2)</f>
        <v>0</v>
      </c>
      <c r="BL769" s="18" t="s">
        <v>185</v>
      </c>
      <c r="BM769" s="144" t="s">
        <v>3081</v>
      </c>
    </row>
    <row r="770" spans="2:65" s="1" customFormat="1" ht="10.199999999999999">
      <c r="B770" s="34"/>
      <c r="D770" s="146" t="s">
        <v>187</v>
      </c>
      <c r="F770" s="147" t="s">
        <v>616</v>
      </c>
      <c r="I770" s="148"/>
      <c r="L770" s="34"/>
      <c r="M770" s="149"/>
      <c r="T770" s="55"/>
      <c r="AT770" s="18" t="s">
        <v>187</v>
      </c>
      <c r="AU770" s="18" t="s">
        <v>199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190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199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2" customFormat="1" ht="10.199999999999999">
      <c r="B772" s="150"/>
      <c r="D772" s="151" t="s">
        <v>189</v>
      </c>
      <c r="E772" s="152" t="s">
        <v>32</v>
      </c>
      <c r="F772" s="153" t="s">
        <v>2813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199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2" customFormat="1" ht="10.199999999999999">
      <c r="B773" s="150"/>
      <c r="D773" s="151" t="s">
        <v>189</v>
      </c>
      <c r="E773" s="152" t="s">
        <v>32</v>
      </c>
      <c r="F773" s="153" t="s">
        <v>2798</v>
      </c>
      <c r="H773" s="152" t="s">
        <v>32</v>
      </c>
      <c r="I773" s="154"/>
      <c r="L773" s="150"/>
      <c r="M773" s="155"/>
      <c r="T773" s="156"/>
      <c r="AT773" s="152" t="s">
        <v>189</v>
      </c>
      <c r="AU773" s="152" t="s">
        <v>199</v>
      </c>
      <c r="AV773" s="12" t="s">
        <v>86</v>
      </c>
      <c r="AW773" s="12" t="s">
        <v>41</v>
      </c>
      <c r="AX773" s="12" t="s">
        <v>79</v>
      </c>
      <c r="AY773" s="152" t="s">
        <v>178</v>
      </c>
    </row>
    <row r="774" spans="2:65" s="12" customFormat="1" ht="10.199999999999999">
      <c r="B774" s="150"/>
      <c r="D774" s="151" t="s">
        <v>189</v>
      </c>
      <c r="E774" s="152" t="s">
        <v>32</v>
      </c>
      <c r="F774" s="153" t="s">
        <v>3043</v>
      </c>
      <c r="H774" s="152" t="s">
        <v>32</v>
      </c>
      <c r="I774" s="154"/>
      <c r="L774" s="150"/>
      <c r="M774" s="155"/>
      <c r="T774" s="156"/>
      <c r="AT774" s="152" t="s">
        <v>189</v>
      </c>
      <c r="AU774" s="152" t="s">
        <v>199</v>
      </c>
      <c r="AV774" s="12" t="s">
        <v>86</v>
      </c>
      <c r="AW774" s="12" t="s">
        <v>41</v>
      </c>
      <c r="AX774" s="12" t="s">
        <v>79</v>
      </c>
      <c r="AY774" s="152" t="s">
        <v>178</v>
      </c>
    </row>
    <row r="775" spans="2:65" s="13" customFormat="1" ht="10.199999999999999">
      <c r="B775" s="157"/>
      <c r="D775" s="151" t="s">
        <v>189</v>
      </c>
      <c r="E775" s="158" t="s">
        <v>32</v>
      </c>
      <c r="F775" s="159" t="s">
        <v>3049</v>
      </c>
      <c r="H775" s="160">
        <v>233.1</v>
      </c>
      <c r="I775" s="161"/>
      <c r="L775" s="157"/>
      <c r="M775" s="162"/>
      <c r="T775" s="163"/>
      <c r="AT775" s="158" t="s">
        <v>189</v>
      </c>
      <c r="AU775" s="158" t="s">
        <v>199</v>
      </c>
      <c r="AV775" s="13" t="s">
        <v>88</v>
      </c>
      <c r="AW775" s="13" t="s">
        <v>41</v>
      </c>
      <c r="AX775" s="13" t="s">
        <v>79</v>
      </c>
      <c r="AY775" s="158" t="s">
        <v>178</v>
      </c>
    </row>
    <row r="776" spans="2:65" s="13" customFormat="1" ht="10.199999999999999">
      <c r="B776" s="157"/>
      <c r="D776" s="151" t="s">
        <v>189</v>
      </c>
      <c r="E776" s="158" t="s">
        <v>32</v>
      </c>
      <c r="F776" s="159" t="s">
        <v>3045</v>
      </c>
      <c r="H776" s="160">
        <v>28</v>
      </c>
      <c r="I776" s="161"/>
      <c r="L776" s="157"/>
      <c r="M776" s="162"/>
      <c r="T776" s="163"/>
      <c r="AT776" s="158" t="s">
        <v>189</v>
      </c>
      <c r="AU776" s="158" t="s">
        <v>199</v>
      </c>
      <c r="AV776" s="13" t="s">
        <v>88</v>
      </c>
      <c r="AW776" s="13" t="s">
        <v>41</v>
      </c>
      <c r="AX776" s="13" t="s">
        <v>79</v>
      </c>
      <c r="AY776" s="158" t="s">
        <v>178</v>
      </c>
    </row>
    <row r="777" spans="2:65" s="14" customFormat="1" ht="10.199999999999999">
      <c r="B777" s="164"/>
      <c r="D777" s="151" t="s">
        <v>189</v>
      </c>
      <c r="E777" s="165" t="s">
        <v>32</v>
      </c>
      <c r="F777" s="166" t="s">
        <v>192</v>
      </c>
      <c r="H777" s="167">
        <v>261.10000000000002</v>
      </c>
      <c r="I777" s="168"/>
      <c r="L777" s="164"/>
      <c r="M777" s="169"/>
      <c r="T777" s="170"/>
      <c r="AT777" s="165" t="s">
        <v>189</v>
      </c>
      <c r="AU777" s="165" t="s">
        <v>199</v>
      </c>
      <c r="AV777" s="14" t="s">
        <v>185</v>
      </c>
      <c r="AW777" s="14" t="s">
        <v>41</v>
      </c>
      <c r="AX777" s="14" t="s">
        <v>86</v>
      </c>
      <c r="AY777" s="165" t="s">
        <v>178</v>
      </c>
    </row>
    <row r="778" spans="2:65" s="1" customFormat="1" ht="24.15" customHeight="1">
      <c r="B778" s="34"/>
      <c r="C778" s="133" t="s">
        <v>789</v>
      </c>
      <c r="D778" s="133" t="s">
        <v>180</v>
      </c>
      <c r="E778" s="134" t="s">
        <v>618</v>
      </c>
      <c r="F778" s="135" t="s">
        <v>619</v>
      </c>
      <c r="G778" s="136" t="s">
        <v>234</v>
      </c>
      <c r="H778" s="137">
        <v>605.45000000000005</v>
      </c>
      <c r="I778" s="138"/>
      <c r="J778" s="139">
        <f>ROUND(I778*H778,2)</f>
        <v>0</v>
      </c>
      <c r="K778" s="135" t="s">
        <v>184</v>
      </c>
      <c r="L778" s="34"/>
      <c r="M778" s="140" t="s">
        <v>32</v>
      </c>
      <c r="N778" s="141" t="s">
        <v>50</v>
      </c>
      <c r="P778" s="142">
        <f>O778*H778</f>
        <v>0</v>
      </c>
      <c r="Q778" s="142">
        <v>0</v>
      </c>
      <c r="R778" s="142">
        <f>Q778*H778</f>
        <v>0</v>
      </c>
      <c r="S778" s="142">
        <v>0</v>
      </c>
      <c r="T778" s="143">
        <f>S778*H778</f>
        <v>0</v>
      </c>
      <c r="AR778" s="144" t="s">
        <v>185</v>
      </c>
      <c r="AT778" s="144" t="s">
        <v>180</v>
      </c>
      <c r="AU778" s="144" t="s">
        <v>199</v>
      </c>
      <c r="AY778" s="18" t="s">
        <v>178</v>
      </c>
      <c r="BE778" s="145">
        <f>IF(N778="základní",J778,0)</f>
        <v>0</v>
      </c>
      <c r="BF778" s="145">
        <f>IF(N778="snížená",J778,0)</f>
        <v>0</v>
      </c>
      <c r="BG778" s="145">
        <f>IF(N778="zákl. přenesená",J778,0)</f>
        <v>0</v>
      </c>
      <c r="BH778" s="145">
        <f>IF(N778="sníž. přenesená",J778,0)</f>
        <v>0</v>
      </c>
      <c r="BI778" s="145">
        <f>IF(N778="nulová",J778,0)</f>
        <v>0</v>
      </c>
      <c r="BJ778" s="18" t="s">
        <v>86</v>
      </c>
      <c r="BK778" s="145">
        <f>ROUND(I778*H778,2)</f>
        <v>0</v>
      </c>
      <c r="BL778" s="18" t="s">
        <v>185</v>
      </c>
      <c r="BM778" s="144" t="s">
        <v>3082</v>
      </c>
    </row>
    <row r="779" spans="2:65" s="1" customFormat="1" ht="10.199999999999999">
      <c r="B779" s="34"/>
      <c r="D779" s="146" t="s">
        <v>187</v>
      </c>
      <c r="F779" s="147" t="s">
        <v>621</v>
      </c>
      <c r="I779" s="148"/>
      <c r="L779" s="34"/>
      <c r="M779" s="149"/>
      <c r="T779" s="55"/>
      <c r="AT779" s="18" t="s">
        <v>187</v>
      </c>
      <c r="AU779" s="18" t="s">
        <v>199</v>
      </c>
    </row>
    <row r="780" spans="2:65" s="12" customFormat="1" ht="10.199999999999999">
      <c r="B780" s="150"/>
      <c r="D780" s="151" t="s">
        <v>189</v>
      </c>
      <c r="E780" s="152" t="s">
        <v>32</v>
      </c>
      <c r="F780" s="153" t="s">
        <v>190</v>
      </c>
      <c r="H780" s="152" t="s">
        <v>32</v>
      </c>
      <c r="I780" s="154"/>
      <c r="L780" s="150"/>
      <c r="M780" s="155"/>
      <c r="T780" s="156"/>
      <c r="AT780" s="152" t="s">
        <v>189</v>
      </c>
      <c r="AU780" s="152" t="s">
        <v>199</v>
      </c>
      <c r="AV780" s="12" t="s">
        <v>86</v>
      </c>
      <c r="AW780" s="12" t="s">
        <v>41</v>
      </c>
      <c r="AX780" s="12" t="s">
        <v>79</v>
      </c>
      <c r="AY780" s="152" t="s">
        <v>178</v>
      </c>
    </row>
    <row r="781" spans="2:65" s="12" customFormat="1" ht="10.199999999999999">
      <c r="B781" s="150"/>
      <c r="D781" s="151" t="s">
        <v>189</v>
      </c>
      <c r="E781" s="152" t="s">
        <v>32</v>
      </c>
      <c r="F781" s="153" t="s">
        <v>2813</v>
      </c>
      <c r="H781" s="152" t="s">
        <v>32</v>
      </c>
      <c r="I781" s="154"/>
      <c r="L781" s="150"/>
      <c r="M781" s="155"/>
      <c r="T781" s="156"/>
      <c r="AT781" s="152" t="s">
        <v>189</v>
      </c>
      <c r="AU781" s="152" t="s">
        <v>199</v>
      </c>
      <c r="AV781" s="12" t="s">
        <v>86</v>
      </c>
      <c r="AW781" s="12" t="s">
        <v>41</v>
      </c>
      <c r="AX781" s="12" t="s">
        <v>79</v>
      </c>
      <c r="AY781" s="152" t="s">
        <v>178</v>
      </c>
    </row>
    <row r="782" spans="2:65" s="12" customFormat="1" ht="10.199999999999999">
      <c r="B782" s="150"/>
      <c r="D782" s="151" t="s">
        <v>189</v>
      </c>
      <c r="E782" s="152" t="s">
        <v>32</v>
      </c>
      <c r="F782" s="153" t="s">
        <v>2798</v>
      </c>
      <c r="H782" s="152" t="s">
        <v>32</v>
      </c>
      <c r="I782" s="154"/>
      <c r="L782" s="150"/>
      <c r="M782" s="155"/>
      <c r="T782" s="156"/>
      <c r="AT782" s="152" t="s">
        <v>189</v>
      </c>
      <c r="AU782" s="152" t="s">
        <v>199</v>
      </c>
      <c r="AV782" s="12" t="s">
        <v>86</v>
      </c>
      <c r="AW782" s="12" t="s">
        <v>41</v>
      </c>
      <c r="AX782" s="12" t="s">
        <v>79</v>
      </c>
      <c r="AY782" s="152" t="s">
        <v>178</v>
      </c>
    </row>
    <row r="783" spans="2:65" s="12" customFormat="1" ht="10.199999999999999">
      <c r="B783" s="150"/>
      <c r="D783" s="151" t="s">
        <v>189</v>
      </c>
      <c r="E783" s="152" t="s">
        <v>32</v>
      </c>
      <c r="F783" s="153" t="s">
        <v>3043</v>
      </c>
      <c r="H783" s="152" t="s">
        <v>32</v>
      </c>
      <c r="I783" s="154"/>
      <c r="L783" s="150"/>
      <c r="M783" s="155"/>
      <c r="T783" s="156"/>
      <c r="AT783" s="152" t="s">
        <v>189</v>
      </c>
      <c r="AU783" s="152" t="s">
        <v>199</v>
      </c>
      <c r="AV783" s="12" t="s">
        <v>86</v>
      </c>
      <c r="AW783" s="12" t="s">
        <v>41</v>
      </c>
      <c r="AX783" s="12" t="s">
        <v>79</v>
      </c>
      <c r="AY783" s="152" t="s">
        <v>178</v>
      </c>
    </row>
    <row r="784" spans="2:65" s="13" customFormat="1" ht="10.199999999999999">
      <c r="B784" s="157"/>
      <c r="D784" s="151" t="s">
        <v>189</v>
      </c>
      <c r="E784" s="158" t="s">
        <v>32</v>
      </c>
      <c r="F784" s="159" t="s">
        <v>3051</v>
      </c>
      <c r="H784" s="160">
        <v>316.35000000000002</v>
      </c>
      <c r="I784" s="161"/>
      <c r="L784" s="157"/>
      <c r="M784" s="162"/>
      <c r="T784" s="163"/>
      <c r="AT784" s="158" t="s">
        <v>189</v>
      </c>
      <c r="AU784" s="158" t="s">
        <v>199</v>
      </c>
      <c r="AV784" s="13" t="s">
        <v>88</v>
      </c>
      <c r="AW784" s="13" t="s">
        <v>41</v>
      </c>
      <c r="AX784" s="13" t="s">
        <v>79</v>
      </c>
      <c r="AY784" s="158" t="s">
        <v>178</v>
      </c>
    </row>
    <row r="785" spans="2:65" s="13" customFormat="1" ht="10.199999999999999">
      <c r="B785" s="157"/>
      <c r="D785" s="151" t="s">
        <v>189</v>
      </c>
      <c r="E785" s="158" t="s">
        <v>32</v>
      </c>
      <c r="F785" s="159" t="s">
        <v>3045</v>
      </c>
      <c r="H785" s="160">
        <v>28</v>
      </c>
      <c r="I785" s="161"/>
      <c r="L785" s="157"/>
      <c r="M785" s="162"/>
      <c r="T785" s="163"/>
      <c r="AT785" s="158" t="s">
        <v>189</v>
      </c>
      <c r="AU785" s="158" t="s">
        <v>199</v>
      </c>
      <c r="AV785" s="13" t="s">
        <v>88</v>
      </c>
      <c r="AW785" s="13" t="s">
        <v>41</v>
      </c>
      <c r="AX785" s="13" t="s">
        <v>79</v>
      </c>
      <c r="AY785" s="158" t="s">
        <v>178</v>
      </c>
    </row>
    <row r="786" spans="2:65" s="13" customFormat="1" ht="10.199999999999999">
      <c r="B786" s="157"/>
      <c r="D786" s="151" t="s">
        <v>189</v>
      </c>
      <c r="E786" s="158" t="s">
        <v>32</v>
      </c>
      <c r="F786" s="159" t="s">
        <v>3047</v>
      </c>
      <c r="H786" s="160">
        <v>233.1</v>
      </c>
      <c r="I786" s="161"/>
      <c r="L786" s="157"/>
      <c r="M786" s="162"/>
      <c r="T786" s="163"/>
      <c r="AT786" s="158" t="s">
        <v>189</v>
      </c>
      <c r="AU786" s="158" t="s">
        <v>199</v>
      </c>
      <c r="AV786" s="13" t="s">
        <v>88</v>
      </c>
      <c r="AW786" s="13" t="s">
        <v>41</v>
      </c>
      <c r="AX786" s="13" t="s">
        <v>79</v>
      </c>
      <c r="AY786" s="158" t="s">
        <v>178</v>
      </c>
    </row>
    <row r="787" spans="2:65" s="13" customFormat="1" ht="10.199999999999999">
      <c r="B787" s="157"/>
      <c r="D787" s="151" t="s">
        <v>189</v>
      </c>
      <c r="E787" s="158" t="s">
        <v>32</v>
      </c>
      <c r="F787" s="159" t="s">
        <v>3045</v>
      </c>
      <c r="H787" s="160">
        <v>28</v>
      </c>
      <c r="I787" s="161"/>
      <c r="L787" s="157"/>
      <c r="M787" s="162"/>
      <c r="T787" s="163"/>
      <c r="AT787" s="158" t="s">
        <v>189</v>
      </c>
      <c r="AU787" s="158" t="s">
        <v>199</v>
      </c>
      <c r="AV787" s="13" t="s">
        <v>88</v>
      </c>
      <c r="AW787" s="13" t="s">
        <v>41</v>
      </c>
      <c r="AX787" s="13" t="s">
        <v>79</v>
      </c>
      <c r="AY787" s="158" t="s">
        <v>178</v>
      </c>
    </row>
    <row r="788" spans="2:65" s="14" customFormat="1" ht="10.199999999999999">
      <c r="B788" s="164"/>
      <c r="D788" s="151" t="s">
        <v>189</v>
      </c>
      <c r="E788" s="165" t="s">
        <v>32</v>
      </c>
      <c r="F788" s="166" t="s">
        <v>192</v>
      </c>
      <c r="H788" s="167">
        <v>605.45000000000005</v>
      </c>
      <c r="I788" s="168"/>
      <c r="L788" s="164"/>
      <c r="M788" s="169"/>
      <c r="T788" s="170"/>
      <c r="AT788" s="165" t="s">
        <v>189</v>
      </c>
      <c r="AU788" s="165" t="s">
        <v>199</v>
      </c>
      <c r="AV788" s="14" t="s">
        <v>185</v>
      </c>
      <c r="AW788" s="14" t="s">
        <v>41</v>
      </c>
      <c r="AX788" s="14" t="s">
        <v>86</v>
      </c>
      <c r="AY788" s="165" t="s">
        <v>178</v>
      </c>
    </row>
    <row r="789" spans="2:65" s="1" customFormat="1" ht="44.25" customHeight="1">
      <c r="B789" s="34"/>
      <c r="C789" s="133" t="s">
        <v>795</v>
      </c>
      <c r="D789" s="133" t="s">
        <v>180</v>
      </c>
      <c r="E789" s="134" t="s">
        <v>626</v>
      </c>
      <c r="F789" s="135" t="s">
        <v>627</v>
      </c>
      <c r="G789" s="136" t="s">
        <v>234</v>
      </c>
      <c r="H789" s="137">
        <v>344.35</v>
      </c>
      <c r="I789" s="138"/>
      <c r="J789" s="139">
        <f>ROUND(I789*H789,2)</f>
        <v>0</v>
      </c>
      <c r="K789" s="135" t="s">
        <v>184</v>
      </c>
      <c r="L789" s="34"/>
      <c r="M789" s="140" t="s">
        <v>32</v>
      </c>
      <c r="N789" s="141" t="s">
        <v>50</v>
      </c>
      <c r="P789" s="142">
        <f>O789*H789</f>
        <v>0</v>
      </c>
      <c r="Q789" s="142">
        <v>0</v>
      </c>
      <c r="R789" s="142">
        <f>Q789*H789</f>
        <v>0</v>
      </c>
      <c r="S789" s="142">
        <v>0</v>
      </c>
      <c r="T789" s="143">
        <f>S789*H789</f>
        <v>0</v>
      </c>
      <c r="AR789" s="144" t="s">
        <v>185</v>
      </c>
      <c r="AT789" s="144" t="s">
        <v>180</v>
      </c>
      <c r="AU789" s="144" t="s">
        <v>199</v>
      </c>
      <c r="AY789" s="18" t="s">
        <v>178</v>
      </c>
      <c r="BE789" s="145">
        <f>IF(N789="základní",J789,0)</f>
        <v>0</v>
      </c>
      <c r="BF789" s="145">
        <f>IF(N789="snížená",J789,0)</f>
        <v>0</v>
      </c>
      <c r="BG789" s="145">
        <f>IF(N789="zákl. přenesená",J789,0)</f>
        <v>0</v>
      </c>
      <c r="BH789" s="145">
        <f>IF(N789="sníž. přenesená",J789,0)</f>
        <v>0</v>
      </c>
      <c r="BI789" s="145">
        <f>IF(N789="nulová",J789,0)</f>
        <v>0</v>
      </c>
      <c r="BJ789" s="18" t="s">
        <v>86</v>
      </c>
      <c r="BK789" s="145">
        <f>ROUND(I789*H789,2)</f>
        <v>0</v>
      </c>
      <c r="BL789" s="18" t="s">
        <v>185</v>
      </c>
      <c r="BM789" s="144" t="s">
        <v>3083</v>
      </c>
    </row>
    <row r="790" spans="2:65" s="1" customFormat="1" ht="10.199999999999999">
      <c r="B790" s="34"/>
      <c r="D790" s="146" t="s">
        <v>187</v>
      </c>
      <c r="F790" s="147" t="s">
        <v>629</v>
      </c>
      <c r="I790" s="148"/>
      <c r="L790" s="34"/>
      <c r="M790" s="149"/>
      <c r="T790" s="55"/>
      <c r="AT790" s="18" t="s">
        <v>187</v>
      </c>
      <c r="AU790" s="18" t="s">
        <v>199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190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199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2" customFormat="1" ht="10.199999999999999">
      <c r="B792" s="150"/>
      <c r="D792" s="151" t="s">
        <v>189</v>
      </c>
      <c r="E792" s="152" t="s">
        <v>32</v>
      </c>
      <c r="F792" s="153" t="s">
        <v>2813</v>
      </c>
      <c r="H792" s="152" t="s">
        <v>32</v>
      </c>
      <c r="I792" s="154"/>
      <c r="L792" s="150"/>
      <c r="M792" s="155"/>
      <c r="T792" s="156"/>
      <c r="AT792" s="152" t="s">
        <v>189</v>
      </c>
      <c r="AU792" s="152" t="s">
        <v>199</v>
      </c>
      <c r="AV792" s="12" t="s">
        <v>86</v>
      </c>
      <c r="AW792" s="12" t="s">
        <v>41</v>
      </c>
      <c r="AX792" s="12" t="s">
        <v>79</v>
      </c>
      <c r="AY792" s="152" t="s">
        <v>178</v>
      </c>
    </row>
    <row r="793" spans="2:65" s="12" customFormat="1" ht="10.199999999999999">
      <c r="B793" s="150"/>
      <c r="D793" s="151" t="s">
        <v>189</v>
      </c>
      <c r="E793" s="152" t="s">
        <v>32</v>
      </c>
      <c r="F793" s="153" t="s">
        <v>2798</v>
      </c>
      <c r="H793" s="152" t="s">
        <v>32</v>
      </c>
      <c r="I793" s="154"/>
      <c r="L793" s="150"/>
      <c r="M793" s="155"/>
      <c r="T793" s="156"/>
      <c r="AT793" s="152" t="s">
        <v>189</v>
      </c>
      <c r="AU793" s="152" t="s">
        <v>199</v>
      </c>
      <c r="AV793" s="12" t="s">
        <v>86</v>
      </c>
      <c r="AW793" s="12" t="s">
        <v>41</v>
      </c>
      <c r="AX793" s="12" t="s">
        <v>79</v>
      </c>
      <c r="AY793" s="152" t="s">
        <v>178</v>
      </c>
    </row>
    <row r="794" spans="2:65" s="12" customFormat="1" ht="10.199999999999999">
      <c r="B794" s="150"/>
      <c r="D794" s="151" t="s">
        <v>189</v>
      </c>
      <c r="E794" s="152" t="s">
        <v>32</v>
      </c>
      <c r="F794" s="153" t="s">
        <v>3043</v>
      </c>
      <c r="H794" s="152" t="s">
        <v>32</v>
      </c>
      <c r="I794" s="154"/>
      <c r="L794" s="150"/>
      <c r="M794" s="155"/>
      <c r="T794" s="156"/>
      <c r="AT794" s="152" t="s">
        <v>189</v>
      </c>
      <c r="AU794" s="152" t="s">
        <v>199</v>
      </c>
      <c r="AV794" s="12" t="s">
        <v>86</v>
      </c>
      <c r="AW794" s="12" t="s">
        <v>41</v>
      </c>
      <c r="AX794" s="12" t="s">
        <v>79</v>
      </c>
      <c r="AY794" s="152" t="s">
        <v>178</v>
      </c>
    </row>
    <row r="795" spans="2:65" s="13" customFormat="1" ht="10.199999999999999">
      <c r="B795" s="157"/>
      <c r="D795" s="151" t="s">
        <v>189</v>
      </c>
      <c r="E795" s="158" t="s">
        <v>32</v>
      </c>
      <c r="F795" s="159" t="s">
        <v>3051</v>
      </c>
      <c r="H795" s="160">
        <v>316.35000000000002</v>
      </c>
      <c r="I795" s="161"/>
      <c r="L795" s="157"/>
      <c r="M795" s="162"/>
      <c r="T795" s="163"/>
      <c r="AT795" s="158" t="s">
        <v>189</v>
      </c>
      <c r="AU795" s="158" t="s">
        <v>199</v>
      </c>
      <c r="AV795" s="13" t="s">
        <v>88</v>
      </c>
      <c r="AW795" s="13" t="s">
        <v>41</v>
      </c>
      <c r="AX795" s="13" t="s">
        <v>79</v>
      </c>
      <c r="AY795" s="158" t="s">
        <v>178</v>
      </c>
    </row>
    <row r="796" spans="2:65" s="13" customFormat="1" ht="10.199999999999999">
      <c r="B796" s="157"/>
      <c r="D796" s="151" t="s">
        <v>189</v>
      </c>
      <c r="E796" s="158" t="s">
        <v>32</v>
      </c>
      <c r="F796" s="159" t="s">
        <v>3045</v>
      </c>
      <c r="H796" s="160">
        <v>28</v>
      </c>
      <c r="I796" s="161"/>
      <c r="L796" s="157"/>
      <c r="M796" s="162"/>
      <c r="T796" s="163"/>
      <c r="AT796" s="158" t="s">
        <v>189</v>
      </c>
      <c r="AU796" s="158" t="s">
        <v>199</v>
      </c>
      <c r="AV796" s="13" t="s">
        <v>88</v>
      </c>
      <c r="AW796" s="13" t="s">
        <v>41</v>
      </c>
      <c r="AX796" s="13" t="s">
        <v>79</v>
      </c>
      <c r="AY796" s="158" t="s">
        <v>178</v>
      </c>
    </row>
    <row r="797" spans="2:65" s="14" customFormat="1" ht="10.199999999999999">
      <c r="B797" s="164"/>
      <c r="D797" s="151" t="s">
        <v>189</v>
      </c>
      <c r="E797" s="165" t="s">
        <v>32</v>
      </c>
      <c r="F797" s="166" t="s">
        <v>192</v>
      </c>
      <c r="H797" s="167">
        <v>344.35</v>
      </c>
      <c r="I797" s="168"/>
      <c r="L797" s="164"/>
      <c r="M797" s="169"/>
      <c r="T797" s="170"/>
      <c r="AT797" s="165" t="s">
        <v>189</v>
      </c>
      <c r="AU797" s="165" t="s">
        <v>199</v>
      </c>
      <c r="AV797" s="14" t="s">
        <v>185</v>
      </c>
      <c r="AW797" s="14" t="s">
        <v>41</v>
      </c>
      <c r="AX797" s="14" t="s">
        <v>86</v>
      </c>
      <c r="AY797" s="165" t="s">
        <v>178</v>
      </c>
    </row>
    <row r="798" spans="2:65" s="1" customFormat="1" ht="44.25" customHeight="1">
      <c r="B798" s="34"/>
      <c r="C798" s="133" t="s">
        <v>800</v>
      </c>
      <c r="D798" s="133" t="s">
        <v>180</v>
      </c>
      <c r="E798" s="134" t="s">
        <v>631</v>
      </c>
      <c r="F798" s="135" t="s">
        <v>632</v>
      </c>
      <c r="G798" s="136" t="s">
        <v>234</v>
      </c>
      <c r="H798" s="137">
        <v>261.10000000000002</v>
      </c>
      <c r="I798" s="138"/>
      <c r="J798" s="139">
        <f>ROUND(I798*H798,2)</f>
        <v>0</v>
      </c>
      <c r="K798" s="135" t="s">
        <v>376</v>
      </c>
      <c r="L798" s="34"/>
      <c r="M798" s="140" t="s">
        <v>32</v>
      </c>
      <c r="N798" s="141" t="s">
        <v>50</v>
      </c>
      <c r="P798" s="142">
        <f>O798*H798</f>
        <v>0</v>
      </c>
      <c r="Q798" s="142">
        <v>0</v>
      </c>
      <c r="R798" s="142">
        <f>Q798*H798</f>
        <v>0</v>
      </c>
      <c r="S798" s="142">
        <v>0</v>
      </c>
      <c r="T798" s="143">
        <f>S798*H798</f>
        <v>0</v>
      </c>
      <c r="AR798" s="144" t="s">
        <v>185</v>
      </c>
      <c r="AT798" s="144" t="s">
        <v>180</v>
      </c>
      <c r="AU798" s="144" t="s">
        <v>199</v>
      </c>
      <c r="AY798" s="18" t="s">
        <v>178</v>
      </c>
      <c r="BE798" s="145">
        <f>IF(N798="základní",J798,0)</f>
        <v>0</v>
      </c>
      <c r="BF798" s="145">
        <f>IF(N798="snížená",J798,0)</f>
        <v>0</v>
      </c>
      <c r="BG798" s="145">
        <f>IF(N798="zákl. přenesená",J798,0)</f>
        <v>0</v>
      </c>
      <c r="BH798" s="145">
        <f>IF(N798="sníž. přenesená",J798,0)</f>
        <v>0</v>
      </c>
      <c r="BI798" s="145">
        <f>IF(N798="nulová",J798,0)</f>
        <v>0</v>
      </c>
      <c r="BJ798" s="18" t="s">
        <v>86</v>
      </c>
      <c r="BK798" s="145">
        <f>ROUND(I798*H798,2)</f>
        <v>0</v>
      </c>
      <c r="BL798" s="18" t="s">
        <v>185</v>
      </c>
      <c r="BM798" s="144" t="s">
        <v>3084</v>
      </c>
    </row>
    <row r="799" spans="2:65" s="12" customFormat="1" ht="10.199999999999999">
      <c r="B799" s="150"/>
      <c r="D799" s="151" t="s">
        <v>189</v>
      </c>
      <c r="E799" s="152" t="s">
        <v>32</v>
      </c>
      <c r="F799" s="153" t="s">
        <v>190</v>
      </c>
      <c r="H799" s="152" t="s">
        <v>32</v>
      </c>
      <c r="I799" s="154"/>
      <c r="L799" s="150"/>
      <c r="M799" s="155"/>
      <c r="T799" s="156"/>
      <c r="AT799" s="152" t="s">
        <v>189</v>
      </c>
      <c r="AU799" s="152" t="s">
        <v>199</v>
      </c>
      <c r="AV799" s="12" t="s">
        <v>86</v>
      </c>
      <c r="AW799" s="12" t="s">
        <v>41</v>
      </c>
      <c r="AX799" s="12" t="s">
        <v>79</v>
      </c>
      <c r="AY799" s="152" t="s">
        <v>178</v>
      </c>
    </row>
    <row r="800" spans="2:65" s="12" customFormat="1" ht="10.199999999999999">
      <c r="B800" s="150"/>
      <c r="D800" s="151" t="s">
        <v>189</v>
      </c>
      <c r="E800" s="152" t="s">
        <v>32</v>
      </c>
      <c r="F800" s="153" t="s">
        <v>2813</v>
      </c>
      <c r="H800" s="152" t="s">
        <v>32</v>
      </c>
      <c r="I800" s="154"/>
      <c r="L800" s="150"/>
      <c r="M800" s="155"/>
      <c r="T800" s="156"/>
      <c r="AT800" s="152" t="s">
        <v>189</v>
      </c>
      <c r="AU800" s="152" t="s">
        <v>199</v>
      </c>
      <c r="AV800" s="12" t="s">
        <v>86</v>
      </c>
      <c r="AW800" s="12" t="s">
        <v>41</v>
      </c>
      <c r="AX800" s="12" t="s">
        <v>79</v>
      </c>
      <c r="AY800" s="152" t="s">
        <v>178</v>
      </c>
    </row>
    <row r="801" spans="2:65" s="12" customFormat="1" ht="10.199999999999999">
      <c r="B801" s="150"/>
      <c r="D801" s="151" t="s">
        <v>189</v>
      </c>
      <c r="E801" s="152" t="s">
        <v>32</v>
      </c>
      <c r="F801" s="153" t="s">
        <v>2798</v>
      </c>
      <c r="H801" s="152" t="s">
        <v>32</v>
      </c>
      <c r="I801" s="154"/>
      <c r="L801" s="150"/>
      <c r="M801" s="155"/>
      <c r="T801" s="156"/>
      <c r="AT801" s="152" t="s">
        <v>189</v>
      </c>
      <c r="AU801" s="152" t="s">
        <v>199</v>
      </c>
      <c r="AV801" s="12" t="s">
        <v>86</v>
      </c>
      <c r="AW801" s="12" t="s">
        <v>41</v>
      </c>
      <c r="AX801" s="12" t="s">
        <v>79</v>
      </c>
      <c r="AY801" s="152" t="s">
        <v>178</v>
      </c>
    </row>
    <row r="802" spans="2:65" s="12" customFormat="1" ht="10.199999999999999">
      <c r="B802" s="150"/>
      <c r="D802" s="151" t="s">
        <v>189</v>
      </c>
      <c r="E802" s="152" t="s">
        <v>32</v>
      </c>
      <c r="F802" s="153" t="s">
        <v>3043</v>
      </c>
      <c r="H802" s="152" t="s">
        <v>32</v>
      </c>
      <c r="I802" s="154"/>
      <c r="L802" s="150"/>
      <c r="M802" s="155"/>
      <c r="T802" s="156"/>
      <c r="AT802" s="152" t="s">
        <v>189</v>
      </c>
      <c r="AU802" s="152" t="s">
        <v>199</v>
      </c>
      <c r="AV802" s="12" t="s">
        <v>86</v>
      </c>
      <c r="AW802" s="12" t="s">
        <v>41</v>
      </c>
      <c r="AX802" s="12" t="s">
        <v>79</v>
      </c>
      <c r="AY802" s="152" t="s">
        <v>178</v>
      </c>
    </row>
    <row r="803" spans="2:65" s="13" customFormat="1" ht="10.199999999999999">
      <c r="B803" s="157"/>
      <c r="D803" s="151" t="s">
        <v>189</v>
      </c>
      <c r="E803" s="158" t="s">
        <v>32</v>
      </c>
      <c r="F803" s="159" t="s">
        <v>3047</v>
      </c>
      <c r="H803" s="160">
        <v>233.1</v>
      </c>
      <c r="I803" s="161"/>
      <c r="L803" s="157"/>
      <c r="M803" s="162"/>
      <c r="T803" s="163"/>
      <c r="AT803" s="158" t="s">
        <v>189</v>
      </c>
      <c r="AU803" s="158" t="s">
        <v>199</v>
      </c>
      <c r="AV803" s="13" t="s">
        <v>88</v>
      </c>
      <c r="AW803" s="13" t="s">
        <v>41</v>
      </c>
      <c r="AX803" s="13" t="s">
        <v>79</v>
      </c>
      <c r="AY803" s="158" t="s">
        <v>178</v>
      </c>
    </row>
    <row r="804" spans="2:65" s="13" customFormat="1" ht="10.199999999999999">
      <c r="B804" s="157"/>
      <c r="D804" s="151" t="s">
        <v>189</v>
      </c>
      <c r="E804" s="158" t="s">
        <v>32</v>
      </c>
      <c r="F804" s="159" t="s">
        <v>3045</v>
      </c>
      <c r="H804" s="160">
        <v>28</v>
      </c>
      <c r="I804" s="161"/>
      <c r="L804" s="157"/>
      <c r="M804" s="162"/>
      <c r="T804" s="163"/>
      <c r="AT804" s="158" t="s">
        <v>189</v>
      </c>
      <c r="AU804" s="158" t="s">
        <v>199</v>
      </c>
      <c r="AV804" s="13" t="s">
        <v>88</v>
      </c>
      <c r="AW804" s="13" t="s">
        <v>41</v>
      </c>
      <c r="AX804" s="13" t="s">
        <v>79</v>
      </c>
      <c r="AY804" s="158" t="s">
        <v>178</v>
      </c>
    </row>
    <row r="805" spans="2:65" s="14" customFormat="1" ht="10.199999999999999">
      <c r="B805" s="164"/>
      <c r="D805" s="151" t="s">
        <v>189</v>
      </c>
      <c r="E805" s="165" t="s">
        <v>32</v>
      </c>
      <c r="F805" s="166" t="s">
        <v>192</v>
      </c>
      <c r="H805" s="167">
        <v>261.10000000000002</v>
      </c>
      <c r="I805" s="168"/>
      <c r="L805" s="164"/>
      <c r="M805" s="169"/>
      <c r="T805" s="170"/>
      <c r="AT805" s="165" t="s">
        <v>189</v>
      </c>
      <c r="AU805" s="165" t="s">
        <v>199</v>
      </c>
      <c r="AV805" s="14" t="s">
        <v>185</v>
      </c>
      <c r="AW805" s="14" t="s">
        <v>41</v>
      </c>
      <c r="AX805" s="14" t="s">
        <v>86</v>
      </c>
      <c r="AY805" s="165" t="s">
        <v>178</v>
      </c>
    </row>
    <row r="806" spans="2:65" s="1" customFormat="1" ht="24.15" customHeight="1">
      <c r="B806" s="34"/>
      <c r="C806" s="133" t="s">
        <v>802</v>
      </c>
      <c r="D806" s="133" t="s">
        <v>180</v>
      </c>
      <c r="E806" s="134" t="s">
        <v>642</v>
      </c>
      <c r="F806" s="135" t="s">
        <v>643</v>
      </c>
      <c r="G806" s="136" t="s">
        <v>234</v>
      </c>
      <c r="H806" s="137">
        <v>211.15</v>
      </c>
      <c r="I806" s="138"/>
      <c r="J806" s="139">
        <f>ROUND(I806*H806,2)</f>
        <v>0</v>
      </c>
      <c r="K806" s="135" t="s">
        <v>184</v>
      </c>
      <c r="L806" s="34"/>
      <c r="M806" s="140" t="s">
        <v>32</v>
      </c>
      <c r="N806" s="141" t="s">
        <v>50</v>
      </c>
      <c r="P806" s="142">
        <f>O806*H806</f>
        <v>0</v>
      </c>
      <c r="Q806" s="142">
        <v>6.8999999999999997E-4</v>
      </c>
      <c r="R806" s="142">
        <f>Q806*H806</f>
        <v>0.1456935</v>
      </c>
      <c r="S806" s="142">
        <v>0</v>
      </c>
      <c r="T806" s="143">
        <f>S806*H806</f>
        <v>0</v>
      </c>
      <c r="AR806" s="144" t="s">
        <v>185</v>
      </c>
      <c r="AT806" s="144" t="s">
        <v>180</v>
      </c>
      <c r="AU806" s="144" t="s">
        <v>199</v>
      </c>
      <c r="AY806" s="18" t="s">
        <v>178</v>
      </c>
      <c r="BE806" s="145">
        <f>IF(N806="základní",J806,0)</f>
        <v>0</v>
      </c>
      <c r="BF806" s="145">
        <f>IF(N806="snížená",J806,0)</f>
        <v>0</v>
      </c>
      <c r="BG806" s="145">
        <f>IF(N806="zákl. přenesená",J806,0)</f>
        <v>0</v>
      </c>
      <c r="BH806" s="145">
        <f>IF(N806="sníž. přenesená",J806,0)</f>
        <v>0</v>
      </c>
      <c r="BI806" s="145">
        <f>IF(N806="nulová",J806,0)</f>
        <v>0</v>
      </c>
      <c r="BJ806" s="18" t="s">
        <v>86</v>
      </c>
      <c r="BK806" s="145">
        <f>ROUND(I806*H806,2)</f>
        <v>0</v>
      </c>
      <c r="BL806" s="18" t="s">
        <v>185</v>
      </c>
      <c r="BM806" s="144" t="s">
        <v>3085</v>
      </c>
    </row>
    <row r="807" spans="2:65" s="1" customFormat="1" ht="10.199999999999999">
      <c r="B807" s="34"/>
      <c r="D807" s="146" t="s">
        <v>187</v>
      </c>
      <c r="F807" s="147" t="s">
        <v>645</v>
      </c>
      <c r="I807" s="148"/>
      <c r="L807" s="34"/>
      <c r="M807" s="149"/>
      <c r="T807" s="55"/>
      <c r="AT807" s="18" t="s">
        <v>187</v>
      </c>
      <c r="AU807" s="18" t="s">
        <v>199</v>
      </c>
    </row>
    <row r="808" spans="2:65" s="12" customFormat="1" ht="10.199999999999999">
      <c r="B808" s="150"/>
      <c r="D808" s="151" t="s">
        <v>189</v>
      </c>
      <c r="E808" s="152" t="s">
        <v>32</v>
      </c>
      <c r="F808" s="153" t="s">
        <v>190</v>
      </c>
      <c r="H808" s="152" t="s">
        <v>32</v>
      </c>
      <c r="I808" s="154"/>
      <c r="L808" s="150"/>
      <c r="M808" s="155"/>
      <c r="T808" s="156"/>
      <c r="AT808" s="152" t="s">
        <v>189</v>
      </c>
      <c r="AU808" s="152" t="s">
        <v>199</v>
      </c>
      <c r="AV808" s="12" t="s">
        <v>86</v>
      </c>
      <c r="AW808" s="12" t="s">
        <v>41</v>
      </c>
      <c r="AX808" s="12" t="s">
        <v>79</v>
      </c>
      <c r="AY808" s="152" t="s">
        <v>178</v>
      </c>
    </row>
    <row r="809" spans="2:65" s="12" customFormat="1" ht="10.199999999999999">
      <c r="B809" s="150"/>
      <c r="D809" s="151" t="s">
        <v>189</v>
      </c>
      <c r="E809" s="152" t="s">
        <v>32</v>
      </c>
      <c r="F809" s="153" t="s">
        <v>2813</v>
      </c>
      <c r="H809" s="152" t="s">
        <v>32</v>
      </c>
      <c r="I809" s="154"/>
      <c r="L809" s="150"/>
      <c r="M809" s="155"/>
      <c r="T809" s="156"/>
      <c r="AT809" s="152" t="s">
        <v>189</v>
      </c>
      <c r="AU809" s="152" t="s">
        <v>199</v>
      </c>
      <c r="AV809" s="12" t="s">
        <v>86</v>
      </c>
      <c r="AW809" s="12" t="s">
        <v>41</v>
      </c>
      <c r="AX809" s="12" t="s">
        <v>79</v>
      </c>
      <c r="AY809" s="152" t="s">
        <v>178</v>
      </c>
    </row>
    <row r="810" spans="2:65" s="12" customFormat="1" ht="10.199999999999999">
      <c r="B810" s="150"/>
      <c r="D810" s="151" t="s">
        <v>189</v>
      </c>
      <c r="E810" s="152" t="s">
        <v>32</v>
      </c>
      <c r="F810" s="153" t="s">
        <v>2798</v>
      </c>
      <c r="H810" s="152" t="s">
        <v>32</v>
      </c>
      <c r="I810" s="154"/>
      <c r="L810" s="150"/>
      <c r="M810" s="155"/>
      <c r="T810" s="156"/>
      <c r="AT810" s="152" t="s">
        <v>189</v>
      </c>
      <c r="AU810" s="152" t="s">
        <v>199</v>
      </c>
      <c r="AV810" s="12" t="s">
        <v>86</v>
      </c>
      <c r="AW810" s="12" t="s">
        <v>41</v>
      </c>
      <c r="AX810" s="12" t="s">
        <v>79</v>
      </c>
      <c r="AY810" s="152" t="s">
        <v>178</v>
      </c>
    </row>
    <row r="811" spans="2:65" s="12" customFormat="1" ht="10.199999999999999">
      <c r="B811" s="150"/>
      <c r="D811" s="151" t="s">
        <v>189</v>
      </c>
      <c r="E811" s="152" t="s">
        <v>32</v>
      </c>
      <c r="F811" s="153" t="s">
        <v>3043</v>
      </c>
      <c r="H811" s="152" t="s">
        <v>32</v>
      </c>
      <c r="I811" s="154"/>
      <c r="L811" s="150"/>
      <c r="M811" s="155"/>
      <c r="T811" s="156"/>
      <c r="AT811" s="152" t="s">
        <v>189</v>
      </c>
      <c r="AU811" s="152" t="s">
        <v>199</v>
      </c>
      <c r="AV811" s="12" t="s">
        <v>86</v>
      </c>
      <c r="AW811" s="12" t="s">
        <v>41</v>
      </c>
      <c r="AX811" s="12" t="s">
        <v>79</v>
      </c>
      <c r="AY811" s="152" t="s">
        <v>178</v>
      </c>
    </row>
    <row r="812" spans="2:65" s="13" customFormat="1" ht="10.199999999999999">
      <c r="B812" s="157"/>
      <c r="D812" s="151" t="s">
        <v>189</v>
      </c>
      <c r="E812" s="158" t="s">
        <v>32</v>
      </c>
      <c r="F812" s="159" t="s">
        <v>3044</v>
      </c>
      <c r="H812" s="160">
        <v>183.15</v>
      </c>
      <c r="I812" s="161"/>
      <c r="L812" s="157"/>
      <c r="M812" s="162"/>
      <c r="T812" s="163"/>
      <c r="AT812" s="158" t="s">
        <v>189</v>
      </c>
      <c r="AU812" s="158" t="s">
        <v>199</v>
      </c>
      <c r="AV812" s="13" t="s">
        <v>88</v>
      </c>
      <c r="AW812" s="13" t="s">
        <v>41</v>
      </c>
      <c r="AX812" s="13" t="s">
        <v>79</v>
      </c>
      <c r="AY812" s="158" t="s">
        <v>178</v>
      </c>
    </row>
    <row r="813" spans="2:65" s="13" customFormat="1" ht="10.199999999999999">
      <c r="B813" s="157"/>
      <c r="D813" s="151" t="s">
        <v>189</v>
      </c>
      <c r="E813" s="158" t="s">
        <v>32</v>
      </c>
      <c r="F813" s="159" t="s">
        <v>3045</v>
      </c>
      <c r="H813" s="160">
        <v>28</v>
      </c>
      <c r="I813" s="161"/>
      <c r="L813" s="157"/>
      <c r="M813" s="162"/>
      <c r="T813" s="163"/>
      <c r="AT813" s="158" t="s">
        <v>189</v>
      </c>
      <c r="AU813" s="158" t="s">
        <v>199</v>
      </c>
      <c r="AV813" s="13" t="s">
        <v>88</v>
      </c>
      <c r="AW813" s="13" t="s">
        <v>41</v>
      </c>
      <c r="AX813" s="13" t="s">
        <v>79</v>
      </c>
      <c r="AY813" s="158" t="s">
        <v>178</v>
      </c>
    </row>
    <row r="814" spans="2:65" s="14" customFormat="1" ht="10.199999999999999">
      <c r="B814" s="164"/>
      <c r="D814" s="151" t="s">
        <v>189</v>
      </c>
      <c r="E814" s="165" t="s">
        <v>32</v>
      </c>
      <c r="F814" s="166" t="s">
        <v>192</v>
      </c>
      <c r="H814" s="167">
        <v>211.15</v>
      </c>
      <c r="I814" s="168"/>
      <c r="L814" s="164"/>
      <c r="M814" s="169"/>
      <c r="T814" s="170"/>
      <c r="AT814" s="165" t="s">
        <v>189</v>
      </c>
      <c r="AU814" s="165" t="s">
        <v>199</v>
      </c>
      <c r="AV814" s="14" t="s">
        <v>185</v>
      </c>
      <c r="AW814" s="14" t="s">
        <v>41</v>
      </c>
      <c r="AX814" s="14" t="s">
        <v>86</v>
      </c>
      <c r="AY814" s="165" t="s">
        <v>178</v>
      </c>
    </row>
    <row r="815" spans="2:65" s="1" customFormat="1" ht="37.799999999999997" customHeight="1">
      <c r="B815" s="34"/>
      <c r="C815" s="133" t="s">
        <v>808</v>
      </c>
      <c r="D815" s="133" t="s">
        <v>180</v>
      </c>
      <c r="E815" s="134" t="s">
        <v>654</v>
      </c>
      <c r="F815" s="135" t="s">
        <v>655</v>
      </c>
      <c r="G815" s="136" t="s">
        <v>202</v>
      </c>
      <c r="H815" s="137">
        <v>359.2</v>
      </c>
      <c r="I815" s="138"/>
      <c r="J815" s="139">
        <f>ROUND(I815*H815,2)</f>
        <v>0</v>
      </c>
      <c r="K815" s="135" t="s">
        <v>184</v>
      </c>
      <c r="L815" s="34"/>
      <c r="M815" s="140" t="s">
        <v>32</v>
      </c>
      <c r="N815" s="141" t="s">
        <v>50</v>
      </c>
      <c r="P815" s="142">
        <f>O815*H815</f>
        <v>0</v>
      </c>
      <c r="Q815" s="142">
        <v>0</v>
      </c>
      <c r="R815" s="142">
        <f>Q815*H815</f>
        <v>0</v>
      </c>
      <c r="S815" s="142">
        <v>0</v>
      </c>
      <c r="T815" s="143">
        <f>S815*H815</f>
        <v>0</v>
      </c>
      <c r="AR815" s="144" t="s">
        <v>185</v>
      </c>
      <c r="AT815" s="144" t="s">
        <v>180</v>
      </c>
      <c r="AU815" s="144" t="s">
        <v>199</v>
      </c>
      <c r="AY815" s="18" t="s">
        <v>178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86</v>
      </c>
      <c r="BK815" s="145">
        <f>ROUND(I815*H815,2)</f>
        <v>0</v>
      </c>
      <c r="BL815" s="18" t="s">
        <v>185</v>
      </c>
      <c r="BM815" s="144" t="s">
        <v>3086</v>
      </c>
    </row>
    <row r="816" spans="2:65" s="1" customFormat="1" ht="10.199999999999999">
      <c r="B816" s="34"/>
      <c r="D816" s="146" t="s">
        <v>187</v>
      </c>
      <c r="F816" s="147" t="s">
        <v>657</v>
      </c>
      <c r="I816" s="148"/>
      <c r="L816" s="34"/>
      <c r="M816" s="149"/>
      <c r="T816" s="55"/>
      <c r="AT816" s="18" t="s">
        <v>187</v>
      </c>
      <c r="AU816" s="18" t="s">
        <v>199</v>
      </c>
    </row>
    <row r="817" spans="2:65" s="12" customFormat="1" ht="10.199999999999999">
      <c r="B817" s="150"/>
      <c r="D817" s="151" t="s">
        <v>189</v>
      </c>
      <c r="E817" s="152" t="s">
        <v>32</v>
      </c>
      <c r="F817" s="153" t="s">
        <v>190</v>
      </c>
      <c r="H817" s="152" t="s">
        <v>32</v>
      </c>
      <c r="I817" s="154"/>
      <c r="L817" s="150"/>
      <c r="M817" s="155"/>
      <c r="T817" s="156"/>
      <c r="AT817" s="152" t="s">
        <v>189</v>
      </c>
      <c r="AU817" s="152" t="s">
        <v>199</v>
      </c>
      <c r="AV817" s="12" t="s">
        <v>86</v>
      </c>
      <c r="AW817" s="12" t="s">
        <v>41</v>
      </c>
      <c r="AX817" s="12" t="s">
        <v>79</v>
      </c>
      <c r="AY817" s="152" t="s">
        <v>178</v>
      </c>
    </row>
    <row r="818" spans="2:65" s="12" customFormat="1" ht="10.199999999999999">
      <c r="B818" s="150"/>
      <c r="D818" s="151" t="s">
        <v>189</v>
      </c>
      <c r="E818" s="152" t="s">
        <v>32</v>
      </c>
      <c r="F818" s="153" t="s">
        <v>2813</v>
      </c>
      <c r="H818" s="152" t="s">
        <v>32</v>
      </c>
      <c r="I818" s="154"/>
      <c r="L818" s="150"/>
      <c r="M818" s="155"/>
      <c r="T818" s="156"/>
      <c r="AT818" s="152" t="s">
        <v>189</v>
      </c>
      <c r="AU818" s="152" t="s">
        <v>199</v>
      </c>
      <c r="AV818" s="12" t="s">
        <v>86</v>
      </c>
      <c r="AW818" s="12" t="s">
        <v>41</v>
      </c>
      <c r="AX818" s="12" t="s">
        <v>79</v>
      </c>
      <c r="AY818" s="152" t="s">
        <v>178</v>
      </c>
    </row>
    <row r="819" spans="2:65" s="12" customFormat="1" ht="10.199999999999999">
      <c r="B819" s="150"/>
      <c r="D819" s="151" t="s">
        <v>189</v>
      </c>
      <c r="E819" s="152" t="s">
        <v>32</v>
      </c>
      <c r="F819" s="153" t="s">
        <v>2798</v>
      </c>
      <c r="H819" s="152" t="s">
        <v>32</v>
      </c>
      <c r="I819" s="154"/>
      <c r="L819" s="150"/>
      <c r="M819" s="155"/>
      <c r="T819" s="156"/>
      <c r="AT819" s="152" t="s">
        <v>189</v>
      </c>
      <c r="AU819" s="152" t="s">
        <v>199</v>
      </c>
      <c r="AV819" s="12" t="s">
        <v>86</v>
      </c>
      <c r="AW819" s="12" t="s">
        <v>41</v>
      </c>
      <c r="AX819" s="12" t="s">
        <v>79</v>
      </c>
      <c r="AY819" s="152" t="s">
        <v>178</v>
      </c>
    </row>
    <row r="820" spans="2:65" s="12" customFormat="1" ht="10.199999999999999">
      <c r="B820" s="150"/>
      <c r="D820" s="151" t="s">
        <v>189</v>
      </c>
      <c r="E820" s="152" t="s">
        <v>32</v>
      </c>
      <c r="F820" s="153" t="s">
        <v>3043</v>
      </c>
      <c r="H820" s="152" t="s">
        <v>32</v>
      </c>
      <c r="I820" s="154"/>
      <c r="L820" s="150"/>
      <c r="M820" s="155"/>
      <c r="T820" s="156"/>
      <c r="AT820" s="152" t="s">
        <v>189</v>
      </c>
      <c r="AU820" s="152" t="s">
        <v>199</v>
      </c>
      <c r="AV820" s="12" t="s">
        <v>86</v>
      </c>
      <c r="AW820" s="12" t="s">
        <v>41</v>
      </c>
      <c r="AX820" s="12" t="s">
        <v>79</v>
      </c>
      <c r="AY820" s="152" t="s">
        <v>178</v>
      </c>
    </row>
    <row r="821" spans="2:65" s="13" customFormat="1" ht="10.199999999999999">
      <c r="B821" s="157"/>
      <c r="D821" s="151" t="s">
        <v>189</v>
      </c>
      <c r="E821" s="158" t="s">
        <v>32</v>
      </c>
      <c r="F821" s="159" t="s">
        <v>3087</v>
      </c>
      <c r="H821" s="160">
        <v>336.8</v>
      </c>
      <c r="I821" s="161"/>
      <c r="L821" s="157"/>
      <c r="M821" s="162"/>
      <c r="T821" s="163"/>
      <c r="AT821" s="158" t="s">
        <v>189</v>
      </c>
      <c r="AU821" s="158" t="s">
        <v>199</v>
      </c>
      <c r="AV821" s="13" t="s">
        <v>88</v>
      </c>
      <c r="AW821" s="13" t="s">
        <v>41</v>
      </c>
      <c r="AX821" s="13" t="s">
        <v>79</v>
      </c>
      <c r="AY821" s="158" t="s">
        <v>178</v>
      </c>
    </row>
    <row r="822" spans="2:65" s="13" customFormat="1" ht="10.199999999999999">
      <c r="B822" s="157"/>
      <c r="D822" s="151" t="s">
        <v>189</v>
      </c>
      <c r="E822" s="158" t="s">
        <v>32</v>
      </c>
      <c r="F822" s="159" t="s">
        <v>3054</v>
      </c>
      <c r="H822" s="160">
        <v>22.4</v>
      </c>
      <c r="I822" s="161"/>
      <c r="L822" s="157"/>
      <c r="M822" s="162"/>
      <c r="T822" s="163"/>
      <c r="AT822" s="158" t="s">
        <v>189</v>
      </c>
      <c r="AU822" s="158" t="s">
        <v>199</v>
      </c>
      <c r="AV822" s="13" t="s">
        <v>88</v>
      </c>
      <c r="AW822" s="13" t="s">
        <v>41</v>
      </c>
      <c r="AX822" s="13" t="s">
        <v>79</v>
      </c>
      <c r="AY822" s="158" t="s">
        <v>178</v>
      </c>
    </row>
    <row r="823" spans="2:65" s="14" customFormat="1" ht="10.199999999999999">
      <c r="B823" s="164"/>
      <c r="D823" s="151" t="s">
        <v>189</v>
      </c>
      <c r="E823" s="165" t="s">
        <v>32</v>
      </c>
      <c r="F823" s="166" t="s">
        <v>192</v>
      </c>
      <c r="H823" s="167">
        <v>359.2</v>
      </c>
      <c r="I823" s="168"/>
      <c r="L823" s="164"/>
      <c r="M823" s="169"/>
      <c r="T823" s="170"/>
      <c r="AT823" s="165" t="s">
        <v>189</v>
      </c>
      <c r="AU823" s="165" t="s">
        <v>199</v>
      </c>
      <c r="AV823" s="14" t="s">
        <v>185</v>
      </c>
      <c r="AW823" s="14" t="s">
        <v>41</v>
      </c>
      <c r="AX823" s="14" t="s">
        <v>86</v>
      </c>
      <c r="AY823" s="165" t="s">
        <v>178</v>
      </c>
    </row>
    <row r="824" spans="2:65" s="1" customFormat="1" ht="62.7" customHeight="1">
      <c r="B824" s="34"/>
      <c r="C824" s="133" t="s">
        <v>813</v>
      </c>
      <c r="D824" s="133" t="s">
        <v>180</v>
      </c>
      <c r="E824" s="134" t="s">
        <v>649</v>
      </c>
      <c r="F824" s="135" t="s">
        <v>650</v>
      </c>
      <c r="G824" s="136" t="s">
        <v>202</v>
      </c>
      <c r="H824" s="137">
        <v>359.2</v>
      </c>
      <c r="I824" s="138"/>
      <c r="J824" s="139">
        <f>ROUND(I824*H824,2)</f>
        <v>0</v>
      </c>
      <c r="K824" s="135" t="s">
        <v>184</v>
      </c>
      <c r="L824" s="34"/>
      <c r="M824" s="140" t="s">
        <v>32</v>
      </c>
      <c r="N824" s="141" t="s">
        <v>50</v>
      </c>
      <c r="P824" s="142">
        <f>O824*H824</f>
        <v>0</v>
      </c>
      <c r="Q824" s="142">
        <v>6.0999999999999997E-4</v>
      </c>
      <c r="R824" s="142">
        <f>Q824*H824</f>
        <v>0.21911199999999997</v>
      </c>
      <c r="S824" s="142">
        <v>0</v>
      </c>
      <c r="T824" s="143">
        <f>S824*H824</f>
        <v>0</v>
      </c>
      <c r="AR824" s="144" t="s">
        <v>185</v>
      </c>
      <c r="AT824" s="144" t="s">
        <v>180</v>
      </c>
      <c r="AU824" s="144" t="s">
        <v>199</v>
      </c>
      <c r="AY824" s="18" t="s">
        <v>178</v>
      </c>
      <c r="BE824" s="145">
        <f>IF(N824="základní",J824,0)</f>
        <v>0</v>
      </c>
      <c r="BF824" s="145">
        <f>IF(N824="snížená",J824,0)</f>
        <v>0</v>
      </c>
      <c r="BG824" s="145">
        <f>IF(N824="zákl. přenesená",J824,0)</f>
        <v>0</v>
      </c>
      <c r="BH824" s="145">
        <f>IF(N824="sníž. přenesená",J824,0)</f>
        <v>0</v>
      </c>
      <c r="BI824" s="145">
        <f>IF(N824="nulová",J824,0)</f>
        <v>0</v>
      </c>
      <c r="BJ824" s="18" t="s">
        <v>86</v>
      </c>
      <c r="BK824" s="145">
        <f>ROUND(I824*H824,2)</f>
        <v>0</v>
      </c>
      <c r="BL824" s="18" t="s">
        <v>185</v>
      </c>
      <c r="BM824" s="144" t="s">
        <v>3088</v>
      </c>
    </row>
    <row r="825" spans="2:65" s="1" customFormat="1" ht="10.199999999999999">
      <c r="B825" s="34"/>
      <c r="D825" s="146" t="s">
        <v>187</v>
      </c>
      <c r="F825" s="147" t="s">
        <v>652</v>
      </c>
      <c r="I825" s="148"/>
      <c r="L825" s="34"/>
      <c r="M825" s="149"/>
      <c r="T825" s="55"/>
      <c r="AT825" s="18" t="s">
        <v>187</v>
      </c>
      <c r="AU825" s="18" t="s">
        <v>199</v>
      </c>
    </row>
    <row r="826" spans="2:65" s="12" customFormat="1" ht="10.199999999999999">
      <c r="B826" s="150"/>
      <c r="D826" s="151" t="s">
        <v>189</v>
      </c>
      <c r="E826" s="152" t="s">
        <v>32</v>
      </c>
      <c r="F826" s="153" t="s">
        <v>190</v>
      </c>
      <c r="H826" s="152" t="s">
        <v>32</v>
      </c>
      <c r="I826" s="154"/>
      <c r="L826" s="150"/>
      <c r="M826" s="155"/>
      <c r="T826" s="156"/>
      <c r="AT826" s="152" t="s">
        <v>189</v>
      </c>
      <c r="AU826" s="152" t="s">
        <v>199</v>
      </c>
      <c r="AV826" s="12" t="s">
        <v>86</v>
      </c>
      <c r="AW826" s="12" t="s">
        <v>41</v>
      </c>
      <c r="AX826" s="12" t="s">
        <v>79</v>
      </c>
      <c r="AY826" s="152" t="s">
        <v>178</v>
      </c>
    </row>
    <row r="827" spans="2:65" s="12" customFormat="1" ht="10.199999999999999">
      <c r="B827" s="150"/>
      <c r="D827" s="151" t="s">
        <v>189</v>
      </c>
      <c r="E827" s="152" t="s">
        <v>32</v>
      </c>
      <c r="F827" s="153" t="s">
        <v>2813</v>
      </c>
      <c r="H827" s="152" t="s">
        <v>32</v>
      </c>
      <c r="I827" s="154"/>
      <c r="L827" s="150"/>
      <c r="M827" s="155"/>
      <c r="T827" s="156"/>
      <c r="AT827" s="152" t="s">
        <v>189</v>
      </c>
      <c r="AU827" s="152" t="s">
        <v>199</v>
      </c>
      <c r="AV827" s="12" t="s">
        <v>86</v>
      </c>
      <c r="AW827" s="12" t="s">
        <v>41</v>
      </c>
      <c r="AX827" s="12" t="s">
        <v>79</v>
      </c>
      <c r="AY827" s="152" t="s">
        <v>178</v>
      </c>
    </row>
    <row r="828" spans="2:65" s="12" customFormat="1" ht="10.199999999999999">
      <c r="B828" s="150"/>
      <c r="D828" s="151" t="s">
        <v>189</v>
      </c>
      <c r="E828" s="152" t="s">
        <v>32</v>
      </c>
      <c r="F828" s="153" t="s">
        <v>2798</v>
      </c>
      <c r="H828" s="152" t="s">
        <v>32</v>
      </c>
      <c r="I828" s="154"/>
      <c r="L828" s="150"/>
      <c r="M828" s="155"/>
      <c r="T828" s="156"/>
      <c r="AT828" s="152" t="s">
        <v>189</v>
      </c>
      <c r="AU828" s="152" t="s">
        <v>199</v>
      </c>
      <c r="AV828" s="12" t="s">
        <v>86</v>
      </c>
      <c r="AW828" s="12" t="s">
        <v>41</v>
      </c>
      <c r="AX828" s="12" t="s">
        <v>79</v>
      </c>
      <c r="AY828" s="152" t="s">
        <v>178</v>
      </c>
    </row>
    <row r="829" spans="2:65" s="12" customFormat="1" ht="10.199999999999999">
      <c r="B829" s="150"/>
      <c r="D829" s="151" t="s">
        <v>189</v>
      </c>
      <c r="E829" s="152" t="s">
        <v>32</v>
      </c>
      <c r="F829" s="153" t="s">
        <v>3043</v>
      </c>
      <c r="H829" s="152" t="s">
        <v>32</v>
      </c>
      <c r="I829" s="154"/>
      <c r="L829" s="150"/>
      <c r="M829" s="155"/>
      <c r="T829" s="156"/>
      <c r="AT829" s="152" t="s">
        <v>189</v>
      </c>
      <c r="AU829" s="152" t="s">
        <v>199</v>
      </c>
      <c r="AV829" s="12" t="s">
        <v>86</v>
      </c>
      <c r="AW829" s="12" t="s">
        <v>41</v>
      </c>
      <c r="AX829" s="12" t="s">
        <v>79</v>
      </c>
      <c r="AY829" s="152" t="s">
        <v>178</v>
      </c>
    </row>
    <row r="830" spans="2:65" s="13" customFormat="1" ht="10.199999999999999">
      <c r="B830" s="157"/>
      <c r="D830" s="151" t="s">
        <v>189</v>
      </c>
      <c r="E830" s="158" t="s">
        <v>32</v>
      </c>
      <c r="F830" s="159" t="s">
        <v>3087</v>
      </c>
      <c r="H830" s="160">
        <v>336.8</v>
      </c>
      <c r="I830" s="161"/>
      <c r="L830" s="157"/>
      <c r="M830" s="162"/>
      <c r="T830" s="163"/>
      <c r="AT830" s="158" t="s">
        <v>189</v>
      </c>
      <c r="AU830" s="158" t="s">
        <v>199</v>
      </c>
      <c r="AV830" s="13" t="s">
        <v>88</v>
      </c>
      <c r="AW830" s="13" t="s">
        <v>41</v>
      </c>
      <c r="AX830" s="13" t="s">
        <v>79</v>
      </c>
      <c r="AY830" s="158" t="s">
        <v>178</v>
      </c>
    </row>
    <row r="831" spans="2:65" s="13" customFormat="1" ht="10.199999999999999">
      <c r="B831" s="157"/>
      <c r="D831" s="151" t="s">
        <v>189</v>
      </c>
      <c r="E831" s="158" t="s">
        <v>32</v>
      </c>
      <c r="F831" s="159" t="s">
        <v>3054</v>
      </c>
      <c r="H831" s="160">
        <v>22.4</v>
      </c>
      <c r="I831" s="161"/>
      <c r="L831" s="157"/>
      <c r="M831" s="162"/>
      <c r="T831" s="163"/>
      <c r="AT831" s="158" t="s">
        <v>189</v>
      </c>
      <c r="AU831" s="158" t="s">
        <v>199</v>
      </c>
      <c r="AV831" s="13" t="s">
        <v>88</v>
      </c>
      <c r="AW831" s="13" t="s">
        <v>41</v>
      </c>
      <c r="AX831" s="13" t="s">
        <v>79</v>
      </c>
      <c r="AY831" s="158" t="s">
        <v>178</v>
      </c>
    </row>
    <row r="832" spans="2:65" s="14" customFormat="1" ht="10.199999999999999">
      <c r="B832" s="164"/>
      <c r="D832" s="151" t="s">
        <v>189</v>
      </c>
      <c r="E832" s="165" t="s">
        <v>32</v>
      </c>
      <c r="F832" s="166" t="s">
        <v>192</v>
      </c>
      <c r="H832" s="167">
        <v>359.2</v>
      </c>
      <c r="I832" s="168"/>
      <c r="L832" s="164"/>
      <c r="M832" s="169"/>
      <c r="T832" s="170"/>
      <c r="AT832" s="165" t="s">
        <v>189</v>
      </c>
      <c r="AU832" s="165" t="s">
        <v>199</v>
      </c>
      <c r="AV832" s="14" t="s">
        <v>185</v>
      </c>
      <c r="AW832" s="14" t="s">
        <v>41</v>
      </c>
      <c r="AX832" s="14" t="s">
        <v>86</v>
      </c>
      <c r="AY832" s="165" t="s">
        <v>178</v>
      </c>
    </row>
    <row r="833" spans="2:65" s="1" customFormat="1" ht="33" customHeight="1">
      <c r="B833" s="34"/>
      <c r="C833" s="133" t="s">
        <v>815</v>
      </c>
      <c r="D833" s="133" t="s">
        <v>180</v>
      </c>
      <c r="E833" s="134" t="s">
        <v>659</v>
      </c>
      <c r="F833" s="135" t="s">
        <v>660</v>
      </c>
      <c r="G833" s="136" t="s">
        <v>234</v>
      </c>
      <c r="H833" s="137">
        <v>344.35</v>
      </c>
      <c r="I833" s="138"/>
      <c r="J833" s="139">
        <f>ROUND(I833*H833,2)</f>
        <v>0</v>
      </c>
      <c r="K833" s="135" t="s">
        <v>184</v>
      </c>
      <c r="L833" s="34"/>
      <c r="M833" s="140" t="s">
        <v>32</v>
      </c>
      <c r="N833" s="141" t="s">
        <v>50</v>
      </c>
      <c r="P833" s="142">
        <f>O833*H833</f>
        <v>0</v>
      </c>
      <c r="Q833" s="142">
        <v>0</v>
      </c>
      <c r="R833" s="142">
        <f>Q833*H833</f>
        <v>0</v>
      </c>
      <c r="S833" s="142">
        <v>0.01</v>
      </c>
      <c r="T833" s="143">
        <f>S833*H833</f>
        <v>3.4435000000000002</v>
      </c>
      <c r="AR833" s="144" t="s">
        <v>185</v>
      </c>
      <c r="AT833" s="144" t="s">
        <v>180</v>
      </c>
      <c r="AU833" s="144" t="s">
        <v>199</v>
      </c>
      <c r="AY833" s="18" t="s">
        <v>178</v>
      </c>
      <c r="BE833" s="145">
        <f>IF(N833="základní",J833,0)</f>
        <v>0</v>
      </c>
      <c r="BF833" s="145">
        <f>IF(N833="snížená",J833,0)</f>
        <v>0</v>
      </c>
      <c r="BG833" s="145">
        <f>IF(N833="zákl. přenesená",J833,0)</f>
        <v>0</v>
      </c>
      <c r="BH833" s="145">
        <f>IF(N833="sníž. přenesená",J833,0)</f>
        <v>0</v>
      </c>
      <c r="BI833" s="145">
        <f>IF(N833="nulová",J833,0)</f>
        <v>0</v>
      </c>
      <c r="BJ833" s="18" t="s">
        <v>86</v>
      </c>
      <c r="BK833" s="145">
        <f>ROUND(I833*H833,2)</f>
        <v>0</v>
      </c>
      <c r="BL833" s="18" t="s">
        <v>185</v>
      </c>
      <c r="BM833" s="144" t="s">
        <v>3089</v>
      </c>
    </row>
    <row r="834" spans="2:65" s="1" customFormat="1" ht="10.199999999999999">
      <c r="B834" s="34"/>
      <c r="D834" s="146" t="s">
        <v>187</v>
      </c>
      <c r="F834" s="147" t="s">
        <v>662</v>
      </c>
      <c r="I834" s="148"/>
      <c r="L834" s="34"/>
      <c r="M834" s="149"/>
      <c r="T834" s="55"/>
      <c r="AT834" s="18" t="s">
        <v>187</v>
      </c>
      <c r="AU834" s="18" t="s">
        <v>199</v>
      </c>
    </row>
    <row r="835" spans="2:65" s="12" customFormat="1" ht="10.199999999999999">
      <c r="B835" s="150"/>
      <c r="D835" s="151" t="s">
        <v>189</v>
      </c>
      <c r="E835" s="152" t="s">
        <v>32</v>
      </c>
      <c r="F835" s="153" t="s">
        <v>190</v>
      </c>
      <c r="H835" s="152" t="s">
        <v>32</v>
      </c>
      <c r="I835" s="154"/>
      <c r="L835" s="150"/>
      <c r="M835" s="155"/>
      <c r="T835" s="156"/>
      <c r="AT835" s="152" t="s">
        <v>189</v>
      </c>
      <c r="AU835" s="152" t="s">
        <v>199</v>
      </c>
      <c r="AV835" s="12" t="s">
        <v>86</v>
      </c>
      <c r="AW835" s="12" t="s">
        <v>41</v>
      </c>
      <c r="AX835" s="12" t="s">
        <v>79</v>
      </c>
      <c r="AY835" s="152" t="s">
        <v>178</v>
      </c>
    </row>
    <row r="836" spans="2:65" s="12" customFormat="1" ht="10.199999999999999">
      <c r="B836" s="150"/>
      <c r="D836" s="151" t="s">
        <v>189</v>
      </c>
      <c r="E836" s="152" t="s">
        <v>32</v>
      </c>
      <c r="F836" s="153" t="s">
        <v>2813</v>
      </c>
      <c r="H836" s="152" t="s">
        <v>32</v>
      </c>
      <c r="I836" s="154"/>
      <c r="L836" s="150"/>
      <c r="M836" s="155"/>
      <c r="T836" s="156"/>
      <c r="AT836" s="152" t="s">
        <v>189</v>
      </c>
      <c r="AU836" s="152" t="s">
        <v>199</v>
      </c>
      <c r="AV836" s="12" t="s">
        <v>86</v>
      </c>
      <c r="AW836" s="12" t="s">
        <v>41</v>
      </c>
      <c r="AX836" s="12" t="s">
        <v>79</v>
      </c>
      <c r="AY836" s="152" t="s">
        <v>178</v>
      </c>
    </row>
    <row r="837" spans="2:65" s="12" customFormat="1" ht="10.199999999999999">
      <c r="B837" s="150"/>
      <c r="D837" s="151" t="s">
        <v>189</v>
      </c>
      <c r="E837" s="152" t="s">
        <v>32</v>
      </c>
      <c r="F837" s="153" t="s">
        <v>2798</v>
      </c>
      <c r="H837" s="152" t="s">
        <v>32</v>
      </c>
      <c r="I837" s="154"/>
      <c r="L837" s="150"/>
      <c r="M837" s="155"/>
      <c r="T837" s="156"/>
      <c r="AT837" s="152" t="s">
        <v>189</v>
      </c>
      <c r="AU837" s="152" t="s">
        <v>199</v>
      </c>
      <c r="AV837" s="12" t="s">
        <v>86</v>
      </c>
      <c r="AW837" s="12" t="s">
        <v>41</v>
      </c>
      <c r="AX837" s="12" t="s">
        <v>79</v>
      </c>
      <c r="AY837" s="152" t="s">
        <v>178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3043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199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3" customFormat="1" ht="10.199999999999999">
      <c r="B839" s="157"/>
      <c r="D839" s="151" t="s">
        <v>189</v>
      </c>
      <c r="E839" s="158" t="s">
        <v>32</v>
      </c>
      <c r="F839" s="159" t="s">
        <v>3051</v>
      </c>
      <c r="H839" s="160">
        <v>316.35000000000002</v>
      </c>
      <c r="I839" s="161"/>
      <c r="L839" s="157"/>
      <c r="M839" s="162"/>
      <c r="T839" s="163"/>
      <c r="AT839" s="158" t="s">
        <v>189</v>
      </c>
      <c r="AU839" s="158" t="s">
        <v>199</v>
      </c>
      <c r="AV839" s="13" t="s">
        <v>88</v>
      </c>
      <c r="AW839" s="13" t="s">
        <v>41</v>
      </c>
      <c r="AX839" s="13" t="s">
        <v>79</v>
      </c>
      <c r="AY839" s="158" t="s">
        <v>178</v>
      </c>
    </row>
    <row r="840" spans="2:65" s="13" customFormat="1" ht="10.199999999999999">
      <c r="B840" s="157"/>
      <c r="D840" s="151" t="s">
        <v>189</v>
      </c>
      <c r="E840" s="158" t="s">
        <v>32</v>
      </c>
      <c r="F840" s="159" t="s">
        <v>3045</v>
      </c>
      <c r="H840" s="160">
        <v>28</v>
      </c>
      <c r="I840" s="161"/>
      <c r="L840" s="157"/>
      <c r="M840" s="162"/>
      <c r="T840" s="163"/>
      <c r="AT840" s="158" t="s">
        <v>189</v>
      </c>
      <c r="AU840" s="158" t="s">
        <v>199</v>
      </c>
      <c r="AV840" s="13" t="s">
        <v>88</v>
      </c>
      <c r="AW840" s="13" t="s">
        <v>41</v>
      </c>
      <c r="AX840" s="13" t="s">
        <v>79</v>
      </c>
      <c r="AY840" s="158" t="s">
        <v>178</v>
      </c>
    </row>
    <row r="841" spans="2:65" s="14" customFormat="1" ht="10.199999999999999">
      <c r="B841" s="164"/>
      <c r="D841" s="151" t="s">
        <v>189</v>
      </c>
      <c r="E841" s="165" t="s">
        <v>32</v>
      </c>
      <c r="F841" s="166" t="s">
        <v>192</v>
      </c>
      <c r="H841" s="167">
        <v>344.35</v>
      </c>
      <c r="I841" s="168"/>
      <c r="L841" s="164"/>
      <c r="M841" s="169"/>
      <c r="T841" s="170"/>
      <c r="AT841" s="165" t="s">
        <v>189</v>
      </c>
      <c r="AU841" s="165" t="s">
        <v>199</v>
      </c>
      <c r="AV841" s="14" t="s">
        <v>185</v>
      </c>
      <c r="AW841" s="14" t="s">
        <v>41</v>
      </c>
      <c r="AX841" s="14" t="s">
        <v>86</v>
      </c>
      <c r="AY841" s="165" t="s">
        <v>178</v>
      </c>
    </row>
    <row r="842" spans="2:65" s="1" customFormat="1" ht="62.7" customHeight="1">
      <c r="B842" s="34"/>
      <c r="C842" s="133" t="s">
        <v>820</v>
      </c>
      <c r="D842" s="133" t="s">
        <v>180</v>
      </c>
      <c r="E842" s="134" t="s">
        <v>664</v>
      </c>
      <c r="F842" s="135" t="s">
        <v>665</v>
      </c>
      <c r="G842" s="136" t="s">
        <v>234</v>
      </c>
      <c r="H842" s="137">
        <v>344.35</v>
      </c>
      <c r="I842" s="138"/>
      <c r="J842" s="139">
        <f>ROUND(I842*H842,2)</f>
        <v>0</v>
      </c>
      <c r="K842" s="135" t="s">
        <v>184</v>
      </c>
      <c r="L842" s="34"/>
      <c r="M842" s="140" t="s">
        <v>32</v>
      </c>
      <c r="N842" s="141" t="s">
        <v>50</v>
      </c>
      <c r="P842" s="142">
        <f>O842*H842</f>
        <v>0</v>
      </c>
      <c r="Q842" s="142">
        <v>0</v>
      </c>
      <c r="R842" s="142">
        <f>Q842*H842</f>
        <v>0</v>
      </c>
      <c r="S842" s="142">
        <v>0.02</v>
      </c>
      <c r="T842" s="143">
        <f>S842*H842</f>
        <v>6.8870000000000005</v>
      </c>
      <c r="AR842" s="144" t="s">
        <v>185</v>
      </c>
      <c r="AT842" s="144" t="s">
        <v>180</v>
      </c>
      <c r="AU842" s="144" t="s">
        <v>199</v>
      </c>
      <c r="AY842" s="18" t="s">
        <v>178</v>
      </c>
      <c r="BE842" s="145">
        <f>IF(N842="základní",J842,0)</f>
        <v>0</v>
      </c>
      <c r="BF842" s="145">
        <f>IF(N842="snížená",J842,0)</f>
        <v>0</v>
      </c>
      <c r="BG842" s="145">
        <f>IF(N842="zákl. přenesená",J842,0)</f>
        <v>0</v>
      </c>
      <c r="BH842" s="145">
        <f>IF(N842="sníž. přenesená",J842,0)</f>
        <v>0</v>
      </c>
      <c r="BI842" s="145">
        <f>IF(N842="nulová",J842,0)</f>
        <v>0</v>
      </c>
      <c r="BJ842" s="18" t="s">
        <v>86</v>
      </c>
      <c r="BK842" s="145">
        <f>ROUND(I842*H842,2)</f>
        <v>0</v>
      </c>
      <c r="BL842" s="18" t="s">
        <v>185</v>
      </c>
      <c r="BM842" s="144" t="s">
        <v>3090</v>
      </c>
    </row>
    <row r="843" spans="2:65" s="1" customFormat="1" ht="10.199999999999999">
      <c r="B843" s="34"/>
      <c r="D843" s="146" t="s">
        <v>187</v>
      </c>
      <c r="F843" s="147" t="s">
        <v>667</v>
      </c>
      <c r="I843" s="148"/>
      <c r="L843" s="34"/>
      <c r="M843" s="149"/>
      <c r="T843" s="55"/>
      <c r="AT843" s="18" t="s">
        <v>187</v>
      </c>
      <c r="AU843" s="18" t="s">
        <v>199</v>
      </c>
    </row>
    <row r="844" spans="2:65" s="12" customFormat="1" ht="10.199999999999999">
      <c r="B844" s="150"/>
      <c r="D844" s="151" t="s">
        <v>189</v>
      </c>
      <c r="E844" s="152" t="s">
        <v>32</v>
      </c>
      <c r="F844" s="153" t="s">
        <v>190</v>
      </c>
      <c r="H844" s="152" t="s">
        <v>32</v>
      </c>
      <c r="I844" s="154"/>
      <c r="L844" s="150"/>
      <c r="M844" s="155"/>
      <c r="T844" s="156"/>
      <c r="AT844" s="152" t="s">
        <v>189</v>
      </c>
      <c r="AU844" s="152" t="s">
        <v>199</v>
      </c>
      <c r="AV844" s="12" t="s">
        <v>86</v>
      </c>
      <c r="AW844" s="12" t="s">
        <v>41</v>
      </c>
      <c r="AX844" s="12" t="s">
        <v>79</v>
      </c>
      <c r="AY844" s="152" t="s">
        <v>178</v>
      </c>
    </row>
    <row r="845" spans="2:65" s="12" customFormat="1" ht="10.199999999999999">
      <c r="B845" s="150"/>
      <c r="D845" s="151" t="s">
        <v>189</v>
      </c>
      <c r="E845" s="152" t="s">
        <v>32</v>
      </c>
      <c r="F845" s="153" t="s">
        <v>2813</v>
      </c>
      <c r="H845" s="152" t="s">
        <v>32</v>
      </c>
      <c r="I845" s="154"/>
      <c r="L845" s="150"/>
      <c r="M845" s="155"/>
      <c r="T845" s="156"/>
      <c r="AT845" s="152" t="s">
        <v>189</v>
      </c>
      <c r="AU845" s="152" t="s">
        <v>199</v>
      </c>
      <c r="AV845" s="12" t="s">
        <v>86</v>
      </c>
      <c r="AW845" s="12" t="s">
        <v>41</v>
      </c>
      <c r="AX845" s="12" t="s">
        <v>79</v>
      </c>
      <c r="AY845" s="152" t="s">
        <v>178</v>
      </c>
    </row>
    <row r="846" spans="2:65" s="12" customFormat="1" ht="10.199999999999999">
      <c r="B846" s="150"/>
      <c r="D846" s="151" t="s">
        <v>189</v>
      </c>
      <c r="E846" s="152" t="s">
        <v>32</v>
      </c>
      <c r="F846" s="153" t="s">
        <v>2798</v>
      </c>
      <c r="H846" s="152" t="s">
        <v>32</v>
      </c>
      <c r="I846" s="154"/>
      <c r="L846" s="150"/>
      <c r="M846" s="155"/>
      <c r="T846" s="156"/>
      <c r="AT846" s="152" t="s">
        <v>189</v>
      </c>
      <c r="AU846" s="152" t="s">
        <v>199</v>
      </c>
      <c r="AV846" s="12" t="s">
        <v>86</v>
      </c>
      <c r="AW846" s="12" t="s">
        <v>41</v>
      </c>
      <c r="AX846" s="12" t="s">
        <v>79</v>
      </c>
      <c r="AY846" s="152" t="s">
        <v>178</v>
      </c>
    </row>
    <row r="847" spans="2:65" s="12" customFormat="1" ht="10.199999999999999">
      <c r="B847" s="150"/>
      <c r="D847" s="151" t="s">
        <v>189</v>
      </c>
      <c r="E847" s="152" t="s">
        <v>32</v>
      </c>
      <c r="F847" s="153" t="s">
        <v>3043</v>
      </c>
      <c r="H847" s="152" t="s">
        <v>32</v>
      </c>
      <c r="I847" s="154"/>
      <c r="L847" s="150"/>
      <c r="M847" s="155"/>
      <c r="T847" s="156"/>
      <c r="AT847" s="152" t="s">
        <v>189</v>
      </c>
      <c r="AU847" s="152" t="s">
        <v>199</v>
      </c>
      <c r="AV847" s="12" t="s">
        <v>86</v>
      </c>
      <c r="AW847" s="12" t="s">
        <v>41</v>
      </c>
      <c r="AX847" s="12" t="s">
        <v>79</v>
      </c>
      <c r="AY847" s="152" t="s">
        <v>178</v>
      </c>
    </row>
    <row r="848" spans="2:65" s="13" customFormat="1" ht="10.199999999999999">
      <c r="B848" s="157"/>
      <c r="D848" s="151" t="s">
        <v>189</v>
      </c>
      <c r="E848" s="158" t="s">
        <v>32</v>
      </c>
      <c r="F848" s="159" t="s">
        <v>3051</v>
      </c>
      <c r="H848" s="160">
        <v>316.35000000000002</v>
      </c>
      <c r="I848" s="161"/>
      <c r="L848" s="157"/>
      <c r="M848" s="162"/>
      <c r="T848" s="163"/>
      <c r="AT848" s="158" t="s">
        <v>189</v>
      </c>
      <c r="AU848" s="158" t="s">
        <v>199</v>
      </c>
      <c r="AV848" s="13" t="s">
        <v>88</v>
      </c>
      <c r="AW848" s="13" t="s">
        <v>41</v>
      </c>
      <c r="AX848" s="13" t="s">
        <v>79</v>
      </c>
      <c r="AY848" s="158" t="s">
        <v>178</v>
      </c>
    </row>
    <row r="849" spans="2:65" s="13" customFormat="1" ht="10.199999999999999">
      <c r="B849" s="157"/>
      <c r="D849" s="151" t="s">
        <v>189</v>
      </c>
      <c r="E849" s="158" t="s">
        <v>32</v>
      </c>
      <c r="F849" s="159" t="s">
        <v>3045</v>
      </c>
      <c r="H849" s="160">
        <v>28</v>
      </c>
      <c r="I849" s="161"/>
      <c r="L849" s="157"/>
      <c r="M849" s="162"/>
      <c r="T849" s="163"/>
      <c r="AT849" s="158" t="s">
        <v>189</v>
      </c>
      <c r="AU849" s="158" t="s">
        <v>199</v>
      </c>
      <c r="AV849" s="13" t="s">
        <v>88</v>
      </c>
      <c r="AW849" s="13" t="s">
        <v>41</v>
      </c>
      <c r="AX849" s="13" t="s">
        <v>79</v>
      </c>
      <c r="AY849" s="158" t="s">
        <v>178</v>
      </c>
    </row>
    <row r="850" spans="2:65" s="14" customFormat="1" ht="10.199999999999999">
      <c r="B850" s="164"/>
      <c r="D850" s="151" t="s">
        <v>189</v>
      </c>
      <c r="E850" s="165" t="s">
        <v>32</v>
      </c>
      <c r="F850" s="166" t="s">
        <v>192</v>
      </c>
      <c r="H850" s="167">
        <v>344.35</v>
      </c>
      <c r="I850" s="168"/>
      <c r="L850" s="164"/>
      <c r="M850" s="169"/>
      <c r="T850" s="170"/>
      <c r="AT850" s="165" t="s">
        <v>189</v>
      </c>
      <c r="AU850" s="165" t="s">
        <v>199</v>
      </c>
      <c r="AV850" s="14" t="s">
        <v>185</v>
      </c>
      <c r="AW850" s="14" t="s">
        <v>41</v>
      </c>
      <c r="AX850" s="14" t="s">
        <v>86</v>
      </c>
      <c r="AY850" s="165" t="s">
        <v>178</v>
      </c>
    </row>
    <row r="851" spans="2:65" s="11" customFormat="1" ht="22.8" customHeight="1">
      <c r="B851" s="121"/>
      <c r="D851" s="122" t="s">
        <v>78</v>
      </c>
      <c r="E851" s="131" t="s">
        <v>241</v>
      </c>
      <c r="F851" s="131" t="s">
        <v>668</v>
      </c>
      <c r="I851" s="124"/>
      <c r="J851" s="132">
        <f>BK851</f>
        <v>0</v>
      </c>
      <c r="L851" s="121"/>
      <c r="M851" s="126"/>
      <c r="P851" s="127">
        <f>SUM(P852:P1088)</f>
        <v>0</v>
      </c>
      <c r="R851" s="127">
        <f>SUM(R852:R1088)</f>
        <v>82.256460689999997</v>
      </c>
      <c r="T851" s="128">
        <f>SUM(T852:T1088)</f>
        <v>0</v>
      </c>
      <c r="AR851" s="122" t="s">
        <v>86</v>
      </c>
      <c r="AT851" s="129" t="s">
        <v>78</v>
      </c>
      <c r="AU851" s="129" t="s">
        <v>86</v>
      </c>
      <c r="AY851" s="122" t="s">
        <v>178</v>
      </c>
      <c r="BK851" s="130">
        <f>SUM(BK852:BK1088)</f>
        <v>0</v>
      </c>
    </row>
    <row r="852" spans="2:65" s="1" customFormat="1" ht="33" customHeight="1">
      <c r="B852" s="34"/>
      <c r="C852" s="133" t="s">
        <v>824</v>
      </c>
      <c r="D852" s="133" t="s">
        <v>180</v>
      </c>
      <c r="E852" s="134" t="s">
        <v>670</v>
      </c>
      <c r="F852" s="135" t="s">
        <v>671</v>
      </c>
      <c r="G852" s="136" t="s">
        <v>202</v>
      </c>
      <c r="H852" s="137">
        <v>433</v>
      </c>
      <c r="I852" s="138"/>
      <c r="J852" s="139">
        <f>ROUND(I852*H852,2)</f>
        <v>0</v>
      </c>
      <c r="K852" s="135" t="s">
        <v>184</v>
      </c>
      <c r="L852" s="34"/>
      <c r="M852" s="140" t="s">
        <v>32</v>
      </c>
      <c r="N852" s="141" t="s">
        <v>50</v>
      </c>
      <c r="P852" s="142">
        <f>O852*H852</f>
        <v>0</v>
      </c>
      <c r="Q852" s="142">
        <v>2.0000000000000002E-5</v>
      </c>
      <c r="R852" s="142">
        <f>Q852*H852</f>
        <v>8.660000000000001E-3</v>
      </c>
      <c r="S852" s="142">
        <v>0</v>
      </c>
      <c r="T852" s="143">
        <f>S852*H852</f>
        <v>0</v>
      </c>
      <c r="AR852" s="144" t="s">
        <v>185</v>
      </c>
      <c r="AT852" s="144" t="s">
        <v>180</v>
      </c>
      <c r="AU852" s="144" t="s">
        <v>88</v>
      </c>
      <c r="AY852" s="18" t="s">
        <v>178</v>
      </c>
      <c r="BE852" s="145">
        <f>IF(N852="základní",J852,0)</f>
        <v>0</v>
      </c>
      <c r="BF852" s="145">
        <f>IF(N852="snížená",J852,0)</f>
        <v>0</v>
      </c>
      <c r="BG852" s="145">
        <f>IF(N852="zákl. přenesená",J852,0)</f>
        <v>0</v>
      </c>
      <c r="BH852" s="145">
        <f>IF(N852="sníž. přenesená",J852,0)</f>
        <v>0</v>
      </c>
      <c r="BI852" s="145">
        <f>IF(N852="nulová",J852,0)</f>
        <v>0</v>
      </c>
      <c r="BJ852" s="18" t="s">
        <v>86</v>
      </c>
      <c r="BK852" s="145">
        <f>ROUND(I852*H852,2)</f>
        <v>0</v>
      </c>
      <c r="BL852" s="18" t="s">
        <v>185</v>
      </c>
      <c r="BM852" s="144" t="s">
        <v>3091</v>
      </c>
    </row>
    <row r="853" spans="2:65" s="1" customFormat="1" ht="10.199999999999999">
      <c r="B853" s="34"/>
      <c r="D853" s="146" t="s">
        <v>187</v>
      </c>
      <c r="F853" s="147" t="s">
        <v>673</v>
      </c>
      <c r="I853" s="148"/>
      <c r="L853" s="34"/>
      <c r="M853" s="149"/>
      <c r="T853" s="55"/>
      <c r="AT853" s="18" t="s">
        <v>187</v>
      </c>
      <c r="AU853" s="18" t="s">
        <v>88</v>
      </c>
    </row>
    <row r="854" spans="2:65" s="12" customFormat="1" ht="10.199999999999999">
      <c r="B854" s="150"/>
      <c r="D854" s="151" t="s">
        <v>189</v>
      </c>
      <c r="E854" s="152" t="s">
        <v>32</v>
      </c>
      <c r="F854" s="153" t="s">
        <v>3092</v>
      </c>
      <c r="H854" s="152" t="s">
        <v>32</v>
      </c>
      <c r="I854" s="154"/>
      <c r="L854" s="150"/>
      <c r="M854" s="155"/>
      <c r="T854" s="156"/>
      <c r="AT854" s="152" t="s">
        <v>189</v>
      </c>
      <c r="AU854" s="152" t="s">
        <v>88</v>
      </c>
      <c r="AV854" s="12" t="s">
        <v>86</v>
      </c>
      <c r="AW854" s="12" t="s">
        <v>41</v>
      </c>
      <c r="AX854" s="12" t="s">
        <v>79</v>
      </c>
      <c r="AY854" s="152" t="s">
        <v>178</v>
      </c>
    </row>
    <row r="855" spans="2:65" s="12" customFormat="1" ht="10.199999999999999">
      <c r="B855" s="150"/>
      <c r="D855" s="151" t="s">
        <v>189</v>
      </c>
      <c r="E855" s="152" t="s">
        <v>32</v>
      </c>
      <c r="F855" s="153" t="s">
        <v>2813</v>
      </c>
      <c r="H855" s="152" t="s">
        <v>32</v>
      </c>
      <c r="I855" s="154"/>
      <c r="L855" s="150"/>
      <c r="M855" s="155"/>
      <c r="T855" s="156"/>
      <c r="AT855" s="152" t="s">
        <v>189</v>
      </c>
      <c r="AU855" s="152" t="s">
        <v>88</v>
      </c>
      <c r="AV855" s="12" t="s">
        <v>86</v>
      </c>
      <c r="AW855" s="12" t="s">
        <v>41</v>
      </c>
      <c r="AX855" s="12" t="s">
        <v>79</v>
      </c>
      <c r="AY855" s="152" t="s">
        <v>178</v>
      </c>
    </row>
    <row r="856" spans="2:65" s="12" customFormat="1" ht="10.199999999999999">
      <c r="B856" s="150"/>
      <c r="D856" s="151" t="s">
        <v>189</v>
      </c>
      <c r="E856" s="152" t="s">
        <v>32</v>
      </c>
      <c r="F856" s="153" t="s">
        <v>2798</v>
      </c>
      <c r="H856" s="152" t="s">
        <v>32</v>
      </c>
      <c r="I856" s="154"/>
      <c r="L856" s="150"/>
      <c r="M856" s="155"/>
      <c r="T856" s="156"/>
      <c r="AT856" s="152" t="s">
        <v>189</v>
      </c>
      <c r="AU856" s="152" t="s">
        <v>88</v>
      </c>
      <c r="AV856" s="12" t="s">
        <v>86</v>
      </c>
      <c r="AW856" s="12" t="s">
        <v>41</v>
      </c>
      <c r="AX856" s="12" t="s">
        <v>79</v>
      </c>
      <c r="AY856" s="152" t="s">
        <v>178</v>
      </c>
    </row>
    <row r="857" spans="2:65" s="13" customFormat="1" ht="10.199999999999999">
      <c r="B857" s="157"/>
      <c r="D857" s="151" t="s">
        <v>189</v>
      </c>
      <c r="E857" s="158" t="s">
        <v>32</v>
      </c>
      <c r="F857" s="159" t="s">
        <v>2946</v>
      </c>
      <c r="H857" s="160">
        <v>433</v>
      </c>
      <c r="I857" s="161"/>
      <c r="L857" s="157"/>
      <c r="M857" s="162"/>
      <c r="T857" s="163"/>
      <c r="AT857" s="158" t="s">
        <v>189</v>
      </c>
      <c r="AU857" s="158" t="s">
        <v>88</v>
      </c>
      <c r="AV857" s="13" t="s">
        <v>88</v>
      </c>
      <c r="AW857" s="13" t="s">
        <v>41</v>
      </c>
      <c r="AX857" s="13" t="s">
        <v>79</v>
      </c>
      <c r="AY857" s="158" t="s">
        <v>178</v>
      </c>
    </row>
    <row r="858" spans="2:65" s="14" customFormat="1" ht="10.199999999999999">
      <c r="B858" s="164"/>
      <c r="D858" s="151" t="s">
        <v>189</v>
      </c>
      <c r="E858" s="165" t="s">
        <v>32</v>
      </c>
      <c r="F858" s="166" t="s">
        <v>192</v>
      </c>
      <c r="H858" s="167">
        <v>433</v>
      </c>
      <c r="I858" s="168"/>
      <c r="L858" s="164"/>
      <c r="M858" s="169"/>
      <c r="T858" s="170"/>
      <c r="AT858" s="165" t="s">
        <v>189</v>
      </c>
      <c r="AU858" s="165" t="s">
        <v>88</v>
      </c>
      <c r="AV858" s="14" t="s">
        <v>185</v>
      </c>
      <c r="AW858" s="14" t="s">
        <v>41</v>
      </c>
      <c r="AX858" s="14" t="s">
        <v>86</v>
      </c>
      <c r="AY858" s="165" t="s">
        <v>178</v>
      </c>
    </row>
    <row r="859" spans="2:65" s="1" customFormat="1" ht="24.15" customHeight="1">
      <c r="B859" s="34"/>
      <c r="C859" s="171" t="s">
        <v>829</v>
      </c>
      <c r="D859" s="171" t="s">
        <v>398</v>
      </c>
      <c r="E859" s="172" t="s">
        <v>1610</v>
      </c>
      <c r="F859" s="173" t="s">
        <v>1611</v>
      </c>
      <c r="G859" s="174" t="s">
        <v>202</v>
      </c>
      <c r="H859" s="175">
        <v>439.495</v>
      </c>
      <c r="I859" s="176"/>
      <c r="J859" s="177">
        <f>ROUND(I859*H859,2)</f>
        <v>0</v>
      </c>
      <c r="K859" s="173" t="s">
        <v>184</v>
      </c>
      <c r="L859" s="178"/>
      <c r="M859" s="179" t="s">
        <v>32</v>
      </c>
      <c r="N859" s="180" t="s">
        <v>50</v>
      </c>
      <c r="P859" s="142">
        <f>O859*H859</f>
        <v>0</v>
      </c>
      <c r="Q859" s="142">
        <v>1.269E-2</v>
      </c>
      <c r="R859" s="142">
        <f>Q859*H859</f>
        <v>5.5771915500000002</v>
      </c>
      <c r="S859" s="142">
        <v>0</v>
      </c>
      <c r="T859" s="143">
        <f>S859*H859</f>
        <v>0</v>
      </c>
      <c r="AR859" s="144" t="s">
        <v>241</v>
      </c>
      <c r="AT859" s="144" t="s">
        <v>398</v>
      </c>
      <c r="AU859" s="144" t="s">
        <v>88</v>
      </c>
      <c r="AY859" s="18" t="s">
        <v>178</v>
      </c>
      <c r="BE859" s="145">
        <f>IF(N859="základní",J859,0)</f>
        <v>0</v>
      </c>
      <c r="BF859" s="145">
        <f>IF(N859="snížená",J859,0)</f>
        <v>0</v>
      </c>
      <c r="BG859" s="145">
        <f>IF(N859="zákl. přenesená",J859,0)</f>
        <v>0</v>
      </c>
      <c r="BH859" s="145">
        <f>IF(N859="sníž. přenesená",J859,0)</f>
        <v>0</v>
      </c>
      <c r="BI859" s="145">
        <f>IF(N859="nulová",J859,0)</f>
        <v>0</v>
      </c>
      <c r="BJ859" s="18" t="s">
        <v>86</v>
      </c>
      <c r="BK859" s="145">
        <f>ROUND(I859*H859,2)</f>
        <v>0</v>
      </c>
      <c r="BL859" s="18" t="s">
        <v>185</v>
      </c>
      <c r="BM859" s="144" t="s">
        <v>3093</v>
      </c>
    </row>
    <row r="860" spans="2:65" s="13" customFormat="1" ht="10.199999999999999">
      <c r="B860" s="157"/>
      <c r="D860" s="151" t="s">
        <v>189</v>
      </c>
      <c r="F860" s="159" t="s">
        <v>3094</v>
      </c>
      <c r="H860" s="160">
        <v>439.495</v>
      </c>
      <c r="I860" s="161"/>
      <c r="L860" s="157"/>
      <c r="M860" s="162"/>
      <c r="T860" s="163"/>
      <c r="AT860" s="158" t="s">
        <v>189</v>
      </c>
      <c r="AU860" s="158" t="s">
        <v>88</v>
      </c>
      <c r="AV860" s="13" t="s">
        <v>88</v>
      </c>
      <c r="AW860" s="13" t="s">
        <v>4</v>
      </c>
      <c r="AX860" s="13" t="s">
        <v>86</v>
      </c>
      <c r="AY860" s="158" t="s">
        <v>178</v>
      </c>
    </row>
    <row r="861" spans="2:65" s="1" customFormat="1" ht="37.799999999999997" customHeight="1">
      <c r="B861" s="34"/>
      <c r="C861" s="133" t="s">
        <v>833</v>
      </c>
      <c r="D861" s="133" t="s">
        <v>180</v>
      </c>
      <c r="E861" s="134" t="s">
        <v>682</v>
      </c>
      <c r="F861" s="135" t="s">
        <v>683</v>
      </c>
      <c r="G861" s="136" t="s">
        <v>219</v>
      </c>
      <c r="H861" s="137">
        <v>14</v>
      </c>
      <c r="I861" s="138"/>
      <c r="J861" s="139">
        <f>ROUND(I861*H861,2)</f>
        <v>0</v>
      </c>
      <c r="K861" s="135" t="s">
        <v>184</v>
      </c>
      <c r="L861" s="34"/>
      <c r="M861" s="140" t="s">
        <v>32</v>
      </c>
      <c r="N861" s="141" t="s">
        <v>50</v>
      </c>
      <c r="P861" s="142">
        <f>O861*H861</f>
        <v>0</v>
      </c>
      <c r="Q861" s="142">
        <v>0</v>
      </c>
      <c r="R861" s="142">
        <f>Q861*H861</f>
        <v>0</v>
      </c>
      <c r="S861" s="142">
        <v>0</v>
      </c>
      <c r="T861" s="143">
        <f>S861*H861</f>
        <v>0</v>
      </c>
      <c r="AR861" s="144" t="s">
        <v>185</v>
      </c>
      <c r="AT861" s="144" t="s">
        <v>180</v>
      </c>
      <c r="AU861" s="144" t="s">
        <v>88</v>
      </c>
      <c r="AY861" s="18" t="s">
        <v>178</v>
      </c>
      <c r="BE861" s="145">
        <f>IF(N861="základní",J861,0)</f>
        <v>0</v>
      </c>
      <c r="BF861" s="145">
        <f>IF(N861="snížená",J861,0)</f>
        <v>0</v>
      </c>
      <c r="BG861" s="145">
        <f>IF(N861="zákl. přenesená",J861,0)</f>
        <v>0</v>
      </c>
      <c r="BH861" s="145">
        <f>IF(N861="sníž. přenesená",J861,0)</f>
        <v>0</v>
      </c>
      <c r="BI861" s="145">
        <f>IF(N861="nulová",J861,0)</f>
        <v>0</v>
      </c>
      <c r="BJ861" s="18" t="s">
        <v>86</v>
      </c>
      <c r="BK861" s="145">
        <f>ROUND(I861*H861,2)</f>
        <v>0</v>
      </c>
      <c r="BL861" s="18" t="s">
        <v>185</v>
      </c>
      <c r="BM861" s="144" t="s">
        <v>3095</v>
      </c>
    </row>
    <row r="862" spans="2:65" s="1" customFormat="1" ht="10.199999999999999">
      <c r="B862" s="34"/>
      <c r="D862" s="146" t="s">
        <v>187</v>
      </c>
      <c r="F862" s="147" t="s">
        <v>685</v>
      </c>
      <c r="I862" s="148"/>
      <c r="L862" s="34"/>
      <c r="M862" s="149"/>
      <c r="T862" s="55"/>
      <c r="AT862" s="18" t="s">
        <v>187</v>
      </c>
      <c r="AU862" s="18" t="s">
        <v>88</v>
      </c>
    </row>
    <row r="863" spans="2:65" s="12" customFormat="1" ht="10.199999999999999">
      <c r="B863" s="150"/>
      <c r="D863" s="151" t="s">
        <v>189</v>
      </c>
      <c r="E863" s="152" t="s">
        <v>32</v>
      </c>
      <c r="F863" s="153" t="s">
        <v>3092</v>
      </c>
      <c r="H863" s="152" t="s">
        <v>32</v>
      </c>
      <c r="I863" s="154"/>
      <c r="L863" s="150"/>
      <c r="M863" s="155"/>
      <c r="T863" s="156"/>
      <c r="AT863" s="152" t="s">
        <v>189</v>
      </c>
      <c r="AU863" s="152" t="s">
        <v>88</v>
      </c>
      <c r="AV863" s="12" t="s">
        <v>86</v>
      </c>
      <c r="AW863" s="12" t="s">
        <v>41</v>
      </c>
      <c r="AX863" s="12" t="s">
        <v>79</v>
      </c>
      <c r="AY863" s="152" t="s">
        <v>178</v>
      </c>
    </row>
    <row r="864" spans="2:65" s="12" customFormat="1" ht="10.199999999999999">
      <c r="B864" s="150"/>
      <c r="D864" s="151" t="s">
        <v>189</v>
      </c>
      <c r="E864" s="152" t="s">
        <v>32</v>
      </c>
      <c r="F864" s="153" t="s">
        <v>2813</v>
      </c>
      <c r="H864" s="152" t="s">
        <v>32</v>
      </c>
      <c r="I864" s="154"/>
      <c r="L864" s="150"/>
      <c r="M864" s="155"/>
      <c r="T864" s="156"/>
      <c r="AT864" s="152" t="s">
        <v>189</v>
      </c>
      <c r="AU864" s="152" t="s">
        <v>88</v>
      </c>
      <c r="AV864" s="12" t="s">
        <v>86</v>
      </c>
      <c r="AW864" s="12" t="s">
        <v>41</v>
      </c>
      <c r="AX864" s="12" t="s">
        <v>79</v>
      </c>
      <c r="AY864" s="152" t="s">
        <v>178</v>
      </c>
    </row>
    <row r="865" spans="2:51" s="12" customFormat="1" ht="10.199999999999999">
      <c r="B865" s="150"/>
      <c r="D865" s="151" t="s">
        <v>189</v>
      </c>
      <c r="E865" s="152" t="s">
        <v>32</v>
      </c>
      <c r="F865" s="153" t="s">
        <v>2798</v>
      </c>
      <c r="H865" s="152" t="s">
        <v>32</v>
      </c>
      <c r="I865" s="154"/>
      <c r="L865" s="150"/>
      <c r="M865" s="155"/>
      <c r="T865" s="156"/>
      <c r="AT865" s="152" t="s">
        <v>189</v>
      </c>
      <c r="AU865" s="152" t="s">
        <v>88</v>
      </c>
      <c r="AV865" s="12" t="s">
        <v>86</v>
      </c>
      <c r="AW865" s="12" t="s">
        <v>41</v>
      </c>
      <c r="AX865" s="12" t="s">
        <v>79</v>
      </c>
      <c r="AY865" s="152" t="s">
        <v>178</v>
      </c>
    </row>
    <row r="866" spans="2:51" s="12" customFormat="1" ht="10.199999999999999">
      <c r="B866" s="150"/>
      <c r="D866" s="151" t="s">
        <v>189</v>
      </c>
      <c r="E866" s="152" t="s">
        <v>32</v>
      </c>
      <c r="F866" s="153" t="s">
        <v>3096</v>
      </c>
      <c r="H866" s="152" t="s">
        <v>32</v>
      </c>
      <c r="I866" s="154"/>
      <c r="L866" s="150"/>
      <c r="M866" s="155"/>
      <c r="T866" s="156"/>
      <c r="AT866" s="152" t="s">
        <v>189</v>
      </c>
      <c r="AU866" s="152" t="s">
        <v>88</v>
      </c>
      <c r="AV866" s="12" t="s">
        <v>86</v>
      </c>
      <c r="AW866" s="12" t="s">
        <v>41</v>
      </c>
      <c r="AX866" s="12" t="s">
        <v>79</v>
      </c>
      <c r="AY866" s="152" t="s">
        <v>178</v>
      </c>
    </row>
    <row r="867" spans="2:51" s="13" customFormat="1" ht="10.199999999999999">
      <c r="B867" s="157"/>
      <c r="D867" s="151" t="s">
        <v>189</v>
      </c>
      <c r="E867" s="158" t="s">
        <v>32</v>
      </c>
      <c r="F867" s="159" t="s">
        <v>3097</v>
      </c>
      <c r="H867" s="160">
        <v>1</v>
      </c>
      <c r="I867" s="161"/>
      <c r="L867" s="157"/>
      <c r="M867" s="162"/>
      <c r="T867" s="163"/>
      <c r="AT867" s="158" t="s">
        <v>189</v>
      </c>
      <c r="AU867" s="158" t="s">
        <v>88</v>
      </c>
      <c r="AV867" s="13" t="s">
        <v>88</v>
      </c>
      <c r="AW867" s="13" t="s">
        <v>41</v>
      </c>
      <c r="AX867" s="13" t="s">
        <v>79</v>
      </c>
      <c r="AY867" s="158" t="s">
        <v>178</v>
      </c>
    </row>
    <row r="868" spans="2:51" s="13" customFormat="1" ht="10.199999999999999">
      <c r="B868" s="157"/>
      <c r="D868" s="151" t="s">
        <v>189</v>
      </c>
      <c r="E868" s="158" t="s">
        <v>32</v>
      </c>
      <c r="F868" s="159" t="s">
        <v>3098</v>
      </c>
      <c r="H868" s="160">
        <v>1</v>
      </c>
      <c r="I868" s="161"/>
      <c r="L868" s="157"/>
      <c r="M868" s="162"/>
      <c r="T868" s="163"/>
      <c r="AT868" s="158" t="s">
        <v>189</v>
      </c>
      <c r="AU868" s="158" t="s">
        <v>88</v>
      </c>
      <c r="AV868" s="13" t="s">
        <v>88</v>
      </c>
      <c r="AW868" s="13" t="s">
        <v>41</v>
      </c>
      <c r="AX868" s="13" t="s">
        <v>79</v>
      </c>
      <c r="AY868" s="158" t="s">
        <v>178</v>
      </c>
    </row>
    <row r="869" spans="2:51" s="13" customFormat="1" ht="10.199999999999999">
      <c r="B869" s="157"/>
      <c r="D869" s="151" t="s">
        <v>189</v>
      </c>
      <c r="E869" s="158" t="s">
        <v>32</v>
      </c>
      <c r="F869" s="159" t="s">
        <v>3099</v>
      </c>
      <c r="H869" s="160">
        <v>1</v>
      </c>
      <c r="I869" s="161"/>
      <c r="L869" s="157"/>
      <c r="M869" s="162"/>
      <c r="T869" s="163"/>
      <c r="AT869" s="158" t="s">
        <v>189</v>
      </c>
      <c r="AU869" s="158" t="s">
        <v>88</v>
      </c>
      <c r="AV869" s="13" t="s">
        <v>88</v>
      </c>
      <c r="AW869" s="13" t="s">
        <v>41</v>
      </c>
      <c r="AX869" s="13" t="s">
        <v>79</v>
      </c>
      <c r="AY869" s="158" t="s">
        <v>178</v>
      </c>
    </row>
    <row r="870" spans="2:51" s="13" customFormat="1" ht="10.199999999999999">
      <c r="B870" s="157"/>
      <c r="D870" s="151" t="s">
        <v>189</v>
      </c>
      <c r="E870" s="158" t="s">
        <v>32</v>
      </c>
      <c r="F870" s="159" t="s">
        <v>3100</v>
      </c>
      <c r="H870" s="160">
        <v>1</v>
      </c>
      <c r="I870" s="161"/>
      <c r="L870" s="157"/>
      <c r="M870" s="162"/>
      <c r="T870" s="163"/>
      <c r="AT870" s="158" t="s">
        <v>189</v>
      </c>
      <c r="AU870" s="158" t="s">
        <v>88</v>
      </c>
      <c r="AV870" s="13" t="s">
        <v>88</v>
      </c>
      <c r="AW870" s="13" t="s">
        <v>41</v>
      </c>
      <c r="AX870" s="13" t="s">
        <v>79</v>
      </c>
      <c r="AY870" s="158" t="s">
        <v>178</v>
      </c>
    </row>
    <row r="871" spans="2:51" s="13" customFormat="1" ht="10.199999999999999">
      <c r="B871" s="157"/>
      <c r="D871" s="151" t="s">
        <v>189</v>
      </c>
      <c r="E871" s="158" t="s">
        <v>32</v>
      </c>
      <c r="F871" s="159" t="s">
        <v>3101</v>
      </c>
      <c r="H871" s="160">
        <v>1</v>
      </c>
      <c r="I871" s="161"/>
      <c r="L871" s="157"/>
      <c r="M871" s="162"/>
      <c r="T871" s="163"/>
      <c r="AT871" s="158" t="s">
        <v>189</v>
      </c>
      <c r="AU871" s="158" t="s">
        <v>88</v>
      </c>
      <c r="AV871" s="13" t="s">
        <v>88</v>
      </c>
      <c r="AW871" s="13" t="s">
        <v>41</v>
      </c>
      <c r="AX871" s="13" t="s">
        <v>79</v>
      </c>
      <c r="AY871" s="158" t="s">
        <v>178</v>
      </c>
    </row>
    <row r="872" spans="2:51" s="13" customFormat="1" ht="10.199999999999999">
      <c r="B872" s="157"/>
      <c r="D872" s="151" t="s">
        <v>189</v>
      </c>
      <c r="E872" s="158" t="s">
        <v>32</v>
      </c>
      <c r="F872" s="159" t="s">
        <v>3102</v>
      </c>
      <c r="H872" s="160">
        <v>1</v>
      </c>
      <c r="I872" s="161"/>
      <c r="L872" s="157"/>
      <c r="M872" s="162"/>
      <c r="T872" s="163"/>
      <c r="AT872" s="158" t="s">
        <v>189</v>
      </c>
      <c r="AU872" s="158" t="s">
        <v>88</v>
      </c>
      <c r="AV872" s="13" t="s">
        <v>88</v>
      </c>
      <c r="AW872" s="13" t="s">
        <v>41</v>
      </c>
      <c r="AX872" s="13" t="s">
        <v>79</v>
      </c>
      <c r="AY872" s="158" t="s">
        <v>178</v>
      </c>
    </row>
    <row r="873" spans="2:51" s="13" customFormat="1" ht="10.199999999999999">
      <c r="B873" s="157"/>
      <c r="D873" s="151" t="s">
        <v>189</v>
      </c>
      <c r="E873" s="158" t="s">
        <v>32</v>
      </c>
      <c r="F873" s="159" t="s">
        <v>3103</v>
      </c>
      <c r="H873" s="160">
        <v>1</v>
      </c>
      <c r="I873" s="161"/>
      <c r="L873" s="157"/>
      <c r="M873" s="162"/>
      <c r="T873" s="163"/>
      <c r="AT873" s="158" t="s">
        <v>189</v>
      </c>
      <c r="AU873" s="158" t="s">
        <v>88</v>
      </c>
      <c r="AV873" s="13" t="s">
        <v>88</v>
      </c>
      <c r="AW873" s="13" t="s">
        <v>41</v>
      </c>
      <c r="AX873" s="13" t="s">
        <v>79</v>
      </c>
      <c r="AY873" s="158" t="s">
        <v>178</v>
      </c>
    </row>
    <row r="874" spans="2:51" s="13" customFormat="1" ht="10.199999999999999">
      <c r="B874" s="157"/>
      <c r="D874" s="151" t="s">
        <v>189</v>
      </c>
      <c r="E874" s="158" t="s">
        <v>32</v>
      </c>
      <c r="F874" s="159" t="s">
        <v>3104</v>
      </c>
      <c r="H874" s="160">
        <v>1</v>
      </c>
      <c r="I874" s="161"/>
      <c r="L874" s="157"/>
      <c r="M874" s="162"/>
      <c r="T874" s="163"/>
      <c r="AT874" s="158" t="s">
        <v>189</v>
      </c>
      <c r="AU874" s="158" t="s">
        <v>88</v>
      </c>
      <c r="AV874" s="13" t="s">
        <v>88</v>
      </c>
      <c r="AW874" s="13" t="s">
        <v>41</v>
      </c>
      <c r="AX874" s="13" t="s">
        <v>79</v>
      </c>
      <c r="AY874" s="158" t="s">
        <v>178</v>
      </c>
    </row>
    <row r="875" spans="2:51" s="13" customFormat="1" ht="10.199999999999999">
      <c r="B875" s="157"/>
      <c r="D875" s="151" t="s">
        <v>189</v>
      </c>
      <c r="E875" s="158" t="s">
        <v>32</v>
      </c>
      <c r="F875" s="159" t="s">
        <v>3105</v>
      </c>
      <c r="H875" s="160">
        <v>1</v>
      </c>
      <c r="I875" s="161"/>
      <c r="L875" s="157"/>
      <c r="M875" s="162"/>
      <c r="T875" s="163"/>
      <c r="AT875" s="158" t="s">
        <v>189</v>
      </c>
      <c r="AU875" s="158" t="s">
        <v>88</v>
      </c>
      <c r="AV875" s="13" t="s">
        <v>88</v>
      </c>
      <c r="AW875" s="13" t="s">
        <v>41</v>
      </c>
      <c r="AX875" s="13" t="s">
        <v>79</v>
      </c>
      <c r="AY875" s="158" t="s">
        <v>178</v>
      </c>
    </row>
    <row r="876" spans="2:51" s="13" customFormat="1" ht="10.199999999999999">
      <c r="B876" s="157"/>
      <c r="D876" s="151" t="s">
        <v>189</v>
      </c>
      <c r="E876" s="158" t="s">
        <v>32</v>
      </c>
      <c r="F876" s="159" t="s">
        <v>3106</v>
      </c>
      <c r="H876" s="160">
        <v>1</v>
      </c>
      <c r="I876" s="161"/>
      <c r="L876" s="157"/>
      <c r="M876" s="162"/>
      <c r="T876" s="163"/>
      <c r="AT876" s="158" t="s">
        <v>189</v>
      </c>
      <c r="AU876" s="158" t="s">
        <v>88</v>
      </c>
      <c r="AV876" s="13" t="s">
        <v>88</v>
      </c>
      <c r="AW876" s="13" t="s">
        <v>41</v>
      </c>
      <c r="AX876" s="13" t="s">
        <v>79</v>
      </c>
      <c r="AY876" s="158" t="s">
        <v>178</v>
      </c>
    </row>
    <row r="877" spans="2:51" s="13" customFormat="1" ht="10.199999999999999">
      <c r="B877" s="157"/>
      <c r="D877" s="151" t="s">
        <v>189</v>
      </c>
      <c r="E877" s="158" t="s">
        <v>32</v>
      </c>
      <c r="F877" s="159" t="s">
        <v>3107</v>
      </c>
      <c r="H877" s="160">
        <v>1</v>
      </c>
      <c r="I877" s="161"/>
      <c r="L877" s="157"/>
      <c r="M877" s="162"/>
      <c r="T877" s="163"/>
      <c r="AT877" s="158" t="s">
        <v>189</v>
      </c>
      <c r="AU877" s="158" t="s">
        <v>88</v>
      </c>
      <c r="AV877" s="13" t="s">
        <v>88</v>
      </c>
      <c r="AW877" s="13" t="s">
        <v>41</v>
      </c>
      <c r="AX877" s="13" t="s">
        <v>79</v>
      </c>
      <c r="AY877" s="158" t="s">
        <v>178</v>
      </c>
    </row>
    <row r="878" spans="2:51" s="13" customFormat="1" ht="10.199999999999999">
      <c r="B878" s="157"/>
      <c r="D878" s="151" t="s">
        <v>189</v>
      </c>
      <c r="E878" s="158" t="s">
        <v>32</v>
      </c>
      <c r="F878" s="159" t="s">
        <v>3108</v>
      </c>
      <c r="H878" s="160">
        <v>1</v>
      </c>
      <c r="I878" s="161"/>
      <c r="L878" s="157"/>
      <c r="M878" s="162"/>
      <c r="T878" s="163"/>
      <c r="AT878" s="158" t="s">
        <v>189</v>
      </c>
      <c r="AU878" s="158" t="s">
        <v>88</v>
      </c>
      <c r="AV878" s="13" t="s">
        <v>88</v>
      </c>
      <c r="AW878" s="13" t="s">
        <v>41</v>
      </c>
      <c r="AX878" s="13" t="s">
        <v>79</v>
      </c>
      <c r="AY878" s="158" t="s">
        <v>178</v>
      </c>
    </row>
    <row r="879" spans="2:51" s="13" customFormat="1" ht="10.199999999999999">
      <c r="B879" s="157"/>
      <c r="D879" s="151" t="s">
        <v>189</v>
      </c>
      <c r="E879" s="158" t="s">
        <v>32</v>
      </c>
      <c r="F879" s="159" t="s">
        <v>3109</v>
      </c>
      <c r="H879" s="160">
        <v>1</v>
      </c>
      <c r="I879" s="161"/>
      <c r="L879" s="157"/>
      <c r="M879" s="162"/>
      <c r="T879" s="163"/>
      <c r="AT879" s="158" t="s">
        <v>189</v>
      </c>
      <c r="AU879" s="158" t="s">
        <v>88</v>
      </c>
      <c r="AV879" s="13" t="s">
        <v>88</v>
      </c>
      <c r="AW879" s="13" t="s">
        <v>41</v>
      </c>
      <c r="AX879" s="13" t="s">
        <v>79</v>
      </c>
      <c r="AY879" s="158" t="s">
        <v>178</v>
      </c>
    </row>
    <row r="880" spans="2:51" s="13" customFormat="1" ht="10.199999999999999">
      <c r="B880" s="157"/>
      <c r="D880" s="151" t="s">
        <v>189</v>
      </c>
      <c r="E880" s="158" t="s">
        <v>32</v>
      </c>
      <c r="F880" s="159" t="s">
        <v>3110</v>
      </c>
      <c r="H880" s="160">
        <v>1</v>
      </c>
      <c r="I880" s="161"/>
      <c r="L880" s="157"/>
      <c r="M880" s="162"/>
      <c r="T880" s="163"/>
      <c r="AT880" s="158" t="s">
        <v>189</v>
      </c>
      <c r="AU880" s="158" t="s">
        <v>88</v>
      </c>
      <c r="AV880" s="13" t="s">
        <v>88</v>
      </c>
      <c r="AW880" s="13" t="s">
        <v>41</v>
      </c>
      <c r="AX880" s="13" t="s">
        <v>79</v>
      </c>
      <c r="AY880" s="158" t="s">
        <v>178</v>
      </c>
    </row>
    <row r="881" spans="2:65" s="14" customFormat="1" ht="10.199999999999999">
      <c r="B881" s="164"/>
      <c r="D881" s="151" t="s">
        <v>189</v>
      </c>
      <c r="E881" s="165" t="s">
        <v>32</v>
      </c>
      <c r="F881" s="166" t="s">
        <v>192</v>
      </c>
      <c r="H881" s="167">
        <v>14</v>
      </c>
      <c r="I881" s="168"/>
      <c r="L881" s="164"/>
      <c r="M881" s="169"/>
      <c r="T881" s="170"/>
      <c r="AT881" s="165" t="s">
        <v>189</v>
      </c>
      <c r="AU881" s="165" t="s">
        <v>88</v>
      </c>
      <c r="AV881" s="14" t="s">
        <v>185</v>
      </c>
      <c r="AW881" s="14" t="s">
        <v>41</v>
      </c>
      <c r="AX881" s="14" t="s">
        <v>86</v>
      </c>
      <c r="AY881" s="165" t="s">
        <v>178</v>
      </c>
    </row>
    <row r="882" spans="2:65" s="1" customFormat="1" ht="16.5" customHeight="1">
      <c r="B882" s="34"/>
      <c r="C882" s="171" t="s">
        <v>838</v>
      </c>
      <c r="D882" s="171" t="s">
        <v>398</v>
      </c>
      <c r="E882" s="172" t="s">
        <v>689</v>
      </c>
      <c r="F882" s="173" t="s">
        <v>690</v>
      </c>
      <c r="G882" s="174" t="s">
        <v>219</v>
      </c>
      <c r="H882" s="175">
        <v>14</v>
      </c>
      <c r="I882" s="176"/>
      <c r="J882" s="177">
        <f>ROUND(I882*H882,2)</f>
        <v>0</v>
      </c>
      <c r="K882" s="173" t="s">
        <v>184</v>
      </c>
      <c r="L882" s="178"/>
      <c r="M882" s="179" t="s">
        <v>32</v>
      </c>
      <c r="N882" s="180" t="s">
        <v>50</v>
      </c>
      <c r="P882" s="142">
        <f>O882*H882</f>
        <v>0</v>
      </c>
      <c r="Q882" s="142">
        <v>8.0000000000000004E-4</v>
      </c>
      <c r="R882" s="142">
        <f>Q882*H882</f>
        <v>1.12E-2</v>
      </c>
      <c r="S882" s="142">
        <v>0</v>
      </c>
      <c r="T882" s="143">
        <f>S882*H882</f>
        <v>0</v>
      </c>
      <c r="AR882" s="144" t="s">
        <v>241</v>
      </c>
      <c r="AT882" s="144" t="s">
        <v>398</v>
      </c>
      <c r="AU882" s="144" t="s">
        <v>88</v>
      </c>
      <c r="AY882" s="18" t="s">
        <v>178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8" t="s">
        <v>86</v>
      </c>
      <c r="BK882" s="145">
        <f>ROUND(I882*H882,2)</f>
        <v>0</v>
      </c>
      <c r="BL882" s="18" t="s">
        <v>185</v>
      </c>
      <c r="BM882" s="144" t="s">
        <v>3111</v>
      </c>
    </row>
    <row r="883" spans="2:65" s="1" customFormat="1" ht="37.799999999999997" customHeight="1">
      <c r="B883" s="34"/>
      <c r="C883" s="133" t="s">
        <v>842</v>
      </c>
      <c r="D883" s="133" t="s">
        <v>180</v>
      </c>
      <c r="E883" s="134" t="s">
        <v>693</v>
      </c>
      <c r="F883" s="135" t="s">
        <v>694</v>
      </c>
      <c r="G883" s="136" t="s">
        <v>219</v>
      </c>
      <c r="H883" s="137">
        <v>2</v>
      </c>
      <c r="I883" s="138"/>
      <c r="J883" s="139">
        <f>ROUND(I883*H883,2)</f>
        <v>0</v>
      </c>
      <c r="K883" s="135" t="s">
        <v>184</v>
      </c>
      <c r="L883" s="34"/>
      <c r="M883" s="140" t="s">
        <v>32</v>
      </c>
      <c r="N883" s="141" t="s">
        <v>50</v>
      </c>
      <c r="P883" s="142">
        <f>O883*H883</f>
        <v>0</v>
      </c>
      <c r="Q883" s="142">
        <v>8.0000000000000007E-5</v>
      </c>
      <c r="R883" s="142">
        <f>Q883*H883</f>
        <v>1.6000000000000001E-4</v>
      </c>
      <c r="S883" s="142">
        <v>0</v>
      </c>
      <c r="T883" s="143">
        <f>S883*H883</f>
        <v>0</v>
      </c>
      <c r="AR883" s="144" t="s">
        <v>185</v>
      </c>
      <c r="AT883" s="144" t="s">
        <v>180</v>
      </c>
      <c r="AU883" s="144" t="s">
        <v>88</v>
      </c>
      <c r="AY883" s="18" t="s">
        <v>178</v>
      </c>
      <c r="BE883" s="145">
        <f>IF(N883="základní",J883,0)</f>
        <v>0</v>
      </c>
      <c r="BF883" s="145">
        <f>IF(N883="snížená",J883,0)</f>
        <v>0</v>
      </c>
      <c r="BG883" s="145">
        <f>IF(N883="zákl. přenesená",J883,0)</f>
        <v>0</v>
      </c>
      <c r="BH883" s="145">
        <f>IF(N883="sníž. přenesená",J883,0)</f>
        <v>0</v>
      </c>
      <c r="BI883" s="145">
        <f>IF(N883="nulová",J883,0)</f>
        <v>0</v>
      </c>
      <c r="BJ883" s="18" t="s">
        <v>86</v>
      </c>
      <c r="BK883" s="145">
        <f>ROUND(I883*H883,2)</f>
        <v>0</v>
      </c>
      <c r="BL883" s="18" t="s">
        <v>185</v>
      </c>
      <c r="BM883" s="144" t="s">
        <v>3112</v>
      </c>
    </row>
    <row r="884" spans="2:65" s="1" customFormat="1" ht="10.199999999999999">
      <c r="B884" s="34"/>
      <c r="D884" s="146" t="s">
        <v>187</v>
      </c>
      <c r="F884" s="147" t="s">
        <v>696</v>
      </c>
      <c r="I884" s="148"/>
      <c r="L884" s="34"/>
      <c r="M884" s="149"/>
      <c r="T884" s="55"/>
      <c r="AT884" s="18" t="s">
        <v>187</v>
      </c>
      <c r="AU884" s="18" t="s">
        <v>88</v>
      </c>
    </row>
    <row r="885" spans="2:65" s="12" customFormat="1" ht="10.199999999999999">
      <c r="B885" s="150"/>
      <c r="D885" s="151" t="s">
        <v>189</v>
      </c>
      <c r="E885" s="152" t="s">
        <v>32</v>
      </c>
      <c r="F885" s="153" t="s">
        <v>3092</v>
      </c>
      <c r="H885" s="152" t="s">
        <v>32</v>
      </c>
      <c r="I885" s="154"/>
      <c r="L885" s="150"/>
      <c r="M885" s="155"/>
      <c r="T885" s="156"/>
      <c r="AT885" s="152" t="s">
        <v>189</v>
      </c>
      <c r="AU885" s="152" t="s">
        <v>88</v>
      </c>
      <c r="AV885" s="12" t="s">
        <v>86</v>
      </c>
      <c r="AW885" s="12" t="s">
        <v>41</v>
      </c>
      <c r="AX885" s="12" t="s">
        <v>79</v>
      </c>
      <c r="AY885" s="152" t="s">
        <v>178</v>
      </c>
    </row>
    <row r="886" spans="2:65" s="12" customFormat="1" ht="10.199999999999999">
      <c r="B886" s="150"/>
      <c r="D886" s="151" t="s">
        <v>189</v>
      </c>
      <c r="E886" s="152" t="s">
        <v>32</v>
      </c>
      <c r="F886" s="153" t="s">
        <v>2813</v>
      </c>
      <c r="H886" s="152" t="s">
        <v>32</v>
      </c>
      <c r="I886" s="154"/>
      <c r="L886" s="150"/>
      <c r="M886" s="155"/>
      <c r="T886" s="156"/>
      <c r="AT886" s="152" t="s">
        <v>189</v>
      </c>
      <c r="AU886" s="152" t="s">
        <v>88</v>
      </c>
      <c r="AV886" s="12" t="s">
        <v>86</v>
      </c>
      <c r="AW886" s="12" t="s">
        <v>41</v>
      </c>
      <c r="AX886" s="12" t="s">
        <v>79</v>
      </c>
      <c r="AY886" s="152" t="s">
        <v>178</v>
      </c>
    </row>
    <row r="887" spans="2:65" s="12" customFormat="1" ht="10.199999999999999">
      <c r="B887" s="150"/>
      <c r="D887" s="151" t="s">
        <v>189</v>
      </c>
      <c r="E887" s="152" t="s">
        <v>32</v>
      </c>
      <c r="F887" s="153" t="s">
        <v>2798</v>
      </c>
      <c r="H887" s="152" t="s">
        <v>32</v>
      </c>
      <c r="I887" s="154"/>
      <c r="L887" s="150"/>
      <c r="M887" s="155"/>
      <c r="T887" s="156"/>
      <c r="AT887" s="152" t="s">
        <v>189</v>
      </c>
      <c r="AU887" s="152" t="s">
        <v>88</v>
      </c>
      <c r="AV887" s="12" t="s">
        <v>86</v>
      </c>
      <c r="AW887" s="12" t="s">
        <v>41</v>
      </c>
      <c r="AX887" s="12" t="s">
        <v>79</v>
      </c>
      <c r="AY887" s="152" t="s">
        <v>178</v>
      </c>
    </row>
    <row r="888" spans="2:65" s="12" customFormat="1" ht="10.199999999999999">
      <c r="B888" s="150"/>
      <c r="D888" s="151" t="s">
        <v>189</v>
      </c>
      <c r="E888" s="152" t="s">
        <v>32</v>
      </c>
      <c r="F888" s="153" t="s">
        <v>2613</v>
      </c>
      <c r="H888" s="152" t="s">
        <v>32</v>
      </c>
      <c r="I888" s="154"/>
      <c r="L888" s="150"/>
      <c r="M888" s="155"/>
      <c r="T888" s="156"/>
      <c r="AT888" s="152" t="s">
        <v>189</v>
      </c>
      <c r="AU888" s="152" t="s">
        <v>88</v>
      </c>
      <c r="AV888" s="12" t="s">
        <v>86</v>
      </c>
      <c r="AW888" s="12" t="s">
        <v>41</v>
      </c>
      <c r="AX888" s="12" t="s">
        <v>79</v>
      </c>
      <c r="AY888" s="152" t="s">
        <v>178</v>
      </c>
    </row>
    <row r="889" spans="2:65" s="13" customFormat="1" ht="10.199999999999999">
      <c r="B889" s="157"/>
      <c r="D889" s="151" t="s">
        <v>189</v>
      </c>
      <c r="E889" s="158" t="s">
        <v>32</v>
      </c>
      <c r="F889" s="159" t="s">
        <v>3113</v>
      </c>
      <c r="H889" s="160">
        <v>1</v>
      </c>
      <c r="I889" s="161"/>
      <c r="L889" s="157"/>
      <c r="M889" s="162"/>
      <c r="T889" s="163"/>
      <c r="AT889" s="158" t="s">
        <v>189</v>
      </c>
      <c r="AU889" s="158" t="s">
        <v>88</v>
      </c>
      <c r="AV889" s="13" t="s">
        <v>88</v>
      </c>
      <c r="AW889" s="13" t="s">
        <v>41</v>
      </c>
      <c r="AX889" s="13" t="s">
        <v>79</v>
      </c>
      <c r="AY889" s="158" t="s">
        <v>178</v>
      </c>
    </row>
    <row r="890" spans="2:65" s="13" customFormat="1" ht="10.199999999999999">
      <c r="B890" s="157"/>
      <c r="D890" s="151" t="s">
        <v>189</v>
      </c>
      <c r="E890" s="158" t="s">
        <v>32</v>
      </c>
      <c r="F890" s="159" t="s">
        <v>3114</v>
      </c>
      <c r="H890" s="160">
        <v>1</v>
      </c>
      <c r="I890" s="161"/>
      <c r="L890" s="157"/>
      <c r="M890" s="162"/>
      <c r="T890" s="163"/>
      <c r="AT890" s="158" t="s">
        <v>189</v>
      </c>
      <c r="AU890" s="158" t="s">
        <v>88</v>
      </c>
      <c r="AV890" s="13" t="s">
        <v>88</v>
      </c>
      <c r="AW890" s="13" t="s">
        <v>41</v>
      </c>
      <c r="AX890" s="13" t="s">
        <v>79</v>
      </c>
      <c r="AY890" s="158" t="s">
        <v>178</v>
      </c>
    </row>
    <row r="891" spans="2:65" s="14" customFormat="1" ht="10.199999999999999">
      <c r="B891" s="164"/>
      <c r="D891" s="151" t="s">
        <v>189</v>
      </c>
      <c r="E891" s="165" t="s">
        <v>32</v>
      </c>
      <c r="F891" s="166" t="s">
        <v>192</v>
      </c>
      <c r="H891" s="167">
        <v>2</v>
      </c>
      <c r="I891" s="168"/>
      <c r="L891" s="164"/>
      <c r="M891" s="169"/>
      <c r="T891" s="170"/>
      <c r="AT891" s="165" t="s">
        <v>189</v>
      </c>
      <c r="AU891" s="165" t="s">
        <v>88</v>
      </c>
      <c r="AV891" s="14" t="s">
        <v>185</v>
      </c>
      <c r="AW891" s="14" t="s">
        <v>41</v>
      </c>
      <c r="AX891" s="14" t="s">
        <v>86</v>
      </c>
      <c r="AY891" s="165" t="s">
        <v>178</v>
      </c>
    </row>
    <row r="892" spans="2:65" s="1" customFormat="1" ht="16.5" customHeight="1">
      <c r="B892" s="34"/>
      <c r="C892" s="171" t="s">
        <v>849</v>
      </c>
      <c r="D892" s="171" t="s">
        <v>398</v>
      </c>
      <c r="E892" s="172" t="s">
        <v>3115</v>
      </c>
      <c r="F892" s="173" t="s">
        <v>3116</v>
      </c>
      <c r="G892" s="174" t="s">
        <v>219</v>
      </c>
      <c r="H892" s="175">
        <v>2</v>
      </c>
      <c r="I892" s="176"/>
      <c r="J892" s="177">
        <f>ROUND(I892*H892,2)</f>
        <v>0</v>
      </c>
      <c r="K892" s="173" t="s">
        <v>184</v>
      </c>
      <c r="L892" s="178"/>
      <c r="M892" s="179" t="s">
        <v>32</v>
      </c>
      <c r="N892" s="180" t="s">
        <v>50</v>
      </c>
      <c r="P892" s="142">
        <f>O892*H892</f>
        <v>0</v>
      </c>
      <c r="Q892" s="142">
        <v>5.0000000000000001E-4</v>
      </c>
      <c r="R892" s="142">
        <f>Q892*H892</f>
        <v>1E-3</v>
      </c>
      <c r="S892" s="142">
        <v>0</v>
      </c>
      <c r="T892" s="143">
        <f>S892*H892</f>
        <v>0</v>
      </c>
      <c r="AR892" s="144" t="s">
        <v>241</v>
      </c>
      <c r="AT892" s="144" t="s">
        <v>398</v>
      </c>
      <c r="AU892" s="144" t="s">
        <v>88</v>
      </c>
      <c r="AY892" s="18" t="s">
        <v>178</v>
      </c>
      <c r="BE892" s="145">
        <f>IF(N892="základní",J892,0)</f>
        <v>0</v>
      </c>
      <c r="BF892" s="145">
        <f>IF(N892="snížená",J892,0)</f>
        <v>0</v>
      </c>
      <c r="BG892" s="145">
        <f>IF(N892="zákl. přenesená",J892,0)</f>
        <v>0</v>
      </c>
      <c r="BH892" s="145">
        <f>IF(N892="sníž. přenesená",J892,0)</f>
        <v>0</v>
      </c>
      <c r="BI892" s="145">
        <f>IF(N892="nulová",J892,0)</f>
        <v>0</v>
      </c>
      <c r="BJ892" s="18" t="s">
        <v>86</v>
      </c>
      <c r="BK892" s="145">
        <f>ROUND(I892*H892,2)</f>
        <v>0</v>
      </c>
      <c r="BL892" s="18" t="s">
        <v>185</v>
      </c>
      <c r="BM892" s="144" t="s">
        <v>3117</v>
      </c>
    </row>
    <row r="893" spans="2:65" s="1" customFormat="1" ht="37.799999999999997" customHeight="1">
      <c r="B893" s="34"/>
      <c r="C893" s="133" t="s">
        <v>857</v>
      </c>
      <c r="D893" s="133" t="s">
        <v>180</v>
      </c>
      <c r="E893" s="134" t="s">
        <v>705</v>
      </c>
      <c r="F893" s="135" t="s">
        <v>706</v>
      </c>
      <c r="G893" s="136" t="s">
        <v>219</v>
      </c>
      <c r="H893" s="137">
        <v>14</v>
      </c>
      <c r="I893" s="138"/>
      <c r="J893" s="139">
        <f>ROUND(I893*H893,2)</f>
        <v>0</v>
      </c>
      <c r="K893" s="135" t="s">
        <v>184</v>
      </c>
      <c r="L893" s="34"/>
      <c r="M893" s="140" t="s">
        <v>32</v>
      </c>
      <c r="N893" s="141" t="s">
        <v>50</v>
      </c>
      <c r="P893" s="142">
        <f>O893*H893</f>
        <v>0</v>
      </c>
      <c r="Q893" s="142">
        <v>0</v>
      </c>
      <c r="R893" s="142">
        <f>Q893*H893</f>
        <v>0</v>
      </c>
      <c r="S893" s="142">
        <v>0</v>
      </c>
      <c r="T893" s="143">
        <f>S893*H893</f>
        <v>0</v>
      </c>
      <c r="AR893" s="144" t="s">
        <v>185</v>
      </c>
      <c r="AT893" s="144" t="s">
        <v>180</v>
      </c>
      <c r="AU893" s="144" t="s">
        <v>88</v>
      </c>
      <c r="AY893" s="18" t="s">
        <v>178</v>
      </c>
      <c r="BE893" s="145">
        <f>IF(N893="základní",J893,0)</f>
        <v>0</v>
      </c>
      <c r="BF893" s="145">
        <f>IF(N893="snížená",J893,0)</f>
        <v>0</v>
      </c>
      <c r="BG893" s="145">
        <f>IF(N893="zákl. přenesená",J893,0)</f>
        <v>0</v>
      </c>
      <c r="BH893" s="145">
        <f>IF(N893="sníž. přenesená",J893,0)</f>
        <v>0</v>
      </c>
      <c r="BI893" s="145">
        <f>IF(N893="nulová",J893,0)</f>
        <v>0</v>
      </c>
      <c r="BJ893" s="18" t="s">
        <v>86</v>
      </c>
      <c r="BK893" s="145">
        <f>ROUND(I893*H893,2)</f>
        <v>0</v>
      </c>
      <c r="BL893" s="18" t="s">
        <v>185</v>
      </c>
      <c r="BM893" s="144" t="s">
        <v>3118</v>
      </c>
    </row>
    <row r="894" spans="2:65" s="1" customFormat="1" ht="10.199999999999999">
      <c r="B894" s="34"/>
      <c r="D894" s="146" t="s">
        <v>187</v>
      </c>
      <c r="F894" s="147" t="s">
        <v>708</v>
      </c>
      <c r="I894" s="148"/>
      <c r="L894" s="34"/>
      <c r="M894" s="149"/>
      <c r="T894" s="55"/>
      <c r="AT894" s="18" t="s">
        <v>187</v>
      </c>
      <c r="AU894" s="18" t="s">
        <v>88</v>
      </c>
    </row>
    <row r="895" spans="2:65" s="12" customFormat="1" ht="10.199999999999999">
      <c r="B895" s="150"/>
      <c r="D895" s="151" t="s">
        <v>189</v>
      </c>
      <c r="E895" s="152" t="s">
        <v>32</v>
      </c>
      <c r="F895" s="153" t="s">
        <v>3092</v>
      </c>
      <c r="H895" s="152" t="s">
        <v>32</v>
      </c>
      <c r="I895" s="154"/>
      <c r="L895" s="150"/>
      <c r="M895" s="155"/>
      <c r="T895" s="156"/>
      <c r="AT895" s="152" t="s">
        <v>189</v>
      </c>
      <c r="AU895" s="152" t="s">
        <v>88</v>
      </c>
      <c r="AV895" s="12" t="s">
        <v>86</v>
      </c>
      <c r="AW895" s="12" t="s">
        <v>41</v>
      </c>
      <c r="AX895" s="12" t="s">
        <v>79</v>
      </c>
      <c r="AY895" s="152" t="s">
        <v>178</v>
      </c>
    </row>
    <row r="896" spans="2:65" s="12" customFormat="1" ht="10.199999999999999">
      <c r="B896" s="150"/>
      <c r="D896" s="151" t="s">
        <v>189</v>
      </c>
      <c r="E896" s="152" t="s">
        <v>32</v>
      </c>
      <c r="F896" s="153" t="s">
        <v>2813</v>
      </c>
      <c r="H896" s="152" t="s">
        <v>32</v>
      </c>
      <c r="I896" s="154"/>
      <c r="L896" s="150"/>
      <c r="M896" s="155"/>
      <c r="T896" s="156"/>
      <c r="AT896" s="152" t="s">
        <v>189</v>
      </c>
      <c r="AU896" s="152" t="s">
        <v>88</v>
      </c>
      <c r="AV896" s="12" t="s">
        <v>86</v>
      </c>
      <c r="AW896" s="12" t="s">
        <v>41</v>
      </c>
      <c r="AX896" s="12" t="s">
        <v>79</v>
      </c>
      <c r="AY896" s="152" t="s">
        <v>178</v>
      </c>
    </row>
    <row r="897" spans="2:51" s="12" customFormat="1" ht="10.199999999999999">
      <c r="B897" s="150"/>
      <c r="D897" s="151" t="s">
        <v>189</v>
      </c>
      <c r="E897" s="152" t="s">
        <v>32</v>
      </c>
      <c r="F897" s="153" t="s">
        <v>2798</v>
      </c>
      <c r="H897" s="152" t="s">
        <v>32</v>
      </c>
      <c r="I897" s="154"/>
      <c r="L897" s="150"/>
      <c r="M897" s="155"/>
      <c r="T897" s="156"/>
      <c r="AT897" s="152" t="s">
        <v>189</v>
      </c>
      <c r="AU897" s="152" t="s">
        <v>88</v>
      </c>
      <c r="AV897" s="12" t="s">
        <v>86</v>
      </c>
      <c r="AW897" s="12" t="s">
        <v>41</v>
      </c>
      <c r="AX897" s="12" t="s">
        <v>79</v>
      </c>
      <c r="AY897" s="152" t="s">
        <v>178</v>
      </c>
    </row>
    <row r="898" spans="2:51" s="12" customFormat="1" ht="10.199999999999999">
      <c r="B898" s="150"/>
      <c r="D898" s="151" t="s">
        <v>189</v>
      </c>
      <c r="E898" s="152" t="s">
        <v>32</v>
      </c>
      <c r="F898" s="153" t="s">
        <v>3096</v>
      </c>
      <c r="H898" s="152" t="s">
        <v>32</v>
      </c>
      <c r="I898" s="154"/>
      <c r="L898" s="150"/>
      <c r="M898" s="155"/>
      <c r="T898" s="156"/>
      <c r="AT898" s="152" t="s">
        <v>189</v>
      </c>
      <c r="AU898" s="152" t="s">
        <v>88</v>
      </c>
      <c r="AV898" s="12" t="s">
        <v>86</v>
      </c>
      <c r="AW898" s="12" t="s">
        <v>41</v>
      </c>
      <c r="AX898" s="12" t="s">
        <v>79</v>
      </c>
      <c r="AY898" s="152" t="s">
        <v>178</v>
      </c>
    </row>
    <row r="899" spans="2:51" s="13" customFormat="1" ht="10.199999999999999">
      <c r="B899" s="157"/>
      <c r="D899" s="151" t="s">
        <v>189</v>
      </c>
      <c r="E899" s="158" t="s">
        <v>32</v>
      </c>
      <c r="F899" s="159" t="s">
        <v>3097</v>
      </c>
      <c r="H899" s="160">
        <v>1</v>
      </c>
      <c r="I899" s="161"/>
      <c r="L899" s="157"/>
      <c r="M899" s="162"/>
      <c r="T899" s="163"/>
      <c r="AT899" s="158" t="s">
        <v>189</v>
      </c>
      <c r="AU899" s="158" t="s">
        <v>88</v>
      </c>
      <c r="AV899" s="13" t="s">
        <v>88</v>
      </c>
      <c r="AW899" s="13" t="s">
        <v>41</v>
      </c>
      <c r="AX899" s="13" t="s">
        <v>79</v>
      </c>
      <c r="AY899" s="158" t="s">
        <v>178</v>
      </c>
    </row>
    <row r="900" spans="2:51" s="13" customFormat="1" ht="10.199999999999999">
      <c r="B900" s="157"/>
      <c r="D900" s="151" t="s">
        <v>189</v>
      </c>
      <c r="E900" s="158" t="s">
        <v>32</v>
      </c>
      <c r="F900" s="159" t="s">
        <v>3098</v>
      </c>
      <c r="H900" s="160">
        <v>1</v>
      </c>
      <c r="I900" s="161"/>
      <c r="L900" s="157"/>
      <c r="M900" s="162"/>
      <c r="T900" s="163"/>
      <c r="AT900" s="158" t="s">
        <v>189</v>
      </c>
      <c r="AU900" s="158" t="s">
        <v>88</v>
      </c>
      <c r="AV900" s="13" t="s">
        <v>88</v>
      </c>
      <c r="AW900" s="13" t="s">
        <v>41</v>
      </c>
      <c r="AX900" s="13" t="s">
        <v>79</v>
      </c>
      <c r="AY900" s="158" t="s">
        <v>178</v>
      </c>
    </row>
    <row r="901" spans="2:51" s="13" customFormat="1" ht="10.199999999999999">
      <c r="B901" s="157"/>
      <c r="D901" s="151" t="s">
        <v>189</v>
      </c>
      <c r="E901" s="158" t="s">
        <v>32</v>
      </c>
      <c r="F901" s="159" t="s">
        <v>3099</v>
      </c>
      <c r="H901" s="160">
        <v>1</v>
      </c>
      <c r="I901" s="161"/>
      <c r="L901" s="157"/>
      <c r="M901" s="162"/>
      <c r="T901" s="163"/>
      <c r="AT901" s="158" t="s">
        <v>189</v>
      </c>
      <c r="AU901" s="158" t="s">
        <v>88</v>
      </c>
      <c r="AV901" s="13" t="s">
        <v>88</v>
      </c>
      <c r="AW901" s="13" t="s">
        <v>41</v>
      </c>
      <c r="AX901" s="13" t="s">
        <v>79</v>
      </c>
      <c r="AY901" s="158" t="s">
        <v>178</v>
      </c>
    </row>
    <row r="902" spans="2:51" s="13" customFormat="1" ht="10.199999999999999">
      <c r="B902" s="157"/>
      <c r="D902" s="151" t="s">
        <v>189</v>
      </c>
      <c r="E902" s="158" t="s">
        <v>32</v>
      </c>
      <c r="F902" s="159" t="s">
        <v>3100</v>
      </c>
      <c r="H902" s="160">
        <v>1</v>
      </c>
      <c r="I902" s="161"/>
      <c r="L902" s="157"/>
      <c r="M902" s="162"/>
      <c r="T902" s="163"/>
      <c r="AT902" s="158" t="s">
        <v>189</v>
      </c>
      <c r="AU902" s="158" t="s">
        <v>88</v>
      </c>
      <c r="AV902" s="13" t="s">
        <v>88</v>
      </c>
      <c r="AW902" s="13" t="s">
        <v>41</v>
      </c>
      <c r="AX902" s="13" t="s">
        <v>79</v>
      </c>
      <c r="AY902" s="158" t="s">
        <v>178</v>
      </c>
    </row>
    <row r="903" spans="2:51" s="13" customFormat="1" ht="10.199999999999999">
      <c r="B903" s="157"/>
      <c r="D903" s="151" t="s">
        <v>189</v>
      </c>
      <c r="E903" s="158" t="s">
        <v>32</v>
      </c>
      <c r="F903" s="159" t="s">
        <v>3101</v>
      </c>
      <c r="H903" s="160">
        <v>1</v>
      </c>
      <c r="I903" s="161"/>
      <c r="L903" s="157"/>
      <c r="M903" s="162"/>
      <c r="T903" s="163"/>
      <c r="AT903" s="158" t="s">
        <v>189</v>
      </c>
      <c r="AU903" s="158" t="s">
        <v>88</v>
      </c>
      <c r="AV903" s="13" t="s">
        <v>88</v>
      </c>
      <c r="AW903" s="13" t="s">
        <v>41</v>
      </c>
      <c r="AX903" s="13" t="s">
        <v>79</v>
      </c>
      <c r="AY903" s="158" t="s">
        <v>178</v>
      </c>
    </row>
    <row r="904" spans="2:51" s="13" customFormat="1" ht="10.199999999999999">
      <c r="B904" s="157"/>
      <c r="D904" s="151" t="s">
        <v>189</v>
      </c>
      <c r="E904" s="158" t="s">
        <v>32</v>
      </c>
      <c r="F904" s="159" t="s">
        <v>3102</v>
      </c>
      <c r="H904" s="160">
        <v>1</v>
      </c>
      <c r="I904" s="161"/>
      <c r="L904" s="157"/>
      <c r="M904" s="162"/>
      <c r="T904" s="163"/>
      <c r="AT904" s="158" t="s">
        <v>189</v>
      </c>
      <c r="AU904" s="158" t="s">
        <v>88</v>
      </c>
      <c r="AV904" s="13" t="s">
        <v>88</v>
      </c>
      <c r="AW904" s="13" t="s">
        <v>41</v>
      </c>
      <c r="AX904" s="13" t="s">
        <v>79</v>
      </c>
      <c r="AY904" s="158" t="s">
        <v>178</v>
      </c>
    </row>
    <row r="905" spans="2:51" s="13" customFormat="1" ht="10.199999999999999">
      <c r="B905" s="157"/>
      <c r="D905" s="151" t="s">
        <v>189</v>
      </c>
      <c r="E905" s="158" t="s">
        <v>32</v>
      </c>
      <c r="F905" s="159" t="s">
        <v>3103</v>
      </c>
      <c r="H905" s="160">
        <v>1</v>
      </c>
      <c r="I905" s="161"/>
      <c r="L905" s="157"/>
      <c r="M905" s="162"/>
      <c r="T905" s="163"/>
      <c r="AT905" s="158" t="s">
        <v>189</v>
      </c>
      <c r="AU905" s="158" t="s">
        <v>88</v>
      </c>
      <c r="AV905" s="13" t="s">
        <v>88</v>
      </c>
      <c r="AW905" s="13" t="s">
        <v>41</v>
      </c>
      <c r="AX905" s="13" t="s">
        <v>79</v>
      </c>
      <c r="AY905" s="158" t="s">
        <v>178</v>
      </c>
    </row>
    <row r="906" spans="2:51" s="13" customFormat="1" ht="10.199999999999999">
      <c r="B906" s="157"/>
      <c r="D906" s="151" t="s">
        <v>189</v>
      </c>
      <c r="E906" s="158" t="s">
        <v>32</v>
      </c>
      <c r="F906" s="159" t="s">
        <v>3104</v>
      </c>
      <c r="H906" s="160">
        <v>1</v>
      </c>
      <c r="I906" s="161"/>
      <c r="L906" s="157"/>
      <c r="M906" s="162"/>
      <c r="T906" s="163"/>
      <c r="AT906" s="158" t="s">
        <v>189</v>
      </c>
      <c r="AU906" s="158" t="s">
        <v>88</v>
      </c>
      <c r="AV906" s="13" t="s">
        <v>88</v>
      </c>
      <c r="AW906" s="13" t="s">
        <v>41</v>
      </c>
      <c r="AX906" s="13" t="s">
        <v>79</v>
      </c>
      <c r="AY906" s="158" t="s">
        <v>178</v>
      </c>
    </row>
    <row r="907" spans="2:51" s="13" customFormat="1" ht="10.199999999999999">
      <c r="B907" s="157"/>
      <c r="D907" s="151" t="s">
        <v>189</v>
      </c>
      <c r="E907" s="158" t="s">
        <v>32</v>
      </c>
      <c r="F907" s="159" t="s">
        <v>3105</v>
      </c>
      <c r="H907" s="160">
        <v>1</v>
      </c>
      <c r="I907" s="161"/>
      <c r="L907" s="157"/>
      <c r="M907" s="162"/>
      <c r="T907" s="163"/>
      <c r="AT907" s="158" t="s">
        <v>189</v>
      </c>
      <c r="AU907" s="158" t="s">
        <v>88</v>
      </c>
      <c r="AV907" s="13" t="s">
        <v>88</v>
      </c>
      <c r="AW907" s="13" t="s">
        <v>41</v>
      </c>
      <c r="AX907" s="13" t="s">
        <v>79</v>
      </c>
      <c r="AY907" s="158" t="s">
        <v>178</v>
      </c>
    </row>
    <row r="908" spans="2:51" s="13" customFormat="1" ht="10.199999999999999">
      <c r="B908" s="157"/>
      <c r="D908" s="151" t="s">
        <v>189</v>
      </c>
      <c r="E908" s="158" t="s">
        <v>32</v>
      </c>
      <c r="F908" s="159" t="s">
        <v>3106</v>
      </c>
      <c r="H908" s="160">
        <v>1</v>
      </c>
      <c r="I908" s="161"/>
      <c r="L908" s="157"/>
      <c r="M908" s="162"/>
      <c r="T908" s="163"/>
      <c r="AT908" s="158" t="s">
        <v>189</v>
      </c>
      <c r="AU908" s="158" t="s">
        <v>88</v>
      </c>
      <c r="AV908" s="13" t="s">
        <v>88</v>
      </c>
      <c r="AW908" s="13" t="s">
        <v>41</v>
      </c>
      <c r="AX908" s="13" t="s">
        <v>79</v>
      </c>
      <c r="AY908" s="158" t="s">
        <v>178</v>
      </c>
    </row>
    <row r="909" spans="2:51" s="13" customFormat="1" ht="10.199999999999999">
      <c r="B909" s="157"/>
      <c r="D909" s="151" t="s">
        <v>189</v>
      </c>
      <c r="E909" s="158" t="s">
        <v>32</v>
      </c>
      <c r="F909" s="159" t="s">
        <v>3107</v>
      </c>
      <c r="H909" s="160">
        <v>1</v>
      </c>
      <c r="I909" s="161"/>
      <c r="L909" s="157"/>
      <c r="M909" s="162"/>
      <c r="T909" s="163"/>
      <c r="AT909" s="158" t="s">
        <v>189</v>
      </c>
      <c r="AU909" s="158" t="s">
        <v>88</v>
      </c>
      <c r="AV909" s="13" t="s">
        <v>88</v>
      </c>
      <c r="AW909" s="13" t="s">
        <v>41</v>
      </c>
      <c r="AX909" s="13" t="s">
        <v>79</v>
      </c>
      <c r="AY909" s="158" t="s">
        <v>178</v>
      </c>
    </row>
    <row r="910" spans="2:51" s="13" customFormat="1" ht="10.199999999999999">
      <c r="B910" s="157"/>
      <c r="D910" s="151" t="s">
        <v>189</v>
      </c>
      <c r="E910" s="158" t="s">
        <v>32</v>
      </c>
      <c r="F910" s="159" t="s">
        <v>3108</v>
      </c>
      <c r="H910" s="160">
        <v>1</v>
      </c>
      <c r="I910" s="161"/>
      <c r="L910" s="157"/>
      <c r="M910" s="162"/>
      <c r="T910" s="163"/>
      <c r="AT910" s="158" t="s">
        <v>189</v>
      </c>
      <c r="AU910" s="158" t="s">
        <v>88</v>
      </c>
      <c r="AV910" s="13" t="s">
        <v>88</v>
      </c>
      <c r="AW910" s="13" t="s">
        <v>41</v>
      </c>
      <c r="AX910" s="13" t="s">
        <v>79</v>
      </c>
      <c r="AY910" s="158" t="s">
        <v>178</v>
      </c>
    </row>
    <row r="911" spans="2:51" s="13" customFormat="1" ht="10.199999999999999">
      <c r="B911" s="157"/>
      <c r="D911" s="151" t="s">
        <v>189</v>
      </c>
      <c r="E911" s="158" t="s">
        <v>32</v>
      </c>
      <c r="F911" s="159" t="s">
        <v>3109</v>
      </c>
      <c r="H911" s="160">
        <v>1</v>
      </c>
      <c r="I911" s="161"/>
      <c r="L911" s="157"/>
      <c r="M911" s="162"/>
      <c r="T911" s="163"/>
      <c r="AT911" s="158" t="s">
        <v>189</v>
      </c>
      <c r="AU911" s="158" t="s">
        <v>88</v>
      </c>
      <c r="AV911" s="13" t="s">
        <v>88</v>
      </c>
      <c r="AW911" s="13" t="s">
        <v>41</v>
      </c>
      <c r="AX911" s="13" t="s">
        <v>79</v>
      </c>
      <c r="AY911" s="158" t="s">
        <v>178</v>
      </c>
    </row>
    <row r="912" spans="2:51" s="13" customFormat="1" ht="10.199999999999999">
      <c r="B912" s="157"/>
      <c r="D912" s="151" t="s">
        <v>189</v>
      </c>
      <c r="E912" s="158" t="s">
        <v>32</v>
      </c>
      <c r="F912" s="159" t="s">
        <v>3110</v>
      </c>
      <c r="H912" s="160">
        <v>1</v>
      </c>
      <c r="I912" s="161"/>
      <c r="L912" s="157"/>
      <c r="M912" s="162"/>
      <c r="T912" s="163"/>
      <c r="AT912" s="158" t="s">
        <v>189</v>
      </c>
      <c r="AU912" s="158" t="s">
        <v>88</v>
      </c>
      <c r="AV912" s="13" t="s">
        <v>88</v>
      </c>
      <c r="AW912" s="13" t="s">
        <v>41</v>
      </c>
      <c r="AX912" s="13" t="s">
        <v>79</v>
      </c>
      <c r="AY912" s="158" t="s">
        <v>178</v>
      </c>
    </row>
    <row r="913" spans="2:65" s="14" customFormat="1" ht="10.199999999999999">
      <c r="B913" s="164"/>
      <c r="D913" s="151" t="s">
        <v>189</v>
      </c>
      <c r="E913" s="165" t="s">
        <v>32</v>
      </c>
      <c r="F913" s="166" t="s">
        <v>192</v>
      </c>
      <c r="H913" s="167">
        <v>14</v>
      </c>
      <c r="I913" s="168"/>
      <c r="L913" s="164"/>
      <c r="M913" s="169"/>
      <c r="T913" s="170"/>
      <c r="AT913" s="165" t="s">
        <v>189</v>
      </c>
      <c r="AU913" s="165" t="s">
        <v>88</v>
      </c>
      <c r="AV913" s="14" t="s">
        <v>185</v>
      </c>
      <c r="AW913" s="14" t="s">
        <v>41</v>
      </c>
      <c r="AX913" s="14" t="s">
        <v>86</v>
      </c>
      <c r="AY913" s="165" t="s">
        <v>178</v>
      </c>
    </row>
    <row r="914" spans="2:65" s="1" customFormat="1" ht="16.5" customHeight="1">
      <c r="B914" s="34"/>
      <c r="C914" s="171" t="s">
        <v>863</v>
      </c>
      <c r="D914" s="171" t="s">
        <v>398</v>
      </c>
      <c r="E914" s="172" t="s">
        <v>710</v>
      </c>
      <c r="F914" s="173" t="s">
        <v>711</v>
      </c>
      <c r="G914" s="174" t="s">
        <v>219</v>
      </c>
      <c r="H914" s="175">
        <v>14</v>
      </c>
      <c r="I914" s="176"/>
      <c r="J914" s="177">
        <f>ROUND(I914*H914,2)</f>
        <v>0</v>
      </c>
      <c r="K914" s="173" t="s">
        <v>184</v>
      </c>
      <c r="L914" s="178"/>
      <c r="M914" s="179" t="s">
        <v>32</v>
      </c>
      <c r="N914" s="180" t="s">
        <v>50</v>
      </c>
      <c r="P914" s="142">
        <f>O914*H914</f>
        <v>0</v>
      </c>
      <c r="Q914" s="142">
        <v>8.8000000000000005E-3</v>
      </c>
      <c r="R914" s="142">
        <f>Q914*H914</f>
        <v>0.1232</v>
      </c>
      <c r="S914" s="142">
        <v>0</v>
      </c>
      <c r="T914" s="143">
        <f>S914*H914</f>
        <v>0</v>
      </c>
      <c r="AR914" s="144" t="s">
        <v>241</v>
      </c>
      <c r="AT914" s="144" t="s">
        <v>398</v>
      </c>
      <c r="AU914" s="144" t="s">
        <v>88</v>
      </c>
      <c r="AY914" s="18" t="s">
        <v>178</v>
      </c>
      <c r="BE914" s="145">
        <f>IF(N914="základní",J914,0)</f>
        <v>0</v>
      </c>
      <c r="BF914" s="145">
        <f>IF(N914="snížená",J914,0)</f>
        <v>0</v>
      </c>
      <c r="BG914" s="145">
        <f>IF(N914="zákl. přenesená",J914,0)</f>
        <v>0</v>
      </c>
      <c r="BH914" s="145">
        <f>IF(N914="sníž. přenesená",J914,0)</f>
        <v>0</v>
      </c>
      <c r="BI914" s="145">
        <f>IF(N914="nulová",J914,0)</f>
        <v>0</v>
      </c>
      <c r="BJ914" s="18" t="s">
        <v>86</v>
      </c>
      <c r="BK914" s="145">
        <f>ROUND(I914*H914,2)</f>
        <v>0</v>
      </c>
      <c r="BL914" s="18" t="s">
        <v>185</v>
      </c>
      <c r="BM914" s="144" t="s">
        <v>3119</v>
      </c>
    </row>
    <row r="915" spans="2:65" s="1" customFormat="1" ht="37.799999999999997" customHeight="1">
      <c r="B915" s="34"/>
      <c r="C915" s="133" t="s">
        <v>872</v>
      </c>
      <c r="D915" s="133" t="s">
        <v>180</v>
      </c>
      <c r="E915" s="134" t="s">
        <v>714</v>
      </c>
      <c r="F915" s="135" t="s">
        <v>715</v>
      </c>
      <c r="G915" s="136" t="s">
        <v>219</v>
      </c>
      <c r="H915" s="137">
        <v>41</v>
      </c>
      <c r="I915" s="138"/>
      <c r="J915" s="139">
        <f>ROUND(I915*H915,2)</f>
        <v>0</v>
      </c>
      <c r="K915" s="135" t="s">
        <v>184</v>
      </c>
      <c r="L915" s="34"/>
      <c r="M915" s="140" t="s">
        <v>32</v>
      </c>
      <c r="N915" s="141" t="s">
        <v>50</v>
      </c>
      <c r="P915" s="142">
        <f>O915*H915</f>
        <v>0</v>
      </c>
      <c r="Q915" s="142">
        <v>1E-4</v>
      </c>
      <c r="R915" s="142">
        <f>Q915*H915</f>
        <v>4.1000000000000003E-3</v>
      </c>
      <c r="S915" s="142">
        <v>0</v>
      </c>
      <c r="T915" s="143">
        <f>S915*H915</f>
        <v>0</v>
      </c>
      <c r="AR915" s="144" t="s">
        <v>185</v>
      </c>
      <c r="AT915" s="144" t="s">
        <v>180</v>
      </c>
      <c r="AU915" s="144" t="s">
        <v>88</v>
      </c>
      <c r="AY915" s="18" t="s">
        <v>178</v>
      </c>
      <c r="BE915" s="145">
        <f>IF(N915="základní",J915,0)</f>
        <v>0</v>
      </c>
      <c r="BF915" s="145">
        <f>IF(N915="snížená",J915,0)</f>
        <v>0</v>
      </c>
      <c r="BG915" s="145">
        <f>IF(N915="zákl. přenesená",J915,0)</f>
        <v>0</v>
      </c>
      <c r="BH915" s="145">
        <f>IF(N915="sníž. přenesená",J915,0)</f>
        <v>0</v>
      </c>
      <c r="BI915" s="145">
        <f>IF(N915="nulová",J915,0)</f>
        <v>0</v>
      </c>
      <c r="BJ915" s="18" t="s">
        <v>86</v>
      </c>
      <c r="BK915" s="145">
        <f>ROUND(I915*H915,2)</f>
        <v>0</v>
      </c>
      <c r="BL915" s="18" t="s">
        <v>185</v>
      </c>
      <c r="BM915" s="144" t="s">
        <v>3120</v>
      </c>
    </row>
    <row r="916" spans="2:65" s="1" customFormat="1" ht="10.199999999999999">
      <c r="B916" s="34"/>
      <c r="D916" s="146" t="s">
        <v>187</v>
      </c>
      <c r="F916" s="147" t="s">
        <v>717</v>
      </c>
      <c r="I916" s="148"/>
      <c r="L916" s="34"/>
      <c r="M916" s="149"/>
      <c r="T916" s="55"/>
      <c r="AT916" s="18" t="s">
        <v>187</v>
      </c>
      <c r="AU916" s="18" t="s">
        <v>88</v>
      </c>
    </row>
    <row r="917" spans="2:65" s="12" customFormat="1" ht="10.199999999999999">
      <c r="B917" s="150"/>
      <c r="D917" s="151" t="s">
        <v>189</v>
      </c>
      <c r="E917" s="152" t="s">
        <v>32</v>
      </c>
      <c r="F917" s="153" t="s">
        <v>2798</v>
      </c>
      <c r="H917" s="152" t="s">
        <v>32</v>
      </c>
      <c r="I917" s="154"/>
      <c r="L917" s="150"/>
      <c r="M917" s="155"/>
      <c r="T917" s="156"/>
      <c r="AT917" s="152" t="s">
        <v>189</v>
      </c>
      <c r="AU917" s="152" t="s">
        <v>88</v>
      </c>
      <c r="AV917" s="12" t="s">
        <v>86</v>
      </c>
      <c r="AW917" s="12" t="s">
        <v>41</v>
      </c>
      <c r="AX917" s="12" t="s">
        <v>79</v>
      </c>
      <c r="AY917" s="152" t="s">
        <v>178</v>
      </c>
    </row>
    <row r="918" spans="2:65" s="12" customFormat="1" ht="10.199999999999999">
      <c r="B918" s="150"/>
      <c r="D918" s="151" t="s">
        <v>189</v>
      </c>
      <c r="E918" s="152" t="s">
        <v>32</v>
      </c>
      <c r="F918" s="153" t="s">
        <v>475</v>
      </c>
      <c r="H918" s="152" t="s">
        <v>32</v>
      </c>
      <c r="I918" s="154"/>
      <c r="L918" s="150"/>
      <c r="M918" s="155"/>
      <c r="T918" s="156"/>
      <c r="AT918" s="152" t="s">
        <v>189</v>
      </c>
      <c r="AU918" s="152" t="s">
        <v>88</v>
      </c>
      <c r="AV918" s="12" t="s">
        <v>86</v>
      </c>
      <c r="AW918" s="12" t="s">
        <v>41</v>
      </c>
      <c r="AX918" s="12" t="s">
        <v>79</v>
      </c>
      <c r="AY918" s="152" t="s">
        <v>178</v>
      </c>
    </row>
    <row r="919" spans="2:65" s="13" customFormat="1" ht="10.199999999999999">
      <c r="B919" s="157"/>
      <c r="D919" s="151" t="s">
        <v>189</v>
      </c>
      <c r="E919" s="158" t="s">
        <v>32</v>
      </c>
      <c r="F919" s="159" t="s">
        <v>3121</v>
      </c>
      <c r="H919" s="160">
        <v>2</v>
      </c>
      <c r="I919" s="161"/>
      <c r="L919" s="157"/>
      <c r="M919" s="162"/>
      <c r="T919" s="163"/>
      <c r="AT919" s="158" t="s">
        <v>189</v>
      </c>
      <c r="AU919" s="158" t="s">
        <v>88</v>
      </c>
      <c r="AV919" s="13" t="s">
        <v>88</v>
      </c>
      <c r="AW919" s="13" t="s">
        <v>41</v>
      </c>
      <c r="AX919" s="13" t="s">
        <v>79</v>
      </c>
      <c r="AY919" s="158" t="s">
        <v>178</v>
      </c>
    </row>
    <row r="920" spans="2:65" s="13" customFormat="1" ht="10.199999999999999">
      <c r="B920" s="157"/>
      <c r="D920" s="151" t="s">
        <v>189</v>
      </c>
      <c r="E920" s="158" t="s">
        <v>32</v>
      </c>
      <c r="F920" s="159" t="s">
        <v>3122</v>
      </c>
      <c r="H920" s="160">
        <v>3</v>
      </c>
      <c r="I920" s="161"/>
      <c r="L920" s="157"/>
      <c r="M920" s="162"/>
      <c r="T920" s="163"/>
      <c r="AT920" s="158" t="s">
        <v>189</v>
      </c>
      <c r="AU920" s="158" t="s">
        <v>88</v>
      </c>
      <c r="AV920" s="13" t="s">
        <v>88</v>
      </c>
      <c r="AW920" s="13" t="s">
        <v>41</v>
      </c>
      <c r="AX920" s="13" t="s">
        <v>79</v>
      </c>
      <c r="AY920" s="158" t="s">
        <v>178</v>
      </c>
    </row>
    <row r="921" spans="2:65" s="13" customFormat="1" ht="10.199999999999999">
      <c r="B921" s="157"/>
      <c r="D921" s="151" t="s">
        <v>189</v>
      </c>
      <c r="E921" s="158" t="s">
        <v>32</v>
      </c>
      <c r="F921" s="159" t="s">
        <v>3123</v>
      </c>
      <c r="H921" s="160">
        <v>2</v>
      </c>
      <c r="I921" s="161"/>
      <c r="L921" s="157"/>
      <c r="M921" s="162"/>
      <c r="T921" s="163"/>
      <c r="AT921" s="158" t="s">
        <v>189</v>
      </c>
      <c r="AU921" s="158" t="s">
        <v>88</v>
      </c>
      <c r="AV921" s="13" t="s">
        <v>88</v>
      </c>
      <c r="AW921" s="13" t="s">
        <v>41</v>
      </c>
      <c r="AX921" s="13" t="s">
        <v>79</v>
      </c>
      <c r="AY921" s="158" t="s">
        <v>178</v>
      </c>
    </row>
    <row r="922" spans="2:65" s="13" customFormat="1" ht="10.199999999999999">
      <c r="B922" s="157"/>
      <c r="D922" s="151" t="s">
        <v>189</v>
      </c>
      <c r="E922" s="158" t="s">
        <v>32</v>
      </c>
      <c r="F922" s="159" t="s">
        <v>3124</v>
      </c>
      <c r="H922" s="160">
        <v>2</v>
      </c>
      <c r="I922" s="161"/>
      <c r="L922" s="157"/>
      <c r="M922" s="162"/>
      <c r="T922" s="163"/>
      <c r="AT922" s="158" t="s">
        <v>189</v>
      </c>
      <c r="AU922" s="158" t="s">
        <v>88</v>
      </c>
      <c r="AV922" s="13" t="s">
        <v>88</v>
      </c>
      <c r="AW922" s="13" t="s">
        <v>41</v>
      </c>
      <c r="AX922" s="13" t="s">
        <v>79</v>
      </c>
      <c r="AY922" s="158" t="s">
        <v>178</v>
      </c>
    </row>
    <row r="923" spans="2:65" s="13" customFormat="1" ht="10.199999999999999">
      <c r="B923" s="157"/>
      <c r="D923" s="151" t="s">
        <v>189</v>
      </c>
      <c r="E923" s="158" t="s">
        <v>32</v>
      </c>
      <c r="F923" s="159" t="s">
        <v>3125</v>
      </c>
      <c r="H923" s="160">
        <v>2</v>
      </c>
      <c r="I923" s="161"/>
      <c r="L923" s="157"/>
      <c r="M923" s="162"/>
      <c r="T923" s="163"/>
      <c r="AT923" s="158" t="s">
        <v>189</v>
      </c>
      <c r="AU923" s="158" t="s">
        <v>88</v>
      </c>
      <c r="AV923" s="13" t="s">
        <v>88</v>
      </c>
      <c r="AW923" s="13" t="s">
        <v>41</v>
      </c>
      <c r="AX923" s="13" t="s">
        <v>79</v>
      </c>
      <c r="AY923" s="158" t="s">
        <v>178</v>
      </c>
    </row>
    <row r="924" spans="2:65" s="13" customFormat="1" ht="10.199999999999999">
      <c r="B924" s="157"/>
      <c r="D924" s="151" t="s">
        <v>189</v>
      </c>
      <c r="E924" s="158" t="s">
        <v>32</v>
      </c>
      <c r="F924" s="159" t="s">
        <v>3126</v>
      </c>
      <c r="H924" s="160">
        <v>2</v>
      </c>
      <c r="I924" s="161"/>
      <c r="L924" s="157"/>
      <c r="M924" s="162"/>
      <c r="T924" s="163"/>
      <c r="AT924" s="158" t="s">
        <v>189</v>
      </c>
      <c r="AU924" s="158" t="s">
        <v>88</v>
      </c>
      <c r="AV924" s="13" t="s">
        <v>88</v>
      </c>
      <c r="AW924" s="13" t="s">
        <v>41</v>
      </c>
      <c r="AX924" s="13" t="s">
        <v>79</v>
      </c>
      <c r="AY924" s="158" t="s">
        <v>178</v>
      </c>
    </row>
    <row r="925" spans="2:65" s="13" customFormat="1" ht="10.199999999999999">
      <c r="B925" s="157"/>
      <c r="D925" s="151" t="s">
        <v>189</v>
      </c>
      <c r="E925" s="158" t="s">
        <v>32</v>
      </c>
      <c r="F925" s="159" t="s">
        <v>3127</v>
      </c>
      <c r="H925" s="160">
        <v>2</v>
      </c>
      <c r="I925" s="161"/>
      <c r="L925" s="157"/>
      <c r="M925" s="162"/>
      <c r="T925" s="163"/>
      <c r="AT925" s="158" t="s">
        <v>189</v>
      </c>
      <c r="AU925" s="158" t="s">
        <v>88</v>
      </c>
      <c r="AV925" s="13" t="s">
        <v>88</v>
      </c>
      <c r="AW925" s="13" t="s">
        <v>41</v>
      </c>
      <c r="AX925" s="13" t="s">
        <v>79</v>
      </c>
      <c r="AY925" s="158" t="s">
        <v>178</v>
      </c>
    </row>
    <row r="926" spans="2:65" s="13" customFormat="1" ht="10.199999999999999">
      <c r="B926" s="157"/>
      <c r="D926" s="151" t="s">
        <v>189</v>
      </c>
      <c r="E926" s="158" t="s">
        <v>32</v>
      </c>
      <c r="F926" s="159" t="s">
        <v>3128</v>
      </c>
      <c r="H926" s="160">
        <v>2</v>
      </c>
      <c r="I926" s="161"/>
      <c r="L926" s="157"/>
      <c r="M926" s="162"/>
      <c r="T926" s="163"/>
      <c r="AT926" s="158" t="s">
        <v>189</v>
      </c>
      <c r="AU926" s="158" t="s">
        <v>88</v>
      </c>
      <c r="AV926" s="13" t="s">
        <v>88</v>
      </c>
      <c r="AW926" s="13" t="s">
        <v>41</v>
      </c>
      <c r="AX926" s="13" t="s">
        <v>79</v>
      </c>
      <c r="AY926" s="158" t="s">
        <v>178</v>
      </c>
    </row>
    <row r="927" spans="2:65" s="13" customFormat="1" ht="10.199999999999999">
      <c r="B927" s="157"/>
      <c r="D927" s="151" t="s">
        <v>189</v>
      </c>
      <c r="E927" s="158" t="s">
        <v>32</v>
      </c>
      <c r="F927" s="159" t="s">
        <v>3129</v>
      </c>
      <c r="H927" s="160">
        <v>2</v>
      </c>
      <c r="I927" s="161"/>
      <c r="L927" s="157"/>
      <c r="M927" s="162"/>
      <c r="T927" s="163"/>
      <c r="AT927" s="158" t="s">
        <v>189</v>
      </c>
      <c r="AU927" s="158" t="s">
        <v>88</v>
      </c>
      <c r="AV927" s="13" t="s">
        <v>88</v>
      </c>
      <c r="AW927" s="13" t="s">
        <v>41</v>
      </c>
      <c r="AX927" s="13" t="s">
        <v>79</v>
      </c>
      <c r="AY927" s="158" t="s">
        <v>178</v>
      </c>
    </row>
    <row r="928" spans="2:65" s="13" customFormat="1" ht="10.199999999999999">
      <c r="B928" s="157"/>
      <c r="D928" s="151" t="s">
        <v>189</v>
      </c>
      <c r="E928" s="158" t="s">
        <v>32</v>
      </c>
      <c r="F928" s="159" t="s">
        <v>3130</v>
      </c>
      <c r="H928" s="160">
        <v>2</v>
      </c>
      <c r="I928" s="161"/>
      <c r="L928" s="157"/>
      <c r="M928" s="162"/>
      <c r="T928" s="163"/>
      <c r="AT928" s="158" t="s">
        <v>189</v>
      </c>
      <c r="AU928" s="158" t="s">
        <v>88</v>
      </c>
      <c r="AV928" s="13" t="s">
        <v>88</v>
      </c>
      <c r="AW928" s="13" t="s">
        <v>41</v>
      </c>
      <c r="AX928" s="13" t="s">
        <v>79</v>
      </c>
      <c r="AY928" s="158" t="s">
        <v>178</v>
      </c>
    </row>
    <row r="929" spans="2:65" s="13" customFormat="1" ht="10.199999999999999">
      <c r="B929" s="157"/>
      <c r="D929" s="151" t="s">
        <v>189</v>
      </c>
      <c r="E929" s="158" t="s">
        <v>32</v>
      </c>
      <c r="F929" s="159" t="s">
        <v>3131</v>
      </c>
      <c r="H929" s="160">
        <v>2</v>
      </c>
      <c r="I929" s="161"/>
      <c r="L929" s="157"/>
      <c r="M929" s="162"/>
      <c r="T929" s="163"/>
      <c r="AT929" s="158" t="s">
        <v>189</v>
      </c>
      <c r="AU929" s="158" t="s">
        <v>88</v>
      </c>
      <c r="AV929" s="13" t="s">
        <v>88</v>
      </c>
      <c r="AW929" s="13" t="s">
        <v>41</v>
      </c>
      <c r="AX929" s="13" t="s">
        <v>79</v>
      </c>
      <c r="AY929" s="158" t="s">
        <v>178</v>
      </c>
    </row>
    <row r="930" spans="2:65" s="13" customFormat="1" ht="10.199999999999999">
      <c r="B930" s="157"/>
      <c r="D930" s="151" t="s">
        <v>189</v>
      </c>
      <c r="E930" s="158" t="s">
        <v>32</v>
      </c>
      <c r="F930" s="159" t="s">
        <v>3132</v>
      </c>
      <c r="H930" s="160">
        <v>2</v>
      </c>
      <c r="I930" s="161"/>
      <c r="L930" s="157"/>
      <c r="M930" s="162"/>
      <c r="T930" s="163"/>
      <c r="AT930" s="158" t="s">
        <v>189</v>
      </c>
      <c r="AU930" s="158" t="s">
        <v>88</v>
      </c>
      <c r="AV930" s="13" t="s">
        <v>88</v>
      </c>
      <c r="AW930" s="13" t="s">
        <v>41</v>
      </c>
      <c r="AX930" s="13" t="s">
        <v>79</v>
      </c>
      <c r="AY930" s="158" t="s">
        <v>178</v>
      </c>
    </row>
    <row r="931" spans="2:65" s="13" customFormat="1" ht="10.199999999999999">
      <c r="B931" s="157"/>
      <c r="D931" s="151" t="s">
        <v>189</v>
      </c>
      <c r="E931" s="158" t="s">
        <v>32</v>
      </c>
      <c r="F931" s="159" t="s">
        <v>3133</v>
      </c>
      <c r="H931" s="160">
        <v>2</v>
      </c>
      <c r="I931" s="161"/>
      <c r="L931" s="157"/>
      <c r="M931" s="162"/>
      <c r="T931" s="163"/>
      <c r="AT931" s="158" t="s">
        <v>189</v>
      </c>
      <c r="AU931" s="158" t="s">
        <v>88</v>
      </c>
      <c r="AV931" s="13" t="s">
        <v>88</v>
      </c>
      <c r="AW931" s="13" t="s">
        <v>41</v>
      </c>
      <c r="AX931" s="13" t="s">
        <v>79</v>
      </c>
      <c r="AY931" s="158" t="s">
        <v>178</v>
      </c>
    </row>
    <row r="932" spans="2:65" s="13" customFormat="1" ht="10.199999999999999">
      <c r="B932" s="157"/>
      <c r="D932" s="151" t="s">
        <v>189</v>
      </c>
      <c r="E932" s="158" t="s">
        <v>32</v>
      </c>
      <c r="F932" s="159" t="s">
        <v>3134</v>
      </c>
      <c r="H932" s="160">
        <v>2</v>
      </c>
      <c r="I932" s="161"/>
      <c r="L932" s="157"/>
      <c r="M932" s="162"/>
      <c r="T932" s="163"/>
      <c r="AT932" s="158" t="s">
        <v>189</v>
      </c>
      <c r="AU932" s="158" t="s">
        <v>88</v>
      </c>
      <c r="AV932" s="13" t="s">
        <v>88</v>
      </c>
      <c r="AW932" s="13" t="s">
        <v>41</v>
      </c>
      <c r="AX932" s="13" t="s">
        <v>79</v>
      </c>
      <c r="AY932" s="158" t="s">
        <v>178</v>
      </c>
    </row>
    <row r="933" spans="2:65" s="13" customFormat="1" ht="10.199999999999999">
      <c r="B933" s="157"/>
      <c r="D933" s="151" t="s">
        <v>189</v>
      </c>
      <c r="E933" s="158" t="s">
        <v>32</v>
      </c>
      <c r="F933" s="159" t="s">
        <v>3135</v>
      </c>
      <c r="H933" s="160">
        <v>3</v>
      </c>
      <c r="I933" s="161"/>
      <c r="L933" s="157"/>
      <c r="M933" s="162"/>
      <c r="T933" s="163"/>
      <c r="AT933" s="158" t="s">
        <v>189</v>
      </c>
      <c r="AU933" s="158" t="s">
        <v>88</v>
      </c>
      <c r="AV933" s="13" t="s">
        <v>88</v>
      </c>
      <c r="AW933" s="13" t="s">
        <v>41</v>
      </c>
      <c r="AX933" s="13" t="s">
        <v>79</v>
      </c>
      <c r="AY933" s="158" t="s">
        <v>178</v>
      </c>
    </row>
    <row r="934" spans="2:65" s="13" customFormat="1" ht="10.199999999999999">
      <c r="B934" s="157"/>
      <c r="D934" s="151" t="s">
        <v>189</v>
      </c>
      <c r="E934" s="158" t="s">
        <v>32</v>
      </c>
      <c r="F934" s="159" t="s">
        <v>3136</v>
      </c>
      <c r="H934" s="160">
        <v>2</v>
      </c>
      <c r="I934" s="161"/>
      <c r="L934" s="157"/>
      <c r="M934" s="162"/>
      <c r="T934" s="163"/>
      <c r="AT934" s="158" t="s">
        <v>189</v>
      </c>
      <c r="AU934" s="158" t="s">
        <v>88</v>
      </c>
      <c r="AV934" s="13" t="s">
        <v>88</v>
      </c>
      <c r="AW934" s="13" t="s">
        <v>41</v>
      </c>
      <c r="AX934" s="13" t="s">
        <v>79</v>
      </c>
      <c r="AY934" s="158" t="s">
        <v>178</v>
      </c>
    </row>
    <row r="935" spans="2:65" s="13" customFormat="1" ht="10.199999999999999">
      <c r="B935" s="157"/>
      <c r="D935" s="151" t="s">
        <v>189</v>
      </c>
      <c r="E935" s="158" t="s">
        <v>32</v>
      </c>
      <c r="F935" s="159" t="s">
        <v>3137</v>
      </c>
      <c r="H935" s="160">
        <v>2</v>
      </c>
      <c r="I935" s="161"/>
      <c r="L935" s="157"/>
      <c r="M935" s="162"/>
      <c r="T935" s="163"/>
      <c r="AT935" s="158" t="s">
        <v>189</v>
      </c>
      <c r="AU935" s="158" t="s">
        <v>88</v>
      </c>
      <c r="AV935" s="13" t="s">
        <v>88</v>
      </c>
      <c r="AW935" s="13" t="s">
        <v>41</v>
      </c>
      <c r="AX935" s="13" t="s">
        <v>79</v>
      </c>
      <c r="AY935" s="158" t="s">
        <v>178</v>
      </c>
    </row>
    <row r="936" spans="2:65" s="13" customFormat="1" ht="10.199999999999999">
      <c r="B936" s="157"/>
      <c r="D936" s="151" t="s">
        <v>189</v>
      </c>
      <c r="E936" s="158" t="s">
        <v>32</v>
      </c>
      <c r="F936" s="159" t="s">
        <v>3138</v>
      </c>
      <c r="H936" s="160">
        <v>2</v>
      </c>
      <c r="I936" s="161"/>
      <c r="L936" s="157"/>
      <c r="M936" s="162"/>
      <c r="T936" s="163"/>
      <c r="AT936" s="158" t="s">
        <v>189</v>
      </c>
      <c r="AU936" s="158" t="s">
        <v>88</v>
      </c>
      <c r="AV936" s="13" t="s">
        <v>88</v>
      </c>
      <c r="AW936" s="13" t="s">
        <v>41</v>
      </c>
      <c r="AX936" s="13" t="s">
        <v>79</v>
      </c>
      <c r="AY936" s="158" t="s">
        <v>178</v>
      </c>
    </row>
    <row r="937" spans="2:65" s="13" customFormat="1" ht="10.199999999999999">
      <c r="B937" s="157"/>
      <c r="D937" s="151" t="s">
        <v>189</v>
      </c>
      <c r="E937" s="158" t="s">
        <v>32</v>
      </c>
      <c r="F937" s="159" t="s">
        <v>3139</v>
      </c>
      <c r="H937" s="160">
        <v>2</v>
      </c>
      <c r="I937" s="161"/>
      <c r="L937" s="157"/>
      <c r="M937" s="162"/>
      <c r="T937" s="163"/>
      <c r="AT937" s="158" t="s">
        <v>189</v>
      </c>
      <c r="AU937" s="158" t="s">
        <v>88</v>
      </c>
      <c r="AV937" s="13" t="s">
        <v>88</v>
      </c>
      <c r="AW937" s="13" t="s">
        <v>41</v>
      </c>
      <c r="AX937" s="13" t="s">
        <v>79</v>
      </c>
      <c r="AY937" s="158" t="s">
        <v>178</v>
      </c>
    </row>
    <row r="938" spans="2:65" s="13" customFormat="1" ht="10.199999999999999">
      <c r="B938" s="157"/>
      <c r="D938" s="151" t="s">
        <v>189</v>
      </c>
      <c r="E938" s="158" t="s">
        <v>32</v>
      </c>
      <c r="F938" s="159" t="s">
        <v>3140</v>
      </c>
      <c r="H938" s="160">
        <v>1</v>
      </c>
      <c r="I938" s="161"/>
      <c r="L938" s="157"/>
      <c r="M938" s="162"/>
      <c r="T938" s="163"/>
      <c r="AT938" s="158" t="s">
        <v>189</v>
      </c>
      <c r="AU938" s="158" t="s">
        <v>88</v>
      </c>
      <c r="AV938" s="13" t="s">
        <v>88</v>
      </c>
      <c r="AW938" s="13" t="s">
        <v>41</v>
      </c>
      <c r="AX938" s="13" t="s">
        <v>79</v>
      </c>
      <c r="AY938" s="158" t="s">
        <v>178</v>
      </c>
    </row>
    <row r="939" spans="2:65" s="14" customFormat="1" ht="10.199999999999999">
      <c r="B939" s="164"/>
      <c r="D939" s="151" t="s">
        <v>189</v>
      </c>
      <c r="E939" s="165" t="s">
        <v>32</v>
      </c>
      <c r="F939" s="166" t="s">
        <v>192</v>
      </c>
      <c r="H939" s="167">
        <v>41</v>
      </c>
      <c r="I939" s="168"/>
      <c r="L939" s="164"/>
      <c r="M939" s="169"/>
      <c r="T939" s="170"/>
      <c r="AT939" s="165" t="s">
        <v>189</v>
      </c>
      <c r="AU939" s="165" t="s">
        <v>88</v>
      </c>
      <c r="AV939" s="14" t="s">
        <v>185</v>
      </c>
      <c r="AW939" s="14" t="s">
        <v>41</v>
      </c>
      <c r="AX939" s="14" t="s">
        <v>86</v>
      </c>
      <c r="AY939" s="165" t="s">
        <v>178</v>
      </c>
    </row>
    <row r="940" spans="2:65" s="1" customFormat="1" ht="16.5" customHeight="1">
      <c r="B940" s="34"/>
      <c r="C940" s="171" t="s">
        <v>877</v>
      </c>
      <c r="D940" s="171" t="s">
        <v>398</v>
      </c>
      <c r="E940" s="172" t="s">
        <v>3141</v>
      </c>
      <c r="F940" s="173" t="s">
        <v>3142</v>
      </c>
      <c r="G940" s="174" t="s">
        <v>219</v>
      </c>
      <c r="H940" s="175">
        <v>41</v>
      </c>
      <c r="I940" s="176"/>
      <c r="J940" s="177">
        <f>ROUND(I940*H940,2)</f>
        <v>0</v>
      </c>
      <c r="K940" s="173" t="s">
        <v>184</v>
      </c>
      <c r="L940" s="178"/>
      <c r="M940" s="179" t="s">
        <v>32</v>
      </c>
      <c r="N940" s="180" t="s">
        <v>50</v>
      </c>
      <c r="P940" s="142">
        <f>O940*H940</f>
        <v>0</v>
      </c>
      <c r="Q940" s="142">
        <v>8.9999999999999998E-4</v>
      </c>
      <c r="R940" s="142">
        <f>Q940*H940</f>
        <v>3.6900000000000002E-2</v>
      </c>
      <c r="S940" s="142">
        <v>0</v>
      </c>
      <c r="T940" s="143">
        <f>S940*H940</f>
        <v>0</v>
      </c>
      <c r="AR940" s="144" t="s">
        <v>241</v>
      </c>
      <c r="AT940" s="144" t="s">
        <v>398</v>
      </c>
      <c r="AU940" s="144" t="s">
        <v>88</v>
      </c>
      <c r="AY940" s="18" t="s">
        <v>178</v>
      </c>
      <c r="BE940" s="145">
        <f>IF(N940="základní",J940,0)</f>
        <v>0</v>
      </c>
      <c r="BF940" s="145">
        <f>IF(N940="snížená",J940,0)</f>
        <v>0</v>
      </c>
      <c r="BG940" s="145">
        <f>IF(N940="zákl. přenesená",J940,0)</f>
        <v>0</v>
      </c>
      <c r="BH940" s="145">
        <f>IF(N940="sníž. přenesená",J940,0)</f>
        <v>0</v>
      </c>
      <c r="BI940" s="145">
        <f>IF(N940="nulová",J940,0)</f>
        <v>0</v>
      </c>
      <c r="BJ940" s="18" t="s">
        <v>86</v>
      </c>
      <c r="BK940" s="145">
        <f>ROUND(I940*H940,2)</f>
        <v>0</v>
      </c>
      <c r="BL940" s="18" t="s">
        <v>185</v>
      </c>
      <c r="BM940" s="144" t="s">
        <v>3143</v>
      </c>
    </row>
    <row r="941" spans="2:65" s="1" customFormat="1" ht="37.799999999999997" customHeight="1">
      <c r="B941" s="34"/>
      <c r="C941" s="133" t="s">
        <v>885</v>
      </c>
      <c r="D941" s="133" t="s">
        <v>180</v>
      </c>
      <c r="E941" s="134" t="s">
        <v>3144</v>
      </c>
      <c r="F941" s="135" t="s">
        <v>3145</v>
      </c>
      <c r="G941" s="136" t="s">
        <v>219</v>
      </c>
      <c r="H941" s="137">
        <v>2</v>
      </c>
      <c r="I941" s="138"/>
      <c r="J941" s="139">
        <f>ROUND(I941*H941,2)</f>
        <v>0</v>
      </c>
      <c r="K941" s="135" t="s">
        <v>184</v>
      </c>
      <c r="L941" s="34"/>
      <c r="M941" s="140" t="s">
        <v>32</v>
      </c>
      <c r="N941" s="141" t="s">
        <v>50</v>
      </c>
      <c r="P941" s="142">
        <f>O941*H941</f>
        <v>0</v>
      </c>
      <c r="Q941" s="142">
        <v>1E-4</v>
      </c>
      <c r="R941" s="142">
        <f>Q941*H941</f>
        <v>2.0000000000000001E-4</v>
      </c>
      <c r="S941" s="142">
        <v>0</v>
      </c>
      <c r="T941" s="143">
        <f>S941*H941</f>
        <v>0</v>
      </c>
      <c r="AR941" s="144" t="s">
        <v>185</v>
      </c>
      <c r="AT941" s="144" t="s">
        <v>180</v>
      </c>
      <c r="AU941" s="144" t="s">
        <v>88</v>
      </c>
      <c r="AY941" s="18" t="s">
        <v>178</v>
      </c>
      <c r="BE941" s="145">
        <f>IF(N941="základní",J941,0)</f>
        <v>0</v>
      </c>
      <c r="BF941" s="145">
        <f>IF(N941="snížená",J941,0)</f>
        <v>0</v>
      </c>
      <c r="BG941" s="145">
        <f>IF(N941="zákl. přenesená",J941,0)</f>
        <v>0</v>
      </c>
      <c r="BH941" s="145">
        <f>IF(N941="sníž. přenesená",J941,0)</f>
        <v>0</v>
      </c>
      <c r="BI941" s="145">
        <f>IF(N941="nulová",J941,0)</f>
        <v>0</v>
      </c>
      <c r="BJ941" s="18" t="s">
        <v>86</v>
      </c>
      <c r="BK941" s="145">
        <f>ROUND(I941*H941,2)</f>
        <v>0</v>
      </c>
      <c r="BL941" s="18" t="s">
        <v>185</v>
      </c>
      <c r="BM941" s="144" t="s">
        <v>3146</v>
      </c>
    </row>
    <row r="942" spans="2:65" s="1" customFormat="1" ht="10.199999999999999">
      <c r="B942" s="34"/>
      <c r="D942" s="146" t="s">
        <v>187</v>
      </c>
      <c r="F942" s="147" t="s">
        <v>3147</v>
      </c>
      <c r="I942" s="148"/>
      <c r="L942" s="34"/>
      <c r="M942" s="149"/>
      <c r="T942" s="55"/>
      <c r="AT942" s="18" t="s">
        <v>187</v>
      </c>
      <c r="AU942" s="18" t="s">
        <v>88</v>
      </c>
    </row>
    <row r="943" spans="2:65" s="12" customFormat="1" ht="10.199999999999999">
      <c r="B943" s="150"/>
      <c r="D943" s="151" t="s">
        <v>189</v>
      </c>
      <c r="E943" s="152" t="s">
        <v>32</v>
      </c>
      <c r="F943" s="153" t="s">
        <v>2798</v>
      </c>
      <c r="H943" s="152" t="s">
        <v>32</v>
      </c>
      <c r="I943" s="154"/>
      <c r="L943" s="150"/>
      <c r="M943" s="155"/>
      <c r="T943" s="156"/>
      <c r="AT943" s="152" t="s">
        <v>189</v>
      </c>
      <c r="AU943" s="152" t="s">
        <v>88</v>
      </c>
      <c r="AV943" s="12" t="s">
        <v>86</v>
      </c>
      <c r="AW943" s="12" t="s">
        <v>41</v>
      </c>
      <c r="AX943" s="12" t="s">
        <v>79</v>
      </c>
      <c r="AY943" s="152" t="s">
        <v>178</v>
      </c>
    </row>
    <row r="944" spans="2:65" s="12" customFormat="1" ht="10.199999999999999">
      <c r="B944" s="150"/>
      <c r="D944" s="151" t="s">
        <v>189</v>
      </c>
      <c r="E944" s="152" t="s">
        <v>32</v>
      </c>
      <c r="F944" s="153" t="s">
        <v>475</v>
      </c>
      <c r="H944" s="152" t="s">
        <v>32</v>
      </c>
      <c r="I944" s="154"/>
      <c r="L944" s="150"/>
      <c r="M944" s="155"/>
      <c r="T944" s="156"/>
      <c r="AT944" s="152" t="s">
        <v>189</v>
      </c>
      <c r="AU944" s="152" t="s">
        <v>88</v>
      </c>
      <c r="AV944" s="12" t="s">
        <v>86</v>
      </c>
      <c r="AW944" s="12" t="s">
        <v>41</v>
      </c>
      <c r="AX944" s="12" t="s">
        <v>79</v>
      </c>
      <c r="AY944" s="152" t="s">
        <v>178</v>
      </c>
    </row>
    <row r="945" spans="2:65" s="13" customFormat="1" ht="10.199999999999999">
      <c r="B945" s="157"/>
      <c r="D945" s="151" t="s">
        <v>189</v>
      </c>
      <c r="E945" s="158" t="s">
        <v>32</v>
      </c>
      <c r="F945" s="159" t="s">
        <v>3121</v>
      </c>
      <c r="H945" s="160">
        <v>2</v>
      </c>
      <c r="I945" s="161"/>
      <c r="L945" s="157"/>
      <c r="M945" s="162"/>
      <c r="T945" s="163"/>
      <c r="AT945" s="158" t="s">
        <v>189</v>
      </c>
      <c r="AU945" s="158" t="s">
        <v>88</v>
      </c>
      <c r="AV945" s="13" t="s">
        <v>88</v>
      </c>
      <c r="AW945" s="13" t="s">
        <v>41</v>
      </c>
      <c r="AX945" s="13" t="s">
        <v>79</v>
      </c>
      <c r="AY945" s="158" t="s">
        <v>178</v>
      </c>
    </row>
    <row r="946" spans="2:65" s="14" customFormat="1" ht="10.199999999999999">
      <c r="B946" s="164"/>
      <c r="D946" s="151" t="s">
        <v>189</v>
      </c>
      <c r="E946" s="165" t="s">
        <v>32</v>
      </c>
      <c r="F946" s="166" t="s">
        <v>192</v>
      </c>
      <c r="H946" s="167">
        <v>2</v>
      </c>
      <c r="I946" s="168"/>
      <c r="L946" s="164"/>
      <c r="M946" s="169"/>
      <c r="T946" s="170"/>
      <c r="AT946" s="165" t="s">
        <v>189</v>
      </c>
      <c r="AU946" s="165" t="s">
        <v>88</v>
      </c>
      <c r="AV946" s="14" t="s">
        <v>185</v>
      </c>
      <c r="AW946" s="14" t="s">
        <v>41</v>
      </c>
      <c r="AX946" s="14" t="s">
        <v>86</v>
      </c>
      <c r="AY946" s="165" t="s">
        <v>178</v>
      </c>
    </row>
    <row r="947" spans="2:65" s="1" customFormat="1" ht="16.5" customHeight="1">
      <c r="B947" s="34"/>
      <c r="C947" s="171" t="s">
        <v>892</v>
      </c>
      <c r="D947" s="171" t="s">
        <v>398</v>
      </c>
      <c r="E947" s="172" t="s">
        <v>3148</v>
      </c>
      <c r="F947" s="173" t="s">
        <v>3149</v>
      </c>
      <c r="G947" s="174" t="s">
        <v>219</v>
      </c>
      <c r="H947" s="175">
        <v>2</v>
      </c>
      <c r="I947" s="176"/>
      <c r="J947" s="177">
        <f>ROUND(I947*H947,2)</f>
        <v>0</v>
      </c>
      <c r="K947" s="173" t="s">
        <v>184</v>
      </c>
      <c r="L947" s="178"/>
      <c r="M947" s="179" t="s">
        <v>32</v>
      </c>
      <c r="N947" s="180" t="s">
        <v>50</v>
      </c>
      <c r="P947" s="142">
        <f>O947*H947</f>
        <v>0</v>
      </c>
      <c r="Q947" s="142">
        <v>1.1000000000000001E-3</v>
      </c>
      <c r="R947" s="142">
        <f>Q947*H947</f>
        <v>2.2000000000000001E-3</v>
      </c>
      <c r="S947" s="142">
        <v>0</v>
      </c>
      <c r="T947" s="143">
        <f>S947*H947</f>
        <v>0</v>
      </c>
      <c r="AR947" s="144" t="s">
        <v>241</v>
      </c>
      <c r="AT947" s="144" t="s">
        <v>398</v>
      </c>
      <c r="AU947" s="144" t="s">
        <v>88</v>
      </c>
      <c r="AY947" s="18" t="s">
        <v>178</v>
      </c>
      <c r="BE947" s="145">
        <f>IF(N947="základní",J947,0)</f>
        <v>0</v>
      </c>
      <c r="BF947" s="145">
        <f>IF(N947="snížená",J947,0)</f>
        <v>0</v>
      </c>
      <c r="BG947" s="145">
        <f>IF(N947="zákl. přenesená",J947,0)</f>
        <v>0</v>
      </c>
      <c r="BH947" s="145">
        <f>IF(N947="sníž. přenesená",J947,0)</f>
        <v>0</v>
      </c>
      <c r="BI947" s="145">
        <f>IF(N947="nulová",J947,0)</f>
        <v>0</v>
      </c>
      <c r="BJ947" s="18" t="s">
        <v>86</v>
      </c>
      <c r="BK947" s="145">
        <f>ROUND(I947*H947,2)</f>
        <v>0</v>
      </c>
      <c r="BL947" s="18" t="s">
        <v>185</v>
      </c>
      <c r="BM947" s="144" t="s">
        <v>3150</v>
      </c>
    </row>
    <row r="948" spans="2:65" s="1" customFormat="1" ht="37.799999999999997" customHeight="1">
      <c r="B948" s="34"/>
      <c r="C948" s="133" t="s">
        <v>900</v>
      </c>
      <c r="D948" s="133" t="s">
        <v>180</v>
      </c>
      <c r="E948" s="134" t="s">
        <v>1175</v>
      </c>
      <c r="F948" s="135" t="s">
        <v>1176</v>
      </c>
      <c r="G948" s="136" t="s">
        <v>202</v>
      </c>
      <c r="H948" s="137">
        <v>291.60000000000002</v>
      </c>
      <c r="I948" s="138"/>
      <c r="J948" s="139">
        <f>ROUND(I948*H948,2)</f>
        <v>0</v>
      </c>
      <c r="K948" s="135" t="s">
        <v>184</v>
      </c>
      <c r="L948" s="34"/>
      <c r="M948" s="140" t="s">
        <v>32</v>
      </c>
      <c r="N948" s="141" t="s">
        <v>50</v>
      </c>
      <c r="P948" s="142">
        <f>O948*H948</f>
        <v>0</v>
      </c>
      <c r="Q948" s="142">
        <v>0</v>
      </c>
      <c r="R948" s="142">
        <f>Q948*H948</f>
        <v>0</v>
      </c>
      <c r="S948" s="142">
        <v>0</v>
      </c>
      <c r="T948" s="143">
        <f>S948*H948</f>
        <v>0</v>
      </c>
      <c r="AR948" s="144" t="s">
        <v>185</v>
      </c>
      <c r="AT948" s="144" t="s">
        <v>180</v>
      </c>
      <c r="AU948" s="144" t="s">
        <v>88</v>
      </c>
      <c r="AY948" s="18" t="s">
        <v>178</v>
      </c>
      <c r="BE948" s="145">
        <f>IF(N948="základní",J948,0)</f>
        <v>0</v>
      </c>
      <c r="BF948" s="145">
        <f>IF(N948="snížená",J948,0)</f>
        <v>0</v>
      </c>
      <c r="BG948" s="145">
        <f>IF(N948="zákl. přenesená",J948,0)</f>
        <v>0</v>
      </c>
      <c r="BH948" s="145">
        <f>IF(N948="sníž. přenesená",J948,0)</f>
        <v>0</v>
      </c>
      <c r="BI948" s="145">
        <f>IF(N948="nulová",J948,0)</f>
        <v>0</v>
      </c>
      <c r="BJ948" s="18" t="s">
        <v>86</v>
      </c>
      <c r="BK948" s="145">
        <f>ROUND(I948*H948,2)</f>
        <v>0</v>
      </c>
      <c r="BL948" s="18" t="s">
        <v>185</v>
      </c>
      <c r="BM948" s="144" t="s">
        <v>3151</v>
      </c>
    </row>
    <row r="949" spans="2:65" s="1" customFormat="1" ht="10.199999999999999">
      <c r="B949" s="34"/>
      <c r="D949" s="146" t="s">
        <v>187</v>
      </c>
      <c r="F949" s="147" t="s">
        <v>1178</v>
      </c>
      <c r="I949" s="148"/>
      <c r="L949" s="34"/>
      <c r="M949" s="149"/>
      <c r="T949" s="55"/>
      <c r="AT949" s="18" t="s">
        <v>187</v>
      </c>
      <c r="AU949" s="18" t="s">
        <v>88</v>
      </c>
    </row>
    <row r="950" spans="2:65" s="12" customFormat="1" ht="10.199999999999999">
      <c r="B950" s="150"/>
      <c r="D950" s="151" t="s">
        <v>189</v>
      </c>
      <c r="E950" s="152" t="s">
        <v>32</v>
      </c>
      <c r="F950" s="153" t="s">
        <v>2798</v>
      </c>
      <c r="H950" s="152" t="s">
        <v>32</v>
      </c>
      <c r="I950" s="154"/>
      <c r="L950" s="150"/>
      <c r="M950" s="155"/>
      <c r="T950" s="156"/>
      <c r="AT950" s="152" t="s">
        <v>189</v>
      </c>
      <c r="AU950" s="152" t="s">
        <v>88</v>
      </c>
      <c r="AV950" s="12" t="s">
        <v>86</v>
      </c>
      <c r="AW950" s="12" t="s">
        <v>41</v>
      </c>
      <c r="AX950" s="12" t="s">
        <v>79</v>
      </c>
      <c r="AY950" s="152" t="s">
        <v>178</v>
      </c>
    </row>
    <row r="951" spans="2:65" s="13" customFormat="1" ht="30.6">
      <c r="B951" s="157"/>
      <c r="D951" s="151" t="s">
        <v>189</v>
      </c>
      <c r="E951" s="158" t="s">
        <v>32</v>
      </c>
      <c r="F951" s="159" t="s">
        <v>3152</v>
      </c>
      <c r="H951" s="160">
        <v>291.60000000000002</v>
      </c>
      <c r="I951" s="161"/>
      <c r="L951" s="157"/>
      <c r="M951" s="162"/>
      <c r="T951" s="163"/>
      <c r="AT951" s="158" t="s">
        <v>189</v>
      </c>
      <c r="AU951" s="158" t="s">
        <v>88</v>
      </c>
      <c r="AV951" s="13" t="s">
        <v>88</v>
      </c>
      <c r="AW951" s="13" t="s">
        <v>41</v>
      </c>
      <c r="AX951" s="13" t="s">
        <v>79</v>
      </c>
      <c r="AY951" s="158" t="s">
        <v>178</v>
      </c>
    </row>
    <row r="952" spans="2:65" s="14" customFormat="1" ht="10.199999999999999">
      <c r="B952" s="164"/>
      <c r="D952" s="151" t="s">
        <v>189</v>
      </c>
      <c r="E952" s="165" t="s">
        <v>32</v>
      </c>
      <c r="F952" s="166" t="s">
        <v>192</v>
      </c>
      <c r="H952" s="167">
        <v>291.60000000000002</v>
      </c>
      <c r="I952" s="168"/>
      <c r="L952" s="164"/>
      <c r="M952" s="169"/>
      <c r="T952" s="170"/>
      <c r="AT952" s="165" t="s">
        <v>189</v>
      </c>
      <c r="AU952" s="165" t="s">
        <v>88</v>
      </c>
      <c r="AV952" s="14" t="s">
        <v>185</v>
      </c>
      <c r="AW952" s="14" t="s">
        <v>41</v>
      </c>
      <c r="AX952" s="14" t="s">
        <v>86</v>
      </c>
      <c r="AY952" s="165" t="s">
        <v>178</v>
      </c>
    </row>
    <row r="953" spans="2:65" s="1" customFormat="1" ht="24.15" customHeight="1">
      <c r="B953" s="34"/>
      <c r="C953" s="133" t="s">
        <v>905</v>
      </c>
      <c r="D953" s="133" t="s">
        <v>180</v>
      </c>
      <c r="E953" s="134" t="s">
        <v>746</v>
      </c>
      <c r="F953" s="135" t="s">
        <v>747</v>
      </c>
      <c r="G953" s="136" t="s">
        <v>748</v>
      </c>
      <c r="H953" s="137">
        <v>20</v>
      </c>
      <c r="I953" s="138"/>
      <c r="J953" s="139">
        <f>ROUND(I953*H953,2)</f>
        <v>0</v>
      </c>
      <c r="K953" s="135" t="s">
        <v>184</v>
      </c>
      <c r="L953" s="34"/>
      <c r="M953" s="140" t="s">
        <v>32</v>
      </c>
      <c r="N953" s="141" t="s">
        <v>50</v>
      </c>
      <c r="P953" s="142">
        <f>O953*H953</f>
        <v>0</v>
      </c>
      <c r="Q953" s="142">
        <v>3.1E-4</v>
      </c>
      <c r="R953" s="142">
        <f>Q953*H953</f>
        <v>6.1999999999999998E-3</v>
      </c>
      <c r="S953" s="142">
        <v>0</v>
      </c>
      <c r="T953" s="143">
        <f>S953*H953</f>
        <v>0</v>
      </c>
      <c r="AR953" s="144" t="s">
        <v>185</v>
      </c>
      <c r="AT953" s="144" t="s">
        <v>180</v>
      </c>
      <c r="AU953" s="144" t="s">
        <v>88</v>
      </c>
      <c r="AY953" s="18" t="s">
        <v>178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8" t="s">
        <v>86</v>
      </c>
      <c r="BK953" s="145">
        <f>ROUND(I953*H953,2)</f>
        <v>0</v>
      </c>
      <c r="BL953" s="18" t="s">
        <v>185</v>
      </c>
      <c r="BM953" s="144" t="s">
        <v>3153</v>
      </c>
    </row>
    <row r="954" spans="2:65" s="1" customFormat="1" ht="10.199999999999999">
      <c r="B954" s="34"/>
      <c r="D954" s="146" t="s">
        <v>187</v>
      </c>
      <c r="F954" s="147" t="s">
        <v>750</v>
      </c>
      <c r="I954" s="148"/>
      <c r="L954" s="34"/>
      <c r="M954" s="149"/>
      <c r="T954" s="55"/>
      <c r="AT954" s="18" t="s">
        <v>187</v>
      </c>
      <c r="AU954" s="18" t="s">
        <v>88</v>
      </c>
    </row>
    <row r="955" spans="2:65" s="12" customFormat="1" ht="10.199999999999999">
      <c r="B955" s="150"/>
      <c r="D955" s="151" t="s">
        <v>189</v>
      </c>
      <c r="E955" s="152" t="s">
        <v>32</v>
      </c>
      <c r="F955" s="153" t="s">
        <v>2813</v>
      </c>
      <c r="H955" s="152" t="s">
        <v>32</v>
      </c>
      <c r="I955" s="154"/>
      <c r="L955" s="150"/>
      <c r="M955" s="155"/>
      <c r="T955" s="156"/>
      <c r="AT955" s="152" t="s">
        <v>189</v>
      </c>
      <c r="AU955" s="152" t="s">
        <v>88</v>
      </c>
      <c r="AV955" s="12" t="s">
        <v>86</v>
      </c>
      <c r="AW955" s="12" t="s">
        <v>41</v>
      </c>
      <c r="AX955" s="12" t="s">
        <v>79</v>
      </c>
      <c r="AY955" s="152" t="s">
        <v>178</v>
      </c>
    </row>
    <row r="956" spans="2:65" s="12" customFormat="1" ht="10.199999999999999">
      <c r="B956" s="150"/>
      <c r="D956" s="151" t="s">
        <v>189</v>
      </c>
      <c r="E956" s="152" t="s">
        <v>32</v>
      </c>
      <c r="F956" s="153" t="s">
        <v>2798</v>
      </c>
      <c r="H956" s="152" t="s">
        <v>32</v>
      </c>
      <c r="I956" s="154"/>
      <c r="L956" s="150"/>
      <c r="M956" s="155"/>
      <c r="T956" s="156"/>
      <c r="AT956" s="152" t="s">
        <v>189</v>
      </c>
      <c r="AU956" s="152" t="s">
        <v>88</v>
      </c>
      <c r="AV956" s="12" t="s">
        <v>86</v>
      </c>
      <c r="AW956" s="12" t="s">
        <v>41</v>
      </c>
      <c r="AX956" s="12" t="s">
        <v>79</v>
      </c>
      <c r="AY956" s="152" t="s">
        <v>178</v>
      </c>
    </row>
    <row r="957" spans="2:65" s="13" customFormat="1" ht="10.199999999999999">
      <c r="B957" s="157"/>
      <c r="D957" s="151" t="s">
        <v>189</v>
      </c>
      <c r="E957" s="158" t="s">
        <v>32</v>
      </c>
      <c r="F957" s="159" t="s">
        <v>3154</v>
      </c>
      <c r="H957" s="160">
        <v>1</v>
      </c>
      <c r="I957" s="161"/>
      <c r="L957" s="157"/>
      <c r="M957" s="162"/>
      <c r="T957" s="163"/>
      <c r="AT957" s="158" t="s">
        <v>189</v>
      </c>
      <c r="AU957" s="158" t="s">
        <v>88</v>
      </c>
      <c r="AV957" s="13" t="s">
        <v>88</v>
      </c>
      <c r="AW957" s="13" t="s">
        <v>41</v>
      </c>
      <c r="AX957" s="13" t="s">
        <v>79</v>
      </c>
      <c r="AY957" s="158" t="s">
        <v>178</v>
      </c>
    </row>
    <row r="958" spans="2:65" s="13" customFormat="1" ht="10.199999999999999">
      <c r="B958" s="157"/>
      <c r="D958" s="151" t="s">
        <v>189</v>
      </c>
      <c r="E958" s="158" t="s">
        <v>32</v>
      </c>
      <c r="F958" s="159" t="s">
        <v>3155</v>
      </c>
      <c r="H958" s="160">
        <v>1</v>
      </c>
      <c r="I958" s="161"/>
      <c r="L958" s="157"/>
      <c r="M958" s="162"/>
      <c r="T958" s="163"/>
      <c r="AT958" s="158" t="s">
        <v>189</v>
      </c>
      <c r="AU958" s="158" t="s">
        <v>88</v>
      </c>
      <c r="AV958" s="13" t="s">
        <v>88</v>
      </c>
      <c r="AW958" s="13" t="s">
        <v>41</v>
      </c>
      <c r="AX958" s="13" t="s">
        <v>79</v>
      </c>
      <c r="AY958" s="158" t="s">
        <v>178</v>
      </c>
    </row>
    <row r="959" spans="2:65" s="13" customFormat="1" ht="10.199999999999999">
      <c r="B959" s="157"/>
      <c r="D959" s="151" t="s">
        <v>189</v>
      </c>
      <c r="E959" s="158" t="s">
        <v>32</v>
      </c>
      <c r="F959" s="159" t="s">
        <v>3156</v>
      </c>
      <c r="H959" s="160">
        <v>1</v>
      </c>
      <c r="I959" s="161"/>
      <c r="L959" s="157"/>
      <c r="M959" s="162"/>
      <c r="T959" s="163"/>
      <c r="AT959" s="158" t="s">
        <v>189</v>
      </c>
      <c r="AU959" s="158" t="s">
        <v>88</v>
      </c>
      <c r="AV959" s="13" t="s">
        <v>88</v>
      </c>
      <c r="AW959" s="13" t="s">
        <v>41</v>
      </c>
      <c r="AX959" s="13" t="s">
        <v>79</v>
      </c>
      <c r="AY959" s="158" t="s">
        <v>178</v>
      </c>
    </row>
    <row r="960" spans="2:65" s="13" customFormat="1" ht="10.199999999999999">
      <c r="B960" s="157"/>
      <c r="D960" s="151" t="s">
        <v>189</v>
      </c>
      <c r="E960" s="158" t="s">
        <v>32</v>
      </c>
      <c r="F960" s="159" t="s">
        <v>3157</v>
      </c>
      <c r="H960" s="160">
        <v>1</v>
      </c>
      <c r="I960" s="161"/>
      <c r="L960" s="157"/>
      <c r="M960" s="162"/>
      <c r="T960" s="163"/>
      <c r="AT960" s="158" t="s">
        <v>189</v>
      </c>
      <c r="AU960" s="158" t="s">
        <v>88</v>
      </c>
      <c r="AV960" s="13" t="s">
        <v>88</v>
      </c>
      <c r="AW960" s="13" t="s">
        <v>41</v>
      </c>
      <c r="AX960" s="13" t="s">
        <v>79</v>
      </c>
      <c r="AY960" s="158" t="s">
        <v>178</v>
      </c>
    </row>
    <row r="961" spans="2:51" s="13" customFormat="1" ht="10.199999999999999">
      <c r="B961" s="157"/>
      <c r="D961" s="151" t="s">
        <v>189</v>
      </c>
      <c r="E961" s="158" t="s">
        <v>32</v>
      </c>
      <c r="F961" s="159" t="s">
        <v>3158</v>
      </c>
      <c r="H961" s="160">
        <v>1</v>
      </c>
      <c r="I961" s="161"/>
      <c r="L961" s="157"/>
      <c r="M961" s="162"/>
      <c r="T961" s="163"/>
      <c r="AT961" s="158" t="s">
        <v>189</v>
      </c>
      <c r="AU961" s="158" t="s">
        <v>88</v>
      </c>
      <c r="AV961" s="13" t="s">
        <v>88</v>
      </c>
      <c r="AW961" s="13" t="s">
        <v>41</v>
      </c>
      <c r="AX961" s="13" t="s">
        <v>79</v>
      </c>
      <c r="AY961" s="158" t="s">
        <v>178</v>
      </c>
    </row>
    <row r="962" spans="2:51" s="13" customFormat="1" ht="10.199999999999999">
      <c r="B962" s="157"/>
      <c r="D962" s="151" t="s">
        <v>189</v>
      </c>
      <c r="E962" s="158" t="s">
        <v>32</v>
      </c>
      <c r="F962" s="159" t="s">
        <v>3159</v>
      </c>
      <c r="H962" s="160">
        <v>1</v>
      </c>
      <c r="I962" s="161"/>
      <c r="L962" s="157"/>
      <c r="M962" s="162"/>
      <c r="T962" s="163"/>
      <c r="AT962" s="158" t="s">
        <v>189</v>
      </c>
      <c r="AU962" s="158" t="s">
        <v>88</v>
      </c>
      <c r="AV962" s="13" t="s">
        <v>88</v>
      </c>
      <c r="AW962" s="13" t="s">
        <v>41</v>
      </c>
      <c r="AX962" s="13" t="s">
        <v>79</v>
      </c>
      <c r="AY962" s="158" t="s">
        <v>178</v>
      </c>
    </row>
    <row r="963" spans="2:51" s="13" customFormat="1" ht="10.199999999999999">
      <c r="B963" s="157"/>
      <c r="D963" s="151" t="s">
        <v>189</v>
      </c>
      <c r="E963" s="158" t="s">
        <v>32</v>
      </c>
      <c r="F963" s="159" t="s">
        <v>3160</v>
      </c>
      <c r="H963" s="160">
        <v>1</v>
      </c>
      <c r="I963" s="161"/>
      <c r="L963" s="157"/>
      <c r="M963" s="162"/>
      <c r="T963" s="163"/>
      <c r="AT963" s="158" t="s">
        <v>189</v>
      </c>
      <c r="AU963" s="158" t="s">
        <v>88</v>
      </c>
      <c r="AV963" s="13" t="s">
        <v>88</v>
      </c>
      <c r="AW963" s="13" t="s">
        <v>41</v>
      </c>
      <c r="AX963" s="13" t="s">
        <v>79</v>
      </c>
      <c r="AY963" s="158" t="s">
        <v>178</v>
      </c>
    </row>
    <row r="964" spans="2:51" s="13" customFormat="1" ht="10.199999999999999">
      <c r="B964" s="157"/>
      <c r="D964" s="151" t="s">
        <v>189</v>
      </c>
      <c r="E964" s="158" t="s">
        <v>32</v>
      </c>
      <c r="F964" s="159" t="s">
        <v>3161</v>
      </c>
      <c r="H964" s="160">
        <v>1</v>
      </c>
      <c r="I964" s="161"/>
      <c r="L964" s="157"/>
      <c r="M964" s="162"/>
      <c r="T964" s="163"/>
      <c r="AT964" s="158" t="s">
        <v>189</v>
      </c>
      <c r="AU964" s="158" t="s">
        <v>88</v>
      </c>
      <c r="AV964" s="13" t="s">
        <v>88</v>
      </c>
      <c r="AW964" s="13" t="s">
        <v>41</v>
      </c>
      <c r="AX964" s="13" t="s">
        <v>79</v>
      </c>
      <c r="AY964" s="158" t="s">
        <v>178</v>
      </c>
    </row>
    <row r="965" spans="2:51" s="13" customFormat="1" ht="10.199999999999999">
      <c r="B965" s="157"/>
      <c r="D965" s="151" t="s">
        <v>189</v>
      </c>
      <c r="E965" s="158" t="s">
        <v>32</v>
      </c>
      <c r="F965" s="159" t="s">
        <v>3162</v>
      </c>
      <c r="H965" s="160">
        <v>1</v>
      </c>
      <c r="I965" s="161"/>
      <c r="L965" s="157"/>
      <c r="M965" s="162"/>
      <c r="T965" s="163"/>
      <c r="AT965" s="158" t="s">
        <v>189</v>
      </c>
      <c r="AU965" s="158" t="s">
        <v>88</v>
      </c>
      <c r="AV965" s="13" t="s">
        <v>88</v>
      </c>
      <c r="AW965" s="13" t="s">
        <v>41</v>
      </c>
      <c r="AX965" s="13" t="s">
        <v>79</v>
      </c>
      <c r="AY965" s="158" t="s">
        <v>178</v>
      </c>
    </row>
    <row r="966" spans="2:51" s="13" customFormat="1" ht="10.199999999999999">
      <c r="B966" s="157"/>
      <c r="D966" s="151" t="s">
        <v>189</v>
      </c>
      <c r="E966" s="158" t="s">
        <v>32</v>
      </c>
      <c r="F966" s="159" t="s">
        <v>3163</v>
      </c>
      <c r="H966" s="160">
        <v>1</v>
      </c>
      <c r="I966" s="161"/>
      <c r="L966" s="157"/>
      <c r="M966" s="162"/>
      <c r="T966" s="163"/>
      <c r="AT966" s="158" t="s">
        <v>189</v>
      </c>
      <c r="AU966" s="158" t="s">
        <v>88</v>
      </c>
      <c r="AV966" s="13" t="s">
        <v>88</v>
      </c>
      <c r="AW966" s="13" t="s">
        <v>41</v>
      </c>
      <c r="AX966" s="13" t="s">
        <v>79</v>
      </c>
      <c r="AY966" s="158" t="s">
        <v>178</v>
      </c>
    </row>
    <row r="967" spans="2:51" s="13" customFormat="1" ht="10.199999999999999">
      <c r="B967" s="157"/>
      <c r="D967" s="151" t="s">
        <v>189</v>
      </c>
      <c r="E967" s="158" t="s">
        <v>32</v>
      </c>
      <c r="F967" s="159" t="s">
        <v>3164</v>
      </c>
      <c r="H967" s="160">
        <v>1</v>
      </c>
      <c r="I967" s="161"/>
      <c r="L967" s="157"/>
      <c r="M967" s="162"/>
      <c r="T967" s="163"/>
      <c r="AT967" s="158" t="s">
        <v>189</v>
      </c>
      <c r="AU967" s="158" t="s">
        <v>88</v>
      </c>
      <c r="AV967" s="13" t="s">
        <v>88</v>
      </c>
      <c r="AW967" s="13" t="s">
        <v>41</v>
      </c>
      <c r="AX967" s="13" t="s">
        <v>79</v>
      </c>
      <c r="AY967" s="158" t="s">
        <v>178</v>
      </c>
    </row>
    <row r="968" spans="2:51" s="13" customFormat="1" ht="10.199999999999999">
      <c r="B968" s="157"/>
      <c r="D968" s="151" t="s">
        <v>189</v>
      </c>
      <c r="E968" s="158" t="s">
        <v>32</v>
      </c>
      <c r="F968" s="159" t="s">
        <v>3165</v>
      </c>
      <c r="H968" s="160">
        <v>1</v>
      </c>
      <c r="I968" s="161"/>
      <c r="L968" s="157"/>
      <c r="M968" s="162"/>
      <c r="T968" s="163"/>
      <c r="AT968" s="158" t="s">
        <v>189</v>
      </c>
      <c r="AU968" s="158" t="s">
        <v>88</v>
      </c>
      <c r="AV968" s="13" t="s">
        <v>88</v>
      </c>
      <c r="AW968" s="13" t="s">
        <v>41</v>
      </c>
      <c r="AX968" s="13" t="s">
        <v>79</v>
      </c>
      <c r="AY968" s="158" t="s">
        <v>178</v>
      </c>
    </row>
    <row r="969" spans="2:51" s="13" customFormat="1" ht="10.199999999999999">
      <c r="B969" s="157"/>
      <c r="D969" s="151" t="s">
        <v>189</v>
      </c>
      <c r="E969" s="158" t="s">
        <v>32</v>
      </c>
      <c r="F969" s="159" t="s">
        <v>3166</v>
      </c>
      <c r="H969" s="160">
        <v>1</v>
      </c>
      <c r="I969" s="161"/>
      <c r="L969" s="157"/>
      <c r="M969" s="162"/>
      <c r="T969" s="163"/>
      <c r="AT969" s="158" t="s">
        <v>189</v>
      </c>
      <c r="AU969" s="158" t="s">
        <v>88</v>
      </c>
      <c r="AV969" s="13" t="s">
        <v>88</v>
      </c>
      <c r="AW969" s="13" t="s">
        <v>41</v>
      </c>
      <c r="AX969" s="13" t="s">
        <v>79</v>
      </c>
      <c r="AY969" s="158" t="s">
        <v>178</v>
      </c>
    </row>
    <row r="970" spans="2:51" s="13" customFormat="1" ht="10.199999999999999">
      <c r="B970" s="157"/>
      <c r="D970" s="151" t="s">
        <v>189</v>
      </c>
      <c r="E970" s="158" t="s">
        <v>32</v>
      </c>
      <c r="F970" s="159" t="s">
        <v>3167</v>
      </c>
      <c r="H970" s="160">
        <v>1</v>
      </c>
      <c r="I970" s="161"/>
      <c r="L970" s="157"/>
      <c r="M970" s="162"/>
      <c r="T970" s="163"/>
      <c r="AT970" s="158" t="s">
        <v>189</v>
      </c>
      <c r="AU970" s="158" t="s">
        <v>88</v>
      </c>
      <c r="AV970" s="13" t="s">
        <v>88</v>
      </c>
      <c r="AW970" s="13" t="s">
        <v>41</v>
      </c>
      <c r="AX970" s="13" t="s">
        <v>79</v>
      </c>
      <c r="AY970" s="158" t="s">
        <v>178</v>
      </c>
    </row>
    <row r="971" spans="2:51" s="13" customFormat="1" ht="10.199999999999999">
      <c r="B971" s="157"/>
      <c r="D971" s="151" t="s">
        <v>189</v>
      </c>
      <c r="E971" s="158" t="s">
        <v>32</v>
      </c>
      <c r="F971" s="159" t="s">
        <v>3168</v>
      </c>
      <c r="H971" s="160">
        <v>1</v>
      </c>
      <c r="I971" s="161"/>
      <c r="L971" s="157"/>
      <c r="M971" s="162"/>
      <c r="T971" s="163"/>
      <c r="AT971" s="158" t="s">
        <v>189</v>
      </c>
      <c r="AU971" s="158" t="s">
        <v>88</v>
      </c>
      <c r="AV971" s="13" t="s">
        <v>88</v>
      </c>
      <c r="AW971" s="13" t="s">
        <v>41</v>
      </c>
      <c r="AX971" s="13" t="s">
        <v>79</v>
      </c>
      <c r="AY971" s="158" t="s">
        <v>178</v>
      </c>
    </row>
    <row r="972" spans="2:51" s="13" customFormat="1" ht="10.199999999999999">
      <c r="B972" s="157"/>
      <c r="D972" s="151" t="s">
        <v>189</v>
      </c>
      <c r="E972" s="158" t="s">
        <v>32</v>
      </c>
      <c r="F972" s="159" t="s">
        <v>3169</v>
      </c>
      <c r="H972" s="160">
        <v>1</v>
      </c>
      <c r="I972" s="161"/>
      <c r="L972" s="157"/>
      <c r="M972" s="162"/>
      <c r="T972" s="163"/>
      <c r="AT972" s="158" t="s">
        <v>189</v>
      </c>
      <c r="AU972" s="158" t="s">
        <v>88</v>
      </c>
      <c r="AV972" s="13" t="s">
        <v>88</v>
      </c>
      <c r="AW972" s="13" t="s">
        <v>41</v>
      </c>
      <c r="AX972" s="13" t="s">
        <v>79</v>
      </c>
      <c r="AY972" s="158" t="s">
        <v>178</v>
      </c>
    </row>
    <row r="973" spans="2:51" s="13" customFormat="1" ht="10.199999999999999">
      <c r="B973" s="157"/>
      <c r="D973" s="151" t="s">
        <v>189</v>
      </c>
      <c r="E973" s="158" t="s">
        <v>32</v>
      </c>
      <c r="F973" s="159" t="s">
        <v>3170</v>
      </c>
      <c r="H973" s="160">
        <v>1</v>
      </c>
      <c r="I973" s="161"/>
      <c r="L973" s="157"/>
      <c r="M973" s="162"/>
      <c r="T973" s="163"/>
      <c r="AT973" s="158" t="s">
        <v>189</v>
      </c>
      <c r="AU973" s="158" t="s">
        <v>88</v>
      </c>
      <c r="AV973" s="13" t="s">
        <v>88</v>
      </c>
      <c r="AW973" s="13" t="s">
        <v>41</v>
      </c>
      <c r="AX973" s="13" t="s">
        <v>79</v>
      </c>
      <c r="AY973" s="158" t="s">
        <v>178</v>
      </c>
    </row>
    <row r="974" spans="2:51" s="13" customFormat="1" ht="10.199999999999999">
      <c r="B974" s="157"/>
      <c r="D974" s="151" t="s">
        <v>189</v>
      </c>
      <c r="E974" s="158" t="s">
        <v>32</v>
      </c>
      <c r="F974" s="159" t="s">
        <v>3171</v>
      </c>
      <c r="H974" s="160">
        <v>1</v>
      </c>
      <c r="I974" s="161"/>
      <c r="L974" s="157"/>
      <c r="M974" s="162"/>
      <c r="T974" s="163"/>
      <c r="AT974" s="158" t="s">
        <v>189</v>
      </c>
      <c r="AU974" s="158" t="s">
        <v>88</v>
      </c>
      <c r="AV974" s="13" t="s">
        <v>88</v>
      </c>
      <c r="AW974" s="13" t="s">
        <v>41</v>
      </c>
      <c r="AX974" s="13" t="s">
        <v>79</v>
      </c>
      <c r="AY974" s="158" t="s">
        <v>178</v>
      </c>
    </row>
    <row r="975" spans="2:51" s="13" customFormat="1" ht="10.199999999999999">
      <c r="B975" s="157"/>
      <c r="D975" s="151" t="s">
        <v>189</v>
      </c>
      <c r="E975" s="158" t="s">
        <v>32</v>
      </c>
      <c r="F975" s="159" t="s">
        <v>3172</v>
      </c>
      <c r="H975" s="160">
        <v>1</v>
      </c>
      <c r="I975" s="161"/>
      <c r="L975" s="157"/>
      <c r="M975" s="162"/>
      <c r="T975" s="163"/>
      <c r="AT975" s="158" t="s">
        <v>189</v>
      </c>
      <c r="AU975" s="158" t="s">
        <v>88</v>
      </c>
      <c r="AV975" s="13" t="s">
        <v>88</v>
      </c>
      <c r="AW975" s="13" t="s">
        <v>41</v>
      </c>
      <c r="AX975" s="13" t="s">
        <v>79</v>
      </c>
      <c r="AY975" s="158" t="s">
        <v>178</v>
      </c>
    </row>
    <row r="976" spans="2:51" s="13" customFormat="1" ht="10.199999999999999">
      <c r="B976" s="157"/>
      <c r="D976" s="151" t="s">
        <v>189</v>
      </c>
      <c r="E976" s="158" t="s">
        <v>32</v>
      </c>
      <c r="F976" s="159" t="s">
        <v>3173</v>
      </c>
      <c r="H976" s="160">
        <v>1</v>
      </c>
      <c r="I976" s="161"/>
      <c r="L976" s="157"/>
      <c r="M976" s="162"/>
      <c r="T976" s="163"/>
      <c r="AT976" s="158" t="s">
        <v>189</v>
      </c>
      <c r="AU976" s="158" t="s">
        <v>88</v>
      </c>
      <c r="AV976" s="13" t="s">
        <v>88</v>
      </c>
      <c r="AW976" s="13" t="s">
        <v>41</v>
      </c>
      <c r="AX976" s="13" t="s">
        <v>79</v>
      </c>
      <c r="AY976" s="158" t="s">
        <v>178</v>
      </c>
    </row>
    <row r="977" spans="2:65" s="14" customFormat="1" ht="10.199999999999999">
      <c r="B977" s="164"/>
      <c r="D977" s="151" t="s">
        <v>189</v>
      </c>
      <c r="E977" s="165" t="s">
        <v>32</v>
      </c>
      <c r="F977" s="166" t="s">
        <v>192</v>
      </c>
      <c r="H977" s="167">
        <v>20</v>
      </c>
      <c r="I977" s="168"/>
      <c r="L977" s="164"/>
      <c r="M977" s="169"/>
      <c r="T977" s="170"/>
      <c r="AT977" s="165" t="s">
        <v>189</v>
      </c>
      <c r="AU977" s="165" t="s">
        <v>88</v>
      </c>
      <c r="AV977" s="14" t="s">
        <v>185</v>
      </c>
      <c r="AW977" s="14" t="s">
        <v>41</v>
      </c>
      <c r="AX977" s="14" t="s">
        <v>86</v>
      </c>
      <c r="AY977" s="165" t="s">
        <v>178</v>
      </c>
    </row>
    <row r="978" spans="2:65" s="1" customFormat="1" ht="24.15" customHeight="1">
      <c r="B978" s="34"/>
      <c r="C978" s="133" t="s">
        <v>910</v>
      </c>
      <c r="D978" s="133" t="s">
        <v>180</v>
      </c>
      <c r="E978" s="134" t="s">
        <v>755</v>
      </c>
      <c r="F978" s="135" t="s">
        <v>756</v>
      </c>
      <c r="G978" s="136" t="s">
        <v>202</v>
      </c>
      <c r="H978" s="137">
        <v>433</v>
      </c>
      <c r="I978" s="138"/>
      <c r="J978" s="139">
        <f>ROUND(I978*H978,2)</f>
        <v>0</v>
      </c>
      <c r="K978" s="135" t="s">
        <v>184</v>
      </c>
      <c r="L978" s="34"/>
      <c r="M978" s="140" t="s">
        <v>32</v>
      </c>
      <c r="N978" s="141" t="s">
        <v>50</v>
      </c>
      <c r="P978" s="142">
        <f>O978*H978</f>
        <v>0</v>
      </c>
      <c r="Q978" s="142">
        <v>0</v>
      </c>
      <c r="R978" s="142">
        <f>Q978*H978</f>
        <v>0</v>
      </c>
      <c r="S978" s="142">
        <v>0</v>
      </c>
      <c r="T978" s="143">
        <f>S978*H978</f>
        <v>0</v>
      </c>
      <c r="AR978" s="144" t="s">
        <v>185</v>
      </c>
      <c r="AT978" s="144" t="s">
        <v>180</v>
      </c>
      <c r="AU978" s="144" t="s">
        <v>88</v>
      </c>
      <c r="AY978" s="18" t="s">
        <v>178</v>
      </c>
      <c r="BE978" s="145">
        <f>IF(N978="základní",J978,0)</f>
        <v>0</v>
      </c>
      <c r="BF978" s="145">
        <f>IF(N978="snížená",J978,0)</f>
        <v>0</v>
      </c>
      <c r="BG978" s="145">
        <f>IF(N978="zákl. přenesená",J978,0)</f>
        <v>0</v>
      </c>
      <c r="BH978" s="145">
        <f>IF(N978="sníž. přenesená",J978,0)</f>
        <v>0</v>
      </c>
      <c r="BI978" s="145">
        <f>IF(N978="nulová",J978,0)</f>
        <v>0</v>
      </c>
      <c r="BJ978" s="18" t="s">
        <v>86</v>
      </c>
      <c r="BK978" s="145">
        <f>ROUND(I978*H978,2)</f>
        <v>0</v>
      </c>
      <c r="BL978" s="18" t="s">
        <v>185</v>
      </c>
      <c r="BM978" s="144" t="s">
        <v>3174</v>
      </c>
    </row>
    <row r="979" spans="2:65" s="1" customFormat="1" ht="10.199999999999999">
      <c r="B979" s="34"/>
      <c r="D979" s="146" t="s">
        <v>187</v>
      </c>
      <c r="F979" s="147" t="s">
        <v>758</v>
      </c>
      <c r="I979" s="148"/>
      <c r="L979" s="34"/>
      <c r="M979" s="149"/>
      <c r="T979" s="55"/>
      <c r="AT979" s="18" t="s">
        <v>187</v>
      </c>
      <c r="AU979" s="18" t="s">
        <v>88</v>
      </c>
    </row>
    <row r="980" spans="2:65" s="12" customFormat="1" ht="10.199999999999999">
      <c r="B980" s="150"/>
      <c r="D980" s="151" t="s">
        <v>189</v>
      </c>
      <c r="E980" s="152" t="s">
        <v>32</v>
      </c>
      <c r="F980" s="153" t="s">
        <v>3092</v>
      </c>
      <c r="H980" s="152" t="s">
        <v>32</v>
      </c>
      <c r="I980" s="154"/>
      <c r="L980" s="150"/>
      <c r="M980" s="155"/>
      <c r="T980" s="156"/>
      <c r="AT980" s="152" t="s">
        <v>189</v>
      </c>
      <c r="AU980" s="152" t="s">
        <v>88</v>
      </c>
      <c r="AV980" s="12" t="s">
        <v>86</v>
      </c>
      <c r="AW980" s="12" t="s">
        <v>41</v>
      </c>
      <c r="AX980" s="12" t="s">
        <v>79</v>
      </c>
      <c r="AY980" s="152" t="s">
        <v>178</v>
      </c>
    </row>
    <row r="981" spans="2:65" s="12" customFormat="1" ht="10.199999999999999">
      <c r="B981" s="150"/>
      <c r="D981" s="151" t="s">
        <v>189</v>
      </c>
      <c r="E981" s="152" t="s">
        <v>32</v>
      </c>
      <c r="F981" s="153" t="s">
        <v>2813</v>
      </c>
      <c r="H981" s="152" t="s">
        <v>32</v>
      </c>
      <c r="I981" s="154"/>
      <c r="L981" s="150"/>
      <c r="M981" s="155"/>
      <c r="T981" s="156"/>
      <c r="AT981" s="152" t="s">
        <v>189</v>
      </c>
      <c r="AU981" s="152" t="s">
        <v>88</v>
      </c>
      <c r="AV981" s="12" t="s">
        <v>86</v>
      </c>
      <c r="AW981" s="12" t="s">
        <v>41</v>
      </c>
      <c r="AX981" s="12" t="s">
        <v>79</v>
      </c>
      <c r="AY981" s="152" t="s">
        <v>178</v>
      </c>
    </row>
    <row r="982" spans="2:65" s="12" customFormat="1" ht="10.199999999999999">
      <c r="B982" s="150"/>
      <c r="D982" s="151" t="s">
        <v>189</v>
      </c>
      <c r="E982" s="152" t="s">
        <v>32</v>
      </c>
      <c r="F982" s="153" t="s">
        <v>2798</v>
      </c>
      <c r="H982" s="152" t="s">
        <v>32</v>
      </c>
      <c r="I982" s="154"/>
      <c r="L982" s="150"/>
      <c r="M982" s="155"/>
      <c r="T982" s="156"/>
      <c r="AT982" s="152" t="s">
        <v>189</v>
      </c>
      <c r="AU982" s="152" t="s">
        <v>88</v>
      </c>
      <c r="AV982" s="12" t="s">
        <v>86</v>
      </c>
      <c r="AW982" s="12" t="s">
        <v>41</v>
      </c>
      <c r="AX982" s="12" t="s">
        <v>79</v>
      </c>
      <c r="AY982" s="152" t="s">
        <v>178</v>
      </c>
    </row>
    <row r="983" spans="2:65" s="13" customFormat="1" ht="10.199999999999999">
      <c r="B983" s="157"/>
      <c r="D983" s="151" t="s">
        <v>189</v>
      </c>
      <c r="E983" s="158" t="s">
        <v>32</v>
      </c>
      <c r="F983" s="159" t="s">
        <v>3175</v>
      </c>
      <c r="H983" s="160">
        <v>433</v>
      </c>
      <c r="I983" s="161"/>
      <c r="L983" s="157"/>
      <c r="M983" s="162"/>
      <c r="T983" s="163"/>
      <c r="AT983" s="158" t="s">
        <v>189</v>
      </c>
      <c r="AU983" s="158" t="s">
        <v>88</v>
      </c>
      <c r="AV983" s="13" t="s">
        <v>88</v>
      </c>
      <c r="AW983" s="13" t="s">
        <v>41</v>
      </c>
      <c r="AX983" s="13" t="s">
        <v>79</v>
      </c>
      <c r="AY983" s="158" t="s">
        <v>178</v>
      </c>
    </row>
    <row r="984" spans="2:65" s="14" customFormat="1" ht="10.199999999999999">
      <c r="B984" s="164"/>
      <c r="D984" s="151" t="s">
        <v>189</v>
      </c>
      <c r="E984" s="165" t="s">
        <v>32</v>
      </c>
      <c r="F984" s="166" t="s">
        <v>192</v>
      </c>
      <c r="H984" s="167">
        <v>433</v>
      </c>
      <c r="I984" s="168"/>
      <c r="L984" s="164"/>
      <c r="M984" s="169"/>
      <c r="T984" s="170"/>
      <c r="AT984" s="165" t="s">
        <v>189</v>
      </c>
      <c r="AU984" s="165" t="s">
        <v>88</v>
      </c>
      <c r="AV984" s="14" t="s">
        <v>185</v>
      </c>
      <c r="AW984" s="14" t="s">
        <v>41</v>
      </c>
      <c r="AX984" s="14" t="s">
        <v>86</v>
      </c>
      <c r="AY984" s="165" t="s">
        <v>178</v>
      </c>
    </row>
    <row r="985" spans="2:65" s="1" customFormat="1" ht="24.15" customHeight="1">
      <c r="B985" s="34"/>
      <c r="C985" s="133" t="s">
        <v>916</v>
      </c>
      <c r="D985" s="133" t="s">
        <v>180</v>
      </c>
      <c r="E985" s="134" t="s">
        <v>1708</v>
      </c>
      <c r="F985" s="135" t="s">
        <v>1709</v>
      </c>
      <c r="G985" s="136" t="s">
        <v>219</v>
      </c>
      <c r="H985" s="137">
        <v>20</v>
      </c>
      <c r="I985" s="138"/>
      <c r="J985" s="139">
        <f>ROUND(I985*H985,2)</f>
        <v>0</v>
      </c>
      <c r="K985" s="135" t="s">
        <v>184</v>
      </c>
      <c r="L985" s="34"/>
      <c r="M985" s="140" t="s">
        <v>32</v>
      </c>
      <c r="N985" s="141" t="s">
        <v>50</v>
      </c>
      <c r="P985" s="142">
        <f>O985*H985</f>
        <v>0</v>
      </c>
      <c r="Q985" s="142">
        <v>0.41488999999999998</v>
      </c>
      <c r="R985" s="142">
        <f>Q985*H985</f>
        <v>8.2977999999999987</v>
      </c>
      <c r="S985" s="142">
        <v>0</v>
      </c>
      <c r="T985" s="143">
        <f>S985*H985</f>
        <v>0</v>
      </c>
      <c r="AR985" s="144" t="s">
        <v>185</v>
      </c>
      <c r="AT985" s="144" t="s">
        <v>180</v>
      </c>
      <c r="AU985" s="144" t="s">
        <v>88</v>
      </c>
      <c r="AY985" s="18" t="s">
        <v>178</v>
      </c>
      <c r="BE985" s="145">
        <f>IF(N985="základní",J985,0)</f>
        <v>0</v>
      </c>
      <c r="BF985" s="145">
        <f>IF(N985="snížená",J985,0)</f>
        <v>0</v>
      </c>
      <c r="BG985" s="145">
        <f>IF(N985="zákl. přenesená",J985,0)</f>
        <v>0</v>
      </c>
      <c r="BH985" s="145">
        <f>IF(N985="sníž. přenesená",J985,0)</f>
        <v>0</v>
      </c>
      <c r="BI985" s="145">
        <f>IF(N985="nulová",J985,0)</f>
        <v>0</v>
      </c>
      <c r="BJ985" s="18" t="s">
        <v>86</v>
      </c>
      <c r="BK985" s="145">
        <f>ROUND(I985*H985,2)</f>
        <v>0</v>
      </c>
      <c r="BL985" s="18" t="s">
        <v>185</v>
      </c>
      <c r="BM985" s="144" t="s">
        <v>3176</v>
      </c>
    </row>
    <row r="986" spans="2:65" s="1" customFormat="1" ht="10.199999999999999">
      <c r="B986" s="34"/>
      <c r="D986" s="146" t="s">
        <v>187</v>
      </c>
      <c r="F986" s="147" t="s">
        <v>1711</v>
      </c>
      <c r="I986" s="148"/>
      <c r="L986" s="34"/>
      <c r="M986" s="149"/>
      <c r="T986" s="55"/>
      <c r="AT986" s="18" t="s">
        <v>187</v>
      </c>
      <c r="AU986" s="18" t="s">
        <v>88</v>
      </c>
    </row>
    <row r="987" spans="2:65" s="12" customFormat="1" ht="10.199999999999999">
      <c r="B987" s="150"/>
      <c r="D987" s="151" t="s">
        <v>189</v>
      </c>
      <c r="E987" s="152" t="s">
        <v>32</v>
      </c>
      <c r="F987" s="153" t="s">
        <v>2798</v>
      </c>
      <c r="H987" s="152" t="s">
        <v>32</v>
      </c>
      <c r="I987" s="154"/>
      <c r="L987" s="150"/>
      <c r="M987" s="155"/>
      <c r="T987" s="156"/>
      <c r="AT987" s="152" t="s">
        <v>189</v>
      </c>
      <c r="AU987" s="152" t="s">
        <v>88</v>
      </c>
      <c r="AV987" s="12" t="s">
        <v>86</v>
      </c>
      <c r="AW987" s="12" t="s">
        <v>41</v>
      </c>
      <c r="AX987" s="12" t="s">
        <v>79</v>
      </c>
      <c r="AY987" s="152" t="s">
        <v>178</v>
      </c>
    </row>
    <row r="988" spans="2:65" s="12" customFormat="1" ht="10.199999999999999">
      <c r="B988" s="150"/>
      <c r="D988" s="151" t="s">
        <v>189</v>
      </c>
      <c r="E988" s="152" t="s">
        <v>32</v>
      </c>
      <c r="F988" s="153" t="s">
        <v>475</v>
      </c>
      <c r="H988" s="152" t="s">
        <v>32</v>
      </c>
      <c r="I988" s="154"/>
      <c r="L988" s="150"/>
      <c r="M988" s="155"/>
      <c r="T988" s="156"/>
      <c r="AT988" s="152" t="s">
        <v>189</v>
      </c>
      <c r="AU988" s="152" t="s">
        <v>88</v>
      </c>
      <c r="AV988" s="12" t="s">
        <v>86</v>
      </c>
      <c r="AW988" s="12" t="s">
        <v>41</v>
      </c>
      <c r="AX988" s="12" t="s">
        <v>79</v>
      </c>
      <c r="AY988" s="152" t="s">
        <v>178</v>
      </c>
    </row>
    <row r="989" spans="2:65" s="13" customFormat="1" ht="10.199999999999999">
      <c r="B989" s="157"/>
      <c r="D989" s="151" t="s">
        <v>189</v>
      </c>
      <c r="E989" s="158" t="s">
        <v>32</v>
      </c>
      <c r="F989" s="159" t="s">
        <v>3177</v>
      </c>
      <c r="H989" s="160">
        <v>20</v>
      </c>
      <c r="I989" s="161"/>
      <c r="L989" s="157"/>
      <c r="M989" s="162"/>
      <c r="T989" s="163"/>
      <c r="AT989" s="158" t="s">
        <v>189</v>
      </c>
      <c r="AU989" s="158" t="s">
        <v>88</v>
      </c>
      <c r="AV989" s="13" t="s">
        <v>88</v>
      </c>
      <c r="AW989" s="13" t="s">
        <v>41</v>
      </c>
      <c r="AX989" s="13" t="s">
        <v>79</v>
      </c>
      <c r="AY989" s="158" t="s">
        <v>178</v>
      </c>
    </row>
    <row r="990" spans="2:65" s="14" customFormat="1" ht="10.199999999999999">
      <c r="B990" s="164"/>
      <c r="D990" s="151" t="s">
        <v>189</v>
      </c>
      <c r="E990" s="165" t="s">
        <v>32</v>
      </c>
      <c r="F990" s="166" t="s">
        <v>192</v>
      </c>
      <c r="H990" s="167">
        <v>20</v>
      </c>
      <c r="I990" s="168"/>
      <c r="L990" s="164"/>
      <c r="M990" s="169"/>
      <c r="T990" s="170"/>
      <c r="AT990" s="165" t="s">
        <v>189</v>
      </c>
      <c r="AU990" s="165" t="s">
        <v>88</v>
      </c>
      <c r="AV990" s="14" t="s">
        <v>185</v>
      </c>
      <c r="AW990" s="14" t="s">
        <v>41</v>
      </c>
      <c r="AX990" s="14" t="s">
        <v>86</v>
      </c>
      <c r="AY990" s="165" t="s">
        <v>178</v>
      </c>
    </row>
    <row r="991" spans="2:65" s="1" customFormat="1" ht="21.75" customHeight="1">
      <c r="B991" s="34"/>
      <c r="C991" s="171" t="s">
        <v>921</v>
      </c>
      <c r="D991" s="171" t="s">
        <v>398</v>
      </c>
      <c r="E991" s="172" t="s">
        <v>2665</v>
      </c>
      <c r="F991" s="173" t="s">
        <v>2666</v>
      </c>
      <c r="G991" s="174" t="s">
        <v>219</v>
      </c>
      <c r="H991" s="175">
        <v>20.399999999999999</v>
      </c>
      <c r="I991" s="176"/>
      <c r="J991" s="177">
        <f>ROUND(I991*H991,2)</f>
        <v>0</v>
      </c>
      <c r="K991" s="173" t="s">
        <v>184</v>
      </c>
      <c r="L991" s="178"/>
      <c r="M991" s="179" t="s">
        <v>32</v>
      </c>
      <c r="N991" s="180" t="s">
        <v>50</v>
      </c>
      <c r="P991" s="142">
        <f>O991*H991</f>
        <v>0</v>
      </c>
      <c r="Q991" s="142">
        <v>1.6</v>
      </c>
      <c r="R991" s="142">
        <f>Q991*H991</f>
        <v>32.64</v>
      </c>
      <c r="S991" s="142">
        <v>0</v>
      </c>
      <c r="T991" s="143">
        <f>S991*H991</f>
        <v>0</v>
      </c>
      <c r="AR991" s="144" t="s">
        <v>241</v>
      </c>
      <c r="AT991" s="144" t="s">
        <v>398</v>
      </c>
      <c r="AU991" s="144" t="s">
        <v>88</v>
      </c>
      <c r="AY991" s="18" t="s">
        <v>178</v>
      </c>
      <c r="BE991" s="145">
        <f>IF(N991="základní",J991,0)</f>
        <v>0</v>
      </c>
      <c r="BF991" s="145">
        <f>IF(N991="snížená",J991,0)</f>
        <v>0</v>
      </c>
      <c r="BG991" s="145">
        <f>IF(N991="zákl. přenesená",J991,0)</f>
        <v>0</v>
      </c>
      <c r="BH991" s="145">
        <f>IF(N991="sníž. přenesená",J991,0)</f>
        <v>0</v>
      </c>
      <c r="BI991" s="145">
        <f>IF(N991="nulová",J991,0)</f>
        <v>0</v>
      </c>
      <c r="BJ991" s="18" t="s">
        <v>86</v>
      </c>
      <c r="BK991" s="145">
        <f>ROUND(I991*H991,2)</f>
        <v>0</v>
      </c>
      <c r="BL991" s="18" t="s">
        <v>185</v>
      </c>
      <c r="BM991" s="144" t="s">
        <v>3178</v>
      </c>
    </row>
    <row r="992" spans="2:65" s="13" customFormat="1" ht="10.199999999999999">
      <c r="B992" s="157"/>
      <c r="D992" s="151" t="s">
        <v>189</v>
      </c>
      <c r="F992" s="159" t="s">
        <v>3179</v>
      </c>
      <c r="H992" s="160">
        <v>20.399999999999999</v>
      </c>
      <c r="I992" s="161"/>
      <c r="L992" s="157"/>
      <c r="M992" s="162"/>
      <c r="T992" s="163"/>
      <c r="AT992" s="158" t="s">
        <v>189</v>
      </c>
      <c r="AU992" s="158" t="s">
        <v>88</v>
      </c>
      <c r="AV992" s="13" t="s">
        <v>88</v>
      </c>
      <c r="AW992" s="13" t="s">
        <v>4</v>
      </c>
      <c r="AX992" s="13" t="s">
        <v>86</v>
      </c>
      <c r="AY992" s="158" t="s">
        <v>178</v>
      </c>
    </row>
    <row r="993" spans="2:65" s="1" customFormat="1" ht="24.15" customHeight="1">
      <c r="B993" s="34"/>
      <c r="C993" s="171" t="s">
        <v>1795</v>
      </c>
      <c r="D993" s="171" t="s">
        <v>398</v>
      </c>
      <c r="E993" s="172" t="s">
        <v>772</v>
      </c>
      <c r="F993" s="173" t="s">
        <v>773</v>
      </c>
      <c r="G993" s="174" t="s">
        <v>219</v>
      </c>
      <c r="H993" s="175">
        <v>20</v>
      </c>
      <c r="I993" s="176"/>
      <c r="J993" s="177">
        <f>ROUND(I993*H993,2)</f>
        <v>0</v>
      </c>
      <c r="K993" s="173" t="s">
        <v>184</v>
      </c>
      <c r="L993" s="178"/>
      <c r="M993" s="179" t="s">
        <v>32</v>
      </c>
      <c r="N993" s="180" t="s">
        <v>50</v>
      </c>
      <c r="P993" s="142">
        <f>O993*H993</f>
        <v>0</v>
      </c>
      <c r="Q993" s="142">
        <v>2E-3</v>
      </c>
      <c r="R993" s="142">
        <f>Q993*H993</f>
        <v>0.04</v>
      </c>
      <c r="S993" s="142">
        <v>0</v>
      </c>
      <c r="T993" s="143">
        <f>S993*H993</f>
        <v>0</v>
      </c>
      <c r="AR993" s="144" t="s">
        <v>241</v>
      </c>
      <c r="AT993" s="144" t="s">
        <v>398</v>
      </c>
      <c r="AU993" s="144" t="s">
        <v>88</v>
      </c>
      <c r="AY993" s="18" t="s">
        <v>178</v>
      </c>
      <c r="BE993" s="145">
        <f>IF(N993="základní",J993,0)</f>
        <v>0</v>
      </c>
      <c r="BF993" s="145">
        <f>IF(N993="snížená",J993,0)</f>
        <v>0</v>
      </c>
      <c r="BG993" s="145">
        <f>IF(N993="zákl. přenesená",J993,0)</f>
        <v>0</v>
      </c>
      <c r="BH993" s="145">
        <f>IF(N993="sníž. přenesená",J993,0)</f>
        <v>0</v>
      </c>
      <c r="BI993" s="145">
        <f>IF(N993="nulová",J993,0)</f>
        <v>0</v>
      </c>
      <c r="BJ993" s="18" t="s">
        <v>86</v>
      </c>
      <c r="BK993" s="145">
        <f>ROUND(I993*H993,2)</f>
        <v>0</v>
      </c>
      <c r="BL993" s="18" t="s">
        <v>185</v>
      </c>
      <c r="BM993" s="144" t="s">
        <v>3180</v>
      </c>
    </row>
    <row r="994" spans="2:65" s="1" customFormat="1" ht="24.15" customHeight="1">
      <c r="B994" s="34"/>
      <c r="C994" s="133" t="s">
        <v>1803</v>
      </c>
      <c r="D994" s="133" t="s">
        <v>180</v>
      </c>
      <c r="E994" s="134" t="s">
        <v>790</v>
      </c>
      <c r="F994" s="135" t="s">
        <v>791</v>
      </c>
      <c r="G994" s="136" t="s">
        <v>219</v>
      </c>
      <c r="H994" s="137">
        <v>16</v>
      </c>
      <c r="I994" s="138"/>
      <c r="J994" s="139">
        <f>ROUND(I994*H994,2)</f>
        <v>0</v>
      </c>
      <c r="K994" s="135" t="s">
        <v>184</v>
      </c>
      <c r="L994" s="34"/>
      <c r="M994" s="140" t="s">
        <v>32</v>
      </c>
      <c r="N994" s="141" t="s">
        <v>50</v>
      </c>
      <c r="P994" s="142">
        <f>O994*H994</f>
        <v>0</v>
      </c>
      <c r="Q994" s="142">
        <v>9.8899999999999995E-3</v>
      </c>
      <c r="R994" s="142">
        <f>Q994*H994</f>
        <v>0.15823999999999999</v>
      </c>
      <c r="S994" s="142">
        <v>0</v>
      </c>
      <c r="T994" s="143">
        <f>S994*H994</f>
        <v>0</v>
      </c>
      <c r="AR994" s="144" t="s">
        <v>185</v>
      </c>
      <c r="AT994" s="144" t="s">
        <v>180</v>
      </c>
      <c r="AU994" s="144" t="s">
        <v>88</v>
      </c>
      <c r="AY994" s="18" t="s">
        <v>178</v>
      </c>
      <c r="BE994" s="145">
        <f>IF(N994="základní",J994,0)</f>
        <v>0</v>
      </c>
      <c r="BF994" s="145">
        <f>IF(N994="snížená",J994,0)</f>
        <v>0</v>
      </c>
      <c r="BG994" s="145">
        <f>IF(N994="zákl. přenesená",J994,0)</f>
        <v>0</v>
      </c>
      <c r="BH994" s="145">
        <f>IF(N994="sníž. přenesená",J994,0)</f>
        <v>0</v>
      </c>
      <c r="BI994" s="145">
        <f>IF(N994="nulová",J994,0)</f>
        <v>0</v>
      </c>
      <c r="BJ994" s="18" t="s">
        <v>86</v>
      </c>
      <c r="BK994" s="145">
        <f>ROUND(I994*H994,2)</f>
        <v>0</v>
      </c>
      <c r="BL994" s="18" t="s">
        <v>185</v>
      </c>
      <c r="BM994" s="144" t="s">
        <v>3181</v>
      </c>
    </row>
    <row r="995" spans="2:65" s="1" customFormat="1" ht="10.199999999999999">
      <c r="B995" s="34"/>
      <c r="D995" s="146" t="s">
        <v>187</v>
      </c>
      <c r="F995" s="147" t="s">
        <v>793</v>
      </c>
      <c r="I995" s="148"/>
      <c r="L995" s="34"/>
      <c r="M995" s="149"/>
      <c r="T995" s="55"/>
      <c r="AT995" s="18" t="s">
        <v>187</v>
      </c>
      <c r="AU995" s="18" t="s">
        <v>88</v>
      </c>
    </row>
    <row r="996" spans="2:65" s="12" customFormat="1" ht="10.199999999999999">
      <c r="B996" s="150"/>
      <c r="D996" s="151" t="s">
        <v>189</v>
      </c>
      <c r="E996" s="152" t="s">
        <v>32</v>
      </c>
      <c r="F996" s="153" t="s">
        <v>2798</v>
      </c>
      <c r="H996" s="152" t="s">
        <v>32</v>
      </c>
      <c r="I996" s="154"/>
      <c r="L996" s="150"/>
      <c r="M996" s="155"/>
      <c r="T996" s="156"/>
      <c r="AT996" s="152" t="s">
        <v>189</v>
      </c>
      <c r="AU996" s="152" t="s">
        <v>88</v>
      </c>
      <c r="AV996" s="12" t="s">
        <v>86</v>
      </c>
      <c r="AW996" s="12" t="s">
        <v>41</v>
      </c>
      <c r="AX996" s="12" t="s">
        <v>79</v>
      </c>
      <c r="AY996" s="152" t="s">
        <v>178</v>
      </c>
    </row>
    <row r="997" spans="2:65" s="12" customFormat="1" ht="10.199999999999999">
      <c r="B997" s="150"/>
      <c r="D997" s="151" t="s">
        <v>189</v>
      </c>
      <c r="E997" s="152" t="s">
        <v>32</v>
      </c>
      <c r="F997" s="153" t="s">
        <v>475</v>
      </c>
      <c r="H997" s="152" t="s">
        <v>32</v>
      </c>
      <c r="I997" s="154"/>
      <c r="L997" s="150"/>
      <c r="M997" s="155"/>
      <c r="T997" s="156"/>
      <c r="AT997" s="152" t="s">
        <v>189</v>
      </c>
      <c r="AU997" s="152" t="s">
        <v>88</v>
      </c>
      <c r="AV997" s="12" t="s">
        <v>86</v>
      </c>
      <c r="AW997" s="12" t="s">
        <v>41</v>
      </c>
      <c r="AX997" s="12" t="s">
        <v>79</v>
      </c>
      <c r="AY997" s="152" t="s">
        <v>178</v>
      </c>
    </row>
    <row r="998" spans="2:65" s="13" customFormat="1" ht="10.199999999999999">
      <c r="B998" s="157"/>
      <c r="D998" s="151" t="s">
        <v>189</v>
      </c>
      <c r="E998" s="158" t="s">
        <v>32</v>
      </c>
      <c r="F998" s="159" t="s">
        <v>3182</v>
      </c>
      <c r="H998" s="160">
        <v>1</v>
      </c>
      <c r="I998" s="161"/>
      <c r="L998" s="157"/>
      <c r="M998" s="162"/>
      <c r="T998" s="163"/>
      <c r="AT998" s="158" t="s">
        <v>189</v>
      </c>
      <c r="AU998" s="158" t="s">
        <v>88</v>
      </c>
      <c r="AV998" s="13" t="s">
        <v>88</v>
      </c>
      <c r="AW998" s="13" t="s">
        <v>41</v>
      </c>
      <c r="AX998" s="13" t="s">
        <v>79</v>
      </c>
      <c r="AY998" s="158" t="s">
        <v>178</v>
      </c>
    </row>
    <row r="999" spans="2:65" s="13" customFormat="1" ht="10.199999999999999">
      <c r="B999" s="157"/>
      <c r="D999" s="151" t="s">
        <v>189</v>
      </c>
      <c r="E999" s="158" t="s">
        <v>32</v>
      </c>
      <c r="F999" s="159" t="s">
        <v>3183</v>
      </c>
      <c r="H999" s="160">
        <v>1</v>
      </c>
      <c r="I999" s="161"/>
      <c r="L999" s="157"/>
      <c r="M999" s="162"/>
      <c r="T999" s="163"/>
      <c r="AT999" s="158" t="s">
        <v>189</v>
      </c>
      <c r="AU999" s="158" t="s">
        <v>88</v>
      </c>
      <c r="AV999" s="13" t="s">
        <v>88</v>
      </c>
      <c r="AW999" s="13" t="s">
        <v>41</v>
      </c>
      <c r="AX999" s="13" t="s">
        <v>79</v>
      </c>
      <c r="AY999" s="158" t="s">
        <v>178</v>
      </c>
    </row>
    <row r="1000" spans="2:65" s="13" customFormat="1" ht="10.199999999999999">
      <c r="B1000" s="157"/>
      <c r="D1000" s="151" t="s">
        <v>189</v>
      </c>
      <c r="E1000" s="158" t="s">
        <v>32</v>
      </c>
      <c r="F1000" s="159" t="s">
        <v>3184</v>
      </c>
      <c r="H1000" s="160">
        <v>1</v>
      </c>
      <c r="I1000" s="161"/>
      <c r="L1000" s="157"/>
      <c r="M1000" s="162"/>
      <c r="T1000" s="163"/>
      <c r="AT1000" s="158" t="s">
        <v>189</v>
      </c>
      <c r="AU1000" s="158" t="s">
        <v>88</v>
      </c>
      <c r="AV1000" s="13" t="s">
        <v>88</v>
      </c>
      <c r="AW1000" s="13" t="s">
        <v>41</v>
      </c>
      <c r="AX1000" s="13" t="s">
        <v>79</v>
      </c>
      <c r="AY1000" s="158" t="s">
        <v>178</v>
      </c>
    </row>
    <row r="1001" spans="2:65" s="13" customFormat="1" ht="10.199999999999999">
      <c r="B1001" s="157"/>
      <c r="D1001" s="151" t="s">
        <v>189</v>
      </c>
      <c r="E1001" s="158" t="s">
        <v>32</v>
      </c>
      <c r="F1001" s="159" t="s">
        <v>3185</v>
      </c>
      <c r="H1001" s="160">
        <v>1</v>
      </c>
      <c r="I1001" s="161"/>
      <c r="L1001" s="157"/>
      <c r="M1001" s="162"/>
      <c r="T1001" s="163"/>
      <c r="AT1001" s="158" t="s">
        <v>189</v>
      </c>
      <c r="AU1001" s="158" t="s">
        <v>88</v>
      </c>
      <c r="AV1001" s="13" t="s">
        <v>88</v>
      </c>
      <c r="AW1001" s="13" t="s">
        <v>41</v>
      </c>
      <c r="AX1001" s="13" t="s">
        <v>79</v>
      </c>
      <c r="AY1001" s="158" t="s">
        <v>178</v>
      </c>
    </row>
    <row r="1002" spans="2:65" s="13" customFormat="1" ht="10.199999999999999">
      <c r="B1002" s="157"/>
      <c r="D1002" s="151" t="s">
        <v>189</v>
      </c>
      <c r="E1002" s="158" t="s">
        <v>32</v>
      </c>
      <c r="F1002" s="159" t="s">
        <v>3186</v>
      </c>
      <c r="H1002" s="160">
        <v>1</v>
      </c>
      <c r="I1002" s="161"/>
      <c r="L1002" s="157"/>
      <c r="M1002" s="162"/>
      <c r="T1002" s="163"/>
      <c r="AT1002" s="158" t="s">
        <v>189</v>
      </c>
      <c r="AU1002" s="158" t="s">
        <v>88</v>
      </c>
      <c r="AV1002" s="13" t="s">
        <v>88</v>
      </c>
      <c r="AW1002" s="13" t="s">
        <v>41</v>
      </c>
      <c r="AX1002" s="13" t="s">
        <v>79</v>
      </c>
      <c r="AY1002" s="158" t="s">
        <v>178</v>
      </c>
    </row>
    <row r="1003" spans="2:65" s="13" customFormat="1" ht="10.199999999999999">
      <c r="B1003" s="157"/>
      <c r="D1003" s="151" t="s">
        <v>189</v>
      </c>
      <c r="E1003" s="158" t="s">
        <v>32</v>
      </c>
      <c r="F1003" s="159" t="s">
        <v>3187</v>
      </c>
      <c r="H1003" s="160">
        <v>1</v>
      </c>
      <c r="I1003" s="161"/>
      <c r="L1003" s="157"/>
      <c r="M1003" s="162"/>
      <c r="T1003" s="163"/>
      <c r="AT1003" s="158" t="s">
        <v>189</v>
      </c>
      <c r="AU1003" s="158" t="s">
        <v>88</v>
      </c>
      <c r="AV1003" s="13" t="s">
        <v>88</v>
      </c>
      <c r="AW1003" s="13" t="s">
        <v>41</v>
      </c>
      <c r="AX1003" s="13" t="s">
        <v>79</v>
      </c>
      <c r="AY1003" s="158" t="s">
        <v>178</v>
      </c>
    </row>
    <row r="1004" spans="2:65" s="13" customFormat="1" ht="10.199999999999999">
      <c r="B1004" s="157"/>
      <c r="D1004" s="151" t="s">
        <v>189</v>
      </c>
      <c r="E1004" s="158" t="s">
        <v>32</v>
      </c>
      <c r="F1004" s="159" t="s">
        <v>3188</v>
      </c>
      <c r="H1004" s="160">
        <v>1</v>
      </c>
      <c r="I1004" s="161"/>
      <c r="L1004" s="157"/>
      <c r="M1004" s="162"/>
      <c r="T1004" s="163"/>
      <c r="AT1004" s="158" t="s">
        <v>189</v>
      </c>
      <c r="AU1004" s="158" t="s">
        <v>88</v>
      </c>
      <c r="AV1004" s="13" t="s">
        <v>88</v>
      </c>
      <c r="AW1004" s="13" t="s">
        <v>41</v>
      </c>
      <c r="AX1004" s="13" t="s">
        <v>79</v>
      </c>
      <c r="AY1004" s="158" t="s">
        <v>178</v>
      </c>
    </row>
    <row r="1005" spans="2:65" s="13" customFormat="1" ht="10.199999999999999">
      <c r="B1005" s="157"/>
      <c r="D1005" s="151" t="s">
        <v>189</v>
      </c>
      <c r="E1005" s="158" t="s">
        <v>32</v>
      </c>
      <c r="F1005" s="159" t="s">
        <v>3189</v>
      </c>
      <c r="H1005" s="160">
        <v>1</v>
      </c>
      <c r="I1005" s="161"/>
      <c r="L1005" s="157"/>
      <c r="M1005" s="162"/>
      <c r="T1005" s="163"/>
      <c r="AT1005" s="158" t="s">
        <v>189</v>
      </c>
      <c r="AU1005" s="158" t="s">
        <v>88</v>
      </c>
      <c r="AV1005" s="13" t="s">
        <v>88</v>
      </c>
      <c r="AW1005" s="13" t="s">
        <v>41</v>
      </c>
      <c r="AX1005" s="13" t="s">
        <v>79</v>
      </c>
      <c r="AY1005" s="158" t="s">
        <v>178</v>
      </c>
    </row>
    <row r="1006" spans="2:65" s="13" customFormat="1" ht="10.199999999999999">
      <c r="B1006" s="157"/>
      <c r="D1006" s="151" t="s">
        <v>189</v>
      </c>
      <c r="E1006" s="158" t="s">
        <v>32</v>
      </c>
      <c r="F1006" s="159" t="s">
        <v>3190</v>
      </c>
      <c r="H1006" s="160">
        <v>1</v>
      </c>
      <c r="I1006" s="161"/>
      <c r="L1006" s="157"/>
      <c r="M1006" s="162"/>
      <c r="T1006" s="163"/>
      <c r="AT1006" s="158" t="s">
        <v>189</v>
      </c>
      <c r="AU1006" s="158" t="s">
        <v>88</v>
      </c>
      <c r="AV1006" s="13" t="s">
        <v>88</v>
      </c>
      <c r="AW1006" s="13" t="s">
        <v>41</v>
      </c>
      <c r="AX1006" s="13" t="s">
        <v>79</v>
      </c>
      <c r="AY1006" s="158" t="s">
        <v>178</v>
      </c>
    </row>
    <row r="1007" spans="2:65" s="13" customFormat="1" ht="10.199999999999999">
      <c r="B1007" s="157"/>
      <c r="D1007" s="151" t="s">
        <v>189</v>
      </c>
      <c r="E1007" s="158" t="s">
        <v>32</v>
      </c>
      <c r="F1007" s="159" t="s">
        <v>3191</v>
      </c>
      <c r="H1007" s="160">
        <v>1</v>
      </c>
      <c r="I1007" s="161"/>
      <c r="L1007" s="157"/>
      <c r="M1007" s="162"/>
      <c r="T1007" s="163"/>
      <c r="AT1007" s="158" t="s">
        <v>189</v>
      </c>
      <c r="AU1007" s="158" t="s">
        <v>88</v>
      </c>
      <c r="AV1007" s="13" t="s">
        <v>88</v>
      </c>
      <c r="AW1007" s="13" t="s">
        <v>41</v>
      </c>
      <c r="AX1007" s="13" t="s">
        <v>79</v>
      </c>
      <c r="AY1007" s="158" t="s">
        <v>178</v>
      </c>
    </row>
    <row r="1008" spans="2:65" s="13" customFormat="1" ht="10.199999999999999">
      <c r="B1008" s="157"/>
      <c r="D1008" s="151" t="s">
        <v>189</v>
      </c>
      <c r="E1008" s="158" t="s">
        <v>32</v>
      </c>
      <c r="F1008" s="159" t="s">
        <v>3192</v>
      </c>
      <c r="H1008" s="160">
        <v>1</v>
      </c>
      <c r="I1008" s="161"/>
      <c r="L1008" s="157"/>
      <c r="M1008" s="162"/>
      <c r="T1008" s="163"/>
      <c r="AT1008" s="158" t="s">
        <v>189</v>
      </c>
      <c r="AU1008" s="158" t="s">
        <v>88</v>
      </c>
      <c r="AV1008" s="13" t="s">
        <v>88</v>
      </c>
      <c r="AW1008" s="13" t="s">
        <v>41</v>
      </c>
      <c r="AX1008" s="13" t="s">
        <v>79</v>
      </c>
      <c r="AY1008" s="158" t="s">
        <v>178</v>
      </c>
    </row>
    <row r="1009" spans="2:65" s="13" customFormat="1" ht="10.199999999999999">
      <c r="B1009" s="157"/>
      <c r="D1009" s="151" t="s">
        <v>189</v>
      </c>
      <c r="E1009" s="158" t="s">
        <v>32</v>
      </c>
      <c r="F1009" s="159" t="s">
        <v>3193</v>
      </c>
      <c r="H1009" s="160">
        <v>1</v>
      </c>
      <c r="I1009" s="161"/>
      <c r="L1009" s="157"/>
      <c r="M1009" s="162"/>
      <c r="T1009" s="163"/>
      <c r="AT1009" s="158" t="s">
        <v>189</v>
      </c>
      <c r="AU1009" s="158" t="s">
        <v>88</v>
      </c>
      <c r="AV1009" s="13" t="s">
        <v>88</v>
      </c>
      <c r="AW1009" s="13" t="s">
        <v>41</v>
      </c>
      <c r="AX1009" s="13" t="s">
        <v>79</v>
      </c>
      <c r="AY1009" s="158" t="s">
        <v>178</v>
      </c>
    </row>
    <row r="1010" spans="2:65" s="13" customFormat="1" ht="10.199999999999999">
      <c r="B1010" s="157"/>
      <c r="D1010" s="151" t="s">
        <v>189</v>
      </c>
      <c r="E1010" s="158" t="s">
        <v>32</v>
      </c>
      <c r="F1010" s="159" t="s">
        <v>3194</v>
      </c>
      <c r="H1010" s="160">
        <v>1</v>
      </c>
      <c r="I1010" s="161"/>
      <c r="L1010" s="157"/>
      <c r="M1010" s="162"/>
      <c r="T1010" s="163"/>
      <c r="AT1010" s="158" t="s">
        <v>189</v>
      </c>
      <c r="AU1010" s="158" t="s">
        <v>88</v>
      </c>
      <c r="AV1010" s="13" t="s">
        <v>88</v>
      </c>
      <c r="AW1010" s="13" t="s">
        <v>41</v>
      </c>
      <c r="AX1010" s="13" t="s">
        <v>79</v>
      </c>
      <c r="AY1010" s="158" t="s">
        <v>178</v>
      </c>
    </row>
    <row r="1011" spans="2:65" s="13" customFormat="1" ht="10.199999999999999">
      <c r="B1011" s="157"/>
      <c r="D1011" s="151" t="s">
        <v>189</v>
      </c>
      <c r="E1011" s="158" t="s">
        <v>32</v>
      </c>
      <c r="F1011" s="159" t="s">
        <v>3195</v>
      </c>
      <c r="H1011" s="160">
        <v>1</v>
      </c>
      <c r="I1011" s="161"/>
      <c r="L1011" s="157"/>
      <c r="M1011" s="162"/>
      <c r="T1011" s="163"/>
      <c r="AT1011" s="158" t="s">
        <v>189</v>
      </c>
      <c r="AU1011" s="158" t="s">
        <v>88</v>
      </c>
      <c r="AV1011" s="13" t="s">
        <v>88</v>
      </c>
      <c r="AW1011" s="13" t="s">
        <v>41</v>
      </c>
      <c r="AX1011" s="13" t="s">
        <v>79</v>
      </c>
      <c r="AY1011" s="158" t="s">
        <v>178</v>
      </c>
    </row>
    <row r="1012" spans="2:65" s="13" customFormat="1" ht="10.199999999999999">
      <c r="B1012" s="157"/>
      <c r="D1012" s="151" t="s">
        <v>189</v>
      </c>
      <c r="E1012" s="158" t="s">
        <v>32</v>
      </c>
      <c r="F1012" s="159" t="s">
        <v>3196</v>
      </c>
      <c r="H1012" s="160">
        <v>1</v>
      </c>
      <c r="I1012" s="161"/>
      <c r="L1012" s="157"/>
      <c r="M1012" s="162"/>
      <c r="T1012" s="163"/>
      <c r="AT1012" s="158" t="s">
        <v>189</v>
      </c>
      <c r="AU1012" s="158" t="s">
        <v>88</v>
      </c>
      <c r="AV1012" s="13" t="s">
        <v>88</v>
      </c>
      <c r="AW1012" s="13" t="s">
        <v>41</v>
      </c>
      <c r="AX1012" s="13" t="s">
        <v>79</v>
      </c>
      <c r="AY1012" s="158" t="s">
        <v>178</v>
      </c>
    </row>
    <row r="1013" spans="2:65" s="13" customFormat="1" ht="10.199999999999999">
      <c r="B1013" s="157"/>
      <c r="D1013" s="151" t="s">
        <v>189</v>
      </c>
      <c r="E1013" s="158" t="s">
        <v>32</v>
      </c>
      <c r="F1013" s="159" t="s">
        <v>3140</v>
      </c>
      <c r="H1013" s="160">
        <v>1</v>
      </c>
      <c r="I1013" s="161"/>
      <c r="L1013" s="157"/>
      <c r="M1013" s="162"/>
      <c r="T1013" s="163"/>
      <c r="AT1013" s="158" t="s">
        <v>189</v>
      </c>
      <c r="AU1013" s="158" t="s">
        <v>88</v>
      </c>
      <c r="AV1013" s="13" t="s">
        <v>88</v>
      </c>
      <c r="AW1013" s="13" t="s">
        <v>41</v>
      </c>
      <c r="AX1013" s="13" t="s">
        <v>79</v>
      </c>
      <c r="AY1013" s="158" t="s">
        <v>178</v>
      </c>
    </row>
    <row r="1014" spans="2:65" s="14" customFormat="1" ht="10.199999999999999">
      <c r="B1014" s="164"/>
      <c r="D1014" s="151" t="s">
        <v>189</v>
      </c>
      <c r="E1014" s="165" t="s">
        <v>32</v>
      </c>
      <c r="F1014" s="166" t="s">
        <v>192</v>
      </c>
      <c r="H1014" s="167">
        <v>16</v>
      </c>
      <c r="I1014" s="168"/>
      <c r="L1014" s="164"/>
      <c r="M1014" s="169"/>
      <c r="T1014" s="170"/>
      <c r="AT1014" s="165" t="s">
        <v>189</v>
      </c>
      <c r="AU1014" s="165" t="s">
        <v>88</v>
      </c>
      <c r="AV1014" s="14" t="s">
        <v>185</v>
      </c>
      <c r="AW1014" s="14" t="s">
        <v>41</v>
      </c>
      <c r="AX1014" s="14" t="s">
        <v>86</v>
      </c>
      <c r="AY1014" s="165" t="s">
        <v>178</v>
      </c>
    </row>
    <row r="1015" spans="2:65" s="1" customFormat="1" ht="16.5" customHeight="1">
      <c r="B1015" s="34"/>
      <c r="C1015" s="171" t="s">
        <v>1810</v>
      </c>
      <c r="D1015" s="171" t="s">
        <v>398</v>
      </c>
      <c r="E1015" s="172" t="s">
        <v>796</v>
      </c>
      <c r="F1015" s="173" t="s">
        <v>797</v>
      </c>
      <c r="G1015" s="174" t="s">
        <v>219</v>
      </c>
      <c r="H1015" s="175">
        <v>16.32</v>
      </c>
      <c r="I1015" s="176"/>
      <c r="J1015" s="177">
        <f>ROUND(I1015*H1015,2)</f>
        <v>0</v>
      </c>
      <c r="K1015" s="173" t="s">
        <v>184</v>
      </c>
      <c r="L1015" s="178"/>
      <c r="M1015" s="179" t="s">
        <v>32</v>
      </c>
      <c r="N1015" s="180" t="s">
        <v>50</v>
      </c>
      <c r="P1015" s="142">
        <f>O1015*H1015</f>
        <v>0</v>
      </c>
      <c r="Q1015" s="142">
        <v>0.26200000000000001</v>
      </c>
      <c r="R1015" s="142">
        <f>Q1015*H1015</f>
        <v>4.2758400000000005</v>
      </c>
      <c r="S1015" s="142">
        <v>0</v>
      </c>
      <c r="T1015" s="143">
        <f>S1015*H1015</f>
        <v>0</v>
      </c>
      <c r="AR1015" s="144" t="s">
        <v>241</v>
      </c>
      <c r="AT1015" s="144" t="s">
        <v>398</v>
      </c>
      <c r="AU1015" s="144" t="s">
        <v>88</v>
      </c>
      <c r="AY1015" s="18" t="s">
        <v>178</v>
      </c>
      <c r="BE1015" s="145">
        <f>IF(N1015="základní",J1015,0)</f>
        <v>0</v>
      </c>
      <c r="BF1015" s="145">
        <f>IF(N1015="snížená",J1015,0)</f>
        <v>0</v>
      </c>
      <c r="BG1015" s="145">
        <f>IF(N1015="zákl. přenesená",J1015,0)</f>
        <v>0</v>
      </c>
      <c r="BH1015" s="145">
        <f>IF(N1015="sníž. přenesená",J1015,0)</f>
        <v>0</v>
      </c>
      <c r="BI1015" s="145">
        <f>IF(N1015="nulová",J1015,0)</f>
        <v>0</v>
      </c>
      <c r="BJ1015" s="18" t="s">
        <v>86</v>
      </c>
      <c r="BK1015" s="145">
        <f>ROUND(I1015*H1015,2)</f>
        <v>0</v>
      </c>
      <c r="BL1015" s="18" t="s">
        <v>185</v>
      </c>
      <c r="BM1015" s="144" t="s">
        <v>3197</v>
      </c>
    </row>
    <row r="1016" spans="2:65" s="13" customFormat="1" ht="10.199999999999999">
      <c r="B1016" s="157"/>
      <c r="D1016" s="151" t="s">
        <v>189</v>
      </c>
      <c r="F1016" s="159" t="s">
        <v>3198</v>
      </c>
      <c r="H1016" s="160">
        <v>16.32</v>
      </c>
      <c r="I1016" s="161"/>
      <c r="L1016" s="157"/>
      <c r="M1016" s="162"/>
      <c r="T1016" s="163"/>
      <c r="AT1016" s="158" t="s">
        <v>189</v>
      </c>
      <c r="AU1016" s="158" t="s">
        <v>88</v>
      </c>
      <c r="AV1016" s="13" t="s">
        <v>88</v>
      </c>
      <c r="AW1016" s="13" t="s">
        <v>4</v>
      </c>
      <c r="AX1016" s="13" t="s">
        <v>86</v>
      </c>
      <c r="AY1016" s="158" t="s">
        <v>178</v>
      </c>
    </row>
    <row r="1017" spans="2:65" s="1" customFormat="1" ht="24.15" customHeight="1">
      <c r="B1017" s="34"/>
      <c r="C1017" s="171" t="s">
        <v>1815</v>
      </c>
      <c r="D1017" s="171" t="s">
        <v>398</v>
      </c>
      <c r="E1017" s="172" t="s">
        <v>772</v>
      </c>
      <c r="F1017" s="173" t="s">
        <v>773</v>
      </c>
      <c r="G1017" s="174" t="s">
        <v>219</v>
      </c>
      <c r="H1017" s="175">
        <v>16</v>
      </c>
      <c r="I1017" s="176"/>
      <c r="J1017" s="177">
        <f>ROUND(I1017*H1017,2)</f>
        <v>0</v>
      </c>
      <c r="K1017" s="173" t="s">
        <v>184</v>
      </c>
      <c r="L1017" s="178"/>
      <c r="M1017" s="179" t="s">
        <v>32</v>
      </c>
      <c r="N1017" s="180" t="s">
        <v>50</v>
      </c>
      <c r="P1017" s="142">
        <f>O1017*H1017</f>
        <v>0</v>
      </c>
      <c r="Q1017" s="142">
        <v>2E-3</v>
      </c>
      <c r="R1017" s="142">
        <f>Q1017*H1017</f>
        <v>3.2000000000000001E-2</v>
      </c>
      <c r="S1017" s="142">
        <v>0</v>
      </c>
      <c r="T1017" s="143">
        <f>S1017*H1017</f>
        <v>0</v>
      </c>
      <c r="AR1017" s="144" t="s">
        <v>241</v>
      </c>
      <c r="AT1017" s="144" t="s">
        <v>398</v>
      </c>
      <c r="AU1017" s="144" t="s">
        <v>88</v>
      </c>
      <c r="AY1017" s="18" t="s">
        <v>178</v>
      </c>
      <c r="BE1017" s="145">
        <f>IF(N1017="základní",J1017,0)</f>
        <v>0</v>
      </c>
      <c r="BF1017" s="145">
        <f>IF(N1017="snížená",J1017,0)</f>
        <v>0</v>
      </c>
      <c r="BG1017" s="145">
        <f>IF(N1017="zákl. přenesená",J1017,0)</f>
        <v>0</v>
      </c>
      <c r="BH1017" s="145">
        <f>IF(N1017="sníž. přenesená",J1017,0)</f>
        <v>0</v>
      </c>
      <c r="BI1017" s="145">
        <f>IF(N1017="nulová",J1017,0)</f>
        <v>0</v>
      </c>
      <c r="BJ1017" s="18" t="s">
        <v>86</v>
      </c>
      <c r="BK1017" s="145">
        <f>ROUND(I1017*H1017,2)</f>
        <v>0</v>
      </c>
      <c r="BL1017" s="18" t="s">
        <v>185</v>
      </c>
      <c r="BM1017" s="144" t="s">
        <v>3199</v>
      </c>
    </row>
    <row r="1018" spans="2:65" s="1" customFormat="1" ht="24.15" customHeight="1">
      <c r="B1018" s="34"/>
      <c r="C1018" s="133" t="s">
        <v>1820</v>
      </c>
      <c r="D1018" s="133" t="s">
        <v>180</v>
      </c>
      <c r="E1018" s="134" t="s">
        <v>1723</v>
      </c>
      <c r="F1018" s="135" t="s">
        <v>1724</v>
      </c>
      <c r="G1018" s="136" t="s">
        <v>219</v>
      </c>
      <c r="H1018" s="137">
        <v>12</v>
      </c>
      <c r="I1018" s="138"/>
      <c r="J1018" s="139">
        <f>ROUND(I1018*H1018,2)</f>
        <v>0</v>
      </c>
      <c r="K1018" s="135" t="s">
        <v>184</v>
      </c>
      <c r="L1018" s="34"/>
      <c r="M1018" s="140" t="s">
        <v>32</v>
      </c>
      <c r="N1018" s="141" t="s">
        <v>50</v>
      </c>
      <c r="P1018" s="142">
        <f>O1018*H1018</f>
        <v>0</v>
      </c>
      <c r="Q1018" s="142">
        <v>9.8899999999999995E-3</v>
      </c>
      <c r="R1018" s="142">
        <f>Q1018*H1018</f>
        <v>0.11867999999999999</v>
      </c>
      <c r="S1018" s="142">
        <v>0</v>
      </c>
      <c r="T1018" s="143">
        <f>S1018*H1018</f>
        <v>0</v>
      </c>
      <c r="AR1018" s="144" t="s">
        <v>185</v>
      </c>
      <c r="AT1018" s="144" t="s">
        <v>180</v>
      </c>
      <c r="AU1018" s="144" t="s">
        <v>88</v>
      </c>
      <c r="AY1018" s="18" t="s">
        <v>178</v>
      </c>
      <c r="BE1018" s="145">
        <f>IF(N1018="základní",J1018,0)</f>
        <v>0</v>
      </c>
      <c r="BF1018" s="145">
        <f>IF(N1018="snížená",J1018,0)</f>
        <v>0</v>
      </c>
      <c r="BG1018" s="145">
        <f>IF(N1018="zákl. přenesená",J1018,0)</f>
        <v>0</v>
      </c>
      <c r="BH1018" s="145">
        <f>IF(N1018="sníž. přenesená",J1018,0)</f>
        <v>0</v>
      </c>
      <c r="BI1018" s="145">
        <f>IF(N1018="nulová",J1018,0)</f>
        <v>0</v>
      </c>
      <c r="BJ1018" s="18" t="s">
        <v>86</v>
      </c>
      <c r="BK1018" s="145">
        <f>ROUND(I1018*H1018,2)</f>
        <v>0</v>
      </c>
      <c r="BL1018" s="18" t="s">
        <v>185</v>
      </c>
      <c r="BM1018" s="144" t="s">
        <v>3200</v>
      </c>
    </row>
    <row r="1019" spans="2:65" s="1" customFormat="1" ht="10.199999999999999">
      <c r="B1019" s="34"/>
      <c r="D1019" s="146" t="s">
        <v>187</v>
      </c>
      <c r="F1019" s="147" t="s">
        <v>1726</v>
      </c>
      <c r="I1019" s="148"/>
      <c r="L1019" s="34"/>
      <c r="M1019" s="149"/>
      <c r="T1019" s="55"/>
      <c r="AT1019" s="18" t="s">
        <v>187</v>
      </c>
      <c r="AU1019" s="18" t="s">
        <v>88</v>
      </c>
    </row>
    <row r="1020" spans="2:65" s="12" customFormat="1" ht="10.199999999999999">
      <c r="B1020" s="150"/>
      <c r="D1020" s="151" t="s">
        <v>189</v>
      </c>
      <c r="E1020" s="152" t="s">
        <v>32</v>
      </c>
      <c r="F1020" s="153" t="s">
        <v>2798</v>
      </c>
      <c r="H1020" s="152" t="s">
        <v>32</v>
      </c>
      <c r="I1020" s="154"/>
      <c r="L1020" s="150"/>
      <c r="M1020" s="155"/>
      <c r="T1020" s="156"/>
      <c r="AT1020" s="152" t="s">
        <v>189</v>
      </c>
      <c r="AU1020" s="152" t="s">
        <v>88</v>
      </c>
      <c r="AV1020" s="12" t="s">
        <v>86</v>
      </c>
      <c r="AW1020" s="12" t="s">
        <v>41</v>
      </c>
      <c r="AX1020" s="12" t="s">
        <v>79</v>
      </c>
      <c r="AY1020" s="152" t="s">
        <v>178</v>
      </c>
    </row>
    <row r="1021" spans="2:65" s="12" customFormat="1" ht="10.199999999999999">
      <c r="B1021" s="150"/>
      <c r="D1021" s="151" t="s">
        <v>189</v>
      </c>
      <c r="E1021" s="152" t="s">
        <v>32</v>
      </c>
      <c r="F1021" s="153" t="s">
        <v>475</v>
      </c>
      <c r="H1021" s="152" t="s">
        <v>32</v>
      </c>
      <c r="I1021" s="154"/>
      <c r="L1021" s="150"/>
      <c r="M1021" s="155"/>
      <c r="T1021" s="156"/>
      <c r="AT1021" s="152" t="s">
        <v>189</v>
      </c>
      <c r="AU1021" s="152" t="s">
        <v>88</v>
      </c>
      <c r="AV1021" s="12" t="s">
        <v>86</v>
      </c>
      <c r="AW1021" s="12" t="s">
        <v>41</v>
      </c>
      <c r="AX1021" s="12" t="s">
        <v>79</v>
      </c>
      <c r="AY1021" s="152" t="s">
        <v>178</v>
      </c>
    </row>
    <row r="1022" spans="2:65" s="13" customFormat="1" ht="10.199999999999999">
      <c r="B1022" s="157"/>
      <c r="D1022" s="151" t="s">
        <v>189</v>
      </c>
      <c r="E1022" s="158" t="s">
        <v>32</v>
      </c>
      <c r="F1022" s="159" t="s">
        <v>3201</v>
      </c>
      <c r="H1022" s="160">
        <v>1</v>
      </c>
      <c r="I1022" s="161"/>
      <c r="L1022" s="157"/>
      <c r="M1022" s="162"/>
      <c r="T1022" s="163"/>
      <c r="AT1022" s="158" t="s">
        <v>189</v>
      </c>
      <c r="AU1022" s="158" t="s">
        <v>88</v>
      </c>
      <c r="AV1022" s="13" t="s">
        <v>88</v>
      </c>
      <c r="AW1022" s="13" t="s">
        <v>41</v>
      </c>
      <c r="AX1022" s="13" t="s">
        <v>79</v>
      </c>
      <c r="AY1022" s="158" t="s">
        <v>178</v>
      </c>
    </row>
    <row r="1023" spans="2:65" s="13" customFormat="1" ht="10.199999999999999">
      <c r="B1023" s="157"/>
      <c r="D1023" s="151" t="s">
        <v>189</v>
      </c>
      <c r="E1023" s="158" t="s">
        <v>32</v>
      </c>
      <c r="F1023" s="159" t="s">
        <v>3188</v>
      </c>
      <c r="H1023" s="160">
        <v>1</v>
      </c>
      <c r="I1023" s="161"/>
      <c r="L1023" s="157"/>
      <c r="M1023" s="162"/>
      <c r="T1023" s="163"/>
      <c r="AT1023" s="158" t="s">
        <v>189</v>
      </c>
      <c r="AU1023" s="158" t="s">
        <v>88</v>
      </c>
      <c r="AV1023" s="13" t="s">
        <v>88</v>
      </c>
      <c r="AW1023" s="13" t="s">
        <v>41</v>
      </c>
      <c r="AX1023" s="13" t="s">
        <v>79</v>
      </c>
      <c r="AY1023" s="158" t="s">
        <v>178</v>
      </c>
    </row>
    <row r="1024" spans="2:65" s="13" customFormat="1" ht="10.199999999999999">
      <c r="B1024" s="157"/>
      <c r="D1024" s="151" t="s">
        <v>189</v>
      </c>
      <c r="E1024" s="158" t="s">
        <v>32</v>
      </c>
      <c r="F1024" s="159" t="s">
        <v>3189</v>
      </c>
      <c r="H1024" s="160">
        <v>1</v>
      </c>
      <c r="I1024" s="161"/>
      <c r="L1024" s="157"/>
      <c r="M1024" s="162"/>
      <c r="T1024" s="163"/>
      <c r="AT1024" s="158" t="s">
        <v>189</v>
      </c>
      <c r="AU1024" s="158" t="s">
        <v>88</v>
      </c>
      <c r="AV1024" s="13" t="s">
        <v>88</v>
      </c>
      <c r="AW1024" s="13" t="s">
        <v>41</v>
      </c>
      <c r="AX1024" s="13" t="s">
        <v>79</v>
      </c>
      <c r="AY1024" s="158" t="s">
        <v>178</v>
      </c>
    </row>
    <row r="1025" spans="2:65" s="13" customFormat="1" ht="10.199999999999999">
      <c r="B1025" s="157"/>
      <c r="D1025" s="151" t="s">
        <v>189</v>
      </c>
      <c r="E1025" s="158" t="s">
        <v>32</v>
      </c>
      <c r="F1025" s="159" t="s">
        <v>3190</v>
      </c>
      <c r="H1025" s="160">
        <v>1</v>
      </c>
      <c r="I1025" s="161"/>
      <c r="L1025" s="157"/>
      <c r="M1025" s="162"/>
      <c r="T1025" s="163"/>
      <c r="AT1025" s="158" t="s">
        <v>189</v>
      </c>
      <c r="AU1025" s="158" t="s">
        <v>88</v>
      </c>
      <c r="AV1025" s="13" t="s">
        <v>88</v>
      </c>
      <c r="AW1025" s="13" t="s">
        <v>41</v>
      </c>
      <c r="AX1025" s="13" t="s">
        <v>79</v>
      </c>
      <c r="AY1025" s="158" t="s">
        <v>178</v>
      </c>
    </row>
    <row r="1026" spans="2:65" s="13" customFormat="1" ht="10.199999999999999">
      <c r="B1026" s="157"/>
      <c r="D1026" s="151" t="s">
        <v>189</v>
      </c>
      <c r="E1026" s="158" t="s">
        <v>32</v>
      </c>
      <c r="F1026" s="159" t="s">
        <v>3191</v>
      </c>
      <c r="H1026" s="160">
        <v>1</v>
      </c>
      <c r="I1026" s="161"/>
      <c r="L1026" s="157"/>
      <c r="M1026" s="162"/>
      <c r="T1026" s="163"/>
      <c r="AT1026" s="158" t="s">
        <v>189</v>
      </c>
      <c r="AU1026" s="158" t="s">
        <v>88</v>
      </c>
      <c r="AV1026" s="13" t="s">
        <v>88</v>
      </c>
      <c r="AW1026" s="13" t="s">
        <v>41</v>
      </c>
      <c r="AX1026" s="13" t="s">
        <v>79</v>
      </c>
      <c r="AY1026" s="158" t="s">
        <v>178</v>
      </c>
    </row>
    <row r="1027" spans="2:65" s="13" customFormat="1" ht="10.199999999999999">
      <c r="B1027" s="157"/>
      <c r="D1027" s="151" t="s">
        <v>189</v>
      </c>
      <c r="E1027" s="158" t="s">
        <v>32</v>
      </c>
      <c r="F1027" s="159" t="s">
        <v>3192</v>
      </c>
      <c r="H1027" s="160">
        <v>1</v>
      </c>
      <c r="I1027" s="161"/>
      <c r="L1027" s="157"/>
      <c r="M1027" s="162"/>
      <c r="T1027" s="163"/>
      <c r="AT1027" s="158" t="s">
        <v>189</v>
      </c>
      <c r="AU1027" s="158" t="s">
        <v>88</v>
      </c>
      <c r="AV1027" s="13" t="s">
        <v>88</v>
      </c>
      <c r="AW1027" s="13" t="s">
        <v>41</v>
      </c>
      <c r="AX1027" s="13" t="s">
        <v>79</v>
      </c>
      <c r="AY1027" s="158" t="s">
        <v>178</v>
      </c>
    </row>
    <row r="1028" spans="2:65" s="13" customFormat="1" ht="10.199999999999999">
      <c r="B1028" s="157"/>
      <c r="D1028" s="151" t="s">
        <v>189</v>
      </c>
      <c r="E1028" s="158" t="s">
        <v>32</v>
      </c>
      <c r="F1028" s="159" t="s">
        <v>3193</v>
      </c>
      <c r="H1028" s="160">
        <v>1</v>
      </c>
      <c r="I1028" s="161"/>
      <c r="L1028" s="157"/>
      <c r="M1028" s="162"/>
      <c r="T1028" s="163"/>
      <c r="AT1028" s="158" t="s">
        <v>189</v>
      </c>
      <c r="AU1028" s="158" t="s">
        <v>88</v>
      </c>
      <c r="AV1028" s="13" t="s">
        <v>88</v>
      </c>
      <c r="AW1028" s="13" t="s">
        <v>41</v>
      </c>
      <c r="AX1028" s="13" t="s">
        <v>79</v>
      </c>
      <c r="AY1028" s="158" t="s">
        <v>178</v>
      </c>
    </row>
    <row r="1029" spans="2:65" s="13" customFormat="1" ht="10.199999999999999">
      <c r="B1029" s="157"/>
      <c r="D1029" s="151" t="s">
        <v>189</v>
      </c>
      <c r="E1029" s="158" t="s">
        <v>32</v>
      </c>
      <c r="F1029" s="159" t="s">
        <v>3202</v>
      </c>
      <c r="H1029" s="160">
        <v>1</v>
      </c>
      <c r="I1029" s="161"/>
      <c r="L1029" s="157"/>
      <c r="M1029" s="162"/>
      <c r="T1029" s="163"/>
      <c r="AT1029" s="158" t="s">
        <v>189</v>
      </c>
      <c r="AU1029" s="158" t="s">
        <v>88</v>
      </c>
      <c r="AV1029" s="13" t="s">
        <v>88</v>
      </c>
      <c r="AW1029" s="13" t="s">
        <v>41</v>
      </c>
      <c r="AX1029" s="13" t="s">
        <v>79</v>
      </c>
      <c r="AY1029" s="158" t="s">
        <v>178</v>
      </c>
    </row>
    <row r="1030" spans="2:65" s="13" customFormat="1" ht="10.199999999999999">
      <c r="B1030" s="157"/>
      <c r="D1030" s="151" t="s">
        <v>189</v>
      </c>
      <c r="E1030" s="158" t="s">
        <v>32</v>
      </c>
      <c r="F1030" s="159" t="s">
        <v>3194</v>
      </c>
      <c r="H1030" s="160">
        <v>1</v>
      </c>
      <c r="I1030" s="161"/>
      <c r="L1030" s="157"/>
      <c r="M1030" s="162"/>
      <c r="T1030" s="163"/>
      <c r="AT1030" s="158" t="s">
        <v>189</v>
      </c>
      <c r="AU1030" s="158" t="s">
        <v>88</v>
      </c>
      <c r="AV1030" s="13" t="s">
        <v>88</v>
      </c>
      <c r="AW1030" s="13" t="s">
        <v>41</v>
      </c>
      <c r="AX1030" s="13" t="s">
        <v>79</v>
      </c>
      <c r="AY1030" s="158" t="s">
        <v>178</v>
      </c>
    </row>
    <row r="1031" spans="2:65" s="13" customFormat="1" ht="10.199999999999999">
      <c r="B1031" s="157"/>
      <c r="D1031" s="151" t="s">
        <v>189</v>
      </c>
      <c r="E1031" s="158" t="s">
        <v>32</v>
      </c>
      <c r="F1031" s="159" t="s">
        <v>3195</v>
      </c>
      <c r="H1031" s="160">
        <v>1</v>
      </c>
      <c r="I1031" s="161"/>
      <c r="L1031" s="157"/>
      <c r="M1031" s="162"/>
      <c r="T1031" s="163"/>
      <c r="AT1031" s="158" t="s">
        <v>189</v>
      </c>
      <c r="AU1031" s="158" t="s">
        <v>88</v>
      </c>
      <c r="AV1031" s="13" t="s">
        <v>88</v>
      </c>
      <c r="AW1031" s="13" t="s">
        <v>41</v>
      </c>
      <c r="AX1031" s="13" t="s">
        <v>79</v>
      </c>
      <c r="AY1031" s="158" t="s">
        <v>178</v>
      </c>
    </row>
    <row r="1032" spans="2:65" s="13" customFormat="1" ht="10.199999999999999">
      <c r="B1032" s="157"/>
      <c r="D1032" s="151" t="s">
        <v>189</v>
      </c>
      <c r="E1032" s="158" t="s">
        <v>32</v>
      </c>
      <c r="F1032" s="159" t="s">
        <v>3196</v>
      </c>
      <c r="H1032" s="160">
        <v>1</v>
      </c>
      <c r="I1032" s="161"/>
      <c r="L1032" s="157"/>
      <c r="M1032" s="162"/>
      <c r="T1032" s="163"/>
      <c r="AT1032" s="158" t="s">
        <v>189</v>
      </c>
      <c r="AU1032" s="158" t="s">
        <v>88</v>
      </c>
      <c r="AV1032" s="13" t="s">
        <v>88</v>
      </c>
      <c r="AW1032" s="13" t="s">
        <v>41</v>
      </c>
      <c r="AX1032" s="13" t="s">
        <v>79</v>
      </c>
      <c r="AY1032" s="158" t="s">
        <v>178</v>
      </c>
    </row>
    <row r="1033" spans="2:65" s="13" customFormat="1" ht="10.199999999999999">
      <c r="B1033" s="157"/>
      <c r="D1033" s="151" t="s">
        <v>189</v>
      </c>
      <c r="E1033" s="158" t="s">
        <v>32</v>
      </c>
      <c r="F1033" s="159" t="s">
        <v>3140</v>
      </c>
      <c r="H1033" s="160">
        <v>1</v>
      </c>
      <c r="I1033" s="161"/>
      <c r="L1033" s="157"/>
      <c r="M1033" s="162"/>
      <c r="T1033" s="163"/>
      <c r="AT1033" s="158" t="s">
        <v>189</v>
      </c>
      <c r="AU1033" s="158" t="s">
        <v>88</v>
      </c>
      <c r="AV1033" s="13" t="s">
        <v>88</v>
      </c>
      <c r="AW1033" s="13" t="s">
        <v>41</v>
      </c>
      <c r="AX1033" s="13" t="s">
        <v>79</v>
      </c>
      <c r="AY1033" s="158" t="s">
        <v>178</v>
      </c>
    </row>
    <row r="1034" spans="2:65" s="14" customFormat="1" ht="10.199999999999999">
      <c r="B1034" s="164"/>
      <c r="D1034" s="151" t="s">
        <v>189</v>
      </c>
      <c r="E1034" s="165" t="s">
        <v>32</v>
      </c>
      <c r="F1034" s="166" t="s">
        <v>192</v>
      </c>
      <c r="H1034" s="167">
        <v>12</v>
      </c>
      <c r="I1034" s="168"/>
      <c r="L1034" s="164"/>
      <c r="M1034" s="169"/>
      <c r="T1034" s="170"/>
      <c r="AT1034" s="165" t="s">
        <v>189</v>
      </c>
      <c r="AU1034" s="165" t="s">
        <v>88</v>
      </c>
      <c r="AV1034" s="14" t="s">
        <v>185</v>
      </c>
      <c r="AW1034" s="14" t="s">
        <v>41</v>
      </c>
      <c r="AX1034" s="14" t="s">
        <v>86</v>
      </c>
      <c r="AY1034" s="165" t="s">
        <v>178</v>
      </c>
    </row>
    <row r="1035" spans="2:65" s="1" customFormat="1" ht="16.5" customHeight="1">
      <c r="B1035" s="34"/>
      <c r="C1035" s="171" t="s">
        <v>1826</v>
      </c>
      <c r="D1035" s="171" t="s">
        <v>398</v>
      </c>
      <c r="E1035" s="172" t="s">
        <v>1732</v>
      </c>
      <c r="F1035" s="173" t="s">
        <v>1733</v>
      </c>
      <c r="G1035" s="174" t="s">
        <v>219</v>
      </c>
      <c r="H1035" s="175">
        <v>12.24</v>
      </c>
      <c r="I1035" s="176"/>
      <c r="J1035" s="177">
        <f>ROUND(I1035*H1035,2)</f>
        <v>0</v>
      </c>
      <c r="K1035" s="173" t="s">
        <v>184</v>
      </c>
      <c r="L1035" s="178"/>
      <c r="M1035" s="179" t="s">
        <v>32</v>
      </c>
      <c r="N1035" s="180" t="s">
        <v>50</v>
      </c>
      <c r="P1035" s="142">
        <f>O1035*H1035</f>
        <v>0</v>
      </c>
      <c r="Q1035" s="142">
        <v>0.52600000000000002</v>
      </c>
      <c r="R1035" s="142">
        <f>Q1035*H1035</f>
        <v>6.4382400000000004</v>
      </c>
      <c r="S1035" s="142">
        <v>0</v>
      </c>
      <c r="T1035" s="143">
        <f>S1035*H1035</f>
        <v>0</v>
      </c>
      <c r="AR1035" s="144" t="s">
        <v>241</v>
      </c>
      <c r="AT1035" s="144" t="s">
        <v>398</v>
      </c>
      <c r="AU1035" s="144" t="s">
        <v>88</v>
      </c>
      <c r="AY1035" s="18" t="s">
        <v>178</v>
      </c>
      <c r="BE1035" s="145">
        <f>IF(N1035="základní",J1035,0)</f>
        <v>0</v>
      </c>
      <c r="BF1035" s="145">
        <f>IF(N1035="snížená",J1035,0)</f>
        <v>0</v>
      </c>
      <c r="BG1035" s="145">
        <f>IF(N1035="zákl. přenesená",J1035,0)</f>
        <v>0</v>
      </c>
      <c r="BH1035" s="145">
        <f>IF(N1035="sníž. přenesená",J1035,0)</f>
        <v>0</v>
      </c>
      <c r="BI1035" s="145">
        <f>IF(N1035="nulová",J1035,0)</f>
        <v>0</v>
      </c>
      <c r="BJ1035" s="18" t="s">
        <v>86</v>
      </c>
      <c r="BK1035" s="145">
        <f>ROUND(I1035*H1035,2)</f>
        <v>0</v>
      </c>
      <c r="BL1035" s="18" t="s">
        <v>185</v>
      </c>
      <c r="BM1035" s="144" t="s">
        <v>3203</v>
      </c>
    </row>
    <row r="1036" spans="2:65" s="13" customFormat="1" ht="10.199999999999999">
      <c r="B1036" s="157"/>
      <c r="D1036" s="151" t="s">
        <v>189</v>
      </c>
      <c r="F1036" s="159" t="s">
        <v>3204</v>
      </c>
      <c r="H1036" s="160">
        <v>12.24</v>
      </c>
      <c r="I1036" s="161"/>
      <c r="L1036" s="157"/>
      <c r="M1036" s="162"/>
      <c r="T1036" s="163"/>
      <c r="AT1036" s="158" t="s">
        <v>189</v>
      </c>
      <c r="AU1036" s="158" t="s">
        <v>88</v>
      </c>
      <c r="AV1036" s="13" t="s">
        <v>88</v>
      </c>
      <c r="AW1036" s="13" t="s">
        <v>4</v>
      </c>
      <c r="AX1036" s="13" t="s">
        <v>86</v>
      </c>
      <c r="AY1036" s="158" t="s">
        <v>178</v>
      </c>
    </row>
    <row r="1037" spans="2:65" s="1" customFormat="1" ht="24.15" customHeight="1">
      <c r="B1037" s="34"/>
      <c r="C1037" s="171" t="s">
        <v>1831</v>
      </c>
      <c r="D1037" s="171" t="s">
        <v>398</v>
      </c>
      <c r="E1037" s="172" t="s">
        <v>772</v>
      </c>
      <c r="F1037" s="173" t="s">
        <v>773</v>
      </c>
      <c r="G1037" s="174" t="s">
        <v>219</v>
      </c>
      <c r="H1037" s="175">
        <v>12</v>
      </c>
      <c r="I1037" s="176"/>
      <c r="J1037" s="177">
        <f>ROUND(I1037*H1037,2)</f>
        <v>0</v>
      </c>
      <c r="K1037" s="173" t="s">
        <v>184</v>
      </c>
      <c r="L1037" s="178"/>
      <c r="M1037" s="179" t="s">
        <v>32</v>
      </c>
      <c r="N1037" s="180" t="s">
        <v>50</v>
      </c>
      <c r="P1037" s="142">
        <f>O1037*H1037</f>
        <v>0</v>
      </c>
      <c r="Q1037" s="142">
        <v>2E-3</v>
      </c>
      <c r="R1037" s="142">
        <f>Q1037*H1037</f>
        <v>2.4E-2</v>
      </c>
      <c r="S1037" s="142">
        <v>0</v>
      </c>
      <c r="T1037" s="143">
        <f>S1037*H1037</f>
        <v>0</v>
      </c>
      <c r="AR1037" s="144" t="s">
        <v>241</v>
      </c>
      <c r="AT1037" s="144" t="s">
        <v>398</v>
      </c>
      <c r="AU1037" s="144" t="s">
        <v>88</v>
      </c>
      <c r="AY1037" s="18" t="s">
        <v>178</v>
      </c>
      <c r="BE1037" s="145">
        <f>IF(N1037="základní",J1037,0)</f>
        <v>0</v>
      </c>
      <c r="BF1037" s="145">
        <f>IF(N1037="snížená",J1037,0)</f>
        <v>0</v>
      </c>
      <c r="BG1037" s="145">
        <f>IF(N1037="zákl. přenesená",J1037,0)</f>
        <v>0</v>
      </c>
      <c r="BH1037" s="145">
        <f>IF(N1037="sníž. přenesená",J1037,0)</f>
        <v>0</v>
      </c>
      <c r="BI1037" s="145">
        <f>IF(N1037="nulová",J1037,0)</f>
        <v>0</v>
      </c>
      <c r="BJ1037" s="18" t="s">
        <v>86</v>
      </c>
      <c r="BK1037" s="145">
        <f>ROUND(I1037*H1037,2)</f>
        <v>0</v>
      </c>
      <c r="BL1037" s="18" t="s">
        <v>185</v>
      </c>
      <c r="BM1037" s="144" t="s">
        <v>3205</v>
      </c>
    </row>
    <row r="1038" spans="2:65" s="1" customFormat="1" ht="24.15" customHeight="1">
      <c r="B1038" s="34"/>
      <c r="C1038" s="133" t="s">
        <v>1839</v>
      </c>
      <c r="D1038" s="133" t="s">
        <v>180</v>
      </c>
      <c r="E1038" s="134" t="s">
        <v>816</v>
      </c>
      <c r="F1038" s="135" t="s">
        <v>817</v>
      </c>
      <c r="G1038" s="136" t="s">
        <v>219</v>
      </c>
      <c r="H1038" s="137">
        <v>19</v>
      </c>
      <c r="I1038" s="138"/>
      <c r="J1038" s="139">
        <f>ROUND(I1038*H1038,2)</f>
        <v>0</v>
      </c>
      <c r="K1038" s="135" t="s">
        <v>184</v>
      </c>
      <c r="L1038" s="34"/>
      <c r="M1038" s="140" t="s">
        <v>32</v>
      </c>
      <c r="N1038" s="141" t="s">
        <v>50</v>
      </c>
      <c r="P1038" s="142">
        <f>O1038*H1038</f>
        <v>0</v>
      </c>
      <c r="Q1038" s="142">
        <v>1.218E-2</v>
      </c>
      <c r="R1038" s="142">
        <f>Q1038*H1038</f>
        <v>0.23141999999999999</v>
      </c>
      <c r="S1038" s="142">
        <v>0</v>
      </c>
      <c r="T1038" s="143">
        <f>S1038*H1038</f>
        <v>0</v>
      </c>
      <c r="AR1038" s="144" t="s">
        <v>185</v>
      </c>
      <c r="AT1038" s="144" t="s">
        <v>180</v>
      </c>
      <c r="AU1038" s="144" t="s">
        <v>88</v>
      </c>
      <c r="AY1038" s="18" t="s">
        <v>178</v>
      </c>
      <c r="BE1038" s="145">
        <f>IF(N1038="základní",J1038,0)</f>
        <v>0</v>
      </c>
      <c r="BF1038" s="145">
        <f>IF(N1038="snížená",J1038,0)</f>
        <v>0</v>
      </c>
      <c r="BG1038" s="145">
        <f>IF(N1038="zákl. přenesená",J1038,0)</f>
        <v>0</v>
      </c>
      <c r="BH1038" s="145">
        <f>IF(N1038="sníž. přenesená",J1038,0)</f>
        <v>0</v>
      </c>
      <c r="BI1038" s="145">
        <f>IF(N1038="nulová",J1038,0)</f>
        <v>0</v>
      </c>
      <c r="BJ1038" s="18" t="s">
        <v>86</v>
      </c>
      <c r="BK1038" s="145">
        <f>ROUND(I1038*H1038,2)</f>
        <v>0</v>
      </c>
      <c r="BL1038" s="18" t="s">
        <v>185</v>
      </c>
      <c r="BM1038" s="144" t="s">
        <v>3206</v>
      </c>
    </row>
    <row r="1039" spans="2:65" s="1" customFormat="1" ht="10.199999999999999">
      <c r="B1039" s="34"/>
      <c r="D1039" s="146" t="s">
        <v>187</v>
      </c>
      <c r="F1039" s="147" t="s">
        <v>819</v>
      </c>
      <c r="I1039" s="148"/>
      <c r="L1039" s="34"/>
      <c r="M1039" s="149"/>
      <c r="T1039" s="55"/>
      <c r="AT1039" s="18" t="s">
        <v>187</v>
      </c>
      <c r="AU1039" s="18" t="s">
        <v>88</v>
      </c>
    </row>
    <row r="1040" spans="2:65" s="12" customFormat="1" ht="10.199999999999999">
      <c r="B1040" s="150"/>
      <c r="D1040" s="151" t="s">
        <v>189</v>
      </c>
      <c r="E1040" s="152" t="s">
        <v>32</v>
      </c>
      <c r="F1040" s="153" t="s">
        <v>2798</v>
      </c>
      <c r="H1040" s="152" t="s">
        <v>32</v>
      </c>
      <c r="I1040" s="154"/>
      <c r="L1040" s="150"/>
      <c r="M1040" s="155"/>
      <c r="T1040" s="156"/>
      <c r="AT1040" s="152" t="s">
        <v>189</v>
      </c>
      <c r="AU1040" s="152" t="s">
        <v>88</v>
      </c>
      <c r="AV1040" s="12" t="s">
        <v>86</v>
      </c>
      <c r="AW1040" s="12" t="s">
        <v>41</v>
      </c>
      <c r="AX1040" s="12" t="s">
        <v>79</v>
      </c>
      <c r="AY1040" s="152" t="s">
        <v>178</v>
      </c>
    </row>
    <row r="1041" spans="2:65" s="12" customFormat="1" ht="10.199999999999999">
      <c r="B1041" s="150"/>
      <c r="D1041" s="151" t="s">
        <v>189</v>
      </c>
      <c r="E1041" s="152" t="s">
        <v>32</v>
      </c>
      <c r="F1041" s="153" t="s">
        <v>475</v>
      </c>
      <c r="H1041" s="152" t="s">
        <v>32</v>
      </c>
      <c r="I1041" s="154"/>
      <c r="L1041" s="150"/>
      <c r="M1041" s="155"/>
      <c r="T1041" s="156"/>
      <c r="AT1041" s="152" t="s">
        <v>189</v>
      </c>
      <c r="AU1041" s="152" t="s">
        <v>88</v>
      </c>
      <c r="AV1041" s="12" t="s">
        <v>86</v>
      </c>
      <c r="AW1041" s="12" t="s">
        <v>41</v>
      </c>
      <c r="AX1041" s="12" t="s">
        <v>79</v>
      </c>
      <c r="AY1041" s="152" t="s">
        <v>178</v>
      </c>
    </row>
    <row r="1042" spans="2:65" s="13" customFormat="1" ht="10.199999999999999">
      <c r="B1042" s="157"/>
      <c r="D1042" s="151" t="s">
        <v>189</v>
      </c>
      <c r="E1042" s="158" t="s">
        <v>32</v>
      </c>
      <c r="F1042" s="159" t="s">
        <v>3207</v>
      </c>
      <c r="H1042" s="160">
        <v>19</v>
      </c>
      <c r="I1042" s="161"/>
      <c r="L1042" s="157"/>
      <c r="M1042" s="162"/>
      <c r="T1042" s="163"/>
      <c r="AT1042" s="158" t="s">
        <v>189</v>
      </c>
      <c r="AU1042" s="158" t="s">
        <v>88</v>
      </c>
      <c r="AV1042" s="13" t="s">
        <v>88</v>
      </c>
      <c r="AW1042" s="13" t="s">
        <v>41</v>
      </c>
      <c r="AX1042" s="13" t="s">
        <v>79</v>
      </c>
      <c r="AY1042" s="158" t="s">
        <v>178</v>
      </c>
    </row>
    <row r="1043" spans="2:65" s="14" customFormat="1" ht="10.199999999999999">
      <c r="B1043" s="164"/>
      <c r="D1043" s="151" t="s">
        <v>189</v>
      </c>
      <c r="E1043" s="165" t="s">
        <v>32</v>
      </c>
      <c r="F1043" s="166" t="s">
        <v>192</v>
      </c>
      <c r="H1043" s="167">
        <v>19</v>
      </c>
      <c r="I1043" s="168"/>
      <c r="L1043" s="164"/>
      <c r="M1043" s="169"/>
      <c r="T1043" s="170"/>
      <c r="AT1043" s="165" t="s">
        <v>189</v>
      </c>
      <c r="AU1043" s="165" t="s">
        <v>88</v>
      </c>
      <c r="AV1043" s="14" t="s">
        <v>185</v>
      </c>
      <c r="AW1043" s="14" t="s">
        <v>41</v>
      </c>
      <c r="AX1043" s="14" t="s">
        <v>86</v>
      </c>
      <c r="AY1043" s="165" t="s">
        <v>178</v>
      </c>
    </row>
    <row r="1044" spans="2:65" s="1" customFormat="1" ht="24.15" customHeight="1">
      <c r="B1044" s="34"/>
      <c r="C1044" s="171" t="s">
        <v>1844</v>
      </c>
      <c r="D1044" s="171" t="s">
        <v>398</v>
      </c>
      <c r="E1044" s="172" t="s">
        <v>821</v>
      </c>
      <c r="F1044" s="173" t="s">
        <v>822</v>
      </c>
      <c r="G1044" s="174" t="s">
        <v>219</v>
      </c>
      <c r="H1044" s="175">
        <v>19.38</v>
      </c>
      <c r="I1044" s="176"/>
      <c r="J1044" s="177">
        <f>ROUND(I1044*H1044,2)</f>
        <v>0</v>
      </c>
      <c r="K1044" s="173" t="s">
        <v>184</v>
      </c>
      <c r="L1044" s="178"/>
      <c r="M1044" s="179" t="s">
        <v>32</v>
      </c>
      <c r="N1044" s="180" t="s">
        <v>50</v>
      </c>
      <c r="P1044" s="142">
        <f>O1044*H1044</f>
        <v>0</v>
      </c>
      <c r="Q1044" s="142">
        <v>0.58499999999999996</v>
      </c>
      <c r="R1044" s="142">
        <f>Q1044*H1044</f>
        <v>11.337299999999999</v>
      </c>
      <c r="S1044" s="142">
        <v>0</v>
      </c>
      <c r="T1044" s="143">
        <f>S1044*H1044</f>
        <v>0</v>
      </c>
      <c r="AR1044" s="144" t="s">
        <v>241</v>
      </c>
      <c r="AT1044" s="144" t="s">
        <v>398</v>
      </c>
      <c r="AU1044" s="144" t="s">
        <v>88</v>
      </c>
      <c r="AY1044" s="18" t="s">
        <v>178</v>
      </c>
      <c r="BE1044" s="145">
        <f>IF(N1044="základní",J1044,0)</f>
        <v>0</v>
      </c>
      <c r="BF1044" s="145">
        <f>IF(N1044="snížená",J1044,0)</f>
        <v>0</v>
      </c>
      <c r="BG1044" s="145">
        <f>IF(N1044="zákl. přenesená",J1044,0)</f>
        <v>0</v>
      </c>
      <c r="BH1044" s="145">
        <f>IF(N1044="sníž. přenesená",J1044,0)</f>
        <v>0</v>
      </c>
      <c r="BI1044" s="145">
        <f>IF(N1044="nulová",J1044,0)</f>
        <v>0</v>
      </c>
      <c r="BJ1044" s="18" t="s">
        <v>86</v>
      </c>
      <c r="BK1044" s="145">
        <f>ROUND(I1044*H1044,2)</f>
        <v>0</v>
      </c>
      <c r="BL1044" s="18" t="s">
        <v>185</v>
      </c>
      <c r="BM1044" s="144" t="s">
        <v>3208</v>
      </c>
    </row>
    <row r="1045" spans="2:65" s="13" customFormat="1" ht="10.199999999999999">
      <c r="B1045" s="157"/>
      <c r="D1045" s="151" t="s">
        <v>189</v>
      </c>
      <c r="F1045" s="159" t="s">
        <v>3209</v>
      </c>
      <c r="H1045" s="160">
        <v>19.38</v>
      </c>
      <c r="I1045" s="161"/>
      <c r="L1045" s="157"/>
      <c r="M1045" s="162"/>
      <c r="T1045" s="163"/>
      <c r="AT1045" s="158" t="s">
        <v>189</v>
      </c>
      <c r="AU1045" s="158" t="s">
        <v>88</v>
      </c>
      <c r="AV1045" s="13" t="s">
        <v>88</v>
      </c>
      <c r="AW1045" s="13" t="s">
        <v>4</v>
      </c>
      <c r="AX1045" s="13" t="s">
        <v>86</v>
      </c>
      <c r="AY1045" s="158" t="s">
        <v>178</v>
      </c>
    </row>
    <row r="1046" spans="2:65" s="1" customFormat="1" ht="24.15" customHeight="1">
      <c r="B1046" s="34"/>
      <c r="C1046" s="133" t="s">
        <v>1846</v>
      </c>
      <c r="D1046" s="133" t="s">
        <v>180</v>
      </c>
      <c r="E1046" s="134" t="s">
        <v>2693</v>
      </c>
      <c r="F1046" s="135" t="s">
        <v>2694</v>
      </c>
      <c r="G1046" s="136" t="s">
        <v>219</v>
      </c>
      <c r="H1046" s="137">
        <v>1</v>
      </c>
      <c r="I1046" s="138"/>
      <c r="J1046" s="139">
        <f>ROUND(I1046*H1046,2)</f>
        <v>0</v>
      </c>
      <c r="K1046" s="135" t="s">
        <v>184</v>
      </c>
      <c r="L1046" s="34"/>
      <c r="M1046" s="140" t="s">
        <v>32</v>
      </c>
      <c r="N1046" s="141" t="s">
        <v>50</v>
      </c>
      <c r="P1046" s="142">
        <f>O1046*H1046</f>
        <v>0</v>
      </c>
      <c r="Q1046" s="142">
        <v>9.8899999999999995E-3</v>
      </c>
      <c r="R1046" s="142">
        <f>Q1046*H1046</f>
        <v>9.8899999999999995E-3</v>
      </c>
      <c r="S1046" s="142">
        <v>0</v>
      </c>
      <c r="T1046" s="143">
        <f>S1046*H1046</f>
        <v>0</v>
      </c>
      <c r="AR1046" s="144" t="s">
        <v>185</v>
      </c>
      <c r="AT1046" s="144" t="s">
        <v>180</v>
      </c>
      <c r="AU1046" s="144" t="s">
        <v>88</v>
      </c>
      <c r="AY1046" s="18" t="s">
        <v>178</v>
      </c>
      <c r="BE1046" s="145">
        <f>IF(N1046="základní",J1046,0)</f>
        <v>0</v>
      </c>
      <c r="BF1046" s="145">
        <f>IF(N1046="snížená",J1046,0)</f>
        <v>0</v>
      </c>
      <c r="BG1046" s="145">
        <f>IF(N1046="zákl. přenesená",J1046,0)</f>
        <v>0</v>
      </c>
      <c r="BH1046" s="145">
        <f>IF(N1046="sníž. přenesená",J1046,0)</f>
        <v>0</v>
      </c>
      <c r="BI1046" s="145">
        <f>IF(N1046="nulová",J1046,0)</f>
        <v>0</v>
      </c>
      <c r="BJ1046" s="18" t="s">
        <v>86</v>
      </c>
      <c r="BK1046" s="145">
        <f>ROUND(I1046*H1046,2)</f>
        <v>0</v>
      </c>
      <c r="BL1046" s="18" t="s">
        <v>185</v>
      </c>
      <c r="BM1046" s="144" t="s">
        <v>3210</v>
      </c>
    </row>
    <row r="1047" spans="2:65" s="1" customFormat="1" ht="10.199999999999999">
      <c r="B1047" s="34"/>
      <c r="D1047" s="146" t="s">
        <v>187</v>
      </c>
      <c r="F1047" s="147" t="s">
        <v>2696</v>
      </c>
      <c r="I1047" s="148"/>
      <c r="L1047" s="34"/>
      <c r="M1047" s="149"/>
      <c r="T1047" s="55"/>
      <c r="AT1047" s="18" t="s">
        <v>187</v>
      </c>
      <c r="AU1047" s="18" t="s">
        <v>88</v>
      </c>
    </row>
    <row r="1048" spans="2:65" s="12" customFormat="1" ht="10.199999999999999">
      <c r="B1048" s="150"/>
      <c r="D1048" s="151" t="s">
        <v>189</v>
      </c>
      <c r="E1048" s="152" t="s">
        <v>32</v>
      </c>
      <c r="F1048" s="153" t="s">
        <v>2798</v>
      </c>
      <c r="H1048" s="152" t="s">
        <v>32</v>
      </c>
      <c r="I1048" s="154"/>
      <c r="L1048" s="150"/>
      <c r="M1048" s="155"/>
      <c r="T1048" s="156"/>
      <c r="AT1048" s="152" t="s">
        <v>189</v>
      </c>
      <c r="AU1048" s="152" t="s">
        <v>88</v>
      </c>
      <c r="AV1048" s="12" t="s">
        <v>86</v>
      </c>
      <c r="AW1048" s="12" t="s">
        <v>41</v>
      </c>
      <c r="AX1048" s="12" t="s">
        <v>79</v>
      </c>
      <c r="AY1048" s="152" t="s">
        <v>178</v>
      </c>
    </row>
    <row r="1049" spans="2:65" s="12" customFormat="1" ht="10.199999999999999">
      <c r="B1049" s="150"/>
      <c r="D1049" s="151" t="s">
        <v>189</v>
      </c>
      <c r="E1049" s="152" t="s">
        <v>32</v>
      </c>
      <c r="F1049" s="153" t="s">
        <v>475</v>
      </c>
      <c r="H1049" s="152" t="s">
        <v>32</v>
      </c>
      <c r="I1049" s="154"/>
      <c r="L1049" s="150"/>
      <c r="M1049" s="155"/>
      <c r="T1049" s="156"/>
      <c r="AT1049" s="152" t="s">
        <v>189</v>
      </c>
      <c r="AU1049" s="152" t="s">
        <v>88</v>
      </c>
      <c r="AV1049" s="12" t="s">
        <v>86</v>
      </c>
      <c r="AW1049" s="12" t="s">
        <v>41</v>
      </c>
      <c r="AX1049" s="12" t="s">
        <v>79</v>
      </c>
      <c r="AY1049" s="152" t="s">
        <v>178</v>
      </c>
    </row>
    <row r="1050" spans="2:65" s="13" customFormat="1" ht="10.199999999999999">
      <c r="B1050" s="157"/>
      <c r="D1050" s="151" t="s">
        <v>189</v>
      </c>
      <c r="E1050" s="158" t="s">
        <v>32</v>
      </c>
      <c r="F1050" s="159" t="s">
        <v>3182</v>
      </c>
      <c r="H1050" s="160">
        <v>1</v>
      </c>
      <c r="I1050" s="161"/>
      <c r="L1050" s="157"/>
      <c r="M1050" s="162"/>
      <c r="T1050" s="163"/>
      <c r="AT1050" s="158" t="s">
        <v>189</v>
      </c>
      <c r="AU1050" s="158" t="s">
        <v>88</v>
      </c>
      <c r="AV1050" s="13" t="s">
        <v>88</v>
      </c>
      <c r="AW1050" s="13" t="s">
        <v>41</v>
      </c>
      <c r="AX1050" s="13" t="s">
        <v>79</v>
      </c>
      <c r="AY1050" s="158" t="s">
        <v>178</v>
      </c>
    </row>
    <row r="1051" spans="2:65" s="14" customFormat="1" ht="10.199999999999999">
      <c r="B1051" s="164"/>
      <c r="D1051" s="151" t="s">
        <v>189</v>
      </c>
      <c r="E1051" s="165" t="s">
        <v>32</v>
      </c>
      <c r="F1051" s="166" t="s">
        <v>192</v>
      </c>
      <c r="H1051" s="167">
        <v>1</v>
      </c>
      <c r="I1051" s="168"/>
      <c r="L1051" s="164"/>
      <c r="M1051" s="169"/>
      <c r="T1051" s="170"/>
      <c r="AT1051" s="165" t="s">
        <v>189</v>
      </c>
      <c r="AU1051" s="165" t="s">
        <v>88</v>
      </c>
      <c r="AV1051" s="14" t="s">
        <v>185</v>
      </c>
      <c r="AW1051" s="14" t="s">
        <v>41</v>
      </c>
      <c r="AX1051" s="14" t="s">
        <v>86</v>
      </c>
      <c r="AY1051" s="165" t="s">
        <v>178</v>
      </c>
    </row>
    <row r="1052" spans="2:65" s="1" customFormat="1" ht="24.15" customHeight="1">
      <c r="B1052" s="34"/>
      <c r="C1052" s="171" t="s">
        <v>1853</v>
      </c>
      <c r="D1052" s="171" t="s">
        <v>398</v>
      </c>
      <c r="E1052" s="172" t="s">
        <v>3211</v>
      </c>
      <c r="F1052" s="173" t="s">
        <v>3212</v>
      </c>
      <c r="G1052" s="174" t="s">
        <v>219</v>
      </c>
      <c r="H1052" s="175">
        <v>1.02</v>
      </c>
      <c r="I1052" s="176"/>
      <c r="J1052" s="177">
        <f>ROUND(I1052*H1052,2)</f>
        <v>0</v>
      </c>
      <c r="K1052" s="173" t="s">
        <v>184</v>
      </c>
      <c r="L1052" s="178"/>
      <c r="M1052" s="179" t="s">
        <v>32</v>
      </c>
      <c r="N1052" s="180" t="s">
        <v>50</v>
      </c>
      <c r="P1052" s="142">
        <f>O1052*H1052</f>
        <v>0</v>
      </c>
      <c r="Q1052" s="142">
        <v>0.44900000000000001</v>
      </c>
      <c r="R1052" s="142">
        <f>Q1052*H1052</f>
        <v>0.45798</v>
      </c>
      <c r="S1052" s="142">
        <v>0</v>
      </c>
      <c r="T1052" s="143">
        <f>S1052*H1052</f>
        <v>0</v>
      </c>
      <c r="AR1052" s="144" t="s">
        <v>241</v>
      </c>
      <c r="AT1052" s="144" t="s">
        <v>398</v>
      </c>
      <c r="AU1052" s="144" t="s">
        <v>88</v>
      </c>
      <c r="AY1052" s="18" t="s">
        <v>178</v>
      </c>
      <c r="BE1052" s="145">
        <f>IF(N1052="základní",J1052,0)</f>
        <v>0</v>
      </c>
      <c r="BF1052" s="145">
        <f>IF(N1052="snížená",J1052,0)</f>
        <v>0</v>
      </c>
      <c r="BG1052" s="145">
        <f>IF(N1052="zákl. přenesená",J1052,0)</f>
        <v>0</v>
      </c>
      <c r="BH1052" s="145">
        <f>IF(N1052="sníž. přenesená",J1052,0)</f>
        <v>0</v>
      </c>
      <c r="BI1052" s="145">
        <f>IF(N1052="nulová",J1052,0)</f>
        <v>0</v>
      </c>
      <c r="BJ1052" s="18" t="s">
        <v>86</v>
      </c>
      <c r="BK1052" s="145">
        <f>ROUND(I1052*H1052,2)</f>
        <v>0</v>
      </c>
      <c r="BL1052" s="18" t="s">
        <v>185</v>
      </c>
      <c r="BM1052" s="144" t="s">
        <v>3213</v>
      </c>
    </row>
    <row r="1053" spans="2:65" s="13" customFormat="1" ht="10.199999999999999">
      <c r="B1053" s="157"/>
      <c r="D1053" s="151" t="s">
        <v>189</v>
      </c>
      <c r="F1053" s="159" t="s">
        <v>784</v>
      </c>
      <c r="H1053" s="160">
        <v>1.02</v>
      </c>
      <c r="I1053" s="161"/>
      <c r="L1053" s="157"/>
      <c r="M1053" s="162"/>
      <c r="T1053" s="163"/>
      <c r="AT1053" s="158" t="s">
        <v>189</v>
      </c>
      <c r="AU1053" s="158" t="s">
        <v>88</v>
      </c>
      <c r="AV1053" s="13" t="s">
        <v>88</v>
      </c>
      <c r="AW1053" s="13" t="s">
        <v>4</v>
      </c>
      <c r="AX1053" s="13" t="s">
        <v>86</v>
      </c>
      <c r="AY1053" s="158" t="s">
        <v>178</v>
      </c>
    </row>
    <row r="1054" spans="2:65" s="1" customFormat="1" ht="37.799999999999997" customHeight="1">
      <c r="B1054" s="34"/>
      <c r="C1054" s="133" t="s">
        <v>1855</v>
      </c>
      <c r="D1054" s="133" t="s">
        <v>180</v>
      </c>
      <c r="E1054" s="134" t="s">
        <v>3214</v>
      </c>
      <c r="F1054" s="135" t="s">
        <v>3215</v>
      </c>
      <c r="G1054" s="136" t="s">
        <v>202</v>
      </c>
      <c r="H1054" s="137">
        <v>11</v>
      </c>
      <c r="I1054" s="138"/>
      <c r="J1054" s="139">
        <f>ROUND(I1054*H1054,2)</f>
        <v>0</v>
      </c>
      <c r="K1054" s="135" t="s">
        <v>184</v>
      </c>
      <c r="L1054" s="34"/>
      <c r="M1054" s="140" t="s">
        <v>32</v>
      </c>
      <c r="N1054" s="141" t="s">
        <v>50</v>
      </c>
      <c r="P1054" s="142">
        <f>O1054*H1054</f>
        <v>0</v>
      </c>
      <c r="Q1054" s="142">
        <v>0.23591999999999999</v>
      </c>
      <c r="R1054" s="142">
        <f>Q1054*H1054</f>
        <v>2.5951200000000001</v>
      </c>
      <c r="S1054" s="142">
        <v>0</v>
      </c>
      <c r="T1054" s="143">
        <f>S1054*H1054</f>
        <v>0</v>
      </c>
      <c r="AR1054" s="144" t="s">
        <v>185</v>
      </c>
      <c r="AT1054" s="144" t="s">
        <v>180</v>
      </c>
      <c r="AU1054" s="144" t="s">
        <v>88</v>
      </c>
      <c r="AY1054" s="18" t="s">
        <v>178</v>
      </c>
      <c r="BE1054" s="145">
        <f>IF(N1054="základní",J1054,0)</f>
        <v>0</v>
      </c>
      <c r="BF1054" s="145">
        <f>IF(N1054="snížená",J1054,0)</f>
        <v>0</v>
      </c>
      <c r="BG1054" s="145">
        <f>IF(N1054="zákl. přenesená",J1054,0)</f>
        <v>0</v>
      </c>
      <c r="BH1054" s="145">
        <f>IF(N1054="sníž. přenesená",J1054,0)</f>
        <v>0</v>
      </c>
      <c r="BI1054" s="145">
        <f>IF(N1054="nulová",J1054,0)</f>
        <v>0</v>
      </c>
      <c r="BJ1054" s="18" t="s">
        <v>86</v>
      </c>
      <c r="BK1054" s="145">
        <f>ROUND(I1054*H1054,2)</f>
        <v>0</v>
      </c>
      <c r="BL1054" s="18" t="s">
        <v>185</v>
      </c>
      <c r="BM1054" s="144" t="s">
        <v>3216</v>
      </c>
    </row>
    <row r="1055" spans="2:65" s="1" customFormat="1" ht="10.199999999999999">
      <c r="B1055" s="34"/>
      <c r="D1055" s="146" t="s">
        <v>187</v>
      </c>
      <c r="F1055" s="147" t="s">
        <v>3217</v>
      </c>
      <c r="I1055" s="148"/>
      <c r="L1055" s="34"/>
      <c r="M1055" s="149"/>
      <c r="T1055" s="55"/>
      <c r="AT1055" s="18" t="s">
        <v>187</v>
      </c>
      <c r="AU1055" s="18" t="s">
        <v>88</v>
      </c>
    </row>
    <row r="1056" spans="2:65" s="12" customFormat="1" ht="10.199999999999999">
      <c r="B1056" s="150"/>
      <c r="D1056" s="151" t="s">
        <v>189</v>
      </c>
      <c r="E1056" s="152" t="s">
        <v>32</v>
      </c>
      <c r="F1056" s="153" t="s">
        <v>2798</v>
      </c>
      <c r="H1056" s="152" t="s">
        <v>32</v>
      </c>
      <c r="I1056" s="154"/>
      <c r="L1056" s="150"/>
      <c r="M1056" s="155"/>
      <c r="T1056" s="156"/>
      <c r="AT1056" s="152" t="s">
        <v>189</v>
      </c>
      <c r="AU1056" s="152" t="s">
        <v>88</v>
      </c>
      <c r="AV1056" s="12" t="s">
        <v>86</v>
      </c>
      <c r="AW1056" s="12" t="s">
        <v>41</v>
      </c>
      <c r="AX1056" s="12" t="s">
        <v>79</v>
      </c>
      <c r="AY1056" s="152" t="s">
        <v>178</v>
      </c>
    </row>
    <row r="1057" spans="2:65" s="12" customFormat="1" ht="10.199999999999999">
      <c r="B1057" s="150"/>
      <c r="D1057" s="151" t="s">
        <v>189</v>
      </c>
      <c r="E1057" s="152" t="s">
        <v>32</v>
      </c>
      <c r="F1057" s="153" t="s">
        <v>475</v>
      </c>
      <c r="H1057" s="152" t="s">
        <v>32</v>
      </c>
      <c r="I1057" s="154"/>
      <c r="L1057" s="150"/>
      <c r="M1057" s="155"/>
      <c r="T1057" s="156"/>
      <c r="AT1057" s="152" t="s">
        <v>189</v>
      </c>
      <c r="AU1057" s="152" t="s">
        <v>88</v>
      </c>
      <c r="AV1057" s="12" t="s">
        <v>86</v>
      </c>
      <c r="AW1057" s="12" t="s">
        <v>41</v>
      </c>
      <c r="AX1057" s="12" t="s">
        <v>79</v>
      </c>
      <c r="AY1057" s="152" t="s">
        <v>178</v>
      </c>
    </row>
    <row r="1058" spans="2:65" s="12" customFormat="1" ht="10.199999999999999">
      <c r="B1058" s="150"/>
      <c r="D1058" s="151" t="s">
        <v>189</v>
      </c>
      <c r="E1058" s="152" t="s">
        <v>32</v>
      </c>
      <c r="F1058" s="153" t="s">
        <v>3218</v>
      </c>
      <c r="H1058" s="152" t="s">
        <v>32</v>
      </c>
      <c r="I1058" s="154"/>
      <c r="L1058" s="150"/>
      <c r="M1058" s="155"/>
      <c r="T1058" s="156"/>
      <c r="AT1058" s="152" t="s">
        <v>189</v>
      </c>
      <c r="AU1058" s="152" t="s">
        <v>88</v>
      </c>
      <c r="AV1058" s="12" t="s">
        <v>86</v>
      </c>
      <c r="AW1058" s="12" t="s">
        <v>41</v>
      </c>
      <c r="AX1058" s="12" t="s">
        <v>79</v>
      </c>
      <c r="AY1058" s="152" t="s">
        <v>178</v>
      </c>
    </row>
    <row r="1059" spans="2:65" s="13" customFormat="1" ht="10.199999999999999">
      <c r="B1059" s="157"/>
      <c r="D1059" s="151" t="s">
        <v>189</v>
      </c>
      <c r="E1059" s="158" t="s">
        <v>32</v>
      </c>
      <c r="F1059" s="159" t="s">
        <v>3219</v>
      </c>
      <c r="H1059" s="160">
        <v>11</v>
      </c>
      <c r="I1059" s="161"/>
      <c r="L1059" s="157"/>
      <c r="M1059" s="162"/>
      <c r="T1059" s="163"/>
      <c r="AT1059" s="158" t="s">
        <v>189</v>
      </c>
      <c r="AU1059" s="158" t="s">
        <v>88</v>
      </c>
      <c r="AV1059" s="13" t="s">
        <v>88</v>
      </c>
      <c r="AW1059" s="13" t="s">
        <v>41</v>
      </c>
      <c r="AX1059" s="13" t="s">
        <v>79</v>
      </c>
      <c r="AY1059" s="158" t="s">
        <v>178</v>
      </c>
    </row>
    <row r="1060" spans="2:65" s="14" customFormat="1" ht="10.199999999999999">
      <c r="B1060" s="164"/>
      <c r="D1060" s="151" t="s">
        <v>189</v>
      </c>
      <c r="E1060" s="165" t="s">
        <v>32</v>
      </c>
      <c r="F1060" s="166" t="s">
        <v>192</v>
      </c>
      <c r="H1060" s="167">
        <v>11</v>
      </c>
      <c r="I1060" s="168"/>
      <c r="L1060" s="164"/>
      <c r="M1060" s="169"/>
      <c r="T1060" s="170"/>
      <c r="AT1060" s="165" t="s">
        <v>189</v>
      </c>
      <c r="AU1060" s="165" t="s">
        <v>88</v>
      </c>
      <c r="AV1060" s="14" t="s">
        <v>185</v>
      </c>
      <c r="AW1060" s="14" t="s">
        <v>41</v>
      </c>
      <c r="AX1060" s="14" t="s">
        <v>86</v>
      </c>
      <c r="AY1060" s="165" t="s">
        <v>178</v>
      </c>
    </row>
    <row r="1061" spans="2:65" s="1" customFormat="1" ht="33" customHeight="1">
      <c r="B1061" s="34"/>
      <c r="C1061" s="133" t="s">
        <v>1861</v>
      </c>
      <c r="D1061" s="133" t="s">
        <v>180</v>
      </c>
      <c r="E1061" s="134" t="s">
        <v>3220</v>
      </c>
      <c r="F1061" s="135" t="s">
        <v>3221</v>
      </c>
      <c r="G1061" s="136" t="s">
        <v>234</v>
      </c>
      <c r="H1061" s="137">
        <v>21.206</v>
      </c>
      <c r="I1061" s="138"/>
      <c r="J1061" s="139">
        <f>ROUND(I1061*H1061,2)</f>
        <v>0</v>
      </c>
      <c r="K1061" s="135" t="s">
        <v>184</v>
      </c>
      <c r="L1061" s="34"/>
      <c r="M1061" s="140" t="s">
        <v>32</v>
      </c>
      <c r="N1061" s="141" t="s">
        <v>50</v>
      </c>
      <c r="P1061" s="142">
        <f>O1061*H1061</f>
        <v>0</v>
      </c>
      <c r="Q1061" s="142">
        <v>0.10519000000000001</v>
      </c>
      <c r="R1061" s="142">
        <f>Q1061*H1061</f>
        <v>2.2306591400000002</v>
      </c>
      <c r="S1061" s="142">
        <v>0</v>
      </c>
      <c r="T1061" s="143">
        <f>S1061*H1061</f>
        <v>0</v>
      </c>
      <c r="AR1061" s="144" t="s">
        <v>185</v>
      </c>
      <c r="AT1061" s="144" t="s">
        <v>180</v>
      </c>
      <c r="AU1061" s="144" t="s">
        <v>88</v>
      </c>
      <c r="AY1061" s="18" t="s">
        <v>178</v>
      </c>
      <c r="BE1061" s="145">
        <f>IF(N1061="základní",J1061,0)</f>
        <v>0</v>
      </c>
      <c r="BF1061" s="145">
        <f>IF(N1061="snížená",J1061,0)</f>
        <v>0</v>
      </c>
      <c r="BG1061" s="145">
        <f>IF(N1061="zákl. přenesená",J1061,0)</f>
        <v>0</v>
      </c>
      <c r="BH1061" s="145">
        <f>IF(N1061="sníž. přenesená",J1061,0)</f>
        <v>0</v>
      </c>
      <c r="BI1061" s="145">
        <f>IF(N1061="nulová",J1061,0)</f>
        <v>0</v>
      </c>
      <c r="BJ1061" s="18" t="s">
        <v>86</v>
      </c>
      <c r="BK1061" s="145">
        <f>ROUND(I1061*H1061,2)</f>
        <v>0</v>
      </c>
      <c r="BL1061" s="18" t="s">
        <v>185</v>
      </c>
      <c r="BM1061" s="144" t="s">
        <v>3222</v>
      </c>
    </row>
    <row r="1062" spans="2:65" s="1" customFormat="1" ht="10.199999999999999">
      <c r="B1062" s="34"/>
      <c r="D1062" s="146" t="s">
        <v>187</v>
      </c>
      <c r="F1062" s="147" t="s">
        <v>3223</v>
      </c>
      <c r="I1062" s="148"/>
      <c r="L1062" s="34"/>
      <c r="M1062" s="149"/>
      <c r="T1062" s="55"/>
      <c r="AT1062" s="18" t="s">
        <v>187</v>
      </c>
      <c r="AU1062" s="18" t="s">
        <v>88</v>
      </c>
    </row>
    <row r="1063" spans="2:65" s="12" customFormat="1" ht="10.199999999999999">
      <c r="B1063" s="150"/>
      <c r="D1063" s="151" t="s">
        <v>189</v>
      </c>
      <c r="E1063" s="152" t="s">
        <v>32</v>
      </c>
      <c r="F1063" s="153" t="s">
        <v>2798</v>
      </c>
      <c r="H1063" s="152" t="s">
        <v>32</v>
      </c>
      <c r="I1063" s="154"/>
      <c r="L1063" s="150"/>
      <c r="M1063" s="155"/>
      <c r="T1063" s="156"/>
      <c r="AT1063" s="152" t="s">
        <v>189</v>
      </c>
      <c r="AU1063" s="152" t="s">
        <v>88</v>
      </c>
      <c r="AV1063" s="12" t="s">
        <v>86</v>
      </c>
      <c r="AW1063" s="12" t="s">
        <v>41</v>
      </c>
      <c r="AX1063" s="12" t="s">
        <v>79</v>
      </c>
      <c r="AY1063" s="152" t="s">
        <v>178</v>
      </c>
    </row>
    <row r="1064" spans="2:65" s="12" customFormat="1" ht="10.199999999999999">
      <c r="B1064" s="150"/>
      <c r="D1064" s="151" t="s">
        <v>189</v>
      </c>
      <c r="E1064" s="152" t="s">
        <v>32</v>
      </c>
      <c r="F1064" s="153" t="s">
        <v>475</v>
      </c>
      <c r="H1064" s="152" t="s">
        <v>32</v>
      </c>
      <c r="I1064" s="154"/>
      <c r="L1064" s="150"/>
      <c r="M1064" s="155"/>
      <c r="T1064" s="156"/>
      <c r="AT1064" s="152" t="s">
        <v>189</v>
      </c>
      <c r="AU1064" s="152" t="s">
        <v>88</v>
      </c>
      <c r="AV1064" s="12" t="s">
        <v>86</v>
      </c>
      <c r="AW1064" s="12" t="s">
        <v>41</v>
      </c>
      <c r="AX1064" s="12" t="s">
        <v>79</v>
      </c>
      <c r="AY1064" s="152" t="s">
        <v>178</v>
      </c>
    </row>
    <row r="1065" spans="2:65" s="12" customFormat="1" ht="10.199999999999999">
      <c r="B1065" s="150"/>
      <c r="D1065" s="151" t="s">
        <v>189</v>
      </c>
      <c r="E1065" s="152" t="s">
        <v>32</v>
      </c>
      <c r="F1065" s="153" t="s">
        <v>3218</v>
      </c>
      <c r="H1065" s="152" t="s">
        <v>32</v>
      </c>
      <c r="I1065" s="154"/>
      <c r="L1065" s="150"/>
      <c r="M1065" s="155"/>
      <c r="T1065" s="156"/>
      <c r="AT1065" s="152" t="s">
        <v>189</v>
      </c>
      <c r="AU1065" s="152" t="s">
        <v>88</v>
      </c>
      <c r="AV1065" s="12" t="s">
        <v>86</v>
      </c>
      <c r="AW1065" s="12" t="s">
        <v>41</v>
      </c>
      <c r="AX1065" s="12" t="s">
        <v>79</v>
      </c>
      <c r="AY1065" s="152" t="s">
        <v>178</v>
      </c>
    </row>
    <row r="1066" spans="2:65" s="12" customFormat="1" ht="10.199999999999999">
      <c r="B1066" s="150"/>
      <c r="D1066" s="151" t="s">
        <v>189</v>
      </c>
      <c r="E1066" s="152" t="s">
        <v>32</v>
      </c>
      <c r="F1066" s="153" t="s">
        <v>3224</v>
      </c>
      <c r="H1066" s="152" t="s">
        <v>32</v>
      </c>
      <c r="I1066" s="154"/>
      <c r="L1066" s="150"/>
      <c r="M1066" s="155"/>
      <c r="T1066" s="156"/>
      <c r="AT1066" s="152" t="s">
        <v>189</v>
      </c>
      <c r="AU1066" s="152" t="s">
        <v>88</v>
      </c>
      <c r="AV1066" s="12" t="s">
        <v>86</v>
      </c>
      <c r="AW1066" s="12" t="s">
        <v>41</v>
      </c>
      <c r="AX1066" s="12" t="s">
        <v>79</v>
      </c>
      <c r="AY1066" s="152" t="s">
        <v>178</v>
      </c>
    </row>
    <row r="1067" spans="2:65" s="13" customFormat="1" ht="10.199999999999999">
      <c r="B1067" s="157"/>
      <c r="D1067" s="151" t="s">
        <v>189</v>
      </c>
      <c r="E1067" s="158" t="s">
        <v>32</v>
      </c>
      <c r="F1067" s="159" t="s">
        <v>3225</v>
      </c>
      <c r="H1067" s="160">
        <v>7.069</v>
      </c>
      <c r="I1067" s="161"/>
      <c r="L1067" s="157"/>
      <c r="M1067" s="162"/>
      <c r="T1067" s="163"/>
      <c r="AT1067" s="158" t="s">
        <v>189</v>
      </c>
      <c r="AU1067" s="158" t="s">
        <v>88</v>
      </c>
      <c r="AV1067" s="13" t="s">
        <v>88</v>
      </c>
      <c r="AW1067" s="13" t="s">
        <v>41</v>
      </c>
      <c r="AX1067" s="13" t="s">
        <v>79</v>
      </c>
      <c r="AY1067" s="158" t="s">
        <v>178</v>
      </c>
    </row>
    <row r="1068" spans="2:65" s="13" customFormat="1" ht="10.199999999999999">
      <c r="B1068" s="157"/>
      <c r="D1068" s="151" t="s">
        <v>189</v>
      </c>
      <c r="E1068" s="158" t="s">
        <v>32</v>
      </c>
      <c r="F1068" s="159" t="s">
        <v>3226</v>
      </c>
      <c r="H1068" s="160">
        <v>14.137</v>
      </c>
      <c r="I1068" s="161"/>
      <c r="L1068" s="157"/>
      <c r="M1068" s="162"/>
      <c r="T1068" s="163"/>
      <c r="AT1068" s="158" t="s">
        <v>189</v>
      </c>
      <c r="AU1068" s="158" t="s">
        <v>88</v>
      </c>
      <c r="AV1068" s="13" t="s">
        <v>88</v>
      </c>
      <c r="AW1068" s="13" t="s">
        <v>41</v>
      </c>
      <c r="AX1068" s="13" t="s">
        <v>79</v>
      </c>
      <c r="AY1068" s="158" t="s">
        <v>178</v>
      </c>
    </row>
    <row r="1069" spans="2:65" s="14" customFormat="1" ht="10.199999999999999">
      <c r="B1069" s="164"/>
      <c r="D1069" s="151" t="s">
        <v>189</v>
      </c>
      <c r="E1069" s="165" t="s">
        <v>32</v>
      </c>
      <c r="F1069" s="166" t="s">
        <v>192</v>
      </c>
      <c r="H1069" s="167">
        <v>21.206</v>
      </c>
      <c r="I1069" s="168"/>
      <c r="L1069" s="164"/>
      <c r="M1069" s="169"/>
      <c r="T1069" s="170"/>
      <c r="AT1069" s="165" t="s">
        <v>189</v>
      </c>
      <c r="AU1069" s="165" t="s">
        <v>88</v>
      </c>
      <c r="AV1069" s="14" t="s">
        <v>185</v>
      </c>
      <c r="AW1069" s="14" t="s">
        <v>41</v>
      </c>
      <c r="AX1069" s="14" t="s">
        <v>86</v>
      </c>
      <c r="AY1069" s="165" t="s">
        <v>178</v>
      </c>
    </row>
    <row r="1070" spans="2:65" s="1" customFormat="1" ht="33" customHeight="1">
      <c r="B1070" s="34"/>
      <c r="C1070" s="133" t="s">
        <v>895</v>
      </c>
      <c r="D1070" s="133" t="s">
        <v>180</v>
      </c>
      <c r="E1070" s="134" t="s">
        <v>1694</v>
      </c>
      <c r="F1070" s="135" t="s">
        <v>3227</v>
      </c>
      <c r="G1070" s="136" t="s">
        <v>202</v>
      </c>
      <c r="H1070" s="137">
        <v>9</v>
      </c>
      <c r="I1070" s="138"/>
      <c r="J1070" s="139">
        <f>ROUND(I1070*H1070,2)</f>
        <v>0</v>
      </c>
      <c r="K1070" s="135" t="s">
        <v>376</v>
      </c>
      <c r="L1070" s="34"/>
      <c r="M1070" s="140" t="s">
        <v>32</v>
      </c>
      <c r="N1070" s="141" t="s">
        <v>50</v>
      </c>
      <c r="P1070" s="142">
        <f>O1070*H1070</f>
        <v>0</v>
      </c>
      <c r="Q1070" s="142">
        <v>0.23591999999999999</v>
      </c>
      <c r="R1070" s="142">
        <f>Q1070*H1070</f>
        <v>2.1232799999999998</v>
      </c>
      <c r="S1070" s="142">
        <v>0</v>
      </c>
      <c r="T1070" s="143">
        <f>S1070*H1070</f>
        <v>0</v>
      </c>
      <c r="AR1070" s="144" t="s">
        <v>185</v>
      </c>
      <c r="AT1070" s="144" t="s">
        <v>180</v>
      </c>
      <c r="AU1070" s="144" t="s">
        <v>88</v>
      </c>
      <c r="AY1070" s="18" t="s">
        <v>178</v>
      </c>
      <c r="BE1070" s="145">
        <f>IF(N1070="základní",J1070,0)</f>
        <v>0</v>
      </c>
      <c r="BF1070" s="145">
        <f>IF(N1070="snížená",J1070,0)</f>
        <v>0</v>
      </c>
      <c r="BG1070" s="145">
        <f>IF(N1070="zákl. přenesená",J1070,0)</f>
        <v>0</v>
      </c>
      <c r="BH1070" s="145">
        <f>IF(N1070="sníž. přenesená",J1070,0)</f>
        <v>0</v>
      </c>
      <c r="BI1070" s="145">
        <f>IF(N1070="nulová",J1070,0)</f>
        <v>0</v>
      </c>
      <c r="BJ1070" s="18" t="s">
        <v>86</v>
      </c>
      <c r="BK1070" s="145">
        <f>ROUND(I1070*H1070,2)</f>
        <v>0</v>
      </c>
      <c r="BL1070" s="18" t="s">
        <v>185</v>
      </c>
      <c r="BM1070" s="144" t="s">
        <v>3228</v>
      </c>
    </row>
    <row r="1071" spans="2:65" s="12" customFormat="1" ht="10.199999999999999">
      <c r="B1071" s="150"/>
      <c r="D1071" s="151" t="s">
        <v>189</v>
      </c>
      <c r="E1071" s="152" t="s">
        <v>32</v>
      </c>
      <c r="F1071" s="153" t="s">
        <v>2798</v>
      </c>
      <c r="H1071" s="152" t="s">
        <v>32</v>
      </c>
      <c r="I1071" s="154"/>
      <c r="L1071" s="150"/>
      <c r="M1071" s="155"/>
      <c r="T1071" s="156"/>
      <c r="AT1071" s="152" t="s">
        <v>189</v>
      </c>
      <c r="AU1071" s="152" t="s">
        <v>88</v>
      </c>
      <c r="AV1071" s="12" t="s">
        <v>86</v>
      </c>
      <c r="AW1071" s="12" t="s">
        <v>41</v>
      </c>
      <c r="AX1071" s="12" t="s">
        <v>79</v>
      </c>
      <c r="AY1071" s="152" t="s">
        <v>178</v>
      </c>
    </row>
    <row r="1072" spans="2:65" s="12" customFormat="1" ht="10.199999999999999">
      <c r="B1072" s="150"/>
      <c r="D1072" s="151" t="s">
        <v>189</v>
      </c>
      <c r="E1072" s="152" t="s">
        <v>32</v>
      </c>
      <c r="F1072" s="153" t="s">
        <v>475</v>
      </c>
      <c r="H1072" s="152" t="s">
        <v>32</v>
      </c>
      <c r="I1072" s="154"/>
      <c r="L1072" s="150"/>
      <c r="M1072" s="155"/>
      <c r="T1072" s="156"/>
      <c r="AT1072" s="152" t="s">
        <v>189</v>
      </c>
      <c r="AU1072" s="152" t="s">
        <v>88</v>
      </c>
      <c r="AV1072" s="12" t="s">
        <v>86</v>
      </c>
      <c r="AW1072" s="12" t="s">
        <v>41</v>
      </c>
      <c r="AX1072" s="12" t="s">
        <v>79</v>
      </c>
      <c r="AY1072" s="152" t="s">
        <v>178</v>
      </c>
    </row>
    <row r="1073" spans="2:65" s="13" customFormat="1" ht="10.199999999999999">
      <c r="B1073" s="157"/>
      <c r="D1073" s="151" t="s">
        <v>189</v>
      </c>
      <c r="E1073" s="158" t="s">
        <v>32</v>
      </c>
      <c r="F1073" s="159" t="s">
        <v>3229</v>
      </c>
      <c r="H1073" s="160">
        <v>9</v>
      </c>
      <c r="I1073" s="161"/>
      <c r="L1073" s="157"/>
      <c r="M1073" s="162"/>
      <c r="T1073" s="163"/>
      <c r="AT1073" s="158" t="s">
        <v>189</v>
      </c>
      <c r="AU1073" s="158" t="s">
        <v>88</v>
      </c>
      <c r="AV1073" s="13" t="s">
        <v>88</v>
      </c>
      <c r="AW1073" s="13" t="s">
        <v>41</v>
      </c>
      <c r="AX1073" s="13" t="s">
        <v>79</v>
      </c>
      <c r="AY1073" s="158" t="s">
        <v>178</v>
      </c>
    </row>
    <row r="1074" spans="2:65" s="14" customFormat="1" ht="10.199999999999999">
      <c r="B1074" s="164"/>
      <c r="D1074" s="151" t="s">
        <v>189</v>
      </c>
      <c r="E1074" s="165" t="s">
        <v>32</v>
      </c>
      <c r="F1074" s="166" t="s">
        <v>192</v>
      </c>
      <c r="H1074" s="167">
        <v>9</v>
      </c>
      <c r="I1074" s="168"/>
      <c r="L1074" s="164"/>
      <c r="M1074" s="169"/>
      <c r="T1074" s="170"/>
      <c r="AT1074" s="165" t="s">
        <v>189</v>
      </c>
      <c r="AU1074" s="165" t="s">
        <v>88</v>
      </c>
      <c r="AV1074" s="14" t="s">
        <v>185</v>
      </c>
      <c r="AW1074" s="14" t="s">
        <v>41</v>
      </c>
      <c r="AX1074" s="14" t="s">
        <v>86</v>
      </c>
      <c r="AY1074" s="165" t="s">
        <v>178</v>
      </c>
    </row>
    <row r="1075" spans="2:65" s="1" customFormat="1" ht="24.15" customHeight="1">
      <c r="B1075" s="34"/>
      <c r="C1075" s="133" t="s">
        <v>1875</v>
      </c>
      <c r="D1075" s="133" t="s">
        <v>180</v>
      </c>
      <c r="E1075" s="134" t="s">
        <v>834</v>
      </c>
      <c r="F1075" s="135" t="s">
        <v>835</v>
      </c>
      <c r="G1075" s="136" t="s">
        <v>219</v>
      </c>
      <c r="H1075" s="137">
        <v>20</v>
      </c>
      <c r="I1075" s="138"/>
      <c r="J1075" s="139">
        <f>ROUND(I1075*H1075,2)</f>
        <v>0</v>
      </c>
      <c r="K1075" s="135" t="s">
        <v>184</v>
      </c>
      <c r="L1075" s="34"/>
      <c r="M1075" s="140" t="s">
        <v>32</v>
      </c>
      <c r="N1075" s="141" t="s">
        <v>50</v>
      </c>
      <c r="P1075" s="142">
        <f>O1075*H1075</f>
        <v>0</v>
      </c>
      <c r="Q1075" s="142">
        <v>0.21734000000000001</v>
      </c>
      <c r="R1075" s="142">
        <f>Q1075*H1075</f>
        <v>4.3468</v>
      </c>
      <c r="S1075" s="142">
        <v>0</v>
      </c>
      <c r="T1075" s="143">
        <f>S1075*H1075</f>
        <v>0</v>
      </c>
      <c r="AR1075" s="144" t="s">
        <v>185</v>
      </c>
      <c r="AT1075" s="144" t="s">
        <v>180</v>
      </c>
      <c r="AU1075" s="144" t="s">
        <v>88</v>
      </c>
      <c r="AY1075" s="18" t="s">
        <v>178</v>
      </c>
      <c r="BE1075" s="145">
        <f>IF(N1075="základní",J1075,0)</f>
        <v>0</v>
      </c>
      <c r="BF1075" s="145">
        <f>IF(N1075="snížená",J1075,0)</f>
        <v>0</v>
      </c>
      <c r="BG1075" s="145">
        <f>IF(N1075="zákl. přenesená",J1075,0)</f>
        <v>0</v>
      </c>
      <c r="BH1075" s="145">
        <f>IF(N1075="sníž. přenesená",J1075,0)</f>
        <v>0</v>
      </c>
      <c r="BI1075" s="145">
        <f>IF(N1075="nulová",J1075,0)</f>
        <v>0</v>
      </c>
      <c r="BJ1075" s="18" t="s">
        <v>86</v>
      </c>
      <c r="BK1075" s="145">
        <f>ROUND(I1075*H1075,2)</f>
        <v>0</v>
      </c>
      <c r="BL1075" s="18" t="s">
        <v>185</v>
      </c>
      <c r="BM1075" s="144" t="s">
        <v>3230</v>
      </c>
    </row>
    <row r="1076" spans="2:65" s="1" customFormat="1" ht="10.199999999999999">
      <c r="B1076" s="34"/>
      <c r="D1076" s="146" t="s">
        <v>187</v>
      </c>
      <c r="F1076" s="147" t="s">
        <v>837</v>
      </c>
      <c r="I1076" s="148"/>
      <c r="L1076" s="34"/>
      <c r="M1076" s="149"/>
      <c r="T1076" s="55"/>
      <c r="AT1076" s="18" t="s">
        <v>187</v>
      </c>
      <c r="AU1076" s="18" t="s">
        <v>88</v>
      </c>
    </row>
    <row r="1077" spans="2:65" s="12" customFormat="1" ht="10.199999999999999">
      <c r="B1077" s="150"/>
      <c r="D1077" s="151" t="s">
        <v>189</v>
      </c>
      <c r="E1077" s="152" t="s">
        <v>32</v>
      </c>
      <c r="F1077" s="153" t="s">
        <v>2798</v>
      </c>
      <c r="H1077" s="152" t="s">
        <v>32</v>
      </c>
      <c r="I1077" s="154"/>
      <c r="L1077" s="150"/>
      <c r="M1077" s="155"/>
      <c r="T1077" s="156"/>
      <c r="AT1077" s="152" t="s">
        <v>189</v>
      </c>
      <c r="AU1077" s="152" t="s">
        <v>88</v>
      </c>
      <c r="AV1077" s="12" t="s">
        <v>86</v>
      </c>
      <c r="AW1077" s="12" t="s">
        <v>41</v>
      </c>
      <c r="AX1077" s="12" t="s">
        <v>79</v>
      </c>
      <c r="AY1077" s="152" t="s">
        <v>178</v>
      </c>
    </row>
    <row r="1078" spans="2:65" s="12" customFormat="1" ht="10.199999999999999">
      <c r="B1078" s="150"/>
      <c r="D1078" s="151" t="s">
        <v>189</v>
      </c>
      <c r="E1078" s="152" t="s">
        <v>32</v>
      </c>
      <c r="F1078" s="153" t="s">
        <v>475</v>
      </c>
      <c r="H1078" s="152" t="s">
        <v>32</v>
      </c>
      <c r="I1078" s="154"/>
      <c r="L1078" s="150"/>
      <c r="M1078" s="155"/>
      <c r="T1078" s="156"/>
      <c r="AT1078" s="152" t="s">
        <v>189</v>
      </c>
      <c r="AU1078" s="152" t="s">
        <v>88</v>
      </c>
      <c r="AV1078" s="12" t="s">
        <v>86</v>
      </c>
      <c r="AW1078" s="12" t="s">
        <v>41</v>
      </c>
      <c r="AX1078" s="12" t="s">
        <v>79</v>
      </c>
      <c r="AY1078" s="152" t="s">
        <v>178</v>
      </c>
    </row>
    <row r="1079" spans="2:65" s="13" customFormat="1" ht="10.199999999999999">
      <c r="B1079" s="157"/>
      <c r="D1079" s="151" t="s">
        <v>189</v>
      </c>
      <c r="E1079" s="158" t="s">
        <v>32</v>
      </c>
      <c r="F1079" s="159" t="s">
        <v>3231</v>
      </c>
      <c r="H1079" s="160">
        <v>20</v>
      </c>
      <c r="I1079" s="161"/>
      <c r="L1079" s="157"/>
      <c r="M1079" s="162"/>
      <c r="T1079" s="163"/>
      <c r="AT1079" s="158" t="s">
        <v>189</v>
      </c>
      <c r="AU1079" s="158" t="s">
        <v>88</v>
      </c>
      <c r="AV1079" s="13" t="s">
        <v>88</v>
      </c>
      <c r="AW1079" s="13" t="s">
        <v>41</v>
      </c>
      <c r="AX1079" s="13" t="s">
        <v>79</v>
      </c>
      <c r="AY1079" s="158" t="s">
        <v>178</v>
      </c>
    </row>
    <row r="1080" spans="2:65" s="14" customFormat="1" ht="10.199999999999999">
      <c r="B1080" s="164"/>
      <c r="D1080" s="151" t="s">
        <v>189</v>
      </c>
      <c r="E1080" s="165" t="s">
        <v>32</v>
      </c>
      <c r="F1080" s="166" t="s">
        <v>192</v>
      </c>
      <c r="H1080" s="167">
        <v>20</v>
      </c>
      <c r="I1080" s="168"/>
      <c r="L1080" s="164"/>
      <c r="M1080" s="169"/>
      <c r="T1080" s="170"/>
      <c r="AT1080" s="165" t="s">
        <v>189</v>
      </c>
      <c r="AU1080" s="165" t="s">
        <v>88</v>
      </c>
      <c r="AV1080" s="14" t="s">
        <v>185</v>
      </c>
      <c r="AW1080" s="14" t="s">
        <v>41</v>
      </c>
      <c r="AX1080" s="14" t="s">
        <v>86</v>
      </c>
      <c r="AY1080" s="165" t="s">
        <v>178</v>
      </c>
    </row>
    <row r="1081" spans="2:65" s="1" customFormat="1" ht="24.15" customHeight="1">
      <c r="B1081" s="34"/>
      <c r="C1081" s="171" t="s">
        <v>1880</v>
      </c>
      <c r="D1081" s="171" t="s">
        <v>398</v>
      </c>
      <c r="E1081" s="172" t="s">
        <v>1197</v>
      </c>
      <c r="F1081" s="173" t="s">
        <v>1198</v>
      </c>
      <c r="G1081" s="174" t="s">
        <v>219</v>
      </c>
      <c r="H1081" s="175">
        <v>20</v>
      </c>
      <c r="I1081" s="176"/>
      <c r="J1081" s="177">
        <f>ROUND(I1081*H1081,2)</f>
        <v>0</v>
      </c>
      <c r="K1081" s="173" t="s">
        <v>184</v>
      </c>
      <c r="L1081" s="178"/>
      <c r="M1081" s="179" t="s">
        <v>32</v>
      </c>
      <c r="N1081" s="180" t="s">
        <v>50</v>
      </c>
      <c r="P1081" s="142">
        <f>O1081*H1081</f>
        <v>0</v>
      </c>
      <c r="Q1081" s="142">
        <v>5.6300000000000003E-2</v>
      </c>
      <c r="R1081" s="142">
        <f>Q1081*H1081</f>
        <v>1.1260000000000001</v>
      </c>
      <c r="S1081" s="142">
        <v>0</v>
      </c>
      <c r="T1081" s="143">
        <f>S1081*H1081</f>
        <v>0</v>
      </c>
      <c r="AR1081" s="144" t="s">
        <v>241</v>
      </c>
      <c r="AT1081" s="144" t="s">
        <v>398</v>
      </c>
      <c r="AU1081" s="144" t="s">
        <v>88</v>
      </c>
      <c r="AY1081" s="18" t="s">
        <v>178</v>
      </c>
      <c r="BE1081" s="145">
        <f>IF(N1081="základní",J1081,0)</f>
        <v>0</v>
      </c>
      <c r="BF1081" s="145">
        <f>IF(N1081="snížená",J1081,0)</f>
        <v>0</v>
      </c>
      <c r="BG1081" s="145">
        <f>IF(N1081="zákl. přenesená",J1081,0)</f>
        <v>0</v>
      </c>
      <c r="BH1081" s="145">
        <f>IF(N1081="sníž. přenesená",J1081,0)</f>
        <v>0</v>
      </c>
      <c r="BI1081" s="145">
        <f>IF(N1081="nulová",J1081,0)</f>
        <v>0</v>
      </c>
      <c r="BJ1081" s="18" t="s">
        <v>86</v>
      </c>
      <c r="BK1081" s="145">
        <f>ROUND(I1081*H1081,2)</f>
        <v>0</v>
      </c>
      <c r="BL1081" s="18" t="s">
        <v>185</v>
      </c>
      <c r="BM1081" s="144" t="s">
        <v>3232</v>
      </c>
    </row>
    <row r="1082" spans="2:65" s="1" customFormat="1" ht="24.15" customHeight="1">
      <c r="B1082" s="34"/>
      <c r="C1082" s="133" t="s">
        <v>1882</v>
      </c>
      <c r="D1082" s="133" t="s">
        <v>180</v>
      </c>
      <c r="E1082" s="134" t="s">
        <v>843</v>
      </c>
      <c r="F1082" s="135" t="s">
        <v>844</v>
      </c>
      <c r="G1082" s="136" t="s">
        <v>219</v>
      </c>
      <c r="H1082" s="137">
        <v>20</v>
      </c>
      <c r="I1082" s="138"/>
      <c r="J1082" s="139">
        <f>ROUND(I1082*H1082,2)</f>
        <v>0</v>
      </c>
      <c r="K1082" s="135" t="s">
        <v>184</v>
      </c>
      <c r="L1082" s="34"/>
      <c r="M1082" s="140" t="s">
        <v>32</v>
      </c>
      <c r="N1082" s="141" t="s">
        <v>50</v>
      </c>
      <c r="P1082" s="142">
        <f>O1082*H1082</f>
        <v>0</v>
      </c>
      <c r="Q1082" s="142">
        <v>1.1E-4</v>
      </c>
      <c r="R1082" s="142">
        <f>Q1082*H1082</f>
        <v>2.2000000000000001E-3</v>
      </c>
      <c r="S1082" s="142">
        <v>0</v>
      </c>
      <c r="T1082" s="143">
        <f>S1082*H1082</f>
        <v>0</v>
      </c>
      <c r="AR1082" s="144" t="s">
        <v>185</v>
      </c>
      <c r="AT1082" s="144" t="s">
        <v>180</v>
      </c>
      <c r="AU1082" s="144" t="s">
        <v>88</v>
      </c>
      <c r="AY1082" s="18" t="s">
        <v>178</v>
      </c>
      <c r="BE1082" s="145">
        <f>IF(N1082="základní",J1082,0)</f>
        <v>0</v>
      </c>
      <c r="BF1082" s="145">
        <f>IF(N1082="snížená",J1082,0)</f>
        <v>0</v>
      </c>
      <c r="BG1082" s="145">
        <f>IF(N1082="zákl. přenesená",J1082,0)</f>
        <v>0</v>
      </c>
      <c r="BH1082" s="145">
        <f>IF(N1082="sníž. přenesená",J1082,0)</f>
        <v>0</v>
      </c>
      <c r="BI1082" s="145">
        <f>IF(N1082="nulová",J1082,0)</f>
        <v>0</v>
      </c>
      <c r="BJ1082" s="18" t="s">
        <v>86</v>
      </c>
      <c r="BK1082" s="145">
        <f>ROUND(I1082*H1082,2)</f>
        <v>0</v>
      </c>
      <c r="BL1082" s="18" t="s">
        <v>185</v>
      </c>
      <c r="BM1082" s="144" t="s">
        <v>3233</v>
      </c>
    </row>
    <row r="1083" spans="2:65" s="1" customFormat="1" ht="10.199999999999999">
      <c r="B1083" s="34"/>
      <c r="D1083" s="146" t="s">
        <v>187</v>
      </c>
      <c r="F1083" s="147" t="s">
        <v>846</v>
      </c>
      <c r="I1083" s="148"/>
      <c r="L1083" s="34"/>
      <c r="M1083" s="149"/>
      <c r="T1083" s="55"/>
      <c r="AT1083" s="18" t="s">
        <v>187</v>
      </c>
      <c r="AU1083" s="18" t="s">
        <v>88</v>
      </c>
    </row>
    <row r="1084" spans="2:65" s="12" customFormat="1" ht="10.199999999999999">
      <c r="B1084" s="150"/>
      <c r="D1084" s="151" t="s">
        <v>189</v>
      </c>
      <c r="E1084" s="152" t="s">
        <v>32</v>
      </c>
      <c r="F1084" s="153" t="s">
        <v>3092</v>
      </c>
      <c r="H1084" s="152" t="s">
        <v>32</v>
      </c>
      <c r="I1084" s="154"/>
      <c r="L1084" s="150"/>
      <c r="M1084" s="155"/>
      <c r="T1084" s="156"/>
      <c r="AT1084" s="152" t="s">
        <v>189</v>
      </c>
      <c r="AU1084" s="152" t="s">
        <v>88</v>
      </c>
      <c r="AV1084" s="12" t="s">
        <v>86</v>
      </c>
      <c r="AW1084" s="12" t="s">
        <v>41</v>
      </c>
      <c r="AX1084" s="12" t="s">
        <v>79</v>
      </c>
      <c r="AY1084" s="152" t="s">
        <v>178</v>
      </c>
    </row>
    <row r="1085" spans="2:65" s="12" customFormat="1" ht="10.199999999999999">
      <c r="B1085" s="150"/>
      <c r="D1085" s="151" t="s">
        <v>189</v>
      </c>
      <c r="E1085" s="152" t="s">
        <v>32</v>
      </c>
      <c r="F1085" s="153" t="s">
        <v>2813</v>
      </c>
      <c r="H1085" s="152" t="s">
        <v>32</v>
      </c>
      <c r="I1085" s="154"/>
      <c r="L1085" s="150"/>
      <c r="M1085" s="155"/>
      <c r="T1085" s="156"/>
      <c r="AT1085" s="152" t="s">
        <v>189</v>
      </c>
      <c r="AU1085" s="152" t="s">
        <v>88</v>
      </c>
      <c r="AV1085" s="12" t="s">
        <v>86</v>
      </c>
      <c r="AW1085" s="12" t="s">
        <v>41</v>
      </c>
      <c r="AX1085" s="12" t="s">
        <v>79</v>
      </c>
      <c r="AY1085" s="152" t="s">
        <v>178</v>
      </c>
    </row>
    <row r="1086" spans="2:65" s="12" customFormat="1" ht="10.199999999999999">
      <c r="B1086" s="150"/>
      <c r="D1086" s="151" t="s">
        <v>189</v>
      </c>
      <c r="E1086" s="152" t="s">
        <v>32</v>
      </c>
      <c r="F1086" s="153" t="s">
        <v>3234</v>
      </c>
      <c r="H1086" s="152" t="s">
        <v>32</v>
      </c>
      <c r="I1086" s="154"/>
      <c r="L1086" s="150"/>
      <c r="M1086" s="155"/>
      <c r="T1086" s="156"/>
      <c r="AT1086" s="152" t="s">
        <v>189</v>
      </c>
      <c r="AU1086" s="152" t="s">
        <v>88</v>
      </c>
      <c r="AV1086" s="12" t="s">
        <v>86</v>
      </c>
      <c r="AW1086" s="12" t="s">
        <v>41</v>
      </c>
      <c r="AX1086" s="12" t="s">
        <v>79</v>
      </c>
      <c r="AY1086" s="152" t="s">
        <v>178</v>
      </c>
    </row>
    <row r="1087" spans="2:65" s="13" customFormat="1" ht="10.199999999999999">
      <c r="B1087" s="157"/>
      <c r="D1087" s="151" t="s">
        <v>189</v>
      </c>
      <c r="E1087" s="158" t="s">
        <v>32</v>
      </c>
      <c r="F1087" s="159" t="s">
        <v>3235</v>
      </c>
      <c r="H1087" s="160">
        <v>20</v>
      </c>
      <c r="I1087" s="161"/>
      <c r="L1087" s="157"/>
      <c r="M1087" s="162"/>
      <c r="T1087" s="163"/>
      <c r="AT1087" s="158" t="s">
        <v>189</v>
      </c>
      <c r="AU1087" s="158" t="s">
        <v>88</v>
      </c>
      <c r="AV1087" s="13" t="s">
        <v>88</v>
      </c>
      <c r="AW1087" s="13" t="s">
        <v>41</v>
      </c>
      <c r="AX1087" s="13" t="s">
        <v>79</v>
      </c>
      <c r="AY1087" s="158" t="s">
        <v>178</v>
      </c>
    </row>
    <row r="1088" spans="2:65" s="14" customFormat="1" ht="10.199999999999999">
      <c r="B1088" s="164"/>
      <c r="D1088" s="151" t="s">
        <v>189</v>
      </c>
      <c r="E1088" s="165" t="s">
        <v>32</v>
      </c>
      <c r="F1088" s="166" t="s">
        <v>192</v>
      </c>
      <c r="H1088" s="167">
        <v>20</v>
      </c>
      <c r="I1088" s="168"/>
      <c r="L1088" s="164"/>
      <c r="M1088" s="169"/>
      <c r="T1088" s="170"/>
      <c r="AT1088" s="165" t="s">
        <v>189</v>
      </c>
      <c r="AU1088" s="165" t="s">
        <v>88</v>
      </c>
      <c r="AV1088" s="14" t="s">
        <v>185</v>
      </c>
      <c r="AW1088" s="14" t="s">
        <v>41</v>
      </c>
      <c r="AX1088" s="14" t="s">
        <v>86</v>
      </c>
      <c r="AY1088" s="165" t="s">
        <v>178</v>
      </c>
    </row>
    <row r="1089" spans="2:65" s="11" customFormat="1" ht="22.8" customHeight="1">
      <c r="B1089" s="121"/>
      <c r="D1089" s="122" t="s">
        <v>78</v>
      </c>
      <c r="E1089" s="131" t="s">
        <v>870</v>
      </c>
      <c r="F1089" s="131" t="s">
        <v>871</v>
      </c>
      <c r="I1089" s="124"/>
      <c r="J1089" s="132">
        <f>BK1089</f>
        <v>0</v>
      </c>
      <c r="L1089" s="121"/>
      <c r="M1089" s="126"/>
      <c r="P1089" s="127">
        <f>SUM(P1090:P1093)</f>
        <v>0</v>
      </c>
      <c r="R1089" s="127">
        <f>SUM(R1090:R1093)</f>
        <v>0</v>
      </c>
      <c r="T1089" s="128">
        <f>SUM(T1090:T1093)</f>
        <v>0</v>
      </c>
      <c r="AR1089" s="122" t="s">
        <v>86</v>
      </c>
      <c r="AT1089" s="129" t="s">
        <v>78</v>
      </c>
      <c r="AU1089" s="129" t="s">
        <v>86</v>
      </c>
      <c r="AY1089" s="122" t="s">
        <v>178</v>
      </c>
      <c r="BK1089" s="130">
        <f>SUM(BK1090:BK1093)</f>
        <v>0</v>
      </c>
    </row>
    <row r="1090" spans="2:65" s="1" customFormat="1" ht="49.05" customHeight="1">
      <c r="B1090" s="34"/>
      <c r="C1090" s="133" t="s">
        <v>1887</v>
      </c>
      <c r="D1090" s="133" t="s">
        <v>180</v>
      </c>
      <c r="E1090" s="134" t="s">
        <v>873</v>
      </c>
      <c r="F1090" s="135" t="s">
        <v>874</v>
      </c>
      <c r="G1090" s="136" t="s">
        <v>401</v>
      </c>
      <c r="H1090" s="137">
        <v>106.414</v>
      </c>
      <c r="I1090" s="138"/>
      <c r="J1090" s="139">
        <f>ROUND(I1090*H1090,2)</f>
        <v>0</v>
      </c>
      <c r="K1090" s="135" t="s">
        <v>184</v>
      </c>
      <c r="L1090" s="34"/>
      <c r="M1090" s="140" t="s">
        <v>32</v>
      </c>
      <c r="N1090" s="141" t="s">
        <v>50</v>
      </c>
      <c r="P1090" s="142">
        <f>O1090*H1090</f>
        <v>0</v>
      </c>
      <c r="Q1090" s="142">
        <v>0</v>
      </c>
      <c r="R1090" s="142">
        <f>Q1090*H1090</f>
        <v>0</v>
      </c>
      <c r="S1090" s="142">
        <v>0</v>
      </c>
      <c r="T1090" s="143">
        <f>S1090*H1090</f>
        <v>0</v>
      </c>
      <c r="AR1090" s="144" t="s">
        <v>185</v>
      </c>
      <c r="AT1090" s="144" t="s">
        <v>180</v>
      </c>
      <c r="AU1090" s="144" t="s">
        <v>88</v>
      </c>
      <c r="AY1090" s="18" t="s">
        <v>178</v>
      </c>
      <c r="BE1090" s="145">
        <f>IF(N1090="základní",J1090,0)</f>
        <v>0</v>
      </c>
      <c r="BF1090" s="145">
        <f>IF(N1090="snížená",J1090,0)</f>
        <v>0</v>
      </c>
      <c r="BG1090" s="145">
        <f>IF(N1090="zákl. přenesená",J1090,0)</f>
        <v>0</v>
      </c>
      <c r="BH1090" s="145">
        <f>IF(N1090="sníž. přenesená",J1090,0)</f>
        <v>0</v>
      </c>
      <c r="BI1090" s="145">
        <f>IF(N1090="nulová",J1090,0)</f>
        <v>0</v>
      </c>
      <c r="BJ1090" s="18" t="s">
        <v>86</v>
      </c>
      <c r="BK1090" s="145">
        <f>ROUND(I1090*H1090,2)</f>
        <v>0</v>
      </c>
      <c r="BL1090" s="18" t="s">
        <v>185</v>
      </c>
      <c r="BM1090" s="144" t="s">
        <v>3236</v>
      </c>
    </row>
    <row r="1091" spans="2:65" s="1" customFormat="1" ht="10.199999999999999">
      <c r="B1091" s="34"/>
      <c r="D1091" s="146" t="s">
        <v>187</v>
      </c>
      <c r="F1091" s="147" t="s">
        <v>876</v>
      </c>
      <c r="I1091" s="148"/>
      <c r="L1091" s="34"/>
      <c r="M1091" s="149"/>
      <c r="T1091" s="55"/>
      <c r="AT1091" s="18" t="s">
        <v>187</v>
      </c>
      <c r="AU1091" s="18" t="s">
        <v>88</v>
      </c>
    </row>
    <row r="1092" spans="2:65" s="1" customFormat="1" ht="55.5" customHeight="1">
      <c r="B1092" s="34"/>
      <c r="C1092" s="133" t="s">
        <v>1895</v>
      </c>
      <c r="D1092" s="133" t="s">
        <v>180</v>
      </c>
      <c r="E1092" s="134" t="s">
        <v>878</v>
      </c>
      <c r="F1092" s="135" t="s">
        <v>879</v>
      </c>
      <c r="G1092" s="136" t="s">
        <v>401</v>
      </c>
      <c r="H1092" s="137">
        <v>106.414</v>
      </c>
      <c r="I1092" s="138"/>
      <c r="J1092" s="139">
        <f>ROUND(I1092*H1092,2)</f>
        <v>0</v>
      </c>
      <c r="K1092" s="135" t="s">
        <v>184</v>
      </c>
      <c r="L1092" s="34"/>
      <c r="M1092" s="140" t="s">
        <v>32</v>
      </c>
      <c r="N1092" s="141" t="s">
        <v>50</v>
      </c>
      <c r="P1092" s="142">
        <f>O1092*H1092</f>
        <v>0</v>
      </c>
      <c r="Q1092" s="142">
        <v>0</v>
      </c>
      <c r="R1092" s="142">
        <f>Q1092*H1092</f>
        <v>0</v>
      </c>
      <c r="S1092" s="142">
        <v>0</v>
      </c>
      <c r="T1092" s="143">
        <f>S1092*H1092</f>
        <v>0</v>
      </c>
      <c r="AR1092" s="144" t="s">
        <v>185</v>
      </c>
      <c r="AT1092" s="144" t="s">
        <v>180</v>
      </c>
      <c r="AU1092" s="144" t="s">
        <v>88</v>
      </c>
      <c r="AY1092" s="18" t="s">
        <v>178</v>
      </c>
      <c r="BE1092" s="145">
        <f>IF(N1092="základní",J1092,0)</f>
        <v>0</v>
      </c>
      <c r="BF1092" s="145">
        <f>IF(N1092="snížená",J1092,0)</f>
        <v>0</v>
      </c>
      <c r="BG1092" s="145">
        <f>IF(N1092="zákl. přenesená",J1092,0)</f>
        <v>0</v>
      </c>
      <c r="BH1092" s="145">
        <f>IF(N1092="sníž. přenesená",J1092,0)</f>
        <v>0</v>
      </c>
      <c r="BI1092" s="145">
        <f>IF(N1092="nulová",J1092,0)</f>
        <v>0</v>
      </c>
      <c r="BJ1092" s="18" t="s">
        <v>86</v>
      </c>
      <c r="BK1092" s="145">
        <f>ROUND(I1092*H1092,2)</f>
        <v>0</v>
      </c>
      <c r="BL1092" s="18" t="s">
        <v>185</v>
      </c>
      <c r="BM1092" s="144" t="s">
        <v>3237</v>
      </c>
    </row>
    <row r="1093" spans="2:65" s="1" customFormat="1" ht="10.199999999999999">
      <c r="B1093" s="34"/>
      <c r="D1093" s="146" t="s">
        <v>187</v>
      </c>
      <c r="F1093" s="147" t="s">
        <v>881</v>
      </c>
      <c r="I1093" s="148"/>
      <c r="L1093" s="34"/>
      <c r="M1093" s="149"/>
      <c r="T1093" s="55"/>
      <c r="AT1093" s="18" t="s">
        <v>187</v>
      </c>
      <c r="AU1093" s="18" t="s">
        <v>88</v>
      </c>
    </row>
    <row r="1094" spans="2:65" s="11" customFormat="1" ht="25.95" customHeight="1">
      <c r="B1094" s="121"/>
      <c r="D1094" s="122" t="s">
        <v>78</v>
      </c>
      <c r="E1094" s="123" t="s">
        <v>398</v>
      </c>
      <c r="F1094" s="123" t="s">
        <v>882</v>
      </c>
      <c r="I1094" s="124"/>
      <c r="J1094" s="125">
        <f>BK1094</f>
        <v>0</v>
      </c>
      <c r="L1094" s="121"/>
      <c r="M1094" s="126"/>
      <c r="P1094" s="127">
        <f>P1095</f>
        <v>0</v>
      </c>
      <c r="R1094" s="127">
        <f>R1095</f>
        <v>144.09755100000001</v>
      </c>
      <c r="T1094" s="128">
        <f>T1095</f>
        <v>161.15849999999998</v>
      </c>
      <c r="AR1094" s="122" t="s">
        <v>199</v>
      </c>
      <c r="AT1094" s="129" t="s">
        <v>78</v>
      </c>
      <c r="AU1094" s="129" t="s">
        <v>79</v>
      </c>
      <c r="AY1094" s="122" t="s">
        <v>178</v>
      </c>
      <c r="BK1094" s="130">
        <f>BK1095</f>
        <v>0</v>
      </c>
    </row>
    <row r="1095" spans="2:65" s="11" customFormat="1" ht="22.8" customHeight="1">
      <c r="B1095" s="121"/>
      <c r="D1095" s="122" t="s">
        <v>78</v>
      </c>
      <c r="E1095" s="131" t="s">
        <v>883</v>
      </c>
      <c r="F1095" s="131" t="s">
        <v>884</v>
      </c>
      <c r="I1095" s="124"/>
      <c r="J1095" s="132">
        <f>BK1095</f>
        <v>0</v>
      </c>
      <c r="L1095" s="121"/>
      <c r="M1095" s="126"/>
      <c r="P1095" s="127">
        <f>SUM(P1096:P1124)</f>
        <v>0</v>
      </c>
      <c r="R1095" s="127">
        <f>SUM(R1096:R1124)</f>
        <v>144.09755100000001</v>
      </c>
      <c r="T1095" s="128">
        <f>SUM(T1096:T1124)</f>
        <v>161.15849999999998</v>
      </c>
      <c r="AR1095" s="122" t="s">
        <v>199</v>
      </c>
      <c r="AT1095" s="129" t="s">
        <v>78</v>
      </c>
      <c r="AU1095" s="129" t="s">
        <v>86</v>
      </c>
      <c r="AY1095" s="122" t="s">
        <v>178</v>
      </c>
      <c r="BK1095" s="130">
        <f>SUM(BK1096:BK1124)</f>
        <v>0</v>
      </c>
    </row>
    <row r="1096" spans="2:65" s="1" customFormat="1" ht="49.05" customHeight="1">
      <c r="B1096" s="34"/>
      <c r="C1096" s="133" t="s">
        <v>1900</v>
      </c>
      <c r="D1096" s="133" t="s">
        <v>180</v>
      </c>
      <c r="E1096" s="134" t="s">
        <v>886</v>
      </c>
      <c r="F1096" s="135" t="s">
        <v>887</v>
      </c>
      <c r="G1096" s="136" t="s">
        <v>234</v>
      </c>
      <c r="H1096" s="137">
        <v>546.29999999999995</v>
      </c>
      <c r="I1096" s="138"/>
      <c r="J1096" s="139">
        <f>ROUND(I1096*H1096,2)</f>
        <v>0</v>
      </c>
      <c r="K1096" s="135" t="s">
        <v>184</v>
      </c>
      <c r="L1096" s="34"/>
      <c r="M1096" s="140" t="s">
        <v>32</v>
      </c>
      <c r="N1096" s="141" t="s">
        <v>50</v>
      </c>
      <c r="P1096" s="142">
        <f>O1096*H1096</f>
        <v>0</v>
      </c>
      <c r="Q1096" s="142">
        <v>8.4250000000000005E-2</v>
      </c>
      <c r="R1096" s="142">
        <f>Q1096*H1096</f>
        <v>46.025774999999996</v>
      </c>
      <c r="S1096" s="142">
        <v>0</v>
      </c>
      <c r="T1096" s="143">
        <f>S1096*H1096</f>
        <v>0</v>
      </c>
      <c r="AR1096" s="144" t="s">
        <v>648</v>
      </c>
      <c r="AT1096" s="144" t="s">
        <v>180</v>
      </c>
      <c r="AU1096" s="144" t="s">
        <v>88</v>
      </c>
      <c r="AY1096" s="18" t="s">
        <v>178</v>
      </c>
      <c r="BE1096" s="145">
        <f>IF(N1096="základní",J1096,0)</f>
        <v>0</v>
      </c>
      <c r="BF1096" s="145">
        <f>IF(N1096="snížená",J1096,0)</f>
        <v>0</v>
      </c>
      <c r="BG1096" s="145">
        <f>IF(N1096="zákl. přenesená",J1096,0)</f>
        <v>0</v>
      </c>
      <c r="BH1096" s="145">
        <f>IF(N1096="sníž. přenesená",J1096,0)</f>
        <v>0</v>
      </c>
      <c r="BI1096" s="145">
        <f>IF(N1096="nulová",J1096,0)</f>
        <v>0</v>
      </c>
      <c r="BJ1096" s="18" t="s">
        <v>86</v>
      </c>
      <c r="BK1096" s="145">
        <f>ROUND(I1096*H1096,2)</f>
        <v>0</v>
      </c>
      <c r="BL1096" s="18" t="s">
        <v>648</v>
      </c>
      <c r="BM1096" s="144" t="s">
        <v>3238</v>
      </c>
    </row>
    <row r="1097" spans="2:65" s="1" customFormat="1" ht="10.199999999999999">
      <c r="B1097" s="34"/>
      <c r="D1097" s="146" t="s">
        <v>187</v>
      </c>
      <c r="F1097" s="147" t="s">
        <v>889</v>
      </c>
      <c r="I1097" s="148"/>
      <c r="L1097" s="34"/>
      <c r="M1097" s="149"/>
      <c r="T1097" s="55"/>
      <c r="AT1097" s="18" t="s">
        <v>187</v>
      </c>
      <c r="AU1097" s="18" t="s">
        <v>88</v>
      </c>
    </row>
    <row r="1098" spans="2:65" s="12" customFormat="1" ht="10.199999999999999">
      <c r="B1098" s="150"/>
      <c r="D1098" s="151" t="s">
        <v>189</v>
      </c>
      <c r="E1098" s="152" t="s">
        <v>32</v>
      </c>
      <c r="F1098" s="153" t="s">
        <v>2813</v>
      </c>
      <c r="H1098" s="152" t="s">
        <v>32</v>
      </c>
      <c r="I1098" s="154"/>
      <c r="L1098" s="150"/>
      <c r="M1098" s="155"/>
      <c r="T1098" s="156"/>
      <c r="AT1098" s="152" t="s">
        <v>189</v>
      </c>
      <c r="AU1098" s="152" t="s">
        <v>88</v>
      </c>
      <c r="AV1098" s="12" t="s">
        <v>86</v>
      </c>
      <c r="AW1098" s="12" t="s">
        <v>41</v>
      </c>
      <c r="AX1098" s="12" t="s">
        <v>79</v>
      </c>
      <c r="AY1098" s="152" t="s">
        <v>178</v>
      </c>
    </row>
    <row r="1099" spans="2:65" s="13" customFormat="1" ht="10.199999999999999">
      <c r="B1099" s="157"/>
      <c r="D1099" s="151" t="s">
        <v>189</v>
      </c>
      <c r="E1099" s="158" t="s">
        <v>32</v>
      </c>
      <c r="F1099" s="159" t="s">
        <v>3239</v>
      </c>
      <c r="H1099" s="160">
        <v>183.15</v>
      </c>
      <c r="I1099" s="161"/>
      <c r="L1099" s="157"/>
      <c r="M1099" s="162"/>
      <c r="T1099" s="163"/>
      <c r="AT1099" s="158" t="s">
        <v>189</v>
      </c>
      <c r="AU1099" s="158" t="s">
        <v>88</v>
      </c>
      <c r="AV1099" s="13" t="s">
        <v>88</v>
      </c>
      <c r="AW1099" s="13" t="s">
        <v>41</v>
      </c>
      <c r="AX1099" s="13" t="s">
        <v>79</v>
      </c>
      <c r="AY1099" s="158" t="s">
        <v>178</v>
      </c>
    </row>
    <row r="1100" spans="2:65" s="13" customFormat="1" ht="10.199999999999999">
      <c r="B1100" s="157"/>
      <c r="D1100" s="151" t="s">
        <v>189</v>
      </c>
      <c r="E1100" s="158" t="s">
        <v>32</v>
      </c>
      <c r="F1100" s="159" t="s">
        <v>3045</v>
      </c>
      <c r="H1100" s="160">
        <v>28</v>
      </c>
      <c r="I1100" s="161"/>
      <c r="L1100" s="157"/>
      <c r="M1100" s="162"/>
      <c r="T1100" s="163"/>
      <c r="AT1100" s="158" t="s">
        <v>189</v>
      </c>
      <c r="AU1100" s="158" t="s">
        <v>88</v>
      </c>
      <c r="AV1100" s="13" t="s">
        <v>88</v>
      </c>
      <c r="AW1100" s="13" t="s">
        <v>41</v>
      </c>
      <c r="AX1100" s="13" t="s">
        <v>79</v>
      </c>
      <c r="AY1100" s="158" t="s">
        <v>178</v>
      </c>
    </row>
    <row r="1101" spans="2:65" s="13" customFormat="1" ht="10.199999999999999">
      <c r="B1101" s="157"/>
      <c r="D1101" s="151" t="s">
        <v>189</v>
      </c>
      <c r="E1101" s="158" t="s">
        <v>32</v>
      </c>
      <c r="F1101" s="159" t="s">
        <v>3240</v>
      </c>
      <c r="H1101" s="160">
        <v>293.14999999999998</v>
      </c>
      <c r="I1101" s="161"/>
      <c r="L1101" s="157"/>
      <c r="M1101" s="162"/>
      <c r="T1101" s="163"/>
      <c r="AT1101" s="158" t="s">
        <v>189</v>
      </c>
      <c r="AU1101" s="158" t="s">
        <v>88</v>
      </c>
      <c r="AV1101" s="13" t="s">
        <v>88</v>
      </c>
      <c r="AW1101" s="13" t="s">
        <v>41</v>
      </c>
      <c r="AX1101" s="13" t="s">
        <v>79</v>
      </c>
      <c r="AY1101" s="158" t="s">
        <v>178</v>
      </c>
    </row>
    <row r="1102" spans="2:65" s="13" customFormat="1" ht="10.199999999999999">
      <c r="B1102" s="157"/>
      <c r="D1102" s="151" t="s">
        <v>189</v>
      </c>
      <c r="E1102" s="158" t="s">
        <v>32</v>
      </c>
      <c r="F1102" s="159" t="s">
        <v>2999</v>
      </c>
      <c r="H1102" s="160">
        <v>42</v>
      </c>
      <c r="I1102" s="161"/>
      <c r="L1102" s="157"/>
      <c r="M1102" s="162"/>
      <c r="T1102" s="163"/>
      <c r="AT1102" s="158" t="s">
        <v>189</v>
      </c>
      <c r="AU1102" s="158" t="s">
        <v>88</v>
      </c>
      <c r="AV1102" s="13" t="s">
        <v>88</v>
      </c>
      <c r="AW1102" s="13" t="s">
        <v>41</v>
      </c>
      <c r="AX1102" s="13" t="s">
        <v>79</v>
      </c>
      <c r="AY1102" s="158" t="s">
        <v>178</v>
      </c>
    </row>
    <row r="1103" spans="2:65" s="14" customFormat="1" ht="10.199999999999999">
      <c r="B1103" s="164"/>
      <c r="D1103" s="151" t="s">
        <v>189</v>
      </c>
      <c r="E1103" s="165" t="s">
        <v>32</v>
      </c>
      <c r="F1103" s="166" t="s">
        <v>192</v>
      </c>
      <c r="H1103" s="167">
        <v>546.29999999999995</v>
      </c>
      <c r="I1103" s="168"/>
      <c r="L1103" s="164"/>
      <c r="M1103" s="169"/>
      <c r="T1103" s="170"/>
      <c r="AT1103" s="165" t="s">
        <v>189</v>
      </c>
      <c r="AU1103" s="165" t="s">
        <v>88</v>
      </c>
      <c r="AV1103" s="14" t="s">
        <v>185</v>
      </c>
      <c r="AW1103" s="14" t="s">
        <v>41</v>
      </c>
      <c r="AX1103" s="14" t="s">
        <v>86</v>
      </c>
      <c r="AY1103" s="165" t="s">
        <v>178</v>
      </c>
    </row>
    <row r="1104" spans="2:65" s="1" customFormat="1" ht="16.5" customHeight="1">
      <c r="B1104" s="34"/>
      <c r="C1104" s="171" t="s">
        <v>1904</v>
      </c>
      <c r="D1104" s="171" t="s">
        <v>398</v>
      </c>
      <c r="E1104" s="172" t="s">
        <v>893</v>
      </c>
      <c r="F1104" s="173" t="s">
        <v>894</v>
      </c>
      <c r="G1104" s="174" t="s">
        <v>234</v>
      </c>
      <c r="H1104" s="175">
        <v>557.226</v>
      </c>
      <c r="I1104" s="176"/>
      <c r="J1104" s="177">
        <f>ROUND(I1104*H1104,2)</f>
        <v>0</v>
      </c>
      <c r="K1104" s="173" t="s">
        <v>184</v>
      </c>
      <c r="L1104" s="178"/>
      <c r="M1104" s="179" t="s">
        <v>32</v>
      </c>
      <c r="N1104" s="180" t="s">
        <v>50</v>
      </c>
      <c r="P1104" s="142">
        <f>O1104*H1104</f>
        <v>0</v>
      </c>
      <c r="Q1104" s="142">
        <v>0.17599999999999999</v>
      </c>
      <c r="R1104" s="142">
        <f>Q1104*H1104</f>
        <v>98.071776</v>
      </c>
      <c r="S1104" s="142">
        <v>0</v>
      </c>
      <c r="T1104" s="143">
        <f>S1104*H1104</f>
        <v>0</v>
      </c>
      <c r="AR1104" s="144" t="s">
        <v>895</v>
      </c>
      <c r="AT1104" s="144" t="s">
        <v>398</v>
      </c>
      <c r="AU1104" s="144" t="s">
        <v>88</v>
      </c>
      <c r="AY1104" s="18" t="s">
        <v>178</v>
      </c>
      <c r="BE1104" s="145">
        <f>IF(N1104="základní",J1104,0)</f>
        <v>0</v>
      </c>
      <c r="BF1104" s="145">
        <f>IF(N1104="snížená",J1104,0)</f>
        <v>0</v>
      </c>
      <c r="BG1104" s="145">
        <f>IF(N1104="zákl. přenesená",J1104,0)</f>
        <v>0</v>
      </c>
      <c r="BH1104" s="145">
        <f>IF(N1104="sníž. přenesená",J1104,0)</f>
        <v>0</v>
      </c>
      <c r="BI1104" s="145">
        <f>IF(N1104="nulová",J1104,0)</f>
        <v>0</v>
      </c>
      <c r="BJ1104" s="18" t="s">
        <v>86</v>
      </c>
      <c r="BK1104" s="145">
        <f>ROUND(I1104*H1104,2)</f>
        <v>0</v>
      </c>
      <c r="BL1104" s="18" t="s">
        <v>895</v>
      </c>
      <c r="BM1104" s="144" t="s">
        <v>3241</v>
      </c>
    </row>
    <row r="1105" spans="2:65" s="1" customFormat="1" ht="28.8">
      <c r="B1105" s="34"/>
      <c r="D1105" s="151" t="s">
        <v>897</v>
      </c>
      <c r="F1105" s="188" t="s">
        <v>3242</v>
      </c>
      <c r="I1105" s="148"/>
      <c r="L1105" s="34"/>
      <c r="M1105" s="149"/>
      <c r="T1105" s="55"/>
      <c r="AT1105" s="18" t="s">
        <v>897</v>
      </c>
      <c r="AU1105" s="18" t="s">
        <v>88</v>
      </c>
    </row>
    <row r="1106" spans="2:65" s="13" customFormat="1" ht="10.199999999999999">
      <c r="B1106" s="157"/>
      <c r="D1106" s="151" t="s">
        <v>189</v>
      </c>
      <c r="F1106" s="159" t="s">
        <v>3243</v>
      </c>
      <c r="H1106" s="160">
        <v>557.226</v>
      </c>
      <c r="I1106" s="161"/>
      <c r="L1106" s="157"/>
      <c r="M1106" s="162"/>
      <c r="T1106" s="163"/>
      <c r="AT1106" s="158" t="s">
        <v>189</v>
      </c>
      <c r="AU1106" s="158" t="s">
        <v>88</v>
      </c>
      <c r="AV1106" s="13" t="s">
        <v>88</v>
      </c>
      <c r="AW1106" s="13" t="s">
        <v>4</v>
      </c>
      <c r="AX1106" s="13" t="s">
        <v>86</v>
      </c>
      <c r="AY1106" s="158" t="s">
        <v>178</v>
      </c>
    </row>
    <row r="1107" spans="2:65" s="1" customFormat="1" ht="55.5" customHeight="1">
      <c r="B1107" s="34"/>
      <c r="C1107" s="133" t="s">
        <v>1907</v>
      </c>
      <c r="D1107" s="133" t="s">
        <v>180</v>
      </c>
      <c r="E1107" s="134" t="s">
        <v>901</v>
      </c>
      <c r="F1107" s="135" t="s">
        <v>902</v>
      </c>
      <c r="G1107" s="136" t="s">
        <v>234</v>
      </c>
      <c r="H1107" s="137">
        <v>546.29999999999995</v>
      </c>
      <c r="I1107" s="138"/>
      <c r="J1107" s="139">
        <f>ROUND(I1107*H1107,2)</f>
        <v>0</v>
      </c>
      <c r="K1107" s="135" t="s">
        <v>184</v>
      </c>
      <c r="L1107" s="34"/>
      <c r="M1107" s="140" t="s">
        <v>32</v>
      </c>
      <c r="N1107" s="141" t="s">
        <v>50</v>
      </c>
      <c r="P1107" s="142">
        <f>O1107*H1107</f>
        <v>0</v>
      </c>
      <c r="Q1107" s="142">
        <v>0</v>
      </c>
      <c r="R1107" s="142">
        <f>Q1107*H1107</f>
        <v>0</v>
      </c>
      <c r="S1107" s="142">
        <v>0.29499999999999998</v>
      </c>
      <c r="T1107" s="143">
        <f>S1107*H1107</f>
        <v>161.15849999999998</v>
      </c>
      <c r="AR1107" s="144" t="s">
        <v>648</v>
      </c>
      <c r="AT1107" s="144" t="s">
        <v>180</v>
      </c>
      <c r="AU1107" s="144" t="s">
        <v>88</v>
      </c>
      <c r="AY1107" s="18" t="s">
        <v>178</v>
      </c>
      <c r="BE1107" s="145">
        <f>IF(N1107="základní",J1107,0)</f>
        <v>0</v>
      </c>
      <c r="BF1107" s="145">
        <f>IF(N1107="snížená",J1107,0)</f>
        <v>0</v>
      </c>
      <c r="BG1107" s="145">
        <f>IF(N1107="zákl. přenesená",J1107,0)</f>
        <v>0</v>
      </c>
      <c r="BH1107" s="145">
        <f>IF(N1107="sníž. přenesená",J1107,0)</f>
        <v>0</v>
      </c>
      <c r="BI1107" s="145">
        <f>IF(N1107="nulová",J1107,0)</f>
        <v>0</v>
      </c>
      <c r="BJ1107" s="18" t="s">
        <v>86</v>
      </c>
      <c r="BK1107" s="145">
        <f>ROUND(I1107*H1107,2)</f>
        <v>0</v>
      </c>
      <c r="BL1107" s="18" t="s">
        <v>648</v>
      </c>
      <c r="BM1107" s="144" t="s">
        <v>3244</v>
      </c>
    </row>
    <row r="1108" spans="2:65" s="1" customFormat="1" ht="10.199999999999999">
      <c r="B1108" s="34"/>
      <c r="D1108" s="146" t="s">
        <v>187</v>
      </c>
      <c r="F1108" s="147" t="s">
        <v>904</v>
      </c>
      <c r="I1108" s="148"/>
      <c r="L1108" s="34"/>
      <c r="M1108" s="149"/>
      <c r="T1108" s="55"/>
      <c r="AT1108" s="18" t="s">
        <v>187</v>
      </c>
      <c r="AU1108" s="18" t="s">
        <v>88</v>
      </c>
    </row>
    <row r="1109" spans="2:65" s="12" customFormat="1" ht="10.199999999999999">
      <c r="B1109" s="150"/>
      <c r="D1109" s="151" t="s">
        <v>189</v>
      </c>
      <c r="E1109" s="152" t="s">
        <v>32</v>
      </c>
      <c r="F1109" s="153" t="s">
        <v>2813</v>
      </c>
      <c r="H1109" s="152" t="s">
        <v>32</v>
      </c>
      <c r="I1109" s="154"/>
      <c r="L1109" s="150"/>
      <c r="M1109" s="155"/>
      <c r="T1109" s="156"/>
      <c r="AT1109" s="152" t="s">
        <v>189</v>
      </c>
      <c r="AU1109" s="152" t="s">
        <v>88</v>
      </c>
      <c r="AV1109" s="12" t="s">
        <v>86</v>
      </c>
      <c r="AW1109" s="12" t="s">
        <v>41</v>
      </c>
      <c r="AX1109" s="12" t="s">
        <v>79</v>
      </c>
      <c r="AY1109" s="152" t="s">
        <v>178</v>
      </c>
    </row>
    <row r="1110" spans="2:65" s="13" customFormat="1" ht="10.199999999999999">
      <c r="B1110" s="157"/>
      <c r="D1110" s="151" t="s">
        <v>189</v>
      </c>
      <c r="E1110" s="158" t="s">
        <v>32</v>
      </c>
      <c r="F1110" s="159" t="s">
        <v>3239</v>
      </c>
      <c r="H1110" s="160">
        <v>183.15</v>
      </c>
      <c r="I1110" s="161"/>
      <c r="L1110" s="157"/>
      <c r="M1110" s="162"/>
      <c r="T1110" s="163"/>
      <c r="AT1110" s="158" t="s">
        <v>189</v>
      </c>
      <c r="AU1110" s="158" t="s">
        <v>88</v>
      </c>
      <c r="AV1110" s="13" t="s">
        <v>88</v>
      </c>
      <c r="AW1110" s="13" t="s">
        <v>41</v>
      </c>
      <c r="AX1110" s="13" t="s">
        <v>79</v>
      </c>
      <c r="AY1110" s="158" t="s">
        <v>178</v>
      </c>
    </row>
    <row r="1111" spans="2:65" s="13" customFormat="1" ht="10.199999999999999">
      <c r="B1111" s="157"/>
      <c r="D1111" s="151" t="s">
        <v>189</v>
      </c>
      <c r="E1111" s="158" t="s">
        <v>32</v>
      </c>
      <c r="F1111" s="159" t="s">
        <v>3045</v>
      </c>
      <c r="H1111" s="160">
        <v>28</v>
      </c>
      <c r="I1111" s="161"/>
      <c r="L1111" s="157"/>
      <c r="M1111" s="162"/>
      <c r="T1111" s="163"/>
      <c r="AT1111" s="158" t="s">
        <v>189</v>
      </c>
      <c r="AU1111" s="158" t="s">
        <v>88</v>
      </c>
      <c r="AV1111" s="13" t="s">
        <v>88</v>
      </c>
      <c r="AW1111" s="13" t="s">
        <v>41</v>
      </c>
      <c r="AX1111" s="13" t="s">
        <v>79</v>
      </c>
      <c r="AY1111" s="158" t="s">
        <v>178</v>
      </c>
    </row>
    <row r="1112" spans="2:65" s="13" customFormat="1" ht="10.199999999999999">
      <c r="B1112" s="157"/>
      <c r="D1112" s="151" t="s">
        <v>189</v>
      </c>
      <c r="E1112" s="158" t="s">
        <v>32</v>
      </c>
      <c r="F1112" s="159" t="s">
        <v>3240</v>
      </c>
      <c r="H1112" s="160">
        <v>293.14999999999998</v>
      </c>
      <c r="I1112" s="161"/>
      <c r="L1112" s="157"/>
      <c r="M1112" s="162"/>
      <c r="T1112" s="163"/>
      <c r="AT1112" s="158" t="s">
        <v>189</v>
      </c>
      <c r="AU1112" s="158" t="s">
        <v>88</v>
      </c>
      <c r="AV1112" s="13" t="s">
        <v>88</v>
      </c>
      <c r="AW1112" s="13" t="s">
        <v>41</v>
      </c>
      <c r="AX1112" s="13" t="s">
        <v>79</v>
      </c>
      <c r="AY1112" s="158" t="s">
        <v>178</v>
      </c>
    </row>
    <row r="1113" spans="2:65" s="13" customFormat="1" ht="10.199999999999999">
      <c r="B1113" s="157"/>
      <c r="D1113" s="151" t="s">
        <v>189</v>
      </c>
      <c r="E1113" s="158" t="s">
        <v>32</v>
      </c>
      <c r="F1113" s="159" t="s">
        <v>2999</v>
      </c>
      <c r="H1113" s="160">
        <v>42</v>
      </c>
      <c r="I1113" s="161"/>
      <c r="L1113" s="157"/>
      <c r="M1113" s="162"/>
      <c r="T1113" s="163"/>
      <c r="AT1113" s="158" t="s">
        <v>189</v>
      </c>
      <c r="AU1113" s="158" t="s">
        <v>88</v>
      </c>
      <c r="AV1113" s="13" t="s">
        <v>88</v>
      </c>
      <c r="AW1113" s="13" t="s">
        <v>41</v>
      </c>
      <c r="AX1113" s="13" t="s">
        <v>79</v>
      </c>
      <c r="AY1113" s="158" t="s">
        <v>178</v>
      </c>
    </row>
    <row r="1114" spans="2:65" s="14" customFormat="1" ht="10.199999999999999">
      <c r="B1114" s="164"/>
      <c r="D1114" s="151" t="s">
        <v>189</v>
      </c>
      <c r="E1114" s="165" t="s">
        <v>32</v>
      </c>
      <c r="F1114" s="166" t="s">
        <v>192</v>
      </c>
      <c r="H1114" s="167">
        <v>546.29999999999995</v>
      </c>
      <c r="I1114" s="168"/>
      <c r="L1114" s="164"/>
      <c r="M1114" s="169"/>
      <c r="T1114" s="170"/>
      <c r="AT1114" s="165" t="s">
        <v>189</v>
      </c>
      <c r="AU1114" s="165" t="s">
        <v>88</v>
      </c>
      <c r="AV1114" s="14" t="s">
        <v>185</v>
      </c>
      <c r="AW1114" s="14" t="s">
        <v>41</v>
      </c>
      <c r="AX1114" s="14" t="s">
        <v>86</v>
      </c>
      <c r="AY1114" s="165" t="s">
        <v>178</v>
      </c>
    </row>
    <row r="1115" spans="2:65" s="1" customFormat="1" ht="24.15" customHeight="1">
      <c r="B1115" s="34"/>
      <c r="C1115" s="133" t="s">
        <v>1911</v>
      </c>
      <c r="D1115" s="133" t="s">
        <v>180</v>
      </c>
      <c r="E1115" s="134" t="s">
        <v>906</v>
      </c>
      <c r="F1115" s="135" t="s">
        <v>907</v>
      </c>
      <c r="G1115" s="136" t="s">
        <v>401</v>
      </c>
      <c r="H1115" s="137">
        <v>161.15899999999999</v>
      </c>
      <c r="I1115" s="138"/>
      <c r="J1115" s="139">
        <f>ROUND(I1115*H1115,2)</f>
        <v>0</v>
      </c>
      <c r="K1115" s="135" t="s">
        <v>184</v>
      </c>
      <c r="L1115" s="34"/>
      <c r="M1115" s="140" t="s">
        <v>32</v>
      </c>
      <c r="N1115" s="141" t="s">
        <v>50</v>
      </c>
      <c r="P1115" s="142">
        <f>O1115*H1115</f>
        <v>0</v>
      </c>
      <c r="Q1115" s="142">
        <v>0</v>
      </c>
      <c r="R1115" s="142">
        <f>Q1115*H1115</f>
        <v>0</v>
      </c>
      <c r="S1115" s="142">
        <v>0</v>
      </c>
      <c r="T1115" s="143">
        <f>S1115*H1115</f>
        <v>0</v>
      </c>
      <c r="AR1115" s="144" t="s">
        <v>648</v>
      </c>
      <c r="AT1115" s="144" t="s">
        <v>180</v>
      </c>
      <c r="AU1115" s="144" t="s">
        <v>88</v>
      </c>
      <c r="AY1115" s="18" t="s">
        <v>178</v>
      </c>
      <c r="BE1115" s="145">
        <f>IF(N1115="základní",J1115,0)</f>
        <v>0</v>
      </c>
      <c r="BF1115" s="145">
        <f>IF(N1115="snížená",J1115,0)</f>
        <v>0</v>
      </c>
      <c r="BG1115" s="145">
        <f>IF(N1115="zákl. přenesená",J1115,0)</f>
        <v>0</v>
      </c>
      <c r="BH1115" s="145">
        <f>IF(N1115="sníž. přenesená",J1115,0)</f>
        <v>0</v>
      </c>
      <c r="BI1115" s="145">
        <f>IF(N1115="nulová",J1115,0)</f>
        <v>0</v>
      </c>
      <c r="BJ1115" s="18" t="s">
        <v>86</v>
      </c>
      <c r="BK1115" s="145">
        <f>ROUND(I1115*H1115,2)</f>
        <v>0</v>
      </c>
      <c r="BL1115" s="18" t="s">
        <v>648</v>
      </c>
      <c r="BM1115" s="144" t="s">
        <v>3245</v>
      </c>
    </row>
    <row r="1116" spans="2:65" s="1" customFormat="1" ht="10.199999999999999">
      <c r="B1116" s="34"/>
      <c r="D1116" s="146" t="s">
        <v>187</v>
      </c>
      <c r="F1116" s="147" t="s">
        <v>909</v>
      </c>
      <c r="I1116" s="148"/>
      <c r="L1116" s="34"/>
      <c r="M1116" s="149"/>
      <c r="T1116" s="55"/>
      <c r="AT1116" s="18" t="s">
        <v>187</v>
      </c>
      <c r="AU1116" s="18" t="s">
        <v>88</v>
      </c>
    </row>
    <row r="1117" spans="2:65" s="1" customFormat="1" ht="37.799999999999997" customHeight="1">
      <c r="B1117" s="34"/>
      <c r="C1117" s="133" t="s">
        <v>1918</v>
      </c>
      <c r="D1117" s="133" t="s">
        <v>180</v>
      </c>
      <c r="E1117" s="134" t="s">
        <v>911</v>
      </c>
      <c r="F1117" s="135" t="s">
        <v>912</v>
      </c>
      <c r="G1117" s="136" t="s">
        <v>401</v>
      </c>
      <c r="H1117" s="137">
        <v>483.47699999999998</v>
      </c>
      <c r="I1117" s="138"/>
      <c r="J1117" s="139">
        <f>ROUND(I1117*H1117,2)</f>
        <v>0</v>
      </c>
      <c r="K1117" s="135" t="s">
        <v>184</v>
      </c>
      <c r="L1117" s="34"/>
      <c r="M1117" s="140" t="s">
        <v>32</v>
      </c>
      <c r="N1117" s="141" t="s">
        <v>50</v>
      </c>
      <c r="P1117" s="142">
        <f>O1117*H1117</f>
        <v>0</v>
      </c>
      <c r="Q1117" s="142">
        <v>0</v>
      </c>
      <c r="R1117" s="142">
        <f>Q1117*H1117</f>
        <v>0</v>
      </c>
      <c r="S1117" s="142">
        <v>0</v>
      </c>
      <c r="T1117" s="143">
        <f>S1117*H1117</f>
        <v>0</v>
      </c>
      <c r="AR1117" s="144" t="s">
        <v>648</v>
      </c>
      <c r="AT1117" s="144" t="s">
        <v>180</v>
      </c>
      <c r="AU1117" s="144" t="s">
        <v>88</v>
      </c>
      <c r="AY1117" s="18" t="s">
        <v>178</v>
      </c>
      <c r="BE1117" s="145">
        <f>IF(N1117="základní",J1117,0)</f>
        <v>0</v>
      </c>
      <c r="BF1117" s="145">
        <f>IF(N1117="snížená",J1117,0)</f>
        <v>0</v>
      </c>
      <c r="BG1117" s="145">
        <f>IF(N1117="zákl. přenesená",J1117,0)</f>
        <v>0</v>
      </c>
      <c r="BH1117" s="145">
        <f>IF(N1117="sníž. přenesená",J1117,0)</f>
        <v>0</v>
      </c>
      <c r="BI1117" s="145">
        <f>IF(N1117="nulová",J1117,0)</f>
        <v>0</v>
      </c>
      <c r="BJ1117" s="18" t="s">
        <v>86</v>
      </c>
      <c r="BK1117" s="145">
        <f>ROUND(I1117*H1117,2)</f>
        <v>0</v>
      </c>
      <c r="BL1117" s="18" t="s">
        <v>648</v>
      </c>
      <c r="BM1117" s="144" t="s">
        <v>3246</v>
      </c>
    </row>
    <row r="1118" spans="2:65" s="1" customFormat="1" ht="10.199999999999999">
      <c r="B1118" s="34"/>
      <c r="D1118" s="146" t="s">
        <v>187</v>
      </c>
      <c r="F1118" s="147" t="s">
        <v>914</v>
      </c>
      <c r="I1118" s="148"/>
      <c r="L1118" s="34"/>
      <c r="M1118" s="149"/>
      <c r="T1118" s="55"/>
      <c r="AT1118" s="18" t="s">
        <v>187</v>
      </c>
      <c r="AU1118" s="18" t="s">
        <v>88</v>
      </c>
    </row>
    <row r="1119" spans="2:65" s="13" customFormat="1" ht="10.199999999999999">
      <c r="B1119" s="157"/>
      <c r="D1119" s="151" t="s">
        <v>189</v>
      </c>
      <c r="F1119" s="159" t="s">
        <v>3247</v>
      </c>
      <c r="H1119" s="160">
        <v>483.47699999999998</v>
      </c>
      <c r="I1119" s="161"/>
      <c r="L1119" s="157"/>
      <c r="M1119" s="162"/>
      <c r="T1119" s="163"/>
      <c r="AT1119" s="158" t="s">
        <v>189</v>
      </c>
      <c r="AU1119" s="158" t="s">
        <v>88</v>
      </c>
      <c r="AV1119" s="13" t="s">
        <v>88</v>
      </c>
      <c r="AW1119" s="13" t="s">
        <v>4</v>
      </c>
      <c r="AX1119" s="13" t="s">
        <v>86</v>
      </c>
      <c r="AY1119" s="158" t="s">
        <v>178</v>
      </c>
    </row>
    <row r="1120" spans="2:65" s="1" customFormat="1" ht="24.15" customHeight="1">
      <c r="B1120" s="34"/>
      <c r="C1120" s="133" t="s">
        <v>1925</v>
      </c>
      <c r="D1120" s="133" t="s">
        <v>180</v>
      </c>
      <c r="E1120" s="134" t="s">
        <v>917</v>
      </c>
      <c r="F1120" s="135" t="s">
        <v>918</v>
      </c>
      <c r="G1120" s="136" t="s">
        <v>401</v>
      </c>
      <c r="H1120" s="137">
        <v>144.09800000000001</v>
      </c>
      <c r="I1120" s="138"/>
      <c r="J1120" s="139">
        <f>ROUND(I1120*H1120,2)</f>
        <v>0</v>
      </c>
      <c r="K1120" s="135" t="s">
        <v>184</v>
      </c>
      <c r="L1120" s="34"/>
      <c r="M1120" s="140" t="s">
        <v>32</v>
      </c>
      <c r="N1120" s="141" t="s">
        <v>50</v>
      </c>
      <c r="P1120" s="142">
        <f>O1120*H1120</f>
        <v>0</v>
      </c>
      <c r="Q1120" s="142">
        <v>0</v>
      </c>
      <c r="R1120" s="142">
        <f>Q1120*H1120</f>
        <v>0</v>
      </c>
      <c r="S1120" s="142">
        <v>0</v>
      </c>
      <c r="T1120" s="143">
        <f>S1120*H1120</f>
        <v>0</v>
      </c>
      <c r="AR1120" s="144" t="s">
        <v>648</v>
      </c>
      <c r="AT1120" s="144" t="s">
        <v>180</v>
      </c>
      <c r="AU1120" s="144" t="s">
        <v>88</v>
      </c>
      <c r="AY1120" s="18" t="s">
        <v>178</v>
      </c>
      <c r="BE1120" s="145">
        <f>IF(N1120="základní",J1120,0)</f>
        <v>0</v>
      </c>
      <c r="BF1120" s="145">
        <f>IF(N1120="snížená",J1120,0)</f>
        <v>0</v>
      </c>
      <c r="BG1120" s="145">
        <f>IF(N1120="zákl. přenesená",J1120,0)</f>
        <v>0</v>
      </c>
      <c r="BH1120" s="145">
        <f>IF(N1120="sníž. přenesená",J1120,0)</f>
        <v>0</v>
      </c>
      <c r="BI1120" s="145">
        <f>IF(N1120="nulová",J1120,0)</f>
        <v>0</v>
      </c>
      <c r="BJ1120" s="18" t="s">
        <v>86</v>
      </c>
      <c r="BK1120" s="145">
        <f>ROUND(I1120*H1120,2)</f>
        <v>0</v>
      </c>
      <c r="BL1120" s="18" t="s">
        <v>648</v>
      </c>
      <c r="BM1120" s="144" t="s">
        <v>3248</v>
      </c>
    </row>
    <row r="1121" spans="2:65" s="1" customFormat="1" ht="10.199999999999999">
      <c r="B1121" s="34"/>
      <c r="D1121" s="146" t="s">
        <v>187</v>
      </c>
      <c r="F1121" s="147" t="s">
        <v>920</v>
      </c>
      <c r="I1121" s="148"/>
      <c r="L1121" s="34"/>
      <c r="M1121" s="149"/>
      <c r="T1121" s="55"/>
      <c r="AT1121" s="18" t="s">
        <v>187</v>
      </c>
      <c r="AU1121" s="18" t="s">
        <v>88</v>
      </c>
    </row>
    <row r="1122" spans="2:65" s="1" customFormat="1" ht="55.5" customHeight="1">
      <c r="B1122" s="34"/>
      <c r="C1122" s="133" t="s">
        <v>1927</v>
      </c>
      <c r="D1122" s="133" t="s">
        <v>180</v>
      </c>
      <c r="E1122" s="134" t="s">
        <v>922</v>
      </c>
      <c r="F1122" s="135" t="s">
        <v>923</v>
      </c>
      <c r="G1122" s="136" t="s">
        <v>401</v>
      </c>
      <c r="H1122" s="137">
        <v>432.29399999999998</v>
      </c>
      <c r="I1122" s="138"/>
      <c r="J1122" s="139">
        <f>ROUND(I1122*H1122,2)</f>
        <v>0</v>
      </c>
      <c r="K1122" s="135" t="s">
        <v>184</v>
      </c>
      <c r="L1122" s="34"/>
      <c r="M1122" s="140" t="s">
        <v>32</v>
      </c>
      <c r="N1122" s="141" t="s">
        <v>50</v>
      </c>
      <c r="P1122" s="142">
        <f>O1122*H1122</f>
        <v>0</v>
      </c>
      <c r="Q1122" s="142">
        <v>0</v>
      </c>
      <c r="R1122" s="142">
        <f>Q1122*H1122</f>
        <v>0</v>
      </c>
      <c r="S1122" s="142">
        <v>0</v>
      </c>
      <c r="T1122" s="143">
        <f>S1122*H1122</f>
        <v>0</v>
      </c>
      <c r="AR1122" s="144" t="s">
        <v>648</v>
      </c>
      <c r="AT1122" s="144" t="s">
        <v>180</v>
      </c>
      <c r="AU1122" s="144" t="s">
        <v>88</v>
      </c>
      <c r="AY1122" s="18" t="s">
        <v>178</v>
      </c>
      <c r="BE1122" s="145">
        <f>IF(N1122="základní",J1122,0)</f>
        <v>0</v>
      </c>
      <c r="BF1122" s="145">
        <f>IF(N1122="snížená",J1122,0)</f>
        <v>0</v>
      </c>
      <c r="BG1122" s="145">
        <f>IF(N1122="zákl. přenesená",J1122,0)</f>
        <v>0</v>
      </c>
      <c r="BH1122" s="145">
        <f>IF(N1122="sníž. přenesená",J1122,0)</f>
        <v>0</v>
      </c>
      <c r="BI1122" s="145">
        <f>IF(N1122="nulová",J1122,0)</f>
        <v>0</v>
      </c>
      <c r="BJ1122" s="18" t="s">
        <v>86</v>
      </c>
      <c r="BK1122" s="145">
        <f>ROUND(I1122*H1122,2)</f>
        <v>0</v>
      </c>
      <c r="BL1122" s="18" t="s">
        <v>648</v>
      </c>
      <c r="BM1122" s="144" t="s">
        <v>3249</v>
      </c>
    </row>
    <row r="1123" spans="2:65" s="1" customFormat="1" ht="10.199999999999999">
      <c r="B1123" s="34"/>
      <c r="D1123" s="146" t="s">
        <v>187</v>
      </c>
      <c r="F1123" s="147" t="s">
        <v>925</v>
      </c>
      <c r="I1123" s="148"/>
      <c r="L1123" s="34"/>
      <c r="M1123" s="149"/>
      <c r="T1123" s="55"/>
      <c r="AT1123" s="18" t="s">
        <v>187</v>
      </c>
      <c r="AU1123" s="18" t="s">
        <v>88</v>
      </c>
    </row>
    <row r="1124" spans="2:65" s="13" customFormat="1" ht="10.199999999999999">
      <c r="B1124" s="157"/>
      <c r="D1124" s="151" t="s">
        <v>189</v>
      </c>
      <c r="F1124" s="159" t="s">
        <v>3250</v>
      </c>
      <c r="H1124" s="160">
        <v>432.29399999999998</v>
      </c>
      <c r="I1124" s="161"/>
      <c r="L1124" s="157"/>
      <c r="M1124" s="189"/>
      <c r="N1124" s="190"/>
      <c r="O1124" s="190"/>
      <c r="P1124" s="190"/>
      <c r="Q1124" s="190"/>
      <c r="R1124" s="190"/>
      <c r="S1124" s="190"/>
      <c r="T1124" s="191"/>
      <c r="AT1124" s="158" t="s">
        <v>189</v>
      </c>
      <c r="AU1124" s="158" t="s">
        <v>88</v>
      </c>
      <c r="AV1124" s="13" t="s">
        <v>88</v>
      </c>
      <c r="AW1124" s="13" t="s">
        <v>4</v>
      </c>
      <c r="AX1124" s="13" t="s">
        <v>86</v>
      </c>
      <c r="AY1124" s="158" t="s">
        <v>178</v>
      </c>
    </row>
    <row r="1125" spans="2:65" s="1" customFormat="1" ht="6.9" customHeight="1">
      <c r="B1125" s="43"/>
      <c r="C1125" s="44"/>
      <c r="D1125" s="44"/>
      <c r="E1125" s="44"/>
      <c r="F1125" s="44"/>
      <c r="G1125" s="44"/>
      <c r="H1125" s="44"/>
      <c r="I1125" s="44"/>
      <c r="J1125" s="44"/>
      <c r="K1125" s="44"/>
      <c r="L1125" s="34"/>
    </row>
  </sheetData>
  <sheetProtection algorithmName="SHA-512" hashValue="Nt/z4eoGI+Fd9D9AUYgA8BmcTKbdlFIq7ebDZF8vSH6Tprp6w9WqwRwzX4rIDwdBgHjbwRNfgMveLvKLTp30hg==" saltValue="i+V4q2RYK9U2X+xnx4pxy9HhGo/P6/wGo31VBrMg/VbDcE3b2XOPoQmHVbe1JvQlMyw3AhSz17GWYMpyVjJkrw==" spinCount="100000" sheet="1" objects="1" scenarios="1" formatColumns="0" formatRows="0" autoFilter="0"/>
  <autoFilter ref="C95:K1124" xr:uid="{00000000-0009-0000-0000-000005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500-000000000000}"/>
    <hyperlink ref="F103" r:id="rId2" xr:uid="{00000000-0004-0000-0500-000001000000}"/>
    <hyperlink ref="F105" r:id="rId3" xr:uid="{00000000-0004-0000-0500-000002000000}"/>
    <hyperlink ref="F115" r:id="rId4" xr:uid="{00000000-0004-0000-0500-000003000000}"/>
    <hyperlink ref="F121" r:id="rId5" xr:uid="{00000000-0004-0000-0500-000004000000}"/>
    <hyperlink ref="F127" r:id="rId6" xr:uid="{00000000-0004-0000-0500-000005000000}"/>
    <hyperlink ref="F133" r:id="rId7" xr:uid="{00000000-0004-0000-0500-000006000000}"/>
    <hyperlink ref="F136" r:id="rId8" xr:uid="{00000000-0004-0000-0500-000007000000}"/>
    <hyperlink ref="F142" r:id="rId9" xr:uid="{00000000-0004-0000-0500-000008000000}"/>
    <hyperlink ref="F145" r:id="rId10" xr:uid="{00000000-0004-0000-0500-000009000000}"/>
    <hyperlink ref="F156" r:id="rId11" xr:uid="{00000000-0004-0000-0500-00000A000000}"/>
    <hyperlink ref="F166" r:id="rId12" xr:uid="{00000000-0004-0000-0500-00000B000000}"/>
    <hyperlink ref="F177" r:id="rId13" xr:uid="{00000000-0004-0000-0500-00000C000000}"/>
    <hyperlink ref="F187" r:id="rId14" xr:uid="{00000000-0004-0000-0500-00000D000000}"/>
    <hyperlink ref="F198" r:id="rId15" xr:uid="{00000000-0004-0000-0500-00000E000000}"/>
    <hyperlink ref="F208" r:id="rId16" xr:uid="{00000000-0004-0000-0500-00000F000000}"/>
    <hyperlink ref="F220" r:id="rId17" xr:uid="{00000000-0004-0000-0500-000010000000}"/>
    <hyperlink ref="F227" r:id="rId18" xr:uid="{00000000-0004-0000-0500-000011000000}"/>
    <hyperlink ref="F234" r:id="rId19" xr:uid="{00000000-0004-0000-0500-000012000000}"/>
    <hyperlink ref="F237" r:id="rId20" xr:uid="{00000000-0004-0000-0500-000013000000}"/>
    <hyperlink ref="F240" r:id="rId21" xr:uid="{00000000-0004-0000-0500-000014000000}"/>
    <hyperlink ref="F249" r:id="rId22" xr:uid="{00000000-0004-0000-0500-000015000000}"/>
    <hyperlink ref="F257" r:id="rId23" xr:uid="{00000000-0004-0000-0500-000016000000}"/>
    <hyperlink ref="F265" r:id="rId24" xr:uid="{00000000-0004-0000-0500-000017000000}"/>
    <hyperlink ref="F269" r:id="rId25" xr:uid="{00000000-0004-0000-0500-000018000000}"/>
    <hyperlink ref="F278" r:id="rId26" xr:uid="{00000000-0004-0000-0500-000019000000}"/>
    <hyperlink ref="F286" r:id="rId27" xr:uid="{00000000-0004-0000-0500-00001A000000}"/>
    <hyperlink ref="F295" r:id="rId28" xr:uid="{00000000-0004-0000-0500-00001B000000}"/>
    <hyperlink ref="F315" r:id="rId29" xr:uid="{00000000-0004-0000-0500-00001C000000}"/>
    <hyperlink ref="F337" r:id="rId30" xr:uid="{00000000-0004-0000-0500-00001D000000}"/>
    <hyperlink ref="F348" r:id="rId31" xr:uid="{00000000-0004-0000-0500-00001E000000}"/>
    <hyperlink ref="F360" r:id="rId32" xr:uid="{00000000-0004-0000-0500-00001F000000}"/>
    <hyperlink ref="F366" r:id="rId33" xr:uid="{00000000-0004-0000-0500-000020000000}"/>
    <hyperlink ref="F373" r:id="rId34" xr:uid="{00000000-0004-0000-0500-000021000000}"/>
    <hyperlink ref="F384" r:id="rId35" xr:uid="{00000000-0004-0000-0500-000022000000}"/>
    <hyperlink ref="F402" r:id="rId36" xr:uid="{00000000-0004-0000-0500-000023000000}"/>
    <hyperlink ref="F419" r:id="rId37" xr:uid="{00000000-0004-0000-0500-000024000000}"/>
    <hyperlink ref="F425" r:id="rId38" xr:uid="{00000000-0004-0000-0500-000025000000}"/>
    <hyperlink ref="F431" r:id="rId39" xr:uid="{00000000-0004-0000-0500-000026000000}"/>
    <hyperlink ref="F447" r:id="rId40" xr:uid="{00000000-0004-0000-0500-000027000000}"/>
    <hyperlink ref="F455" r:id="rId41" xr:uid="{00000000-0004-0000-0500-000028000000}"/>
    <hyperlink ref="F464" r:id="rId42" xr:uid="{00000000-0004-0000-0500-000029000000}"/>
    <hyperlink ref="F477" r:id="rId43" xr:uid="{00000000-0004-0000-0500-00002A000000}"/>
    <hyperlink ref="F486" r:id="rId44" xr:uid="{00000000-0004-0000-0500-00002B000000}"/>
    <hyperlink ref="F499" r:id="rId45" xr:uid="{00000000-0004-0000-0500-00002C000000}"/>
    <hyperlink ref="F505" r:id="rId46" xr:uid="{00000000-0004-0000-0500-00002D000000}"/>
    <hyperlink ref="F509" r:id="rId47" xr:uid="{00000000-0004-0000-0500-00002E000000}"/>
    <hyperlink ref="F512" r:id="rId48" xr:uid="{00000000-0004-0000-0500-00002F000000}"/>
    <hyperlink ref="F516" r:id="rId49" xr:uid="{00000000-0004-0000-0500-000030000000}"/>
    <hyperlink ref="F523" r:id="rId50" xr:uid="{00000000-0004-0000-0500-000031000000}"/>
    <hyperlink ref="F528" r:id="rId51" xr:uid="{00000000-0004-0000-0500-000032000000}"/>
    <hyperlink ref="F533" r:id="rId52" xr:uid="{00000000-0004-0000-0500-000033000000}"/>
    <hyperlink ref="F542" r:id="rId53" xr:uid="{00000000-0004-0000-0500-000034000000}"/>
    <hyperlink ref="F551" r:id="rId54" xr:uid="{00000000-0004-0000-0500-000035000000}"/>
    <hyperlink ref="F560" r:id="rId55" xr:uid="{00000000-0004-0000-0500-000036000000}"/>
    <hyperlink ref="F573" r:id="rId56" xr:uid="{00000000-0004-0000-0500-000037000000}"/>
    <hyperlink ref="F582" r:id="rId57" xr:uid="{00000000-0004-0000-0500-000038000000}"/>
    <hyperlink ref="F591" r:id="rId58" xr:uid="{00000000-0004-0000-0500-000039000000}"/>
    <hyperlink ref="F600" r:id="rId59" xr:uid="{00000000-0004-0000-0500-00003A000000}"/>
    <hyperlink ref="F609" r:id="rId60" xr:uid="{00000000-0004-0000-0500-00003B000000}"/>
    <hyperlink ref="F618" r:id="rId61" xr:uid="{00000000-0004-0000-0500-00003C000000}"/>
    <hyperlink ref="F627" r:id="rId62" xr:uid="{00000000-0004-0000-0500-00003D000000}"/>
    <hyperlink ref="F636" r:id="rId63" xr:uid="{00000000-0004-0000-0500-00003E000000}"/>
    <hyperlink ref="F645" r:id="rId64" xr:uid="{00000000-0004-0000-0500-00003F000000}"/>
    <hyperlink ref="F655" r:id="rId65" xr:uid="{00000000-0004-0000-0500-000040000000}"/>
    <hyperlink ref="F664" r:id="rId66" xr:uid="{00000000-0004-0000-0500-000041000000}"/>
    <hyperlink ref="F673" r:id="rId67" xr:uid="{00000000-0004-0000-0500-000042000000}"/>
    <hyperlink ref="F682" r:id="rId68" xr:uid="{00000000-0004-0000-0500-000043000000}"/>
    <hyperlink ref="F691" r:id="rId69" xr:uid="{00000000-0004-0000-0500-000044000000}"/>
    <hyperlink ref="F700" r:id="rId70" xr:uid="{00000000-0004-0000-0500-000045000000}"/>
    <hyperlink ref="F709" r:id="rId71" xr:uid="{00000000-0004-0000-0500-000046000000}"/>
    <hyperlink ref="F715" r:id="rId72" xr:uid="{00000000-0004-0000-0500-000047000000}"/>
    <hyperlink ref="F719" r:id="rId73" xr:uid="{00000000-0004-0000-0500-000048000000}"/>
    <hyperlink ref="F722" r:id="rId74" xr:uid="{00000000-0004-0000-0500-000049000000}"/>
    <hyperlink ref="F726" r:id="rId75" xr:uid="{00000000-0004-0000-0500-00004A000000}"/>
    <hyperlink ref="F733" r:id="rId76" xr:uid="{00000000-0004-0000-0500-00004B000000}"/>
    <hyperlink ref="F738" r:id="rId77" xr:uid="{00000000-0004-0000-0500-00004C000000}"/>
    <hyperlink ref="F743" r:id="rId78" xr:uid="{00000000-0004-0000-0500-00004D000000}"/>
    <hyperlink ref="F752" r:id="rId79" xr:uid="{00000000-0004-0000-0500-00004E000000}"/>
    <hyperlink ref="F761" r:id="rId80" xr:uid="{00000000-0004-0000-0500-00004F000000}"/>
    <hyperlink ref="F770" r:id="rId81" xr:uid="{00000000-0004-0000-0500-000050000000}"/>
    <hyperlink ref="F779" r:id="rId82" xr:uid="{00000000-0004-0000-0500-000051000000}"/>
    <hyperlink ref="F790" r:id="rId83" xr:uid="{00000000-0004-0000-0500-000052000000}"/>
    <hyperlink ref="F807" r:id="rId84" xr:uid="{00000000-0004-0000-0500-000053000000}"/>
    <hyperlink ref="F816" r:id="rId85" xr:uid="{00000000-0004-0000-0500-000054000000}"/>
    <hyperlink ref="F825" r:id="rId86" xr:uid="{00000000-0004-0000-0500-000055000000}"/>
    <hyperlink ref="F834" r:id="rId87" xr:uid="{00000000-0004-0000-0500-000056000000}"/>
    <hyperlink ref="F843" r:id="rId88" xr:uid="{00000000-0004-0000-0500-000057000000}"/>
    <hyperlink ref="F853" r:id="rId89" xr:uid="{00000000-0004-0000-0500-000058000000}"/>
    <hyperlink ref="F862" r:id="rId90" xr:uid="{00000000-0004-0000-0500-000059000000}"/>
    <hyperlink ref="F884" r:id="rId91" xr:uid="{00000000-0004-0000-0500-00005A000000}"/>
    <hyperlink ref="F894" r:id="rId92" xr:uid="{00000000-0004-0000-0500-00005B000000}"/>
    <hyperlink ref="F916" r:id="rId93" xr:uid="{00000000-0004-0000-0500-00005C000000}"/>
    <hyperlink ref="F942" r:id="rId94" xr:uid="{00000000-0004-0000-0500-00005D000000}"/>
    <hyperlink ref="F949" r:id="rId95" xr:uid="{00000000-0004-0000-0500-00005E000000}"/>
    <hyperlink ref="F954" r:id="rId96" xr:uid="{00000000-0004-0000-0500-00005F000000}"/>
    <hyperlink ref="F979" r:id="rId97" xr:uid="{00000000-0004-0000-0500-000060000000}"/>
    <hyperlink ref="F986" r:id="rId98" xr:uid="{00000000-0004-0000-0500-000061000000}"/>
    <hyperlink ref="F995" r:id="rId99" xr:uid="{00000000-0004-0000-0500-000062000000}"/>
    <hyperlink ref="F1019" r:id="rId100" xr:uid="{00000000-0004-0000-0500-000063000000}"/>
    <hyperlink ref="F1039" r:id="rId101" xr:uid="{00000000-0004-0000-0500-000064000000}"/>
    <hyperlink ref="F1047" r:id="rId102" xr:uid="{00000000-0004-0000-0500-000065000000}"/>
    <hyperlink ref="F1055" r:id="rId103" xr:uid="{00000000-0004-0000-0500-000066000000}"/>
    <hyperlink ref="F1062" r:id="rId104" xr:uid="{00000000-0004-0000-0500-000067000000}"/>
    <hyperlink ref="F1076" r:id="rId105" xr:uid="{00000000-0004-0000-0500-000068000000}"/>
    <hyperlink ref="F1083" r:id="rId106" xr:uid="{00000000-0004-0000-0500-000069000000}"/>
    <hyperlink ref="F1091" r:id="rId107" xr:uid="{00000000-0004-0000-0500-00006A000000}"/>
    <hyperlink ref="F1093" r:id="rId108" xr:uid="{00000000-0004-0000-0500-00006B000000}"/>
    <hyperlink ref="F1097" r:id="rId109" xr:uid="{00000000-0004-0000-0500-00006C000000}"/>
    <hyperlink ref="F1108" r:id="rId110" xr:uid="{00000000-0004-0000-0500-00006D000000}"/>
    <hyperlink ref="F1116" r:id="rId111" xr:uid="{00000000-0004-0000-0500-00006E000000}"/>
    <hyperlink ref="F1118" r:id="rId112" xr:uid="{00000000-0004-0000-0500-00006F000000}"/>
    <hyperlink ref="F1121" r:id="rId113" xr:uid="{00000000-0004-0000-0500-000070000000}"/>
    <hyperlink ref="F1123" r:id="rId114" xr:uid="{00000000-0004-0000-0500-00007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058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108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3251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ROUND(J97,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ROUND((SUM(BE97:BE1057)),  2)</f>
        <v>0</v>
      </c>
      <c r="I35" s="95">
        <v>0.21</v>
      </c>
      <c r="J35" s="85">
        <f>ROUND(((SUM(BE97:BE1057))*I35),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ROUND((SUM(BF97:BF1057)),  2)</f>
        <v>0</v>
      </c>
      <c r="I36" s="95">
        <v>0.15</v>
      </c>
      <c r="J36" s="85">
        <f>ROUND(((SUM(BF97:BF1057))*I36),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ROUND((SUM(BG97:BG1057)),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ROUND((SUM(BH97:BH1057)),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ROUND((SUM(BI97:BI1057)),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01.5 - stoka F1-1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J97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J98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J99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J381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J396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J459</f>
        <v>0</v>
      </c>
      <c r="L68" s="109"/>
    </row>
    <row r="69" spans="2:12" s="9" customFormat="1" ht="14.85" customHeight="1">
      <c r="B69" s="109"/>
      <c r="D69" s="110" t="s">
        <v>1989</v>
      </c>
      <c r="E69" s="111"/>
      <c r="F69" s="111"/>
      <c r="G69" s="111"/>
      <c r="H69" s="111"/>
      <c r="I69" s="111"/>
      <c r="J69" s="112">
        <f>J460</f>
        <v>0</v>
      </c>
      <c r="L69" s="109"/>
    </row>
    <row r="70" spans="2:12" s="9" customFormat="1" ht="14.85" customHeight="1">
      <c r="B70" s="109"/>
      <c r="D70" s="110" t="s">
        <v>3252</v>
      </c>
      <c r="E70" s="111"/>
      <c r="F70" s="111"/>
      <c r="G70" s="111"/>
      <c r="H70" s="111"/>
      <c r="I70" s="111"/>
      <c r="J70" s="112">
        <f>J698</f>
        <v>0</v>
      </c>
      <c r="L70" s="109"/>
    </row>
    <row r="71" spans="2:12" s="9" customFormat="1" ht="14.85" customHeight="1">
      <c r="B71" s="109"/>
      <c r="D71" s="110" t="s">
        <v>3253</v>
      </c>
      <c r="E71" s="111"/>
      <c r="F71" s="111"/>
      <c r="G71" s="111"/>
      <c r="H71" s="111"/>
      <c r="I71" s="111"/>
      <c r="J71" s="112">
        <f>J905</f>
        <v>0</v>
      </c>
      <c r="L71" s="109"/>
    </row>
    <row r="72" spans="2:12" s="9" customFormat="1" ht="19.95" customHeight="1">
      <c r="B72" s="109"/>
      <c r="D72" s="110" t="s">
        <v>158</v>
      </c>
      <c r="E72" s="111"/>
      <c r="F72" s="111"/>
      <c r="G72" s="111"/>
      <c r="H72" s="111"/>
      <c r="I72" s="111"/>
      <c r="J72" s="112">
        <f>J933</f>
        <v>0</v>
      </c>
      <c r="L72" s="109"/>
    </row>
    <row r="73" spans="2:12" s="9" customFormat="1" ht="19.95" customHeight="1">
      <c r="B73" s="109"/>
      <c r="D73" s="110" t="s">
        <v>160</v>
      </c>
      <c r="E73" s="111"/>
      <c r="F73" s="111"/>
      <c r="G73" s="111"/>
      <c r="H73" s="111"/>
      <c r="I73" s="111"/>
      <c r="J73" s="112">
        <f>J1026</f>
        <v>0</v>
      </c>
      <c r="L73" s="109"/>
    </row>
    <row r="74" spans="2:12" s="8" customFormat="1" ht="24.9" customHeight="1">
      <c r="B74" s="105"/>
      <c r="D74" s="106" t="s">
        <v>161</v>
      </c>
      <c r="E74" s="107"/>
      <c r="F74" s="107"/>
      <c r="G74" s="107"/>
      <c r="H74" s="107"/>
      <c r="I74" s="107"/>
      <c r="J74" s="108">
        <f>J1031</f>
        <v>0</v>
      </c>
      <c r="L74" s="105"/>
    </row>
    <row r="75" spans="2:12" s="9" customFormat="1" ht="19.95" customHeight="1">
      <c r="B75" s="109"/>
      <c r="D75" s="110" t="s">
        <v>162</v>
      </c>
      <c r="E75" s="111"/>
      <c r="F75" s="111"/>
      <c r="G75" s="111"/>
      <c r="H75" s="111"/>
      <c r="I75" s="111"/>
      <c r="J75" s="112">
        <f>J1032</f>
        <v>0</v>
      </c>
      <c r="L75" s="109"/>
    </row>
    <row r="76" spans="2:12" s="1" customFormat="1" ht="21.75" customHeight="1">
      <c r="B76" s="34"/>
      <c r="L76" s="34"/>
    </row>
    <row r="77" spans="2:12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4"/>
    </row>
    <row r="81" spans="2:20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4"/>
    </row>
    <row r="82" spans="2:20" s="1" customFormat="1" ht="24.9" customHeight="1">
      <c r="B82" s="34"/>
      <c r="C82" s="22" t="s">
        <v>163</v>
      </c>
      <c r="L82" s="34"/>
    </row>
    <row r="83" spans="2:20" s="1" customFormat="1" ht="6.9" customHeight="1">
      <c r="B83" s="34"/>
      <c r="L83" s="34"/>
    </row>
    <row r="84" spans="2:20" s="1" customFormat="1" ht="12" customHeight="1">
      <c r="B84" s="34"/>
      <c r="C84" s="28" t="s">
        <v>16</v>
      </c>
      <c r="L84" s="34"/>
    </row>
    <row r="85" spans="2:20" s="1" customFormat="1" ht="16.5" customHeight="1">
      <c r="B85" s="34"/>
      <c r="E85" s="331" t="str">
        <f>E7</f>
        <v>Kanalizace Svádov - II. etapa - revize R03</v>
      </c>
      <c r="F85" s="332"/>
      <c r="G85" s="332"/>
      <c r="H85" s="332"/>
      <c r="L85" s="34"/>
    </row>
    <row r="86" spans="2:20" ht="12" customHeight="1">
      <c r="B86" s="21"/>
      <c r="C86" s="28" t="s">
        <v>144</v>
      </c>
      <c r="L86" s="21"/>
    </row>
    <row r="87" spans="2:20" s="1" customFormat="1" ht="16.5" customHeight="1">
      <c r="B87" s="34"/>
      <c r="E87" s="331" t="s">
        <v>145</v>
      </c>
      <c r="F87" s="333"/>
      <c r="G87" s="333"/>
      <c r="H87" s="333"/>
      <c r="L87" s="34"/>
    </row>
    <row r="88" spans="2:20" s="1" customFormat="1" ht="12" customHeight="1">
      <c r="B88" s="34"/>
      <c r="C88" s="28" t="s">
        <v>146</v>
      </c>
      <c r="L88" s="34"/>
    </row>
    <row r="89" spans="2:20" s="1" customFormat="1" ht="16.5" customHeight="1">
      <c r="B89" s="34"/>
      <c r="E89" s="295" t="str">
        <f>E11</f>
        <v>SO 01.5 - stoka F1-1</v>
      </c>
      <c r="F89" s="333"/>
      <c r="G89" s="333"/>
      <c r="H89" s="333"/>
      <c r="L89" s="34"/>
    </row>
    <row r="90" spans="2:20" s="1" customFormat="1" ht="6.9" customHeight="1">
      <c r="B90" s="34"/>
      <c r="L90" s="34"/>
    </row>
    <row r="91" spans="2:20" s="1" customFormat="1" ht="12" customHeight="1">
      <c r="B91" s="34"/>
      <c r="C91" s="28" t="s">
        <v>22</v>
      </c>
      <c r="F91" s="26" t="str">
        <f>F14</f>
        <v>Ústí n.L. - Svádov</v>
      </c>
      <c r="I91" s="28" t="s">
        <v>24</v>
      </c>
      <c r="J91" s="51" t="str">
        <f>IF(J14="","",J14)</f>
        <v>23. 8. 2023</v>
      </c>
      <c r="L91" s="34"/>
    </row>
    <row r="92" spans="2:20" s="1" customFormat="1" ht="6.9" customHeight="1">
      <c r="B92" s="34"/>
      <c r="L92" s="34"/>
    </row>
    <row r="93" spans="2:20" s="1" customFormat="1" ht="40.049999999999997" customHeight="1">
      <c r="B93" s="34"/>
      <c r="C93" s="28" t="s">
        <v>30</v>
      </c>
      <c r="F93" s="26" t="str">
        <f>E17</f>
        <v>Statutární město Ústí nad Labem</v>
      </c>
      <c r="I93" s="28" t="s">
        <v>37</v>
      </c>
      <c r="J93" s="32" t="str">
        <f>E23</f>
        <v>PROVOD - inženýrská společnost, s.r.o.</v>
      </c>
      <c r="L93" s="34"/>
    </row>
    <row r="94" spans="2:20" s="1" customFormat="1" ht="40.049999999999997" customHeight="1">
      <c r="B94" s="34"/>
      <c r="C94" s="28" t="s">
        <v>35</v>
      </c>
      <c r="F94" s="26" t="str">
        <f>IF(E20="","",E20)</f>
        <v>Vyplň údaj</v>
      </c>
      <c r="I94" s="28" t="s">
        <v>42</v>
      </c>
      <c r="J94" s="32" t="str">
        <f>E26</f>
        <v>PROVOD - inženýrská společnost, s.r.o.</v>
      </c>
      <c r="L94" s="34"/>
    </row>
    <row r="95" spans="2:20" s="1" customFormat="1" ht="10.35" customHeight="1">
      <c r="B95" s="34"/>
      <c r="L95" s="34"/>
    </row>
    <row r="96" spans="2:20" s="10" customFormat="1" ht="29.25" customHeight="1">
      <c r="B96" s="113"/>
      <c r="C96" s="114" t="s">
        <v>164</v>
      </c>
      <c r="D96" s="115" t="s">
        <v>64</v>
      </c>
      <c r="E96" s="115" t="s">
        <v>60</v>
      </c>
      <c r="F96" s="115" t="s">
        <v>61</v>
      </c>
      <c r="G96" s="115" t="s">
        <v>165</v>
      </c>
      <c r="H96" s="115" t="s">
        <v>166</v>
      </c>
      <c r="I96" s="115" t="s">
        <v>167</v>
      </c>
      <c r="J96" s="115" t="s">
        <v>150</v>
      </c>
      <c r="K96" s="116" t="s">
        <v>168</v>
      </c>
      <c r="L96" s="113"/>
      <c r="M96" s="58" t="s">
        <v>32</v>
      </c>
      <c r="N96" s="59" t="s">
        <v>49</v>
      </c>
      <c r="O96" s="59" t="s">
        <v>169</v>
      </c>
      <c r="P96" s="59" t="s">
        <v>170</v>
      </c>
      <c r="Q96" s="59" t="s">
        <v>171</v>
      </c>
      <c r="R96" s="59" t="s">
        <v>172</v>
      </c>
      <c r="S96" s="59" t="s">
        <v>173</v>
      </c>
      <c r="T96" s="60" t="s">
        <v>174</v>
      </c>
    </row>
    <row r="97" spans="2:65" s="1" customFormat="1" ht="22.8" customHeight="1">
      <c r="B97" s="34"/>
      <c r="C97" s="63" t="s">
        <v>175</v>
      </c>
      <c r="J97" s="117">
        <f>BK97</f>
        <v>0</v>
      </c>
      <c r="L97" s="34"/>
      <c r="M97" s="61"/>
      <c r="N97" s="52"/>
      <c r="O97" s="52"/>
      <c r="P97" s="118">
        <f>P98+P1031</f>
        <v>0</v>
      </c>
      <c r="Q97" s="52"/>
      <c r="R97" s="118">
        <f>R98+R1031</f>
        <v>10.86753345</v>
      </c>
      <c r="S97" s="52"/>
      <c r="T97" s="119">
        <f>T98+T1031</f>
        <v>33.431420000000003</v>
      </c>
      <c r="AT97" s="18" t="s">
        <v>78</v>
      </c>
      <c r="AU97" s="18" t="s">
        <v>151</v>
      </c>
      <c r="BK97" s="120">
        <f>BK98+BK1031</f>
        <v>0</v>
      </c>
    </row>
    <row r="98" spans="2:65" s="11" customFormat="1" ht="25.95" customHeight="1">
      <c r="B98" s="121"/>
      <c r="D98" s="122" t="s">
        <v>78</v>
      </c>
      <c r="E98" s="123" t="s">
        <v>176</v>
      </c>
      <c r="F98" s="123" t="s">
        <v>177</v>
      </c>
      <c r="I98" s="124"/>
      <c r="J98" s="125">
        <f>BK98</f>
        <v>0</v>
      </c>
      <c r="L98" s="121"/>
      <c r="M98" s="126"/>
      <c r="P98" s="127">
        <f>P99+P381+P396+P459+P933+P1026</f>
        <v>0</v>
      </c>
      <c r="R98" s="127">
        <f>R99+R381+R396+R459+R933+R1026</f>
        <v>9.1266514499999989</v>
      </c>
      <c r="T98" s="128">
        <f>T99+T381+T396+T459+T933+T1026</f>
        <v>31.48442</v>
      </c>
      <c r="AR98" s="122" t="s">
        <v>86</v>
      </c>
      <c r="AT98" s="129" t="s">
        <v>78</v>
      </c>
      <c r="AU98" s="129" t="s">
        <v>79</v>
      </c>
      <c r="AY98" s="122" t="s">
        <v>178</v>
      </c>
      <c r="BK98" s="130">
        <f>BK99+BK381+BK396+BK459+BK933+BK1026</f>
        <v>0</v>
      </c>
    </row>
    <row r="99" spans="2:65" s="11" customFormat="1" ht="22.8" customHeight="1">
      <c r="B99" s="121"/>
      <c r="D99" s="122" t="s">
        <v>78</v>
      </c>
      <c r="E99" s="131" t="s">
        <v>86</v>
      </c>
      <c r="F99" s="131" t="s">
        <v>179</v>
      </c>
      <c r="I99" s="124"/>
      <c r="J99" s="132">
        <f>BK99</f>
        <v>0</v>
      </c>
      <c r="L99" s="121"/>
      <c r="M99" s="126"/>
      <c r="P99" s="127">
        <f>SUM(P100:P380)</f>
        <v>0</v>
      </c>
      <c r="R99" s="127">
        <f>SUM(R100:R380)</f>
        <v>0.39016400000000007</v>
      </c>
      <c r="T99" s="128">
        <f>SUM(T100:T380)</f>
        <v>0</v>
      </c>
      <c r="AR99" s="122" t="s">
        <v>86</v>
      </c>
      <c r="AT99" s="129" t="s">
        <v>78</v>
      </c>
      <c r="AU99" s="129" t="s">
        <v>86</v>
      </c>
      <c r="AY99" s="122" t="s">
        <v>178</v>
      </c>
      <c r="BK99" s="130">
        <f>SUM(BK100:BK380)</f>
        <v>0</v>
      </c>
    </row>
    <row r="100" spans="2:65" s="1" customFormat="1" ht="24.15" customHeight="1">
      <c r="B100" s="34"/>
      <c r="C100" s="133" t="s">
        <v>86</v>
      </c>
      <c r="D100" s="133" t="s">
        <v>180</v>
      </c>
      <c r="E100" s="134" t="s">
        <v>181</v>
      </c>
      <c r="F100" s="135" t="s">
        <v>182</v>
      </c>
      <c r="G100" s="136" t="s">
        <v>183</v>
      </c>
      <c r="H100" s="137">
        <v>30</v>
      </c>
      <c r="I100" s="138"/>
      <c r="J100" s="139">
        <f>ROUND(I100*H100,2)</f>
        <v>0</v>
      </c>
      <c r="K100" s="135" t="s">
        <v>184</v>
      </c>
      <c r="L100" s="34"/>
      <c r="M100" s="140" t="s">
        <v>32</v>
      </c>
      <c r="N100" s="141" t="s">
        <v>50</v>
      </c>
      <c r="P100" s="142">
        <f>O100*H100</f>
        <v>0</v>
      </c>
      <c r="Q100" s="142">
        <v>3.0000000000000001E-5</v>
      </c>
      <c r="R100" s="142">
        <f>Q100*H100</f>
        <v>8.9999999999999998E-4</v>
      </c>
      <c r="S100" s="142">
        <v>0</v>
      </c>
      <c r="T100" s="143">
        <f>S100*H100</f>
        <v>0</v>
      </c>
      <c r="AR100" s="144" t="s">
        <v>185</v>
      </c>
      <c r="AT100" s="144" t="s">
        <v>180</v>
      </c>
      <c r="AU100" s="144" t="s">
        <v>88</v>
      </c>
      <c r="AY100" s="18" t="s">
        <v>178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86</v>
      </c>
      <c r="BK100" s="145">
        <f>ROUND(I100*H100,2)</f>
        <v>0</v>
      </c>
      <c r="BL100" s="18" t="s">
        <v>185</v>
      </c>
      <c r="BM100" s="144" t="s">
        <v>3254</v>
      </c>
    </row>
    <row r="101" spans="2:65" s="1" customFormat="1" ht="10.199999999999999">
      <c r="B101" s="34"/>
      <c r="D101" s="146" t="s">
        <v>187</v>
      </c>
      <c r="F101" s="147" t="s">
        <v>188</v>
      </c>
      <c r="I101" s="148"/>
      <c r="L101" s="34"/>
      <c r="M101" s="149"/>
      <c r="T101" s="55"/>
      <c r="AT101" s="18" t="s">
        <v>187</v>
      </c>
      <c r="AU101" s="18" t="s">
        <v>88</v>
      </c>
    </row>
    <row r="102" spans="2:65" s="12" customFormat="1" ht="10.199999999999999">
      <c r="B102" s="150"/>
      <c r="D102" s="151" t="s">
        <v>189</v>
      </c>
      <c r="E102" s="152" t="s">
        <v>32</v>
      </c>
      <c r="F102" s="153" t="s">
        <v>190</v>
      </c>
      <c r="H102" s="152" t="s">
        <v>32</v>
      </c>
      <c r="I102" s="154"/>
      <c r="L102" s="150"/>
      <c r="M102" s="155"/>
      <c r="T102" s="156"/>
      <c r="AT102" s="152" t="s">
        <v>189</v>
      </c>
      <c r="AU102" s="152" t="s">
        <v>88</v>
      </c>
      <c r="AV102" s="12" t="s">
        <v>86</v>
      </c>
      <c r="AW102" s="12" t="s">
        <v>41</v>
      </c>
      <c r="AX102" s="12" t="s">
        <v>79</v>
      </c>
      <c r="AY102" s="152" t="s">
        <v>178</v>
      </c>
    </row>
    <row r="103" spans="2:65" s="13" customFormat="1" ht="10.199999999999999">
      <c r="B103" s="157"/>
      <c r="D103" s="151" t="s">
        <v>189</v>
      </c>
      <c r="E103" s="158" t="s">
        <v>32</v>
      </c>
      <c r="F103" s="159" t="s">
        <v>3255</v>
      </c>
      <c r="H103" s="160">
        <v>30</v>
      </c>
      <c r="I103" s="161"/>
      <c r="L103" s="157"/>
      <c r="M103" s="162"/>
      <c r="T103" s="163"/>
      <c r="AT103" s="158" t="s">
        <v>189</v>
      </c>
      <c r="AU103" s="158" t="s">
        <v>88</v>
      </c>
      <c r="AV103" s="13" t="s">
        <v>88</v>
      </c>
      <c r="AW103" s="13" t="s">
        <v>41</v>
      </c>
      <c r="AX103" s="13" t="s">
        <v>79</v>
      </c>
      <c r="AY103" s="158" t="s">
        <v>178</v>
      </c>
    </row>
    <row r="104" spans="2:65" s="14" customFormat="1" ht="10.199999999999999">
      <c r="B104" s="164"/>
      <c r="D104" s="151" t="s">
        <v>189</v>
      </c>
      <c r="E104" s="165" t="s">
        <v>32</v>
      </c>
      <c r="F104" s="166" t="s">
        <v>192</v>
      </c>
      <c r="H104" s="167">
        <v>30</v>
      </c>
      <c r="I104" s="168"/>
      <c r="L104" s="164"/>
      <c r="M104" s="169"/>
      <c r="T104" s="170"/>
      <c r="AT104" s="165" t="s">
        <v>189</v>
      </c>
      <c r="AU104" s="165" t="s">
        <v>88</v>
      </c>
      <c r="AV104" s="14" t="s">
        <v>185</v>
      </c>
      <c r="AW104" s="14" t="s">
        <v>41</v>
      </c>
      <c r="AX104" s="14" t="s">
        <v>86</v>
      </c>
      <c r="AY104" s="165" t="s">
        <v>178</v>
      </c>
    </row>
    <row r="105" spans="2:65" s="1" customFormat="1" ht="37.799999999999997" customHeight="1">
      <c r="B105" s="34"/>
      <c r="C105" s="133" t="s">
        <v>88</v>
      </c>
      <c r="D105" s="133" t="s">
        <v>180</v>
      </c>
      <c r="E105" s="134" t="s">
        <v>193</v>
      </c>
      <c r="F105" s="135" t="s">
        <v>194</v>
      </c>
      <c r="G105" s="136" t="s">
        <v>195</v>
      </c>
      <c r="H105" s="137">
        <v>21</v>
      </c>
      <c r="I105" s="138"/>
      <c r="J105" s="139">
        <f>ROUND(I105*H105,2)</f>
        <v>0</v>
      </c>
      <c r="K105" s="135" t="s">
        <v>184</v>
      </c>
      <c r="L105" s="34"/>
      <c r="M105" s="140" t="s">
        <v>32</v>
      </c>
      <c r="N105" s="141" t="s">
        <v>50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185</v>
      </c>
      <c r="AT105" s="144" t="s">
        <v>180</v>
      </c>
      <c r="AU105" s="144" t="s">
        <v>88</v>
      </c>
      <c r="AY105" s="18" t="s">
        <v>178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86</v>
      </c>
      <c r="BK105" s="145">
        <f>ROUND(I105*H105,2)</f>
        <v>0</v>
      </c>
      <c r="BL105" s="18" t="s">
        <v>185</v>
      </c>
      <c r="BM105" s="144" t="s">
        <v>3256</v>
      </c>
    </row>
    <row r="106" spans="2:65" s="1" customFormat="1" ht="10.199999999999999">
      <c r="B106" s="34"/>
      <c r="D106" s="146" t="s">
        <v>187</v>
      </c>
      <c r="F106" s="147" t="s">
        <v>197</v>
      </c>
      <c r="I106" s="148"/>
      <c r="L106" s="34"/>
      <c r="M106" s="149"/>
      <c r="T106" s="55"/>
      <c r="AT106" s="18" t="s">
        <v>187</v>
      </c>
      <c r="AU106" s="18" t="s">
        <v>88</v>
      </c>
    </row>
    <row r="107" spans="2:65" s="12" customFormat="1" ht="10.199999999999999">
      <c r="B107" s="150"/>
      <c r="D107" s="151" t="s">
        <v>189</v>
      </c>
      <c r="E107" s="152" t="s">
        <v>32</v>
      </c>
      <c r="F107" s="153" t="s">
        <v>190</v>
      </c>
      <c r="H107" s="152" t="s">
        <v>32</v>
      </c>
      <c r="I107" s="154"/>
      <c r="L107" s="150"/>
      <c r="M107" s="155"/>
      <c r="T107" s="156"/>
      <c r="AT107" s="152" t="s">
        <v>189</v>
      </c>
      <c r="AU107" s="152" t="s">
        <v>88</v>
      </c>
      <c r="AV107" s="12" t="s">
        <v>86</v>
      </c>
      <c r="AW107" s="12" t="s">
        <v>41</v>
      </c>
      <c r="AX107" s="12" t="s">
        <v>79</v>
      </c>
      <c r="AY107" s="152" t="s">
        <v>178</v>
      </c>
    </row>
    <row r="108" spans="2:65" s="13" customFormat="1" ht="10.199999999999999">
      <c r="B108" s="157"/>
      <c r="D108" s="151" t="s">
        <v>189</v>
      </c>
      <c r="E108" s="158" t="s">
        <v>32</v>
      </c>
      <c r="F108" s="159" t="s">
        <v>3257</v>
      </c>
      <c r="H108" s="160">
        <v>21</v>
      </c>
      <c r="I108" s="161"/>
      <c r="L108" s="157"/>
      <c r="M108" s="162"/>
      <c r="T108" s="163"/>
      <c r="AT108" s="158" t="s">
        <v>189</v>
      </c>
      <c r="AU108" s="158" t="s">
        <v>88</v>
      </c>
      <c r="AV108" s="13" t="s">
        <v>88</v>
      </c>
      <c r="AW108" s="13" t="s">
        <v>41</v>
      </c>
      <c r="AX108" s="13" t="s">
        <v>79</v>
      </c>
      <c r="AY108" s="158" t="s">
        <v>178</v>
      </c>
    </row>
    <row r="109" spans="2:65" s="14" customFormat="1" ht="10.199999999999999">
      <c r="B109" s="164"/>
      <c r="D109" s="151" t="s">
        <v>189</v>
      </c>
      <c r="E109" s="165" t="s">
        <v>32</v>
      </c>
      <c r="F109" s="166" t="s">
        <v>192</v>
      </c>
      <c r="H109" s="167">
        <v>21</v>
      </c>
      <c r="I109" s="168"/>
      <c r="L109" s="164"/>
      <c r="M109" s="169"/>
      <c r="T109" s="170"/>
      <c r="AT109" s="165" t="s">
        <v>189</v>
      </c>
      <c r="AU109" s="165" t="s">
        <v>88</v>
      </c>
      <c r="AV109" s="14" t="s">
        <v>185</v>
      </c>
      <c r="AW109" s="14" t="s">
        <v>41</v>
      </c>
      <c r="AX109" s="14" t="s">
        <v>86</v>
      </c>
      <c r="AY109" s="165" t="s">
        <v>178</v>
      </c>
    </row>
    <row r="110" spans="2:65" s="1" customFormat="1" ht="90" customHeight="1">
      <c r="B110" s="34"/>
      <c r="C110" s="133" t="s">
        <v>199</v>
      </c>
      <c r="D110" s="133" t="s">
        <v>180</v>
      </c>
      <c r="E110" s="134" t="s">
        <v>200</v>
      </c>
      <c r="F110" s="135" t="s">
        <v>201</v>
      </c>
      <c r="G110" s="136" t="s">
        <v>202</v>
      </c>
      <c r="H110" s="137">
        <v>5.5</v>
      </c>
      <c r="I110" s="138"/>
      <c r="J110" s="139">
        <f>ROUND(I110*H110,2)</f>
        <v>0</v>
      </c>
      <c r="K110" s="135" t="s">
        <v>184</v>
      </c>
      <c r="L110" s="34"/>
      <c r="M110" s="140" t="s">
        <v>32</v>
      </c>
      <c r="N110" s="141" t="s">
        <v>50</v>
      </c>
      <c r="P110" s="142">
        <f>O110*H110</f>
        <v>0</v>
      </c>
      <c r="Q110" s="142">
        <v>3.6900000000000002E-2</v>
      </c>
      <c r="R110" s="142">
        <f>Q110*H110</f>
        <v>0.20295000000000002</v>
      </c>
      <c r="S110" s="142">
        <v>0</v>
      </c>
      <c r="T110" s="143">
        <f>S110*H110</f>
        <v>0</v>
      </c>
      <c r="AR110" s="144" t="s">
        <v>185</v>
      </c>
      <c r="AT110" s="144" t="s">
        <v>180</v>
      </c>
      <c r="AU110" s="144" t="s">
        <v>88</v>
      </c>
      <c r="AY110" s="18" t="s">
        <v>178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86</v>
      </c>
      <c r="BK110" s="145">
        <f>ROUND(I110*H110,2)</f>
        <v>0</v>
      </c>
      <c r="BL110" s="18" t="s">
        <v>185</v>
      </c>
      <c r="BM110" s="144" t="s">
        <v>3258</v>
      </c>
    </row>
    <row r="111" spans="2:65" s="1" customFormat="1" ht="10.199999999999999">
      <c r="B111" s="34"/>
      <c r="D111" s="146" t="s">
        <v>187</v>
      </c>
      <c r="F111" s="147" t="s">
        <v>204</v>
      </c>
      <c r="I111" s="148"/>
      <c r="L111" s="34"/>
      <c r="M111" s="149"/>
      <c r="T111" s="55"/>
      <c r="AT111" s="18" t="s">
        <v>187</v>
      </c>
      <c r="AU111" s="18" t="s">
        <v>88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190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2813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2" customFormat="1" ht="10.199999999999999">
      <c r="B114" s="150"/>
      <c r="D114" s="151" t="s">
        <v>189</v>
      </c>
      <c r="E114" s="152" t="s">
        <v>32</v>
      </c>
      <c r="F114" s="153" t="s">
        <v>3259</v>
      </c>
      <c r="H114" s="152" t="s">
        <v>32</v>
      </c>
      <c r="I114" s="154"/>
      <c r="L114" s="150"/>
      <c r="M114" s="155"/>
      <c r="T114" s="156"/>
      <c r="AT114" s="152" t="s">
        <v>189</v>
      </c>
      <c r="AU114" s="152" t="s">
        <v>88</v>
      </c>
      <c r="AV114" s="12" t="s">
        <v>86</v>
      </c>
      <c r="AW114" s="12" t="s">
        <v>41</v>
      </c>
      <c r="AX114" s="12" t="s">
        <v>79</v>
      </c>
      <c r="AY114" s="152" t="s">
        <v>178</v>
      </c>
    </row>
    <row r="115" spans="2:65" s="12" customFormat="1" ht="10.199999999999999">
      <c r="B115" s="150"/>
      <c r="D115" s="151" t="s">
        <v>189</v>
      </c>
      <c r="E115" s="152" t="s">
        <v>32</v>
      </c>
      <c r="F115" s="153" t="s">
        <v>206</v>
      </c>
      <c r="H115" s="152" t="s">
        <v>32</v>
      </c>
      <c r="I115" s="154"/>
      <c r="L115" s="150"/>
      <c r="M115" s="155"/>
      <c r="T115" s="156"/>
      <c r="AT115" s="152" t="s">
        <v>189</v>
      </c>
      <c r="AU115" s="152" t="s">
        <v>88</v>
      </c>
      <c r="AV115" s="12" t="s">
        <v>86</v>
      </c>
      <c r="AW115" s="12" t="s">
        <v>41</v>
      </c>
      <c r="AX115" s="12" t="s">
        <v>79</v>
      </c>
      <c r="AY115" s="152" t="s">
        <v>178</v>
      </c>
    </row>
    <row r="116" spans="2:65" s="13" customFormat="1" ht="10.199999999999999">
      <c r="B116" s="157"/>
      <c r="D116" s="151" t="s">
        <v>189</v>
      </c>
      <c r="E116" s="158" t="s">
        <v>32</v>
      </c>
      <c r="F116" s="159" t="s">
        <v>3260</v>
      </c>
      <c r="H116" s="160">
        <v>2.2000000000000002</v>
      </c>
      <c r="I116" s="161"/>
      <c r="L116" s="157"/>
      <c r="M116" s="162"/>
      <c r="T116" s="163"/>
      <c r="AT116" s="158" t="s">
        <v>189</v>
      </c>
      <c r="AU116" s="158" t="s">
        <v>88</v>
      </c>
      <c r="AV116" s="13" t="s">
        <v>88</v>
      </c>
      <c r="AW116" s="13" t="s">
        <v>41</v>
      </c>
      <c r="AX116" s="13" t="s">
        <v>79</v>
      </c>
      <c r="AY116" s="158" t="s">
        <v>178</v>
      </c>
    </row>
    <row r="117" spans="2:65" s="13" customFormat="1" ht="10.199999999999999">
      <c r="B117" s="157"/>
      <c r="D117" s="151" t="s">
        <v>189</v>
      </c>
      <c r="E117" s="158" t="s">
        <v>32</v>
      </c>
      <c r="F117" s="159" t="s">
        <v>208</v>
      </c>
      <c r="H117" s="160">
        <v>1.1000000000000001</v>
      </c>
      <c r="I117" s="161"/>
      <c r="L117" s="157"/>
      <c r="M117" s="162"/>
      <c r="T117" s="163"/>
      <c r="AT117" s="158" t="s">
        <v>189</v>
      </c>
      <c r="AU117" s="158" t="s">
        <v>88</v>
      </c>
      <c r="AV117" s="13" t="s">
        <v>88</v>
      </c>
      <c r="AW117" s="13" t="s">
        <v>41</v>
      </c>
      <c r="AX117" s="13" t="s">
        <v>79</v>
      </c>
      <c r="AY117" s="158" t="s">
        <v>178</v>
      </c>
    </row>
    <row r="118" spans="2:65" s="13" customFormat="1" ht="10.199999999999999">
      <c r="B118" s="157"/>
      <c r="D118" s="151" t="s">
        <v>189</v>
      </c>
      <c r="E118" s="158" t="s">
        <v>32</v>
      </c>
      <c r="F118" s="159" t="s">
        <v>3261</v>
      </c>
      <c r="H118" s="160">
        <v>1.1000000000000001</v>
      </c>
      <c r="I118" s="161"/>
      <c r="L118" s="157"/>
      <c r="M118" s="162"/>
      <c r="T118" s="163"/>
      <c r="AT118" s="158" t="s">
        <v>189</v>
      </c>
      <c r="AU118" s="158" t="s">
        <v>88</v>
      </c>
      <c r="AV118" s="13" t="s">
        <v>88</v>
      </c>
      <c r="AW118" s="13" t="s">
        <v>41</v>
      </c>
      <c r="AX118" s="13" t="s">
        <v>79</v>
      </c>
      <c r="AY118" s="158" t="s">
        <v>178</v>
      </c>
    </row>
    <row r="119" spans="2:65" s="13" customFormat="1" ht="10.199999999999999">
      <c r="B119" s="157"/>
      <c r="D119" s="151" t="s">
        <v>189</v>
      </c>
      <c r="E119" s="158" t="s">
        <v>32</v>
      </c>
      <c r="F119" s="159" t="s">
        <v>3262</v>
      </c>
      <c r="H119" s="160">
        <v>1.1000000000000001</v>
      </c>
      <c r="I119" s="161"/>
      <c r="L119" s="157"/>
      <c r="M119" s="162"/>
      <c r="T119" s="163"/>
      <c r="AT119" s="158" t="s">
        <v>189</v>
      </c>
      <c r="AU119" s="158" t="s">
        <v>88</v>
      </c>
      <c r="AV119" s="13" t="s">
        <v>88</v>
      </c>
      <c r="AW119" s="13" t="s">
        <v>41</v>
      </c>
      <c r="AX119" s="13" t="s">
        <v>79</v>
      </c>
      <c r="AY119" s="158" t="s">
        <v>178</v>
      </c>
    </row>
    <row r="120" spans="2:65" s="14" customFormat="1" ht="10.199999999999999">
      <c r="B120" s="164"/>
      <c r="D120" s="151" t="s">
        <v>189</v>
      </c>
      <c r="E120" s="165" t="s">
        <v>32</v>
      </c>
      <c r="F120" s="166" t="s">
        <v>192</v>
      </c>
      <c r="H120" s="167">
        <v>5.5</v>
      </c>
      <c r="I120" s="168"/>
      <c r="L120" s="164"/>
      <c r="M120" s="169"/>
      <c r="T120" s="170"/>
      <c r="AT120" s="165" t="s">
        <v>189</v>
      </c>
      <c r="AU120" s="165" t="s">
        <v>88</v>
      </c>
      <c r="AV120" s="14" t="s">
        <v>185</v>
      </c>
      <c r="AW120" s="14" t="s">
        <v>41</v>
      </c>
      <c r="AX120" s="14" t="s">
        <v>86</v>
      </c>
      <c r="AY120" s="165" t="s">
        <v>178</v>
      </c>
    </row>
    <row r="121" spans="2:65" s="1" customFormat="1" ht="90" customHeight="1">
      <c r="B121" s="34"/>
      <c r="C121" s="133" t="s">
        <v>185</v>
      </c>
      <c r="D121" s="133" t="s">
        <v>180</v>
      </c>
      <c r="E121" s="134" t="s">
        <v>211</v>
      </c>
      <c r="F121" s="135" t="s">
        <v>212</v>
      </c>
      <c r="G121" s="136" t="s">
        <v>202</v>
      </c>
      <c r="H121" s="137">
        <v>2.2000000000000002</v>
      </c>
      <c r="I121" s="138"/>
      <c r="J121" s="139">
        <f>ROUND(I121*H121,2)</f>
        <v>0</v>
      </c>
      <c r="K121" s="135" t="s">
        <v>184</v>
      </c>
      <c r="L121" s="34"/>
      <c r="M121" s="140" t="s">
        <v>32</v>
      </c>
      <c r="N121" s="141" t="s">
        <v>50</v>
      </c>
      <c r="P121" s="142">
        <f>O121*H121</f>
        <v>0</v>
      </c>
      <c r="Q121" s="142">
        <v>3.6900000000000002E-2</v>
      </c>
      <c r="R121" s="142">
        <f>Q121*H121</f>
        <v>8.1180000000000016E-2</v>
      </c>
      <c r="S121" s="142">
        <v>0</v>
      </c>
      <c r="T121" s="143">
        <f>S121*H121</f>
        <v>0</v>
      </c>
      <c r="AR121" s="144" t="s">
        <v>185</v>
      </c>
      <c r="AT121" s="144" t="s">
        <v>180</v>
      </c>
      <c r="AU121" s="144" t="s">
        <v>88</v>
      </c>
      <c r="AY121" s="18" t="s">
        <v>178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86</v>
      </c>
      <c r="BK121" s="145">
        <f>ROUND(I121*H121,2)</f>
        <v>0</v>
      </c>
      <c r="BL121" s="18" t="s">
        <v>185</v>
      </c>
      <c r="BM121" s="144" t="s">
        <v>3263</v>
      </c>
    </row>
    <row r="122" spans="2:65" s="1" customFormat="1" ht="10.199999999999999">
      <c r="B122" s="34"/>
      <c r="D122" s="146" t="s">
        <v>187</v>
      </c>
      <c r="F122" s="147" t="s">
        <v>214</v>
      </c>
      <c r="I122" s="148"/>
      <c r="L122" s="34"/>
      <c r="M122" s="149"/>
      <c r="T122" s="55"/>
      <c r="AT122" s="18" t="s">
        <v>187</v>
      </c>
      <c r="AU122" s="18" t="s">
        <v>88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190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2" customFormat="1" ht="10.199999999999999">
      <c r="B124" s="150"/>
      <c r="D124" s="151" t="s">
        <v>189</v>
      </c>
      <c r="E124" s="152" t="s">
        <v>32</v>
      </c>
      <c r="F124" s="153" t="s">
        <v>2813</v>
      </c>
      <c r="H124" s="152" t="s">
        <v>32</v>
      </c>
      <c r="I124" s="154"/>
      <c r="L124" s="150"/>
      <c r="M124" s="155"/>
      <c r="T124" s="156"/>
      <c r="AT124" s="152" t="s">
        <v>189</v>
      </c>
      <c r="AU124" s="152" t="s">
        <v>88</v>
      </c>
      <c r="AV124" s="12" t="s">
        <v>86</v>
      </c>
      <c r="AW124" s="12" t="s">
        <v>41</v>
      </c>
      <c r="AX124" s="12" t="s">
        <v>79</v>
      </c>
      <c r="AY124" s="152" t="s">
        <v>178</v>
      </c>
    </row>
    <row r="125" spans="2:65" s="12" customFormat="1" ht="10.199999999999999">
      <c r="B125" s="150"/>
      <c r="D125" s="151" t="s">
        <v>189</v>
      </c>
      <c r="E125" s="152" t="s">
        <v>32</v>
      </c>
      <c r="F125" s="153" t="s">
        <v>3259</v>
      </c>
      <c r="H125" s="152" t="s">
        <v>32</v>
      </c>
      <c r="I125" s="154"/>
      <c r="L125" s="150"/>
      <c r="M125" s="155"/>
      <c r="T125" s="156"/>
      <c r="AT125" s="152" t="s">
        <v>189</v>
      </c>
      <c r="AU125" s="152" t="s">
        <v>88</v>
      </c>
      <c r="AV125" s="12" t="s">
        <v>86</v>
      </c>
      <c r="AW125" s="12" t="s">
        <v>41</v>
      </c>
      <c r="AX125" s="12" t="s">
        <v>79</v>
      </c>
      <c r="AY125" s="152" t="s">
        <v>178</v>
      </c>
    </row>
    <row r="126" spans="2:65" s="12" customFormat="1" ht="10.199999999999999">
      <c r="B126" s="150"/>
      <c r="D126" s="151" t="s">
        <v>189</v>
      </c>
      <c r="E126" s="152" t="s">
        <v>32</v>
      </c>
      <c r="F126" s="153" t="s">
        <v>206</v>
      </c>
      <c r="H126" s="152" t="s">
        <v>32</v>
      </c>
      <c r="I126" s="154"/>
      <c r="L126" s="150"/>
      <c r="M126" s="155"/>
      <c r="T126" s="156"/>
      <c r="AT126" s="152" t="s">
        <v>189</v>
      </c>
      <c r="AU126" s="152" t="s">
        <v>88</v>
      </c>
      <c r="AV126" s="12" t="s">
        <v>86</v>
      </c>
      <c r="AW126" s="12" t="s">
        <v>41</v>
      </c>
      <c r="AX126" s="12" t="s">
        <v>79</v>
      </c>
      <c r="AY126" s="152" t="s">
        <v>178</v>
      </c>
    </row>
    <row r="127" spans="2:65" s="13" customFormat="1" ht="10.199999999999999">
      <c r="B127" s="157"/>
      <c r="D127" s="151" t="s">
        <v>189</v>
      </c>
      <c r="E127" s="158" t="s">
        <v>32</v>
      </c>
      <c r="F127" s="159" t="s">
        <v>3264</v>
      </c>
      <c r="H127" s="160">
        <v>2.2000000000000002</v>
      </c>
      <c r="I127" s="161"/>
      <c r="L127" s="157"/>
      <c r="M127" s="162"/>
      <c r="T127" s="163"/>
      <c r="AT127" s="158" t="s">
        <v>189</v>
      </c>
      <c r="AU127" s="158" t="s">
        <v>88</v>
      </c>
      <c r="AV127" s="13" t="s">
        <v>88</v>
      </c>
      <c r="AW127" s="13" t="s">
        <v>41</v>
      </c>
      <c r="AX127" s="13" t="s">
        <v>79</v>
      </c>
      <c r="AY127" s="158" t="s">
        <v>178</v>
      </c>
    </row>
    <row r="128" spans="2:65" s="14" customFormat="1" ht="10.199999999999999">
      <c r="B128" s="164"/>
      <c r="D128" s="151" t="s">
        <v>189</v>
      </c>
      <c r="E128" s="165" t="s">
        <v>32</v>
      </c>
      <c r="F128" s="166" t="s">
        <v>192</v>
      </c>
      <c r="H128" s="167">
        <v>2.2000000000000002</v>
      </c>
      <c r="I128" s="168"/>
      <c r="L128" s="164"/>
      <c r="M128" s="169"/>
      <c r="T128" s="170"/>
      <c r="AT128" s="165" t="s">
        <v>189</v>
      </c>
      <c r="AU128" s="165" t="s">
        <v>88</v>
      </c>
      <c r="AV128" s="14" t="s">
        <v>185</v>
      </c>
      <c r="AW128" s="14" t="s">
        <v>41</v>
      </c>
      <c r="AX128" s="14" t="s">
        <v>86</v>
      </c>
      <c r="AY128" s="165" t="s">
        <v>178</v>
      </c>
    </row>
    <row r="129" spans="2:65" s="1" customFormat="1" ht="37.799999999999997" customHeight="1">
      <c r="B129" s="34"/>
      <c r="C129" s="133" t="s">
        <v>216</v>
      </c>
      <c r="D129" s="133" t="s">
        <v>180</v>
      </c>
      <c r="E129" s="134" t="s">
        <v>217</v>
      </c>
      <c r="F129" s="135" t="s">
        <v>218</v>
      </c>
      <c r="G129" s="136" t="s">
        <v>219</v>
      </c>
      <c r="H129" s="137">
        <v>2</v>
      </c>
      <c r="I129" s="138"/>
      <c r="J129" s="139">
        <f>ROUND(I129*H129,2)</f>
        <v>0</v>
      </c>
      <c r="K129" s="135" t="s">
        <v>184</v>
      </c>
      <c r="L129" s="34"/>
      <c r="M129" s="140" t="s">
        <v>32</v>
      </c>
      <c r="N129" s="141" t="s">
        <v>50</v>
      </c>
      <c r="P129" s="142">
        <f>O129*H129</f>
        <v>0</v>
      </c>
      <c r="Q129" s="142">
        <v>6.4999999999999997E-4</v>
      </c>
      <c r="R129" s="142">
        <f>Q129*H129</f>
        <v>1.2999999999999999E-3</v>
      </c>
      <c r="S129" s="142">
        <v>0</v>
      </c>
      <c r="T129" s="143">
        <f>S129*H129</f>
        <v>0</v>
      </c>
      <c r="AR129" s="144" t="s">
        <v>185</v>
      </c>
      <c r="AT129" s="144" t="s">
        <v>180</v>
      </c>
      <c r="AU129" s="144" t="s">
        <v>88</v>
      </c>
      <c r="AY129" s="18" t="s">
        <v>178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86</v>
      </c>
      <c r="BK129" s="145">
        <f>ROUND(I129*H129,2)</f>
        <v>0</v>
      </c>
      <c r="BL129" s="18" t="s">
        <v>185</v>
      </c>
      <c r="BM129" s="144" t="s">
        <v>3265</v>
      </c>
    </row>
    <row r="130" spans="2:65" s="1" customFormat="1" ht="10.199999999999999">
      <c r="B130" s="34"/>
      <c r="D130" s="146" t="s">
        <v>187</v>
      </c>
      <c r="F130" s="147" t="s">
        <v>221</v>
      </c>
      <c r="I130" s="148"/>
      <c r="L130" s="34"/>
      <c r="M130" s="149"/>
      <c r="T130" s="55"/>
      <c r="AT130" s="18" t="s">
        <v>187</v>
      </c>
      <c r="AU130" s="18" t="s">
        <v>88</v>
      </c>
    </row>
    <row r="131" spans="2:65" s="12" customFormat="1" ht="10.199999999999999">
      <c r="B131" s="150"/>
      <c r="D131" s="151" t="s">
        <v>189</v>
      </c>
      <c r="E131" s="152" t="s">
        <v>32</v>
      </c>
      <c r="F131" s="153" t="s">
        <v>190</v>
      </c>
      <c r="H131" s="152" t="s">
        <v>32</v>
      </c>
      <c r="I131" s="154"/>
      <c r="L131" s="150"/>
      <c r="M131" s="155"/>
      <c r="T131" s="156"/>
      <c r="AT131" s="152" t="s">
        <v>189</v>
      </c>
      <c r="AU131" s="152" t="s">
        <v>88</v>
      </c>
      <c r="AV131" s="12" t="s">
        <v>86</v>
      </c>
      <c r="AW131" s="12" t="s">
        <v>41</v>
      </c>
      <c r="AX131" s="12" t="s">
        <v>79</v>
      </c>
      <c r="AY131" s="152" t="s">
        <v>178</v>
      </c>
    </row>
    <row r="132" spans="2:65" s="12" customFormat="1" ht="10.199999999999999">
      <c r="B132" s="150"/>
      <c r="D132" s="151" t="s">
        <v>189</v>
      </c>
      <c r="E132" s="152" t="s">
        <v>32</v>
      </c>
      <c r="F132" s="153" t="s">
        <v>2813</v>
      </c>
      <c r="H132" s="152" t="s">
        <v>32</v>
      </c>
      <c r="I132" s="154"/>
      <c r="L132" s="150"/>
      <c r="M132" s="155"/>
      <c r="T132" s="156"/>
      <c r="AT132" s="152" t="s">
        <v>189</v>
      </c>
      <c r="AU132" s="152" t="s">
        <v>88</v>
      </c>
      <c r="AV132" s="12" t="s">
        <v>86</v>
      </c>
      <c r="AW132" s="12" t="s">
        <v>41</v>
      </c>
      <c r="AX132" s="12" t="s">
        <v>79</v>
      </c>
      <c r="AY132" s="152" t="s">
        <v>178</v>
      </c>
    </row>
    <row r="133" spans="2:65" s="12" customFormat="1" ht="10.199999999999999">
      <c r="B133" s="150"/>
      <c r="D133" s="151" t="s">
        <v>189</v>
      </c>
      <c r="E133" s="152" t="s">
        <v>32</v>
      </c>
      <c r="F133" s="153" t="s">
        <v>3266</v>
      </c>
      <c r="H133" s="152" t="s">
        <v>32</v>
      </c>
      <c r="I133" s="154"/>
      <c r="L133" s="150"/>
      <c r="M133" s="155"/>
      <c r="T133" s="156"/>
      <c r="AT133" s="152" t="s">
        <v>189</v>
      </c>
      <c r="AU133" s="152" t="s">
        <v>88</v>
      </c>
      <c r="AV133" s="12" t="s">
        <v>86</v>
      </c>
      <c r="AW133" s="12" t="s">
        <v>41</v>
      </c>
      <c r="AX133" s="12" t="s">
        <v>79</v>
      </c>
      <c r="AY133" s="152" t="s">
        <v>178</v>
      </c>
    </row>
    <row r="134" spans="2:65" s="13" customFormat="1" ht="10.199999999999999">
      <c r="B134" s="157"/>
      <c r="D134" s="151" t="s">
        <v>189</v>
      </c>
      <c r="E134" s="158" t="s">
        <v>32</v>
      </c>
      <c r="F134" s="159" t="s">
        <v>1491</v>
      </c>
      <c r="H134" s="160">
        <v>2</v>
      </c>
      <c r="I134" s="161"/>
      <c r="L134" s="157"/>
      <c r="M134" s="162"/>
      <c r="T134" s="163"/>
      <c r="AT134" s="158" t="s">
        <v>189</v>
      </c>
      <c r="AU134" s="158" t="s">
        <v>88</v>
      </c>
      <c r="AV134" s="13" t="s">
        <v>88</v>
      </c>
      <c r="AW134" s="13" t="s">
        <v>41</v>
      </c>
      <c r="AX134" s="13" t="s">
        <v>79</v>
      </c>
      <c r="AY134" s="158" t="s">
        <v>178</v>
      </c>
    </row>
    <row r="135" spans="2:65" s="14" customFormat="1" ht="10.199999999999999">
      <c r="B135" s="164"/>
      <c r="D135" s="151" t="s">
        <v>189</v>
      </c>
      <c r="E135" s="165" t="s">
        <v>32</v>
      </c>
      <c r="F135" s="166" t="s">
        <v>192</v>
      </c>
      <c r="H135" s="167">
        <v>2</v>
      </c>
      <c r="I135" s="168"/>
      <c r="L135" s="164"/>
      <c r="M135" s="169"/>
      <c r="T135" s="170"/>
      <c r="AT135" s="165" t="s">
        <v>189</v>
      </c>
      <c r="AU135" s="165" t="s">
        <v>88</v>
      </c>
      <c r="AV135" s="14" t="s">
        <v>185</v>
      </c>
      <c r="AW135" s="14" t="s">
        <v>41</v>
      </c>
      <c r="AX135" s="14" t="s">
        <v>86</v>
      </c>
      <c r="AY135" s="165" t="s">
        <v>178</v>
      </c>
    </row>
    <row r="136" spans="2:65" s="1" customFormat="1" ht="37.799999999999997" customHeight="1">
      <c r="B136" s="34"/>
      <c r="C136" s="133" t="s">
        <v>225</v>
      </c>
      <c r="D136" s="133" t="s">
        <v>180</v>
      </c>
      <c r="E136" s="134" t="s">
        <v>226</v>
      </c>
      <c r="F136" s="135" t="s">
        <v>227</v>
      </c>
      <c r="G136" s="136" t="s">
        <v>219</v>
      </c>
      <c r="H136" s="137">
        <v>2</v>
      </c>
      <c r="I136" s="138"/>
      <c r="J136" s="139">
        <f>ROUND(I136*H136,2)</f>
        <v>0</v>
      </c>
      <c r="K136" s="135" t="s">
        <v>184</v>
      </c>
      <c r="L136" s="34"/>
      <c r="M136" s="140" t="s">
        <v>32</v>
      </c>
      <c r="N136" s="141" t="s">
        <v>50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185</v>
      </c>
      <c r="AT136" s="144" t="s">
        <v>180</v>
      </c>
      <c r="AU136" s="144" t="s">
        <v>88</v>
      </c>
      <c r="AY136" s="18" t="s">
        <v>178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86</v>
      </c>
      <c r="BK136" s="145">
        <f>ROUND(I136*H136,2)</f>
        <v>0</v>
      </c>
      <c r="BL136" s="18" t="s">
        <v>185</v>
      </c>
      <c r="BM136" s="144" t="s">
        <v>3267</v>
      </c>
    </row>
    <row r="137" spans="2:65" s="1" customFormat="1" ht="10.199999999999999">
      <c r="B137" s="34"/>
      <c r="D137" s="146" t="s">
        <v>187</v>
      </c>
      <c r="F137" s="147" t="s">
        <v>229</v>
      </c>
      <c r="I137" s="148"/>
      <c r="L137" s="34"/>
      <c r="M137" s="149"/>
      <c r="T137" s="55"/>
      <c r="AT137" s="18" t="s">
        <v>187</v>
      </c>
      <c r="AU137" s="18" t="s">
        <v>88</v>
      </c>
    </row>
    <row r="138" spans="2:65" s="13" customFormat="1" ht="10.199999999999999">
      <c r="B138" s="157"/>
      <c r="D138" s="151" t="s">
        <v>189</v>
      </c>
      <c r="E138" s="158" t="s">
        <v>32</v>
      </c>
      <c r="F138" s="159" t="s">
        <v>3268</v>
      </c>
      <c r="H138" s="160">
        <v>2</v>
      </c>
      <c r="I138" s="161"/>
      <c r="L138" s="157"/>
      <c r="M138" s="162"/>
      <c r="T138" s="163"/>
      <c r="AT138" s="158" t="s">
        <v>189</v>
      </c>
      <c r="AU138" s="158" t="s">
        <v>88</v>
      </c>
      <c r="AV138" s="13" t="s">
        <v>88</v>
      </c>
      <c r="AW138" s="13" t="s">
        <v>41</v>
      </c>
      <c r="AX138" s="13" t="s">
        <v>86</v>
      </c>
      <c r="AY138" s="158" t="s">
        <v>178</v>
      </c>
    </row>
    <row r="139" spans="2:65" s="1" customFormat="1" ht="37.799999999999997" customHeight="1">
      <c r="B139" s="34"/>
      <c r="C139" s="133" t="s">
        <v>231</v>
      </c>
      <c r="D139" s="133" t="s">
        <v>180</v>
      </c>
      <c r="E139" s="134" t="s">
        <v>232</v>
      </c>
      <c r="F139" s="135" t="s">
        <v>233</v>
      </c>
      <c r="G139" s="136" t="s">
        <v>234</v>
      </c>
      <c r="H139" s="137">
        <v>6</v>
      </c>
      <c r="I139" s="138"/>
      <c r="J139" s="139">
        <f>ROUND(I139*H139,2)</f>
        <v>0</v>
      </c>
      <c r="K139" s="135" t="s">
        <v>184</v>
      </c>
      <c r="L139" s="34"/>
      <c r="M139" s="140" t="s">
        <v>32</v>
      </c>
      <c r="N139" s="141" t="s">
        <v>50</v>
      </c>
      <c r="P139" s="142">
        <f>O139*H139</f>
        <v>0</v>
      </c>
      <c r="Q139" s="142">
        <v>6.4000000000000005E-4</v>
      </c>
      <c r="R139" s="142">
        <f>Q139*H139</f>
        <v>3.8400000000000005E-3</v>
      </c>
      <c r="S139" s="142">
        <v>0</v>
      </c>
      <c r="T139" s="143">
        <f>S139*H139</f>
        <v>0</v>
      </c>
      <c r="AR139" s="144" t="s">
        <v>185</v>
      </c>
      <c r="AT139" s="144" t="s">
        <v>180</v>
      </c>
      <c r="AU139" s="144" t="s">
        <v>88</v>
      </c>
      <c r="AY139" s="18" t="s">
        <v>178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86</v>
      </c>
      <c r="BK139" s="145">
        <f>ROUND(I139*H139,2)</f>
        <v>0</v>
      </c>
      <c r="BL139" s="18" t="s">
        <v>185</v>
      </c>
      <c r="BM139" s="144" t="s">
        <v>3269</v>
      </c>
    </row>
    <row r="140" spans="2:65" s="1" customFormat="1" ht="10.199999999999999">
      <c r="B140" s="34"/>
      <c r="D140" s="146" t="s">
        <v>187</v>
      </c>
      <c r="F140" s="147" t="s">
        <v>236</v>
      </c>
      <c r="I140" s="148"/>
      <c r="L140" s="34"/>
      <c r="M140" s="149"/>
      <c r="T140" s="55"/>
      <c r="AT140" s="18" t="s">
        <v>187</v>
      </c>
      <c r="AU140" s="18" t="s">
        <v>88</v>
      </c>
    </row>
    <row r="141" spans="2:65" s="12" customFormat="1" ht="10.199999999999999">
      <c r="B141" s="150"/>
      <c r="D141" s="151" t="s">
        <v>189</v>
      </c>
      <c r="E141" s="152" t="s">
        <v>32</v>
      </c>
      <c r="F141" s="153" t="s">
        <v>190</v>
      </c>
      <c r="H141" s="152" t="s">
        <v>32</v>
      </c>
      <c r="I141" s="154"/>
      <c r="L141" s="150"/>
      <c r="M141" s="155"/>
      <c r="T141" s="156"/>
      <c r="AT141" s="152" t="s">
        <v>189</v>
      </c>
      <c r="AU141" s="152" t="s">
        <v>88</v>
      </c>
      <c r="AV141" s="12" t="s">
        <v>86</v>
      </c>
      <c r="AW141" s="12" t="s">
        <v>41</v>
      </c>
      <c r="AX141" s="12" t="s">
        <v>79</v>
      </c>
      <c r="AY141" s="152" t="s">
        <v>178</v>
      </c>
    </row>
    <row r="142" spans="2:65" s="12" customFormat="1" ht="10.199999999999999">
      <c r="B142" s="150"/>
      <c r="D142" s="151" t="s">
        <v>189</v>
      </c>
      <c r="E142" s="152" t="s">
        <v>32</v>
      </c>
      <c r="F142" s="153" t="s">
        <v>2813</v>
      </c>
      <c r="H142" s="152" t="s">
        <v>32</v>
      </c>
      <c r="I142" s="154"/>
      <c r="L142" s="150"/>
      <c r="M142" s="155"/>
      <c r="T142" s="156"/>
      <c r="AT142" s="152" t="s">
        <v>189</v>
      </c>
      <c r="AU142" s="152" t="s">
        <v>88</v>
      </c>
      <c r="AV142" s="12" t="s">
        <v>86</v>
      </c>
      <c r="AW142" s="12" t="s">
        <v>41</v>
      </c>
      <c r="AX142" s="12" t="s">
        <v>79</v>
      </c>
      <c r="AY142" s="152" t="s">
        <v>178</v>
      </c>
    </row>
    <row r="143" spans="2:65" s="12" customFormat="1" ht="20.399999999999999">
      <c r="B143" s="150"/>
      <c r="D143" s="151" t="s">
        <v>189</v>
      </c>
      <c r="E143" s="152" t="s">
        <v>32</v>
      </c>
      <c r="F143" s="153" t="s">
        <v>3270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3" customFormat="1" ht="10.199999999999999">
      <c r="B144" s="157"/>
      <c r="D144" s="151" t="s">
        <v>189</v>
      </c>
      <c r="E144" s="158" t="s">
        <v>32</v>
      </c>
      <c r="F144" s="159" t="s">
        <v>240</v>
      </c>
      <c r="H144" s="160">
        <v>6</v>
      </c>
      <c r="I144" s="161"/>
      <c r="L144" s="157"/>
      <c r="M144" s="162"/>
      <c r="T144" s="163"/>
      <c r="AT144" s="158" t="s">
        <v>189</v>
      </c>
      <c r="AU144" s="158" t="s">
        <v>88</v>
      </c>
      <c r="AV144" s="13" t="s">
        <v>88</v>
      </c>
      <c r="AW144" s="13" t="s">
        <v>41</v>
      </c>
      <c r="AX144" s="13" t="s">
        <v>79</v>
      </c>
      <c r="AY144" s="158" t="s">
        <v>178</v>
      </c>
    </row>
    <row r="145" spans="2:65" s="14" customFormat="1" ht="10.199999999999999">
      <c r="B145" s="164"/>
      <c r="D145" s="151" t="s">
        <v>189</v>
      </c>
      <c r="E145" s="165" t="s">
        <v>32</v>
      </c>
      <c r="F145" s="166" t="s">
        <v>192</v>
      </c>
      <c r="H145" s="167">
        <v>6</v>
      </c>
      <c r="I145" s="168"/>
      <c r="L145" s="164"/>
      <c r="M145" s="169"/>
      <c r="T145" s="170"/>
      <c r="AT145" s="165" t="s">
        <v>189</v>
      </c>
      <c r="AU145" s="165" t="s">
        <v>88</v>
      </c>
      <c r="AV145" s="14" t="s">
        <v>185</v>
      </c>
      <c r="AW145" s="14" t="s">
        <v>41</v>
      </c>
      <c r="AX145" s="14" t="s">
        <v>86</v>
      </c>
      <c r="AY145" s="165" t="s">
        <v>178</v>
      </c>
    </row>
    <row r="146" spans="2:65" s="1" customFormat="1" ht="37.799999999999997" customHeight="1">
      <c r="B146" s="34"/>
      <c r="C146" s="133" t="s">
        <v>241</v>
      </c>
      <c r="D146" s="133" t="s">
        <v>180</v>
      </c>
      <c r="E146" s="134" t="s">
        <v>242</v>
      </c>
      <c r="F146" s="135" t="s">
        <v>243</v>
      </c>
      <c r="G146" s="136" t="s">
        <v>234</v>
      </c>
      <c r="H146" s="137">
        <v>6</v>
      </c>
      <c r="I146" s="138"/>
      <c r="J146" s="139">
        <f>ROUND(I146*H146,2)</f>
        <v>0</v>
      </c>
      <c r="K146" s="135" t="s">
        <v>184</v>
      </c>
      <c r="L146" s="34"/>
      <c r="M146" s="140" t="s">
        <v>32</v>
      </c>
      <c r="N146" s="141" t="s">
        <v>50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185</v>
      </c>
      <c r="AT146" s="144" t="s">
        <v>180</v>
      </c>
      <c r="AU146" s="144" t="s">
        <v>88</v>
      </c>
      <c r="AY146" s="18" t="s">
        <v>178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86</v>
      </c>
      <c r="BK146" s="145">
        <f>ROUND(I146*H146,2)</f>
        <v>0</v>
      </c>
      <c r="BL146" s="18" t="s">
        <v>185</v>
      </c>
      <c r="BM146" s="144" t="s">
        <v>3271</v>
      </c>
    </row>
    <row r="147" spans="2:65" s="1" customFormat="1" ht="10.199999999999999">
      <c r="B147" s="34"/>
      <c r="D147" s="146" t="s">
        <v>187</v>
      </c>
      <c r="F147" s="147" t="s">
        <v>245</v>
      </c>
      <c r="I147" s="148"/>
      <c r="L147" s="34"/>
      <c r="M147" s="149"/>
      <c r="T147" s="55"/>
      <c r="AT147" s="18" t="s">
        <v>187</v>
      </c>
      <c r="AU147" s="18" t="s">
        <v>88</v>
      </c>
    </row>
    <row r="148" spans="2:65" s="13" customFormat="1" ht="10.199999999999999">
      <c r="B148" s="157"/>
      <c r="D148" s="151" t="s">
        <v>189</v>
      </c>
      <c r="E148" s="158" t="s">
        <v>32</v>
      </c>
      <c r="F148" s="159" t="s">
        <v>3272</v>
      </c>
      <c r="H148" s="160">
        <v>6</v>
      </c>
      <c r="I148" s="161"/>
      <c r="L148" s="157"/>
      <c r="M148" s="162"/>
      <c r="T148" s="163"/>
      <c r="AT148" s="158" t="s">
        <v>189</v>
      </c>
      <c r="AU148" s="158" t="s">
        <v>88</v>
      </c>
      <c r="AV148" s="13" t="s">
        <v>88</v>
      </c>
      <c r="AW148" s="13" t="s">
        <v>41</v>
      </c>
      <c r="AX148" s="13" t="s">
        <v>86</v>
      </c>
      <c r="AY148" s="158" t="s">
        <v>178</v>
      </c>
    </row>
    <row r="149" spans="2:65" s="1" customFormat="1" ht="37.799999999999997" customHeight="1">
      <c r="B149" s="34"/>
      <c r="C149" s="133" t="s">
        <v>247</v>
      </c>
      <c r="D149" s="133" t="s">
        <v>180</v>
      </c>
      <c r="E149" s="134" t="s">
        <v>248</v>
      </c>
      <c r="F149" s="135" t="s">
        <v>249</v>
      </c>
      <c r="G149" s="136" t="s">
        <v>202</v>
      </c>
      <c r="H149" s="137">
        <v>87.5</v>
      </c>
      <c r="I149" s="138"/>
      <c r="J149" s="139">
        <f>ROUND(I149*H149,2)</f>
        <v>0</v>
      </c>
      <c r="K149" s="135" t="s">
        <v>184</v>
      </c>
      <c r="L149" s="34"/>
      <c r="M149" s="140" t="s">
        <v>32</v>
      </c>
      <c r="N149" s="141" t="s">
        <v>50</v>
      </c>
      <c r="P149" s="142">
        <f>O149*H149</f>
        <v>0</v>
      </c>
      <c r="Q149" s="142">
        <v>1.4999999999999999E-4</v>
      </c>
      <c r="R149" s="142">
        <f>Q149*H149</f>
        <v>1.3125E-2</v>
      </c>
      <c r="S149" s="142">
        <v>0</v>
      </c>
      <c r="T149" s="143">
        <f>S149*H149</f>
        <v>0</v>
      </c>
      <c r="AR149" s="144" t="s">
        <v>185</v>
      </c>
      <c r="AT149" s="144" t="s">
        <v>180</v>
      </c>
      <c r="AU149" s="144" t="s">
        <v>88</v>
      </c>
      <c r="AY149" s="18" t="s">
        <v>178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86</v>
      </c>
      <c r="BK149" s="145">
        <f>ROUND(I149*H149,2)</f>
        <v>0</v>
      </c>
      <c r="BL149" s="18" t="s">
        <v>185</v>
      </c>
      <c r="BM149" s="144" t="s">
        <v>3273</v>
      </c>
    </row>
    <row r="150" spans="2:65" s="1" customFormat="1" ht="10.199999999999999">
      <c r="B150" s="34"/>
      <c r="D150" s="146" t="s">
        <v>187</v>
      </c>
      <c r="F150" s="147" t="s">
        <v>251</v>
      </c>
      <c r="I150" s="148"/>
      <c r="L150" s="34"/>
      <c r="M150" s="149"/>
      <c r="T150" s="55"/>
      <c r="AT150" s="18" t="s">
        <v>187</v>
      </c>
      <c r="AU150" s="18" t="s">
        <v>88</v>
      </c>
    </row>
    <row r="151" spans="2:65" s="12" customFormat="1" ht="10.199999999999999">
      <c r="B151" s="150"/>
      <c r="D151" s="151" t="s">
        <v>189</v>
      </c>
      <c r="E151" s="152" t="s">
        <v>32</v>
      </c>
      <c r="F151" s="153" t="s">
        <v>190</v>
      </c>
      <c r="H151" s="152" t="s">
        <v>32</v>
      </c>
      <c r="I151" s="154"/>
      <c r="L151" s="150"/>
      <c r="M151" s="155"/>
      <c r="T151" s="156"/>
      <c r="AT151" s="152" t="s">
        <v>189</v>
      </c>
      <c r="AU151" s="152" t="s">
        <v>88</v>
      </c>
      <c r="AV151" s="12" t="s">
        <v>86</v>
      </c>
      <c r="AW151" s="12" t="s">
        <v>41</v>
      </c>
      <c r="AX151" s="12" t="s">
        <v>79</v>
      </c>
      <c r="AY151" s="152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2813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2" customFormat="1" ht="10.199999999999999">
      <c r="B153" s="150"/>
      <c r="D153" s="151" t="s">
        <v>189</v>
      </c>
      <c r="E153" s="152" t="s">
        <v>32</v>
      </c>
      <c r="F153" s="153" t="s">
        <v>253</v>
      </c>
      <c r="H153" s="152" t="s">
        <v>32</v>
      </c>
      <c r="I153" s="154"/>
      <c r="L153" s="150"/>
      <c r="M153" s="155"/>
      <c r="T153" s="156"/>
      <c r="AT153" s="152" t="s">
        <v>189</v>
      </c>
      <c r="AU153" s="152" t="s">
        <v>88</v>
      </c>
      <c r="AV153" s="12" t="s">
        <v>86</v>
      </c>
      <c r="AW153" s="12" t="s">
        <v>41</v>
      </c>
      <c r="AX153" s="12" t="s">
        <v>79</v>
      </c>
      <c r="AY153" s="152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3274</v>
      </c>
      <c r="H154" s="160">
        <v>21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3" customFormat="1" ht="10.199999999999999">
      <c r="B155" s="157"/>
      <c r="D155" s="151" t="s">
        <v>189</v>
      </c>
      <c r="E155" s="158" t="s">
        <v>32</v>
      </c>
      <c r="F155" s="159" t="s">
        <v>3275</v>
      </c>
      <c r="H155" s="160">
        <v>66.5</v>
      </c>
      <c r="I155" s="161"/>
      <c r="L155" s="157"/>
      <c r="M155" s="162"/>
      <c r="T155" s="163"/>
      <c r="AT155" s="158" t="s">
        <v>189</v>
      </c>
      <c r="AU155" s="158" t="s">
        <v>88</v>
      </c>
      <c r="AV155" s="13" t="s">
        <v>88</v>
      </c>
      <c r="AW155" s="13" t="s">
        <v>41</v>
      </c>
      <c r="AX155" s="13" t="s">
        <v>79</v>
      </c>
      <c r="AY155" s="158" t="s">
        <v>178</v>
      </c>
    </row>
    <row r="156" spans="2:65" s="14" customFormat="1" ht="10.199999999999999">
      <c r="B156" s="164"/>
      <c r="D156" s="151" t="s">
        <v>189</v>
      </c>
      <c r="E156" s="165" t="s">
        <v>32</v>
      </c>
      <c r="F156" s="166" t="s">
        <v>192</v>
      </c>
      <c r="H156" s="167">
        <v>87.5</v>
      </c>
      <c r="I156" s="168"/>
      <c r="L156" s="164"/>
      <c r="M156" s="169"/>
      <c r="T156" s="170"/>
      <c r="AT156" s="165" t="s">
        <v>189</v>
      </c>
      <c r="AU156" s="165" t="s">
        <v>88</v>
      </c>
      <c r="AV156" s="14" t="s">
        <v>185</v>
      </c>
      <c r="AW156" s="14" t="s">
        <v>41</v>
      </c>
      <c r="AX156" s="14" t="s">
        <v>86</v>
      </c>
      <c r="AY156" s="165" t="s">
        <v>178</v>
      </c>
    </row>
    <row r="157" spans="2:65" s="1" customFormat="1" ht="37.799999999999997" customHeight="1">
      <c r="B157" s="34"/>
      <c r="C157" s="133" t="s">
        <v>255</v>
      </c>
      <c r="D157" s="133" t="s">
        <v>180</v>
      </c>
      <c r="E157" s="134" t="s">
        <v>256</v>
      </c>
      <c r="F157" s="135" t="s">
        <v>257</v>
      </c>
      <c r="G157" s="136" t="s">
        <v>202</v>
      </c>
      <c r="H157" s="137">
        <v>87.5</v>
      </c>
      <c r="I157" s="138"/>
      <c r="J157" s="139">
        <f>ROUND(I157*H157,2)</f>
        <v>0</v>
      </c>
      <c r="K157" s="135" t="s">
        <v>184</v>
      </c>
      <c r="L157" s="34"/>
      <c r="M157" s="140" t="s">
        <v>32</v>
      </c>
      <c r="N157" s="141" t="s">
        <v>50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185</v>
      </c>
      <c r="AT157" s="144" t="s">
        <v>180</v>
      </c>
      <c r="AU157" s="144" t="s">
        <v>88</v>
      </c>
      <c r="AY157" s="18" t="s">
        <v>178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86</v>
      </c>
      <c r="BK157" s="145">
        <f>ROUND(I157*H157,2)</f>
        <v>0</v>
      </c>
      <c r="BL157" s="18" t="s">
        <v>185</v>
      </c>
      <c r="BM157" s="144" t="s">
        <v>3276</v>
      </c>
    </row>
    <row r="158" spans="2:65" s="1" customFormat="1" ht="10.199999999999999">
      <c r="B158" s="34"/>
      <c r="D158" s="146" t="s">
        <v>187</v>
      </c>
      <c r="F158" s="147" t="s">
        <v>259</v>
      </c>
      <c r="I158" s="148"/>
      <c r="L158" s="34"/>
      <c r="M158" s="149"/>
      <c r="T158" s="55"/>
      <c r="AT158" s="18" t="s">
        <v>187</v>
      </c>
      <c r="AU158" s="18" t="s">
        <v>88</v>
      </c>
    </row>
    <row r="159" spans="2:65" s="13" customFormat="1" ht="10.199999999999999">
      <c r="B159" s="157"/>
      <c r="D159" s="151" t="s">
        <v>189</v>
      </c>
      <c r="E159" s="158" t="s">
        <v>32</v>
      </c>
      <c r="F159" s="159" t="s">
        <v>3277</v>
      </c>
      <c r="H159" s="160">
        <v>87.5</v>
      </c>
      <c r="I159" s="161"/>
      <c r="L159" s="157"/>
      <c r="M159" s="162"/>
      <c r="T159" s="163"/>
      <c r="AT159" s="158" t="s">
        <v>189</v>
      </c>
      <c r="AU159" s="158" t="s">
        <v>88</v>
      </c>
      <c r="AV159" s="13" t="s">
        <v>88</v>
      </c>
      <c r="AW159" s="13" t="s">
        <v>41</v>
      </c>
      <c r="AX159" s="13" t="s">
        <v>86</v>
      </c>
      <c r="AY159" s="158" t="s">
        <v>178</v>
      </c>
    </row>
    <row r="160" spans="2:65" s="1" customFormat="1" ht="24.15" customHeight="1">
      <c r="B160" s="34"/>
      <c r="C160" s="133" t="s">
        <v>261</v>
      </c>
      <c r="D160" s="133" t="s">
        <v>180</v>
      </c>
      <c r="E160" s="134" t="s">
        <v>262</v>
      </c>
      <c r="F160" s="135" t="s">
        <v>263</v>
      </c>
      <c r="G160" s="136" t="s">
        <v>202</v>
      </c>
      <c r="H160" s="137">
        <v>6.7</v>
      </c>
      <c r="I160" s="138"/>
      <c r="J160" s="139">
        <f>ROUND(I160*H160,2)</f>
        <v>0</v>
      </c>
      <c r="K160" s="135" t="s">
        <v>184</v>
      </c>
      <c r="L160" s="34"/>
      <c r="M160" s="140" t="s">
        <v>32</v>
      </c>
      <c r="N160" s="141" t="s">
        <v>50</v>
      </c>
      <c r="P160" s="142">
        <f>O160*H160</f>
        <v>0</v>
      </c>
      <c r="Q160" s="142">
        <v>4.6999999999999999E-4</v>
      </c>
      <c r="R160" s="142">
        <f>Q160*H160</f>
        <v>3.1489999999999999E-3</v>
      </c>
      <c r="S160" s="142">
        <v>0</v>
      </c>
      <c r="T160" s="143">
        <f>S160*H160</f>
        <v>0</v>
      </c>
      <c r="AR160" s="144" t="s">
        <v>185</v>
      </c>
      <c r="AT160" s="144" t="s">
        <v>180</v>
      </c>
      <c r="AU160" s="144" t="s">
        <v>88</v>
      </c>
      <c r="AY160" s="18" t="s">
        <v>178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86</v>
      </c>
      <c r="BK160" s="145">
        <f>ROUND(I160*H160,2)</f>
        <v>0</v>
      </c>
      <c r="BL160" s="18" t="s">
        <v>185</v>
      </c>
      <c r="BM160" s="144" t="s">
        <v>3278</v>
      </c>
    </row>
    <row r="161" spans="2:65" s="1" customFormat="1" ht="10.199999999999999">
      <c r="B161" s="34"/>
      <c r="D161" s="146" t="s">
        <v>187</v>
      </c>
      <c r="F161" s="147" t="s">
        <v>265</v>
      </c>
      <c r="I161" s="148"/>
      <c r="L161" s="34"/>
      <c r="M161" s="149"/>
      <c r="T161" s="55"/>
      <c r="AT161" s="18" t="s">
        <v>187</v>
      </c>
      <c r="AU161" s="18" t="s">
        <v>88</v>
      </c>
    </row>
    <row r="162" spans="2:65" s="12" customFormat="1" ht="10.199999999999999">
      <c r="B162" s="150"/>
      <c r="D162" s="151" t="s">
        <v>189</v>
      </c>
      <c r="E162" s="152" t="s">
        <v>32</v>
      </c>
      <c r="F162" s="153" t="s">
        <v>190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65" s="12" customFormat="1" ht="10.199999999999999">
      <c r="B163" s="150"/>
      <c r="D163" s="151" t="s">
        <v>189</v>
      </c>
      <c r="E163" s="152" t="s">
        <v>32</v>
      </c>
      <c r="F163" s="153" t="s">
        <v>2813</v>
      </c>
      <c r="H163" s="152" t="s">
        <v>32</v>
      </c>
      <c r="I163" s="154"/>
      <c r="L163" s="150"/>
      <c r="M163" s="155"/>
      <c r="T163" s="156"/>
      <c r="AT163" s="152" t="s">
        <v>189</v>
      </c>
      <c r="AU163" s="152" t="s">
        <v>88</v>
      </c>
      <c r="AV163" s="12" t="s">
        <v>86</v>
      </c>
      <c r="AW163" s="12" t="s">
        <v>41</v>
      </c>
      <c r="AX163" s="12" t="s">
        <v>79</v>
      </c>
      <c r="AY163" s="152" t="s">
        <v>178</v>
      </c>
    </row>
    <row r="164" spans="2:65" s="12" customFormat="1" ht="10.199999999999999">
      <c r="B164" s="150"/>
      <c r="D164" s="151" t="s">
        <v>189</v>
      </c>
      <c r="E164" s="152" t="s">
        <v>32</v>
      </c>
      <c r="F164" s="153" t="s">
        <v>266</v>
      </c>
      <c r="H164" s="152" t="s">
        <v>32</v>
      </c>
      <c r="I164" s="154"/>
      <c r="L164" s="150"/>
      <c r="M164" s="155"/>
      <c r="T164" s="156"/>
      <c r="AT164" s="152" t="s">
        <v>189</v>
      </c>
      <c r="AU164" s="152" t="s">
        <v>88</v>
      </c>
      <c r="AV164" s="12" t="s">
        <v>86</v>
      </c>
      <c r="AW164" s="12" t="s">
        <v>41</v>
      </c>
      <c r="AX164" s="12" t="s">
        <v>79</v>
      </c>
      <c r="AY164" s="152" t="s">
        <v>178</v>
      </c>
    </row>
    <row r="165" spans="2:65" s="13" customFormat="1" ht="10.199999999999999">
      <c r="B165" s="157"/>
      <c r="D165" s="151" t="s">
        <v>189</v>
      </c>
      <c r="E165" s="158" t="s">
        <v>32</v>
      </c>
      <c r="F165" s="159" t="s">
        <v>3279</v>
      </c>
      <c r="H165" s="160">
        <v>6.7</v>
      </c>
      <c r="I165" s="161"/>
      <c r="L165" s="157"/>
      <c r="M165" s="162"/>
      <c r="T165" s="163"/>
      <c r="AT165" s="158" t="s">
        <v>189</v>
      </c>
      <c r="AU165" s="158" t="s">
        <v>88</v>
      </c>
      <c r="AV165" s="13" t="s">
        <v>88</v>
      </c>
      <c r="AW165" s="13" t="s">
        <v>41</v>
      </c>
      <c r="AX165" s="13" t="s">
        <v>79</v>
      </c>
      <c r="AY165" s="158" t="s">
        <v>178</v>
      </c>
    </row>
    <row r="166" spans="2:65" s="14" customFormat="1" ht="10.199999999999999">
      <c r="B166" s="164"/>
      <c r="D166" s="151" t="s">
        <v>189</v>
      </c>
      <c r="E166" s="165" t="s">
        <v>32</v>
      </c>
      <c r="F166" s="166" t="s">
        <v>192</v>
      </c>
      <c r="H166" s="167">
        <v>6.7</v>
      </c>
      <c r="I166" s="168"/>
      <c r="L166" s="164"/>
      <c r="M166" s="169"/>
      <c r="T166" s="170"/>
      <c r="AT166" s="165" t="s">
        <v>189</v>
      </c>
      <c r="AU166" s="165" t="s">
        <v>88</v>
      </c>
      <c r="AV166" s="14" t="s">
        <v>185</v>
      </c>
      <c r="AW166" s="14" t="s">
        <v>41</v>
      </c>
      <c r="AX166" s="14" t="s">
        <v>86</v>
      </c>
      <c r="AY166" s="165" t="s">
        <v>178</v>
      </c>
    </row>
    <row r="167" spans="2:65" s="1" customFormat="1" ht="24.15" customHeight="1">
      <c r="B167" s="34"/>
      <c r="C167" s="133" t="s">
        <v>268</v>
      </c>
      <c r="D167" s="133" t="s">
        <v>180</v>
      </c>
      <c r="E167" s="134" t="s">
        <v>269</v>
      </c>
      <c r="F167" s="135" t="s">
        <v>270</v>
      </c>
      <c r="G167" s="136" t="s">
        <v>202</v>
      </c>
      <c r="H167" s="137">
        <v>6.7</v>
      </c>
      <c r="I167" s="138"/>
      <c r="J167" s="139">
        <f>ROUND(I167*H167,2)</f>
        <v>0</v>
      </c>
      <c r="K167" s="135" t="s">
        <v>184</v>
      </c>
      <c r="L167" s="34"/>
      <c r="M167" s="140" t="s">
        <v>32</v>
      </c>
      <c r="N167" s="141" t="s">
        <v>50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185</v>
      </c>
      <c r="AT167" s="144" t="s">
        <v>180</v>
      </c>
      <c r="AU167" s="144" t="s">
        <v>88</v>
      </c>
      <c r="AY167" s="18" t="s">
        <v>178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86</v>
      </c>
      <c r="BK167" s="145">
        <f>ROUND(I167*H167,2)</f>
        <v>0</v>
      </c>
      <c r="BL167" s="18" t="s">
        <v>185</v>
      </c>
      <c r="BM167" s="144" t="s">
        <v>3280</v>
      </c>
    </row>
    <row r="168" spans="2:65" s="1" customFormat="1" ht="10.199999999999999">
      <c r="B168" s="34"/>
      <c r="D168" s="146" t="s">
        <v>187</v>
      </c>
      <c r="F168" s="147" t="s">
        <v>272</v>
      </c>
      <c r="I168" s="148"/>
      <c r="L168" s="34"/>
      <c r="M168" s="149"/>
      <c r="T168" s="55"/>
      <c r="AT168" s="18" t="s">
        <v>187</v>
      </c>
      <c r="AU168" s="18" t="s">
        <v>88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3281</v>
      </c>
      <c r="H169" s="160">
        <v>6.7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86</v>
      </c>
      <c r="AY169" s="158" t="s">
        <v>178</v>
      </c>
    </row>
    <row r="170" spans="2:65" s="1" customFormat="1" ht="55.5" customHeight="1">
      <c r="B170" s="34"/>
      <c r="C170" s="133" t="s">
        <v>274</v>
      </c>
      <c r="D170" s="133" t="s">
        <v>180</v>
      </c>
      <c r="E170" s="134" t="s">
        <v>3282</v>
      </c>
      <c r="F170" s="135" t="s">
        <v>3283</v>
      </c>
      <c r="G170" s="136" t="s">
        <v>277</v>
      </c>
      <c r="H170" s="137">
        <v>18.64</v>
      </c>
      <c r="I170" s="138"/>
      <c r="J170" s="139">
        <f>ROUND(I170*H170,2)</f>
        <v>0</v>
      </c>
      <c r="K170" s="135" t="s">
        <v>184</v>
      </c>
      <c r="L170" s="34"/>
      <c r="M170" s="140" t="s">
        <v>32</v>
      </c>
      <c r="N170" s="141" t="s">
        <v>50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185</v>
      </c>
      <c r="AT170" s="144" t="s">
        <v>180</v>
      </c>
      <c r="AU170" s="144" t="s">
        <v>88</v>
      </c>
      <c r="AY170" s="18" t="s">
        <v>178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86</v>
      </c>
      <c r="BK170" s="145">
        <f>ROUND(I170*H170,2)</f>
        <v>0</v>
      </c>
      <c r="BL170" s="18" t="s">
        <v>185</v>
      </c>
      <c r="BM170" s="144" t="s">
        <v>3284</v>
      </c>
    </row>
    <row r="171" spans="2:65" s="1" customFormat="1" ht="10.199999999999999">
      <c r="B171" s="34"/>
      <c r="D171" s="146" t="s">
        <v>187</v>
      </c>
      <c r="F171" s="147" t="s">
        <v>3285</v>
      </c>
      <c r="I171" s="148"/>
      <c r="L171" s="34"/>
      <c r="M171" s="149"/>
      <c r="T171" s="55"/>
      <c r="AT171" s="18" t="s">
        <v>187</v>
      </c>
      <c r="AU171" s="18" t="s">
        <v>88</v>
      </c>
    </row>
    <row r="172" spans="2:65" s="12" customFormat="1" ht="10.199999999999999">
      <c r="B172" s="150"/>
      <c r="D172" s="151" t="s">
        <v>189</v>
      </c>
      <c r="E172" s="152" t="s">
        <v>32</v>
      </c>
      <c r="F172" s="153" t="s">
        <v>190</v>
      </c>
      <c r="H172" s="152" t="s">
        <v>32</v>
      </c>
      <c r="I172" s="154"/>
      <c r="L172" s="150"/>
      <c r="M172" s="155"/>
      <c r="T172" s="156"/>
      <c r="AT172" s="152" t="s">
        <v>189</v>
      </c>
      <c r="AU172" s="152" t="s">
        <v>88</v>
      </c>
      <c r="AV172" s="12" t="s">
        <v>86</v>
      </c>
      <c r="AW172" s="12" t="s">
        <v>41</v>
      </c>
      <c r="AX172" s="12" t="s">
        <v>79</v>
      </c>
      <c r="AY172" s="152" t="s">
        <v>178</v>
      </c>
    </row>
    <row r="173" spans="2:65" s="12" customFormat="1" ht="10.199999999999999">
      <c r="B173" s="150"/>
      <c r="D173" s="151" t="s">
        <v>189</v>
      </c>
      <c r="E173" s="152" t="s">
        <v>32</v>
      </c>
      <c r="F173" s="153" t="s">
        <v>2813</v>
      </c>
      <c r="H173" s="152" t="s">
        <v>32</v>
      </c>
      <c r="I173" s="154"/>
      <c r="L173" s="150"/>
      <c r="M173" s="155"/>
      <c r="T173" s="156"/>
      <c r="AT173" s="152" t="s">
        <v>189</v>
      </c>
      <c r="AU173" s="152" t="s">
        <v>88</v>
      </c>
      <c r="AV173" s="12" t="s">
        <v>86</v>
      </c>
      <c r="AW173" s="12" t="s">
        <v>41</v>
      </c>
      <c r="AX173" s="12" t="s">
        <v>79</v>
      </c>
      <c r="AY173" s="152" t="s">
        <v>178</v>
      </c>
    </row>
    <row r="174" spans="2:65" s="12" customFormat="1" ht="10.199999999999999">
      <c r="B174" s="150"/>
      <c r="D174" s="151" t="s">
        <v>189</v>
      </c>
      <c r="E174" s="152" t="s">
        <v>32</v>
      </c>
      <c r="F174" s="153" t="s">
        <v>3259</v>
      </c>
      <c r="H174" s="152" t="s">
        <v>32</v>
      </c>
      <c r="I174" s="154"/>
      <c r="L174" s="150"/>
      <c r="M174" s="155"/>
      <c r="T174" s="156"/>
      <c r="AT174" s="152" t="s">
        <v>189</v>
      </c>
      <c r="AU174" s="152" t="s">
        <v>88</v>
      </c>
      <c r="AV174" s="12" t="s">
        <v>86</v>
      </c>
      <c r="AW174" s="12" t="s">
        <v>41</v>
      </c>
      <c r="AX174" s="12" t="s">
        <v>79</v>
      </c>
      <c r="AY174" s="152" t="s">
        <v>178</v>
      </c>
    </row>
    <row r="175" spans="2:65" s="12" customFormat="1" ht="10.199999999999999">
      <c r="B175" s="150"/>
      <c r="D175" s="151" t="s">
        <v>189</v>
      </c>
      <c r="E175" s="152" t="s">
        <v>32</v>
      </c>
      <c r="F175" s="153" t="s">
        <v>280</v>
      </c>
      <c r="H175" s="152" t="s">
        <v>32</v>
      </c>
      <c r="I175" s="154"/>
      <c r="L175" s="150"/>
      <c r="M175" s="155"/>
      <c r="T175" s="156"/>
      <c r="AT175" s="152" t="s">
        <v>189</v>
      </c>
      <c r="AU175" s="152" t="s">
        <v>88</v>
      </c>
      <c r="AV175" s="12" t="s">
        <v>86</v>
      </c>
      <c r="AW175" s="12" t="s">
        <v>41</v>
      </c>
      <c r="AX175" s="12" t="s">
        <v>79</v>
      </c>
      <c r="AY175" s="152" t="s">
        <v>178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283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20.399999999999999">
      <c r="B177" s="150"/>
      <c r="D177" s="151" t="s">
        <v>189</v>
      </c>
      <c r="E177" s="152" t="s">
        <v>32</v>
      </c>
      <c r="F177" s="153" t="s">
        <v>971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3286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3" customFormat="1" ht="10.199999999999999">
      <c r="B179" s="157"/>
      <c r="D179" s="151" t="s">
        <v>189</v>
      </c>
      <c r="E179" s="158" t="s">
        <v>32</v>
      </c>
      <c r="F179" s="159" t="s">
        <v>3287</v>
      </c>
      <c r="H179" s="160">
        <v>15.84</v>
      </c>
      <c r="I179" s="161"/>
      <c r="L179" s="157"/>
      <c r="M179" s="162"/>
      <c r="T179" s="163"/>
      <c r="AT179" s="158" t="s">
        <v>189</v>
      </c>
      <c r="AU179" s="158" t="s">
        <v>88</v>
      </c>
      <c r="AV179" s="13" t="s">
        <v>88</v>
      </c>
      <c r="AW179" s="13" t="s">
        <v>41</v>
      </c>
      <c r="AX179" s="13" t="s">
        <v>79</v>
      </c>
      <c r="AY179" s="158" t="s">
        <v>178</v>
      </c>
    </row>
    <row r="180" spans="2:65" s="13" customFormat="1" ht="20.399999999999999">
      <c r="B180" s="157"/>
      <c r="D180" s="151" t="s">
        <v>189</v>
      </c>
      <c r="E180" s="158" t="s">
        <v>32</v>
      </c>
      <c r="F180" s="159" t="s">
        <v>3288</v>
      </c>
      <c r="H180" s="160">
        <v>2.8</v>
      </c>
      <c r="I180" s="161"/>
      <c r="L180" s="157"/>
      <c r="M180" s="162"/>
      <c r="T180" s="163"/>
      <c r="AT180" s="158" t="s">
        <v>189</v>
      </c>
      <c r="AU180" s="158" t="s">
        <v>88</v>
      </c>
      <c r="AV180" s="13" t="s">
        <v>88</v>
      </c>
      <c r="AW180" s="13" t="s">
        <v>41</v>
      </c>
      <c r="AX180" s="13" t="s">
        <v>79</v>
      </c>
      <c r="AY180" s="158" t="s">
        <v>178</v>
      </c>
    </row>
    <row r="181" spans="2:65" s="14" customFormat="1" ht="10.199999999999999">
      <c r="B181" s="164"/>
      <c r="D181" s="151" t="s">
        <v>189</v>
      </c>
      <c r="E181" s="165" t="s">
        <v>32</v>
      </c>
      <c r="F181" s="166" t="s">
        <v>192</v>
      </c>
      <c r="H181" s="167">
        <v>18.64</v>
      </c>
      <c r="I181" s="168"/>
      <c r="L181" s="164"/>
      <c r="M181" s="169"/>
      <c r="T181" s="170"/>
      <c r="AT181" s="165" t="s">
        <v>189</v>
      </c>
      <c r="AU181" s="165" t="s">
        <v>88</v>
      </c>
      <c r="AV181" s="14" t="s">
        <v>185</v>
      </c>
      <c r="AW181" s="14" t="s">
        <v>41</v>
      </c>
      <c r="AX181" s="14" t="s">
        <v>86</v>
      </c>
      <c r="AY181" s="165" t="s">
        <v>178</v>
      </c>
    </row>
    <row r="182" spans="2:65" s="1" customFormat="1" ht="55.5" customHeight="1">
      <c r="B182" s="34"/>
      <c r="C182" s="133" t="s">
        <v>290</v>
      </c>
      <c r="D182" s="133" t="s">
        <v>180</v>
      </c>
      <c r="E182" s="134" t="s">
        <v>3289</v>
      </c>
      <c r="F182" s="135" t="s">
        <v>3290</v>
      </c>
      <c r="G182" s="136" t="s">
        <v>277</v>
      </c>
      <c r="H182" s="137">
        <v>18.64</v>
      </c>
      <c r="I182" s="138"/>
      <c r="J182" s="139">
        <f>ROUND(I182*H182,2)</f>
        <v>0</v>
      </c>
      <c r="K182" s="135" t="s">
        <v>184</v>
      </c>
      <c r="L182" s="34"/>
      <c r="M182" s="140" t="s">
        <v>32</v>
      </c>
      <c r="N182" s="141" t="s">
        <v>50</v>
      </c>
      <c r="P182" s="142">
        <f>O182*H182</f>
        <v>0</v>
      </c>
      <c r="Q182" s="142">
        <v>0</v>
      </c>
      <c r="R182" s="142">
        <f>Q182*H182</f>
        <v>0</v>
      </c>
      <c r="S182" s="142">
        <v>0</v>
      </c>
      <c r="T182" s="143">
        <f>S182*H182</f>
        <v>0</v>
      </c>
      <c r="AR182" s="144" t="s">
        <v>185</v>
      </c>
      <c r="AT182" s="144" t="s">
        <v>180</v>
      </c>
      <c r="AU182" s="144" t="s">
        <v>88</v>
      </c>
      <c r="AY182" s="18" t="s">
        <v>178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8" t="s">
        <v>86</v>
      </c>
      <c r="BK182" s="145">
        <f>ROUND(I182*H182,2)</f>
        <v>0</v>
      </c>
      <c r="BL182" s="18" t="s">
        <v>185</v>
      </c>
      <c r="BM182" s="144" t="s">
        <v>3291</v>
      </c>
    </row>
    <row r="183" spans="2:65" s="1" customFormat="1" ht="10.199999999999999">
      <c r="B183" s="34"/>
      <c r="D183" s="146" t="s">
        <v>187</v>
      </c>
      <c r="F183" s="147" t="s">
        <v>3292</v>
      </c>
      <c r="I183" s="148"/>
      <c r="L183" s="34"/>
      <c r="M183" s="149"/>
      <c r="T183" s="55"/>
      <c r="AT183" s="18" t="s">
        <v>187</v>
      </c>
      <c r="AU183" s="18" t="s">
        <v>88</v>
      </c>
    </row>
    <row r="184" spans="2:65" s="12" customFormat="1" ht="10.199999999999999">
      <c r="B184" s="150"/>
      <c r="D184" s="151" t="s">
        <v>189</v>
      </c>
      <c r="E184" s="152" t="s">
        <v>32</v>
      </c>
      <c r="F184" s="153" t="s">
        <v>190</v>
      </c>
      <c r="H184" s="152" t="s">
        <v>32</v>
      </c>
      <c r="I184" s="154"/>
      <c r="L184" s="150"/>
      <c r="M184" s="155"/>
      <c r="T184" s="156"/>
      <c r="AT184" s="152" t="s">
        <v>189</v>
      </c>
      <c r="AU184" s="152" t="s">
        <v>88</v>
      </c>
      <c r="AV184" s="12" t="s">
        <v>86</v>
      </c>
      <c r="AW184" s="12" t="s">
        <v>41</v>
      </c>
      <c r="AX184" s="12" t="s">
        <v>79</v>
      </c>
      <c r="AY184" s="152" t="s">
        <v>178</v>
      </c>
    </row>
    <row r="185" spans="2:65" s="12" customFormat="1" ht="10.199999999999999">
      <c r="B185" s="150"/>
      <c r="D185" s="151" t="s">
        <v>189</v>
      </c>
      <c r="E185" s="152" t="s">
        <v>32</v>
      </c>
      <c r="F185" s="153" t="s">
        <v>2813</v>
      </c>
      <c r="H185" s="152" t="s">
        <v>32</v>
      </c>
      <c r="I185" s="154"/>
      <c r="L185" s="150"/>
      <c r="M185" s="155"/>
      <c r="T185" s="156"/>
      <c r="AT185" s="152" t="s">
        <v>189</v>
      </c>
      <c r="AU185" s="152" t="s">
        <v>88</v>
      </c>
      <c r="AV185" s="12" t="s">
        <v>86</v>
      </c>
      <c r="AW185" s="12" t="s">
        <v>41</v>
      </c>
      <c r="AX185" s="12" t="s">
        <v>79</v>
      </c>
      <c r="AY185" s="152" t="s">
        <v>178</v>
      </c>
    </row>
    <row r="186" spans="2:65" s="12" customFormat="1" ht="10.199999999999999">
      <c r="B186" s="150"/>
      <c r="D186" s="151" t="s">
        <v>189</v>
      </c>
      <c r="E186" s="152" t="s">
        <v>32</v>
      </c>
      <c r="F186" s="153" t="s">
        <v>3259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2" customFormat="1" ht="10.199999999999999">
      <c r="B187" s="150"/>
      <c r="D187" s="151" t="s">
        <v>189</v>
      </c>
      <c r="E187" s="152" t="s">
        <v>32</v>
      </c>
      <c r="F187" s="153" t="s">
        <v>280</v>
      </c>
      <c r="H187" s="152" t="s">
        <v>32</v>
      </c>
      <c r="I187" s="154"/>
      <c r="L187" s="150"/>
      <c r="M187" s="155"/>
      <c r="T187" s="156"/>
      <c r="AT187" s="152" t="s">
        <v>189</v>
      </c>
      <c r="AU187" s="152" t="s">
        <v>88</v>
      </c>
      <c r="AV187" s="12" t="s">
        <v>86</v>
      </c>
      <c r="AW187" s="12" t="s">
        <v>41</v>
      </c>
      <c r="AX187" s="12" t="s">
        <v>79</v>
      </c>
      <c r="AY187" s="152" t="s">
        <v>178</v>
      </c>
    </row>
    <row r="188" spans="2:65" s="12" customFormat="1" ht="10.199999999999999">
      <c r="B188" s="150"/>
      <c r="D188" s="151" t="s">
        <v>189</v>
      </c>
      <c r="E188" s="152" t="s">
        <v>32</v>
      </c>
      <c r="F188" s="153" t="s">
        <v>283</v>
      </c>
      <c r="H188" s="152" t="s">
        <v>32</v>
      </c>
      <c r="I188" s="154"/>
      <c r="L188" s="150"/>
      <c r="M188" s="155"/>
      <c r="T188" s="156"/>
      <c r="AT188" s="152" t="s">
        <v>189</v>
      </c>
      <c r="AU188" s="152" t="s">
        <v>88</v>
      </c>
      <c r="AV188" s="12" t="s">
        <v>86</v>
      </c>
      <c r="AW188" s="12" t="s">
        <v>41</v>
      </c>
      <c r="AX188" s="12" t="s">
        <v>79</v>
      </c>
      <c r="AY188" s="152" t="s">
        <v>178</v>
      </c>
    </row>
    <row r="189" spans="2:65" s="12" customFormat="1" ht="20.399999999999999">
      <c r="B189" s="150"/>
      <c r="D189" s="151" t="s">
        <v>189</v>
      </c>
      <c r="E189" s="152" t="s">
        <v>32</v>
      </c>
      <c r="F189" s="153" t="s">
        <v>971</v>
      </c>
      <c r="H189" s="152" t="s">
        <v>32</v>
      </c>
      <c r="I189" s="154"/>
      <c r="L189" s="150"/>
      <c r="M189" s="155"/>
      <c r="T189" s="156"/>
      <c r="AT189" s="152" t="s">
        <v>189</v>
      </c>
      <c r="AU189" s="152" t="s">
        <v>88</v>
      </c>
      <c r="AV189" s="12" t="s">
        <v>86</v>
      </c>
      <c r="AW189" s="12" t="s">
        <v>41</v>
      </c>
      <c r="AX189" s="12" t="s">
        <v>79</v>
      </c>
      <c r="AY189" s="152" t="s">
        <v>178</v>
      </c>
    </row>
    <row r="190" spans="2:65" s="12" customFormat="1" ht="10.199999999999999">
      <c r="B190" s="150"/>
      <c r="D190" s="151" t="s">
        <v>189</v>
      </c>
      <c r="E190" s="152" t="s">
        <v>32</v>
      </c>
      <c r="F190" s="153" t="s">
        <v>3286</v>
      </c>
      <c r="H190" s="152" t="s">
        <v>32</v>
      </c>
      <c r="I190" s="154"/>
      <c r="L190" s="150"/>
      <c r="M190" s="155"/>
      <c r="T190" s="156"/>
      <c r="AT190" s="152" t="s">
        <v>189</v>
      </c>
      <c r="AU190" s="152" t="s">
        <v>88</v>
      </c>
      <c r="AV190" s="12" t="s">
        <v>86</v>
      </c>
      <c r="AW190" s="12" t="s">
        <v>41</v>
      </c>
      <c r="AX190" s="12" t="s">
        <v>79</v>
      </c>
      <c r="AY190" s="152" t="s">
        <v>178</v>
      </c>
    </row>
    <row r="191" spans="2:65" s="13" customFormat="1" ht="10.199999999999999">
      <c r="B191" s="157"/>
      <c r="D191" s="151" t="s">
        <v>189</v>
      </c>
      <c r="E191" s="158" t="s">
        <v>32</v>
      </c>
      <c r="F191" s="159" t="s">
        <v>3287</v>
      </c>
      <c r="H191" s="160">
        <v>15.84</v>
      </c>
      <c r="I191" s="161"/>
      <c r="L191" s="157"/>
      <c r="M191" s="162"/>
      <c r="T191" s="163"/>
      <c r="AT191" s="158" t="s">
        <v>189</v>
      </c>
      <c r="AU191" s="158" t="s">
        <v>88</v>
      </c>
      <c r="AV191" s="13" t="s">
        <v>88</v>
      </c>
      <c r="AW191" s="13" t="s">
        <v>41</v>
      </c>
      <c r="AX191" s="13" t="s">
        <v>79</v>
      </c>
      <c r="AY191" s="158" t="s">
        <v>178</v>
      </c>
    </row>
    <row r="192" spans="2:65" s="13" customFormat="1" ht="20.399999999999999">
      <c r="B192" s="157"/>
      <c r="D192" s="151" t="s">
        <v>189</v>
      </c>
      <c r="E192" s="158" t="s">
        <v>32</v>
      </c>
      <c r="F192" s="159" t="s">
        <v>3288</v>
      </c>
      <c r="H192" s="160">
        <v>2.8</v>
      </c>
      <c r="I192" s="161"/>
      <c r="L192" s="157"/>
      <c r="M192" s="162"/>
      <c r="T192" s="163"/>
      <c r="AT192" s="158" t="s">
        <v>189</v>
      </c>
      <c r="AU192" s="158" t="s">
        <v>88</v>
      </c>
      <c r="AV192" s="13" t="s">
        <v>88</v>
      </c>
      <c r="AW192" s="13" t="s">
        <v>41</v>
      </c>
      <c r="AX192" s="13" t="s">
        <v>79</v>
      </c>
      <c r="AY192" s="158" t="s">
        <v>178</v>
      </c>
    </row>
    <row r="193" spans="2:65" s="14" customFormat="1" ht="10.199999999999999">
      <c r="B193" s="164"/>
      <c r="D193" s="151" t="s">
        <v>189</v>
      </c>
      <c r="E193" s="165" t="s">
        <v>32</v>
      </c>
      <c r="F193" s="166" t="s">
        <v>192</v>
      </c>
      <c r="H193" s="167">
        <v>18.64</v>
      </c>
      <c r="I193" s="168"/>
      <c r="L193" s="164"/>
      <c r="M193" s="169"/>
      <c r="T193" s="170"/>
      <c r="AT193" s="165" t="s">
        <v>189</v>
      </c>
      <c r="AU193" s="165" t="s">
        <v>88</v>
      </c>
      <c r="AV193" s="14" t="s">
        <v>185</v>
      </c>
      <c r="AW193" s="14" t="s">
        <v>41</v>
      </c>
      <c r="AX193" s="14" t="s">
        <v>86</v>
      </c>
      <c r="AY193" s="165" t="s">
        <v>178</v>
      </c>
    </row>
    <row r="194" spans="2:65" s="1" customFormat="1" ht="55.5" customHeight="1">
      <c r="B194" s="34"/>
      <c r="C194" s="133" t="s">
        <v>8</v>
      </c>
      <c r="D194" s="133" t="s">
        <v>180</v>
      </c>
      <c r="E194" s="134" t="s">
        <v>3293</v>
      </c>
      <c r="F194" s="135" t="s">
        <v>3294</v>
      </c>
      <c r="G194" s="136" t="s">
        <v>277</v>
      </c>
      <c r="H194" s="137">
        <v>27.96</v>
      </c>
      <c r="I194" s="138"/>
      <c r="J194" s="139">
        <f>ROUND(I194*H194,2)</f>
        <v>0</v>
      </c>
      <c r="K194" s="135" t="s">
        <v>184</v>
      </c>
      <c r="L194" s="34"/>
      <c r="M194" s="140" t="s">
        <v>32</v>
      </c>
      <c r="N194" s="141" t="s">
        <v>50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185</v>
      </c>
      <c r="AT194" s="144" t="s">
        <v>180</v>
      </c>
      <c r="AU194" s="144" t="s">
        <v>88</v>
      </c>
      <c r="AY194" s="18" t="s">
        <v>178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86</v>
      </c>
      <c r="BK194" s="145">
        <f>ROUND(I194*H194,2)</f>
        <v>0</v>
      </c>
      <c r="BL194" s="18" t="s">
        <v>185</v>
      </c>
      <c r="BM194" s="144" t="s">
        <v>3295</v>
      </c>
    </row>
    <row r="195" spans="2:65" s="1" customFormat="1" ht="10.199999999999999">
      <c r="B195" s="34"/>
      <c r="D195" s="146" t="s">
        <v>187</v>
      </c>
      <c r="F195" s="147" t="s">
        <v>3296</v>
      </c>
      <c r="I195" s="148"/>
      <c r="L195" s="34"/>
      <c r="M195" s="149"/>
      <c r="T195" s="55"/>
      <c r="AT195" s="18" t="s">
        <v>187</v>
      </c>
      <c r="AU195" s="18" t="s">
        <v>88</v>
      </c>
    </row>
    <row r="196" spans="2:65" s="12" customFormat="1" ht="10.199999999999999">
      <c r="B196" s="150"/>
      <c r="D196" s="151" t="s">
        <v>189</v>
      </c>
      <c r="E196" s="152" t="s">
        <v>32</v>
      </c>
      <c r="F196" s="153" t="s">
        <v>190</v>
      </c>
      <c r="H196" s="152" t="s">
        <v>32</v>
      </c>
      <c r="I196" s="154"/>
      <c r="L196" s="150"/>
      <c r="M196" s="155"/>
      <c r="T196" s="156"/>
      <c r="AT196" s="152" t="s">
        <v>189</v>
      </c>
      <c r="AU196" s="152" t="s">
        <v>88</v>
      </c>
      <c r="AV196" s="12" t="s">
        <v>86</v>
      </c>
      <c r="AW196" s="12" t="s">
        <v>41</v>
      </c>
      <c r="AX196" s="12" t="s">
        <v>79</v>
      </c>
      <c r="AY196" s="152" t="s">
        <v>178</v>
      </c>
    </row>
    <row r="197" spans="2:65" s="12" customFormat="1" ht="10.199999999999999">
      <c r="B197" s="150"/>
      <c r="D197" s="151" t="s">
        <v>189</v>
      </c>
      <c r="E197" s="152" t="s">
        <v>32</v>
      </c>
      <c r="F197" s="153" t="s">
        <v>2813</v>
      </c>
      <c r="H197" s="152" t="s">
        <v>32</v>
      </c>
      <c r="I197" s="154"/>
      <c r="L197" s="150"/>
      <c r="M197" s="155"/>
      <c r="T197" s="156"/>
      <c r="AT197" s="152" t="s">
        <v>189</v>
      </c>
      <c r="AU197" s="152" t="s">
        <v>88</v>
      </c>
      <c r="AV197" s="12" t="s">
        <v>86</v>
      </c>
      <c r="AW197" s="12" t="s">
        <v>41</v>
      </c>
      <c r="AX197" s="12" t="s">
        <v>79</v>
      </c>
      <c r="AY197" s="152" t="s">
        <v>178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3259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280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283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20.399999999999999">
      <c r="B201" s="150"/>
      <c r="D201" s="151" t="s">
        <v>189</v>
      </c>
      <c r="E201" s="152" t="s">
        <v>32</v>
      </c>
      <c r="F201" s="153" t="s">
        <v>971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2" customFormat="1" ht="10.199999999999999">
      <c r="B202" s="150"/>
      <c r="D202" s="151" t="s">
        <v>189</v>
      </c>
      <c r="E202" s="152" t="s">
        <v>32</v>
      </c>
      <c r="F202" s="153" t="s">
        <v>3286</v>
      </c>
      <c r="H202" s="152" t="s">
        <v>32</v>
      </c>
      <c r="I202" s="154"/>
      <c r="L202" s="150"/>
      <c r="M202" s="155"/>
      <c r="T202" s="156"/>
      <c r="AT202" s="152" t="s">
        <v>189</v>
      </c>
      <c r="AU202" s="152" t="s">
        <v>88</v>
      </c>
      <c r="AV202" s="12" t="s">
        <v>86</v>
      </c>
      <c r="AW202" s="12" t="s">
        <v>41</v>
      </c>
      <c r="AX202" s="12" t="s">
        <v>79</v>
      </c>
      <c r="AY202" s="152" t="s">
        <v>178</v>
      </c>
    </row>
    <row r="203" spans="2:65" s="13" customFormat="1" ht="10.199999999999999">
      <c r="B203" s="157"/>
      <c r="D203" s="151" t="s">
        <v>189</v>
      </c>
      <c r="E203" s="158" t="s">
        <v>32</v>
      </c>
      <c r="F203" s="159" t="s">
        <v>3297</v>
      </c>
      <c r="H203" s="160">
        <v>23.76</v>
      </c>
      <c r="I203" s="161"/>
      <c r="L203" s="157"/>
      <c r="M203" s="162"/>
      <c r="T203" s="163"/>
      <c r="AT203" s="158" t="s">
        <v>189</v>
      </c>
      <c r="AU203" s="158" t="s">
        <v>88</v>
      </c>
      <c r="AV203" s="13" t="s">
        <v>88</v>
      </c>
      <c r="AW203" s="13" t="s">
        <v>41</v>
      </c>
      <c r="AX203" s="13" t="s">
        <v>79</v>
      </c>
      <c r="AY203" s="158" t="s">
        <v>178</v>
      </c>
    </row>
    <row r="204" spans="2:65" s="13" customFormat="1" ht="20.399999999999999">
      <c r="B204" s="157"/>
      <c r="D204" s="151" t="s">
        <v>189</v>
      </c>
      <c r="E204" s="158" t="s">
        <v>32</v>
      </c>
      <c r="F204" s="159" t="s">
        <v>3298</v>
      </c>
      <c r="H204" s="160">
        <v>4.2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79</v>
      </c>
      <c r="AY204" s="158" t="s">
        <v>178</v>
      </c>
    </row>
    <row r="205" spans="2:65" s="14" customFormat="1" ht="10.199999999999999">
      <c r="B205" s="164"/>
      <c r="D205" s="151" t="s">
        <v>189</v>
      </c>
      <c r="E205" s="165" t="s">
        <v>32</v>
      </c>
      <c r="F205" s="166" t="s">
        <v>192</v>
      </c>
      <c r="H205" s="167">
        <v>27.96</v>
      </c>
      <c r="I205" s="168"/>
      <c r="L205" s="164"/>
      <c r="M205" s="169"/>
      <c r="T205" s="170"/>
      <c r="AT205" s="165" t="s">
        <v>189</v>
      </c>
      <c r="AU205" s="165" t="s">
        <v>88</v>
      </c>
      <c r="AV205" s="14" t="s">
        <v>185</v>
      </c>
      <c r="AW205" s="14" t="s">
        <v>41</v>
      </c>
      <c r="AX205" s="14" t="s">
        <v>86</v>
      </c>
      <c r="AY205" s="165" t="s">
        <v>178</v>
      </c>
    </row>
    <row r="206" spans="2:65" s="1" customFormat="1" ht="55.5" customHeight="1">
      <c r="B206" s="34"/>
      <c r="C206" s="133" t="s">
        <v>310</v>
      </c>
      <c r="D206" s="133" t="s">
        <v>180</v>
      </c>
      <c r="E206" s="134" t="s">
        <v>3299</v>
      </c>
      <c r="F206" s="135" t="s">
        <v>3300</v>
      </c>
      <c r="G206" s="136" t="s">
        <v>277</v>
      </c>
      <c r="H206" s="137">
        <v>27.96</v>
      </c>
      <c r="I206" s="138"/>
      <c r="J206" s="139">
        <f>ROUND(I206*H206,2)</f>
        <v>0</v>
      </c>
      <c r="K206" s="135" t="s">
        <v>184</v>
      </c>
      <c r="L206" s="34"/>
      <c r="M206" s="140" t="s">
        <v>32</v>
      </c>
      <c r="N206" s="141" t="s">
        <v>50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185</v>
      </c>
      <c r="AT206" s="144" t="s">
        <v>180</v>
      </c>
      <c r="AU206" s="144" t="s">
        <v>88</v>
      </c>
      <c r="AY206" s="18" t="s">
        <v>178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86</v>
      </c>
      <c r="BK206" s="145">
        <f>ROUND(I206*H206,2)</f>
        <v>0</v>
      </c>
      <c r="BL206" s="18" t="s">
        <v>185</v>
      </c>
      <c r="BM206" s="144" t="s">
        <v>3301</v>
      </c>
    </row>
    <row r="207" spans="2:65" s="1" customFormat="1" ht="10.199999999999999">
      <c r="B207" s="34"/>
      <c r="D207" s="146" t="s">
        <v>187</v>
      </c>
      <c r="F207" s="147" t="s">
        <v>3302</v>
      </c>
      <c r="I207" s="148"/>
      <c r="L207" s="34"/>
      <c r="M207" s="149"/>
      <c r="T207" s="55"/>
      <c r="AT207" s="18" t="s">
        <v>187</v>
      </c>
      <c r="AU207" s="18" t="s">
        <v>88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190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2813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10.199999999999999">
      <c r="B210" s="150"/>
      <c r="D210" s="151" t="s">
        <v>189</v>
      </c>
      <c r="E210" s="152" t="s">
        <v>32</v>
      </c>
      <c r="F210" s="153" t="s">
        <v>3259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2" customFormat="1" ht="10.199999999999999">
      <c r="B211" s="150"/>
      <c r="D211" s="151" t="s">
        <v>189</v>
      </c>
      <c r="E211" s="152" t="s">
        <v>32</v>
      </c>
      <c r="F211" s="153" t="s">
        <v>280</v>
      </c>
      <c r="H211" s="152" t="s">
        <v>32</v>
      </c>
      <c r="I211" s="154"/>
      <c r="L211" s="150"/>
      <c r="M211" s="155"/>
      <c r="T211" s="156"/>
      <c r="AT211" s="152" t="s">
        <v>189</v>
      </c>
      <c r="AU211" s="152" t="s">
        <v>88</v>
      </c>
      <c r="AV211" s="12" t="s">
        <v>86</v>
      </c>
      <c r="AW211" s="12" t="s">
        <v>41</v>
      </c>
      <c r="AX211" s="12" t="s">
        <v>79</v>
      </c>
      <c r="AY211" s="152" t="s">
        <v>178</v>
      </c>
    </row>
    <row r="212" spans="2:65" s="12" customFormat="1" ht="10.199999999999999">
      <c r="B212" s="150"/>
      <c r="D212" s="151" t="s">
        <v>189</v>
      </c>
      <c r="E212" s="152" t="s">
        <v>32</v>
      </c>
      <c r="F212" s="153" t="s">
        <v>283</v>
      </c>
      <c r="H212" s="152" t="s">
        <v>32</v>
      </c>
      <c r="I212" s="154"/>
      <c r="L212" s="150"/>
      <c r="M212" s="155"/>
      <c r="T212" s="156"/>
      <c r="AT212" s="152" t="s">
        <v>189</v>
      </c>
      <c r="AU212" s="152" t="s">
        <v>88</v>
      </c>
      <c r="AV212" s="12" t="s">
        <v>86</v>
      </c>
      <c r="AW212" s="12" t="s">
        <v>41</v>
      </c>
      <c r="AX212" s="12" t="s">
        <v>79</v>
      </c>
      <c r="AY212" s="152" t="s">
        <v>178</v>
      </c>
    </row>
    <row r="213" spans="2:65" s="12" customFormat="1" ht="20.399999999999999">
      <c r="B213" s="150"/>
      <c r="D213" s="151" t="s">
        <v>189</v>
      </c>
      <c r="E213" s="152" t="s">
        <v>32</v>
      </c>
      <c r="F213" s="153" t="s">
        <v>971</v>
      </c>
      <c r="H213" s="152" t="s">
        <v>32</v>
      </c>
      <c r="I213" s="154"/>
      <c r="L213" s="150"/>
      <c r="M213" s="155"/>
      <c r="T213" s="156"/>
      <c r="AT213" s="152" t="s">
        <v>189</v>
      </c>
      <c r="AU213" s="152" t="s">
        <v>88</v>
      </c>
      <c r="AV213" s="12" t="s">
        <v>86</v>
      </c>
      <c r="AW213" s="12" t="s">
        <v>41</v>
      </c>
      <c r="AX213" s="12" t="s">
        <v>79</v>
      </c>
      <c r="AY213" s="152" t="s">
        <v>178</v>
      </c>
    </row>
    <row r="214" spans="2:65" s="12" customFormat="1" ht="10.199999999999999">
      <c r="B214" s="150"/>
      <c r="D214" s="151" t="s">
        <v>189</v>
      </c>
      <c r="E214" s="152" t="s">
        <v>32</v>
      </c>
      <c r="F214" s="153" t="s">
        <v>3286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3297</v>
      </c>
      <c r="H215" s="160">
        <v>23.76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79</v>
      </c>
      <c r="AY215" s="158" t="s">
        <v>178</v>
      </c>
    </row>
    <row r="216" spans="2:65" s="13" customFormat="1" ht="20.399999999999999">
      <c r="B216" s="157"/>
      <c r="D216" s="151" t="s">
        <v>189</v>
      </c>
      <c r="E216" s="158" t="s">
        <v>32</v>
      </c>
      <c r="F216" s="159" t="s">
        <v>3298</v>
      </c>
      <c r="H216" s="160">
        <v>4.2</v>
      </c>
      <c r="I216" s="161"/>
      <c r="L216" s="157"/>
      <c r="M216" s="162"/>
      <c r="T216" s="163"/>
      <c r="AT216" s="158" t="s">
        <v>189</v>
      </c>
      <c r="AU216" s="158" t="s">
        <v>88</v>
      </c>
      <c r="AV216" s="13" t="s">
        <v>88</v>
      </c>
      <c r="AW216" s="13" t="s">
        <v>41</v>
      </c>
      <c r="AX216" s="13" t="s">
        <v>79</v>
      </c>
      <c r="AY216" s="158" t="s">
        <v>178</v>
      </c>
    </row>
    <row r="217" spans="2:65" s="14" customFormat="1" ht="10.199999999999999">
      <c r="B217" s="164"/>
      <c r="D217" s="151" t="s">
        <v>189</v>
      </c>
      <c r="E217" s="165" t="s">
        <v>32</v>
      </c>
      <c r="F217" s="166" t="s">
        <v>192</v>
      </c>
      <c r="H217" s="167">
        <v>27.96</v>
      </c>
      <c r="I217" s="168"/>
      <c r="L217" s="164"/>
      <c r="M217" s="169"/>
      <c r="T217" s="170"/>
      <c r="AT217" s="165" t="s">
        <v>189</v>
      </c>
      <c r="AU217" s="165" t="s">
        <v>88</v>
      </c>
      <c r="AV217" s="14" t="s">
        <v>185</v>
      </c>
      <c r="AW217" s="14" t="s">
        <v>41</v>
      </c>
      <c r="AX217" s="14" t="s">
        <v>86</v>
      </c>
      <c r="AY217" s="165" t="s">
        <v>178</v>
      </c>
    </row>
    <row r="218" spans="2:65" s="1" customFormat="1" ht="37.799999999999997" customHeight="1">
      <c r="B218" s="34"/>
      <c r="C218" s="133" t="s">
        <v>317</v>
      </c>
      <c r="D218" s="133" t="s">
        <v>180</v>
      </c>
      <c r="E218" s="134" t="s">
        <v>989</v>
      </c>
      <c r="F218" s="135" t="s">
        <v>990</v>
      </c>
      <c r="G218" s="136" t="s">
        <v>277</v>
      </c>
      <c r="H218" s="137">
        <v>23.3</v>
      </c>
      <c r="I218" s="138"/>
      <c r="J218" s="139">
        <f>ROUND(I218*H218,2)</f>
        <v>0</v>
      </c>
      <c r="K218" s="135" t="s">
        <v>184</v>
      </c>
      <c r="L218" s="34"/>
      <c r="M218" s="140" t="s">
        <v>32</v>
      </c>
      <c r="N218" s="141" t="s">
        <v>50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185</v>
      </c>
      <c r="AT218" s="144" t="s">
        <v>180</v>
      </c>
      <c r="AU218" s="144" t="s">
        <v>88</v>
      </c>
      <c r="AY218" s="18" t="s">
        <v>178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86</v>
      </c>
      <c r="BK218" s="145">
        <f>ROUND(I218*H218,2)</f>
        <v>0</v>
      </c>
      <c r="BL218" s="18" t="s">
        <v>185</v>
      </c>
      <c r="BM218" s="144" t="s">
        <v>3303</v>
      </c>
    </row>
    <row r="219" spans="2:65" s="1" customFormat="1" ht="10.199999999999999">
      <c r="B219" s="34"/>
      <c r="D219" s="146" t="s">
        <v>187</v>
      </c>
      <c r="F219" s="147" t="s">
        <v>992</v>
      </c>
      <c r="I219" s="148"/>
      <c r="L219" s="34"/>
      <c r="M219" s="149"/>
      <c r="T219" s="55"/>
      <c r="AT219" s="18" t="s">
        <v>187</v>
      </c>
      <c r="AU219" s="18" t="s">
        <v>88</v>
      </c>
    </row>
    <row r="220" spans="2:65" s="12" customFormat="1" ht="10.199999999999999">
      <c r="B220" s="150"/>
      <c r="D220" s="151" t="s">
        <v>189</v>
      </c>
      <c r="E220" s="152" t="s">
        <v>32</v>
      </c>
      <c r="F220" s="153" t="s">
        <v>190</v>
      </c>
      <c r="H220" s="152" t="s">
        <v>32</v>
      </c>
      <c r="I220" s="154"/>
      <c r="L220" s="150"/>
      <c r="M220" s="155"/>
      <c r="T220" s="156"/>
      <c r="AT220" s="152" t="s">
        <v>189</v>
      </c>
      <c r="AU220" s="152" t="s">
        <v>88</v>
      </c>
      <c r="AV220" s="12" t="s">
        <v>86</v>
      </c>
      <c r="AW220" s="12" t="s">
        <v>41</v>
      </c>
      <c r="AX220" s="12" t="s">
        <v>79</v>
      </c>
      <c r="AY220" s="152" t="s">
        <v>178</v>
      </c>
    </row>
    <row r="221" spans="2:65" s="12" customFormat="1" ht="10.199999999999999">
      <c r="B221" s="150"/>
      <c r="D221" s="151" t="s">
        <v>189</v>
      </c>
      <c r="E221" s="152" t="s">
        <v>32</v>
      </c>
      <c r="F221" s="153" t="s">
        <v>2813</v>
      </c>
      <c r="H221" s="152" t="s">
        <v>32</v>
      </c>
      <c r="I221" s="154"/>
      <c r="L221" s="150"/>
      <c r="M221" s="155"/>
      <c r="T221" s="156"/>
      <c r="AT221" s="152" t="s">
        <v>189</v>
      </c>
      <c r="AU221" s="152" t="s">
        <v>88</v>
      </c>
      <c r="AV221" s="12" t="s">
        <v>86</v>
      </c>
      <c r="AW221" s="12" t="s">
        <v>41</v>
      </c>
      <c r="AX221" s="12" t="s">
        <v>79</v>
      </c>
      <c r="AY221" s="152" t="s">
        <v>178</v>
      </c>
    </row>
    <row r="222" spans="2:65" s="12" customFormat="1" ht="10.199999999999999">
      <c r="B222" s="150"/>
      <c r="D222" s="151" t="s">
        <v>189</v>
      </c>
      <c r="E222" s="152" t="s">
        <v>32</v>
      </c>
      <c r="F222" s="153" t="s">
        <v>3259</v>
      </c>
      <c r="H222" s="152" t="s">
        <v>32</v>
      </c>
      <c r="I222" s="154"/>
      <c r="L222" s="150"/>
      <c r="M222" s="155"/>
      <c r="T222" s="156"/>
      <c r="AT222" s="152" t="s">
        <v>189</v>
      </c>
      <c r="AU222" s="152" t="s">
        <v>88</v>
      </c>
      <c r="AV222" s="12" t="s">
        <v>86</v>
      </c>
      <c r="AW222" s="12" t="s">
        <v>41</v>
      </c>
      <c r="AX222" s="12" t="s">
        <v>79</v>
      </c>
      <c r="AY222" s="152" t="s">
        <v>178</v>
      </c>
    </row>
    <row r="223" spans="2:65" s="12" customFormat="1" ht="10.199999999999999">
      <c r="B223" s="150"/>
      <c r="D223" s="151" t="s">
        <v>189</v>
      </c>
      <c r="E223" s="152" t="s">
        <v>32</v>
      </c>
      <c r="F223" s="153" t="s">
        <v>280</v>
      </c>
      <c r="H223" s="152" t="s">
        <v>32</v>
      </c>
      <c r="I223" s="154"/>
      <c r="L223" s="150"/>
      <c r="M223" s="155"/>
      <c r="T223" s="156"/>
      <c r="AT223" s="152" t="s">
        <v>189</v>
      </c>
      <c r="AU223" s="152" t="s">
        <v>88</v>
      </c>
      <c r="AV223" s="12" t="s">
        <v>86</v>
      </c>
      <c r="AW223" s="12" t="s">
        <v>41</v>
      </c>
      <c r="AX223" s="12" t="s">
        <v>79</v>
      </c>
      <c r="AY223" s="152" t="s">
        <v>178</v>
      </c>
    </row>
    <row r="224" spans="2:65" s="12" customFormat="1" ht="10.199999999999999">
      <c r="B224" s="150"/>
      <c r="D224" s="151" t="s">
        <v>189</v>
      </c>
      <c r="E224" s="152" t="s">
        <v>32</v>
      </c>
      <c r="F224" s="153" t="s">
        <v>283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20.399999999999999">
      <c r="B225" s="150"/>
      <c r="D225" s="151" t="s">
        <v>189</v>
      </c>
      <c r="E225" s="152" t="s">
        <v>32</v>
      </c>
      <c r="F225" s="153" t="s">
        <v>971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2" customFormat="1" ht="10.199999999999999">
      <c r="B226" s="150"/>
      <c r="D226" s="151" t="s">
        <v>189</v>
      </c>
      <c r="E226" s="152" t="s">
        <v>32</v>
      </c>
      <c r="F226" s="153" t="s">
        <v>3286</v>
      </c>
      <c r="H226" s="152" t="s">
        <v>32</v>
      </c>
      <c r="I226" s="154"/>
      <c r="L226" s="150"/>
      <c r="M226" s="155"/>
      <c r="T226" s="156"/>
      <c r="AT226" s="152" t="s">
        <v>189</v>
      </c>
      <c r="AU226" s="152" t="s">
        <v>88</v>
      </c>
      <c r="AV226" s="12" t="s">
        <v>86</v>
      </c>
      <c r="AW226" s="12" t="s">
        <v>41</v>
      </c>
      <c r="AX226" s="12" t="s">
        <v>79</v>
      </c>
      <c r="AY226" s="152" t="s">
        <v>178</v>
      </c>
    </row>
    <row r="227" spans="2:65" s="13" customFormat="1" ht="10.199999999999999">
      <c r="B227" s="157"/>
      <c r="D227" s="151" t="s">
        <v>189</v>
      </c>
      <c r="E227" s="158" t="s">
        <v>32</v>
      </c>
      <c r="F227" s="159" t="s">
        <v>3304</v>
      </c>
      <c r="H227" s="160">
        <v>19.8</v>
      </c>
      <c r="I227" s="161"/>
      <c r="L227" s="157"/>
      <c r="M227" s="162"/>
      <c r="T227" s="163"/>
      <c r="AT227" s="158" t="s">
        <v>189</v>
      </c>
      <c r="AU227" s="158" t="s">
        <v>88</v>
      </c>
      <c r="AV227" s="13" t="s">
        <v>88</v>
      </c>
      <c r="AW227" s="13" t="s">
        <v>41</v>
      </c>
      <c r="AX227" s="13" t="s">
        <v>79</v>
      </c>
      <c r="AY227" s="158" t="s">
        <v>178</v>
      </c>
    </row>
    <row r="228" spans="2:65" s="13" customFormat="1" ht="10.199999999999999">
      <c r="B228" s="157"/>
      <c r="D228" s="151" t="s">
        <v>189</v>
      </c>
      <c r="E228" s="158" t="s">
        <v>32</v>
      </c>
      <c r="F228" s="159" t="s">
        <v>3305</v>
      </c>
      <c r="H228" s="160">
        <v>3.5</v>
      </c>
      <c r="I228" s="161"/>
      <c r="L228" s="157"/>
      <c r="M228" s="162"/>
      <c r="T228" s="163"/>
      <c r="AT228" s="158" t="s">
        <v>189</v>
      </c>
      <c r="AU228" s="158" t="s">
        <v>88</v>
      </c>
      <c r="AV228" s="13" t="s">
        <v>88</v>
      </c>
      <c r="AW228" s="13" t="s">
        <v>41</v>
      </c>
      <c r="AX228" s="13" t="s">
        <v>79</v>
      </c>
      <c r="AY228" s="158" t="s">
        <v>178</v>
      </c>
    </row>
    <row r="229" spans="2:65" s="14" customFormat="1" ht="10.199999999999999">
      <c r="B229" s="164"/>
      <c r="D229" s="151" t="s">
        <v>189</v>
      </c>
      <c r="E229" s="165" t="s">
        <v>32</v>
      </c>
      <c r="F229" s="166" t="s">
        <v>192</v>
      </c>
      <c r="H229" s="167">
        <v>23.3</v>
      </c>
      <c r="I229" s="168"/>
      <c r="L229" s="164"/>
      <c r="M229" s="169"/>
      <c r="T229" s="170"/>
      <c r="AT229" s="165" t="s">
        <v>189</v>
      </c>
      <c r="AU229" s="165" t="s">
        <v>88</v>
      </c>
      <c r="AV229" s="14" t="s">
        <v>185</v>
      </c>
      <c r="AW229" s="14" t="s">
        <v>41</v>
      </c>
      <c r="AX229" s="14" t="s">
        <v>86</v>
      </c>
      <c r="AY229" s="165" t="s">
        <v>178</v>
      </c>
    </row>
    <row r="230" spans="2:65" s="1" customFormat="1" ht="37.799999999999997" customHeight="1">
      <c r="B230" s="34"/>
      <c r="C230" s="133" t="s">
        <v>324</v>
      </c>
      <c r="D230" s="133" t="s">
        <v>180</v>
      </c>
      <c r="E230" s="134" t="s">
        <v>301</v>
      </c>
      <c r="F230" s="135" t="s">
        <v>302</v>
      </c>
      <c r="G230" s="136" t="s">
        <v>277</v>
      </c>
      <c r="H230" s="137">
        <v>12.688000000000001</v>
      </c>
      <c r="I230" s="138"/>
      <c r="J230" s="139">
        <f>ROUND(I230*H230,2)</f>
        <v>0</v>
      </c>
      <c r="K230" s="135" t="s">
        <v>184</v>
      </c>
      <c r="L230" s="34"/>
      <c r="M230" s="140" t="s">
        <v>32</v>
      </c>
      <c r="N230" s="141" t="s">
        <v>50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185</v>
      </c>
      <c r="AT230" s="144" t="s">
        <v>180</v>
      </c>
      <c r="AU230" s="144" t="s">
        <v>88</v>
      </c>
      <c r="AY230" s="18" t="s">
        <v>178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86</v>
      </c>
      <c r="BK230" s="145">
        <f>ROUND(I230*H230,2)</f>
        <v>0</v>
      </c>
      <c r="BL230" s="18" t="s">
        <v>185</v>
      </c>
      <c r="BM230" s="144" t="s">
        <v>3306</v>
      </c>
    </row>
    <row r="231" spans="2:65" s="1" customFormat="1" ht="10.199999999999999">
      <c r="B231" s="34"/>
      <c r="D231" s="146" t="s">
        <v>187</v>
      </c>
      <c r="F231" s="147" t="s">
        <v>304</v>
      </c>
      <c r="I231" s="148"/>
      <c r="L231" s="34"/>
      <c r="M231" s="149"/>
      <c r="T231" s="55"/>
      <c r="AT231" s="18" t="s">
        <v>187</v>
      </c>
      <c r="AU231" s="18" t="s">
        <v>88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190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2" customFormat="1" ht="10.199999999999999">
      <c r="B233" s="150"/>
      <c r="D233" s="151" t="s">
        <v>189</v>
      </c>
      <c r="E233" s="152" t="s">
        <v>32</v>
      </c>
      <c r="F233" s="153" t="s">
        <v>2813</v>
      </c>
      <c r="H233" s="152" t="s">
        <v>32</v>
      </c>
      <c r="I233" s="154"/>
      <c r="L233" s="150"/>
      <c r="M233" s="155"/>
      <c r="T233" s="156"/>
      <c r="AT233" s="152" t="s">
        <v>189</v>
      </c>
      <c r="AU233" s="152" t="s">
        <v>88</v>
      </c>
      <c r="AV233" s="12" t="s">
        <v>86</v>
      </c>
      <c r="AW233" s="12" t="s">
        <v>41</v>
      </c>
      <c r="AX233" s="12" t="s">
        <v>79</v>
      </c>
      <c r="AY233" s="152" t="s">
        <v>178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3259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2" customFormat="1" ht="10.199999999999999">
      <c r="B235" s="150"/>
      <c r="D235" s="151" t="s">
        <v>189</v>
      </c>
      <c r="E235" s="152" t="s">
        <v>32</v>
      </c>
      <c r="F235" s="153" t="s">
        <v>206</v>
      </c>
      <c r="H235" s="152" t="s">
        <v>32</v>
      </c>
      <c r="I235" s="154"/>
      <c r="L235" s="150"/>
      <c r="M235" s="155"/>
      <c r="T235" s="156"/>
      <c r="AT235" s="152" t="s">
        <v>189</v>
      </c>
      <c r="AU235" s="152" t="s">
        <v>88</v>
      </c>
      <c r="AV235" s="12" t="s">
        <v>86</v>
      </c>
      <c r="AW235" s="12" t="s">
        <v>41</v>
      </c>
      <c r="AX235" s="12" t="s">
        <v>79</v>
      </c>
      <c r="AY235" s="152" t="s">
        <v>178</v>
      </c>
    </row>
    <row r="236" spans="2:65" s="13" customFormat="1" ht="10.199999999999999">
      <c r="B236" s="157"/>
      <c r="D236" s="151" t="s">
        <v>189</v>
      </c>
      <c r="E236" s="158" t="s">
        <v>32</v>
      </c>
      <c r="F236" s="159" t="s">
        <v>3307</v>
      </c>
      <c r="H236" s="160">
        <v>3.8719999999999999</v>
      </c>
      <c r="I236" s="161"/>
      <c r="L236" s="157"/>
      <c r="M236" s="162"/>
      <c r="T236" s="163"/>
      <c r="AT236" s="158" t="s">
        <v>189</v>
      </c>
      <c r="AU236" s="158" t="s">
        <v>88</v>
      </c>
      <c r="AV236" s="13" t="s">
        <v>88</v>
      </c>
      <c r="AW236" s="13" t="s">
        <v>41</v>
      </c>
      <c r="AX236" s="13" t="s">
        <v>79</v>
      </c>
      <c r="AY236" s="158" t="s">
        <v>178</v>
      </c>
    </row>
    <row r="237" spans="2:65" s="13" customFormat="1" ht="10.199999999999999">
      <c r="B237" s="157"/>
      <c r="D237" s="151" t="s">
        <v>189</v>
      </c>
      <c r="E237" s="158" t="s">
        <v>32</v>
      </c>
      <c r="F237" s="159" t="s">
        <v>306</v>
      </c>
      <c r="H237" s="160">
        <v>1.9359999999999999</v>
      </c>
      <c r="I237" s="161"/>
      <c r="L237" s="157"/>
      <c r="M237" s="162"/>
      <c r="T237" s="163"/>
      <c r="AT237" s="158" t="s">
        <v>189</v>
      </c>
      <c r="AU237" s="158" t="s">
        <v>88</v>
      </c>
      <c r="AV237" s="13" t="s">
        <v>88</v>
      </c>
      <c r="AW237" s="13" t="s">
        <v>41</v>
      </c>
      <c r="AX237" s="13" t="s">
        <v>79</v>
      </c>
      <c r="AY237" s="158" t="s">
        <v>178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3308</v>
      </c>
      <c r="H238" s="160">
        <v>1.79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3" customFormat="1" ht="10.199999999999999">
      <c r="B239" s="157"/>
      <c r="D239" s="151" t="s">
        <v>189</v>
      </c>
      <c r="E239" s="158" t="s">
        <v>32</v>
      </c>
      <c r="F239" s="159" t="s">
        <v>3309</v>
      </c>
      <c r="H239" s="160">
        <v>1.79</v>
      </c>
      <c r="I239" s="161"/>
      <c r="L239" s="157"/>
      <c r="M239" s="162"/>
      <c r="T239" s="163"/>
      <c r="AT239" s="158" t="s">
        <v>189</v>
      </c>
      <c r="AU239" s="158" t="s">
        <v>88</v>
      </c>
      <c r="AV239" s="13" t="s">
        <v>88</v>
      </c>
      <c r="AW239" s="13" t="s">
        <v>41</v>
      </c>
      <c r="AX239" s="13" t="s">
        <v>79</v>
      </c>
      <c r="AY239" s="158" t="s">
        <v>178</v>
      </c>
    </row>
    <row r="240" spans="2:65" s="13" customFormat="1" ht="10.199999999999999">
      <c r="B240" s="157"/>
      <c r="D240" s="151" t="s">
        <v>189</v>
      </c>
      <c r="E240" s="158" t="s">
        <v>32</v>
      </c>
      <c r="F240" s="159" t="s">
        <v>3310</v>
      </c>
      <c r="H240" s="160">
        <v>3.3</v>
      </c>
      <c r="I240" s="161"/>
      <c r="L240" s="157"/>
      <c r="M240" s="162"/>
      <c r="T240" s="163"/>
      <c r="AT240" s="158" t="s">
        <v>189</v>
      </c>
      <c r="AU240" s="158" t="s">
        <v>88</v>
      </c>
      <c r="AV240" s="13" t="s">
        <v>88</v>
      </c>
      <c r="AW240" s="13" t="s">
        <v>41</v>
      </c>
      <c r="AX240" s="13" t="s">
        <v>79</v>
      </c>
      <c r="AY240" s="158" t="s">
        <v>178</v>
      </c>
    </row>
    <row r="241" spans="2:65" s="14" customFormat="1" ht="10.199999999999999">
      <c r="B241" s="164"/>
      <c r="D241" s="151" t="s">
        <v>189</v>
      </c>
      <c r="E241" s="165" t="s">
        <v>32</v>
      </c>
      <c r="F241" s="166" t="s">
        <v>192</v>
      </c>
      <c r="H241" s="167">
        <v>12.688000000000001</v>
      </c>
      <c r="I241" s="168"/>
      <c r="L241" s="164"/>
      <c r="M241" s="169"/>
      <c r="T241" s="170"/>
      <c r="AT241" s="165" t="s">
        <v>189</v>
      </c>
      <c r="AU241" s="165" t="s">
        <v>88</v>
      </c>
      <c r="AV241" s="14" t="s">
        <v>185</v>
      </c>
      <c r="AW241" s="14" t="s">
        <v>41</v>
      </c>
      <c r="AX241" s="14" t="s">
        <v>86</v>
      </c>
      <c r="AY241" s="165" t="s">
        <v>178</v>
      </c>
    </row>
    <row r="242" spans="2:65" s="1" customFormat="1" ht="37.799999999999997" customHeight="1">
      <c r="B242" s="34"/>
      <c r="C242" s="133" t="s">
        <v>330</v>
      </c>
      <c r="D242" s="133" t="s">
        <v>180</v>
      </c>
      <c r="E242" s="134" t="s">
        <v>311</v>
      </c>
      <c r="F242" s="135" t="s">
        <v>312</v>
      </c>
      <c r="G242" s="136" t="s">
        <v>234</v>
      </c>
      <c r="H242" s="137">
        <v>124</v>
      </c>
      <c r="I242" s="138"/>
      <c r="J242" s="139">
        <f>ROUND(I242*H242,2)</f>
        <v>0</v>
      </c>
      <c r="K242" s="135" t="s">
        <v>184</v>
      </c>
      <c r="L242" s="34"/>
      <c r="M242" s="140" t="s">
        <v>32</v>
      </c>
      <c r="N242" s="141" t="s">
        <v>50</v>
      </c>
      <c r="P242" s="142">
        <f>O242*H242</f>
        <v>0</v>
      </c>
      <c r="Q242" s="142">
        <v>5.8E-4</v>
      </c>
      <c r="R242" s="142">
        <f>Q242*H242</f>
        <v>7.1919999999999998E-2</v>
      </c>
      <c r="S242" s="142">
        <v>0</v>
      </c>
      <c r="T242" s="143">
        <f>S242*H242</f>
        <v>0</v>
      </c>
      <c r="AR242" s="144" t="s">
        <v>185</v>
      </c>
      <c r="AT242" s="144" t="s">
        <v>180</v>
      </c>
      <c r="AU242" s="144" t="s">
        <v>88</v>
      </c>
      <c r="AY242" s="18" t="s">
        <v>178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86</v>
      </c>
      <c r="BK242" s="145">
        <f>ROUND(I242*H242,2)</f>
        <v>0</v>
      </c>
      <c r="BL242" s="18" t="s">
        <v>185</v>
      </c>
      <c r="BM242" s="144" t="s">
        <v>3311</v>
      </c>
    </row>
    <row r="243" spans="2:65" s="1" customFormat="1" ht="10.199999999999999">
      <c r="B243" s="34"/>
      <c r="D243" s="146" t="s">
        <v>187</v>
      </c>
      <c r="F243" s="147" t="s">
        <v>314</v>
      </c>
      <c r="I243" s="148"/>
      <c r="L243" s="34"/>
      <c r="M243" s="149"/>
      <c r="T243" s="55"/>
      <c r="AT243" s="18" t="s">
        <v>187</v>
      </c>
      <c r="AU243" s="18" t="s">
        <v>88</v>
      </c>
    </row>
    <row r="244" spans="2:65" s="12" customFormat="1" ht="10.199999999999999">
      <c r="B244" s="150"/>
      <c r="D244" s="151" t="s">
        <v>189</v>
      </c>
      <c r="E244" s="152" t="s">
        <v>32</v>
      </c>
      <c r="F244" s="153" t="s">
        <v>190</v>
      </c>
      <c r="H244" s="152" t="s">
        <v>32</v>
      </c>
      <c r="I244" s="154"/>
      <c r="L244" s="150"/>
      <c r="M244" s="155"/>
      <c r="T244" s="156"/>
      <c r="AT244" s="152" t="s">
        <v>189</v>
      </c>
      <c r="AU244" s="152" t="s">
        <v>88</v>
      </c>
      <c r="AV244" s="12" t="s">
        <v>86</v>
      </c>
      <c r="AW244" s="12" t="s">
        <v>41</v>
      </c>
      <c r="AX244" s="12" t="s">
        <v>79</v>
      </c>
      <c r="AY244" s="152" t="s">
        <v>178</v>
      </c>
    </row>
    <row r="245" spans="2:65" s="12" customFormat="1" ht="10.199999999999999">
      <c r="B245" s="150"/>
      <c r="D245" s="151" t="s">
        <v>189</v>
      </c>
      <c r="E245" s="152" t="s">
        <v>32</v>
      </c>
      <c r="F245" s="153" t="s">
        <v>2813</v>
      </c>
      <c r="H245" s="152" t="s">
        <v>32</v>
      </c>
      <c r="I245" s="154"/>
      <c r="L245" s="150"/>
      <c r="M245" s="155"/>
      <c r="T245" s="156"/>
      <c r="AT245" s="152" t="s">
        <v>189</v>
      </c>
      <c r="AU245" s="152" t="s">
        <v>88</v>
      </c>
      <c r="AV245" s="12" t="s">
        <v>86</v>
      </c>
      <c r="AW245" s="12" t="s">
        <v>41</v>
      </c>
      <c r="AX245" s="12" t="s">
        <v>79</v>
      </c>
      <c r="AY245" s="152" t="s">
        <v>178</v>
      </c>
    </row>
    <row r="246" spans="2:65" s="12" customFormat="1" ht="10.199999999999999">
      <c r="B246" s="150"/>
      <c r="D246" s="151" t="s">
        <v>189</v>
      </c>
      <c r="E246" s="152" t="s">
        <v>32</v>
      </c>
      <c r="F246" s="153" t="s">
        <v>280</v>
      </c>
      <c r="H246" s="152" t="s">
        <v>32</v>
      </c>
      <c r="I246" s="154"/>
      <c r="L246" s="150"/>
      <c r="M246" s="155"/>
      <c r="T246" s="156"/>
      <c r="AT246" s="152" t="s">
        <v>189</v>
      </c>
      <c r="AU246" s="152" t="s">
        <v>88</v>
      </c>
      <c r="AV246" s="12" t="s">
        <v>86</v>
      </c>
      <c r="AW246" s="12" t="s">
        <v>41</v>
      </c>
      <c r="AX246" s="12" t="s">
        <v>79</v>
      </c>
      <c r="AY246" s="152" t="s">
        <v>178</v>
      </c>
    </row>
    <row r="247" spans="2:65" s="12" customFormat="1" ht="10.199999999999999">
      <c r="B247" s="150"/>
      <c r="D247" s="151" t="s">
        <v>189</v>
      </c>
      <c r="E247" s="152" t="s">
        <v>32</v>
      </c>
      <c r="F247" s="153" t="s">
        <v>283</v>
      </c>
      <c r="H247" s="152" t="s">
        <v>32</v>
      </c>
      <c r="I247" s="154"/>
      <c r="L247" s="150"/>
      <c r="M247" s="155"/>
      <c r="T247" s="156"/>
      <c r="AT247" s="152" t="s">
        <v>189</v>
      </c>
      <c r="AU247" s="152" t="s">
        <v>88</v>
      </c>
      <c r="AV247" s="12" t="s">
        <v>86</v>
      </c>
      <c r="AW247" s="12" t="s">
        <v>41</v>
      </c>
      <c r="AX247" s="12" t="s">
        <v>79</v>
      </c>
      <c r="AY247" s="152" t="s">
        <v>178</v>
      </c>
    </row>
    <row r="248" spans="2:65" s="13" customFormat="1" ht="10.199999999999999">
      <c r="B248" s="157"/>
      <c r="D248" s="151" t="s">
        <v>189</v>
      </c>
      <c r="E248" s="158" t="s">
        <v>32</v>
      </c>
      <c r="F248" s="159" t="s">
        <v>3312</v>
      </c>
      <c r="H248" s="160">
        <v>124</v>
      </c>
      <c r="I248" s="161"/>
      <c r="L248" s="157"/>
      <c r="M248" s="162"/>
      <c r="T248" s="163"/>
      <c r="AT248" s="158" t="s">
        <v>189</v>
      </c>
      <c r="AU248" s="158" t="s">
        <v>88</v>
      </c>
      <c r="AV248" s="13" t="s">
        <v>88</v>
      </c>
      <c r="AW248" s="13" t="s">
        <v>41</v>
      </c>
      <c r="AX248" s="13" t="s">
        <v>79</v>
      </c>
      <c r="AY248" s="158" t="s">
        <v>178</v>
      </c>
    </row>
    <row r="249" spans="2:65" s="14" customFormat="1" ht="10.199999999999999">
      <c r="B249" s="164"/>
      <c r="D249" s="151" t="s">
        <v>189</v>
      </c>
      <c r="E249" s="165" t="s">
        <v>32</v>
      </c>
      <c r="F249" s="166" t="s">
        <v>192</v>
      </c>
      <c r="H249" s="167">
        <v>124</v>
      </c>
      <c r="I249" s="168"/>
      <c r="L249" s="164"/>
      <c r="M249" s="169"/>
      <c r="T249" s="170"/>
      <c r="AT249" s="165" t="s">
        <v>189</v>
      </c>
      <c r="AU249" s="165" t="s">
        <v>88</v>
      </c>
      <c r="AV249" s="14" t="s">
        <v>185</v>
      </c>
      <c r="AW249" s="14" t="s">
        <v>41</v>
      </c>
      <c r="AX249" s="14" t="s">
        <v>86</v>
      </c>
      <c r="AY249" s="165" t="s">
        <v>178</v>
      </c>
    </row>
    <row r="250" spans="2:65" s="1" customFormat="1" ht="37.799999999999997" customHeight="1">
      <c r="B250" s="34"/>
      <c r="C250" s="133" t="s">
        <v>336</v>
      </c>
      <c r="D250" s="133" t="s">
        <v>180</v>
      </c>
      <c r="E250" s="134" t="s">
        <v>318</v>
      </c>
      <c r="F250" s="135" t="s">
        <v>319</v>
      </c>
      <c r="G250" s="136" t="s">
        <v>234</v>
      </c>
      <c r="H250" s="137">
        <v>20</v>
      </c>
      <c r="I250" s="138"/>
      <c r="J250" s="139">
        <f>ROUND(I250*H250,2)</f>
        <v>0</v>
      </c>
      <c r="K250" s="135" t="s">
        <v>184</v>
      </c>
      <c r="L250" s="34"/>
      <c r="M250" s="140" t="s">
        <v>32</v>
      </c>
      <c r="N250" s="141" t="s">
        <v>50</v>
      </c>
      <c r="P250" s="142">
        <f>O250*H250</f>
        <v>0</v>
      </c>
      <c r="Q250" s="142">
        <v>5.9000000000000003E-4</v>
      </c>
      <c r="R250" s="142">
        <f>Q250*H250</f>
        <v>1.1800000000000001E-2</v>
      </c>
      <c r="S250" s="142">
        <v>0</v>
      </c>
      <c r="T250" s="143">
        <f>S250*H250</f>
        <v>0</v>
      </c>
      <c r="AR250" s="144" t="s">
        <v>185</v>
      </c>
      <c r="AT250" s="144" t="s">
        <v>180</v>
      </c>
      <c r="AU250" s="144" t="s">
        <v>88</v>
      </c>
      <c r="AY250" s="18" t="s">
        <v>178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86</v>
      </c>
      <c r="BK250" s="145">
        <f>ROUND(I250*H250,2)</f>
        <v>0</v>
      </c>
      <c r="BL250" s="18" t="s">
        <v>185</v>
      </c>
      <c r="BM250" s="144" t="s">
        <v>3313</v>
      </c>
    </row>
    <row r="251" spans="2:65" s="1" customFormat="1" ht="10.199999999999999">
      <c r="B251" s="34"/>
      <c r="D251" s="146" t="s">
        <v>187</v>
      </c>
      <c r="F251" s="147" t="s">
        <v>321</v>
      </c>
      <c r="I251" s="148"/>
      <c r="L251" s="34"/>
      <c r="M251" s="149"/>
      <c r="T251" s="55"/>
      <c r="AT251" s="18" t="s">
        <v>187</v>
      </c>
      <c r="AU251" s="18" t="s">
        <v>88</v>
      </c>
    </row>
    <row r="252" spans="2:65" s="12" customFormat="1" ht="10.199999999999999">
      <c r="B252" s="150"/>
      <c r="D252" s="151" t="s">
        <v>189</v>
      </c>
      <c r="E252" s="152" t="s">
        <v>32</v>
      </c>
      <c r="F252" s="153" t="s">
        <v>190</v>
      </c>
      <c r="H252" s="152" t="s">
        <v>32</v>
      </c>
      <c r="I252" s="154"/>
      <c r="L252" s="150"/>
      <c r="M252" s="155"/>
      <c r="T252" s="156"/>
      <c r="AT252" s="152" t="s">
        <v>189</v>
      </c>
      <c r="AU252" s="152" t="s">
        <v>88</v>
      </c>
      <c r="AV252" s="12" t="s">
        <v>86</v>
      </c>
      <c r="AW252" s="12" t="s">
        <v>41</v>
      </c>
      <c r="AX252" s="12" t="s">
        <v>79</v>
      </c>
      <c r="AY252" s="152" t="s">
        <v>178</v>
      </c>
    </row>
    <row r="253" spans="2:65" s="12" customFormat="1" ht="10.199999999999999">
      <c r="B253" s="150"/>
      <c r="D253" s="151" t="s">
        <v>189</v>
      </c>
      <c r="E253" s="152" t="s">
        <v>32</v>
      </c>
      <c r="F253" s="153" t="s">
        <v>2813</v>
      </c>
      <c r="H253" s="152" t="s">
        <v>32</v>
      </c>
      <c r="I253" s="154"/>
      <c r="L253" s="150"/>
      <c r="M253" s="155"/>
      <c r="T253" s="156"/>
      <c r="AT253" s="152" t="s">
        <v>189</v>
      </c>
      <c r="AU253" s="152" t="s">
        <v>88</v>
      </c>
      <c r="AV253" s="12" t="s">
        <v>86</v>
      </c>
      <c r="AW253" s="12" t="s">
        <v>41</v>
      </c>
      <c r="AX253" s="12" t="s">
        <v>79</v>
      </c>
      <c r="AY253" s="152" t="s">
        <v>178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280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2" customFormat="1" ht="10.199999999999999">
      <c r="B255" s="150"/>
      <c r="D255" s="151" t="s">
        <v>189</v>
      </c>
      <c r="E255" s="152" t="s">
        <v>32</v>
      </c>
      <c r="F255" s="153" t="s">
        <v>283</v>
      </c>
      <c r="H255" s="152" t="s">
        <v>32</v>
      </c>
      <c r="I255" s="154"/>
      <c r="L255" s="150"/>
      <c r="M255" s="155"/>
      <c r="T255" s="156"/>
      <c r="AT255" s="152" t="s">
        <v>189</v>
      </c>
      <c r="AU255" s="152" t="s">
        <v>88</v>
      </c>
      <c r="AV255" s="12" t="s">
        <v>86</v>
      </c>
      <c r="AW255" s="12" t="s">
        <v>41</v>
      </c>
      <c r="AX255" s="12" t="s">
        <v>79</v>
      </c>
      <c r="AY255" s="152" t="s">
        <v>178</v>
      </c>
    </row>
    <row r="256" spans="2:65" s="13" customFormat="1" ht="10.199999999999999">
      <c r="B256" s="157"/>
      <c r="D256" s="151" t="s">
        <v>189</v>
      </c>
      <c r="E256" s="158" t="s">
        <v>32</v>
      </c>
      <c r="F256" s="159" t="s">
        <v>3314</v>
      </c>
      <c r="H256" s="160">
        <v>20</v>
      </c>
      <c r="I256" s="161"/>
      <c r="L256" s="157"/>
      <c r="M256" s="162"/>
      <c r="T256" s="163"/>
      <c r="AT256" s="158" t="s">
        <v>189</v>
      </c>
      <c r="AU256" s="158" t="s">
        <v>88</v>
      </c>
      <c r="AV256" s="13" t="s">
        <v>88</v>
      </c>
      <c r="AW256" s="13" t="s">
        <v>41</v>
      </c>
      <c r="AX256" s="13" t="s">
        <v>79</v>
      </c>
      <c r="AY256" s="158" t="s">
        <v>178</v>
      </c>
    </row>
    <row r="257" spans="2:65" s="14" customFormat="1" ht="10.199999999999999">
      <c r="B257" s="164"/>
      <c r="D257" s="151" t="s">
        <v>189</v>
      </c>
      <c r="E257" s="165" t="s">
        <v>32</v>
      </c>
      <c r="F257" s="166" t="s">
        <v>192</v>
      </c>
      <c r="H257" s="167">
        <v>20</v>
      </c>
      <c r="I257" s="168"/>
      <c r="L257" s="164"/>
      <c r="M257" s="169"/>
      <c r="T257" s="170"/>
      <c r="AT257" s="165" t="s">
        <v>189</v>
      </c>
      <c r="AU257" s="165" t="s">
        <v>88</v>
      </c>
      <c r="AV257" s="14" t="s">
        <v>185</v>
      </c>
      <c r="AW257" s="14" t="s">
        <v>41</v>
      </c>
      <c r="AX257" s="14" t="s">
        <v>86</v>
      </c>
      <c r="AY257" s="165" t="s">
        <v>178</v>
      </c>
    </row>
    <row r="258" spans="2:65" s="1" customFormat="1" ht="37.799999999999997" customHeight="1">
      <c r="B258" s="34"/>
      <c r="C258" s="133" t="s">
        <v>7</v>
      </c>
      <c r="D258" s="133" t="s">
        <v>180</v>
      </c>
      <c r="E258" s="134" t="s">
        <v>325</v>
      </c>
      <c r="F258" s="135" t="s">
        <v>326</v>
      </c>
      <c r="G258" s="136" t="s">
        <v>234</v>
      </c>
      <c r="H258" s="137">
        <v>124</v>
      </c>
      <c r="I258" s="138"/>
      <c r="J258" s="139">
        <f>ROUND(I258*H258,2)</f>
        <v>0</v>
      </c>
      <c r="K258" s="135" t="s">
        <v>184</v>
      </c>
      <c r="L258" s="34"/>
      <c r="M258" s="140" t="s">
        <v>32</v>
      </c>
      <c r="N258" s="141" t="s">
        <v>50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185</v>
      </c>
      <c r="AT258" s="144" t="s">
        <v>180</v>
      </c>
      <c r="AU258" s="144" t="s">
        <v>88</v>
      </c>
      <c r="AY258" s="18" t="s">
        <v>178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86</v>
      </c>
      <c r="BK258" s="145">
        <f>ROUND(I258*H258,2)</f>
        <v>0</v>
      </c>
      <c r="BL258" s="18" t="s">
        <v>185</v>
      </c>
      <c r="BM258" s="144" t="s">
        <v>3315</v>
      </c>
    </row>
    <row r="259" spans="2:65" s="1" customFormat="1" ht="10.199999999999999">
      <c r="B259" s="34"/>
      <c r="D259" s="146" t="s">
        <v>187</v>
      </c>
      <c r="F259" s="147" t="s">
        <v>328</v>
      </c>
      <c r="I259" s="148"/>
      <c r="L259" s="34"/>
      <c r="M259" s="149"/>
      <c r="T259" s="55"/>
      <c r="AT259" s="18" t="s">
        <v>187</v>
      </c>
      <c r="AU259" s="18" t="s">
        <v>88</v>
      </c>
    </row>
    <row r="260" spans="2:65" s="13" customFormat="1" ht="10.199999999999999">
      <c r="B260" s="157"/>
      <c r="D260" s="151" t="s">
        <v>189</v>
      </c>
      <c r="E260" s="158" t="s">
        <v>32</v>
      </c>
      <c r="F260" s="159" t="s">
        <v>3316</v>
      </c>
      <c r="H260" s="160">
        <v>124</v>
      </c>
      <c r="I260" s="161"/>
      <c r="L260" s="157"/>
      <c r="M260" s="162"/>
      <c r="T260" s="163"/>
      <c r="AT260" s="158" t="s">
        <v>189</v>
      </c>
      <c r="AU260" s="158" t="s">
        <v>88</v>
      </c>
      <c r="AV260" s="13" t="s">
        <v>88</v>
      </c>
      <c r="AW260" s="13" t="s">
        <v>41</v>
      </c>
      <c r="AX260" s="13" t="s">
        <v>86</v>
      </c>
      <c r="AY260" s="158" t="s">
        <v>178</v>
      </c>
    </row>
    <row r="261" spans="2:65" s="1" customFormat="1" ht="37.799999999999997" customHeight="1">
      <c r="B261" s="34"/>
      <c r="C261" s="133" t="s">
        <v>352</v>
      </c>
      <c r="D261" s="133" t="s">
        <v>180</v>
      </c>
      <c r="E261" s="134" t="s">
        <v>331</v>
      </c>
      <c r="F261" s="135" t="s">
        <v>332</v>
      </c>
      <c r="G261" s="136" t="s">
        <v>234</v>
      </c>
      <c r="H261" s="137">
        <v>20</v>
      </c>
      <c r="I261" s="138"/>
      <c r="J261" s="139">
        <f>ROUND(I261*H261,2)</f>
        <v>0</v>
      </c>
      <c r="K261" s="135" t="s">
        <v>184</v>
      </c>
      <c r="L261" s="34"/>
      <c r="M261" s="140" t="s">
        <v>32</v>
      </c>
      <c r="N261" s="141" t="s">
        <v>50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185</v>
      </c>
      <c r="AT261" s="144" t="s">
        <v>180</v>
      </c>
      <c r="AU261" s="144" t="s">
        <v>88</v>
      </c>
      <c r="AY261" s="18" t="s">
        <v>178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86</v>
      </c>
      <c r="BK261" s="145">
        <f>ROUND(I261*H261,2)</f>
        <v>0</v>
      </c>
      <c r="BL261" s="18" t="s">
        <v>185</v>
      </c>
      <c r="BM261" s="144" t="s">
        <v>3317</v>
      </c>
    </row>
    <row r="262" spans="2:65" s="1" customFormat="1" ht="10.199999999999999">
      <c r="B262" s="34"/>
      <c r="D262" s="146" t="s">
        <v>187</v>
      </c>
      <c r="F262" s="147" t="s">
        <v>334</v>
      </c>
      <c r="I262" s="148"/>
      <c r="L262" s="34"/>
      <c r="M262" s="149"/>
      <c r="T262" s="55"/>
      <c r="AT262" s="18" t="s">
        <v>187</v>
      </c>
      <c r="AU262" s="18" t="s">
        <v>88</v>
      </c>
    </row>
    <row r="263" spans="2:65" s="13" customFormat="1" ht="10.199999999999999">
      <c r="B263" s="157"/>
      <c r="D263" s="151" t="s">
        <v>189</v>
      </c>
      <c r="E263" s="158" t="s">
        <v>32</v>
      </c>
      <c r="F263" s="159" t="s">
        <v>3318</v>
      </c>
      <c r="H263" s="160">
        <v>20</v>
      </c>
      <c r="I263" s="161"/>
      <c r="L263" s="157"/>
      <c r="M263" s="162"/>
      <c r="T263" s="163"/>
      <c r="AT263" s="158" t="s">
        <v>189</v>
      </c>
      <c r="AU263" s="158" t="s">
        <v>88</v>
      </c>
      <c r="AV263" s="13" t="s">
        <v>88</v>
      </c>
      <c r="AW263" s="13" t="s">
        <v>41</v>
      </c>
      <c r="AX263" s="13" t="s">
        <v>86</v>
      </c>
      <c r="AY263" s="158" t="s">
        <v>178</v>
      </c>
    </row>
    <row r="264" spans="2:65" s="1" customFormat="1" ht="62.7" customHeight="1">
      <c r="B264" s="34"/>
      <c r="C264" s="133" t="s">
        <v>359</v>
      </c>
      <c r="D264" s="133" t="s">
        <v>180</v>
      </c>
      <c r="E264" s="134" t="s">
        <v>337</v>
      </c>
      <c r="F264" s="135" t="s">
        <v>338</v>
      </c>
      <c r="G264" s="136" t="s">
        <v>277</v>
      </c>
      <c r="H264" s="137">
        <v>35.268000000000001</v>
      </c>
      <c r="I264" s="138"/>
      <c r="J264" s="139">
        <f>ROUND(I264*H264,2)</f>
        <v>0</v>
      </c>
      <c r="K264" s="135" t="s">
        <v>184</v>
      </c>
      <c r="L264" s="34"/>
      <c r="M264" s="140" t="s">
        <v>32</v>
      </c>
      <c r="N264" s="141" t="s">
        <v>50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185</v>
      </c>
      <c r="AT264" s="144" t="s">
        <v>180</v>
      </c>
      <c r="AU264" s="144" t="s">
        <v>88</v>
      </c>
      <c r="AY264" s="18" t="s">
        <v>178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86</v>
      </c>
      <c r="BK264" s="145">
        <f>ROUND(I264*H264,2)</f>
        <v>0</v>
      </c>
      <c r="BL264" s="18" t="s">
        <v>185</v>
      </c>
      <c r="BM264" s="144" t="s">
        <v>3319</v>
      </c>
    </row>
    <row r="265" spans="2:65" s="1" customFormat="1" ht="10.199999999999999">
      <c r="B265" s="34"/>
      <c r="D265" s="146" t="s">
        <v>187</v>
      </c>
      <c r="F265" s="147" t="s">
        <v>340</v>
      </c>
      <c r="I265" s="148"/>
      <c r="L265" s="34"/>
      <c r="M265" s="149"/>
      <c r="T265" s="55"/>
      <c r="AT265" s="18" t="s">
        <v>187</v>
      </c>
      <c r="AU265" s="18" t="s">
        <v>88</v>
      </c>
    </row>
    <row r="266" spans="2:65" s="12" customFormat="1" ht="20.399999999999999">
      <c r="B266" s="150"/>
      <c r="D266" s="151" t="s">
        <v>189</v>
      </c>
      <c r="E266" s="152" t="s">
        <v>32</v>
      </c>
      <c r="F266" s="153" t="s">
        <v>341</v>
      </c>
      <c r="H266" s="152" t="s">
        <v>32</v>
      </c>
      <c r="I266" s="154"/>
      <c r="L266" s="150"/>
      <c r="M266" s="155"/>
      <c r="T266" s="156"/>
      <c r="AT266" s="152" t="s">
        <v>189</v>
      </c>
      <c r="AU266" s="152" t="s">
        <v>88</v>
      </c>
      <c r="AV266" s="12" t="s">
        <v>86</v>
      </c>
      <c r="AW266" s="12" t="s">
        <v>41</v>
      </c>
      <c r="AX266" s="12" t="s">
        <v>79</v>
      </c>
      <c r="AY266" s="152" t="s">
        <v>178</v>
      </c>
    </row>
    <row r="267" spans="2:65" s="13" customFormat="1" ht="10.199999999999999">
      <c r="B267" s="157"/>
      <c r="D267" s="151" t="s">
        <v>189</v>
      </c>
      <c r="E267" s="158" t="s">
        <v>32</v>
      </c>
      <c r="F267" s="159" t="s">
        <v>3320</v>
      </c>
      <c r="H267" s="160">
        <v>18.64</v>
      </c>
      <c r="I267" s="161"/>
      <c r="L267" s="157"/>
      <c r="M267" s="162"/>
      <c r="T267" s="163"/>
      <c r="AT267" s="158" t="s">
        <v>189</v>
      </c>
      <c r="AU267" s="158" t="s">
        <v>88</v>
      </c>
      <c r="AV267" s="13" t="s">
        <v>88</v>
      </c>
      <c r="AW267" s="13" t="s">
        <v>41</v>
      </c>
      <c r="AX267" s="13" t="s">
        <v>79</v>
      </c>
      <c r="AY267" s="158" t="s">
        <v>178</v>
      </c>
    </row>
    <row r="268" spans="2:65" s="12" customFormat="1" ht="20.399999999999999">
      <c r="B268" s="150"/>
      <c r="D268" s="151" t="s">
        <v>189</v>
      </c>
      <c r="E268" s="152" t="s">
        <v>32</v>
      </c>
      <c r="F268" s="153" t="s">
        <v>343</v>
      </c>
      <c r="H268" s="152" t="s">
        <v>32</v>
      </c>
      <c r="I268" s="154"/>
      <c r="L268" s="150"/>
      <c r="M268" s="155"/>
      <c r="T268" s="156"/>
      <c r="AT268" s="152" t="s">
        <v>189</v>
      </c>
      <c r="AU268" s="152" t="s">
        <v>88</v>
      </c>
      <c r="AV268" s="12" t="s">
        <v>86</v>
      </c>
      <c r="AW268" s="12" t="s">
        <v>41</v>
      </c>
      <c r="AX268" s="12" t="s">
        <v>79</v>
      </c>
      <c r="AY268" s="152" t="s">
        <v>178</v>
      </c>
    </row>
    <row r="269" spans="2:65" s="13" customFormat="1" ht="10.199999999999999">
      <c r="B269" s="157"/>
      <c r="D269" s="151" t="s">
        <v>189</v>
      </c>
      <c r="E269" s="158" t="s">
        <v>32</v>
      </c>
      <c r="F269" s="159" t="s">
        <v>3321</v>
      </c>
      <c r="H269" s="160">
        <v>16.628</v>
      </c>
      <c r="I269" s="161"/>
      <c r="L269" s="157"/>
      <c r="M269" s="162"/>
      <c r="T269" s="163"/>
      <c r="AT269" s="158" t="s">
        <v>189</v>
      </c>
      <c r="AU269" s="158" t="s">
        <v>88</v>
      </c>
      <c r="AV269" s="13" t="s">
        <v>88</v>
      </c>
      <c r="AW269" s="13" t="s">
        <v>41</v>
      </c>
      <c r="AX269" s="13" t="s">
        <v>79</v>
      </c>
      <c r="AY269" s="158" t="s">
        <v>178</v>
      </c>
    </row>
    <row r="270" spans="2:65" s="14" customFormat="1" ht="10.199999999999999">
      <c r="B270" s="164"/>
      <c r="D270" s="151" t="s">
        <v>189</v>
      </c>
      <c r="E270" s="165" t="s">
        <v>32</v>
      </c>
      <c r="F270" s="166" t="s">
        <v>192</v>
      </c>
      <c r="H270" s="167">
        <v>35.268000000000001</v>
      </c>
      <c r="I270" s="168"/>
      <c r="L270" s="164"/>
      <c r="M270" s="169"/>
      <c r="T270" s="170"/>
      <c r="AT270" s="165" t="s">
        <v>189</v>
      </c>
      <c r="AU270" s="165" t="s">
        <v>88</v>
      </c>
      <c r="AV270" s="14" t="s">
        <v>185</v>
      </c>
      <c r="AW270" s="14" t="s">
        <v>41</v>
      </c>
      <c r="AX270" s="14" t="s">
        <v>86</v>
      </c>
      <c r="AY270" s="165" t="s">
        <v>178</v>
      </c>
    </row>
    <row r="271" spans="2:65" s="1" customFormat="1" ht="62.7" customHeight="1">
      <c r="B271" s="34"/>
      <c r="C271" s="133" t="s">
        <v>366</v>
      </c>
      <c r="D271" s="133" t="s">
        <v>180</v>
      </c>
      <c r="E271" s="134" t="s">
        <v>345</v>
      </c>
      <c r="F271" s="135" t="s">
        <v>346</v>
      </c>
      <c r="G271" s="136" t="s">
        <v>277</v>
      </c>
      <c r="H271" s="137">
        <v>2.012</v>
      </c>
      <c r="I271" s="138"/>
      <c r="J271" s="139">
        <f>ROUND(I271*H271,2)</f>
        <v>0</v>
      </c>
      <c r="K271" s="135" t="s">
        <v>184</v>
      </c>
      <c r="L271" s="34"/>
      <c r="M271" s="140" t="s">
        <v>32</v>
      </c>
      <c r="N271" s="141" t="s">
        <v>50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185</v>
      </c>
      <c r="AT271" s="144" t="s">
        <v>180</v>
      </c>
      <c r="AU271" s="144" t="s">
        <v>88</v>
      </c>
      <c r="AY271" s="18" t="s">
        <v>178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8" t="s">
        <v>86</v>
      </c>
      <c r="BK271" s="145">
        <f>ROUND(I271*H271,2)</f>
        <v>0</v>
      </c>
      <c r="BL271" s="18" t="s">
        <v>185</v>
      </c>
      <c r="BM271" s="144" t="s">
        <v>3322</v>
      </c>
    </row>
    <row r="272" spans="2:65" s="1" customFormat="1" ht="10.199999999999999">
      <c r="B272" s="34"/>
      <c r="D272" s="146" t="s">
        <v>187</v>
      </c>
      <c r="F272" s="147" t="s">
        <v>348</v>
      </c>
      <c r="I272" s="148"/>
      <c r="L272" s="34"/>
      <c r="M272" s="149"/>
      <c r="T272" s="55"/>
      <c r="AT272" s="18" t="s">
        <v>187</v>
      </c>
      <c r="AU272" s="18" t="s">
        <v>88</v>
      </c>
    </row>
    <row r="273" spans="2:65" s="12" customFormat="1" ht="10.199999999999999">
      <c r="B273" s="150"/>
      <c r="D273" s="151" t="s">
        <v>189</v>
      </c>
      <c r="E273" s="152" t="s">
        <v>32</v>
      </c>
      <c r="F273" s="153" t="s">
        <v>349</v>
      </c>
      <c r="H273" s="152" t="s">
        <v>32</v>
      </c>
      <c r="I273" s="154"/>
      <c r="L273" s="150"/>
      <c r="M273" s="155"/>
      <c r="T273" s="156"/>
      <c r="AT273" s="152" t="s">
        <v>189</v>
      </c>
      <c r="AU273" s="152" t="s">
        <v>88</v>
      </c>
      <c r="AV273" s="12" t="s">
        <v>86</v>
      </c>
      <c r="AW273" s="12" t="s">
        <v>41</v>
      </c>
      <c r="AX273" s="12" t="s">
        <v>79</v>
      </c>
      <c r="AY273" s="152" t="s">
        <v>178</v>
      </c>
    </row>
    <row r="274" spans="2:65" s="13" customFormat="1" ht="10.199999999999999">
      <c r="B274" s="157"/>
      <c r="D274" s="151" t="s">
        <v>189</v>
      </c>
      <c r="E274" s="158" t="s">
        <v>32</v>
      </c>
      <c r="F274" s="159" t="s">
        <v>3320</v>
      </c>
      <c r="H274" s="160">
        <v>18.64</v>
      </c>
      <c r="I274" s="161"/>
      <c r="L274" s="157"/>
      <c r="M274" s="162"/>
      <c r="T274" s="163"/>
      <c r="AT274" s="158" t="s">
        <v>189</v>
      </c>
      <c r="AU274" s="158" t="s">
        <v>88</v>
      </c>
      <c r="AV274" s="13" t="s">
        <v>88</v>
      </c>
      <c r="AW274" s="13" t="s">
        <v>41</v>
      </c>
      <c r="AX274" s="13" t="s">
        <v>79</v>
      </c>
      <c r="AY274" s="158" t="s">
        <v>178</v>
      </c>
    </row>
    <row r="275" spans="2:65" s="13" customFormat="1" ht="20.399999999999999">
      <c r="B275" s="157"/>
      <c r="D275" s="151" t="s">
        <v>189</v>
      </c>
      <c r="E275" s="158" t="s">
        <v>32</v>
      </c>
      <c r="F275" s="159" t="s">
        <v>3323</v>
      </c>
      <c r="H275" s="160">
        <v>-16.628</v>
      </c>
      <c r="I275" s="161"/>
      <c r="L275" s="157"/>
      <c r="M275" s="162"/>
      <c r="T275" s="163"/>
      <c r="AT275" s="158" t="s">
        <v>189</v>
      </c>
      <c r="AU275" s="158" t="s">
        <v>88</v>
      </c>
      <c r="AV275" s="13" t="s">
        <v>88</v>
      </c>
      <c r="AW275" s="13" t="s">
        <v>41</v>
      </c>
      <c r="AX275" s="13" t="s">
        <v>79</v>
      </c>
      <c r="AY275" s="158" t="s">
        <v>178</v>
      </c>
    </row>
    <row r="276" spans="2:65" s="14" customFormat="1" ht="10.199999999999999">
      <c r="B276" s="164"/>
      <c r="D276" s="151" t="s">
        <v>189</v>
      </c>
      <c r="E276" s="165" t="s">
        <v>32</v>
      </c>
      <c r="F276" s="166" t="s">
        <v>192</v>
      </c>
      <c r="H276" s="167">
        <v>2.012</v>
      </c>
      <c r="I276" s="168"/>
      <c r="L276" s="164"/>
      <c r="M276" s="169"/>
      <c r="T276" s="170"/>
      <c r="AT276" s="165" t="s">
        <v>189</v>
      </c>
      <c r="AU276" s="165" t="s">
        <v>88</v>
      </c>
      <c r="AV276" s="14" t="s">
        <v>185</v>
      </c>
      <c r="AW276" s="14" t="s">
        <v>41</v>
      </c>
      <c r="AX276" s="14" t="s">
        <v>86</v>
      </c>
      <c r="AY276" s="165" t="s">
        <v>178</v>
      </c>
    </row>
    <row r="277" spans="2:65" s="1" customFormat="1" ht="66.75" customHeight="1">
      <c r="B277" s="34"/>
      <c r="C277" s="133" t="s">
        <v>373</v>
      </c>
      <c r="D277" s="133" t="s">
        <v>180</v>
      </c>
      <c r="E277" s="134" t="s">
        <v>353</v>
      </c>
      <c r="F277" s="135" t="s">
        <v>354</v>
      </c>
      <c r="G277" s="136" t="s">
        <v>277</v>
      </c>
      <c r="H277" s="137">
        <v>10.06</v>
      </c>
      <c r="I277" s="138"/>
      <c r="J277" s="139">
        <f>ROUND(I277*H277,2)</f>
        <v>0</v>
      </c>
      <c r="K277" s="135" t="s">
        <v>184</v>
      </c>
      <c r="L277" s="34"/>
      <c r="M277" s="140" t="s">
        <v>32</v>
      </c>
      <c r="N277" s="141" t="s">
        <v>50</v>
      </c>
      <c r="P277" s="142">
        <f>O277*H277</f>
        <v>0</v>
      </c>
      <c r="Q277" s="142">
        <v>0</v>
      </c>
      <c r="R277" s="142">
        <f>Q277*H277</f>
        <v>0</v>
      </c>
      <c r="S277" s="142">
        <v>0</v>
      </c>
      <c r="T277" s="143">
        <f>S277*H277</f>
        <v>0</v>
      </c>
      <c r="AR277" s="144" t="s">
        <v>185</v>
      </c>
      <c r="AT277" s="144" t="s">
        <v>180</v>
      </c>
      <c r="AU277" s="144" t="s">
        <v>88</v>
      </c>
      <c r="AY277" s="18" t="s">
        <v>178</v>
      </c>
      <c r="BE277" s="145">
        <f>IF(N277="základní",J277,0)</f>
        <v>0</v>
      </c>
      <c r="BF277" s="145">
        <f>IF(N277="snížená",J277,0)</f>
        <v>0</v>
      </c>
      <c r="BG277" s="145">
        <f>IF(N277="zákl. přenesená",J277,0)</f>
        <v>0</v>
      </c>
      <c r="BH277" s="145">
        <f>IF(N277="sníž. přenesená",J277,0)</f>
        <v>0</v>
      </c>
      <c r="BI277" s="145">
        <f>IF(N277="nulová",J277,0)</f>
        <v>0</v>
      </c>
      <c r="BJ277" s="18" t="s">
        <v>86</v>
      </c>
      <c r="BK277" s="145">
        <f>ROUND(I277*H277,2)</f>
        <v>0</v>
      </c>
      <c r="BL277" s="18" t="s">
        <v>185</v>
      </c>
      <c r="BM277" s="144" t="s">
        <v>3324</v>
      </c>
    </row>
    <row r="278" spans="2:65" s="1" customFormat="1" ht="10.199999999999999">
      <c r="B278" s="34"/>
      <c r="D278" s="146" t="s">
        <v>187</v>
      </c>
      <c r="F278" s="147" t="s">
        <v>356</v>
      </c>
      <c r="I278" s="148"/>
      <c r="L278" s="34"/>
      <c r="M278" s="149"/>
      <c r="T278" s="55"/>
      <c r="AT278" s="18" t="s">
        <v>187</v>
      </c>
      <c r="AU278" s="18" t="s">
        <v>88</v>
      </c>
    </row>
    <row r="279" spans="2:65" s="13" customFormat="1" ht="10.199999999999999">
      <c r="B279" s="157"/>
      <c r="D279" s="151" t="s">
        <v>189</v>
      </c>
      <c r="E279" s="158" t="s">
        <v>32</v>
      </c>
      <c r="F279" s="159" t="s">
        <v>3325</v>
      </c>
      <c r="H279" s="160">
        <v>2.012</v>
      </c>
      <c r="I279" s="161"/>
      <c r="L279" s="157"/>
      <c r="M279" s="162"/>
      <c r="T279" s="163"/>
      <c r="AT279" s="158" t="s">
        <v>189</v>
      </c>
      <c r="AU279" s="158" t="s">
        <v>88</v>
      </c>
      <c r="AV279" s="13" t="s">
        <v>88</v>
      </c>
      <c r="AW279" s="13" t="s">
        <v>41</v>
      </c>
      <c r="AX279" s="13" t="s">
        <v>86</v>
      </c>
      <c r="AY279" s="158" t="s">
        <v>178</v>
      </c>
    </row>
    <row r="280" spans="2:65" s="13" customFormat="1" ht="10.199999999999999">
      <c r="B280" s="157"/>
      <c r="D280" s="151" t="s">
        <v>189</v>
      </c>
      <c r="F280" s="159" t="s">
        <v>3326</v>
      </c>
      <c r="H280" s="160">
        <v>10.06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</v>
      </c>
      <c r="AX280" s="13" t="s">
        <v>86</v>
      </c>
      <c r="AY280" s="158" t="s">
        <v>178</v>
      </c>
    </row>
    <row r="281" spans="2:65" s="1" customFormat="1" ht="62.7" customHeight="1">
      <c r="B281" s="34"/>
      <c r="C281" s="133" t="s">
        <v>381</v>
      </c>
      <c r="D281" s="133" t="s">
        <v>180</v>
      </c>
      <c r="E281" s="134" t="s">
        <v>360</v>
      </c>
      <c r="F281" s="135" t="s">
        <v>361</v>
      </c>
      <c r="G281" s="136" t="s">
        <v>277</v>
      </c>
      <c r="H281" s="137">
        <v>46.6</v>
      </c>
      <c r="I281" s="138"/>
      <c r="J281" s="139">
        <f>ROUND(I281*H281,2)</f>
        <v>0</v>
      </c>
      <c r="K281" s="135" t="s">
        <v>184</v>
      </c>
      <c r="L281" s="34"/>
      <c r="M281" s="140" t="s">
        <v>32</v>
      </c>
      <c r="N281" s="141" t="s">
        <v>50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185</v>
      </c>
      <c r="AT281" s="144" t="s">
        <v>180</v>
      </c>
      <c r="AU281" s="144" t="s">
        <v>88</v>
      </c>
      <c r="AY281" s="18" t="s">
        <v>178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86</v>
      </c>
      <c r="BK281" s="145">
        <f>ROUND(I281*H281,2)</f>
        <v>0</v>
      </c>
      <c r="BL281" s="18" t="s">
        <v>185</v>
      </c>
      <c r="BM281" s="144" t="s">
        <v>3327</v>
      </c>
    </row>
    <row r="282" spans="2:65" s="1" customFormat="1" ht="10.199999999999999">
      <c r="B282" s="34"/>
      <c r="D282" s="146" t="s">
        <v>187</v>
      </c>
      <c r="F282" s="147" t="s">
        <v>363</v>
      </c>
      <c r="I282" s="148"/>
      <c r="L282" s="34"/>
      <c r="M282" s="149"/>
      <c r="T282" s="55"/>
      <c r="AT282" s="18" t="s">
        <v>187</v>
      </c>
      <c r="AU282" s="18" t="s">
        <v>88</v>
      </c>
    </row>
    <row r="283" spans="2:65" s="12" customFormat="1" ht="10.199999999999999">
      <c r="B283" s="150"/>
      <c r="D283" s="151" t="s">
        <v>189</v>
      </c>
      <c r="E283" s="152" t="s">
        <v>32</v>
      </c>
      <c r="F283" s="153" t="s">
        <v>364</v>
      </c>
      <c r="H283" s="152" t="s">
        <v>32</v>
      </c>
      <c r="I283" s="154"/>
      <c r="L283" s="150"/>
      <c r="M283" s="155"/>
      <c r="T283" s="156"/>
      <c r="AT283" s="152" t="s">
        <v>189</v>
      </c>
      <c r="AU283" s="152" t="s">
        <v>88</v>
      </c>
      <c r="AV283" s="12" t="s">
        <v>86</v>
      </c>
      <c r="AW283" s="12" t="s">
        <v>41</v>
      </c>
      <c r="AX283" s="12" t="s">
        <v>79</v>
      </c>
      <c r="AY283" s="152" t="s">
        <v>178</v>
      </c>
    </row>
    <row r="284" spans="2:65" s="13" customFormat="1" ht="10.199999999999999">
      <c r="B284" s="157"/>
      <c r="D284" s="151" t="s">
        <v>189</v>
      </c>
      <c r="E284" s="158" t="s">
        <v>32</v>
      </c>
      <c r="F284" s="159" t="s">
        <v>3328</v>
      </c>
      <c r="H284" s="160">
        <v>18.64</v>
      </c>
      <c r="I284" s="161"/>
      <c r="L284" s="157"/>
      <c r="M284" s="162"/>
      <c r="T284" s="163"/>
      <c r="AT284" s="158" t="s">
        <v>189</v>
      </c>
      <c r="AU284" s="158" t="s">
        <v>88</v>
      </c>
      <c r="AV284" s="13" t="s">
        <v>88</v>
      </c>
      <c r="AW284" s="13" t="s">
        <v>41</v>
      </c>
      <c r="AX284" s="13" t="s">
        <v>79</v>
      </c>
      <c r="AY284" s="158" t="s">
        <v>178</v>
      </c>
    </row>
    <row r="285" spans="2:65" s="13" customFormat="1" ht="10.199999999999999">
      <c r="B285" s="157"/>
      <c r="D285" s="151" t="s">
        <v>189</v>
      </c>
      <c r="E285" s="158" t="s">
        <v>32</v>
      </c>
      <c r="F285" s="159" t="s">
        <v>3329</v>
      </c>
      <c r="H285" s="160">
        <v>27.96</v>
      </c>
      <c r="I285" s="161"/>
      <c r="L285" s="157"/>
      <c r="M285" s="162"/>
      <c r="T285" s="163"/>
      <c r="AT285" s="158" t="s">
        <v>189</v>
      </c>
      <c r="AU285" s="158" t="s">
        <v>88</v>
      </c>
      <c r="AV285" s="13" t="s">
        <v>88</v>
      </c>
      <c r="AW285" s="13" t="s">
        <v>41</v>
      </c>
      <c r="AX285" s="13" t="s">
        <v>79</v>
      </c>
      <c r="AY285" s="158" t="s">
        <v>178</v>
      </c>
    </row>
    <row r="286" spans="2:65" s="14" customFormat="1" ht="10.199999999999999">
      <c r="B286" s="164"/>
      <c r="D286" s="151" t="s">
        <v>189</v>
      </c>
      <c r="E286" s="165" t="s">
        <v>32</v>
      </c>
      <c r="F286" s="166" t="s">
        <v>192</v>
      </c>
      <c r="H286" s="167">
        <v>46.6</v>
      </c>
      <c r="I286" s="168"/>
      <c r="L286" s="164"/>
      <c r="M286" s="169"/>
      <c r="T286" s="170"/>
      <c r="AT286" s="165" t="s">
        <v>189</v>
      </c>
      <c r="AU286" s="165" t="s">
        <v>88</v>
      </c>
      <c r="AV286" s="14" t="s">
        <v>185</v>
      </c>
      <c r="AW286" s="14" t="s">
        <v>41</v>
      </c>
      <c r="AX286" s="14" t="s">
        <v>86</v>
      </c>
      <c r="AY286" s="165" t="s">
        <v>178</v>
      </c>
    </row>
    <row r="287" spans="2:65" s="1" customFormat="1" ht="66.75" customHeight="1">
      <c r="B287" s="34"/>
      <c r="C287" s="133" t="s">
        <v>388</v>
      </c>
      <c r="D287" s="133" t="s">
        <v>180</v>
      </c>
      <c r="E287" s="134" t="s">
        <v>367</v>
      </c>
      <c r="F287" s="135" t="s">
        <v>368</v>
      </c>
      <c r="G287" s="136" t="s">
        <v>277</v>
      </c>
      <c r="H287" s="137">
        <v>233</v>
      </c>
      <c r="I287" s="138"/>
      <c r="J287" s="139">
        <f>ROUND(I287*H287,2)</f>
        <v>0</v>
      </c>
      <c r="K287" s="135" t="s">
        <v>184</v>
      </c>
      <c r="L287" s="34"/>
      <c r="M287" s="140" t="s">
        <v>32</v>
      </c>
      <c r="N287" s="141" t="s">
        <v>50</v>
      </c>
      <c r="P287" s="142">
        <f>O287*H287</f>
        <v>0</v>
      </c>
      <c r="Q287" s="142">
        <v>0</v>
      </c>
      <c r="R287" s="142">
        <f>Q287*H287</f>
        <v>0</v>
      </c>
      <c r="S287" s="142">
        <v>0</v>
      </c>
      <c r="T287" s="143">
        <f>S287*H287</f>
        <v>0</v>
      </c>
      <c r="AR287" s="144" t="s">
        <v>185</v>
      </c>
      <c r="AT287" s="144" t="s">
        <v>180</v>
      </c>
      <c r="AU287" s="144" t="s">
        <v>88</v>
      </c>
      <c r="AY287" s="18" t="s">
        <v>178</v>
      </c>
      <c r="BE287" s="145">
        <f>IF(N287="základní",J287,0)</f>
        <v>0</v>
      </c>
      <c r="BF287" s="145">
        <f>IF(N287="snížená",J287,0)</f>
        <v>0</v>
      </c>
      <c r="BG287" s="145">
        <f>IF(N287="zákl. přenesená",J287,0)</f>
        <v>0</v>
      </c>
      <c r="BH287" s="145">
        <f>IF(N287="sníž. přenesená",J287,0)</f>
        <v>0</v>
      </c>
      <c r="BI287" s="145">
        <f>IF(N287="nulová",J287,0)</f>
        <v>0</v>
      </c>
      <c r="BJ287" s="18" t="s">
        <v>86</v>
      </c>
      <c r="BK287" s="145">
        <f>ROUND(I287*H287,2)</f>
        <v>0</v>
      </c>
      <c r="BL287" s="18" t="s">
        <v>185</v>
      </c>
      <c r="BM287" s="144" t="s">
        <v>3330</v>
      </c>
    </row>
    <row r="288" spans="2:65" s="1" customFormat="1" ht="10.199999999999999">
      <c r="B288" s="34"/>
      <c r="D288" s="146" t="s">
        <v>187</v>
      </c>
      <c r="F288" s="147" t="s">
        <v>370</v>
      </c>
      <c r="I288" s="148"/>
      <c r="L288" s="34"/>
      <c r="M288" s="149"/>
      <c r="T288" s="55"/>
      <c r="AT288" s="18" t="s">
        <v>187</v>
      </c>
      <c r="AU288" s="18" t="s">
        <v>88</v>
      </c>
    </row>
    <row r="289" spans="2:65" s="13" customFormat="1" ht="10.199999999999999">
      <c r="B289" s="157"/>
      <c r="D289" s="151" t="s">
        <v>189</v>
      </c>
      <c r="E289" s="158" t="s">
        <v>32</v>
      </c>
      <c r="F289" s="159" t="s">
        <v>3331</v>
      </c>
      <c r="H289" s="160">
        <v>46.6</v>
      </c>
      <c r="I289" s="161"/>
      <c r="L289" s="157"/>
      <c r="M289" s="162"/>
      <c r="T289" s="163"/>
      <c r="AT289" s="158" t="s">
        <v>189</v>
      </c>
      <c r="AU289" s="158" t="s">
        <v>88</v>
      </c>
      <c r="AV289" s="13" t="s">
        <v>88</v>
      </c>
      <c r="AW289" s="13" t="s">
        <v>41</v>
      </c>
      <c r="AX289" s="13" t="s">
        <v>86</v>
      </c>
      <c r="AY289" s="158" t="s">
        <v>178</v>
      </c>
    </row>
    <row r="290" spans="2:65" s="13" customFormat="1" ht="10.199999999999999">
      <c r="B290" s="157"/>
      <c r="D290" s="151" t="s">
        <v>189</v>
      </c>
      <c r="F290" s="159" t="s">
        <v>3332</v>
      </c>
      <c r="H290" s="160">
        <v>233</v>
      </c>
      <c r="I290" s="161"/>
      <c r="L290" s="157"/>
      <c r="M290" s="162"/>
      <c r="T290" s="163"/>
      <c r="AT290" s="158" t="s">
        <v>189</v>
      </c>
      <c r="AU290" s="158" t="s">
        <v>88</v>
      </c>
      <c r="AV290" s="13" t="s">
        <v>88</v>
      </c>
      <c r="AW290" s="13" t="s">
        <v>4</v>
      </c>
      <c r="AX290" s="13" t="s">
        <v>86</v>
      </c>
      <c r="AY290" s="158" t="s">
        <v>178</v>
      </c>
    </row>
    <row r="291" spans="2:65" s="1" customFormat="1" ht="62.7" customHeight="1">
      <c r="B291" s="34"/>
      <c r="C291" s="133" t="s">
        <v>397</v>
      </c>
      <c r="D291" s="133" t="s">
        <v>180</v>
      </c>
      <c r="E291" s="134" t="s">
        <v>1021</v>
      </c>
      <c r="F291" s="135" t="s">
        <v>1022</v>
      </c>
      <c r="G291" s="136" t="s">
        <v>277</v>
      </c>
      <c r="H291" s="137">
        <v>27.96</v>
      </c>
      <c r="I291" s="138"/>
      <c r="J291" s="139">
        <f>ROUND(I291*H291,2)</f>
        <v>0</v>
      </c>
      <c r="K291" s="135" t="s">
        <v>184</v>
      </c>
      <c r="L291" s="34"/>
      <c r="M291" s="140" t="s">
        <v>32</v>
      </c>
      <c r="N291" s="141" t="s">
        <v>50</v>
      </c>
      <c r="P291" s="142">
        <f>O291*H291</f>
        <v>0</v>
      </c>
      <c r="Q291" s="142">
        <v>0</v>
      </c>
      <c r="R291" s="142">
        <f>Q291*H291</f>
        <v>0</v>
      </c>
      <c r="S291" s="142">
        <v>0</v>
      </c>
      <c r="T291" s="143">
        <f>S291*H291</f>
        <v>0</v>
      </c>
      <c r="AR291" s="144" t="s">
        <v>185</v>
      </c>
      <c r="AT291" s="144" t="s">
        <v>180</v>
      </c>
      <c r="AU291" s="144" t="s">
        <v>88</v>
      </c>
      <c r="AY291" s="18" t="s">
        <v>178</v>
      </c>
      <c r="BE291" s="145">
        <f>IF(N291="základní",J291,0)</f>
        <v>0</v>
      </c>
      <c r="BF291" s="145">
        <f>IF(N291="snížená",J291,0)</f>
        <v>0</v>
      </c>
      <c r="BG291" s="145">
        <f>IF(N291="zákl. přenesená",J291,0)</f>
        <v>0</v>
      </c>
      <c r="BH291" s="145">
        <f>IF(N291="sníž. přenesená",J291,0)</f>
        <v>0</v>
      </c>
      <c r="BI291" s="145">
        <f>IF(N291="nulová",J291,0)</f>
        <v>0</v>
      </c>
      <c r="BJ291" s="18" t="s">
        <v>86</v>
      </c>
      <c r="BK291" s="145">
        <f>ROUND(I291*H291,2)</f>
        <v>0</v>
      </c>
      <c r="BL291" s="18" t="s">
        <v>185</v>
      </c>
      <c r="BM291" s="144" t="s">
        <v>3333</v>
      </c>
    </row>
    <row r="292" spans="2:65" s="1" customFormat="1" ht="10.199999999999999">
      <c r="B292" s="34"/>
      <c r="D292" s="146" t="s">
        <v>187</v>
      </c>
      <c r="F292" s="147" t="s">
        <v>1024</v>
      </c>
      <c r="I292" s="148"/>
      <c r="L292" s="34"/>
      <c r="M292" s="149"/>
      <c r="T292" s="55"/>
      <c r="AT292" s="18" t="s">
        <v>187</v>
      </c>
      <c r="AU292" s="18" t="s">
        <v>88</v>
      </c>
    </row>
    <row r="293" spans="2:65" s="12" customFormat="1" ht="10.199999999999999">
      <c r="B293" s="150"/>
      <c r="D293" s="151" t="s">
        <v>189</v>
      </c>
      <c r="E293" s="152" t="s">
        <v>32</v>
      </c>
      <c r="F293" s="153" t="s">
        <v>364</v>
      </c>
      <c r="H293" s="152" t="s">
        <v>32</v>
      </c>
      <c r="I293" s="154"/>
      <c r="L293" s="150"/>
      <c r="M293" s="155"/>
      <c r="T293" s="156"/>
      <c r="AT293" s="152" t="s">
        <v>189</v>
      </c>
      <c r="AU293" s="152" t="s">
        <v>88</v>
      </c>
      <c r="AV293" s="12" t="s">
        <v>86</v>
      </c>
      <c r="AW293" s="12" t="s">
        <v>41</v>
      </c>
      <c r="AX293" s="12" t="s">
        <v>79</v>
      </c>
      <c r="AY293" s="152" t="s">
        <v>178</v>
      </c>
    </row>
    <row r="294" spans="2:65" s="13" customFormat="1" ht="10.199999999999999">
      <c r="B294" s="157"/>
      <c r="D294" s="151" t="s">
        <v>189</v>
      </c>
      <c r="E294" s="158" t="s">
        <v>32</v>
      </c>
      <c r="F294" s="159" t="s">
        <v>3334</v>
      </c>
      <c r="H294" s="160">
        <v>27.96</v>
      </c>
      <c r="I294" s="161"/>
      <c r="L294" s="157"/>
      <c r="M294" s="162"/>
      <c r="T294" s="163"/>
      <c r="AT294" s="158" t="s">
        <v>189</v>
      </c>
      <c r="AU294" s="158" t="s">
        <v>88</v>
      </c>
      <c r="AV294" s="13" t="s">
        <v>88</v>
      </c>
      <c r="AW294" s="13" t="s">
        <v>41</v>
      </c>
      <c r="AX294" s="13" t="s">
        <v>79</v>
      </c>
      <c r="AY294" s="158" t="s">
        <v>178</v>
      </c>
    </row>
    <row r="295" spans="2:65" s="14" customFormat="1" ht="10.199999999999999">
      <c r="B295" s="164"/>
      <c r="D295" s="151" t="s">
        <v>189</v>
      </c>
      <c r="E295" s="165" t="s">
        <v>32</v>
      </c>
      <c r="F295" s="166" t="s">
        <v>192</v>
      </c>
      <c r="H295" s="167">
        <v>27.96</v>
      </c>
      <c r="I295" s="168"/>
      <c r="L295" s="164"/>
      <c r="M295" s="169"/>
      <c r="T295" s="170"/>
      <c r="AT295" s="165" t="s">
        <v>189</v>
      </c>
      <c r="AU295" s="165" t="s">
        <v>88</v>
      </c>
      <c r="AV295" s="14" t="s">
        <v>185</v>
      </c>
      <c r="AW295" s="14" t="s">
        <v>41</v>
      </c>
      <c r="AX295" s="14" t="s">
        <v>86</v>
      </c>
      <c r="AY295" s="165" t="s">
        <v>178</v>
      </c>
    </row>
    <row r="296" spans="2:65" s="1" customFormat="1" ht="66.75" customHeight="1">
      <c r="B296" s="34"/>
      <c r="C296" s="133" t="s">
        <v>404</v>
      </c>
      <c r="D296" s="133" t="s">
        <v>180</v>
      </c>
      <c r="E296" s="134" t="s">
        <v>1026</v>
      </c>
      <c r="F296" s="135" t="s">
        <v>1027</v>
      </c>
      <c r="G296" s="136" t="s">
        <v>277</v>
      </c>
      <c r="H296" s="137">
        <v>139.80000000000001</v>
      </c>
      <c r="I296" s="138"/>
      <c r="J296" s="139">
        <f>ROUND(I296*H296,2)</f>
        <v>0</v>
      </c>
      <c r="K296" s="135" t="s">
        <v>184</v>
      </c>
      <c r="L296" s="34"/>
      <c r="M296" s="140" t="s">
        <v>32</v>
      </c>
      <c r="N296" s="141" t="s">
        <v>50</v>
      </c>
      <c r="P296" s="142">
        <f>O296*H296</f>
        <v>0</v>
      </c>
      <c r="Q296" s="142">
        <v>0</v>
      </c>
      <c r="R296" s="142">
        <f>Q296*H296</f>
        <v>0</v>
      </c>
      <c r="S296" s="142">
        <v>0</v>
      </c>
      <c r="T296" s="143">
        <f>S296*H296</f>
        <v>0</v>
      </c>
      <c r="AR296" s="144" t="s">
        <v>185</v>
      </c>
      <c r="AT296" s="144" t="s">
        <v>180</v>
      </c>
      <c r="AU296" s="144" t="s">
        <v>88</v>
      </c>
      <c r="AY296" s="18" t="s">
        <v>178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86</v>
      </c>
      <c r="BK296" s="145">
        <f>ROUND(I296*H296,2)</f>
        <v>0</v>
      </c>
      <c r="BL296" s="18" t="s">
        <v>185</v>
      </c>
      <c r="BM296" s="144" t="s">
        <v>3335</v>
      </c>
    </row>
    <row r="297" spans="2:65" s="1" customFormat="1" ht="10.199999999999999">
      <c r="B297" s="34"/>
      <c r="D297" s="146" t="s">
        <v>187</v>
      </c>
      <c r="F297" s="147" t="s">
        <v>1029</v>
      </c>
      <c r="I297" s="148"/>
      <c r="L297" s="34"/>
      <c r="M297" s="149"/>
      <c r="T297" s="55"/>
      <c r="AT297" s="18" t="s">
        <v>187</v>
      </c>
      <c r="AU297" s="18" t="s">
        <v>88</v>
      </c>
    </row>
    <row r="298" spans="2:65" s="13" customFormat="1" ht="10.199999999999999">
      <c r="B298" s="157"/>
      <c r="D298" s="151" t="s">
        <v>189</v>
      </c>
      <c r="E298" s="158" t="s">
        <v>32</v>
      </c>
      <c r="F298" s="159" t="s">
        <v>3336</v>
      </c>
      <c r="H298" s="160">
        <v>27.96</v>
      </c>
      <c r="I298" s="161"/>
      <c r="L298" s="157"/>
      <c r="M298" s="162"/>
      <c r="T298" s="163"/>
      <c r="AT298" s="158" t="s">
        <v>189</v>
      </c>
      <c r="AU298" s="158" t="s">
        <v>88</v>
      </c>
      <c r="AV298" s="13" t="s">
        <v>88</v>
      </c>
      <c r="AW298" s="13" t="s">
        <v>41</v>
      </c>
      <c r="AX298" s="13" t="s">
        <v>86</v>
      </c>
      <c r="AY298" s="158" t="s">
        <v>178</v>
      </c>
    </row>
    <row r="299" spans="2:65" s="13" customFormat="1" ht="10.199999999999999">
      <c r="B299" s="157"/>
      <c r="D299" s="151" t="s">
        <v>189</v>
      </c>
      <c r="F299" s="159" t="s">
        <v>3337</v>
      </c>
      <c r="H299" s="160">
        <v>139.80000000000001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</v>
      </c>
      <c r="AX299" s="13" t="s">
        <v>86</v>
      </c>
      <c r="AY299" s="158" t="s">
        <v>178</v>
      </c>
    </row>
    <row r="300" spans="2:65" s="1" customFormat="1" ht="33" customHeight="1">
      <c r="B300" s="34"/>
      <c r="C300" s="133" t="s">
        <v>412</v>
      </c>
      <c r="D300" s="133" t="s">
        <v>180</v>
      </c>
      <c r="E300" s="134" t="s">
        <v>374</v>
      </c>
      <c r="F300" s="135" t="s">
        <v>375</v>
      </c>
      <c r="G300" s="136" t="s">
        <v>277</v>
      </c>
      <c r="H300" s="137">
        <v>18.64</v>
      </c>
      <c r="I300" s="138"/>
      <c r="J300" s="139">
        <f>ROUND(I300*H300,2)</f>
        <v>0</v>
      </c>
      <c r="K300" s="135" t="s">
        <v>376</v>
      </c>
      <c r="L300" s="34"/>
      <c r="M300" s="140" t="s">
        <v>32</v>
      </c>
      <c r="N300" s="141" t="s">
        <v>50</v>
      </c>
      <c r="P300" s="142">
        <f>O300*H300</f>
        <v>0</v>
      </c>
      <c r="Q300" s="142">
        <v>0</v>
      </c>
      <c r="R300" s="142">
        <f>Q300*H300</f>
        <v>0</v>
      </c>
      <c r="S300" s="142">
        <v>0</v>
      </c>
      <c r="T300" s="143">
        <f>S300*H300</f>
        <v>0</v>
      </c>
      <c r="AR300" s="144" t="s">
        <v>185</v>
      </c>
      <c r="AT300" s="144" t="s">
        <v>180</v>
      </c>
      <c r="AU300" s="144" t="s">
        <v>88</v>
      </c>
      <c r="AY300" s="18" t="s">
        <v>178</v>
      </c>
      <c r="BE300" s="145">
        <f>IF(N300="základní",J300,0)</f>
        <v>0</v>
      </c>
      <c r="BF300" s="145">
        <f>IF(N300="snížená",J300,0)</f>
        <v>0</v>
      </c>
      <c r="BG300" s="145">
        <f>IF(N300="zákl. přenesená",J300,0)</f>
        <v>0</v>
      </c>
      <c r="BH300" s="145">
        <f>IF(N300="sníž. přenesená",J300,0)</f>
        <v>0</v>
      </c>
      <c r="BI300" s="145">
        <f>IF(N300="nulová",J300,0)</f>
        <v>0</v>
      </c>
      <c r="BJ300" s="18" t="s">
        <v>86</v>
      </c>
      <c r="BK300" s="145">
        <f>ROUND(I300*H300,2)</f>
        <v>0</v>
      </c>
      <c r="BL300" s="18" t="s">
        <v>185</v>
      </c>
      <c r="BM300" s="144" t="s">
        <v>3338</v>
      </c>
    </row>
    <row r="301" spans="2:65" s="12" customFormat="1" ht="10.199999999999999">
      <c r="B301" s="150"/>
      <c r="D301" s="151" t="s">
        <v>189</v>
      </c>
      <c r="E301" s="152" t="s">
        <v>32</v>
      </c>
      <c r="F301" s="153" t="s">
        <v>378</v>
      </c>
      <c r="H301" s="152" t="s">
        <v>32</v>
      </c>
      <c r="I301" s="154"/>
      <c r="L301" s="150"/>
      <c r="M301" s="155"/>
      <c r="T301" s="156"/>
      <c r="AT301" s="152" t="s">
        <v>189</v>
      </c>
      <c r="AU301" s="152" t="s">
        <v>88</v>
      </c>
      <c r="AV301" s="12" t="s">
        <v>86</v>
      </c>
      <c r="AW301" s="12" t="s">
        <v>41</v>
      </c>
      <c r="AX301" s="12" t="s">
        <v>79</v>
      </c>
      <c r="AY301" s="152" t="s">
        <v>178</v>
      </c>
    </row>
    <row r="302" spans="2:65" s="13" customFormat="1" ht="10.199999999999999">
      <c r="B302" s="157"/>
      <c r="D302" s="151" t="s">
        <v>189</v>
      </c>
      <c r="E302" s="158" t="s">
        <v>32</v>
      </c>
      <c r="F302" s="159" t="s">
        <v>3320</v>
      </c>
      <c r="H302" s="160">
        <v>18.64</v>
      </c>
      <c r="I302" s="161"/>
      <c r="L302" s="157"/>
      <c r="M302" s="162"/>
      <c r="T302" s="163"/>
      <c r="AT302" s="158" t="s">
        <v>189</v>
      </c>
      <c r="AU302" s="158" t="s">
        <v>88</v>
      </c>
      <c r="AV302" s="13" t="s">
        <v>88</v>
      </c>
      <c r="AW302" s="13" t="s">
        <v>41</v>
      </c>
      <c r="AX302" s="13" t="s">
        <v>79</v>
      </c>
      <c r="AY302" s="158" t="s">
        <v>178</v>
      </c>
    </row>
    <row r="303" spans="2:65" s="14" customFormat="1" ht="10.199999999999999">
      <c r="B303" s="164"/>
      <c r="D303" s="151" t="s">
        <v>189</v>
      </c>
      <c r="E303" s="165" t="s">
        <v>32</v>
      </c>
      <c r="F303" s="166" t="s">
        <v>192</v>
      </c>
      <c r="H303" s="167">
        <v>18.64</v>
      </c>
      <c r="I303" s="168"/>
      <c r="L303" s="164"/>
      <c r="M303" s="169"/>
      <c r="T303" s="170"/>
      <c r="AT303" s="165" t="s">
        <v>189</v>
      </c>
      <c r="AU303" s="165" t="s">
        <v>88</v>
      </c>
      <c r="AV303" s="14" t="s">
        <v>185</v>
      </c>
      <c r="AW303" s="14" t="s">
        <v>41</v>
      </c>
      <c r="AX303" s="14" t="s">
        <v>86</v>
      </c>
      <c r="AY303" s="165" t="s">
        <v>178</v>
      </c>
    </row>
    <row r="304" spans="2:65" s="1" customFormat="1" ht="44.25" customHeight="1">
      <c r="B304" s="34"/>
      <c r="C304" s="133" t="s">
        <v>418</v>
      </c>
      <c r="D304" s="133" t="s">
        <v>180</v>
      </c>
      <c r="E304" s="134" t="s">
        <v>1033</v>
      </c>
      <c r="F304" s="135" t="s">
        <v>1034</v>
      </c>
      <c r="G304" s="136" t="s">
        <v>277</v>
      </c>
      <c r="H304" s="137">
        <v>18.64</v>
      </c>
      <c r="I304" s="138"/>
      <c r="J304" s="139">
        <f>ROUND(I304*H304,2)</f>
        <v>0</v>
      </c>
      <c r="K304" s="135" t="s">
        <v>184</v>
      </c>
      <c r="L304" s="34"/>
      <c r="M304" s="140" t="s">
        <v>32</v>
      </c>
      <c r="N304" s="141" t="s">
        <v>50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185</v>
      </c>
      <c r="AT304" s="144" t="s">
        <v>180</v>
      </c>
      <c r="AU304" s="144" t="s">
        <v>88</v>
      </c>
      <c r="AY304" s="18" t="s">
        <v>178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86</v>
      </c>
      <c r="BK304" s="145">
        <f>ROUND(I304*H304,2)</f>
        <v>0</v>
      </c>
      <c r="BL304" s="18" t="s">
        <v>185</v>
      </c>
      <c r="BM304" s="144" t="s">
        <v>3339</v>
      </c>
    </row>
    <row r="305" spans="2:65" s="1" customFormat="1" ht="10.199999999999999">
      <c r="B305" s="34"/>
      <c r="D305" s="146" t="s">
        <v>187</v>
      </c>
      <c r="F305" s="147" t="s">
        <v>1036</v>
      </c>
      <c r="I305" s="148"/>
      <c r="L305" s="34"/>
      <c r="M305" s="149"/>
      <c r="T305" s="55"/>
      <c r="AT305" s="18" t="s">
        <v>187</v>
      </c>
      <c r="AU305" s="18" t="s">
        <v>88</v>
      </c>
    </row>
    <row r="306" spans="2:65" s="12" customFormat="1" ht="10.199999999999999">
      <c r="B306" s="150"/>
      <c r="D306" s="151" t="s">
        <v>189</v>
      </c>
      <c r="E306" s="152" t="s">
        <v>32</v>
      </c>
      <c r="F306" s="153" t="s">
        <v>378</v>
      </c>
      <c r="H306" s="152" t="s">
        <v>32</v>
      </c>
      <c r="I306" s="154"/>
      <c r="L306" s="150"/>
      <c r="M306" s="155"/>
      <c r="T306" s="156"/>
      <c r="AT306" s="152" t="s">
        <v>189</v>
      </c>
      <c r="AU306" s="152" t="s">
        <v>88</v>
      </c>
      <c r="AV306" s="12" t="s">
        <v>86</v>
      </c>
      <c r="AW306" s="12" t="s">
        <v>41</v>
      </c>
      <c r="AX306" s="12" t="s">
        <v>79</v>
      </c>
      <c r="AY306" s="152" t="s">
        <v>178</v>
      </c>
    </row>
    <row r="307" spans="2:65" s="13" customFormat="1" ht="20.399999999999999">
      <c r="B307" s="157"/>
      <c r="D307" s="151" t="s">
        <v>189</v>
      </c>
      <c r="E307" s="158" t="s">
        <v>32</v>
      </c>
      <c r="F307" s="159" t="s">
        <v>3340</v>
      </c>
      <c r="H307" s="160">
        <v>16.628</v>
      </c>
      <c r="I307" s="161"/>
      <c r="L307" s="157"/>
      <c r="M307" s="162"/>
      <c r="T307" s="163"/>
      <c r="AT307" s="158" t="s">
        <v>189</v>
      </c>
      <c r="AU307" s="158" t="s">
        <v>88</v>
      </c>
      <c r="AV307" s="13" t="s">
        <v>88</v>
      </c>
      <c r="AW307" s="13" t="s">
        <v>41</v>
      </c>
      <c r="AX307" s="13" t="s">
        <v>79</v>
      </c>
      <c r="AY307" s="158" t="s">
        <v>178</v>
      </c>
    </row>
    <row r="308" spans="2:65" s="13" customFormat="1" ht="20.399999999999999">
      <c r="B308" s="157"/>
      <c r="D308" s="151" t="s">
        <v>189</v>
      </c>
      <c r="E308" s="158" t="s">
        <v>32</v>
      </c>
      <c r="F308" s="159" t="s">
        <v>3341</v>
      </c>
      <c r="H308" s="160">
        <v>2.012</v>
      </c>
      <c r="I308" s="161"/>
      <c r="L308" s="157"/>
      <c r="M308" s="162"/>
      <c r="T308" s="163"/>
      <c r="AT308" s="158" t="s">
        <v>189</v>
      </c>
      <c r="AU308" s="158" t="s">
        <v>88</v>
      </c>
      <c r="AV308" s="13" t="s">
        <v>88</v>
      </c>
      <c r="AW308" s="13" t="s">
        <v>41</v>
      </c>
      <c r="AX308" s="13" t="s">
        <v>79</v>
      </c>
      <c r="AY308" s="158" t="s">
        <v>178</v>
      </c>
    </row>
    <row r="309" spans="2:65" s="14" customFormat="1" ht="10.199999999999999">
      <c r="B309" s="164"/>
      <c r="D309" s="151" t="s">
        <v>189</v>
      </c>
      <c r="E309" s="165" t="s">
        <v>32</v>
      </c>
      <c r="F309" s="166" t="s">
        <v>192</v>
      </c>
      <c r="H309" s="167">
        <v>18.64</v>
      </c>
      <c r="I309" s="168"/>
      <c r="L309" s="164"/>
      <c r="M309" s="169"/>
      <c r="T309" s="170"/>
      <c r="AT309" s="165" t="s">
        <v>189</v>
      </c>
      <c r="AU309" s="165" t="s">
        <v>88</v>
      </c>
      <c r="AV309" s="14" t="s">
        <v>185</v>
      </c>
      <c r="AW309" s="14" t="s">
        <v>41</v>
      </c>
      <c r="AX309" s="14" t="s">
        <v>86</v>
      </c>
      <c r="AY309" s="165" t="s">
        <v>178</v>
      </c>
    </row>
    <row r="310" spans="2:65" s="1" customFormat="1" ht="55.5" customHeight="1">
      <c r="B310" s="34"/>
      <c r="C310" s="133" t="s">
        <v>434</v>
      </c>
      <c r="D310" s="133" t="s">
        <v>180</v>
      </c>
      <c r="E310" s="134" t="s">
        <v>389</v>
      </c>
      <c r="F310" s="135" t="s">
        <v>390</v>
      </c>
      <c r="G310" s="136" t="s">
        <v>277</v>
      </c>
      <c r="H310" s="137">
        <v>10.824999999999999</v>
      </c>
      <c r="I310" s="138"/>
      <c r="J310" s="139">
        <f>ROUND(I310*H310,2)</f>
        <v>0</v>
      </c>
      <c r="K310" s="135" t="s">
        <v>184</v>
      </c>
      <c r="L310" s="34"/>
      <c r="M310" s="140" t="s">
        <v>32</v>
      </c>
      <c r="N310" s="141" t="s">
        <v>50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185</v>
      </c>
      <c r="AT310" s="144" t="s">
        <v>180</v>
      </c>
      <c r="AU310" s="144" t="s">
        <v>88</v>
      </c>
      <c r="AY310" s="18" t="s">
        <v>178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86</v>
      </c>
      <c r="BK310" s="145">
        <f>ROUND(I310*H310,2)</f>
        <v>0</v>
      </c>
      <c r="BL310" s="18" t="s">
        <v>185</v>
      </c>
      <c r="BM310" s="144" t="s">
        <v>3342</v>
      </c>
    </row>
    <row r="311" spans="2:65" s="1" customFormat="1" ht="10.199999999999999">
      <c r="B311" s="34"/>
      <c r="D311" s="146" t="s">
        <v>187</v>
      </c>
      <c r="F311" s="147" t="s">
        <v>392</v>
      </c>
      <c r="I311" s="148"/>
      <c r="L311" s="34"/>
      <c r="M311" s="149"/>
      <c r="T311" s="55"/>
      <c r="AT311" s="18" t="s">
        <v>187</v>
      </c>
      <c r="AU311" s="18" t="s">
        <v>88</v>
      </c>
    </row>
    <row r="312" spans="2:65" s="12" customFormat="1" ht="10.199999999999999">
      <c r="B312" s="150"/>
      <c r="D312" s="151" t="s">
        <v>189</v>
      </c>
      <c r="E312" s="152" t="s">
        <v>32</v>
      </c>
      <c r="F312" s="153" t="s">
        <v>190</v>
      </c>
      <c r="H312" s="152" t="s">
        <v>32</v>
      </c>
      <c r="I312" s="154"/>
      <c r="L312" s="150"/>
      <c r="M312" s="155"/>
      <c r="T312" s="156"/>
      <c r="AT312" s="152" t="s">
        <v>189</v>
      </c>
      <c r="AU312" s="152" t="s">
        <v>88</v>
      </c>
      <c r="AV312" s="12" t="s">
        <v>86</v>
      </c>
      <c r="AW312" s="12" t="s">
        <v>41</v>
      </c>
      <c r="AX312" s="12" t="s">
        <v>79</v>
      </c>
      <c r="AY312" s="152" t="s">
        <v>178</v>
      </c>
    </row>
    <row r="313" spans="2:65" s="12" customFormat="1" ht="10.199999999999999">
      <c r="B313" s="150"/>
      <c r="D313" s="151" t="s">
        <v>189</v>
      </c>
      <c r="E313" s="152" t="s">
        <v>32</v>
      </c>
      <c r="F313" s="153" t="s">
        <v>2813</v>
      </c>
      <c r="H313" s="152" t="s">
        <v>32</v>
      </c>
      <c r="I313" s="154"/>
      <c r="L313" s="150"/>
      <c r="M313" s="155"/>
      <c r="T313" s="156"/>
      <c r="AT313" s="152" t="s">
        <v>189</v>
      </c>
      <c r="AU313" s="152" t="s">
        <v>88</v>
      </c>
      <c r="AV313" s="12" t="s">
        <v>86</v>
      </c>
      <c r="AW313" s="12" t="s">
        <v>41</v>
      </c>
      <c r="AX313" s="12" t="s">
        <v>79</v>
      </c>
      <c r="AY313" s="152" t="s">
        <v>178</v>
      </c>
    </row>
    <row r="314" spans="2:65" s="12" customFormat="1" ht="10.199999999999999">
      <c r="B314" s="150"/>
      <c r="D314" s="151" t="s">
        <v>189</v>
      </c>
      <c r="E314" s="152" t="s">
        <v>32</v>
      </c>
      <c r="F314" s="153" t="s">
        <v>3259</v>
      </c>
      <c r="H314" s="152" t="s">
        <v>32</v>
      </c>
      <c r="I314" s="154"/>
      <c r="L314" s="150"/>
      <c r="M314" s="155"/>
      <c r="T314" s="156"/>
      <c r="AT314" s="152" t="s">
        <v>189</v>
      </c>
      <c r="AU314" s="152" t="s">
        <v>88</v>
      </c>
      <c r="AV314" s="12" t="s">
        <v>86</v>
      </c>
      <c r="AW314" s="12" t="s">
        <v>41</v>
      </c>
      <c r="AX314" s="12" t="s">
        <v>79</v>
      </c>
      <c r="AY314" s="152" t="s">
        <v>178</v>
      </c>
    </row>
    <row r="315" spans="2:65" s="12" customFormat="1" ht="20.399999999999999">
      <c r="B315" s="150"/>
      <c r="D315" s="151" t="s">
        <v>189</v>
      </c>
      <c r="E315" s="152" t="s">
        <v>32</v>
      </c>
      <c r="F315" s="153" t="s">
        <v>3343</v>
      </c>
      <c r="H315" s="152" t="s">
        <v>32</v>
      </c>
      <c r="I315" s="154"/>
      <c r="L315" s="150"/>
      <c r="M315" s="155"/>
      <c r="T315" s="156"/>
      <c r="AT315" s="152" t="s">
        <v>189</v>
      </c>
      <c r="AU315" s="152" t="s">
        <v>88</v>
      </c>
      <c r="AV315" s="12" t="s">
        <v>86</v>
      </c>
      <c r="AW315" s="12" t="s">
        <v>41</v>
      </c>
      <c r="AX315" s="12" t="s">
        <v>79</v>
      </c>
      <c r="AY315" s="152" t="s">
        <v>178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283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3344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3" customFormat="1" ht="20.399999999999999">
      <c r="B318" s="157"/>
      <c r="D318" s="151" t="s">
        <v>189</v>
      </c>
      <c r="E318" s="158" t="s">
        <v>32</v>
      </c>
      <c r="F318" s="159" t="s">
        <v>3345</v>
      </c>
      <c r="H318" s="160">
        <v>3.0249999999999999</v>
      </c>
      <c r="I318" s="161"/>
      <c r="L318" s="157"/>
      <c r="M318" s="162"/>
      <c r="T318" s="163"/>
      <c r="AT318" s="158" t="s">
        <v>189</v>
      </c>
      <c r="AU318" s="158" t="s">
        <v>88</v>
      </c>
      <c r="AV318" s="13" t="s">
        <v>88</v>
      </c>
      <c r="AW318" s="13" t="s">
        <v>41</v>
      </c>
      <c r="AX318" s="13" t="s">
        <v>79</v>
      </c>
      <c r="AY318" s="158" t="s">
        <v>178</v>
      </c>
    </row>
    <row r="319" spans="2:65" s="13" customFormat="1" ht="10.199999999999999">
      <c r="B319" s="157"/>
      <c r="D319" s="151" t="s">
        <v>189</v>
      </c>
      <c r="E319" s="158" t="s">
        <v>32</v>
      </c>
      <c r="F319" s="159" t="s">
        <v>3346</v>
      </c>
      <c r="H319" s="160">
        <v>1.75</v>
      </c>
      <c r="I319" s="161"/>
      <c r="L319" s="157"/>
      <c r="M319" s="162"/>
      <c r="T319" s="163"/>
      <c r="AT319" s="158" t="s">
        <v>189</v>
      </c>
      <c r="AU319" s="158" t="s">
        <v>88</v>
      </c>
      <c r="AV319" s="13" t="s">
        <v>88</v>
      </c>
      <c r="AW319" s="13" t="s">
        <v>41</v>
      </c>
      <c r="AX319" s="13" t="s">
        <v>79</v>
      </c>
      <c r="AY319" s="158" t="s">
        <v>178</v>
      </c>
    </row>
    <row r="320" spans="2:65" s="12" customFormat="1" ht="10.199999999999999">
      <c r="B320" s="150"/>
      <c r="D320" s="151" t="s">
        <v>189</v>
      </c>
      <c r="E320" s="152" t="s">
        <v>32</v>
      </c>
      <c r="F320" s="153" t="s">
        <v>393</v>
      </c>
      <c r="H320" s="152" t="s">
        <v>32</v>
      </c>
      <c r="I320" s="154"/>
      <c r="L320" s="150"/>
      <c r="M320" s="155"/>
      <c r="T320" s="156"/>
      <c r="AT320" s="152" t="s">
        <v>189</v>
      </c>
      <c r="AU320" s="152" t="s">
        <v>88</v>
      </c>
      <c r="AV320" s="12" t="s">
        <v>86</v>
      </c>
      <c r="AW320" s="12" t="s">
        <v>41</v>
      </c>
      <c r="AX320" s="12" t="s">
        <v>79</v>
      </c>
      <c r="AY320" s="152" t="s">
        <v>178</v>
      </c>
    </row>
    <row r="321" spans="2:65" s="12" customFormat="1" ht="10.199999999999999">
      <c r="B321" s="150"/>
      <c r="D321" s="151" t="s">
        <v>189</v>
      </c>
      <c r="E321" s="152" t="s">
        <v>32</v>
      </c>
      <c r="F321" s="153" t="s">
        <v>283</v>
      </c>
      <c r="H321" s="152" t="s">
        <v>32</v>
      </c>
      <c r="I321" s="154"/>
      <c r="L321" s="150"/>
      <c r="M321" s="155"/>
      <c r="T321" s="156"/>
      <c r="AT321" s="152" t="s">
        <v>189</v>
      </c>
      <c r="AU321" s="152" t="s">
        <v>88</v>
      </c>
      <c r="AV321" s="12" t="s">
        <v>86</v>
      </c>
      <c r="AW321" s="12" t="s">
        <v>41</v>
      </c>
      <c r="AX321" s="12" t="s">
        <v>79</v>
      </c>
      <c r="AY321" s="152" t="s">
        <v>178</v>
      </c>
    </row>
    <row r="322" spans="2:65" s="12" customFormat="1" ht="10.199999999999999">
      <c r="B322" s="150"/>
      <c r="D322" s="151" t="s">
        <v>189</v>
      </c>
      <c r="E322" s="152" t="s">
        <v>32</v>
      </c>
      <c r="F322" s="153" t="s">
        <v>3347</v>
      </c>
      <c r="H322" s="152" t="s">
        <v>32</v>
      </c>
      <c r="I322" s="154"/>
      <c r="L322" s="150"/>
      <c r="M322" s="155"/>
      <c r="T322" s="156"/>
      <c r="AT322" s="152" t="s">
        <v>189</v>
      </c>
      <c r="AU322" s="152" t="s">
        <v>88</v>
      </c>
      <c r="AV322" s="12" t="s">
        <v>86</v>
      </c>
      <c r="AW322" s="12" t="s">
        <v>41</v>
      </c>
      <c r="AX322" s="12" t="s">
        <v>79</v>
      </c>
      <c r="AY322" s="152" t="s">
        <v>178</v>
      </c>
    </row>
    <row r="323" spans="2:65" s="13" customFormat="1" ht="20.399999999999999">
      <c r="B323" s="157"/>
      <c r="D323" s="151" t="s">
        <v>189</v>
      </c>
      <c r="E323" s="158" t="s">
        <v>32</v>
      </c>
      <c r="F323" s="159" t="s">
        <v>3348</v>
      </c>
      <c r="H323" s="160">
        <v>6.05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4" customFormat="1" ht="10.199999999999999">
      <c r="B324" s="164"/>
      <c r="D324" s="151" t="s">
        <v>189</v>
      </c>
      <c r="E324" s="165" t="s">
        <v>32</v>
      </c>
      <c r="F324" s="166" t="s">
        <v>192</v>
      </c>
      <c r="H324" s="167">
        <v>10.824999999999999</v>
      </c>
      <c r="I324" s="168"/>
      <c r="L324" s="164"/>
      <c r="M324" s="169"/>
      <c r="T324" s="170"/>
      <c r="AT324" s="165" t="s">
        <v>189</v>
      </c>
      <c r="AU324" s="165" t="s">
        <v>88</v>
      </c>
      <c r="AV324" s="14" t="s">
        <v>185</v>
      </c>
      <c r="AW324" s="14" t="s">
        <v>41</v>
      </c>
      <c r="AX324" s="14" t="s">
        <v>86</v>
      </c>
      <c r="AY324" s="165" t="s">
        <v>178</v>
      </c>
    </row>
    <row r="325" spans="2:65" s="1" customFormat="1" ht="16.5" customHeight="1">
      <c r="B325" s="34"/>
      <c r="C325" s="171" t="s">
        <v>439</v>
      </c>
      <c r="D325" s="171" t="s">
        <v>398</v>
      </c>
      <c r="E325" s="172" t="s">
        <v>399</v>
      </c>
      <c r="F325" s="173" t="s">
        <v>400</v>
      </c>
      <c r="G325" s="174" t="s">
        <v>401</v>
      </c>
      <c r="H325" s="175">
        <v>21.65</v>
      </c>
      <c r="I325" s="176"/>
      <c r="J325" s="177">
        <f>ROUND(I325*H325,2)</f>
        <v>0</v>
      </c>
      <c r="K325" s="173" t="s">
        <v>184</v>
      </c>
      <c r="L325" s="178"/>
      <c r="M325" s="179" t="s">
        <v>32</v>
      </c>
      <c r="N325" s="180" t="s">
        <v>50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241</v>
      </c>
      <c r="AT325" s="144" t="s">
        <v>398</v>
      </c>
      <c r="AU325" s="144" t="s">
        <v>88</v>
      </c>
      <c r="AY325" s="18" t="s">
        <v>178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8" t="s">
        <v>86</v>
      </c>
      <c r="BK325" s="145">
        <f>ROUND(I325*H325,2)</f>
        <v>0</v>
      </c>
      <c r="BL325" s="18" t="s">
        <v>185</v>
      </c>
      <c r="BM325" s="144" t="s">
        <v>3349</v>
      </c>
    </row>
    <row r="326" spans="2:65" s="13" customFormat="1" ht="10.199999999999999">
      <c r="B326" s="157"/>
      <c r="D326" s="151" t="s">
        <v>189</v>
      </c>
      <c r="F326" s="159" t="s">
        <v>3350</v>
      </c>
      <c r="H326" s="160">
        <v>21.65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</v>
      </c>
      <c r="AX326" s="13" t="s">
        <v>86</v>
      </c>
      <c r="AY326" s="158" t="s">
        <v>178</v>
      </c>
    </row>
    <row r="327" spans="2:65" s="1" customFormat="1" ht="44.25" customHeight="1">
      <c r="B327" s="34"/>
      <c r="C327" s="133" t="s">
        <v>447</v>
      </c>
      <c r="D327" s="133" t="s">
        <v>180</v>
      </c>
      <c r="E327" s="134" t="s">
        <v>405</v>
      </c>
      <c r="F327" s="135" t="s">
        <v>406</v>
      </c>
      <c r="G327" s="136" t="s">
        <v>401</v>
      </c>
      <c r="H327" s="137">
        <v>141.65799999999999</v>
      </c>
      <c r="I327" s="138"/>
      <c r="J327" s="139">
        <f>ROUND(I327*H327,2)</f>
        <v>0</v>
      </c>
      <c r="K327" s="135" t="s">
        <v>184</v>
      </c>
      <c r="L327" s="34"/>
      <c r="M327" s="140" t="s">
        <v>32</v>
      </c>
      <c r="N327" s="141" t="s">
        <v>50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185</v>
      </c>
      <c r="AT327" s="144" t="s">
        <v>180</v>
      </c>
      <c r="AU327" s="144" t="s">
        <v>88</v>
      </c>
      <c r="AY327" s="18" t="s">
        <v>178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86</v>
      </c>
      <c r="BK327" s="145">
        <f>ROUND(I327*H327,2)</f>
        <v>0</v>
      </c>
      <c r="BL327" s="18" t="s">
        <v>185</v>
      </c>
      <c r="BM327" s="144" t="s">
        <v>3351</v>
      </c>
    </row>
    <row r="328" spans="2:65" s="1" customFormat="1" ht="10.199999999999999">
      <c r="B328" s="34"/>
      <c r="D328" s="146" t="s">
        <v>187</v>
      </c>
      <c r="F328" s="147" t="s">
        <v>408</v>
      </c>
      <c r="I328" s="148"/>
      <c r="L328" s="34"/>
      <c r="M328" s="149"/>
      <c r="T328" s="55"/>
      <c r="AT328" s="18" t="s">
        <v>187</v>
      </c>
      <c r="AU328" s="18" t="s">
        <v>88</v>
      </c>
    </row>
    <row r="329" spans="2:65" s="12" customFormat="1" ht="20.399999999999999">
      <c r="B329" s="150"/>
      <c r="D329" s="151" t="s">
        <v>189</v>
      </c>
      <c r="E329" s="152" t="s">
        <v>32</v>
      </c>
      <c r="F329" s="153" t="s">
        <v>1046</v>
      </c>
      <c r="H329" s="152" t="s">
        <v>32</v>
      </c>
      <c r="I329" s="154"/>
      <c r="L329" s="150"/>
      <c r="M329" s="155"/>
      <c r="T329" s="156"/>
      <c r="AT329" s="152" t="s">
        <v>189</v>
      </c>
      <c r="AU329" s="152" t="s">
        <v>88</v>
      </c>
      <c r="AV329" s="12" t="s">
        <v>86</v>
      </c>
      <c r="AW329" s="12" t="s">
        <v>41</v>
      </c>
      <c r="AX329" s="12" t="s">
        <v>79</v>
      </c>
      <c r="AY329" s="152" t="s">
        <v>178</v>
      </c>
    </row>
    <row r="330" spans="2:65" s="13" customFormat="1" ht="10.199999999999999">
      <c r="B330" s="157"/>
      <c r="D330" s="151" t="s">
        <v>189</v>
      </c>
      <c r="E330" s="158" t="s">
        <v>32</v>
      </c>
      <c r="F330" s="159" t="s">
        <v>3325</v>
      </c>
      <c r="H330" s="160">
        <v>2.012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3" customFormat="1" ht="10.199999999999999">
      <c r="B331" s="157"/>
      <c r="D331" s="151" t="s">
        <v>189</v>
      </c>
      <c r="E331" s="158" t="s">
        <v>32</v>
      </c>
      <c r="F331" s="159" t="s">
        <v>3331</v>
      </c>
      <c r="H331" s="160">
        <v>46.6</v>
      </c>
      <c r="I331" s="161"/>
      <c r="L331" s="157"/>
      <c r="M331" s="162"/>
      <c r="T331" s="163"/>
      <c r="AT331" s="158" t="s">
        <v>189</v>
      </c>
      <c r="AU331" s="158" t="s">
        <v>88</v>
      </c>
      <c r="AV331" s="13" t="s">
        <v>88</v>
      </c>
      <c r="AW331" s="13" t="s">
        <v>41</v>
      </c>
      <c r="AX331" s="13" t="s">
        <v>79</v>
      </c>
      <c r="AY331" s="158" t="s">
        <v>178</v>
      </c>
    </row>
    <row r="332" spans="2:65" s="13" customFormat="1" ht="10.199999999999999">
      <c r="B332" s="157"/>
      <c r="D332" s="151" t="s">
        <v>189</v>
      </c>
      <c r="E332" s="158" t="s">
        <v>32</v>
      </c>
      <c r="F332" s="159" t="s">
        <v>3336</v>
      </c>
      <c r="H332" s="160">
        <v>27.96</v>
      </c>
      <c r="I332" s="161"/>
      <c r="L332" s="157"/>
      <c r="M332" s="162"/>
      <c r="T332" s="163"/>
      <c r="AT332" s="158" t="s">
        <v>189</v>
      </c>
      <c r="AU332" s="158" t="s">
        <v>88</v>
      </c>
      <c r="AV332" s="13" t="s">
        <v>88</v>
      </c>
      <c r="AW332" s="13" t="s">
        <v>41</v>
      </c>
      <c r="AX332" s="13" t="s">
        <v>79</v>
      </c>
      <c r="AY332" s="158" t="s">
        <v>178</v>
      </c>
    </row>
    <row r="333" spans="2:65" s="15" customFormat="1" ht="10.199999999999999">
      <c r="B333" s="181"/>
      <c r="D333" s="151" t="s">
        <v>189</v>
      </c>
      <c r="E333" s="182" t="s">
        <v>32</v>
      </c>
      <c r="F333" s="183" t="s">
        <v>410</v>
      </c>
      <c r="H333" s="184">
        <v>76.572000000000003</v>
      </c>
      <c r="I333" s="185"/>
      <c r="L333" s="181"/>
      <c r="M333" s="186"/>
      <c r="T333" s="187"/>
      <c r="AT333" s="182" t="s">
        <v>189</v>
      </c>
      <c r="AU333" s="182" t="s">
        <v>88</v>
      </c>
      <c r="AV333" s="15" t="s">
        <v>199</v>
      </c>
      <c r="AW333" s="15" t="s">
        <v>41</v>
      </c>
      <c r="AX333" s="15" t="s">
        <v>79</v>
      </c>
      <c r="AY333" s="182" t="s">
        <v>178</v>
      </c>
    </row>
    <row r="334" spans="2:65" s="14" customFormat="1" ht="10.199999999999999">
      <c r="B334" s="164"/>
      <c r="D334" s="151" t="s">
        <v>189</v>
      </c>
      <c r="E334" s="165" t="s">
        <v>32</v>
      </c>
      <c r="F334" s="166" t="s">
        <v>192</v>
      </c>
      <c r="H334" s="167">
        <v>76.572000000000003</v>
      </c>
      <c r="I334" s="168"/>
      <c r="L334" s="164"/>
      <c r="M334" s="169"/>
      <c r="T334" s="170"/>
      <c r="AT334" s="165" t="s">
        <v>189</v>
      </c>
      <c r="AU334" s="165" t="s">
        <v>88</v>
      </c>
      <c r="AV334" s="14" t="s">
        <v>185</v>
      </c>
      <c r="AW334" s="14" t="s">
        <v>41</v>
      </c>
      <c r="AX334" s="14" t="s">
        <v>86</v>
      </c>
      <c r="AY334" s="165" t="s">
        <v>178</v>
      </c>
    </row>
    <row r="335" spans="2:65" s="13" customFormat="1" ht="10.199999999999999">
      <c r="B335" s="157"/>
      <c r="D335" s="151" t="s">
        <v>189</v>
      </c>
      <c r="F335" s="159" t="s">
        <v>3352</v>
      </c>
      <c r="H335" s="160">
        <v>141.65799999999999</v>
      </c>
      <c r="I335" s="161"/>
      <c r="L335" s="157"/>
      <c r="M335" s="162"/>
      <c r="T335" s="163"/>
      <c r="AT335" s="158" t="s">
        <v>189</v>
      </c>
      <c r="AU335" s="158" t="s">
        <v>88</v>
      </c>
      <c r="AV335" s="13" t="s">
        <v>88</v>
      </c>
      <c r="AW335" s="13" t="s">
        <v>4</v>
      </c>
      <c r="AX335" s="13" t="s">
        <v>86</v>
      </c>
      <c r="AY335" s="158" t="s">
        <v>178</v>
      </c>
    </row>
    <row r="336" spans="2:65" s="1" customFormat="1" ht="37.799999999999997" customHeight="1">
      <c r="B336" s="34"/>
      <c r="C336" s="133" t="s">
        <v>453</v>
      </c>
      <c r="D336" s="133" t="s">
        <v>180</v>
      </c>
      <c r="E336" s="134" t="s">
        <v>413</v>
      </c>
      <c r="F336" s="135" t="s">
        <v>414</v>
      </c>
      <c r="G336" s="136" t="s">
        <v>277</v>
      </c>
      <c r="H336" s="137">
        <v>95.212000000000003</v>
      </c>
      <c r="I336" s="138"/>
      <c r="J336" s="139">
        <f>ROUND(I336*H336,2)</f>
        <v>0</v>
      </c>
      <c r="K336" s="135" t="s">
        <v>184</v>
      </c>
      <c r="L336" s="34"/>
      <c r="M336" s="140" t="s">
        <v>32</v>
      </c>
      <c r="N336" s="141" t="s">
        <v>50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185</v>
      </c>
      <c r="AT336" s="144" t="s">
        <v>180</v>
      </c>
      <c r="AU336" s="144" t="s">
        <v>88</v>
      </c>
      <c r="AY336" s="18" t="s">
        <v>178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86</v>
      </c>
      <c r="BK336" s="145">
        <f>ROUND(I336*H336,2)</f>
        <v>0</v>
      </c>
      <c r="BL336" s="18" t="s">
        <v>185</v>
      </c>
      <c r="BM336" s="144" t="s">
        <v>3353</v>
      </c>
    </row>
    <row r="337" spans="2:65" s="1" customFormat="1" ht="10.199999999999999">
      <c r="B337" s="34"/>
      <c r="D337" s="146" t="s">
        <v>187</v>
      </c>
      <c r="F337" s="147" t="s">
        <v>416</v>
      </c>
      <c r="I337" s="148"/>
      <c r="L337" s="34"/>
      <c r="M337" s="149"/>
      <c r="T337" s="55"/>
      <c r="AT337" s="18" t="s">
        <v>187</v>
      </c>
      <c r="AU337" s="18" t="s">
        <v>88</v>
      </c>
    </row>
    <row r="338" spans="2:65" s="13" customFormat="1" ht="10.199999999999999">
      <c r="B338" s="157"/>
      <c r="D338" s="151" t="s">
        <v>189</v>
      </c>
      <c r="E338" s="158" t="s">
        <v>32</v>
      </c>
      <c r="F338" s="159" t="s">
        <v>3320</v>
      </c>
      <c r="H338" s="160">
        <v>18.64</v>
      </c>
      <c r="I338" s="161"/>
      <c r="L338" s="157"/>
      <c r="M338" s="162"/>
      <c r="T338" s="163"/>
      <c r="AT338" s="158" t="s">
        <v>189</v>
      </c>
      <c r="AU338" s="158" t="s">
        <v>88</v>
      </c>
      <c r="AV338" s="13" t="s">
        <v>88</v>
      </c>
      <c r="AW338" s="13" t="s">
        <v>41</v>
      </c>
      <c r="AX338" s="13" t="s">
        <v>79</v>
      </c>
      <c r="AY338" s="158" t="s">
        <v>178</v>
      </c>
    </row>
    <row r="339" spans="2:65" s="15" customFormat="1" ht="10.199999999999999">
      <c r="B339" s="181"/>
      <c r="D339" s="151" t="s">
        <v>189</v>
      </c>
      <c r="E339" s="182" t="s">
        <v>32</v>
      </c>
      <c r="F339" s="183" t="s">
        <v>417</v>
      </c>
      <c r="H339" s="184">
        <v>18.64</v>
      </c>
      <c r="I339" s="185"/>
      <c r="L339" s="181"/>
      <c r="M339" s="186"/>
      <c r="T339" s="187"/>
      <c r="AT339" s="182" t="s">
        <v>189</v>
      </c>
      <c r="AU339" s="182" t="s">
        <v>88</v>
      </c>
      <c r="AV339" s="15" t="s">
        <v>199</v>
      </c>
      <c r="AW339" s="15" t="s">
        <v>41</v>
      </c>
      <c r="AX339" s="15" t="s">
        <v>79</v>
      </c>
      <c r="AY339" s="182" t="s">
        <v>178</v>
      </c>
    </row>
    <row r="340" spans="2:65" s="13" customFormat="1" ht="10.199999999999999">
      <c r="B340" s="157"/>
      <c r="D340" s="151" t="s">
        <v>189</v>
      </c>
      <c r="E340" s="158" t="s">
        <v>32</v>
      </c>
      <c r="F340" s="159" t="s">
        <v>3325</v>
      </c>
      <c r="H340" s="160">
        <v>2.012</v>
      </c>
      <c r="I340" s="161"/>
      <c r="L340" s="157"/>
      <c r="M340" s="162"/>
      <c r="T340" s="163"/>
      <c r="AT340" s="158" t="s">
        <v>189</v>
      </c>
      <c r="AU340" s="158" t="s">
        <v>88</v>
      </c>
      <c r="AV340" s="13" t="s">
        <v>88</v>
      </c>
      <c r="AW340" s="13" t="s">
        <v>41</v>
      </c>
      <c r="AX340" s="13" t="s">
        <v>79</v>
      </c>
      <c r="AY340" s="158" t="s">
        <v>178</v>
      </c>
    </row>
    <row r="341" spans="2:65" s="13" customFormat="1" ht="10.199999999999999">
      <c r="B341" s="157"/>
      <c r="D341" s="151" t="s">
        <v>189</v>
      </c>
      <c r="E341" s="158" t="s">
        <v>32</v>
      </c>
      <c r="F341" s="159" t="s">
        <v>3331</v>
      </c>
      <c r="H341" s="160">
        <v>46.6</v>
      </c>
      <c r="I341" s="161"/>
      <c r="L341" s="157"/>
      <c r="M341" s="162"/>
      <c r="T341" s="163"/>
      <c r="AT341" s="158" t="s">
        <v>189</v>
      </c>
      <c r="AU341" s="158" t="s">
        <v>88</v>
      </c>
      <c r="AV341" s="13" t="s">
        <v>88</v>
      </c>
      <c r="AW341" s="13" t="s">
        <v>41</v>
      </c>
      <c r="AX341" s="13" t="s">
        <v>79</v>
      </c>
      <c r="AY341" s="158" t="s">
        <v>178</v>
      </c>
    </row>
    <row r="342" spans="2:65" s="13" customFormat="1" ht="10.199999999999999">
      <c r="B342" s="157"/>
      <c r="D342" s="151" t="s">
        <v>189</v>
      </c>
      <c r="E342" s="158" t="s">
        <v>32</v>
      </c>
      <c r="F342" s="159" t="s">
        <v>3336</v>
      </c>
      <c r="H342" s="160">
        <v>27.96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41</v>
      </c>
      <c r="AX342" s="13" t="s">
        <v>79</v>
      </c>
      <c r="AY342" s="158" t="s">
        <v>178</v>
      </c>
    </row>
    <row r="343" spans="2:65" s="15" customFormat="1" ht="10.199999999999999">
      <c r="B343" s="181"/>
      <c r="D343" s="151" t="s">
        <v>189</v>
      </c>
      <c r="E343" s="182" t="s">
        <v>32</v>
      </c>
      <c r="F343" s="183" t="s">
        <v>410</v>
      </c>
      <c r="H343" s="184">
        <v>76.572000000000003</v>
      </c>
      <c r="I343" s="185"/>
      <c r="L343" s="181"/>
      <c r="M343" s="186"/>
      <c r="T343" s="187"/>
      <c r="AT343" s="182" t="s">
        <v>189</v>
      </c>
      <c r="AU343" s="182" t="s">
        <v>88</v>
      </c>
      <c r="AV343" s="15" t="s">
        <v>199</v>
      </c>
      <c r="AW343" s="15" t="s">
        <v>41</v>
      </c>
      <c r="AX343" s="15" t="s">
        <v>79</v>
      </c>
      <c r="AY343" s="182" t="s">
        <v>178</v>
      </c>
    </row>
    <row r="344" spans="2:65" s="14" customFormat="1" ht="10.199999999999999">
      <c r="B344" s="164"/>
      <c r="D344" s="151" t="s">
        <v>189</v>
      </c>
      <c r="E344" s="165" t="s">
        <v>32</v>
      </c>
      <c r="F344" s="166" t="s">
        <v>192</v>
      </c>
      <c r="H344" s="167">
        <v>95.212000000000003</v>
      </c>
      <c r="I344" s="168"/>
      <c r="L344" s="164"/>
      <c r="M344" s="169"/>
      <c r="T344" s="170"/>
      <c r="AT344" s="165" t="s">
        <v>189</v>
      </c>
      <c r="AU344" s="165" t="s">
        <v>88</v>
      </c>
      <c r="AV344" s="14" t="s">
        <v>185</v>
      </c>
      <c r="AW344" s="14" t="s">
        <v>41</v>
      </c>
      <c r="AX344" s="14" t="s">
        <v>86</v>
      </c>
      <c r="AY344" s="165" t="s">
        <v>178</v>
      </c>
    </row>
    <row r="345" spans="2:65" s="1" customFormat="1" ht="44.25" customHeight="1">
      <c r="B345" s="34"/>
      <c r="C345" s="133" t="s">
        <v>461</v>
      </c>
      <c r="D345" s="133" t="s">
        <v>180</v>
      </c>
      <c r="E345" s="134" t="s">
        <v>419</v>
      </c>
      <c r="F345" s="135" t="s">
        <v>420</v>
      </c>
      <c r="G345" s="136" t="s">
        <v>277</v>
      </c>
      <c r="H345" s="137">
        <v>33.255000000000003</v>
      </c>
      <c r="I345" s="138"/>
      <c r="J345" s="139">
        <f>ROUND(I345*H345,2)</f>
        <v>0</v>
      </c>
      <c r="K345" s="135" t="s">
        <v>184</v>
      </c>
      <c r="L345" s="34"/>
      <c r="M345" s="140" t="s">
        <v>32</v>
      </c>
      <c r="N345" s="141" t="s">
        <v>50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185</v>
      </c>
      <c r="AT345" s="144" t="s">
        <v>180</v>
      </c>
      <c r="AU345" s="144" t="s">
        <v>88</v>
      </c>
      <c r="AY345" s="18" t="s">
        <v>178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86</v>
      </c>
      <c r="BK345" s="145">
        <f>ROUND(I345*H345,2)</f>
        <v>0</v>
      </c>
      <c r="BL345" s="18" t="s">
        <v>185</v>
      </c>
      <c r="BM345" s="144" t="s">
        <v>3354</v>
      </c>
    </row>
    <row r="346" spans="2:65" s="1" customFormat="1" ht="10.199999999999999">
      <c r="B346" s="34"/>
      <c r="D346" s="146" t="s">
        <v>187</v>
      </c>
      <c r="F346" s="147" t="s">
        <v>422</v>
      </c>
      <c r="I346" s="148"/>
      <c r="L346" s="34"/>
      <c r="M346" s="149"/>
      <c r="T346" s="55"/>
      <c r="AT346" s="18" t="s">
        <v>187</v>
      </c>
      <c r="AU346" s="18" t="s">
        <v>88</v>
      </c>
    </row>
    <row r="347" spans="2:65" s="12" customFormat="1" ht="10.199999999999999">
      <c r="B347" s="150"/>
      <c r="D347" s="151" t="s">
        <v>189</v>
      </c>
      <c r="E347" s="152" t="s">
        <v>32</v>
      </c>
      <c r="F347" s="153" t="s">
        <v>190</v>
      </c>
      <c r="H347" s="152" t="s">
        <v>32</v>
      </c>
      <c r="I347" s="154"/>
      <c r="L347" s="150"/>
      <c r="M347" s="155"/>
      <c r="T347" s="156"/>
      <c r="AT347" s="152" t="s">
        <v>189</v>
      </c>
      <c r="AU347" s="152" t="s">
        <v>88</v>
      </c>
      <c r="AV347" s="12" t="s">
        <v>86</v>
      </c>
      <c r="AW347" s="12" t="s">
        <v>41</v>
      </c>
      <c r="AX347" s="12" t="s">
        <v>79</v>
      </c>
      <c r="AY347" s="152" t="s">
        <v>178</v>
      </c>
    </row>
    <row r="348" spans="2:65" s="12" customFormat="1" ht="10.199999999999999">
      <c r="B348" s="150"/>
      <c r="D348" s="151" t="s">
        <v>189</v>
      </c>
      <c r="E348" s="152" t="s">
        <v>32</v>
      </c>
      <c r="F348" s="153" t="s">
        <v>2813</v>
      </c>
      <c r="H348" s="152" t="s">
        <v>32</v>
      </c>
      <c r="I348" s="154"/>
      <c r="L348" s="150"/>
      <c r="M348" s="155"/>
      <c r="T348" s="156"/>
      <c r="AT348" s="152" t="s">
        <v>189</v>
      </c>
      <c r="AU348" s="152" t="s">
        <v>88</v>
      </c>
      <c r="AV348" s="12" t="s">
        <v>86</v>
      </c>
      <c r="AW348" s="12" t="s">
        <v>41</v>
      </c>
      <c r="AX348" s="12" t="s">
        <v>79</v>
      </c>
      <c r="AY348" s="152" t="s">
        <v>178</v>
      </c>
    </row>
    <row r="349" spans="2:65" s="12" customFormat="1" ht="10.199999999999999">
      <c r="B349" s="150"/>
      <c r="D349" s="151" t="s">
        <v>189</v>
      </c>
      <c r="E349" s="152" t="s">
        <v>32</v>
      </c>
      <c r="F349" s="153" t="s">
        <v>3259</v>
      </c>
      <c r="H349" s="152" t="s">
        <v>32</v>
      </c>
      <c r="I349" s="154"/>
      <c r="L349" s="150"/>
      <c r="M349" s="155"/>
      <c r="T349" s="156"/>
      <c r="AT349" s="152" t="s">
        <v>189</v>
      </c>
      <c r="AU349" s="152" t="s">
        <v>88</v>
      </c>
      <c r="AV349" s="12" t="s">
        <v>86</v>
      </c>
      <c r="AW349" s="12" t="s">
        <v>41</v>
      </c>
      <c r="AX349" s="12" t="s">
        <v>79</v>
      </c>
      <c r="AY349" s="152" t="s">
        <v>178</v>
      </c>
    </row>
    <row r="350" spans="2:65" s="12" customFormat="1" ht="10.199999999999999">
      <c r="B350" s="150"/>
      <c r="D350" s="151" t="s">
        <v>189</v>
      </c>
      <c r="E350" s="152" t="s">
        <v>32</v>
      </c>
      <c r="F350" s="153" t="s">
        <v>280</v>
      </c>
      <c r="H350" s="152" t="s">
        <v>32</v>
      </c>
      <c r="I350" s="154"/>
      <c r="L350" s="150"/>
      <c r="M350" s="155"/>
      <c r="T350" s="156"/>
      <c r="AT350" s="152" t="s">
        <v>189</v>
      </c>
      <c r="AU350" s="152" t="s">
        <v>88</v>
      </c>
      <c r="AV350" s="12" t="s">
        <v>86</v>
      </c>
      <c r="AW350" s="12" t="s">
        <v>41</v>
      </c>
      <c r="AX350" s="12" t="s">
        <v>79</v>
      </c>
      <c r="AY350" s="152" t="s">
        <v>178</v>
      </c>
    </row>
    <row r="351" spans="2:65" s="12" customFormat="1" ht="20.399999999999999">
      <c r="B351" s="150"/>
      <c r="D351" s="151" t="s">
        <v>189</v>
      </c>
      <c r="E351" s="152" t="s">
        <v>32</v>
      </c>
      <c r="F351" s="153" t="s">
        <v>3355</v>
      </c>
      <c r="H351" s="152" t="s">
        <v>32</v>
      </c>
      <c r="I351" s="154"/>
      <c r="L351" s="150"/>
      <c r="M351" s="155"/>
      <c r="T351" s="156"/>
      <c r="AT351" s="152" t="s">
        <v>189</v>
      </c>
      <c r="AU351" s="152" t="s">
        <v>88</v>
      </c>
      <c r="AV351" s="12" t="s">
        <v>86</v>
      </c>
      <c r="AW351" s="12" t="s">
        <v>41</v>
      </c>
      <c r="AX351" s="12" t="s">
        <v>79</v>
      </c>
      <c r="AY351" s="152" t="s">
        <v>178</v>
      </c>
    </row>
    <row r="352" spans="2:65" s="12" customFormat="1" ht="10.199999999999999">
      <c r="B352" s="150"/>
      <c r="D352" s="151" t="s">
        <v>189</v>
      </c>
      <c r="E352" s="152" t="s">
        <v>32</v>
      </c>
      <c r="F352" s="153" t="s">
        <v>283</v>
      </c>
      <c r="H352" s="152" t="s">
        <v>32</v>
      </c>
      <c r="I352" s="154"/>
      <c r="L352" s="150"/>
      <c r="M352" s="155"/>
      <c r="T352" s="156"/>
      <c r="AT352" s="152" t="s">
        <v>189</v>
      </c>
      <c r="AU352" s="152" t="s">
        <v>88</v>
      </c>
      <c r="AV352" s="12" t="s">
        <v>86</v>
      </c>
      <c r="AW352" s="12" t="s">
        <v>41</v>
      </c>
      <c r="AX352" s="12" t="s">
        <v>79</v>
      </c>
      <c r="AY352" s="152" t="s">
        <v>178</v>
      </c>
    </row>
    <row r="353" spans="2:65" s="12" customFormat="1" ht="10.199999999999999">
      <c r="B353" s="150"/>
      <c r="D353" s="151" t="s">
        <v>189</v>
      </c>
      <c r="E353" s="152" t="s">
        <v>32</v>
      </c>
      <c r="F353" s="153" t="s">
        <v>3286</v>
      </c>
      <c r="H353" s="152" t="s">
        <v>32</v>
      </c>
      <c r="I353" s="154"/>
      <c r="L353" s="150"/>
      <c r="M353" s="155"/>
      <c r="T353" s="156"/>
      <c r="AT353" s="152" t="s">
        <v>189</v>
      </c>
      <c r="AU353" s="152" t="s">
        <v>88</v>
      </c>
      <c r="AV353" s="12" t="s">
        <v>86</v>
      </c>
      <c r="AW353" s="12" t="s">
        <v>41</v>
      </c>
      <c r="AX353" s="12" t="s">
        <v>79</v>
      </c>
      <c r="AY353" s="152" t="s">
        <v>178</v>
      </c>
    </row>
    <row r="354" spans="2:65" s="13" customFormat="1" ht="10.199999999999999">
      <c r="B354" s="157"/>
      <c r="D354" s="151" t="s">
        <v>189</v>
      </c>
      <c r="E354" s="158" t="s">
        <v>32</v>
      </c>
      <c r="F354" s="159" t="s">
        <v>3356</v>
      </c>
      <c r="H354" s="160">
        <v>79.2</v>
      </c>
      <c r="I354" s="161"/>
      <c r="L354" s="157"/>
      <c r="M354" s="162"/>
      <c r="T354" s="163"/>
      <c r="AT354" s="158" t="s">
        <v>189</v>
      </c>
      <c r="AU354" s="158" t="s">
        <v>88</v>
      </c>
      <c r="AV354" s="13" t="s">
        <v>88</v>
      </c>
      <c r="AW354" s="13" t="s">
        <v>41</v>
      </c>
      <c r="AX354" s="13" t="s">
        <v>79</v>
      </c>
      <c r="AY354" s="158" t="s">
        <v>178</v>
      </c>
    </row>
    <row r="355" spans="2:65" s="13" customFormat="1" ht="10.199999999999999">
      <c r="B355" s="157"/>
      <c r="D355" s="151" t="s">
        <v>189</v>
      </c>
      <c r="E355" s="158" t="s">
        <v>32</v>
      </c>
      <c r="F355" s="159" t="s">
        <v>3357</v>
      </c>
      <c r="H355" s="160">
        <v>14</v>
      </c>
      <c r="I355" s="161"/>
      <c r="L355" s="157"/>
      <c r="M355" s="162"/>
      <c r="T355" s="163"/>
      <c r="AT355" s="158" t="s">
        <v>189</v>
      </c>
      <c r="AU355" s="158" t="s">
        <v>88</v>
      </c>
      <c r="AV355" s="13" t="s">
        <v>88</v>
      </c>
      <c r="AW355" s="13" t="s">
        <v>41</v>
      </c>
      <c r="AX355" s="13" t="s">
        <v>79</v>
      </c>
      <c r="AY355" s="158" t="s">
        <v>178</v>
      </c>
    </row>
    <row r="356" spans="2:65" s="13" customFormat="1" ht="10.199999999999999">
      <c r="B356" s="157"/>
      <c r="D356" s="151" t="s">
        <v>189</v>
      </c>
      <c r="E356" s="158" t="s">
        <v>32</v>
      </c>
      <c r="F356" s="159" t="s">
        <v>3358</v>
      </c>
      <c r="H356" s="160">
        <v>-3.96</v>
      </c>
      <c r="I356" s="161"/>
      <c r="L356" s="157"/>
      <c r="M356" s="162"/>
      <c r="T356" s="163"/>
      <c r="AT356" s="158" t="s">
        <v>189</v>
      </c>
      <c r="AU356" s="158" t="s">
        <v>88</v>
      </c>
      <c r="AV356" s="13" t="s">
        <v>88</v>
      </c>
      <c r="AW356" s="13" t="s">
        <v>41</v>
      </c>
      <c r="AX356" s="13" t="s">
        <v>79</v>
      </c>
      <c r="AY356" s="158" t="s">
        <v>178</v>
      </c>
    </row>
    <row r="357" spans="2:65" s="13" customFormat="1" ht="10.199999999999999">
      <c r="B357" s="157"/>
      <c r="D357" s="151" t="s">
        <v>189</v>
      </c>
      <c r="E357" s="158" t="s">
        <v>32</v>
      </c>
      <c r="F357" s="159" t="s">
        <v>3359</v>
      </c>
      <c r="H357" s="160">
        <v>-23.76</v>
      </c>
      <c r="I357" s="161"/>
      <c r="L357" s="157"/>
      <c r="M357" s="162"/>
      <c r="T357" s="163"/>
      <c r="AT357" s="158" t="s">
        <v>189</v>
      </c>
      <c r="AU357" s="158" t="s">
        <v>88</v>
      </c>
      <c r="AV357" s="13" t="s">
        <v>88</v>
      </c>
      <c r="AW357" s="13" t="s">
        <v>41</v>
      </c>
      <c r="AX357" s="13" t="s">
        <v>79</v>
      </c>
      <c r="AY357" s="158" t="s">
        <v>178</v>
      </c>
    </row>
    <row r="358" spans="2:65" s="13" customFormat="1" ht="10.199999999999999">
      <c r="B358" s="157"/>
      <c r="D358" s="151" t="s">
        <v>189</v>
      </c>
      <c r="E358" s="158" t="s">
        <v>32</v>
      </c>
      <c r="F358" s="159" t="s">
        <v>3360</v>
      </c>
      <c r="H358" s="160">
        <v>-1.875</v>
      </c>
      <c r="I358" s="161"/>
      <c r="L358" s="157"/>
      <c r="M358" s="162"/>
      <c r="T358" s="163"/>
      <c r="AT358" s="158" t="s">
        <v>189</v>
      </c>
      <c r="AU358" s="158" t="s">
        <v>88</v>
      </c>
      <c r="AV358" s="13" t="s">
        <v>88</v>
      </c>
      <c r="AW358" s="13" t="s">
        <v>41</v>
      </c>
      <c r="AX358" s="13" t="s">
        <v>79</v>
      </c>
      <c r="AY358" s="158" t="s">
        <v>178</v>
      </c>
    </row>
    <row r="359" spans="2:65" s="13" customFormat="1" ht="10.199999999999999">
      <c r="B359" s="157"/>
      <c r="D359" s="151" t="s">
        <v>189</v>
      </c>
      <c r="E359" s="158" t="s">
        <v>32</v>
      </c>
      <c r="F359" s="159" t="s">
        <v>3361</v>
      </c>
      <c r="H359" s="160">
        <v>-0.45</v>
      </c>
      <c r="I359" s="161"/>
      <c r="L359" s="157"/>
      <c r="M359" s="162"/>
      <c r="T359" s="163"/>
      <c r="AT359" s="158" t="s">
        <v>189</v>
      </c>
      <c r="AU359" s="158" t="s">
        <v>88</v>
      </c>
      <c r="AV359" s="13" t="s">
        <v>88</v>
      </c>
      <c r="AW359" s="13" t="s">
        <v>41</v>
      </c>
      <c r="AX359" s="13" t="s">
        <v>79</v>
      </c>
      <c r="AY359" s="158" t="s">
        <v>178</v>
      </c>
    </row>
    <row r="360" spans="2:65" s="13" customFormat="1" ht="20.399999999999999">
      <c r="B360" s="157"/>
      <c r="D360" s="151" t="s">
        <v>189</v>
      </c>
      <c r="E360" s="158" t="s">
        <v>32</v>
      </c>
      <c r="F360" s="159" t="s">
        <v>3362</v>
      </c>
      <c r="H360" s="160">
        <v>-9.0749999999999993</v>
      </c>
      <c r="I360" s="161"/>
      <c r="L360" s="157"/>
      <c r="M360" s="162"/>
      <c r="T360" s="163"/>
      <c r="AT360" s="158" t="s">
        <v>189</v>
      </c>
      <c r="AU360" s="158" t="s">
        <v>88</v>
      </c>
      <c r="AV360" s="13" t="s">
        <v>88</v>
      </c>
      <c r="AW360" s="13" t="s">
        <v>41</v>
      </c>
      <c r="AX360" s="13" t="s">
        <v>79</v>
      </c>
      <c r="AY360" s="158" t="s">
        <v>178</v>
      </c>
    </row>
    <row r="361" spans="2:65" s="13" customFormat="1" ht="20.399999999999999">
      <c r="B361" s="157"/>
      <c r="D361" s="151" t="s">
        <v>189</v>
      </c>
      <c r="E361" s="158" t="s">
        <v>32</v>
      </c>
      <c r="F361" s="159" t="s">
        <v>3363</v>
      </c>
      <c r="H361" s="160">
        <v>-3.63</v>
      </c>
      <c r="I361" s="161"/>
      <c r="L361" s="157"/>
      <c r="M361" s="162"/>
      <c r="T361" s="163"/>
      <c r="AT361" s="158" t="s">
        <v>189</v>
      </c>
      <c r="AU361" s="158" t="s">
        <v>88</v>
      </c>
      <c r="AV361" s="13" t="s">
        <v>88</v>
      </c>
      <c r="AW361" s="13" t="s">
        <v>41</v>
      </c>
      <c r="AX361" s="13" t="s">
        <v>79</v>
      </c>
      <c r="AY361" s="158" t="s">
        <v>178</v>
      </c>
    </row>
    <row r="362" spans="2:65" s="13" customFormat="1" ht="10.199999999999999">
      <c r="B362" s="157"/>
      <c r="D362" s="151" t="s">
        <v>189</v>
      </c>
      <c r="E362" s="158" t="s">
        <v>32</v>
      </c>
      <c r="F362" s="159" t="s">
        <v>3364</v>
      </c>
      <c r="H362" s="160">
        <v>-5.9290000000000003</v>
      </c>
      <c r="I362" s="161"/>
      <c r="L362" s="157"/>
      <c r="M362" s="162"/>
      <c r="T362" s="163"/>
      <c r="AT362" s="158" t="s">
        <v>189</v>
      </c>
      <c r="AU362" s="158" t="s">
        <v>88</v>
      </c>
      <c r="AV362" s="13" t="s">
        <v>88</v>
      </c>
      <c r="AW362" s="13" t="s">
        <v>41</v>
      </c>
      <c r="AX362" s="13" t="s">
        <v>79</v>
      </c>
      <c r="AY362" s="158" t="s">
        <v>178</v>
      </c>
    </row>
    <row r="363" spans="2:65" s="13" customFormat="1" ht="20.399999999999999">
      <c r="B363" s="157"/>
      <c r="D363" s="151" t="s">
        <v>189</v>
      </c>
      <c r="E363" s="158" t="s">
        <v>32</v>
      </c>
      <c r="F363" s="159" t="s">
        <v>3365</v>
      </c>
      <c r="H363" s="160">
        <v>-6.4349999999999996</v>
      </c>
      <c r="I363" s="161"/>
      <c r="L363" s="157"/>
      <c r="M363" s="162"/>
      <c r="T363" s="163"/>
      <c r="AT363" s="158" t="s">
        <v>189</v>
      </c>
      <c r="AU363" s="158" t="s">
        <v>88</v>
      </c>
      <c r="AV363" s="13" t="s">
        <v>88</v>
      </c>
      <c r="AW363" s="13" t="s">
        <v>41</v>
      </c>
      <c r="AX363" s="13" t="s">
        <v>79</v>
      </c>
      <c r="AY363" s="158" t="s">
        <v>178</v>
      </c>
    </row>
    <row r="364" spans="2:65" s="13" customFormat="1" ht="10.199999999999999">
      <c r="B364" s="157"/>
      <c r="D364" s="151" t="s">
        <v>189</v>
      </c>
      <c r="E364" s="158" t="s">
        <v>32</v>
      </c>
      <c r="F364" s="159" t="s">
        <v>3366</v>
      </c>
      <c r="H364" s="160">
        <v>-4.8310000000000004</v>
      </c>
      <c r="I364" s="161"/>
      <c r="L364" s="157"/>
      <c r="M364" s="162"/>
      <c r="T364" s="163"/>
      <c r="AT364" s="158" t="s">
        <v>189</v>
      </c>
      <c r="AU364" s="158" t="s">
        <v>88</v>
      </c>
      <c r="AV364" s="13" t="s">
        <v>88</v>
      </c>
      <c r="AW364" s="13" t="s">
        <v>41</v>
      </c>
      <c r="AX364" s="13" t="s">
        <v>79</v>
      </c>
      <c r="AY364" s="158" t="s">
        <v>178</v>
      </c>
    </row>
    <row r="365" spans="2:65" s="14" customFormat="1" ht="10.199999999999999">
      <c r="B365" s="164"/>
      <c r="D365" s="151" t="s">
        <v>189</v>
      </c>
      <c r="E365" s="165" t="s">
        <v>32</v>
      </c>
      <c r="F365" s="166" t="s">
        <v>192</v>
      </c>
      <c r="H365" s="167">
        <v>33.255000000000003</v>
      </c>
      <c r="I365" s="168"/>
      <c r="L365" s="164"/>
      <c r="M365" s="169"/>
      <c r="T365" s="170"/>
      <c r="AT365" s="165" t="s">
        <v>189</v>
      </c>
      <c r="AU365" s="165" t="s">
        <v>88</v>
      </c>
      <c r="AV365" s="14" t="s">
        <v>185</v>
      </c>
      <c r="AW365" s="14" t="s">
        <v>41</v>
      </c>
      <c r="AX365" s="14" t="s">
        <v>86</v>
      </c>
      <c r="AY365" s="165" t="s">
        <v>178</v>
      </c>
    </row>
    <row r="366" spans="2:65" s="1" customFormat="1" ht="16.5" customHeight="1">
      <c r="B366" s="34"/>
      <c r="C366" s="171" t="s">
        <v>467</v>
      </c>
      <c r="D366" s="171" t="s">
        <v>398</v>
      </c>
      <c r="E366" s="172" t="s">
        <v>435</v>
      </c>
      <c r="F366" s="173" t="s">
        <v>436</v>
      </c>
      <c r="G366" s="174" t="s">
        <v>401</v>
      </c>
      <c r="H366" s="175">
        <v>33.256</v>
      </c>
      <c r="I366" s="176"/>
      <c r="J366" s="177">
        <f>ROUND(I366*H366,2)</f>
        <v>0</v>
      </c>
      <c r="K366" s="173" t="s">
        <v>184</v>
      </c>
      <c r="L366" s="178"/>
      <c r="M366" s="179" t="s">
        <v>32</v>
      </c>
      <c r="N366" s="180" t="s">
        <v>50</v>
      </c>
      <c r="P366" s="142">
        <f>O366*H366</f>
        <v>0</v>
      </c>
      <c r="Q366" s="142">
        <v>0</v>
      </c>
      <c r="R366" s="142">
        <f>Q366*H366</f>
        <v>0</v>
      </c>
      <c r="S366" s="142">
        <v>0</v>
      </c>
      <c r="T366" s="143">
        <f>S366*H366</f>
        <v>0</v>
      </c>
      <c r="AR366" s="144" t="s">
        <v>241</v>
      </c>
      <c r="AT366" s="144" t="s">
        <v>398</v>
      </c>
      <c r="AU366" s="144" t="s">
        <v>88</v>
      </c>
      <c r="AY366" s="18" t="s">
        <v>178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8" t="s">
        <v>86</v>
      </c>
      <c r="BK366" s="145">
        <f>ROUND(I366*H366,2)</f>
        <v>0</v>
      </c>
      <c r="BL366" s="18" t="s">
        <v>185</v>
      </c>
      <c r="BM366" s="144" t="s">
        <v>3367</v>
      </c>
    </row>
    <row r="367" spans="2:65" s="13" customFormat="1" ht="10.199999999999999">
      <c r="B367" s="157"/>
      <c r="D367" s="151" t="s">
        <v>189</v>
      </c>
      <c r="E367" s="158" t="s">
        <v>32</v>
      </c>
      <c r="F367" s="159" t="s">
        <v>3321</v>
      </c>
      <c r="H367" s="160">
        <v>16.628</v>
      </c>
      <c r="I367" s="161"/>
      <c r="L367" s="157"/>
      <c r="M367" s="162"/>
      <c r="T367" s="163"/>
      <c r="AT367" s="158" t="s">
        <v>189</v>
      </c>
      <c r="AU367" s="158" t="s">
        <v>88</v>
      </c>
      <c r="AV367" s="13" t="s">
        <v>88</v>
      </c>
      <c r="AW367" s="13" t="s">
        <v>41</v>
      </c>
      <c r="AX367" s="13" t="s">
        <v>86</v>
      </c>
      <c r="AY367" s="158" t="s">
        <v>178</v>
      </c>
    </row>
    <row r="368" spans="2:65" s="13" customFormat="1" ht="10.199999999999999">
      <c r="B368" s="157"/>
      <c r="D368" s="151" t="s">
        <v>189</v>
      </c>
      <c r="F368" s="159" t="s">
        <v>3368</v>
      </c>
      <c r="H368" s="160">
        <v>33.256</v>
      </c>
      <c r="I368" s="161"/>
      <c r="L368" s="157"/>
      <c r="M368" s="162"/>
      <c r="T368" s="163"/>
      <c r="AT368" s="158" t="s">
        <v>189</v>
      </c>
      <c r="AU368" s="158" t="s">
        <v>88</v>
      </c>
      <c r="AV368" s="13" t="s">
        <v>88</v>
      </c>
      <c r="AW368" s="13" t="s">
        <v>4</v>
      </c>
      <c r="AX368" s="13" t="s">
        <v>86</v>
      </c>
      <c r="AY368" s="158" t="s">
        <v>178</v>
      </c>
    </row>
    <row r="369" spans="2:65" s="1" customFormat="1" ht="66.75" customHeight="1">
      <c r="B369" s="34"/>
      <c r="C369" s="133" t="s">
        <v>480</v>
      </c>
      <c r="D369" s="133" t="s">
        <v>180</v>
      </c>
      <c r="E369" s="134" t="s">
        <v>440</v>
      </c>
      <c r="F369" s="135" t="s">
        <v>441</v>
      </c>
      <c r="G369" s="136" t="s">
        <v>277</v>
      </c>
      <c r="H369" s="137">
        <v>19.683</v>
      </c>
      <c r="I369" s="138"/>
      <c r="J369" s="139">
        <f>ROUND(I369*H369,2)</f>
        <v>0</v>
      </c>
      <c r="K369" s="135" t="s">
        <v>184</v>
      </c>
      <c r="L369" s="34"/>
      <c r="M369" s="140" t="s">
        <v>32</v>
      </c>
      <c r="N369" s="141" t="s">
        <v>50</v>
      </c>
      <c r="P369" s="142">
        <f>O369*H369</f>
        <v>0</v>
      </c>
      <c r="Q369" s="142">
        <v>0</v>
      </c>
      <c r="R369" s="142">
        <f>Q369*H369</f>
        <v>0</v>
      </c>
      <c r="S369" s="142">
        <v>0</v>
      </c>
      <c r="T369" s="143">
        <f>S369*H369</f>
        <v>0</v>
      </c>
      <c r="AR369" s="144" t="s">
        <v>185</v>
      </c>
      <c r="AT369" s="144" t="s">
        <v>180</v>
      </c>
      <c r="AU369" s="144" t="s">
        <v>88</v>
      </c>
      <c r="AY369" s="18" t="s">
        <v>178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86</v>
      </c>
      <c r="BK369" s="145">
        <f>ROUND(I369*H369,2)</f>
        <v>0</v>
      </c>
      <c r="BL369" s="18" t="s">
        <v>185</v>
      </c>
      <c r="BM369" s="144" t="s">
        <v>3369</v>
      </c>
    </row>
    <row r="370" spans="2:65" s="1" customFormat="1" ht="10.199999999999999">
      <c r="B370" s="34"/>
      <c r="D370" s="146" t="s">
        <v>187</v>
      </c>
      <c r="F370" s="147" t="s">
        <v>443</v>
      </c>
      <c r="I370" s="148"/>
      <c r="L370" s="34"/>
      <c r="M370" s="149"/>
      <c r="T370" s="55"/>
      <c r="AT370" s="18" t="s">
        <v>187</v>
      </c>
      <c r="AU370" s="18" t="s">
        <v>88</v>
      </c>
    </row>
    <row r="371" spans="2:65" s="12" customFormat="1" ht="10.199999999999999">
      <c r="B371" s="150"/>
      <c r="D371" s="151" t="s">
        <v>189</v>
      </c>
      <c r="E371" s="152" t="s">
        <v>32</v>
      </c>
      <c r="F371" s="153" t="s">
        <v>190</v>
      </c>
      <c r="H371" s="152" t="s">
        <v>32</v>
      </c>
      <c r="I371" s="154"/>
      <c r="L371" s="150"/>
      <c r="M371" s="155"/>
      <c r="T371" s="156"/>
      <c r="AT371" s="152" t="s">
        <v>189</v>
      </c>
      <c r="AU371" s="152" t="s">
        <v>88</v>
      </c>
      <c r="AV371" s="12" t="s">
        <v>86</v>
      </c>
      <c r="AW371" s="12" t="s">
        <v>41</v>
      </c>
      <c r="AX371" s="12" t="s">
        <v>79</v>
      </c>
      <c r="AY371" s="152" t="s">
        <v>178</v>
      </c>
    </row>
    <row r="372" spans="2:65" s="12" customFormat="1" ht="10.199999999999999">
      <c r="B372" s="150"/>
      <c r="D372" s="151" t="s">
        <v>189</v>
      </c>
      <c r="E372" s="152" t="s">
        <v>32</v>
      </c>
      <c r="F372" s="153" t="s">
        <v>2813</v>
      </c>
      <c r="H372" s="152" t="s">
        <v>32</v>
      </c>
      <c r="I372" s="154"/>
      <c r="L372" s="150"/>
      <c r="M372" s="155"/>
      <c r="T372" s="156"/>
      <c r="AT372" s="152" t="s">
        <v>189</v>
      </c>
      <c r="AU372" s="152" t="s">
        <v>88</v>
      </c>
      <c r="AV372" s="12" t="s">
        <v>86</v>
      </c>
      <c r="AW372" s="12" t="s">
        <v>41</v>
      </c>
      <c r="AX372" s="12" t="s">
        <v>79</v>
      </c>
      <c r="AY372" s="152" t="s">
        <v>178</v>
      </c>
    </row>
    <row r="373" spans="2:65" s="12" customFormat="1" ht="10.199999999999999">
      <c r="B373" s="150"/>
      <c r="D373" s="151" t="s">
        <v>189</v>
      </c>
      <c r="E373" s="152" t="s">
        <v>32</v>
      </c>
      <c r="F373" s="153" t="s">
        <v>280</v>
      </c>
      <c r="H373" s="152" t="s">
        <v>32</v>
      </c>
      <c r="I373" s="154"/>
      <c r="L373" s="150"/>
      <c r="M373" s="155"/>
      <c r="T373" s="156"/>
      <c r="AT373" s="152" t="s">
        <v>189</v>
      </c>
      <c r="AU373" s="152" t="s">
        <v>88</v>
      </c>
      <c r="AV373" s="12" t="s">
        <v>86</v>
      </c>
      <c r="AW373" s="12" t="s">
        <v>41</v>
      </c>
      <c r="AX373" s="12" t="s">
        <v>79</v>
      </c>
      <c r="AY373" s="152" t="s">
        <v>178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283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2" customFormat="1" ht="10.199999999999999">
      <c r="B375" s="150"/>
      <c r="D375" s="151" t="s">
        <v>189</v>
      </c>
      <c r="E375" s="152" t="s">
        <v>32</v>
      </c>
      <c r="F375" s="153" t="s">
        <v>3370</v>
      </c>
      <c r="H375" s="152" t="s">
        <v>32</v>
      </c>
      <c r="I375" s="154"/>
      <c r="L375" s="150"/>
      <c r="M375" s="155"/>
      <c r="T375" s="156"/>
      <c r="AT375" s="152" t="s">
        <v>189</v>
      </c>
      <c r="AU375" s="152" t="s">
        <v>88</v>
      </c>
      <c r="AV375" s="12" t="s">
        <v>86</v>
      </c>
      <c r="AW375" s="12" t="s">
        <v>41</v>
      </c>
      <c r="AX375" s="12" t="s">
        <v>79</v>
      </c>
      <c r="AY375" s="152" t="s">
        <v>178</v>
      </c>
    </row>
    <row r="376" spans="2:65" s="13" customFormat="1" ht="10.199999999999999">
      <c r="B376" s="157"/>
      <c r="D376" s="151" t="s">
        <v>189</v>
      </c>
      <c r="E376" s="158" t="s">
        <v>32</v>
      </c>
      <c r="F376" s="159" t="s">
        <v>3371</v>
      </c>
      <c r="H376" s="160">
        <v>22.044</v>
      </c>
      <c r="I376" s="161"/>
      <c r="L376" s="157"/>
      <c r="M376" s="162"/>
      <c r="T376" s="163"/>
      <c r="AT376" s="158" t="s">
        <v>189</v>
      </c>
      <c r="AU376" s="158" t="s">
        <v>88</v>
      </c>
      <c r="AV376" s="13" t="s">
        <v>88</v>
      </c>
      <c r="AW376" s="13" t="s">
        <v>41</v>
      </c>
      <c r="AX376" s="13" t="s">
        <v>79</v>
      </c>
      <c r="AY376" s="158" t="s">
        <v>178</v>
      </c>
    </row>
    <row r="377" spans="2:65" s="13" customFormat="1" ht="10.199999999999999">
      <c r="B377" s="157"/>
      <c r="D377" s="151" t="s">
        <v>189</v>
      </c>
      <c r="E377" s="158" t="s">
        <v>32</v>
      </c>
      <c r="F377" s="159" t="s">
        <v>3372</v>
      </c>
      <c r="H377" s="160">
        <v>-2.3610000000000002</v>
      </c>
      <c r="I377" s="161"/>
      <c r="L377" s="157"/>
      <c r="M377" s="162"/>
      <c r="T377" s="163"/>
      <c r="AT377" s="158" t="s">
        <v>189</v>
      </c>
      <c r="AU377" s="158" t="s">
        <v>88</v>
      </c>
      <c r="AV377" s="13" t="s">
        <v>88</v>
      </c>
      <c r="AW377" s="13" t="s">
        <v>41</v>
      </c>
      <c r="AX377" s="13" t="s">
        <v>79</v>
      </c>
      <c r="AY377" s="158" t="s">
        <v>178</v>
      </c>
    </row>
    <row r="378" spans="2:65" s="14" customFormat="1" ht="10.199999999999999">
      <c r="B378" s="164"/>
      <c r="D378" s="151" t="s">
        <v>189</v>
      </c>
      <c r="E378" s="165" t="s">
        <v>32</v>
      </c>
      <c r="F378" s="166" t="s">
        <v>192</v>
      </c>
      <c r="H378" s="167">
        <v>19.683</v>
      </c>
      <c r="I378" s="168"/>
      <c r="L378" s="164"/>
      <c r="M378" s="169"/>
      <c r="T378" s="170"/>
      <c r="AT378" s="165" t="s">
        <v>189</v>
      </c>
      <c r="AU378" s="165" t="s">
        <v>88</v>
      </c>
      <c r="AV378" s="14" t="s">
        <v>185</v>
      </c>
      <c r="AW378" s="14" t="s">
        <v>41</v>
      </c>
      <c r="AX378" s="14" t="s">
        <v>86</v>
      </c>
      <c r="AY378" s="165" t="s">
        <v>178</v>
      </c>
    </row>
    <row r="379" spans="2:65" s="1" customFormat="1" ht="16.5" customHeight="1">
      <c r="B379" s="34"/>
      <c r="C379" s="171" t="s">
        <v>487</v>
      </c>
      <c r="D379" s="171" t="s">
        <v>398</v>
      </c>
      <c r="E379" s="172" t="s">
        <v>448</v>
      </c>
      <c r="F379" s="173" t="s">
        <v>449</v>
      </c>
      <c r="G379" s="174" t="s">
        <v>401</v>
      </c>
      <c r="H379" s="175">
        <v>39.366</v>
      </c>
      <c r="I379" s="176"/>
      <c r="J379" s="177">
        <f>ROUND(I379*H379,2)</f>
        <v>0</v>
      </c>
      <c r="K379" s="173" t="s">
        <v>184</v>
      </c>
      <c r="L379" s="178"/>
      <c r="M379" s="179" t="s">
        <v>32</v>
      </c>
      <c r="N379" s="180" t="s">
        <v>50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241</v>
      </c>
      <c r="AT379" s="144" t="s">
        <v>398</v>
      </c>
      <c r="AU379" s="144" t="s">
        <v>88</v>
      </c>
      <c r="AY379" s="18" t="s">
        <v>178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86</v>
      </c>
      <c r="BK379" s="145">
        <f>ROUND(I379*H379,2)</f>
        <v>0</v>
      </c>
      <c r="BL379" s="18" t="s">
        <v>185</v>
      </c>
      <c r="BM379" s="144" t="s">
        <v>3373</v>
      </c>
    </row>
    <row r="380" spans="2:65" s="13" customFormat="1" ht="10.199999999999999">
      <c r="B380" s="157"/>
      <c r="D380" s="151" t="s">
        <v>189</v>
      </c>
      <c r="F380" s="159" t="s">
        <v>3374</v>
      </c>
      <c r="H380" s="160">
        <v>39.366</v>
      </c>
      <c r="I380" s="161"/>
      <c r="L380" s="157"/>
      <c r="M380" s="162"/>
      <c r="T380" s="163"/>
      <c r="AT380" s="158" t="s">
        <v>189</v>
      </c>
      <c r="AU380" s="158" t="s">
        <v>88</v>
      </c>
      <c r="AV380" s="13" t="s">
        <v>88</v>
      </c>
      <c r="AW380" s="13" t="s">
        <v>4</v>
      </c>
      <c r="AX380" s="13" t="s">
        <v>86</v>
      </c>
      <c r="AY380" s="158" t="s">
        <v>178</v>
      </c>
    </row>
    <row r="381" spans="2:65" s="11" customFormat="1" ht="22.8" customHeight="1">
      <c r="B381" s="121"/>
      <c r="D381" s="122" t="s">
        <v>78</v>
      </c>
      <c r="E381" s="131" t="s">
        <v>199</v>
      </c>
      <c r="F381" s="131" t="s">
        <v>452</v>
      </c>
      <c r="I381" s="124"/>
      <c r="J381" s="132">
        <f>BK381</f>
        <v>0</v>
      </c>
      <c r="L381" s="121"/>
      <c r="M381" s="126"/>
      <c r="P381" s="127">
        <f>SUM(P382:P395)</f>
        <v>0</v>
      </c>
      <c r="R381" s="127">
        <f>SUM(R382:R395)</f>
        <v>0</v>
      </c>
      <c r="T381" s="128">
        <f>SUM(T382:T395)</f>
        <v>0</v>
      </c>
      <c r="AR381" s="122" t="s">
        <v>86</v>
      </c>
      <c r="AT381" s="129" t="s">
        <v>78</v>
      </c>
      <c r="AU381" s="129" t="s">
        <v>86</v>
      </c>
      <c r="AY381" s="122" t="s">
        <v>178</v>
      </c>
      <c r="BK381" s="130">
        <f>SUM(BK382:BK395)</f>
        <v>0</v>
      </c>
    </row>
    <row r="382" spans="2:65" s="1" customFormat="1" ht="16.5" customHeight="1">
      <c r="B382" s="34"/>
      <c r="C382" s="133" t="s">
        <v>493</v>
      </c>
      <c r="D382" s="133" t="s">
        <v>180</v>
      </c>
      <c r="E382" s="134" t="s">
        <v>454</v>
      </c>
      <c r="F382" s="135" t="s">
        <v>455</v>
      </c>
      <c r="G382" s="136" t="s">
        <v>202</v>
      </c>
      <c r="H382" s="137">
        <v>36</v>
      </c>
      <c r="I382" s="138"/>
      <c r="J382" s="139">
        <f>ROUND(I382*H382,2)</f>
        <v>0</v>
      </c>
      <c r="K382" s="135" t="s">
        <v>184</v>
      </c>
      <c r="L382" s="34"/>
      <c r="M382" s="140" t="s">
        <v>32</v>
      </c>
      <c r="N382" s="141" t="s">
        <v>50</v>
      </c>
      <c r="P382" s="142">
        <f>O382*H382</f>
        <v>0</v>
      </c>
      <c r="Q382" s="142">
        <v>0</v>
      </c>
      <c r="R382" s="142">
        <f>Q382*H382</f>
        <v>0</v>
      </c>
      <c r="S382" s="142">
        <v>0</v>
      </c>
      <c r="T382" s="143">
        <f>S382*H382</f>
        <v>0</v>
      </c>
      <c r="AR382" s="144" t="s">
        <v>185</v>
      </c>
      <c r="AT382" s="144" t="s">
        <v>180</v>
      </c>
      <c r="AU382" s="144" t="s">
        <v>88</v>
      </c>
      <c r="AY382" s="18" t="s">
        <v>178</v>
      </c>
      <c r="BE382" s="145">
        <f>IF(N382="základní",J382,0)</f>
        <v>0</v>
      </c>
      <c r="BF382" s="145">
        <f>IF(N382="snížená",J382,0)</f>
        <v>0</v>
      </c>
      <c r="BG382" s="145">
        <f>IF(N382="zákl. přenesená",J382,0)</f>
        <v>0</v>
      </c>
      <c r="BH382" s="145">
        <f>IF(N382="sníž. přenesená",J382,0)</f>
        <v>0</v>
      </c>
      <c r="BI382" s="145">
        <f>IF(N382="nulová",J382,0)</f>
        <v>0</v>
      </c>
      <c r="BJ382" s="18" t="s">
        <v>86</v>
      </c>
      <c r="BK382" s="145">
        <f>ROUND(I382*H382,2)</f>
        <v>0</v>
      </c>
      <c r="BL382" s="18" t="s">
        <v>185</v>
      </c>
      <c r="BM382" s="144" t="s">
        <v>3375</v>
      </c>
    </row>
    <row r="383" spans="2:65" s="1" customFormat="1" ht="10.199999999999999">
      <c r="B383" s="34"/>
      <c r="D383" s="146" t="s">
        <v>187</v>
      </c>
      <c r="F383" s="147" t="s">
        <v>457</v>
      </c>
      <c r="I383" s="148"/>
      <c r="L383" s="34"/>
      <c r="M383" s="149"/>
      <c r="T383" s="55"/>
      <c r="AT383" s="18" t="s">
        <v>187</v>
      </c>
      <c r="AU383" s="18" t="s">
        <v>88</v>
      </c>
    </row>
    <row r="384" spans="2:65" s="12" customFormat="1" ht="10.199999999999999">
      <c r="B384" s="150"/>
      <c r="D384" s="151" t="s">
        <v>189</v>
      </c>
      <c r="E384" s="152" t="s">
        <v>32</v>
      </c>
      <c r="F384" s="153" t="s">
        <v>190</v>
      </c>
      <c r="H384" s="152" t="s">
        <v>32</v>
      </c>
      <c r="I384" s="154"/>
      <c r="L384" s="150"/>
      <c r="M384" s="155"/>
      <c r="T384" s="156"/>
      <c r="AT384" s="152" t="s">
        <v>189</v>
      </c>
      <c r="AU384" s="152" t="s">
        <v>88</v>
      </c>
      <c r="AV384" s="12" t="s">
        <v>86</v>
      </c>
      <c r="AW384" s="12" t="s">
        <v>41</v>
      </c>
      <c r="AX384" s="12" t="s">
        <v>79</v>
      </c>
      <c r="AY384" s="152" t="s">
        <v>178</v>
      </c>
    </row>
    <row r="385" spans="2:65" s="12" customFormat="1" ht="10.199999999999999">
      <c r="B385" s="150"/>
      <c r="D385" s="151" t="s">
        <v>189</v>
      </c>
      <c r="E385" s="152" t="s">
        <v>32</v>
      </c>
      <c r="F385" s="153" t="s">
        <v>2813</v>
      </c>
      <c r="H385" s="152" t="s">
        <v>32</v>
      </c>
      <c r="I385" s="154"/>
      <c r="L385" s="150"/>
      <c r="M385" s="155"/>
      <c r="T385" s="156"/>
      <c r="AT385" s="152" t="s">
        <v>189</v>
      </c>
      <c r="AU385" s="152" t="s">
        <v>88</v>
      </c>
      <c r="AV385" s="12" t="s">
        <v>86</v>
      </c>
      <c r="AW385" s="12" t="s">
        <v>41</v>
      </c>
      <c r="AX385" s="12" t="s">
        <v>79</v>
      </c>
      <c r="AY385" s="152" t="s">
        <v>178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458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3" customFormat="1" ht="10.199999999999999">
      <c r="B387" s="157"/>
      <c r="D387" s="151" t="s">
        <v>189</v>
      </c>
      <c r="E387" s="158" t="s">
        <v>32</v>
      </c>
      <c r="F387" s="159" t="s">
        <v>3376</v>
      </c>
      <c r="H387" s="160">
        <v>36</v>
      </c>
      <c r="I387" s="161"/>
      <c r="L387" s="157"/>
      <c r="M387" s="162"/>
      <c r="T387" s="163"/>
      <c r="AT387" s="158" t="s">
        <v>189</v>
      </c>
      <c r="AU387" s="158" t="s">
        <v>88</v>
      </c>
      <c r="AV387" s="13" t="s">
        <v>88</v>
      </c>
      <c r="AW387" s="13" t="s">
        <v>41</v>
      </c>
      <c r="AX387" s="13" t="s">
        <v>79</v>
      </c>
      <c r="AY387" s="158" t="s">
        <v>178</v>
      </c>
    </row>
    <row r="388" spans="2:65" s="14" customFormat="1" ht="10.199999999999999">
      <c r="B388" s="164"/>
      <c r="D388" s="151" t="s">
        <v>189</v>
      </c>
      <c r="E388" s="165" t="s">
        <v>32</v>
      </c>
      <c r="F388" s="166" t="s">
        <v>192</v>
      </c>
      <c r="H388" s="167">
        <v>36</v>
      </c>
      <c r="I388" s="168"/>
      <c r="L388" s="164"/>
      <c r="M388" s="169"/>
      <c r="T388" s="170"/>
      <c r="AT388" s="165" t="s">
        <v>189</v>
      </c>
      <c r="AU388" s="165" t="s">
        <v>88</v>
      </c>
      <c r="AV388" s="14" t="s">
        <v>185</v>
      </c>
      <c r="AW388" s="14" t="s">
        <v>41</v>
      </c>
      <c r="AX388" s="14" t="s">
        <v>86</v>
      </c>
      <c r="AY388" s="165" t="s">
        <v>178</v>
      </c>
    </row>
    <row r="389" spans="2:65" s="1" customFormat="1" ht="24.15" customHeight="1">
      <c r="B389" s="34"/>
      <c r="C389" s="133" t="s">
        <v>502</v>
      </c>
      <c r="D389" s="133" t="s">
        <v>180</v>
      </c>
      <c r="E389" s="134" t="s">
        <v>462</v>
      </c>
      <c r="F389" s="135" t="s">
        <v>463</v>
      </c>
      <c r="G389" s="136" t="s">
        <v>202</v>
      </c>
      <c r="H389" s="137">
        <v>36</v>
      </c>
      <c r="I389" s="138"/>
      <c r="J389" s="139">
        <f>ROUND(I389*H389,2)</f>
        <v>0</v>
      </c>
      <c r="K389" s="135" t="s">
        <v>184</v>
      </c>
      <c r="L389" s="34"/>
      <c r="M389" s="140" t="s">
        <v>32</v>
      </c>
      <c r="N389" s="141" t="s">
        <v>50</v>
      </c>
      <c r="P389" s="142">
        <f>O389*H389</f>
        <v>0</v>
      </c>
      <c r="Q389" s="142">
        <v>0</v>
      </c>
      <c r="R389" s="142">
        <f>Q389*H389</f>
        <v>0</v>
      </c>
      <c r="S389" s="142">
        <v>0</v>
      </c>
      <c r="T389" s="143">
        <f>S389*H389</f>
        <v>0</v>
      </c>
      <c r="AR389" s="144" t="s">
        <v>185</v>
      </c>
      <c r="AT389" s="144" t="s">
        <v>180</v>
      </c>
      <c r="AU389" s="144" t="s">
        <v>88</v>
      </c>
      <c r="AY389" s="18" t="s">
        <v>178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86</v>
      </c>
      <c r="BK389" s="145">
        <f>ROUND(I389*H389,2)</f>
        <v>0</v>
      </c>
      <c r="BL389" s="18" t="s">
        <v>185</v>
      </c>
      <c r="BM389" s="144" t="s">
        <v>3377</v>
      </c>
    </row>
    <row r="390" spans="2:65" s="1" customFormat="1" ht="10.199999999999999">
      <c r="B390" s="34"/>
      <c r="D390" s="146" t="s">
        <v>187</v>
      </c>
      <c r="F390" s="147" t="s">
        <v>465</v>
      </c>
      <c r="I390" s="148"/>
      <c r="L390" s="34"/>
      <c r="M390" s="149"/>
      <c r="T390" s="55"/>
      <c r="AT390" s="18" t="s">
        <v>187</v>
      </c>
      <c r="AU390" s="18" t="s">
        <v>88</v>
      </c>
    </row>
    <row r="391" spans="2:65" s="12" customFormat="1" ht="10.199999999999999">
      <c r="B391" s="150"/>
      <c r="D391" s="151" t="s">
        <v>189</v>
      </c>
      <c r="E391" s="152" t="s">
        <v>32</v>
      </c>
      <c r="F391" s="153" t="s">
        <v>190</v>
      </c>
      <c r="H391" s="152" t="s">
        <v>32</v>
      </c>
      <c r="I391" s="154"/>
      <c r="L391" s="150"/>
      <c r="M391" s="155"/>
      <c r="T391" s="156"/>
      <c r="AT391" s="152" t="s">
        <v>189</v>
      </c>
      <c r="AU391" s="152" t="s">
        <v>88</v>
      </c>
      <c r="AV391" s="12" t="s">
        <v>86</v>
      </c>
      <c r="AW391" s="12" t="s">
        <v>41</v>
      </c>
      <c r="AX391" s="12" t="s">
        <v>79</v>
      </c>
      <c r="AY391" s="152" t="s">
        <v>178</v>
      </c>
    </row>
    <row r="392" spans="2:65" s="12" customFormat="1" ht="10.199999999999999">
      <c r="B392" s="150"/>
      <c r="D392" s="151" t="s">
        <v>189</v>
      </c>
      <c r="E392" s="152" t="s">
        <v>32</v>
      </c>
      <c r="F392" s="153" t="s">
        <v>2813</v>
      </c>
      <c r="H392" s="152" t="s">
        <v>32</v>
      </c>
      <c r="I392" s="154"/>
      <c r="L392" s="150"/>
      <c r="M392" s="155"/>
      <c r="T392" s="156"/>
      <c r="AT392" s="152" t="s">
        <v>189</v>
      </c>
      <c r="AU392" s="152" t="s">
        <v>88</v>
      </c>
      <c r="AV392" s="12" t="s">
        <v>86</v>
      </c>
      <c r="AW392" s="12" t="s">
        <v>41</v>
      </c>
      <c r="AX392" s="12" t="s">
        <v>79</v>
      </c>
      <c r="AY392" s="152" t="s">
        <v>178</v>
      </c>
    </row>
    <row r="393" spans="2:65" s="12" customFormat="1" ht="10.199999999999999">
      <c r="B393" s="150"/>
      <c r="D393" s="151" t="s">
        <v>189</v>
      </c>
      <c r="E393" s="152" t="s">
        <v>32</v>
      </c>
      <c r="F393" s="153" t="s">
        <v>458</v>
      </c>
      <c r="H393" s="152" t="s">
        <v>32</v>
      </c>
      <c r="I393" s="154"/>
      <c r="L393" s="150"/>
      <c r="M393" s="155"/>
      <c r="T393" s="156"/>
      <c r="AT393" s="152" t="s">
        <v>189</v>
      </c>
      <c r="AU393" s="152" t="s">
        <v>88</v>
      </c>
      <c r="AV393" s="12" t="s">
        <v>86</v>
      </c>
      <c r="AW393" s="12" t="s">
        <v>41</v>
      </c>
      <c r="AX393" s="12" t="s">
        <v>79</v>
      </c>
      <c r="AY393" s="152" t="s">
        <v>178</v>
      </c>
    </row>
    <row r="394" spans="2:65" s="13" customFormat="1" ht="10.199999999999999">
      <c r="B394" s="157"/>
      <c r="D394" s="151" t="s">
        <v>189</v>
      </c>
      <c r="E394" s="158" t="s">
        <v>32</v>
      </c>
      <c r="F394" s="159" t="s">
        <v>3376</v>
      </c>
      <c r="H394" s="160">
        <v>36</v>
      </c>
      <c r="I394" s="161"/>
      <c r="L394" s="157"/>
      <c r="M394" s="162"/>
      <c r="T394" s="163"/>
      <c r="AT394" s="158" t="s">
        <v>189</v>
      </c>
      <c r="AU394" s="158" t="s">
        <v>88</v>
      </c>
      <c r="AV394" s="13" t="s">
        <v>88</v>
      </c>
      <c r="AW394" s="13" t="s">
        <v>41</v>
      </c>
      <c r="AX394" s="13" t="s">
        <v>79</v>
      </c>
      <c r="AY394" s="158" t="s">
        <v>178</v>
      </c>
    </row>
    <row r="395" spans="2:65" s="14" customFormat="1" ht="10.199999999999999">
      <c r="B395" s="164"/>
      <c r="D395" s="151" t="s">
        <v>189</v>
      </c>
      <c r="E395" s="165" t="s">
        <v>32</v>
      </c>
      <c r="F395" s="166" t="s">
        <v>192</v>
      </c>
      <c r="H395" s="167">
        <v>36</v>
      </c>
      <c r="I395" s="168"/>
      <c r="L395" s="164"/>
      <c r="M395" s="169"/>
      <c r="T395" s="170"/>
      <c r="AT395" s="165" t="s">
        <v>189</v>
      </c>
      <c r="AU395" s="165" t="s">
        <v>88</v>
      </c>
      <c r="AV395" s="14" t="s">
        <v>185</v>
      </c>
      <c r="AW395" s="14" t="s">
        <v>41</v>
      </c>
      <c r="AX395" s="14" t="s">
        <v>86</v>
      </c>
      <c r="AY395" s="165" t="s">
        <v>178</v>
      </c>
    </row>
    <row r="396" spans="2:65" s="11" customFormat="1" ht="22.8" customHeight="1">
      <c r="B396" s="121"/>
      <c r="D396" s="122" t="s">
        <v>78</v>
      </c>
      <c r="E396" s="131" t="s">
        <v>185</v>
      </c>
      <c r="F396" s="131" t="s">
        <v>466</v>
      </c>
      <c r="I396" s="124"/>
      <c r="J396" s="132">
        <f>BK396</f>
        <v>0</v>
      </c>
      <c r="L396" s="121"/>
      <c r="M396" s="126"/>
      <c r="P396" s="127">
        <f>SUM(P397:P458)</f>
        <v>0</v>
      </c>
      <c r="R396" s="127">
        <f>SUM(R397:R458)</f>
        <v>1.5076239999999999</v>
      </c>
      <c r="T396" s="128">
        <f>SUM(T397:T458)</f>
        <v>0</v>
      </c>
      <c r="AR396" s="122" t="s">
        <v>86</v>
      </c>
      <c r="AT396" s="129" t="s">
        <v>78</v>
      </c>
      <c r="AU396" s="129" t="s">
        <v>86</v>
      </c>
      <c r="AY396" s="122" t="s">
        <v>178</v>
      </c>
      <c r="BK396" s="130">
        <f>SUM(BK397:BK458)</f>
        <v>0</v>
      </c>
    </row>
    <row r="397" spans="2:65" s="1" customFormat="1" ht="33" customHeight="1">
      <c r="B397" s="34"/>
      <c r="C397" s="133" t="s">
        <v>511</v>
      </c>
      <c r="D397" s="133" t="s">
        <v>180</v>
      </c>
      <c r="E397" s="134" t="s">
        <v>468</v>
      </c>
      <c r="F397" s="135" t="s">
        <v>469</v>
      </c>
      <c r="G397" s="136" t="s">
        <v>277</v>
      </c>
      <c r="H397" s="137">
        <v>5.835</v>
      </c>
      <c r="I397" s="138"/>
      <c r="J397" s="139">
        <f>ROUND(I397*H397,2)</f>
        <v>0</v>
      </c>
      <c r="K397" s="135" t="s">
        <v>184</v>
      </c>
      <c r="L397" s="34"/>
      <c r="M397" s="140" t="s">
        <v>32</v>
      </c>
      <c r="N397" s="141" t="s">
        <v>50</v>
      </c>
      <c r="P397" s="142">
        <f>O397*H397</f>
        <v>0</v>
      </c>
      <c r="Q397" s="142">
        <v>0</v>
      </c>
      <c r="R397" s="142">
        <f>Q397*H397</f>
        <v>0</v>
      </c>
      <c r="S397" s="142">
        <v>0</v>
      </c>
      <c r="T397" s="143">
        <f>S397*H397</f>
        <v>0</v>
      </c>
      <c r="AR397" s="144" t="s">
        <v>185</v>
      </c>
      <c r="AT397" s="144" t="s">
        <v>180</v>
      </c>
      <c r="AU397" s="144" t="s">
        <v>88</v>
      </c>
      <c r="AY397" s="18" t="s">
        <v>178</v>
      </c>
      <c r="BE397" s="145">
        <f>IF(N397="základní",J397,0)</f>
        <v>0</v>
      </c>
      <c r="BF397" s="145">
        <f>IF(N397="snížená",J397,0)</f>
        <v>0</v>
      </c>
      <c r="BG397" s="145">
        <f>IF(N397="zákl. přenesená",J397,0)</f>
        <v>0</v>
      </c>
      <c r="BH397" s="145">
        <f>IF(N397="sníž. přenesená",J397,0)</f>
        <v>0</v>
      </c>
      <c r="BI397" s="145">
        <f>IF(N397="nulová",J397,0)</f>
        <v>0</v>
      </c>
      <c r="BJ397" s="18" t="s">
        <v>86</v>
      </c>
      <c r="BK397" s="145">
        <f>ROUND(I397*H397,2)</f>
        <v>0</v>
      </c>
      <c r="BL397" s="18" t="s">
        <v>185</v>
      </c>
      <c r="BM397" s="144" t="s">
        <v>3378</v>
      </c>
    </row>
    <row r="398" spans="2:65" s="1" customFormat="1" ht="10.199999999999999">
      <c r="B398" s="34"/>
      <c r="D398" s="146" t="s">
        <v>187</v>
      </c>
      <c r="F398" s="147" t="s">
        <v>471</v>
      </c>
      <c r="I398" s="148"/>
      <c r="L398" s="34"/>
      <c r="M398" s="149"/>
      <c r="T398" s="55"/>
      <c r="AT398" s="18" t="s">
        <v>187</v>
      </c>
      <c r="AU398" s="18" t="s">
        <v>88</v>
      </c>
    </row>
    <row r="399" spans="2:65" s="12" customFormat="1" ht="10.199999999999999">
      <c r="B399" s="150"/>
      <c r="D399" s="151" t="s">
        <v>189</v>
      </c>
      <c r="E399" s="152" t="s">
        <v>32</v>
      </c>
      <c r="F399" s="153" t="s">
        <v>190</v>
      </c>
      <c r="H399" s="152" t="s">
        <v>32</v>
      </c>
      <c r="I399" s="154"/>
      <c r="L399" s="150"/>
      <c r="M399" s="155"/>
      <c r="T399" s="156"/>
      <c r="AT399" s="152" t="s">
        <v>189</v>
      </c>
      <c r="AU399" s="152" t="s">
        <v>88</v>
      </c>
      <c r="AV399" s="12" t="s">
        <v>86</v>
      </c>
      <c r="AW399" s="12" t="s">
        <v>41</v>
      </c>
      <c r="AX399" s="12" t="s">
        <v>79</v>
      </c>
      <c r="AY399" s="152" t="s">
        <v>178</v>
      </c>
    </row>
    <row r="400" spans="2:65" s="12" customFormat="1" ht="10.199999999999999">
      <c r="B400" s="150"/>
      <c r="D400" s="151" t="s">
        <v>189</v>
      </c>
      <c r="E400" s="152" t="s">
        <v>32</v>
      </c>
      <c r="F400" s="153" t="s">
        <v>2813</v>
      </c>
      <c r="H400" s="152" t="s">
        <v>32</v>
      </c>
      <c r="I400" s="154"/>
      <c r="L400" s="150"/>
      <c r="M400" s="155"/>
      <c r="T400" s="156"/>
      <c r="AT400" s="152" t="s">
        <v>189</v>
      </c>
      <c r="AU400" s="152" t="s">
        <v>88</v>
      </c>
      <c r="AV400" s="12" t="s">
        <v>86</v>
      </c>
      <c r="AW400" s="12" t="s">
        <v>41</v>
      </c>
      <c r="AX400" s="12" t="s">
        <v>79</v>
      </c>
      <c r="AY400" s="152" t="s">
        <v>178</v>
      </c>
    </row>
    <row r="401" spans="2:65" s="12" customFormat="1" ht="10.199999999999999">
      <c r="B401" s="150"/>
      <c r="D401" s="151" t="s">
        <v>189</v>
      </c>
      <c r="E401" s="152" t="s">
        <v>32</v>
      </c>
      <c r="F401" s="153" t="s">
        <v>475</v>
      </c>
      <c r="H401" s="152" t="s">
        <v>32</v>
      </c>
      <c r="I401" s="154"/>
      <c r="L401" s="150"/>
      <c r="M401" s="155"/>
      <c r="T401" s="156"/>
      <c r="AT401" s="152" t="s">
        <v>189</v>
      </c>
      <c r="AU401" s="152" t="s">
        <v>88</v>
      </c>
      <c r="AV401" s="12" t="s">
        <v>86</v>
      </c>
      <c r="AW401" s="12" t="s">
        <v>41</v>
      </c>
      <c r="AX401" s="12" t="s">
        <v>79</v>
      </c>
      <c r="AY401" s="152" t="s">
        <v>178</v>
      </c>
    </row>
    <row r="402" spans="2:65" s="12" customFormat="1" ht="10.199999999999999">
      <c r="B402" s="150"/>
      <c r="D402" s="151" t="s">
        <v>189</v>
      </c>
      <c r="E402" s="152" t="s">
        <v>32</v>
      </c>
      <c r="F402" s="153" t="s">
        <v>1072</v>
      </c>
      <c r="H402" s="152" t="s">
        <v>32</v>
      </c>
      <c r="I402" s="154"/>
      <c r="L402" s="150"/>
      <c r="M402" s="155"/>
      <c r="T402" s="156"/>
      <c r="AT402" s="152" t="s">
        <v>189</v>
      </c>
      <c r="AU402" s="152" t="s">
        <v>88</v>
      </c>
      <c r="AV402" s="12" t="s">
        <v>86</v>
      </c>
      <c r="AW402" s="12" t="s">
        <v>41</v>
      </c>
      <c r="AX402" s="12" t="s">
        <v>79</v>
      </c>
      <c r="AY402" s="152" t="s">
        <v>178</v>
      </c>
    </row>
    <row r="403" spans="2:65" s="13" customFormat="1" ht="10.199999999999999">
      <c r="B403" s="157"/>
      <c r="D403" s="151" t="s">
        <v>189</v>
      </c>
      <c r="E403" s="158" t="s">
        <v>32</v>
      </c>
      <c r="F403" s="159" t="s">
        <v>3379</v>
      </c>
      <c r="H403" s="160">
        <v>1.875</v>
      </c>
      <c r="I403" s="161"/>
      <c r="L403" s="157"/>
      <c r="M403" s="162"/>
      <c r="T403" s="163"/>
      <c r="AT403" s="158" t="s">
        <v>189</v>
      </c>
      <c r="AU403" s="158" t="s">
        <v>88</v>
      </c>
      <c r="AV403" s="13" t="s">
        <v>88</v>
      </c>
      <c r="AW403" s="13" t="s">
        <v>41</v>
      </c>
      <c r="AX403" s="13" t="s">
        <v>79</v>
      </c>
      <c r="AY403" s="158" t="s">
        <v>178</v>
      </c>
    </row>
    <row r="404" spans="2:65" s="15" customFormat="1" ht="10.199999999999999">
      <c r="B404" s="181"/>
      <c r="D404" s="151" t="s">
        <v>189</v>
      </c>
      <c r="E404" s="182" t="s">
        <v>32</v>
      </c>
      <c r="F404" s="183" t="s">
        <v>479</v>
      </c>
      <c r="H404" s="184">
        <v>1.875</v>
      </c>
      <c r="I404" s="185"/>
      <c r="L404" s="181"/>
      <c r="M404" s="186"/>
      <c r="T404" s="187"/>
      <c r="AT404" s="182" t="s">
        <v>189</v>
      </c>
      <c r="AU404" s="182" t="s">
        <v>88</v>
      </c>
      <c r="AV404" s="15" t="s">
        <v>199</v>
      </c>
      <c r="AW404" s="15" t="s">
        <v>41</v>
      </c>
      <c r="AX404" s="15" t="s">
        <v>79</v>
      </c>
      <c r="AY404" s="182" t="s">
        <v>178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280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3" customFormat="1" ht="10.199999999999999">
      <c r="B406" s="157"/>
      <c r="D406" s="151" t="s">
        <v>189</v>
      </c>
      <c r="E406" s="158" t="s">
        <v>32</v>
      </c>
      <c r="F406" s="159" t="s">
        <v>3380</v>
      </c>
      <c r="H406" s="160">
        <v>3.96</v>
      </c>
      <c r="I406" s="161"/>
      <c r="L406" s="157"/>
      <c r="M406" s="162"/>
      <c r="T406" s="163"/>
      <c r="AT406" s="158" t="s">
        <v>189</v>
      </c>
      <c r="AU406" s="158" t="s">
        <v>88</v>
      </c>
      <c r="AV406" s="13" t="s">
        <v>88</v>
      </c>
      <c r="AW406" s="13" t="s">
        <v>41</v>
      </c>
      <c r="AX406" s="13" t="s">
        <v>79</v>
      </c>
      <c r="AY406" s="158" t="s">
        <v>178</v>
      </c>
    </row>
    <row r="407" spans="2:65" s="15" customFormat="1" ht="10.199999999999999">
      <c r="B407" s="181"/>
      <c r="D407" s="151" t="s">
        <v>189</v>
      </c>
      <c r="E407" s="182" t="s">
        <v>32</v>
      </c>
      <c r="F407" s="183" t="s">
        <v>474</v>
      </c>
      <c r="H407" s="184">
        <v>3.96</v>
      </c>
      <c r="I407" s="185"/>
      <c r="L407" s="181"/>
      <c r="M407" s="186"/>
      <c r="T407" s="187"/>
      <c r="AT407" s="182" t="s">
        <v>189</v>
      </c>
      <c r="AU407" s="182" t="s">
        <v>88</v>
      </c>
      <c r="AV407" s="15" t="s">
        <v>199</v>
      </c>
      <c r="AW407" s="15" t="s">
        <v>41</v>
      </c>
      <c r="AX407" s="15" t="s">
        <v>79</v>
      </c>
      <c r="AY407" s="182" t="s">
        <v>178</v>
      </c>
    </row>
    <row r="408" spans="2:65" s="14" customFormat="1" ht="10.199999999999999">
      <c r="B408" s="164"/>
      <c r="D408" s="151" t="s">
        <v>189</v>
      </c>
      <c r="E408" s="165" t="s">
        <v>32</v>
      </c>
      <c r="F408" s="166" t="s">
        <v>192</v>
      </c>
      <c r="H408" s="167">
        <v>5.835</v>
      </c>
      <c r="I408" s="168"/>
      <c r="L408" s="164"/>
      <c r="M408" s="169"/>
      <c r="T408" s="170"/>
      <c r="AT408" s="165" t="s">
        <v>189</v>
      </c>
      <c r="AU408" s="165" t="s">
        <v>88</v>
      </c>
      <c r="AV408" s="14" t="s">
        <v>185</v>
      </c>
      <c r="AW408" s="14" t="s">
        <v>41</v>
      </c>
      <c r="AX408" s="14" t="s">
        <v>86</v>
      </c>
      <c r="AY408" s="165" t="s">
        <v>178</v>
      </c>
    </row>
    <row r="409" spans="2:65" s="1" customFormat="1" ht="24.15" customHeight="1">
      <c r="B409" s="34"/>
      <c r="C409" s="133" t="s">
        <v>518</v>
      </c>
      <c r="D409" s="133" t="s">
        <v>180</v>
      </c>
      <c r="E409" s="134" t="s">
        <v>1480</v>
      </c>
      <c r="F409" s="135" t="s">
        <v>1481</v>
      </c>
      <c r="G409" s="136" t="s">
        <v>219</v>
      </c>
      <c r="H409" s="137">
        <v>3</v>
      </c>
      <c r="I409" s="138"/>
      <c r="J409" s="139">
        <f>ROUND(I409*H409,2)</f>
        <v>0</v>
      </c>
      <c r="K409" s="135" t="s">
        <v>184</v>
      </c>
      <c r="L409" s="34"/>
      <c r="M409" s="140" t="s">
        <v>32</v>
      </c>
      <c r="N409" s="141" t="s">
        <v>50</v>
      </c>
      <c r="P409" s="142">
        <f>O409*H409</f>
        <v>0</v>
      </c>
      <c r="Q409" s="142">
        <v>0.22394</v>
      </c>
      <c r="R409" s="142">
        <f>Q409*H409</f>
        <v>0.67181999999999997</v>
      </c>
      <c r="S409" s="142">
        <v>0</v>
      </c>
      <c r="T409" s="143">
        <f>S409*H409</f>
        <v>0</v>
      </c>
      <c r="AR409" s="144" t="s">
        <v>185</v>
      </c>
      <c r="AT409" s="144" t="s">
        <v>180</v>
      </c>
      <c r="AU409" s="144" t="s">
        <v>88</v>
      </c>
      <c r="AY409" s="18" t="s">
        <v>178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86</v>
      </c>
      <c r="BK409" s="145">
        <f>ROUND(I409*H409,2)</f>
        <v>0</v>
      </c>
      <c r="BL409" s="18" t="s">
        <v>185</v>
      </c>
      <c r="BM409" s="144" t="s">
        <v>3381</v>
      </c>
    </row>
    <row r="410" spans="2:65" s="1" customFormat="1" ht="10.199999999999999">
      <c r="B410" s="34"/>
      <c r="D410" s="146" t="s">
        <v>187</v>
      </c>
      <c r="F410" s="147" t="s">
        <v>1483</v>
      </c>
      <c r="I410" s="148"/>
      <c r="L410" s="34"/>
      <c r="M410" s="149"/>
      <c r="T410" s="55"/>
      <c r="AT410" s="18" t="s">
        <v>187</v>
      </c>
      <c r="AU410" s="18" t="s">
        <v>88</v>
      </c>
    </row>
    <row r="411" spans="2:65" s="12" customFormat="1" ht="10.199999999999999">
      <c r="B411" s="150"/>
      <c r="D411" s="151" t="s">
        <v>189</v>
      </c>
      <c r="E411" s="152" t="s">
        <v>32</v>
      </c>
      <c r="F411" s="153" t="s">
        <v>190</v>
      </c>
      <c r="H411" s="152" t="s">
        <v>32</v>
      </c>
      <c r="I411" s="154"/>
      <c r="L411" s="150"/>
      <c r="M411" s="155"/>
      <c r="T411" s="156"/>
      <c r="AT411" s="152" t="s">
        <v>189</v>
      </c>
      <c r="AU411" s="152" t="s">
        <v>88</v>
      </c>
      <c r="AV411" s="12" t="s">
        <v>86</v>
      </c>
      <c r="AW411" s="12" t="s">
        <v>41</v>
      </c>
      <c r="AX411" s="12" t="s">
        <v>79</v>
      </c>
      <c r="AY411" s="152" t="s">
        <v>178</v>
      </c>
    </row>
    <row r="412" spans="2:65" s="12" customFormat="1" ht="10.199999999999999">
      <c r="B412" s="150"/>
      <c r="D412" s="151" t="s">
        <v>189</v>
      </c>
      <c r="E412" s="152" t="s">
        <v>32</v>
      </c>
      <c r="F412" s="153" t="s">
        <v>2813</v>
      </c>
      <c r="H412" s="152" t="s">
        <v>32</v>
      </c>
      <c r="I412" s="154"/>
      <c r="L412" s="150"/>
      <c r="M412" s="155"/>
      <c r="T412" s="156"/>
      <c r="AT412" s="152" t="s">
        <v>189</v>
      </c>
      <c r="AU412" s="152" t="s">
        <v>88</v>
      </c>
      <c r="AV412" s="12" t="s">
        <v>86</v>
      </c>
      <c r="AW412" s="12" t="s">
        <v>41</v>
      </c>
      <c r="AX412" s="12" t="s">
        <v>79</v>
      </c>
      <c r="AY412" s="152" t="s">
        <v>178</v>
      </c>
    </row>
    <row r="413" spans="2:65" s="12" customFormat="1" ht="10.199999999999999">
      <c r="B413" s="150"/>
      <c r="D413" s="151" t="s">
        <v>189</v>
      </c>
      <c r="E413" s="152" t="s">
        <v>32</v>
      </c>
      <c r="F413" s="153" t="s">
        <v>475</v>
      </c>
      <c r="H413" s="152" t="s">
        <v>32</v>
      </c>
      <c r="I413" s="154"/>
      <c r="L413" s="150"/>
      <c r="M413" s="155"/>
      <c r="T413" s="156"/>
      <c r="AT413" s="152" t="s">
        <v>189</v>
      </c>
      <c r="AU413" s="152" t="s">
        <v>88</v>
      </c>
      <c r="AV413" s="12" t="s">
        <v>86</v>
      </c>
      <c r="AW413" s="12" t="s">
        <v>41</v>
      </c>
      <c r="AX413" s="12" t="s">
        <v>79</v>
      </c>
      <c r="AY413" s="152" t="s">
        <v>178</v>
      </c>
    </row>
    <row r="414" spans="2:65" s="13" customFormat="1" ht="10.199999999999999">
      <c r="B414" s="157"/>
      <c r="D414" s="151" t="s">
        <v>189</v>
      </c>
      <c r="E414" s="158" t="s">
        <v>32</v>
      </c>
      <c r="F414" s="159" t="s">
        <v>3382</v>
      </c>
      <c r="H414" s="160">
        <v>2</v>
      </c>
      <c r="I414" s="161"/>
      <c r="L414" s="157"/>
      <c r="M414" s="162"/>
      <c r="T414" s="163"/>
      <c r="AT414" s="158" t="s">
        <v>189</v>
      </c>
      <c r="AU414" s="158" t="s">
        <v>88</v>
      </c>
      <c r="AV414" s="13" t="s">
        <v>88</v>
      </c>
      <c r="AW414" s="13" t="s">
        <v>41</v>
      </c>
      <c r="AX414" s="13" t="s">
        <v>79</v>
      </c>
      <c r="AY414" s="158" t="s">
        <v>178</v>
      </c>
    </row>
    <row r="415" spans="2:65" s="13" customFormat="1" ht="10.199999999999999">
      <c r="B415" s="157"/>
      <c r="D415" s="151" t="s">
        <v>189</v>
      </c>
      <c r="E415" s="158" t="s">
        <v>32</v>
      </c>
      <c r="F415" s="159" t="s">
        <v>3383</v>
      </c>
      <c r="H415" s="160">
        <v>1</v>
      </c>
      <c r="I415" s="161"/>
      <c r="L415" s="157"/>
      <c r="M415" s="162"/>
      <c r="T415" s="163"/>
      <c r="AT415" s="158" t="s">
        <v>189</v>
      </c>
      <c r="AU415" s="158" t="s">
        <v>88</v>
      </c>
      <c r="AV415" s="13" t="s">
        <v>88</v>
      </c>
      <c r="AW415" s="13" t="s">
        <v>41</v>
      </c>
      <c r="AX415" s="13" t="s">
        <v>79</v>
      </c>
      <c r="AY415" s="158" t="s">
        <v>178</v>
      </c>
    </row>
    <row r="416" spans="2:65" s="14" customFormat="1" ht="10.199999999999999">
      <c r="B416" s="164"/>
      <c r="D416" s="151" t="s">
        <v>189</v>
      </c>
      <c r="E416" s="165" t="s">
        <v>32</v>
      </c>
      <c r="F416" s="166" t="s">
        <v>192</v>
      </c>
      <c r="H416" s="167">
        <v>3</v>
      </c>
      <c r="I416" s="168"/>
      <c r="L416" s="164"/>
      <c r="M416" s="169"/>
      <c r="T416" s="170"/>
      <c r="AT416" s="165" t="s">
        <v>189</v>
      </c>
      <c r="AU416" s="165" t="s">
        <v>88</v>
      </c>
      <c r="AV416" s="14" t="s">
        <v>185</v>
      </c>
      <c r="AW416" s="14" t="s">
        <v>41</v>
      </c>
      <c r="AX416" s="14" t="s">
        <v>86</v>
      </c>
      <c r="AY416" s="165" t="s">
        <v>178</v>
      </c>
    </row>
    <row r="417" spans="2:65" s="1" customFormat="1" ht="24.15" customHeight="1">
      <c r="B417" s="34"/>
      <c r="C417" s="171" t="s">
        <v>526</v>
      </c>
      <c r="D417" s="171" t="s">
        <v>398</v>
      </c>
      <c r="E417" s="172" t="s">
        <v>1502</v>
      </c>
      <c r="F417" s="173" t="s">
        <v>1503</v>
      </c>
      <c r="G417" s="174" t="s">
        <v>219</v>
      </c>
      <c r="H417" s="175">
        <v>3.06</v>
      </c>
      <c r="I417" s="176"/>
      <c r="J417" s="177">
        <f>ROUND(I417*H417,2)</f>
        <v>0</v>
      </c>
      <c r="K417" s="173" t="s">
        <v>184</v>
      </c>
      <c r="L417" s="178"/>
      <c r="M417" s="179" t="s">
        <v>32</v>
      </c>
      <c r="N417" s="180" t="s">
        <v>50</v>
      </c>
      <c r="P417" s="142">
        <f>O417*H417</f>
        <v>0</v>
      </c>
      <c r="Q417" s="142">
        <v>6.8000000000000005E-2</v>
      </c>
      <c r="R417" s="142">
        <f>Q417*H417</f>
        <v>0.20808000000000001</v>
      </c>
      <c r="S417" s="142">
        <v>0</v>
      </c>
      <c r="T417" s="143">
        <f>S417*H417</f>
        <v>0</v>
      </c>
      <c r="AR417" s="144" t="s">
        <v>241</v>
      </c>
      <c r="AT417" s="144" t="s">
        <v>398</v>
      </c>
      <c r="AU417" s="144" t="s">
        <v>88</v>
      </c>
      <c r="AY417" s="18" t="s">
        <v>178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86</v>
      </c>
      <c r="BK417" s="145">
        <f>ROUND(I417*H417,2)</f>
        <v>0</v>
      </c>
      <c r="BL417" s="18" t="s">
        <v>185</v>
      </c>
      <c r="BM417" s="144" t="s">
        <v>3384</v>
      </c>
    </row>
    <row r="418" spans="2:65" s="13" customFormat="1" ht="10.199999999999999">
      <c r="B418" s="157"/>
      <c r="D418" s="151" t="s">
        <v>189</v>
      </c>
      <c r="F418" s="159" t="s">
        <v>1086</v>
      </c>
      <c r="H418" s="160">
        <v>3.06</v>
      </c>
      <c r="I418" s="161"/>
      <c r="L418" s="157"/>
      <c r="M418" s="162"/>
      <c r="T418" s="163"/>
      <c r="AT418" s="158" t="s">
        <v>189</v>
      </c>
      <c r="AU418" s="158" t="s">
        <v>88</v>
      </c>
      <c r="AV418" s="13" t="s">
        <v>88</v>
      </c>
      <c r="AW418" s="13" t="s">
        <v>4</v>
      </c>
      <c r="AX418" s="13" t="s">
        <v>86</v>
      </c>
      <c r="AY418" s="158" t="s">
        <v>178</v>
      </c>
    </row>
    <row r="419" spans="2:65" s="1" customFormat="1" ht="33" customHeight="1">
      <c r="B419" s="34"/>
      <c r="C419" s="133" t="s">
        <v>532</v>
      </c>
      <c r="D419" s="133" t="s">
        <v>180</v>
      </c>
      <c r="E419" s="134" t="s">
        <v>1075</v>
      </c>
      <c r="F419" s="135" t="s">
        <v>1076</v>
      </c>
      <c r="G419" s="136" t="s">
        <v>219</v>
      </c>
      <c r="H419" s="137">
        <v>1</v>
      </c>
      <c r="I419" s="138"/>
      <c r="J419" s="139">
        <f>ROUND(I419*H419,2)</f>
        <v>0</v>
      </c>
      <c r="K419" s="135" t="s">
        <v>184</v>
      </c>
      <c r="L419" s="34"/>
      <c r="M419" s="140" t="s">
        <v>32</v>
      </c>
      <c r="N419" s="141" t="s">
        <v>50</v>
      </c>
      <c r="P419" s="142">
        <f>O419*H419</f>
        <v>0</v>
      </c>
      <c r="Q419" s="142">
        <v>0.22394</v>
      </c>
      <c r="R419" s="142">
        <f>Q419*H419</f>
        <v>0.22394</v>
      </c>
      <c r="S419" s="142">
        <v>0</v>
      </c>
      <c r="T419" s="143">
        <f>S419*H419</f>
        <v>0</v>
      </c>
      <c r="AR419" s="144" t="s">
        <v>185</v>
      </c>
      <c r="AT419" s="144" t="s">
        <v>180</v>
      </c>
      <c r="AU419" s="144" t="s">
        <v>88</v>
      </c>
      <c r="AY419" s="18" t="s">
        <v>178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8" t="s">
        <v>86</v>
      </c>
      <c r="BK419" s="145">
        <f>ROUND(I419*H419,2)</f>
        <v>0</v>
      </c>
      <c r="BL419" s="18" t="s">
        <v>185</v>
      </c>
      <c r="BM419" s="144" t="s">
        <v>3385</v>
      </c>
    </row>
    <row r="420" spans="2:65" s="1" customFormat="1" ht="10.199999999999999">
      <c r="B420" s="34"/>
      <c r="D420" s="146" t="s">
        <v>187</v>
      </c>
      <c r="F420" s="147" t="s">
        <v>1078</v>
      </c>
      <c r="I420" s="148"/>
      <c r="L420" s="34"/>
      <c r="M420" s="149"/>
      <c r="T420" s="55"/>
      <c r="AT420" s="18" t="s">
        <v>187</v>
      </c>
      <c r="AU420" s="18" t="s">
        <v>88</v>
      </c>
    </row>
    <row r="421" spans="2:65" s="12" customFormat="1" ht="10.199999999999999">
      <c r="B421" s="150"/>
      <c r="D421" s="151" t="s">
        <v>189</v>
      </c>
      <c r="E421" s="152" t="s">
        <v>32</v>
      </c>
      <c r="F421" s="153" t="s">
        <v>190</v>
      </c>
      <c r="H421" s="152" t="s">
        <v>32</v>
      </c>
      <c r="I421" s="154"/>
      <c r="L421" s="150"/>
      <c r="M421" s="155"/>
      <c r="T421" s="156"/>
      <c r="AT421" s="152" t="s">
        <v>189</v>
      </c>
      <c r="AU421" s="152" t="s">
        <v>88</v>
      </c>
      <c r="AV421" s="12" t="s">
        <v>86</v>
      </c>
      <c r="AW421" s="12" t="s">
        <v>41</v>
      </c>
      <c r="AX421" s="12" t="s">
        <v>79</v>
      </c>
      <c r="AY421" s="152" t="s">
        <v>178</v>
      </c>
    </row>
    <row r="422" spans="2:65" s="12" customFormat="1" ht="10.199999999999999">
      <c r="B422" s="150"/>
      <c r="D422" s="151" t="s">
        <v>189</v>
      </c>
      <c r="E422" s="152" t="s">
        <v>32</v>
      </c>
      <c r="F422" s="153" t="s">
        <v>2813</v>
      </c>
      <c r="H422" s="152" t="s">
        <v>32</v>
      </c>
      <c r="I422" s="154"/>
      <c r="L422" s="150"/>
      <c r="M422" s="155"/>
      <c r="T422" s="156"/>
      <c r="AT422" s="152" t="s">
        <v>189</v>
      </c>
      <c r="AU422" s="152" t="s">
        <v>88</v>
      </c>
      <c r="AV422" s="12" t="s">
        <v>86</v>
      </c>
      <c r="AW422" s="12" t="s">
        <v>41</v>
      </c>
      <c r="AX422" s="12" t="s">
        <v>79</v>
      </c>
      <c r="AY422" s="152" t="s">
        <v>178</v>
      </c>
    </row>
    <row r="423" spans="2:65" s="12" customFormat="1" ht="10.199999999999999">
      <c r="B423" s="150"/>
      <c r="D423" s="151" t="s">
        <v>189</v>
      </c>
      <c r="E423" s="152" t="s">
        <v>32</v>
      </c>
      <c r="F423" s="153" t="s">
        <v>475</v>
      </c>
      <c r="H423" s="152" t="s">
        <v>32</v>
      </c>
      <c r="I423" s="154"/>
      <c r="L423" s="150"/>
      <c r="M423" s="155"/>
      <c r="T423" s="156"/>
      <c r="AT423" s="152" t="s">
        <v>189</v>
      </c>
      <c r="AU423" s="152" t="s">
        <v>88</v>
      </c>
      <c r="AV423" s="12" t="s">
        <v>86</v>
      </c>
      <c r="AW423" s="12" t="s">
        <v>41</v>
      </c>
      <c r="AX423" s="12" t="s">
        <v>79</v>
      </c>
      <c r="AY423" s="152" t="s">
        <v>178</v>
      </c>
    </row>
    <row r="424" spans="2:65" s="13" customFormat="1" ht="10.199999999999999">
      <c r="B424" s="157"/>
      <c r="D424" s="151" t="s">
        <v>189</v>
      </c>
      <c r="E424" s="158" t="s">
        <v>32</v>
      </c>
      <c r="F424" s="159" t="s">
        <v>3383</v>
      </c>
      <c r="H424" s="160">
        <v>1</v>
      </c>
      <c r="I424" s="161"/>
      <c r="L424" s="157"/>
      <c r="M424" s="162"/>
      <c r="T424" s="163"/>
      <c r="AT424" s="158" t="s">
        <v>189</v>
      </c>
      <c r="AU424" s="158" t="s">
        <v>88</v>
      </c>
      <c r="AV424" s="13" t="s">
        <v>88</v>
      </c>
      <c r="AW424" s="13" t="s">
        <v>41</v>
      </c>
      <c r="AX424" s="13" t="s">
        <v>79</v>
      </c>
      <c r="AY424" s="158" t="s">
        <v>178</v>
      </c>
    </row>
    <row r="425" spans="2:65" s="14" customFormat="1" ht="10.199999999999999">
      <c r="B425" s="164"/>
      <c r="D425" s="151" t="s">
        <v>189</v>
      </c>
      <c r="E425" s="165" t="s">
        <v>32</v>
      </c>
      <c r="F425" s="166" t="s">
        <v>192</v>
      </c>
      <c r="H425" s="167">
        <v>1</v>
      </c>
      <c r="I425" s="168"/>
      <c r="L425" s="164"/>
      <c r="M425" s="169"/>
      <c r="T425" s="170"/>
      <c r="AT425" s="165" t="s">
        <v>189</v>
      </c>
      <c r="AU425" s="165" t="s">
        <v>88</v>
      </c>
      <c r="AV425" s="14" t="s">
        <v>185</v>
      </c>
      <c r="AW425" s="14" t="s">
        <v>41</v>
      </c>
      <c r="AX425" s="14" t="s">
        <v>86</v>
      </c>
      <c r="AY425" s="165" t="s">
        <v>178</v>
      </c>
    </row>
    <row r="426" spans="2:65" s="1" customFormat="1" ht="24.15" customHeight="1">
      <c r="B426" s="34"/>
      <c r="C426" s="171" t="s">
        <v>540</v>
      </c>
      <c r="D426" s="171" t="s">
        <v>398</v>
      </c>
      <c r="E426" s="172" t="s">
        <v>1083</v>
      </c>
      <c r="F426" s="173" t="s">
        <v>1084</v>
      </c>
      <c r="G426" s="174" t="s">
        <v>219</v>
      </c>
      <c r="H426" s="175">
        <v>1.02</v>
      </c>
      <c r="I426" s="176"/>
      <c r="J426" s="177">
        <f>ROUND(I426*H426,2)</f>
        <v>0</v>
      </c>
      <c r="K426" s="173" t="s">
        <v>184</v>
      </c>
      <c r="L426" s="178"/>
      <c r="M426" s="179" t="s">
        <v>32</v>
      </c>
      <c r="N426" s="180" t="s">
        <v>50</v>
      </c>
      <c r="P426" s="142">
        <f>O426*H426</f>
        <v>0</v>
      </c>
      <c r="Q426" s="142">
        <v>8.1000000000000003E-2</v>
      </c>
      <c r="R426" s="142">
        <f>Q426*H426</f>
        <v>8.2619999999999999E-2</v>
      </c>
      <c r="S426" s="142">
        <v>0</v>
      </c>
      <c r="T426" s="143">
        <f>S426*H426</f>
        <v>0</v>
      </c>
      <c r="AR426" s="144" t="s">
        <v>241</v>
      </c>
      <c r="AT426" s="144" t="s">
        <v>398</v>
      </c>
      <c r="AU426" s="144" t="s">
        <v>88</v>
      </c>
      <c r="AY426" s="18" t="s">
        <v>178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8" t="s">
        <v>86</v>
      </c>
      <c r="BK426" s="145">
        <f>ROUND(I426*H426,2)</f>
        <v>0</v>
      </c>
      <c r="BL426" s="18" t="s">
        <v>185</v>
      </c>
      <c r="BM426" s="144" t="s">
        <v>3386</v>
      </c>
    </row>
    <row r="427" spans="2:65" s="13" customFormat="1" ht="10.199999999999999">
      <c r="B427" s="157"/>
      <c r="D427" s="151" t="s">
        <v>189</v>
      </c>
      <c r="F427" s="159" t="s">
        <v>784</v>
      </c>
      <c r="H427" s="160">
        <v>1.02</v>
      </c>
      <c r="I427" s="161"/>
      <c r="L427" s="157"/>
      <c r="M427" s="162"/>
      <c r="T427" s="163"/>
      <c r="AT427" s="158" t="s">
        <v>189</v>
      </c>
      <c r="AU427" s="158" t="s">
        <v>88</v>
      </c>
      <c r="AV427" s="13" t="s">
        <v>88</v>
      </c>
      <c r="AW427" s="13" t="s">
        <v>4</v>
      </c>
      <c r="AX427" s="13" t="s">
        <v>86</v>
      </c>
      <c r="AY427" s="158" t="s">
        <v>178</v>
      </c>
    </row>
    <row r="428" spans="2:65" s="1" customFormat="1" ht="49.05" customHeight="1">
      <c r="B428" s="34"/>
      <c r="C428" s="133" t="s">
        <v>549</v>
      </c>
      <c r="D428" s="133" t="s">
        <v>180</v>
      </c>
      <c r="E428" s="134" t="s">
        <v>481</v>
      </c>
      <c r="F428" s="135" t="s">
        <v>482</v>
      </c>
      <c r="G428" s="136" t="s">
        <v>277</v>
      </c>
      <c r="H428" s="137">
        <v>0.45</v>
      </c>
      <c r="I428" s="138"/>
      <c r="J428" s="139">
        <f>ROUND(I428*H428,2)</f>
        <v>0</v>
      </c>
      <c r="K428" s="135" t="s">
        <v>184</v>
      </c>
      <c r="L428" s="34"/>
      <c r="M428" s="140" t="s">
        <v>32</v>
      </c>
      <c r="N428" s="141" t="s">
        <v>50</v>
      </c>
      <c r="P428" s="142">
        <f>O428*H428</f>
        <v>0</v>
      </c>
      <c r="Q428" s="142">
        <v>0</v>
      </c>
      <c r="R428" s="142">
        <f>Q428*H428</f>
        <v>0</v>
      </c>
      <c r="S428" s="142">
        <v>0</v>
      </c>
      <c r="T428" s="143">
        <f>S428*H428</f>
        <v>0</v>
      </c>
      <c r="AR428" s="144" t="s">
        <v>185</v>
      </c>
      <c r="AT428" s="144" t="s">
        <v>180</v>
      </c>
      <c r="AU428" s="144" t="s">
        <v>88</v>
      </c>
      <c r="AY428" s="18" t="s">
        <v>178</v>
      </c>
      <c r="BE428" s="145">
        <f>IF(N428="základní",J428,0)</f>
        <v>0</v>
      </c>
      <c r="BF428" s="145">
        <f>IF(N428="snížená",J428,0)</f>
        <v>0</v>
      </c>
      <c r="BG428" s="145">
        <f>IF(N428="zákl. přenesená",J428,0)</f>
        <v>0</v>
      </c>
      <c r="BH428" s="145">
        <f>IF(N428="sníž. přenesená",J428,0)</f>
        <v>0</v>
      </c>
      <c r="BI428" s="145">
        <f>IF(N428="nulová",J428,0)</f>
        <v>0</v>
      </c>
      <c r="BJ428" s="18" t="s">
        <v>86</v>
      </c>
      <c r="BK428" s="145">
        <f>ROUND(I428*H428,2)</f>
        <v>0</v>
      </c>
      <c r="BL428" s="18" t="s">
        <v>185</v>
      </c>
      <c r="BM428" s="144" t="s">
        <v>3387</v>
      </c>
    </row>
    <row r="429" spans="2:65" s="1" customFormat="1" ht="10.199999999999999">
      <c r="B429" s="34"/>
      <c r="D429" s="146" t="s">
        <v>187</v>
      </c>
      <c r="F429" s="147" t="s">
        <v>484</v>
      </c>
      <c r="I429" s="148"/>
      <c r="L429" s="34"/>
      <c r="M429" s="149"/>
      <c r="T429" s="55"/>
      <c r="AT429" s="18" t="s">
        <v>187</v>
      </c>
      <c r="AU429" s="18" t="s">
        <v>88</v>
      </c>
    </row>
    <row r="430" spans="2:65" s="12" customFormat="1" ht="10.199999999999999">
      <c r="B430" s="150"/>
      <c r="D430" s="151" t="s">
        <v>189</v>
      </c>
      <c r="E430" s="152" t="s">
        <v>32</v>
      </c>
      <c r="F430" s="153" t="s">
        <v>190</v>
      </c>
      <c r="H430" s="152" t="s">
        <v>32</v>
      </c>
      <c r="I430" s="154"/>
      <c r="L430" s="150"/>
      <c r="M430" s="155"/>
      <c r="T430" s="156"/>
      <c r="AT430" s="152" t="s">
        <v>189</v>
      </c>
      <c r="AU430" s="152" t="s">
        <v>88</v>
      </c>
      <c r="AV430" s="12" t="s">
        <v>86</v>
      </c>
      <c r="AW430" s="12" t="s">
        <v>41</v>
      </c>
      <c r="AX430" s="12" t="s">
        <v>79</v>
      </c>
      <c r="AY430" s="152" t="s">
        <v>178</v>
      </c>
    </row>
    <row r="431" spans="2:65" s="12" customFormat="1" ht="10.199999999999999">
      <c r="B431" s="150"/>
      <c r="D431" s="151" t="s">
        <v>189</v>
      </c>
      <c r="E431" s="152" t="s">
        <v>32</v>
      </c>
      <c r="F431" s="153" t="s">
        <v>2813</v>
      </c>
      <c r="H431" s="152" t="s">
        <v>32</v>
      </c>
      <c r="I431" s="154"/>
      <c r="L431" s="150"/>
      <c r="M431" s="155"/>
      <c r="T431" s="156"/>
      <c r="AT431" s="152" t="s">
        <v>189</v>
      </c>
      <c r="AU431" s="152" t="s">
        <v>88</v>
      </c>
      <c r="AV431" s="12" t="s">
        <v>86</v>
      </c>
      <c r="AW431" s="12" t="s">
        <v>41</v>
      </c>
      <c r="AX431" s="12" t="s">
        <v>79</v>
      </c>
      <c r="AY431" s="152" t="s">
        <v>178</v>
      </c>
    </row>
    <row r="432" spans="2:65" s="12" customFormat="1" ht="10.199999999999999">
      <c r="B432" s="150"/>
      <c r="D432" s="151" t="s">
        <v>189</v>
      </c>
      <c r="E432" s="152" t="s">
        <v>32</v>
      </c>
      <c r="F432" s="153" t="s">
        <v>475</v>
      </c>
      <c r="H432" s="152" t="s">
        <v>32</v>
      </c>
      <c r="I432" s="154"/>
      <c r="L432" s="150"/>
      <c r="M432" s="155"/>
      <c r="T432" s="156"/>
      <c r="AT432" s="152" t="s">
        <v>189</v>
      </c>
      <c r="AU432" s="152" t="s">
        <v>88</v>
      </c>
      <c r="AV432" s="12" t="s">
        <v>86</v>
      </c>
      <c r="AW432" s="12" t="s">
        <v>41</v>
      </c>
      <c r="AX432" s="12" t="s">
        <v>79</v>
      </c>
      <c r="AY432" s="152" t="s">
        <v>178</v>
      </c>
    </row>
    <row r="433" spans="2:65" s="12" customFormat="1" ht="10.199999999999999">
      <c r="B433" s="150"/>
      <c r="D433" s="151" t="s">
        <v>189</v>
      </c>
      <c r="E433" s="152" t="s">
        <v>32</v>
      </c>
      <c r="F433" s="153" t="s">
        <v>1088</v>
      </c>
      <c r="H433" s="152" t="s">
        <v>32</v>
      </c>
      <c r="I433" s="154"/>
      <c r="L433" s="150"/>
      <c r="M433" s="155"/>
      <c r="T433" s="156"/>
      <c r="AT433" s="152" t="s">
        <v>189</v>
      </c>
      <c r="AU433" s="152" t="s">
        <v>88</v>
      </c>
      <c r="AV433" s="12" t="s">
        <v>86</v>
      </c>
      <c r="AW433" s="12" t="s">
        <v>41</v>
      </c>
      <c r="AX433" s="12" t="s">
        <v>79</v>
      </c>
      <c r="AY433" s="152" t="s">
        <v>178</v>
      </c>
    </row>
    <row r="434" spans="2:65" s="13" customFormat="1" ht="10.199999999999999">
      <c r="B434" s="157"/>
      <c r="D434" s="151" t="s">
        <v>189</v>
      </c>
      <c r="E434" s="158" t="s">
        <v>32</v>
      </c>
      <c r="F434" s="159" t="s">
        <v>3388</v>
      </c>
      <c r="H434" s="160">
        <v>0.45</v>
      </c>
      <c r="I434" s="161"/>
      <c r="L434" s="157"/>
      <c r="M434" s="162"/>
      <c r="T434" s="163"/>
      <c r="AT434" s="158" t="s">
        <v>189</v>
      </c>
      <c r="AU434" s="158" t="s">
        <v>88</v>
      </c>
      <c r="AV434" s="13" t="s">
        <v>88</v>
      </c>
      <c r="AW434" s="13" t="s">
        <v>41</v>
      </c>
      <c r="AX434" s="13" t="s">
        <v>79</v>
      </c>
      <c r="AY434" s="158" t="s">
        <v>178</v>
      </c>
    </row>
    <row r="435" spans="2:65" s="14" customFormat="1" ht="10.199999999999999">
      <c r="B435" s="164"/>
      <c r="D435" s="151" t="s">
        <v>189</v>
      </c>
      <c r="E435" s="165" t="s">
        <v>32</v>
      </c>
      <c r="F435" s="166" t="s">
        <v>192</v>
      </c>
      <c r="H435" s="167">
        <v>0.45</v>
      </c>
      <c r="I435" s="168"/>
      <c r="L435" s="164"/>
      <c r="M435" s="169"/>
      <c r="T435" s="170"/>
      <c r="AT435" s="165" t="s">
        <v>189</v>
      </c>
      <c r="AU435" s="165" t="s">
        <v>88</v>
      </c>
      <c r="AV435" s="14" t="s">
        <v>185</v>
      </c>
      <c r="AW435" s="14" t="s">
        <v>41</v>
      </c>
      <c r="AX435" s="14" t="s">
        <v>86</v>
      </c>
      <c r="AY435" s="165" t="s">
        <v>178</v>
      </c>
    </row>
    <row r="436" spans="2:65" s="1" customFormat="1" ht="37.799999999999997" customHeight="1">
      <c r="B436" s="34"/>
      <c r="C436" s="133" t="s">
        <v>555</v>
      </c>
      <c r="D436" s="133" t="s">
        <v>180</v>
      </c>
      <c r="E436" s="134" t="s">
        <v>488</v>
      </c>
      <c r="F436" s="135" t="s">
        <v>489</v>
      </c>
      <c r="G436" s="136" t="s">
        <v>234</v>
      </c>
      <c r="H436" s="137">
        <v>1.2</v>
      </c>
      <c r="I436" s="138"/>
      <c r="J436" s="139">
        <f>ROUND(I436*H436,2)</f>
        <v>0</v>
      </c>
      <c r="K436" s="135" t="s">
        <v>184</v>
      </c>
      <c r="L436" s="34"/>
      <c r="M436" s="140" t="s">
        <v>32</v>
      </c>
      <c r="N436" s="141" t="s">
        <v>50</v>
      </c>
      <c r="P436" s="142">
        <f>O436*H436</f>
        <v>0</v>
      </c>
      <c r="Q436" s="142">
        <v>6.3200000000000001E-3</v>
      </c>
      <c r="R436" s="142">
        <f>Q436*H436</f>
        <v>7.5839999999999996E-3</v>
      </c>
      <c r="S436" s="142">
        <v>0</v>
      </c>
      <c r="T436" s="143">
        <f>S436*H436</f>
        <v>0</v>
      </c>
      <c r="AR436" s="144" t="s">
        <v>185</v>
      </c>
      <c r="AT436" s="144" t="s">
        <v>180</v>
      </c>
      <c r="AU436" s="144" t="s">
        <v>88</v>
      </c>
      <c r="AY436" s="18" t="s">
        <v>178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8" t="s">
        <v>86</v>
      </c>
      <c r="BK436" s="145">
        <f>ROUND(I436*H436,2)</f>
        <v>0</v>
      </c>
      <c r="BL436" s="18" t="s">
        <v>185</v>
      </c>
      <c r="BM436" s="144" t="s">
        <v>3389</v>
      </c>
    </row>
    <row r="437" spans="2:65" s="1" customFormat="1" ht="10.199999999999999">
      <c r="B437" s="34"/>
      <c r="D437" s="146" t="s">
        <v>187</v>
      </c>
      <c r="F437" s="147" t="s">
        <v>491</v>
      </c>
      <c r="I437" s="148"/>
      <c r="L437" s="34"/>
      <c r="M437" s="149"/>
      <c r="T437" s="55"/>
      <c r="AT437" s="18" t="s">
        <v>187</v>
      </c>
      <c r="AU437" s="18" t="s">
        <v>88</v>
      </c>
    </row>
    <row r="438" spans="2:65" s="12" customFormat="1" ht="10.199999999999999">
      <c r="B438" s="150"/>
      <c r="D438" s="151" t="s">
        <v>189</v>
      </c>
      <c r="E438" s="152" t="s">
        <v>32</v>
      </c>
      <c r="F438" s="153" t="s">
        <v>190</v>
      </c>
      <c r="H438" s="152" t="s">
        <v>32</v>
      </c>
      <c r="I438" s="154"/>
      <c r="L438" s="150"/>
      <c r="M438" s="155"/>
      <c r="T438" s="156"/>
      <c r="AT438" s="152" t="s">
        <v>189</v>
      </c>
      <c r="AU438" s="152" t="s">
        <v>88</v>
      </c>
      <c r="AV438" s="12" t="s">
        <v>86</v>
      </c>
      <c r="AW438" s="12" t="s">
        <v>41</v>
      </c>
      <c r="AX438" s="12" t="s">
        <v>79</v>
      </c>
      <c r="AY438" s="152" t="s">
        <v>178</v>
      </c>
    </row>
    <row r="439" spans="2:65" s="12" customFormat="1" ht="10.199999999999999">
      <c r="B439" s="150"/>
      <c r="D439" s="151" t="s">
        <v>189</v>
      </c>
      <c r="E439" s="152" t="s">
        <v>32</v>
      </c>
      <c r="F439" s="153" t="s">
        <v>2813</v>
      </c>
      <c r="H439" s="152" t="s">
        <v>32</v>
      </c>
      <c r="I439" s="154"/>
      <c r="L439" s="150"/>
      <c r="M439" s="155"/>
      <c r="T439" s="156"/>
      <c r="AT439" s="152" t="s">
        <v>189</v>
      </c>
      <c r="AU439" s="152" t="s">
        <v>88</v>
      </c>
      <c r="AV439" s="12" t="s">
        <v>86</v>
      </c>
      <c r="AW439" s="12" t="s">
        <v>41</v>
      </c>
      <c r="AX439" s="12" t="s">
        <v>79</v>
      </c>
      <c r="AY439" s="152" t="s">
        <v>178</v>
      </c>
    </row>
    <row r="440" spans="2:65" s="12" customFormat="1" ht="10.199999999999999">
      <c r="B440" s="150"/>
      <c r="D440" s="151" t="s">
        <v>189</v>
      </c>
      <c r="E440" s="152" t="s">
        <v>32</v>
      </c>
      <c r="F440" s="153" t="s">
        <v>475</v>
      </c>
      <c r="H440" s="152" t="s">
        <v>32</v>
      </c>
      <c r="I440" s="154"/>
      <c r="L440" s="150"/>
      <c r="M440" s="155"/>
      <c r="T440" s="156"/>
      <c r="AT440" s="152" t="s">
        <v>189</v>
      </c>
      <c r="AU440" s="152" t="s">
        <v>88</v>
      </c>
      <c r="AV440" s="12" t="s">
        <v>86</v>
      </c>
      <c r="AW440" s="12" t="s">
        <v>41</v>
      </c>
      <c r="AX440" s="12" t="s">
        <v>79</v>
      </c>
      <c r="AY440" s="152" t="s">
        <v>178</v>
      </c>
    </row>
    <row r="441" spans="2:65" s="12" customFormat="1" ht="10.199999999999999">
      <c r="B441" s="150"/>
      <c r="D441" s="151" t="s">
        <v>189</v>
      </c>
      <c r="E441" s="152" t="s">
        <v>32</v>
      </c>
      <c r="F441" s="153" t="s">
        <v>1088</v>
      </c>
      <c r="H441" s="152" t="s">
        <v>32</v>
      </c>
      <c r="I441" s="154"/>
      <c r="L441" s="150"/>
      <c r="M441" s="155"/>
      <c r="T441" s="156"/>
      <c r="AT441" s="152" t="s">
        <v>189</v>
      </c>
      <c r="AU441" s="152" t="s">
        <v>88</v>
      </c>
      <c r="AV441" s="12" t="s">
        <v>86</v>
      </c>
      <c r="AW441" s="12" t="s">
        <v>41</v>
      </c>
      <c r="AX441" s="12" t="s">
        <v>79</v>
      </c>
      <c r="AY441" s="152" t="s">
        <v>178</v>
      </c>
    </row>
    <row r="442" spans="2:65" s="13" customFormat="1" ht="10.199999999999999">
      <c r="B442" s="157"/>
      <c r="D442" s="151" t="s">
        <v>189</v>
      </c>
      <c r="E442" s="158" t="s">
        <v>32</v>
      </c>
      <c r="F442" s="159" t="s">
        <v>3390</v>
      </c>
      <c r="H442" s="160">
        <v>1.2</v>
      </c>
      <c r="I442" s="161"/>
      <c r="L442" s="157"/>
      <c r="M442" s="162"/>
      <c r="T442" s="163"/>
      <c r="AT442" s="158" t="s">
        <v>189</v>
      </c>
      <c r="AU442" s="158" t="s">
        <v>88</v>
      </c>
      <c r="AV442" s="13" t="s">
        <v>88</v>
      </c>
      <c r="AW442" s="13" t="s">
        <v>41</v>
      </c>
      <c r="AX442" s="13" t="s">
        <v>79</v>
      </c>
      <c r="AY442" s="158" t="s">
        <v>178</v>
      </c>
    </row>
    <row r="443" spans="2:65" s="14" customFormat="1" ht="10.199999999999999">
      <c r="B443" s="164"/>
      <c r="D443" s="151" t="s">
        <v>189</v>
      </c>
      <c r="E443" s="165" t="s">
        <v>32</v>
      </c>
      <c r="F443" s="166" t="s">
        <v>192</v>
      </c>
      <c r="H443" s="167">
        <v>1.2</v>
      </c>
      <c r="I443" s="168"/>
      <c r="L443" s="164"/>
      <c r="M443" s="169"/>
      <c r="T443" s="170"/>
      <c r="AT443" s="165" t="s">
        <v>189</v>
      </c>
      <c r="AU443" s="165" t="s">
        <v>88</v>
      </c>
      <c r="AV443" s="14" t="s">
        <v>185</v>
      </c>
      <c r="AW443" s="14" t="s">
        <v>41</v>
      </c>
      <c r="AX443" s="14" t="s">
        <v>86</v>
      </c>
      <c r="AY443" s="165" t="s">
        <v>178</v>
      </c>
    </row>
    <row r="444" spans="2:65" s="1" customFormat="1" ht="37.799999999999997" customHeight="1">
      <c r="B444" s="34"/>
      <c r="C444" s="133" t="s">
        <v>563</v>
      </c>
      <c r="D444" s="133" t="s">
        <v>180</v>
      </c>
      <c r="E444" s="134" t="s">
        <v>494</v>
      </c>
      <c r="F444" s="135" t="s">
        <v>495</v>
      </c>
      <c r="G444" s="136" t="s">
        <v>219</v>
      </c>
      <c r="H444" s="137">
        <v>1</v>
      </c>
      <c r="I444" s="138"/>
      <c r="J444" s="139">
        <f>ROUND(I444*H444,2)</f>
        <v>0</v>
      </c>
      <c r="K444" s="135" t="s">
        <v>184</v>
      </c>
      <c r="L444" s="34"/>
      <c r="M444" s="140" t="s">
        <v>32</v>
      </c>
      <c r="N444" s="141" t="s">
        <v>50</v>
      </c>
      <c r="P444" s="142">
        <f>O444*H444</f>
        <v>0</v>
      </c>
      <c r="Q444" s="142">
        <v>8.8319999999999996E-2</v>
      </c>
      <c r="R444" s="142">
        <f>Q444*H444</f>
        <v>8.8319999999999996E-2</v>
      </c>
      <c r="S444" s="142">
        <v>0</v>
      </c>
      <c r="T444" s="143">
        <f>S444*H444</f>
        <v>0</v>
      </c>
      <c r="AR444" s="144" t="s">
        <v>185</v>
      </c>
      <c r="AT444" s="144" t="s">
        <v>180</v>
      </c>
      <c r="AU444" s="144" t="s">
        <v>88</v>
      </c>
      <c r="AY444" s="18" t="s">
        <v>178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86</v>
      </c>
      <c r="BK444" s="145">
        <f>ROUND(I444*H444,2)</f>
        <v>0</v>
      </c>
      <c r="BL444" s="18" t="s">
        <v>185</v>
      </c>
      <c r="BM444" s="144" t="s">
        <v>3391</v>
      </c>
    </row>
    <row r="445" spans="2:65" s="1" customFormat="1" ht="10.199999999999999">
      <c r="B445" s="34"/>
      <c r="D445" s="146" t="s">
        <v>187</v>
      </c>
      <c r="F445" s="147" t="s">
        <v>497</v>
      </c>
      <c r="I445" s="148"/>
      <c r="L445" s="34"/>
      <c r="M445" s="149"/>
      <c r="T445" s="55"/>
      <c r="AT445" s="18" t="s">
        <v>187</v>
      </c>
      <c r="AU445" s="18" t="s">
        <v>88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190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88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2813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88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2" customFormat="1" ht="10.199999999999999">
      <c r="B448" s="150"/>
      <c r="D448" s="151" t="s">
        <v>189</v>
      </c>
      <c r="E448" s="152" t="s">
        <v>32</v>
      </c>
      <c r="F448" s="153" t="s">
        <v>475</v>
      </c>
      <c r="H448" s="152" t="s">
        <v>32</v>
      </c>
      <c r="I448" s="154"/>
      <c r="L448" s="150"/>
      <c r="M448" s="155"/>
      <c r="T448" s="156"/>
      <c r="AT448" s="152" t="s">
        <v>189</v>
      </c>
      <c r="AU448" s="152" t="s">
        <v>88</v>
      </c>
      <c r="AV448" s="12" t="s">
        <v>86</v>
      </c>
      <c r="AW448" s="12" t="s">
        <v>41</v>
      </c>
      <c r="AX448" s="12" t="s">
        <v>79</v>
      </c>
      <c r="AY448" s="152" t="s">
        <v>178</v>
      </c>
    </row>
    <row r="449" spans="2:65" s="13" customFormat="1" ht="10.199999999999999">
      <c r="B449" s="157"/>
      <c r="D449" s="151" t="s">
        <v>189</v>
      </c>
      <c r="E449" s="158" t="s">
        <v>32</v>
      </c>
      <c r="F449" s="159" t="s">
        <v>3392</v>
      </c>
      <c r="H449" s="160">
        <v>1</v>
      </c>
      <c r="I449" s="161"/>
      <c r="L449" s="157"/>
      <c r="M449" s="162"/>
      <c r="T449" s="163"/>
      <c r="AT449" s="158" t="s">
        <v>189</v>
      </c>
      <c r="AU449" s="158" t="s">
        <v>88</v>
      </c>
      <c r="AV449" s="13" t="s">
        <v>88</v>
      </c>
      <c r="AW449" s="13" t="s">
        <v>41</v>
      </c>
      <c r="AX449" s="13" t="s">
        <v>79</v>
      </c>
      <c r="AY449" s="158" t="s">
        <v>178</v>
      </c>
    </row>
    <row r="450" spans="2:65" s="14" customFormat="1" ht="10.199999999999999">
      <c r="B450" s="164"/>
      <c r="D450" s="151" t="s">
        <v>189</v>
      </c>
      <c r="E450" s="165" t="s">
        <v>32</v>
      </c>
      <c r="F450" s="166" t="s">
        <v>192</v>
      </c>
      <c r="H450" s="167">
        <v>1</v>
      </c>
      <c r="I450" s="168"/>
      <c r="L450" s="164"/>
      <c r="M450" s="169"/>
      <c r="T450" s="170"/>
      <c r="AT450" s="165" t="s">
        <v>189</v>
      </c>
      <c r="AU450" s="165" t="s">
        <v>88</v>
      </c>
      <c r="AV450" s="14" t="s">
        <v>185</v>
      </c>
      <c r="AW450" s="14" t="s">
        <v>41</v>
      </c>
      <c r="AX450" s="14" t="s">
        <v>86</v>
      </c>
      <c r="AY450" s="165" t="s">
        <v>178</v>
      </c>
    </row>
    <row r="451" spans="2:65" s="1" customFormat="1" ht="44.25" customHeight="1">
      <c r="B451" s="34"/>
      <c r="C451" s="133" t="s">
        <v>570</v>
      </c>
      <c r="D451" s="133" t="s">
        <v>180</v>
      </c>
      <c r="E451" s="134" t="s">
        <v>1510</v>
      </c>
      <c r="F451" s="135" t="s">
        <v>1511</v>
      </c>
      <c r="G451" s="136" t="s">
        <v>219</v>
      </c>
      <c r="H451" s="137">
        <v>1</v>
      </c>
      <c r="I451" s="138"/>
      <c r="J451" s="139">
        <f>ROUND(I451*H451,2)</f>
        <v>0</v>
      </c>
      <c r="K451" s="135" t="s">
        <v>184</v>
      </c>
      <c r="L451" s="34"/>
      <c r="M451" s="140" t="s">
        <v>32</v>
      </c>
      <c r="N451" s="141" t="s">
        <v>50</v>
      </c>
      <c r="P451" s="142">
        <f>O451*H451</f>
        <v>0</v>
      </c>
      <c r="Q451" s="142">
        <v>0.22525999999999999</v>
      </c>
      <c r="R451" s="142">
        <f>Q451*H451</f>
        <v>0.22525999999999999</v>
      </c>
      <c r="S451" s="142">
        <v>0</v>
      </c>
      <c r="T451" s="143">
        <f>S451*H451</f>
        <v>0</v>
      </c>
      <c r="AR451" s="144" t="s">
        <v>185</v>
      </c>
      <c r="AT451" s="144" t="s">
        <v>180</v>
      </c>
      <c r="AU451" s="144" t="s">
        <v>88</v>
      </c>
      <c r="AY451" s="18" t="s">
        <v>178</v>
      </c>
      <c r="BE451" s="145">
        <f>IF(N451="základní",J451,0)</f>
        <v>0</v>
      </c>
      <c r="BF451" s="145">
        <f>IF(N451="snížená",J451,0)</f>
        <v>0</v>
      </c>
      <c r="BG451" s="145">
        <f>IF(N451="zákl. přenesená",J451,0)</f>
        <v>0</v>
      </c>
      <c r="BH451" s="145">
        <f>IF(N451="sníž. přenesená",J451,0)</f>
        <v>0</v>
      </c>
      <c r="BI451" s="145">
        <f>IF(N451="nulová",J451,0)</f>
        <v>0</v>
      </c>
      <c r="BJ451" s="18" t="s">
        <v>86</v>
      </c>
      <c r="BK451" s="145">
        <f>ROUND(I451*H451,2)</f>
        <v>0</v>
      </c>
      <c r="BL451" s="18" t="s">
        <v>185</v>
      </c>
      <c r="BM451" s="144" t="s">
        <v>3393</v>
      </c>
    </row>
    <row r="452" spans="2:65" s="1" customFormat="1" ht="10.199999999999999">
      <c r="B452" s="34"/>
      <c r="D452" s="146" t="s">
        <v>187</v>
      </c>
      <c r="F452" s="147" t="s">
        <v>1513</v>
      </c>
      <c r="I452" s="148"/>
      <c r="L452" s="34"/>
      <c r="M452" s="149"/>
      <c r="T452" s="55"/>
      <c r="AT452" s="18" t="s">
        <v>187</v>
      </c>
      <c r="AU452" s="18" t="s">
        <v>88</v>
      </c>
    </row>
    <row r="453" spans="2:65" s="12" customFormat="1" ht="10.199999999999999">
      <c r="B453" s="150"/>
      <c r="D453" s="151" t="s">
        <v>189</v>
      </c>
      <c r="E453" s="152" t="s">
        <v>32</v>
      </c>
      <c r="F453" s="153" t="s">
        <v>190</v>
      </c>
      <c r="H453" s="152" t="s">
        <v>32</v>
      </c>
      <c r="I453" s="154"/>
      <c r="L453" s="150"/>
      <c r="M453" s="155"/>
      <c r="T453" s="156"/>
      <c r="AT453" s="152" t="s">
        <v>189</v>
      </c>
      <c r="AU453" s="152" t="s">
        <v>88</v>
      </c>
      <c r="AV453" s="12" t="s">
        <v>86</v>
      </c>
      <c r="AW453" s="12" t="s">
        <v>41</v>
      </c>
      <c r="AX453" s="12" t="s">
        <v>79</v>
      </c>
      <c r="AY453" s="152" t="s">
        <v>178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2813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88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475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88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1514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88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3" customFormat="1" ht="10.199999999999999">
      <c r="B457" s="157"/>
      <c r="D457" s="151" t="s">
        <v>189</v>
      </c>
      <c r="E457" s="158" t="s">
        <v>32</v>
      </c>
      <c r="F457" s="159" t="s">
        <v>3394</v>
      </c>
      <c r="H457" s="160">
        <v>1</v>
      </c>
      <c r="I457" s="161"/>
      <c r="L457" s="157"/>
      <c r="M457" s="162"/>
      <c r="T457" s="163"/>
      <c r="AT457" s="158" t="s">
        <v>189</v>
      </c>
      <c r="AU457" s="158" t="s">
        <v>88</v>
      </c>
      <c r="AV457" s="13" t="s">
        <v>88</v>
      </c>
      <c r="AW457" s="13" t="s">
        <v>41</v>
      </c>
      <c r="AX457" s="13" t="s">
        <v>79</v>
      </c>
      <c r="AY457" s="158" t="s">
        <v>178</v>
      </c>
    </row>
    <row r="458" spans="2:65" s="14" customFormat="1" ht="10.199999999999999">
      <c r="B458" s="164"/>
      <c r="D458" s="151" t="s">
        <v>189</v>
      </c>
      <c r="E458" s="165" t="s">
        <v>32</v>
      </c>
      <c r="F458" s="166" t="s">
        <v>192</v>
      </c>
      <c r="H458" s="167">
        <v>1</v>
      </c>
      <c r="I458" s="168"/>
      <c r="L458" s="164"/>
      <c r="M458" s="169"/>
      <c r="T458" s="170"/>
      <c r="AT458" s="165" t="s">
        <v>189</v>
      </c>
      <c r="AU458" s="165" t="s">
        <v>88</v>
      </c>
      <c r="AV458" s="14" t="s">
        <v>185</v>
      </c>
      <c r="AW458" s="14" t="s">
        <v>41</v>
      </c>
      <c r="AX458" s="14" t="s">
        <v>86</v>
      </c>
      <c r="AY458" s="165" t="s">
        <v>178</v>
      </c>
    </row>
    <row r="459" spans="2:65" s="11" customFormat="1" ht="22.8" customHeight="1">
      <c r="B459" s="121"/>
      <c r="D459" s="122" t="s">
        <v>78</v>
      </c>
      <c r="E459" s="131" t="s">
        <v>216</v>
      </c>
      <c r="F459" s="131" t="s">
        <v>508</v>
      </c>
      <c r="I459" s="124"/>
      <c r="J459" s="132">
        <f>BK459</f>
        <v>0</v>
      </c>
      <c r="L459" s="121"/>
      <c r="M459" s="126"/>
      <c r="P459" s="127">
        <f>P460+P698+P905</f>
        <v>0</v>
      </c>
      <c r="R459" s="127">
        <f>R460+R698+R905</f>
        <v>6.038085E-2</v>
      </c>
      <c r="T459" s="128">
        <f>T460+T698+T905</f>
        <v>31.48442</v>
      </c>
      <c r="AR459" s="122" t="s">
        <v>86</v>
      </c>
      <c r="AT459" s="129" t="s">
        <v>78</v>
      </c>
      <c r="AU459" s="129" t="s">
        <v>86</v>
      </c>
      <c r="AY459" s="122" t="s">
        <v>178</v>
      </c>
      <c r="BK459" s="130">
        <f>BK460+BK698+BK905</f>
        <v>0</v>
      </c>
    </row>
    <row r="460" spans="2:65" s="11" customFormat="1" ht="20.85" customHeight="1">
      <c r="B460" s="121"/>
      <c r="D460" s="122" t="s">
        <v>78</v>
      </c>
      <c r="E460" s="131" t="s">
        <v>509</v>
      </c>
      <c r="F460" s="131" t="s">
        <v>2393</v>
      </c>
      <c r="I460" s="124"/>
      <c r="J460" s="132">
        <f>BK460</f>
        <v>0</v>
      </c>
      <c r="L460" s="121"/>
      <c r="M460" s="126"/>
      <c r="P460" s="127">
        <f>SUM(P461:P697)</f>
        <v>0</v>
      </c>
      <c r="R460" s="127">
        <f>SUM(R461:R697)</f>
        <v>2.3184349999999999E-2</v>
      </c>
      <c r="T460" s="128">
        <f>SUM(T461:T697)</f>
        <v>15.14062</v>
      </c>
      <c r="AR460" s="122" t="s">
        <v>86</v>
      </c>
      <c r="AT460" s="129" t="s">
        <v>78</v>
      </c>
      <c r="AU460" s="129" t="s">
        <v>88</v>
      </c>
      <c r="AY460" s="122" t="s">
        <v>178</v>
      </c>
      <c r="BK460" s="130">
        <f>SUM(BK461:BK697)</f>
        <v>0</v>
      </c>
    </row>
    <row r="461" spans="2:65" s="1" customFormat="1" ht="66.75" customHeight="1">
      <c r="B461" s="34"/>
      <c r="C461" s="133" t="s">
        <v>576</v>
      </c>
      <c r="D461" s="133" t="s">
        <v>180</v>
      </c>
      <c r="E461" s="134" t="s">
        <v>1270</v>
      </c>
      <c r="F461" s="135" t="s">
        <v>1271</v>
      </c>
      <c r="G461" s="136" t="s">
        <v>234</v>
      </c>
      <c r="H461" s="137">
        <v>9.5500000000000007</v>
      </c>
      <c r="I461" s="138"/>
      <c r="J461" s="139">
        <f>ROUND(I461*H461,2)</f>
        <v>0</v>
      </c>
      <c r="K461" s="135" t="s">
        <v>184</v>
      </c>
      <c r="L461" s="34"/>
      <c r="M461" s="140" t="s">
        <v>32</v>
      </c>
      <c r="N461" s="141" t="s">
        <v>50</v>
      </c>
      <c r="P461" s="142">
        <f>O461*H461</f>
        <v>0</v>
      </c>
      <c r="Q461" s="142">
        <v>0</v>
      </c>
      <c r="R461" s="142">
        <f>Q461*H461</f>
        <v>0</v>
      </c>
      <c r="S461" s="142">
        <v>0.44</v>
      </c>
      <c r="T461" s="143">
        <f>S461*H461</f>
        <v>4.202</v>
      </c>
      <c r="AR461" s="144" t="s">
        <v>185</v>
      </c>
      <c r="AT461" s="144" t="s">
        <v>180</v>
      </c>
      <c r="AU461" s="144" t="s">
        <v>199</v>
      </c>
      <c r="AY461" s="18" t="s">
        <v>178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86</v>
      </c>
      <c r="BK461" s="145">
        <f>ROUND(I461*H461,2)</f>
        <v>0</v>
      </c>
      <c r="BL461" s="18" t="s">
        <v>185</v>
      </c>
      <c r="BM461" s="144" t="s">
        <v>3395</v>
      </c>
    </row>
    <row r="462" spans="2:65" s="1" customFormat="1" ht="10.199999999999999">
      <c r="B462" s="34"/>
      <c r="D462" s="146" t="s">
        <v>187</v>
      </c>
      <c r="F462" s="147" t="s">
        <v>1273</v>
      </c>
      <c r="I462" s="148"/>
      <c r="L462" s="34"/>
      <c r="M462" s="149"/>
      <c r="T462" s="55"/>
      <c r="AT462" s="18" t="s">
        <v>187</v>
      </c>
      <c r="AU462" s="18" t="s">
        <v>199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190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199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2813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199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3259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199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20.399999999999999">
      <c r="B466" s="150"/>
      <c r="D466" s="151" t="s">
        <v>189</v>
      </c>
      <c r="E466" s="152" t="s">
        <v>32</v>
      </c>
      <c r="F466" s="153" t="s">
        <v>3343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199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2" customFormat="1" ht="10.199999999999999">
      <c r="B467" s="150"/>
      <c r="D467" s="151" t="s">
        <v>189</v>
      </c>
      <c r="E467" s="152" t="s">
        <v>32</v>
      </c>
      <c r="F467" s="153" t="s">
        <v>283</v>
      </c>
      <c r="H467" s="152" t="s">
        <v>32</v>
      </c>
      <c r="I467" s="154"/>
      <c r="L467" s="150"/>
      <c r="M467" s="155"/>
      <c r="T467" s="156"/>
      <c r="AT467" s="152" t="s">
        <v>189</v>
      </c>
      <c r="AU467" s="152" t="s">
        <v>199</v>
      </c>
      <c r="AV467" s="12" t="s">
        <v>86</v>
      </c>
      <c r="AW467" s="12" t="s">
        <v>41</v>
      </c>
      <c r="AX467" s="12" t="s">
        <v>79</v>
      </c>
      <c r="AY467" s="152" t="s">
        <v>178</v>
      </c>
    </row>
    <row r="468" spans="2:65" s="12" customFormat="1" ht="10.199999999999999">
      <c r="B468" s="150"/>
      <c r="D468" s="151" t="s">
        <v>189</v>
      </c>
      <c r="E468" s="152" t="s">
        <v>32</v>
      </c>
      <c r="F468" s="153" t="s">
        <v>3344</v>
      </c>
      <c r="H468" s="152" t="s">
        <v>32</v>
      </c>
      <c r="I468" s="154"/>
      <c r="L468" s="150"/>
      <c r="M468" s="155"/>
      <c r="T468" s="156"/>
      <c r="AT468" s="152" t="s">
        <v>189</v>
      </c>
      <c r="AU468" s="152" t="s">
        <v>199</v>
      </c>
      <c r="AV468" s="12" t="s">
        <v>86</v>
      </c>
      <c r="AW468" s="12" t="s">
        <v>41</v>
      </c>
      <c r="AX468" s="12" t="s">
        <v>79</v>
      </c>
      <c r="AY468" s="152" t="s">
        <v>178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3396</v>
      </c>
      <c r="H469" s="160">
        <v>6.05</v>
      </c>
      <c r="I469" s="161"/>
      <c r="L469" s="157"/>
      <c r="M469" s="162"/>
      <c r="T469" s="163"/>
      <c r="AT469" s="158" t="s">
        <v>189</v>
      </c>
      <c r="AU469" s="158" t="s">
        <v>199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3397</v>
      </c>
      <c r="H470" s="160">
        <v>3.5</v>
      </c>
      <c r="I470" s="161"/>
      <c r="L470" s="157"/>
      <c r="M470" s="162"/>
      <c r="T470" s="163"/>
      <c r="AT470" s="158" t="s">
        <v>189</v>
      </c>
      <c r="AU470" s="158" t="s">
        <v>199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4" customFormat="1" ht="10.199999999999999">
      <c r="B471" s="164"/>
      <c r="D471" s="151" t="s">
        <v>189</v>
      </c>
      <c r="E471" s="165" t="s">
        <v>32</v>
      </c>
      <c r="F471" s="166" t="s">
        <v>192</v>
      </c>
      <c r="H471" s="167">
        <v>9.5500000000000007</v>
      </c>
      <c r="I471" s="168"/>
      <c r="L471" s="164"/>
      <c r="M471" s="169"/>
      <c r="T471" s="170"/>
      <c r="AT471" s="165" t="s">
        <v>189</v>
      </c>
      <c r="AU471" s="165" t="s">
        <v>199</v>
      </c>
      <c r="AV471" s="14" t="s">
        <v>185</v>
      </c>
      <c r="AW471" s="14" t="s">
        <v>41</v>
      </c>
      <c r="AX471" s="14" t="s">
        <v>86</v>
      </c>
      <c r="AY471" s="165" t="s">
        <v>178</v>
      </c>
    </row>
    <row r="472" spans="2:65" s="1" customFormat="1" ht="55.5" customHeight="1">
      <c r="B472" s="34"/>
      <c r="C472" s="133" t="s">
        <v>582</v>
      </c>
      <c r="D472" s="133" t="s">
        <v>180</v>
      </c>
      <c r="E472" s="134" t="s">
        <v>1277</v>
      </c>
      <c r="F472" s="135" t="s">
        <v>1278</v>
      </c>
      <c r="G472" s="136" t="s">
        <v>234</v>
      </c>
      <c r="H472" s="137">
        <v>39.9</v>
      </c>
      <c r="I472" s="138"/>
      <c r="J472" s="139">
        <f>ROUND(I472*H472,2)</f>
        <v>0</v>
      </c>
      <c r="K472" s="135" t="s">
        <v>184</v>
      </c>
      <c r="L472" s="34"/>
      <c r="M472" s="140" t="s">
        <v>32</v>
      </c>
      <c r="N472" s="141" t="s">
        <v>50</v>
      </c>
      <c r="P472" s="142">
        <f>O472*H472</f>
        <v>0</v>
      </c>
      <c r="Q472" s="142">
        <v>0</v>
      </c>
      <c r="R472" s="142">
        <f>Q472*H472</f>
        <v>0</v>
      </c>
      <c r="S472" s="142">
        <v>0.22</v>
      </c>
      <c r="T472" s="143">
        <f>S472*H472</f>
        <v>8.7780000000000005</v>
      </c>
      <c r="AR472" s="144" t="s">
        <v>185</v>
      </c>
      <c r="AT472" s="144" t="s">
        <v>180</v>
      </c>
      <c r="AU472" s="144" t="s">
        <v>199</v>
      </c>
      <c r="AY472" s="18" t="s">
        <v>178</v>
      </c>
      <c r="BE472" s="145">
        <f>IF(N472="základní",J472,0)</f>
        <v>0</v>
      </c>
      <c r="BF472" s="145">
        <f>IF(N472="snížená",J472,0)</f>
        <v>0</v>
      </c>
      <c r="BG472" s="145">
        <f>IF(N472="zákl. přenesená",J472,0)</f>
        <v>0</v>
      </c>
      <c r="BH472" s="145">
        <f>IF(N472="sníž. přenesená",J472,0)</f>
        <v>0</v>
      </c>
      <c r="BI472" s="145">
        <f>IF(N472="nulová",J472,0)</f>
        <v>0</v>
      </c>
      <c r="BJ472" s="18" t="s">
        <v>86</v>
      </c>
      <c r="BK472" s="145">
        <f>ROUND(I472*H472,2)</f>
        <v>0</v>
      </c>
      <c r="BL472" s="18" t="s">
        <v>185</v>
      </c>
      <c r="BM472" s="144" t="s">
        <v>3398</v>
      </c>
    </row>
    <row r="473" spans="2:65" s="1" customFormat="1" ht="10.199999999999999">
      <c r="B473" s="34"/>
      <c r="D473" s="146" t="s">
        <v>187</v>
      </c>
      <c r="F473" s="147" t="s">
        <v>1280</v>
      </c>
      <c r="I473" s="148"/>
      <c r="L473" s="34"/>
      <c r="M473" s="149"/>
      <c r="T473" s="55"/>
      <c r="AT473" s="18" t="s">
        <v>187</v>
      </c>
      <c r="AU473" s="18" t="s">
        <v>199</v>
      </c>
    </row>
    <row r="474" spans="2:65" s="12" customFormat="1" ht="10.199999999999999">
      <c r="B474" s="150"/>
      <c r="D474" s="151" t="s">
        <v>189</v>
      </c>
      <c r="E474" s="152" t="s">
        <v>32</v>
      </c>
      <c r="F474" s="153" t="s">
        <v>190</v>
      </c>
      <c r="H474" s="152" t="s">
        <v>32</v>
      </c>
      <c r="I474" s="154"/>
      <c r="L474" s="150"/>
      <c r="M474" s="155"/>
      <c r="T474" s="156"/>
      <c r="AT474" s="152" t="s">
        <v>189</v>
      </c>
      <c r="AU474" s="152" t="s">
        <v>199</v>
      </c>
      <c r="AV474" s="12" t="s">
        <v>86</v>
      </c>
      <c r="AW474" s="12" t="s">
        <v>41</v>
      </c>
      <c r="AX474" s="12" t="s">
        <v>79</v>
      </c>
      <c r="AY474" s="152" t="s">
        <v>178</v>
      </c>
    </row>
    <row r="475" spans="2:65" s="12" customFormat="1" ht="10.199999999999999">
      <c r="B475" s="150"/>
      <c r="D475" s="151" t="s">
        <v>189</v>
      </c>
      <c r="E475" s="152" t="s">
        <v>32</v>
      </c>
      <c r="F475" s="153" t="s">
        <v>2813</v>
      </c>
      <c r="H475" s="152" t="s">
        <v>32</v>
      </c>
      <c r="I475" s="154"/>
      <c r="L475" s="150"/>
      <c r="M475" s="155"/>
      <c r="T475" s="156"/>
      <c r="AT475" s="152" t="s">
        <v>189</v>
      </c>
      <c r="AU475" s="152" t="s">
        <v>199</v>
      </c>
      <c r="AV475" s="12" t="s">
        <v>86</v>
      </c>
      <c r="AW475" s="12" t="s">
        <v>41</v>
      </c>
      <c r="AX475" s="12" t="s">
        <v>79</v>
      </c>
      <c r="AY475" s="152" t="s">
        <v>178</v>
      </c>
    </row>
    <row r="476" spans="2:65" s="12" customFormat="1" ht="10.199999999999999">
      <c r="B476" s="150"/>
      <c r="D476" s="151" t="s">
        <v>189</v>
      </c>
      <c r="E476" s="152" t="s">
        <v>32</v>
      </c>
      <c r="F476" s="153" t="s">
        <v>3259</v>
      </c>
      <c r="H476" s="152" t="s">
        <v>32</v>
      </c>
      <c r="I476" s="154"/>
      <c r="L476" s="150"/>
      <c r="M476" s="155"/>
      <c r="T476" s="156"/>
      <c r="AT476" s="152" t="s">
        <v>189</v>
      </c>
      <c r="AU476" s="152" t="s">
        <v>199</v>
      </c>
      <c r="AV476" s="12" t="s">
        <v>86</v>
      </c>
      <c r="AW476" s="12" t="s">
        <v>41</v>
      </c>
      <c r="AX476" s="12" t="s">
        <v>79</v>
      </c>
      <c r="AY476" s="152" t="s">
        <v>178</v>
      </c>
    </row>
    <row r="477" spans="2:65" s="12" customFormat="1" ht="20.399999999999999">
      <c r="B477" s="150"/>
      <c r="D477" s="151" t="s">
        <v>189</v>
      </c>
      <c r="E477" s="152" t="s">
        <v>32</v>
      </c>
      <c r="F477" s="153" t="s">
        <v>3343</v>
      </c>
      <c r="H477" s="152" t="s">
        <v>32</v>
      </c>
      <c r="I477" s="154"/>
      <c r="L477" s="150"/>
      <c r="M477" s="155"/>
      <c r="T477" s="156"/>
      <c r="AT477" s="152" t="s">
        <v>189</v>
      </c>
      <c r="AU477" s="152" t="s">
        <v>199</v>
      </c>
      <c r="AV477" s="12" t="s">
        <v>86</v>
      </c>
      <c r="AW477" s="12" t="s">
        <v>41</v>
      </c>
      <c r="AX477" s="12" t="s">
        <v>79</v>
      </c>
      <c r="AY477" s="152" t="s">
        <v>178</v>
      </c>
    </row>
    <row r="478" spans="2:65" s="12" customFormat="1" ht="10.199999999999999">
      <c r="B478" s="150"/>
      <c r="D478" s="151" t="s">
        <v>189</v>
      </c>
      <c r="E478" s="152" t="s">
        <v>32</v>
      </c>
      <c r="F478" s="153" t="s">
        <v>523</v>
      </c>
      <c r="H478" s="152" t="s">
        <v>32</v>
      </c>
      <c r="I478" s="154"/>
      <c r="L478" s="150"/>
      <c r="M478" s="155"/>
      <c r="T478" s="156"/>
      <c r="AT478" s="152" t="s">
        <v>189</v>
      </c>
      <c r="AU478" s="152" t="s">
        <v>199</v>
      </c>
      <c r="AV478" s="12" t="s">
        <v>86</v>
      </c>
      <c r="AW478" s="12" t="s">
        <v>41</v>
      </c>
      <c r="AX478" s="12" t="s">
        <v>79</v>
      </c>
      <c r="AY478" s="152" t="s">
        <v>178</v>
      </c>
    </row>
    <row r="479" spans="2:65" s="12" customFormat="1" ht="10.199999999999999">
      <c r="B479" s="150"/>
      <c r="D479" s="151" t="s">
        <v>189</v>
      </c>
      <c r="E479" s="152" t="s">
        <v>32</v>
      </c>
      <c r="F479" s="153" t="s">
        <v>3344</v>
      </c>
      <c r="H479" s="152" t="s">
        <v>32</v>
      </c>
      <c r="I479" s="154"/>
      <c r="L479" s="150"/>
      <c r="M479" s="155"/>
      <c r="T479" s="156"/>
      <c r="AT479" s="152" t="s">
        <v>189</v>
      </c>
      <c r="AU479" s="152" t="s">
        <v>199</v>
      </c>
      <c r="AV479" s="12" t="s">
        <v>86</v>
      </c>
      <c r="AW479" s="12" t="s">
        <v>41</v>
      </c>
      <c r="AX479" s="12" t="s">
        <v>79</v>
      </c>
      <c r="AY479" s="152" t="s">
        <v>178</v>
      </c>
    </row>
    <row r="480" spans="2:65" s="13" customFormat="1" ht="10.199999999999999">
      <c r="B480" s="157"/>
      <c r="D480" s="151" t="s">
        <v>189</v>
      </c>
      <c r="E480" s="158" t="s">
        <v>32</v>
      </c>
      <c r="F480" s="159" t="s">
        <v>3399</v>
      </c>
      <c r="H480" s="160">
        <v>7.7</v>
      </c>
      <c r="I480" s="161"/>
      <c r="L480" s="157"/>
      <c r="M480" s="162"/>
      <c r="T480" s="163"/>
      <c r="AT480" s="158" t="s">
        <v>189</v>
      </c>
      <c r="AU480" s="158" t="s">
        <v>199</v>
      </c>
      <c r="AV480" s="13" t="s">
        <v>88</v>
      </c>
      <c r="AW480" s="13" t="s">
        <v>41</v>
      </c>
      <c r="AX480" s="13" t="s">
        <v>79</v>
      </c>
      <c r="AY480" s="158" t="s">
        <v>178</v>
      </c>
    </row>
    <row r="481" spans="2:65" s="13" customFormat="1" ht="10.199999999999999">
      <c r="B481" s="157"/>
      <c r="D481" s="151" t="s">
        <v>189</v>
      </c>
      <c r="E481" s="158" t="s">
        <v>32</v>
      </c>
      <c r="F481" s="159" t="s">
        <v>3400</v>
      </c>
      <c r="H481" s="160">
        <v>5.6</v>
      </c>
      <c r="I481" s="161"/>
      <c r="L481" s="157"/>
      <c r="M481" s="162"/>
      <c r="T481" s="163"/>
      <c r="AT481" s="158" t="s">
        <v>189</v>
      </c>
      <c r="AU481" s="158" t="s">
        <v>199</v>
      </c>
      <c r="AV481" s="13" t="s">
        <v>88</v>
      </c>
      <c r="AW481" s="13" t="s">
        <v>41</v>
      </c>
      <c r="AX481" s="13" t="s">
        <v>79</v>
      </c>
      <c r="AY481" s="158" t="s">
        <v>178</v>
      </c>
    </row>
    <row r="482" spans="2:65" s="13" customFormat="1" ht="10.199999999999999">
      <c r="B482" s="157"/>
      <c r="D482" s="151" t="s">
        <v>189</v>
      </c>
      <c r="E482" s="158" t="s">
        <v>32</v>
      </c>
      <c r="F482" s="159" t="s">
        <v>3401</v>
      </c>
      <c r="H482" s="160">
        <v>7.7</v>
      </c>
      <c r="I482" s="161"/>
      <c r="L482" s="157"/>
      <c r="M482" s="162"/>
      <c r="T482" s="163"/>
      <c r="AT482" s="158" t="s">
        <v>189</v>
      </c>
      <c r="AU482" s="158" t="s">
        <v>199</v>
      </c>
      <c r="AV482" s="13" t="s">
        <v>88</v>
      </c>
      <c r="AW482" s="13" t="s">
        <v>41</v>
      </c>
      <c r="AX482" s="13" t="s">
        <v>79</v>
      </c>
      <c r="AY482" s="158" t="s">
        <v>178</v>
      </c>
    </row>
    <row r="483" spans="2:65" s="13" customFormat="1" ht="10.199999999999999">
      <c r="B483" s="157"/>
      <c r="D483" s="151" t="s">
        <v>189</v>
      </c>
      <c r="E483" s="158" t="s">
        <v>32</v>
      </c>
      <c r="F483" s="159" t="s">
        <v>3400</v>
      </c>
      <c r="H483" s="160">
        <v>5.6</v>
      </c>
      <c r="I483" s="161"/>
      <c r="L483" s="157"/>
      <c r="M483" s="162"/>
      <c r="T483" s="163"/>
      <c r="AT483" s="158" t="s">
        <v>189</v>
      </c>
      <c r="AU483" s="158" t="s">
        <v>199</v>
      </c>
      <c r="AV483" s="13" t="s">
        <v>88</v>
      </c>
      <c r="AW483" s="13" t="s">
        <v>41</v>
      </c>
      <c r="AX483" s="13" t="s">
        <v>79</v>
      </c>
      <c r="AY483" s="158" t="s">
        <v>178</v>
      </c>
    </row>
    <row r="484" spans="2:65" s="13" customFormat="1" ht="10.199999999999999">
      <c r="B484" s="157"/>
      <c r="D484" s="151" t="s">
        <v>189</v>
      </c>
      <c r="E484" s="158" t="s">
        <v>32</v>
      </c>
      <c r="F484" s="159" t="s">
        <v>3402</v>
      </c>
      <c r="H484" s="160">
        <v>7.7</v>
      </c>
      <c r="I484" s="161"/>
      <c r="L484" s="157"/>
      <c r="M484" s="162"/>
      <c r="T484" s="163"/>
      <c r="AT484" s="158" t="s">
        <v>189</v>
      </c>
      <c r="AU484" s="158" t="s">
        <v>199</v>
      </c>
      <c r="AV484" s="13" t="s">
        <v>88</v>
      </c>
      <c r="AW484" s="13" t="s">
        <v>41</v>
      </c>
      <c r="AX484" s="13" t="s">
        <v>79</v>
      </c>
      <c r="AY484" s="158" t="s">
        <v>178</v>
      </c>
    </row>
    <row r="485" spans="2:65" s="13" customFormat="1" ht="10.199999999999999">
      <c r="B485" s="157"/>
      <c r="D485" s="151" t="s">
        <v>189</v>
      </c>
      <c r="E485" s="158" t="s">
        <v>32</v>
      </c>
      <c r="F485" s="159" t="s">
        <v>3400</v>
      </c>
      <c r="H485" s="160">
        <v>5.6</v>
      </c>
      <c r="I485" s="161"/>
      <c r="L485" s="157"/>
      <c r="M485" s="162"/>
      <c r="T485" s="163"/>
      <c r="AT485" s="158" t="s">
        <v>189</v>
      </c>
      <c r="AU485" s="158" t="s">
        <v>199</v>
      </c>
      <c r="AV485" s="13" t="s">
        <v>88</v>
      </c>
      <c r="AW485" s="13" t="s">
        <v>41</v>
      </c>
      <c r="AX485" s="13" t="s">
        <v>79</v>
      </c>
      <c r="AY485" s="158" t="s">
        <v>178</v>
      </c>
    </row>
    <row r="486" spans="2:65" s="14" customFormat="1" ht="10.199999999999999">
      <c r="B486" s="164"/>
      <c r="D486" s="151" t="s">
        <v>189</v>
      </c>
      <c r="E486" s="165" t="s">
        <v>32</v>
      </c>
      <c r="F486" s="166" t="s">
        <v>192</v>
      </c>
      <c r="H486" s="167">
        <v>39.9</v>
      </c>
      <c r="I486" s="168"/>
      <c r="L486" s="164"/>
      <c r="M486" s="169"/>
      <c r="T486" s="170"/>
      <c r="AT486" s="165" t="s">
        <v>189</v>
      </c>
      <c r="AU486" s="165" t="s">
        <v>199</v>
      </c>
      <c r="AV486" s="14" t="s">
        <v>185</v>
      </c>
      <c r="AW486" s="14" t="s">
        <v>41</v>
      </c>
      <c r="AX486" s="14" t="s">
        <v>86</v>
      </c>
      <c r="AY486" s="165" t="s">
        <v>178</v>
      </c>
    </row>
    <row r="487" spans="2:65" s="1" customFormat="1" ht="44.25" customHeight="1">
      <c r="B487" s="34"/>
      <c r="C487" s="133" t="s">
        <v>587</v>
      </c>
      <c r="D487" s="133" t="s">
        <v>180</v>
      </c>
      <c r="E487" s="134" t="s">
        <v>533</v>
      </c>
      <c r="F487" s="135" t="s">
        <v>534</v>
      </c>
      <c r="G487" s="136" t="s">
        <v>234</v>
      </c>
      <c r="H487" s="137">
        <v>17.71</v>
      </c>
      <c r="I487" s="138"/>
      <c r="J487" s="139">
        <f>ROUND(I487*H487,2)</f>
        <v>0</v>
      </c>
      <c r="K487" s="135" t="s">
        <v>184</v>
      </c>
      <c r="L487" s="34"/>
      <c r="M487" s="140" t="s">
        <v>32</v>
      </c>
      <c r="N487" s="141" t="s">
        <v>50</v>
      </c>
      <c r="P487" s="142">
        <f>O487*H487</f>
        <v>0</v>
      </c>
      <c r="Q487" s="142">
        <v>3.0000000000000001E-5</v>
      </c>
      <c r="R487" s="142">
        <f>Q487*H487</f>
        <v>5.3130000000000007E-4</v>
      </c>
      <c r="S487" s="142">
        <v>9.1999999999999998E-2</v>
      </c>
      <c r="T487" s="143">
        <f>S487*H487</f>
        <v>1.6293200000000001</v>
      </c>
      <c r="AR487" s="144" t="s">
        <v>185</v>
      </c>
      <c r="AT487" s="144" t="s">
        <v>180</v>
      </c>
      <c r="AU487" s="144" t="s">
        <v>199</v>
      </c>
      <c r="AY487" s="18" t="s">
        <v>178</v>
      </c>
      <c r="BE487" s="145">
        <f>IF(N487="základní",J487,0)</f>
        <v>0</v>
      </c>
      <c r="BF487" s="145">
        <f>IF(N487="snížená",J487,0)</f>
        <v>0</v>
      </c>
      <c r="BG487" s="145">
        <f>IF(N487="zákl. přenesená",J487,0)</f>
        <v>0</v>
      </c>
      <c r="BH487" s="145">
        <f>IF(N487="sníž. přenesená",J487,0)</f>
        <v>0</v>
      </c>
      <c r="BI487" s="145">
        <f>IF(N487="nulová",J487,0)</f>
        <v>0</v>
      </c>
      <c r="BJ487" s="18" t="s">
        <v>86</v>
      </c>
      <c r="BK487" s="145">
        <f>ROUND(I487*H487,2)</f>
        <v>0</v>
      </c>
      <c r="BL487" s="18" t="s">
        <v>185</v>
      </c>
      <c r="BM487" s="144" t="s">
        <v>3403</v>
      </c>
    </row>
    <row r="488" spans="2:65" s="1" customFormat="1" ht="10.199999999999999">
      <c r="B488" s="34"/>
      <c r="D488" s="146" t="s">
        <v>187</v>
      </c>
      <c r="F488" s="147" t="s">
        <v>536</v>
      </c>
      <c r="I488" s="148"/>
      <c r="L488" s="34"/>
      <c r="M488" s="149"/>
      <c r="T488" s="55"/>
      <c r="AT488" s="18" t="s">
        <v>187</v>
      </c>
      <c r="AU488" s="18" t="s">
        <v>199</v>
      </c>
    </row>
    <row r="489" spans="2:65" s="12" customFormat="1" ht="10.199999999999999">
      <c r="B489" s="150"/>
      <c r="D489" s="151" t="s">
        <v>189</v>
      </c>
      <c r="E489" s="152" t="s">
        <v>32</v>
      </c>
      <c r="F489" s="153" t="s">
        <v>190</v>
      </c>
      <c r="H489" s="152" t="s">
        <v>32</v>
      </c>
      <c r="I489" s="154"/>
      <c r="L489" s="150"/>
      <c r="M489" s="155"/>
      <c r="T489" s="156"/>
      <c r="AT489" s="152" t="s">
        <v>189</v>
      </c>
      <c r="AU489" s="152" t="s">
        <v>199</v>
      </c>
      <c r="AV489" s="12" t="s">
        <v>86</v>
      </c>
      <c r="AW489" s="12" t="s">
        <v>41</v>
      </c>
      <c r="AX489" s="12" t="s">
        <v>79</v>
      </c>
      <c r="AY489" s="152" t="s">
        <v>178</v>
      </c>
    </row>
    <row r="490" spans="2:65" s="12" customFormat="1" ht="10.199999999999999">
      <c r="B490" s="150"/>
      <c r="D490" s="151" t="s">
        <v>189</v>
      </c>
      <c r="E490" s="152" t="s">
        <v>32</v>
      </c>
      <c r="F490" s="153" t="s">
        <v>2813</v>
      </c>
      <c r="H490" s="152" t="s">
        <v>32</v>
      </c>
      <c r="I490" s="154"/>
      <c r="L490" s="150"/>
      <c r="M490" s="155"/>
      <c r="T490" s="156"/>
      <c r="AT490" s="152" t="s">
        <v>189</v>
      </c>
      <c r="AU490" s="152" t="s">
        <v>199</v>
      </c>
      <c r="AV490" s="12" t="s">
        <v>86</v>
      </c>
      <c r="AW490" s="12" t="s">
        <v>41</v>
      </c>
      <c r="AX490" s="12" t="s">
        <v>79</v>
      </c>
      <c r="AY490" s="152" t="s">
        <v>178</v>
      </c>
    </row>
    <row r="491" spans="2:65" s="12" customFormat="1" ht="10.199999999999999">
      <c r="B491" s="150"/>
      <c r="D491" s="151" t="s">
        <v>189</v>
      </c>
      <c r="E491" s="152" t="s">
        <v>32</v>
      </c>
      <c r="F491" s="153" t="s">
        <v>3259</v>
      </c>
      <c r="H491" s="152" t="s">
        <v>32</v>
      </c>
      <c r="I491" s="154"/>
      <c r="L491" s="150"/>
      <c r="M491" s="155"/>
      <c r="T491" s="156"/>
      <c r="AT491" s="152" t="s">
        <v>189</v>
      </c>
      <c r="AU491" s="152" t="s">
        <v>199</v>
      </c>
      <c r="AV491" s="12" t="s">
        <v>86</v>
      </c>
      <c r="AW491" s="12" t="s">
        <v>41</v>
      </c>
      <c r="AX491" s="12" t="s">
        <v>79</v>
      </c>
      <c r="AY491" s="152" t="s">
        <v>178</v>
      </c>
    </row>
    <row r="492" spans="2:65" s="12" customFormat="1" ht="20.399999999999999">
      <c r="B492" s="150"/>
      <c r="D492" s="151" t="s">
        <v>189</v>
      </c>
      <c r="E492" s="152" t="s">
        <v>32</v>
      </c>
      <c r="F492" s="153" t="s">
        <v>3343</v>
      </c>
      <c r="H492" s="152" t="s">
        <v>32</v>
      </c>
      <c r="I492" s="154"/>
      <c r="L492" s="150"/>
      <c r="M492" s="155"/>
      <c r="T492" s="156"/>
      <c r="AT492" s="152" t="s">
        <v>189</v>
      </c>
      <c r="AU492" s="152" t="s">
        <v>199</v>
      </c>
      <c r="AV492" s="12" t="s">
        <v>86</v>
      </c>
      <c r="AW492" s="12" t="s">
        <v>41</v>
      </c>
      <c r="AX492" s="12" t="s">
        <v>79</v>
      </c>
      <c r="AY492" s="152" t="s">
        <v>178</v>
      </c>
    </row>
    <row r="493" spans="2:65" s="12" customFormat="1" ht="10.199999999999999">
      <c r="B493" s="150"/>
      <c r="D493" s="151" t="s">
        <v>189</v>
      </c>
      <c r="E493" s="152" t="s">
        <v>32</v>
      </c>
      <c r="F493" s="153" t="s">
        <v>537</v>
      </c>
      <c r="H493" s="152" t="s">
        <v>32</v>
      </c>
      <c r="I493" s="154"/>
      <c r="L493" s="150"/>
      <c r="M493" s="155"/>
      <c r="T493" s="156"/>
      <c r="AT493" s="152" t="s">
        <v>189</v>
      </c>
      <c r="AU493" s="152" t="s">
        <v>199</v>
      </c>
      <c r="AV493" s="12" t="s">
        <v>86</v>
      </c>
      <c r="AW493" s="12" t="s">
        <v>41</v>
      </c>
      <c r="AX493" s="12" t="s">
        <v>79</v>
      </c>
      <c r="AY493" s="152" t="s">
        <v>178</v>
      </c>
    </row>
    <row r="494" spans="2:65" s="12" customFormat="1" ht="10.199999999999999">
      <c r="B494" s="150"/>
      <c r="D494" s="151" t="s">
        <v>189</v>
      </c>
      <c r="E494" s="152" t="s">
        <v>32</v>
      </c>
      <c r="F494" s="153" t="s">
        <v>3344</v>
      </c>
      <c r="H494" s="152" t="s">
        <v>32</v>
      </c>
      <c r="I494" s="154"/>
      <c r="L494" s="150"/>
      <c r="M494" s="155"/>
      <c r="T494" s="156"/>
      <c r="AT494" s="152" t="s">
        <v>189</v>
      </c>
      <c r="AU494" s="152" t="s">
        <v>199</v>
      </c>
      <c r="AV494" s="12" t="s">
        <v>86</v>
      </c>
      <c r="AW494" s="12" t="s">
        <v>41</v>
      </c>
      <c r="AX494" s="12" t="s">
        <v>79</v>
      </c>
      <c r="AY494" s="152" t="s">
        <v>178</v>
      </c>
    </row>
    <row r="495" spans="2:65" s="13" customFormat="1" ht="10.199999999999999">
      <c r="B495" s="157"/>
      <c r="D495" s="151" t="s">
        <v>189</v>
      </c>
      <c r="E495" s="158" t="s">
        <v>32</v>
      </c>
      <c r="F495" s="159" t="s">
        <v>3404</v>
      </c>
      <c r="H495" s="160">
        <v>10.45</v>
      </c>
      <c r="I495" s="161"/>
      <c r="L495" s="157"/>
      <c r="M495" s="162"/>
      <c r="T495" s="163"/>
      <c r="AT495" s="158" t="s">
        <v>189</v>
      </c>
      <c r="AU495" s="158" t="s">
        <v>199</v>
      </c>
      <c r="AV495" s="13" t="s">
        <v>88</v>
      </c>
      <c r="AW495" s="13" t="s">
        <v>41</v>
      </c>
      <c r="AX495" s="13" t="s">
        <v>79</v>
      </c>
      <c r="AY495" s="158" t="s">
        <v>178</v>
      </c>
    </row>
    <row r="496" spans="2:65" s="13" customFormat="1" ht="10.199999999999999">
      <c r="B496" s="157"/>
      <c r="D496" s="151" t="s">
        <v>189</v>
      </c>
      <c r="E496" s="158" t="s">
        <v>32</v>
      </c>
      <c r="F496" s="159" t="s">
        <v>3405</v>
      </c>
      <c r="H496" s="160">
        <v>7.26</v>
      </c>
      <c r="I496" s="161"/>
      <c r="L496" s="157"/>
      <c r="M496" s="162"/>
      <c r="T496" s="163"/>
      <c r="AT496" s="158" t="s">
        <v>189</v>
      </c>
      <c r="AU496" s="158" t="s">
        <v>199</v>
      </c>
      <c r="AV496" s="13" t="s">
        <v>88</v>
      </c>
      <c r="AW496" s="13" t="s">
        <v>41</v>
      </c>
      <c r="AX496" s="13" t="s">
        <v>79</v>
      </c>
      <c r="AY496" s="158" t="s">
        <v>178</v>
      </c>
    </row>
    <row r="497" spans="2:65" s="14" customFormat="1" ht="10.199999999999999">
      <c r="B497" s="164"/>
      <c r="D497" s="151" t="s">
        <v>189</v>
      </c>
      <c r="E497" s="165" t="s">
        <v>32</v>
      </c>
      <c r="F497" s="166" t="s">
        <v>192</v>
      </c>
      <c r="H497" s="167">
        <v>17.71</v>
      </c>
      <c r="I497" s="168"/>
      <c r="L497" s="164"/>
      <c r="M497" s="169"/>
      <c r="T497" s="170"/>
      <c r="AT497" s="165" t="s">
        <v>189</v>
      </c>
      <c r="AU497" s="165" t="s">
        <v>199</v>
      </c>
      <c r="AV497" s="14" t="s">
        <v>185</v>
      </c>
      <c r="AW497" s="14" t="s">
        <v>41</v>
      </c>
      <c r="AX497" s="14" t="s">
        <v>86</v>
      </c>
      <c r="AY497" s="165" t="s">
        <v>178</v>
      </c>
    </row>
    <row r="498" spans="2:65" s="1" customFormat="1" ht="24.15" customHeight="1">
      <c r="B498" s="34"/>
      <c r="C498" s="133" t="s">
        <v>592</v>
      </c>
      <c r="D498" s="133" t="s">
        <v>180</v>
      </c>
      <c r="E498" s="134" t="s">
        <v>541</v>
      </c>
      <c r="F498" s="135" t="s">
        <v>542</v>
      </c>
      <c r="G498" s="136" t="s">
        <v>202</v>
      </c>
      <c r="H498" s="137">
        <v>23.9</v>
      </c>
      <c r="I498" s="138"/>
      <c r="J498" s="139">
        <f>ROUND(I498*H498,2)</f>
        <v>0</v>
      </c>
      <c r="K498" s="135" t="s">
        <v>184</v>
      </c>
      <c r="L498" s="34"/>
      <c r="M498" s="140" t="s">
        <v>32</v>
      </c>
      <c r="N498" s="141" t="s">
        <v>50</v>
      </c>
      <c r="P498" s="142">
        <f>O498*H498</f>
        <v>0</v>
      </c>
      <c r="Q498" s="142">
        <v>0</v>
      </c>
      <c r="R498" s="142">
        <f>Q498*H498</f>
        <v>0</v>
      </c>
      <c r="S498" s="142">
        <v>0</v>
      </c>
      <c r="T498" s="143">
        <f>S498*H498</f>
        <v>0</v>
      </c>
      <c r="AR498" s="144" t="s">
        <v>185</v>
      </c>
      <c r="AT498" s="144" t="s">
        <v>180</v>
      </c>
      <c r="AU498" s="144" t="s">
        <v>199</v>
      </c>
      <c r="AY498" s="18" t="s">
        <v>178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8" t="s">
        <v>86</v>
      </c>
      <c r="BK498" s="145">
        <f>ROUND(I498*H498,2)</f>
        <v>0</v>
      </c>
      <c r="BL498" s="18" t="s">
        <v>185</v>
      </c>
      <c r="BM498" s="144" t="s">
        <v>3406</v>
      </c>
    </row>
    <row r="499" spans="2:65" s="1" customFormat="1" ht="10.199999999999999">
      <c r="B499" s="34"/>
      <c r="D499" s="146" t="s">
        <v>187</v>
      </c>
      <c r="F499" s="147" t="s">
        <v>544</v>
      </c>
      <c r="I499" s="148"/>
      <c r="L499" s="34"/>
      <c r="M499" s="149"/>
      <c r="T499" s="55"/>
      <c r="AT499" s="18" t="s">
        <v>187</v>
      </c>
      <c r="AU499" s="18" t="s">
        <v>199</v>
      </c>
    </row>
    <row r="500" spans="2:65" s="12" customFormat="1" ht="10.199999999999999">
      <c r="B500" s="150"/>
      <c r="D500" s="151" t="s">
        <v>189</v>
      </c>
      <c r="E500" s="152" t="s">
        <v>32</v>
      </c>
      <c r="F500" s="153" t="s">
        <v>190</v>
      </c>
      <c r="H500" s="152" t="s">
        <v>32</v>
      </c>
      <c r="I500" s="154"/>
      <c r="L500" s="150"/>
      <c r="M500" s="155"/>
      <c r="T500" s="156"/>
      <c r="AT500" s="152" t="s">
        <v>189</v>
      </c>
      <c r="AU500" s="152" t="s">
        <v>199</v>
      </c>
      <c r="AV500" s="12" t="s">
        <v>86</v>
      </c>
      <c r="AW500" s="12" t="s">
        <v>41</v>
      </c>
      <c r="AX500" s="12" t="s">
        <v>79</v>
      </c>
      <c r="AY500" s="152" t="s">
        <v>178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2813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199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3259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199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20.399999999999999">
      <c r="B503" s="150"/>
      <c r="D503" s="151" t="s">
        <v>189</v>
      </c>
      <c r="E503" s="152" t="s">
        <v>32</v>
      </c>
      <c r="F503" s="153" t="s">
        <v>3343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199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537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199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2" customFormat="1" ht="10.199999999999999">
      <c r="B505" s="150"/>
      <c r="D505" s="151" t="s">
        <v>189</v>
      </c>
      <c r="E505" s="152" t="s">
        <v>32</v>
      </c>
      <c r="F505" s="153" t="s">
        <v>3344</v>
      </c>
      <c r="H505" s="152" t="s">
        <v>32</v>
      </c>
      <c r="I505" s="154"/>
      <c r="L505" s="150"/>
      <c r="M505" s="155"/>
      <c r="T505" s="156"/>
      <c r="AT505" s="152" t="s">
        <v>189</v>
      </c>
      <c r="AU505" s="152" t="s">
        <v>199</v>
      </c>
      <c r="AV505" s="12" t="s">
        <v>86</v>
      </c>
      <c r="AW505" s="12" t="s">
        <v>41</v>
      </c>
      <c r="AX505" s="12" t="s">
        <v>79</v>
      </c>
      <c r="AY505" s="152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3407</v>
      </c>
      <c r="H506" s="160">
        <v>12.9</v>
      </c>
      <c r="I506" s="161"/>
      <c r="L506" s="157"/>
      <c r="M506" s="162"/>
      <c r="T506" s="163"/>
      <c r="AT506" s="158" t="s">
        <v>189</v>
      </c>
      <c r="AU506" s="158" t="s">
        <v>199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3" customFormat="1" ht="10.199999999999999">
      <c r="B507" s="157"/>
      <c r="D507" s="151" t="s">
        <v>189</v>
      </c>
      <c r="E507" s="158" t="s">
        <v>32</v>
      </c>
      <c r="F507" s="159" t="s">
        <v>3408</v>
      </c>
      <c r="H507" s="160">
        <v>11</v>
      </c>
      <c r="I507" s="161"/>
      <c r="L507" s="157"/>
      <c r="M507" s="162"/>
      <c r="T507" s="163"/>
      <c r="AT507" s="158" t="s">
        <v>189</v>
      </c>
      <c r="AU507" s="158" t="s">
        <v>199</v>
      </c>
      <c r="AV507" s="13" t="s">
        <v>88</v>
      </c>
      <c r="AW507" s="13" t="s">
        <v>41</v>
      </c>
      <c r="AX507" s="13" t="s">
        <v>79</v>
      </c>
      <c r="AY507" s="158" t="s">
        <v>178</v>
      </c>
    </row>
    <row r="508" spans="2:65" s="14" customFormat="1" ht="10.199999999999999">
      <c r="B508" s="164"/>
      <c r="D508" s="151" t="s">
        <v>189</v>
      </c>
      <c r="E508" s="165" t="s">
        <v>32</v>
      </c>
      <c r="F508" s="166" t="s">
        <v>192</v>
      </c>
      <c r="H508" s="167">
        <v>23.9</v>
      </c>
      <c r="I508" s="168"/>
      <c r="L508" s="164"/>
      <c r="M508" s="169"/>
      <c r="T508" s="170"/>
      <c r="AT508" s="165" t="s">
        <v>189</v>
      </c>
      <c r="AU508" s="165" t="s">
        <v>199</v>
      </c>
      <c r="AV508" s="14" t="s">
        <v>185</v>
      </c>
      <c r="AW508" s="14" t="s">
        <v>41</v>
      </c>
      <c r="AX508" s="14" t="s">
        <v>86</v>
      </c>
      <c r="AY508" s="165" t="s">
        <v>178</v>
      </c>
    </row>
    <row r="509" spans="2:65" s="1" customFormat="1" ht="24.15" customHeight="1">
      <c r="B509" s="34"/>
      <c r="C509" s="133" t="s">
        <v>596</v>
      </c>
      <c r="D509" s="133" t="s">
        <v>180</v>
      </c>
      <c r="E509" s="134" t="s">
        <v>550</v>
      </c>
      <c r="F509" s="135" t="s">
        <v>551</v>
      </c>
      <c r="G509" s="136" t="s">
        <v>202</v>
      </c>
      <c r="H509" s="137">
        <v>66</v>
      </c>
      <c r="I509" s="138"/>
      <c r="J509" s="139">
        <f>ROUND(I509*H509,2)</f>
        <v>0</v>
      </c>
      <c r="K509" s="135" t="s">
        <v>184</v>
      </c>
      <c r="L509" s="34"/>
      <c r="M509" s="140" t="s">
        <v>32</v>
      </c>
      <c r="N509" s="141" t="s">
        <v>50</v>
      </c>
      <c r="P509" s="142">
        <f>O509*H509</f>
        <v>0</v>
      </c>
      <c r="Q509" s="142">
        <v>0</v>
      </c>
      <c r="R509" s="142">
        <f>Q509*H509</f>
        <v>0</v>
      </c>
      <c r="S509" s="142">
        <v>0</v>
      </c>
      <c r="T509" s="143">
        <f>S509*H509</f>
        <v>0</v>
      </c>
      <c r="AR509" s="144" t="s">
        <v>185</v>
      </c>
      <c r="AT509" s="144" t="s">
        <v>180</v>
      </c>
      <c r="AU509" s="144" t="s">
        <v>199</v>
      </c>
      <c r="AY509" s="18" t="s">
        <v>178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8" t="s">
        <v>86</v>
      </c>
      <c r="BK509" s="145">
        <f>ROUND(I509*H509,2)</f>
        <v>0</v>
      </c>
      <c r="BL509" s="18" t="s">
        <v>185</v>
      </c>
      <c r="BM509" s="144" t="s">
        <v>3409</v>
      </c>
    </row>
    <row r="510" spans="2:65" s="1" customFormat="1" ht="10.199999999999999">
      <c r="B510" s="34"/>
      <c r="D510" s="146" t="s">
        <v>187</v>
      </c>
      <c r="F510" s="147" t="s">
        <v>553</v>
      </c>
      <c r="I510" s="148"/>
      <c r="L510" s="34"/>
      <c r="M510" s="149"/>
      <c r="T510" s="55"/>
      <c r="AT510" s="18" t="s">
        <v>187</v>
      </c>
      <c r="AU510" s="18" t="s">
        <v>199</v>
      </c>
    </row>
    <row r="511" spans="2:65" s="12" customFormat="1" ht="10.199999999999999">
      <c r="B511" s="150"/>
      <c r="D511" s="151" t="s">
        <v>189</v>
      </c>
      <c r="E511" s="152" t="s">
        <v>32</v>
      </c>
      <c r="F511" s="153" t="s">
        <v>190</v>
      </c>
      <c r="H511" s="152" t="s">
        <v>32</v>
      </c>
      <c r="I511" s="154"/>
      <c r="L511" s="150"/>
      <c r="M511" s="155"/>
      <c r="T511" s="156"/>
      <c r="AT511" s="152" t="s">
        <v>189</v>
      </c>
      <c r="AU511" s="152" t="s">
        <v>199</v>
      </c>
      <c r="AV511" s="12" t="s">
        <v>86</v>
      </c>
      <c r="AW511" s="12" t="s">
        <v>41</v>
      </c>
      <c r="AX511" s="12" t="s">
        <v>79</v>
      </c>
      <c r="AY511" s="152" t="s">
        <v>178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2813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199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2" customFormat="1" ht="10.199999999999999">
      <c r="B513" s="150"/>
      <c r="D513" s="151" t="s">
        <v>189</v>
      </c>
      <c r="E513" s="152" t="s">
        <v>32</v>
      </c>
      <c r="F513" s="153" t="s">
        <v>3259</v>
      </c>
      <c r="H513" s="152" t="s">
        <v>32</v>
      </c>
      <c r="I513" s="154"/>
      <c r="L513" s="150"/>
      <c r="M513" s="155"/>
      <c r="T513" s="156"/>
      <c r="AT513" s="152" t="s">
        <v>189</v>
      </c>
      <c r="AU513" s="152" t="s">
        <v>199</v>
      </c>
      <c r="AV513" s="12" t="s">
        <v>86</v>
      </c>
      <c r="AW513" s="12" t="s">
        <v>41</v>
      </c>
      <c r="AX513" s="12" t="s">
        <v>79</v>
      </c>
      <c r="AY513" s="152" t="s">
        <v>178</v>
      </c>
    </row>
    <row r="514" spans="2:65" s="12" customFormat="1" ht="20.399999999999999">
      <c r="B514" s="150"/>
      <c r="D514" s="151" t="s">
        <v>189</v>
      </c>
      <c r="E514" s="152" t="s">
        <v>32</v>
      </c>
      <c r="F514" s="153" t="s">
        <v>3343</v>
      </c>
      <c r="H514" s="152" t="s">
        <v>32</v>
      </c>
      <c r="I514" s="154"/>
      <c r="L514" s="150"/>
      <c r="M514" s="155"/>
      <c r="T514" s="156"/>
      <c r="AT514" s="152" t="s">
        <v>189</v>
      </c>
      <c r="AU514" s="152" t="s">
        <v>199</v>
      </c>
      <c r="AV514" s="12" t="s">
        <v>86</v>
      </c>
      <c r="AW514" s="12" t="s">
        <v>41</v>
      </c>
      <c r="AX514" s="12" t="s">
        <v>79</v>
      </c>
      <c r="AY514" s="152" t="s">
        <v>178</v>
      </c>
    </row>
    <row r="515" spans="2:65" s="12" customFormat="1" ht="10.199999999999999">
      <c r="B515" s="150"/>
      <c r="D515" s="151" t="s">
        <v>189</v>
      </c>
      <c r="E515" s="152" t="s">
        <v>32</v>
      </c>
      <c r="F515" s="153" t="s">
        <v>523</v>
      </c>
      <c r="H515" s="152" t="s">
        <v>32</v>
      </c>
      <c r="I515" s="154"/>
      <c r="L515" s="150"/>
      <c r="M515" s="155"/>
      <c r="T515" s="156"/>
      <c r="AT515" s="152" t="s">
        <v>189</v>
      </c>
      <c r="AU515" s="152" t="s">
        <v>199</v>
      </c>
      <c r="AV515" s="12" t="s">
        <v>86</v>
      </c>
      <c r="AW515" s="12" t="s">
        <v>41</v>
      </c>
      <c r="AX515" s="12" t="s">
        <v>79</v>
      </c>
      <c r="AY515" s="152" t="s">
        <v>178</v>
      </c>
    </row>
    <row r="516" spans="2:65" s="12" customFormat="1" ht="10.199999999999999">
      <c r="B516" s="150"/>
      <c r="D516" s="151" t="s">
        <v>189</v>
      </c>
      <c r="E516" s="152" t="s">
        <v>32</v>
      </c>
      <c r="F516" s="153" t="s">
        <v>3344</v>
      </c>
      <c r="H516" s="152" t="s">
        <v>32</v>
      </c>
      <c r="I516" s="154"/>
      <c r="L516" s="150"/>
      <c r="M516" s="155"/>
      <c r="T516" s="156"/>
      <c r="AT516" s="152" t="s">
        <v>189</v>
      </c>
      <c r="AU516" s="152" t="s">
        <v>199</v>
      </c>
      <c r="AV516" s="12" t="s">
        <v>86</v>
      </c>
      <c r="AW516" s="12" t="s">
        <v>41</v>
      </c>
      <c r="AX516" s="12" t="s">
        <v>79</v>
      </c>
      <c r="AY516" s="152" t="s">
        <v>178</v>
      </c>
    </row>
    <row r="517" spans="2:65" s="13" customFormat="1" ht="10.199999999999999">
      <c r="B517" s="157"/>
      <c r="D517" s="151" t="s">
        <v>189</v>
      </c>
      <c r="E517" s="158" t="s">
        <v>32</v>
      </c>
      <c r="F517" s="159" t="s">
        <v>3410</v>
      </c>
      <c r="H517" s="160">
        <v>12.4</v>
      </c>
      <c r="I517" s="161"/>
      <c r="L517" s="157"/>
      <c r="M517" s="162"/>
      <c r="T517" s="163"/>
      <c r="AT517" s="158" t="s">
        <v>189</v>
      </c>
      <c r="AU517" s="158" t="s">
        <v>199</v>
      </c>
      <c r="AV517" s="13" t="s">
        <v>88</v>
      </c>
      <c r="AW517" s="13" t="s">
        <v>41</v>
      </c>
      <c r="AX517" s="13" t="s">
        <v>79</v>
      </c>
      <c r="AY517" s="158" t="s">
        <v>178</v>
      </c>
    </row>
    <row r="518" spans="2:65" s="13" customFormat="1" ht="10.199999999999999">
      <c r="B518" s="157"/>
      <c r="D518" s="151" t="s">
        <v>189</v>
      </c>
      <c r="E518" s="158" t="s">
        <v>32</v>
      </c>
      <c r="F518" s="159" t="s">
        <v>3411</v>
      </c>
      <c r="H518" s="160">
        <v>9.6</v>
      </c>
      <c r="I518" s="161"/>
      <c r="L518" s="157"/>
      <c r="M518" s="162"/>
      <c r="T518" s="163"/>
      <c r="AT518" s="158" t="s">
        <v>189</v>
      </c>
      <c r="AU518" s="158" t="s">
        <v>199</v>
      </c>
      <c r="AV518" s="13" t="s">
        <v>88</v>
      </c>
      <c r="AW518" s="13" t="s">
        <v>41</v>
      </c>
      <c r="AX518" s="13" t="s">
        <v>79</v>
      </c>
      <c r="AY518" s="158" t="s">
        <v>178</v>
      </c>
    </row>
    <row r="519" spans="2:65" s="13" customFormat="1" ht="10.199999999999999">
      <c r="B519" s="157"/>
      <c r="D519" s="151" t="s">
        <v>189</v>
      </c>
      <c r="E519" s="158" t="s">
        <v>32</v>
      </c>
      <c r="F519" s="159" t="s">
        <v>3412</v>
      </c>
      <c r="H519" s="160">
        <v>12.4</v>
      </c>
      <c r="I519" s="161"/>
      <c r="L519" s="157"/>
      <c r="M519" s="162"/>
      <c r="T519" s="163"/>
      <c r="AT519" s="158" t="s">
        <v>189</v>
      </c>
      <c r="AU519" s="158" t="s">
        <v>199</v>
      </c>
      <c r="AV519" s="13" t="s">
        <v>88</v>
      </c>
      <c r="AW519" s="13" t="s">
        <v>41</v>
      </c>
      <c r="AX519" s="13" t="s">
        <v>79</v>
      </c>
      <c r="AY519" s="158" t="s">
        <v>178</v>
      </c>
    </row>
    <row r="520" spans="2:65" s="13" customFormat="1" ht="10.199999999999999">
      <c r="B520" s="157"/>
      <c r="D520" s="151" t="s">
        <v>189</v>
      </c>
      <c r="E520" s="158" t="s">
        <v>32</v>
      </c>
      <c r="F520" s="159" t="s">
        <v>3411</v>
      </c>
      <c r="H520" s="160">
        <v>9.6</v>
      </c>
      <c r="I520" s="161"/>
      <c r="L520" s="157"/>
      <c r="M520" s="162"/>
      <c r="T520" s="163"/>
      <c r="AT520" s="158" t="s">
        <v>189</v>
      </c>
      <c r="AU520" s="158" t="s">
        <v>199</v>
      </c>
      <c r="AV520" s="13" t="s">
        <v>88</v>
      </c>
      <c r="AW520" s="13" t="s">
        <v>41</v>
      </c>
      <c r="AX520" s="13" t="s">
        <v>79</v>
      </c>
      <c r="AY520" s="158" t="s">
        <v>178</v>
      </c>
    </row>
    <row r="521" spans="2:65" s="13" customFormat="1" ht="10.199999999999999">
      <c r="B521" s="157"/>
      <c r="D521" s="151" t="s">
        <v>189</v>
      </c>
      <c r="E521" s="158" t="s">
        <v>32</v>
      </c>
      <c r="F521" s="159" t="s">
        <v>3413</v>
      </c>
      <c r="H521" s="160">
        <v>12.4</v>
      </c>
      <c r="I521" s="161"/>
      <c r="L521" s="157"/>
      <c r="M521" s="162"/>
      <c r="T521" s="163"/>
      <c r="AT521" s="158" t="s">
        <v>189</v>
      </c>
      <c r="AU521" s="158" t="s">
        <v>199</v>
      </c>
      <c r="AV521" s="13" t="s">
        <v>88</v>
      </c>
      <c r="AW521" s="13" t="s">
        <v>41</v>
      </c>
      <c r="AX521" s="13" t="s">
        <v>79</v>
      </c>
      <c r="AY521" s="158" t="s">
        <v>178</v>
      </c>
    </row>
    <row r="522" spans="2:65" s="13" customFormat="1" ht="10.199999999999999">
      <c r="B522" s="157"/>
      <c r="D522" s="151" t="s">
        <v>189</v>
      </c>
      <c r="E522" s="158" t="s">
        <v>32</v>
      </c>
      <c r="F522" s="159" t="s">
        <v>3411</v>
      </c>
      <c r="H522" s="160">
        <v>9.6</v>
      </c>
      <c r="I522" s="161"/>
      <c r="L522" s="157"/>
      <c r="M522" s="162"/>
      <c r="T522" s="163"/>
      <c r="AT522" s="158" t="s">
        <v>189</v>
      </c>
      <c r="AU522" s="158" t="s">
        <v>199</v>
      </c>
      <c r="AV522" s="13" t="s">
        <v>88</v>
      </c>
      <c r="AW522" s="13" t="s">
        <v>41</v>
      </c>
      <c r="AX522" s="13" t="s">
        <v>79</v>
      </c>
      <c r="AY522" s="158" t="s">
        <v>178</v>
      </c>
    </row>
    <row r="523" spans="2:65" s="14" customFormat="1" ht="10.199999999999999">
      <c r="B523" s="164"/>
      <c r="D523" s="151" t="s">
        <v>189</v>
      </c>
      <c r="E523" s="165" t="s">
        <v>32</v>
      </c>
      <c r="F523" s="166" t="s">
        <v>192</v>
      </c>
      <c r="H523" s="167">
        <v>66</v>
      </c>
      <c r="I523" s="168"/>
      <c r="L523" s="164"/>
      <c r="M523" s="169"/>
      <c r="T523" s="170"/>
      <c r="AT523" s="165" t="s">
        <v>189</v>
      </c>
      <c r="AU523" s="165" t="s">
        <v>199</v>
      </c>
      <c r="AV523" s="14" t="s">
        <v>185</v>
      </c>
      <c r="AW523" s="14" t="s">
        <v>41</v>
      </c>
      <c r="AX523" s="14" t="s">
        <v>86</v>
      </c>
      <c r="AY523" s="165" t="s">
        <v>178</v>
      </c>
    </row>
    <row r="524" spans="2:65" s="1" customFormat="1" ht="37.799999999999997" customHeight="1">
      <c r="B524" s="34"/>
      <c r="C524" s="133" t="s">
        <v>602</v>
      </c>
      <c r="D524" s="133" t="s">
        <v>180</v>
      </c>
      <c r="E524" s="134" t="s">
        <v>556</v>
      </c>
      <c r="F524" s="135" t="s">
        <v>557</v>
      </c>
      <c r="G524" s="136" t="s">
        <v>401</v>
      </c>
      <c r="H524" s="137">
        <v>6.3620000000000001</v>
      </c>
      <c r="I524" s="138"/>
      <c r="J524" s="139">
        <f>ROUND(I524*H524,2)</f>
        <v>0</v>
      </c>
      <c r="K524" s="135" t="s">
        <v>184</v>
      </c>
      <c r="L524" s="34"/>
      <c r="M524" s="140" t="s">
        <v>32</v>
      </c>
      <c r="N524" s="141" t="s">
        <v>50</v>
      </c>
      <c r="P524" s="142">
        <f>O524*H524</f>
        <v>0</v>
      </c>
      <c r="Q524" s="142">
        <v>0</v>
      </c>
      <c r="R524" s="142">
        <f>Q524*H524</f>
        <v>0</v>
      </c>
      <c r="S524" s="142">
        <v>0</v>
      </c>
      <c r="T524" s="143">
        <f>S524*H524</f>
        <v>0</v>
      </c>
      <c r="AR524" s="144" t="s">
        <v>185</v>
      </c>
      <c r="AT524" s="144" t="s">
        <v>180</v>
      </c>
      <c r="AU524" s="144" t="s">
        <v>199</v>
      </c>
      <c r="AY524" s="18" t="s">
        <v>178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86</v>
      </c>
      <c r="BK524" s="145">
        <f>ROUND(I524*H524,2)</f>
        <v>0</v>
      </c>
      <c r="BL524" s="18" t="s">
        <v>185</v>
      </c>
      <c r="BM524" s="144" t="s">
        <v>3414</v>
      </c>
    </row>
    <row r="525" spans="2:65" s="1" customFormat="1" ht="10.199999999999999">
      <c r="B525" s="34"/>
      <c r="D525" s="146" t="s">
        <v>187</v>
      </c>
      <c r="F525" s="147" t="s">
        <v>559</v>
      </c>
      <c r="I525" s="148"/>
      <c r="L525" s="34"/>
      <c r="M525" s="149"/>
      <c r="T525" s="55"/>
      <c r="AT525" s="18" t="s">
        <v>187</v>
      </c>
      <c r="AU525" s="18" t="s">
        <v>199</v>
      </c>
    </row>
    <row r="526" spans="2:65" s="13" customFormat="1" ht="10.199999999999999">
      <c r="B526" s="157"/>
      <c r="D526" s="151" t="s">
        <v>189</v>
      </c>
      <c r="E526" s="158" t="s">
        <v>32</v>
      </c>
      <c r="F526" s="159" t="s">
        <v>3415</v>
      </c>
      <c r="H526" s="160">
        <v>4.202</v>
      </c>
      <c r="I526" s="161"/>
      <c r="L526" s="157"/>
      <c r="M526" s="162"/>
      <c r="T526" s="163"/>
      <c r="AT526" s="158" t="s">
        <v>189</v>
      </c>
      <c r="AU526" s="158" t="s">
        <v>199</v>
      </c>
      <c r="AV526" s="13" t="s">
        <v>88</v>
      </c>
      <c r="AW526" s="13" t="s">
        <v>41</v>
      </c>
      <c r="AX526" s="13" t="s">
        <v>79</v>
      </c>
      <c r="AY526" s="158" t="s">
        <v>178</v>
      </c>
    </row>
    <row r="527" spans="2:65" s="13" customFormat="1" ht="10.199999999999999">
      <c r="B527" s="157"/>
      <c r="D527" s="151" t="s">
        <v>189</v>
      </c>
      <c r="E527" s="158" t="s">
        <v>32</v>
      </c>
      <c r="F527" s="159" t="s">
        <v>3416</v>
      </c>
      <c r="H527" s="160">
        <v>0.53100000000000003</v>
      </c>
      <c r="I527" s="161"/>
      <c r="L527" s="157"/>
      <c r="M527" s="162"/>
      <c r="T527" s="163"/>
      <c r="AT527" s="158" t="s">
        <v>189</v>
      </c>
      <c r="AU527" s="158" t="s">
        <v>199</v>
      </c>
      <c r="AV527" s="13" t="s">
        <v>88</v>
      </c>
      <c r="AW527" s="13" t="s">
        <v>41</v>
      </c>
      <c r="AX527" s="13" t="s">
        <v>79</v>
      </c>
      <c r="AY527" s="158" t="s">
        <v>178</v>
      </c>
    </row>
    <row r="528" spans="2:65" s="13" customFormat="1" ht="10.199999999999999">
      <c r="B528" s="157"/>
      <c r="D528" s="151" t="s">
        <v>189</v>
      </c>
      <c r="E528" s="158" t="s">
        <v>32</v>
      </c>
      <c r="F528" s="159" t="s">
        <v>3417</v>
      </c>
      <c r="H528" s="160">
        <v>1.629</v>
      </c>
      <c r="I528" s="161"/>
      <c r="L528" s="157"/>
      <c r="M528" s="162"/>
      <c r="T528" s="163"/>
      <c r="AT528" s="158" t="s">
        <v>189</v>
      </c>
      <c r="AU528" s="158" t="s">
        <v>199</v>
      </c>
      <c r="AV528" s="13" t="s">
        <v>88</v>
      </c>
      <c r="AW528" s="13" t="s">
        <v>41</v>
      </c>
      <c r="AX528" s="13" t="s">
        <v>79</v>
      </c>
      <c r="AY528" s="158" t="s">
        <v>178</v>
      </c>
    </row>
    <row r="529" spans="2:65" s="14" customFormat="1" ht="10.199999999999999">
      <c r="B529" s="164"/>
      <c r="D529" s="151" t="s">
        <v>189</v>
      </c>
      <c r="E529" s="165" t="s">
        <v>32</v>
      </c>
      <c r="F529" s="166" t="s">
        <v>192</v>
      </c>
      <c r="H529" s="167">
        <v>6.3620000000000001</v>
      </c>
      <c r="I529" s="168"/>
      <c r="L529" s="164"/>
      <c r="M529" s="169"/>
      <c r="T529" s="170"/>
      <c r="AT529" s="165" t="s">
        <v>189</v>
      </c>
      <c r="AU529" s="165" t="s">
        <v>199</v>
      </c>
      <c r="AV529" s="14" t="s">
        <v>185</v>
      </c>
      <c r="AW529" s="14" t="s">
        <v>41</v>
      </c>
      <c r="AX529" s="14" t="s">
        <v>86</v>
      </c>
      <c r="AY529" s="165" t="s">
        <v>178</v>
      </c>
    </row>
    <row r="530" spans="2:65" s="1" customFormat="1" ht="37.799999999999997" customHeight="1">
      <c r="B530" s="34"/>
      <c r="C530" s="133" t="s">
        <v>607</v>
      </c>
      <c r="D530" s="133" t="s">
        <v>180</v>
      </c>
      <c r="E530" s="134" t="s">
        <v>564</v>
      </c>
      <c r="F530" s="135" t="s">
        <v>565</v>
      </c>
      <c r="G530" s="136" t="s">
        <v>401</v>
      </c>
      <c r="H530" s="137">
        <v>89.067999999999998</v>
      </c>
      <c r="I530" s="138"/>
      <c r="J530" s="139">
        <f>ROUND(I530*H530,2)</f>
        <v>0</v>
      </c>
      <c r="K530" s="135" t="s">
        <v>184</v>
      </c>
      <c r="L530" s="34"/>
      <c r="M530" s="140" t="s">
        <v>32</v>
      </c>
      <c r="N530" s="141" t="s">
        <v>50</v>
      </c>
      <c r="P530" s="142">
        <f>O530*H530</f>
        <v>0</v>
      </c>
      <c r="Q530" s="142">
        <v>0</v>
      </c>
      <c r="R530" s="142">
        <f>Q530*H530</f>
        <v>0</v>
      </c>
      <c r="S530" s="142">
        <v>0</v>
      </c>
      <c r="T530" s="143">
        <f>S530*H530</f>
        <v>0</v>
      </c>
      <c r="AR530" s="144" t="s">
        <v>185</v>
      </c>
      <c r="AT530" s="144" t="s">
        <v>180</v>
      </c>
      <c r="AU530" s="144" t="s">
        <v>199</v>
      </c>
      <c r="AY530" s="18" t="s">
        <v>178</v>
      </c>
      <c r="BE530" s="145">
        <f>IF(N530="základní",J530,0)</f>
        <v>0</v>
      </c>
      <c r="BF530" s="145">
        <f>IF(N530="snížená",J530,0)</f>
        <v>0</v>
      </c>
      <c r="BG530" s="145">
        <f>IF(N530="zákl. přenesená",J530,0)</f>
        <v>0</v>
      </c>
      <c r="BH530" s="145">
        <f>IF(N530="sníž. přenesená",J530,0)</f>
        <v>0</v>
      </c>
      <c r="BI530" s="145">
        <f>IF(N530="nulová",J530,0)</f>
        <v>0</v>
      </c>
      <c r="BJ530" s="18" t="s">
        <v>86</v>
      </c>
      <c r="BK530" s="145">
        <f>ROUND(I530*H530,2)</f>
        <v>0</v>
      </c>
      <c r="BL530" s="18" t="s">
        <v>185</v>
      </c>
      <c r="BM530" s="144" t="s">
        <v>3418</v>
      </c>
    </row>
    <row r="531" spans="2:65" s="1" customFormat="1" ht="10.199999999999999">
      <c r="B531" s="34"/>
      <c r="D531" s="146" t="s">
        <v>187</v>
      </c>
      <c r="F531" s="147" t="s">
        <v>567</v>
      </c>
      <c r="I531" s="148"/>
      <c r="L531" s="34"/>
      <c r="M531" s="149"/>
      <c r="T531" s="55"/>
      <c r="AT531" s="18" t="s">
        <v>187</v>
      </c>
      <c r="AU531" s="18" t="s">
        <v>199</v>
      </c>
    </row>
    <row r="532" spans="2:65" s="13" customFormat="1" ht="10.199999999999999">
      <c r="B532" s="157"/>
      <c r="D532" s="151" t="s">
        <v>189</v>
      </c>
      <c r="E532" s="158" t="s">
        <v>32</v>
      </c>
      <c r="F532" s="159" t="s">
        <v>3419</v>
      </c>
      <c r="H532" s="160">
        <v>6.3620000000000001</v>
      </c>
      <c r="I532" s="161"/>
      <c r="L532" s="157"/>
      <c r="M532" s="162"/>
      <c r="T532" s="163"/>
      <c r="AT532" s="158" t="s">
        <v>189</v>
      </c>
      <c r="AU532" s="158" t="s">
        <v>199</v>
      </c>
      <c r="AV532" s="13" t="s">
        <v>88</v>
      </c>
      <c r="AW532" s="13" t="s">
        <v>41</v>
      </c>
      <c r="AX532" s="13" t="s">
        <v>86</v>
      </c>
      <c r="AY532" s="158" t="s">
        <v>178</v>
      </c>
    </row>
    <row r="533" spans="2:65" s="13" customFormat="1" ht="10.199999999999999">
      <c r="B533" s="157"/>
      <c r="D533" s="151" t="s">
        <v>189</v>
      </c>
      <c r="F533" s="159" t="s">
        <v>3420</v>
      </c>
      <c r="H533" s="160">
        <v>89.067999999999998</v>
      </c>
      <c r="I533" s="161"/>
      <c r="L533" s="157"/>
      <c r="M533" s="162"/>
      <c r="T533" s="163"/>
      <c r="AT533" s="158" t="s">
        <v>189</v>
      </c>
      <c r="AU533" s="158" t="s">
        <v>199</v>
      </c>
      <c r="AV533" s="13" t="s">
        <v>88</v>
      </c>
      <c r="AW533" s="13" t="s">
        <v>4</v>
      </c>
      <c r="AX533" s="13" t="s">
        <v>86</v>
      </c>
      <c r="AY533" s="158" t="s">
        <v>178</v>
      </c>
    </row>
    <row r="534" spans="2:65" s="1" customFormat="1" ht="37.799999999999997" customHeight="1">
      <c r="B534" s="34"/>
      <c r="C534" s="133" t="s">
        <v>612</v>
      </c>
      <c r="D534" s="133" t="s">
        <v>180</v>
      </c>
      <c r="E534" s="134" t="s">
        <v>571</v>
      </c>
      <c r="F534" s="135" t="s">
        <v>572</v>
      </c>
      <c r="G534" s="136" t="s">
        <v>401</v>
      </c>
      <c r="H534" s="137">
        <v>8.7780000000000005</v>
      </c>
      <c r="I534" s="138"/>
      <c r="J534" s="139">
        <f>ROUND(I534*H534,2)</f>
        <v>0</v>
      </c>
      <c r="K534" s="135" t="s">
        <v>184</v>
      </c>
      <c r="L534" s="34"/>
      <c r="M534" s="140" t="s">
        <v>32</v>
      </c>
      <c r="N534" s="141" t="s">
        <v>50</v>
      </c>
      <c r="P534" s="142">
        <f>O534*H534</f>
        <v>0</v>
      </c>
      <c r="Q534" s="142">
        <v>0</v>
      </c>
      <c r="R534" s="142">
        <f>Q534*H534</f>
        <v>0</v>
      </c>
      <c r="S534" s="142">
        <v>0</v>
      </c>
      <c r="T534" s="143">
        <f>S534*H534</f>
        <v>0</v>
      </c>
      <c r="AR534" s="144" t="s">
        <v>185</v>
      </c>
      <c r="AT534" s="144" t="s">
        <v>180</v>
      </c>
      <c r="AU534" s="144" t="s">
        <v>199</v>
      </c>
      <c r="AY534" s="18" t="s">
        <v>178</v>
      </c>
      <c r="BE534" s="145">
        <f>IF(N534="základní",J534,0)</f>
        <v>0</v>
      </c>
      <c r="BF534" s="145">
        <f>IF(N534="snížená",J534,0)</f>
        <v>0</v>
      </c>
      <c r="BG534" s="145">
        <f>IF(N534="zákl. přenesená",J534,0)</f>
        <v>0</v>
      </c>
      <c r="BH534" s="145">
        <f>IF(N534="sníž. přenesená",J534,0)</f>
        <v>0</v>
      </c>
      <c r="BI534" s="145">
        <f>IF(N534="nulová",J534,0)</f>
        <v>0</v>
      </c>
      <c r="BJ534" s="18" t="s">
        <v>86</v>
      </c>
      <c r="BK534" s="145">
        <f>ROUND(I534*H534,2)</f>
        <v>0</v>
      </c>
      <c r="BL534" s="18" t="s">
        <v>185</v>
      </c>
      <c r="BM534" s="144" t="s">
        <v>3421</v>
      </c>
    </row>
    <row r="535" spans="2:65" s="1" customFormat="1" ht="10.199999999999999">
      <c r="B535" s="34"/>
      <c r="D535" s="146" t="s">
        <v>187</v>
      </c>
      <c r="F535" s="147" t="s">
        <v>574</v>
      </c>
      <c r="I535" s="148"/>
      <c r="L535" s="34"/>
      <c r="M535" s="149"/>
      <c r="T535" s="55"/>
      <c r="AT535" s="18" t="s">
        <v>187</v>
      </c>
      <c r="AU535" s="18" t="s">
        <v>199</v>
      </c>
    </row>
    <row r="536" spans="2:65" s="13" customFormat="1" ht="10.199999999999999">
      <c r="B536" s="157"/>
      <c r="D536" s="151" t="s">
        <v>189</v>
      </c>
      <c r="E536" s="158" t="s">
        <v>32</v>
      </c>
      <c r="F536" s="159" t="s">
        <v>3422</v>
      </c>
      <c r="H536" s="160">
        <v>8.7780000000000005</v>
      </c>
      <c r="I536" s="161"/>
      <c r="L536" s="157"/>
      <c r="M536" s="162"/>
      <c r="T536" s="163"/>
      <c r="AT536" s="158" t="s">
        <v>189</v>
      </c>
      <c r="AU536" s="158" t="s">
        <v>199</v>
      </c>
      <c r="AV536" s="13" t="s">
        <v>88</v>
      </c>
      <c r="AW536" s="13" t="s">
        <v>41</v>
      </c>
      <c r="AX536" s="13" t="s">
        <v>86</v>
      </c>
      <c r="AY536" s="158" t="s">
        <v>178</v>
      </c>
    </row>
    <row r="537" spans="2:65" s="1" customFormat="1" ht="37.799999999999997" customHeight="1">
      <c r="B537" s="34"/>
      <c r="C537" s="133" t="s">
        <v>617</v>
      </c>
      <c r="D537" s="133" t="s">
        <v>180</v>
      </c>
      <c r="E537" s="134" t="s">
        <v>577</v>
      </c>
      <c r="F537" s="135" t="s">
        <v>565</v>
      </c>
      <c r="G537" s="136" t="s">
        <v>401</v>
      </c>
      <c r="H537" s="137">
        <v>122.892</v>
      </c>
      <c r="I537" s="138"/>
      <c r="J537" s="139">
        <f>ROUND(I537*H537,2)</f>
        <v>0</v>
      </c>
      <c r="K537" s="135" t="s">
        <v>184</v>
      </c>
      <c r="L537" s="34"/>
      <c r="M537" s="140" t="s">
        <v>32</v>
      </c>
      <c r="N537" s="141" t="s">
        <v>50</v>
      </c>
      <c r="P537" s="142">
        <f>O537*H537</f>
        <v>0</v>
      </c>
      <c r="Q537" s="142">
        <v>0</v>
      </c>
      <c r="R537" s="142">
        <f>Q537*H537</f>
        <v>0</v>
      </c>
      <c r="S537" s="142">
        <v>0</v>
      </c>
      <c r="T537" s="143">
        <f>S537*H537</f>
        <v>0</v>
      </c>
      <c r="AR537" s="144" t="s">
        <v>185</v>
      </c>
      <c r="AT537" s="144" t="s">
        <v>180</v>
      </c>
      <c r="AU537" s="144" t="s">
        <v>199</v>
      </c>
      <c r="AY537" s="18" t="s">
        <v>178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86</v>
      </c>
      <c r="BK537" s="145">
        <f>ROUND(I537*H537,2)</f>
        <v>0</v>
      </c>
      <c r="BL537" s="18" t="s">
        <v>185</v>
      </c>
      <c r="BM537" s="144" t="s">
        <v>3423</v>
      </c>
    </row>
    <row r="538" spans="2:65" s="1" customFormat="1" ht="10.199999999999999">
      <c r="B538" s="34"/>
      <c r="D538" s="146" t="s">
        <v>187</v>
      </c>
      <c r="F538" s="147" t="s">
        <v>579</v>
      </c>
      <c r="I538" s="148"/>
      <c r="L538" s="34"/>
      <c r="M538" s="149"/>
      <c r="T538" s="55"/>
      <c r="AT538" s="18" t="s">
        <v>187</v>
      </c>
      <c r="AU538" s="18" t="s">
        <v>199</v>
      </c>
    </row>
    <row r="539" spans="2:65" s="13" customFormat="1" ht="10.199999999999999">
      <c r="B539" s="157"/>
      <c r="D539" s="151" t="s">
        <v>189</v>
      </c>
      <c r="E539" s="158" t="s">
        <v>32</v>
      </c>
      <c r="F539" s="159" t="s">
        <v>3424</v>
      </c>
      <c r="H539" s="160">
        <v>8.7780000000000005</v>
      </c>
      <c r="I539" s="161"/>
      <c r="L539" s="157"/>
      <c r="M539" s="162"/>
      <c r="T539" s="163"/>
      <c r="AT539" s="158" t="s">
        <v>189</v>
      </c>
      <c r="AU539" s="158" t="s">
        <v>199</v>
      </c>
      <c r="AV539" s="13" t="s">
        <v>88</v>
      </c>
      <c r="AW539" s="13" t="s">
        <v>41</v>
      </c>
      <c r="AX539" s="13" t="s">
        <v>86</v>
      </c>
      <c r="AY539" s="158" t="s">
        <v>178</v>
      </c>
    </row>
    <row r="540" spans="2:65" s="13" customFormat="1" ht="10.199999999999999">
      <c r="B540" s="157"/>
      <c r="D540" s="151" t="s">
        <v>189</v>
      </c>
      <c r="F540" s="159" t="s">
        <v>3425</v>
      </c>
      <c r="H540" s="160">
        <v>122.892</v>
      </c>
      <c r="I540" s="161"/>
      <c r="L540" s="157"/>
      <c r="M540" s="162"/>
      <c r="T540" s="163"/>
      <c r="AT540" s="158" t="s">
        <v>189</v>
      </c>
      <c r="AU540" s="158" t="s">
        <v>199</v>
      </c>
      <c r="AV540" s="13" t="s">
        <v>88</v>
      </c>
      <c r="AW540" s="13" t="s">
        <v>4</v>
      </c>
      <c r="AX540" s="13" t="s">
        <v>86</v>
      </c>
      <c r="AY540" s="158" t="s">
        <v>178</v>
      </c>
    </row>
    <row r="541" spans="2:65" s="1" customFormat="1" ht="24.15" customHeight="1">
      <c r="B541" s="34"/>
      <c r="C541" s="133" t="s">
        <v>625</v>
      </c>
      <c r="D541" s="133" t="s">
        <v>180</v>
      </c>
      <c r="E541" s="134" t="s">
        <v>583</v>
      </c>
      <c r="F541" s="135" t="s">
        <v>584</v>
      </c>
      <c r="G541" s="136" t="s">
        <v>401</v>
      </c>
      <c r="H541" s="137">
        <v>15.14</v>
      </c>
      <c r="I541" s="138"/>
      <c r="J541" s="139">
        <f>ROUND(I541*H541,2)</f>
        <v>0</v>
      </c>
      <c r="K541" s="135" t="s">
        <v>184</v>
      </c>
      <c r="L541" s="34"/>
      <c r="M541" s="140" t="s">
        <v>32</v>
      </c>
      <c r="N541" s="141" t="s">
        <v>50</v>
      </c>
      <c r="P541" s="142">
        <f>O541*H541</f>
        <v>0</v>
      </c>
      <c r="Q541" s="142">
        <v>0</v>
      </c>
      <c r="R541" s="142">
        <f>Q541*H541</f>
        <v>0</v>
      </c>
      <c r="S541" s="142">
        <v>0</v>
      </c>
      <c r="T541" s="143">
        <f>S541*H541</f>
        <v>0</v>
      </c>
      <c r="AR541" s="144" t="s">
        <v>185</v>
      </c>
      <c r="AT541" s="144" t="s">
        <v>180</v>
      </c>
      <c r="AU541" s="144" t="s">
        <v>199</v>
      </c>
      <c r="AY541" s="18" t="s">
        <v>178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86</v>
      </c>
      <c r="BK541" s="145">
        <f>ROUND(I541*H541,2)</f>
        <v>0</v>
      </c>
      <c r="BL541" s="18" t="s">
        <v>185</v>
      </c>
      <c r="BM541" s="144" t="s">
        <v>3426</v>
      </c>
    </row>
    <row r="542" spans="2:65" s="1" customFormat="1" ht="10.199999999999999">
      <c r="B542" s="34"/>
      <c r="D542" s="146" t="s">
        <v>187</v>
      </c>
      <c r="F542" s="147" t="s">
        <v>586</v>
      </c>
      <c r="I542" s="148"/>
      <c r="L542" s="34"/>
      <c r="M542" s="149"/>
      <c r="T542" s="55"/>
      <c r="AT542" s="18" t="s">
        <v>187</v>
      </c>
      <c r="AU542" s="18" t="s">
        <v>199</v>
      </c>
    </row>
    <row r="543" spans="2:65" s="13" customFormat="1" ht="10.199999999999999">
      <c r="B543" s="157"/>
      <c r="D543" s="151" t="s">
        <v>189</v>
      </c>
      <c r="E543" s="158" t="s">
        <v>32</v>
      </c>
      <c r="F543" s="159" t="s">
        <v>3415</v>
      </c>
      <c r="H543" s="160">
        <v>4.202</v>
      </c>
      <c r="I543" s="161"/>
      <c r="L543" s="157"/>
      <c r="M543" s="162"/>
      <c r="T543" s="163"/>
      <c r="AT543" s="158" t="s">
        <v>189</v>
      </c>
      <c r="AU543" s="158" t="s">
        <v>199</v>
      </c>
      <c r="AV543" s="13" t="s">
        <v>88</v>
      </c>
      <c r="AW543" s="13" t="s">
        <v>41</v>
      </c>
      <c r="AX543" s="13" t="s">
        <v>79</v>
      </c>
      <c r="AY543" s="158" t="s">
        <v>178</v>
      </c>
    </row>
    <row r="544" spans="2:65" s="13" customFormat="1" ht="10.199999999999999">
      <c r="B544" s="157"/>
      <c r="D544" s="151" t="s">
        <v>189</v>
      </c>
      <c r="E544" s="158" t="s">
        <v>32</v>
      </c>
      <c r="F544" s="159" t="s">
        <v>3416</v>
      </c>
      <c r="H544" s="160">
        <v>0.53100000000000003</v>
      </c>
      <c r="I544" s="161"/>
      <c r="L544" s="157"/>
      <c r="M544" s="162"/>
      <c r="T544" s="163"/>
      <c r="AT544" s="158" t="s">
        <v>189</v>
      </c>
      <c r="AU544" s="158" t="s">
        <v>199</v>
      </c>
      <c r="AV544" s="13" t="s">
        <v>88</v>
      </c>
      <c r="AW544" s="13" t="s">
        <v>41</v>
      </c>
      <c r="AX544" s="13" t="s">
        <v>79</v>
      </c>
      <c r="AY544" s="158" t="s">
        <v>178</v>
      </c>
    </row>
    <row r="545" spans="2:65" s="13" customFormat="1" ht="10.199999999999999">
      <c r="B545" s="157"/>
      <c r="D545" s="151" t="s">
        <v>189</v>
      </c>
      <c r="E545" s="158" t="s">
        <v>32</v>
      </c>
      <c r="F545" s="159" t="s">
        <v>3417</v>
      </c>
      <c r="H545" s="160">
        <v>1.629</v>
      </c>
      <c r="I545" s="161"/>
      <c r="L545" s="157"/>
      <c r="M545" s="162"/>
      <c r="T545" s="163"/>
      <c r="AT545" s="158" t="s">
        <v>189</v>
      </c>
      <c r="AU545" s="158" t="s">
        <v>199</v>
      </c>
      <c r="AV545" s="13" t="s">
        <v>88</v>
      </c>
      <c r="AW545" s="13" t="s">
        <v>41</v>
      </c>
      <c r="AX545" s="13" t="s">
        <v>79</v>
      </c>
      <c r="AY545" s="158" t="s">
        <v>178</v>
      </c>
    </row>
    <row r="546" spans="2:65" s="13" customFormat="1" ht="10.199999999999999">
      <c r="B546" s="157"/>
      <c r="D546" s="151" t="s">
        <v>189</v>
      </c>
      <c r="E546" s="158" t="s">
        <v>32</v>
      </c>
      <c r="F546" s="159" t="s">
        <v>3422</v>
      </c>
      <c r="H546" s="160">
        <v>8.7780000000000005</v>
      </c>
      <c r="I546" s="161"/>
      <c r="L546" s="157"/>
      <c r="M546" s="162"/>
      <c r="T546" s="163"/>
      <c r="AT546" s="158" t="s">
        <v>189</v>
      </c>
      <c r="AU546" s="158" t="s">
        <v>199</v>
      </c>
      <c r="AV546" s="13" t="s">
        <v>88</v>
      </c>
      <c r="AW546" s="13" t="s">
        <v>41</v>
      </c>
      <c r="AX546" s="13" t="s">
        <v>79</v>
      </c>
      <c r="AY546" s="158" t="s">
        <v>178</v>
      </c>
    </row>
    <row r="547" spans="2:65" s="14" customFormat="1" ht="10.199999999999999">
      <c r="B547" s="164"/>
      <c r="D547" s="151" t="s">
        <v>189</v>
      </c>
      <c r="E547" s="165" t="s">
        <v>32</v>
      </c>
      <c r="F547" s="166" t="s">
        <v>192</v>
      </c>
      <c r="H547" s="167">
        <v>15.14</v>
      </c>
      <c r="I547" s="168"/>
      <c r="L547" s="164"/>
      <c r="M547" s="169"/>
      <c r="T547" s="170"/>
      <c r="AT547" s="165" t="s">
        <v>189</v>
      </c>
      <c r="AU547" s="165" t="s">
        <v>199</v>
      </c>
      <c r="AV547" s="14" t="s">
        <v>185</v>
      </c>
      <c r="AW547" s="14" t="s">
        <v>41</v>
      </c>
      <c r="AX547" s="14" t="s">
        <v>86</v>
      </c>
      <c r="AY547" s="165" t="s">
        <v>178</v>
      </c>
    </row>
    <row r="548" spans="2:65" s="1" customFormat="1" ht="44.25" customHeight="1">
      <c r="B548" s="34"/>
      <c r="C548" s="133" t="s">
        <v>630</v>
      </c>
      <c r="D548" s="133" t="s">
        <v>180</v>
      </c>
      <c r="E548" s="134" t="s">
        <v>588</v>
      </c>
      <c r="F548" s="135" t="s">
        <v>589</v>
      </c>
      <c r="G548" s="136" t="s">
        <v>401</v>
      </c>
      <c r="H548" s="137">
        <v>10.407</v>
      </c>
      <c r="I548" s="138"/>
      <c r="J548" s="139">
        <f>ROUND(I548*H548,2)</f>
        <v>0</v>
      </c>
      <c r="K548" s="135" t="s">
        <v>184</v>
      </c>
      <c r="L548" s="34"/>
      <c r="M548" s="140" t="s">
        <v>32</v>
      </c>
      <c r="N548" s="141" t="s">
        <v>50</v>
      </c>
      <c r="P548" s="142">
        <f>O548*H548</f>
        <v>0</v>
      </c>
      <c r="Q548" s="142">
        <v>0</v>
      </c>
      <c r="R548" s="142">
        <f>Q548*H548</f>
        <v>0</v>
      </c>
      <c r="S548" s="142">
        <v>0</v>
      </c>
      <c r="T548" s="143">
        <f>S548*H548</f>
        <v>0</v>
      </c>
      <c r="AR548" s="144" t="s">
        <v>185</v>
      </c>
      <c r="AT548" s="144" t="s">
        <v>180</v>
      </c>
      <c r="AU548" s="144" t="s">
        <v>199</v>
      </c>
      <c r="AY548" s="18" t="s">
        <v>178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86</v>
      </c>
      <c r="BK548" s="145">
        <f>ROUND(I548*H548,2)</f>
        <v>0</v>
      </c>
      <c r="BL548" s="18" t="s">
        <v>185</v>
      </c>
      <c r="BM548" s="144" t="s">
        <v>3427</v>
      </c>
    </row>
    <row r="549" spans="2:65" s="1" customFormat="1" ht="10.199999999999999">
      <c r="B549" s="34"/>
      <c r="D549" s="146" t="s">
        <v>187</v>
      </c>
      <c r="F549" s="147" t="s">
        <v>591</v>
      </c>
      <c r="I549" s="148"/>
      <c r="L549" s="34"/>
      <c r="M549" s="149"/>
      <c r="T549" s="55"/>
      <c r="AT549" s="18" t="s">
        <v>187</v>
      </c>
      <c r="AU549" s="18" t="s">
        <v>199</v>
      </c>
    </row>
    <row r="550" spans="2:65" s="13" customFormat="1" ht="10.199999999999999">
      <c r="B550" s="157"/>
      <c r="D550" s="151" t="s">
        <v>189</v>
      </c>
      <c r="E550" s="158" t="s">
        <v>32</v>
      </c>
      <c r="F550" s="159" t="s">
        <v>3417</v>
      </c>
      <c r="H550" s="160">
        <v>1.629</v>
      </c>
      <c r="I550" s="161"/>
      <c r="L550" s="157"/>
      <c r="M550" s="162"/>
      <c r="T550" s="163"/>
      <c r="AT550" s="158" t="s">
        <v>189</v>
      </c>
      <c r="AU550" s="158" t="s">
        <v>199</v>
      </c>
      <c r="AV550" s="13" t="s">
        <v>88</v>
      </c>
      <c r="AW550" s="13" t="s">
        <v>41</v>
      </c>
      <c r="AX550" s="13" t="s">
        <v>79</v>
      </c>
      <c r="AY550" s="158" t="s">
        <v>178</v>
      </c>
    </row>
    <row r="551" spans="2:65" s="13" customFormat="1" ht="10.199999999999999">
      <c r="B551" s="157"/>
      <c r="D551" s="151" t="s">
        <v>189</v>
      </c>
      <c r="E551" s="158" t="s">
        <v>32</v>
      </c>
      <c r="F551" s="159" t="s">
        <v>3422</v>
      </c>
      <c r="H551" s="160">
        <v>8.7780000000000005</v>
      </c>
      <c r="I551" s="161"/>
      <c r="L551" s="157"/>
      <c r="M551" s="162"/>
      <c r="T551" s="163"/>
      <c r="AT551" s="158" t="s">
        <v>189</v>
      </c>
      <c r="AU551" s="158" t="s">
        <v>199</v>
      </c>
      <c r="AV551" s="13" t="s">
        <v>88</v>
      </c>
      <c r="AW551" s="13" t="s">
        <v>41</v>
      </c>
      <c r="AX551" s="13" t="s">
        <v>79</v>
      </c>
      <c r="AY551" s="158" t="s">
        <v>178</v>
      </c>
    </row>
    <row r="552" spans="2:65" s="14" customFormat="1" ht="10.199999999999999">
      <c r="B552" s="164"/>
      <c r="D552" s="151" t="s">
        <v>189</v>
      </c>
      <c r="E552" s="165" t="s">
        <v>32</v>
      </c>
      <c r="F552" s="166" t="s">
        <v>192</v>
      </c>
      <c r="H552" s="167">
        <v>10.407</v>
      </c>
      <c r="I552" s="168"/>
      <c r="L552" s="164"/>
      <c r="M552" s="169"/>
      <c r="T552" s="170"/>
      <c r="AT552" s="165" t="s">
        <v>189</v>
      </c>
      <c r="AU552" s="165" t="s">
        <v>199</v>
      </c>
      <c r="AV552" s="14" t="s">
        <v>185</v>
      </c>
      <c r="AW552" s="14" t="s">
        <v>41</v>
      </c>
      <c r="AX552" s="14" t="s">
        <v>86</v>
      </c>
      <c r="AY552" s="165" t="s">
        <v>178</v>
      </c>
    </row>
    <row r="553" spans="2:65" s="1" customFormat="1" ht="44.25" customHeight="1">
      <c r="B553" s="34"/>
      <c r="C553" s="133" t="s">
        <v>635</v>
      </c>
      <c r="D553" s="133" t="s">
        <v>180</v>
      </c>
      <c r="E553" s="134" t="s">
        <v>593</v>
      </c>
      <c r="F553" s="135" t="s">
        <v>406</v>
      </c>
      <c r="G553" s="136" t="s">
        <v>401</v>
      </c>
      <c r="H553" s="137">
        <v>4.7329999999999997</v>
      </c>
      <c r="I553" s="138"/>
      <c r="J553" s="139">
        <f>ROUND(I553*H553,2)</f>
        <v>0</v>
      </c>
      <c r="K553" s="135" t="s">
        <v>184</v>
      </c>
      <c r="L553" s="34"/>
      <c r="M553" s="140" t="s">
        <v>32</v>
      </c>
      <c r="N553" s="141" t="s">
        <v>50</v>
      </c>
      <c r="P553" s="142">
        <f>O553*H553</f>
        <v>0</v>
      </c>
      <c r="Q553" s="142">
        <v>0</v>
      </c>
      <c r="R553" s="142">
        <f>Q553*H553</f>
        <v>0</v>
      </c>
      <c r="S553" s="142">
        <v>0</v>
      </c>
      <c r="T553" s="143">
        <f>S553*H553</f>
        <v>0</v>
      </c>
      <c r="AR553" s="144" t="s">
        <v>185</v>
      </c>
      <c r="AT553" s="144" t="s">
        <v>180</v>
      </c>
      <c r="AU553" s="144" t="s">
        <v>199</v>
      </c>
      <c r="AY553" s="18" t="s">
        <v>178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86</v>
      </c>
      <c r="BK553" s="145">
        <f>ROUND(I553*H553,2)</f>
        <v>0</v>
      </c>
      <c r="BL553" s="18" t="s">
        <v>185</v>
      </c>
      <c r="BM553" s="144" t="s">
        <v>3428</v>
      </c>
    </row>
    <row r="554" spans="2:65" s="1" customFormat="1" ht="10.199999999999999">
      <c r="B554" s="34"/>
      <c r="D554" s="146" t="s">
        <v>187</v>
      </c>
      <c r="F554" s="147" t="s">
        <v>595</v>
      </c>
      <c r="I554" s="148"/>
      <c r="L554" s="34"/>
      <c r="M554" s="149"/>
      <c r="T554" s="55"/>
      <c r="AT554" s="18" t="s">
        <v>187</v>
      </c>
      <c r="AU554" s="18" t="s">
        <v>199</v>
      </c>
    </row>
    <row r="555" spans="2:65" s="13" customFormat="1" ht="10.199999999999999">
      <c r="B555" s="157"/>
      <c r="D555" s="151" t="s">
        <v>189</v>
      </c>
      <c r="E555" s="158" t="s">
        <v>32</v>
      </c>
      <c r="F555" s="159" t="s">
        <v>3415</v>
      </c>
      <c r="H555" s="160">
        <v>4.202</v>
      </c>
      <c r="I555" s="161"/>
      <c r="L555" s="157"/>
      <c r="M555" s="162"/>
      <c r="T555" s="163"/>
      <c r="AT555" s="158" t="s">
        <v>189</v>
      </c>
      <c r="AU555" s="158" t="s">
        <v>199</v>
      </c>
      <c r="AV555" s="13" t="s">
        <v>88</v>
      </c>
      <c r="AW555" s="13" t="s">
        <v>41</v>
      </c>
      <c r="AX555" s="13" t="s">
        <v>79</v>
      </c>
      <c r="AY555" s="158" t="s">
        <v>178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3416</v>
      </c>
      <c r="H556" s="160">
        <v>0.53100000000000003</v>
      </c>
      <c r="I556" s="161"/>
      <c r="L556" s="157"/>
      <c r="M556" s="162"/>
      <c r="T556" s="163"/>
      <c r="AT556" s="158" t="s">
        <v>189</v>
      </c>
      <c r="AU556" s="158" t="s">
        <v>199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65" s="14" customFormat="1" ht="10.199999999999999">
      <c r="B557" s="164"/>
      <c r="D557" s="151" t="s">
        <v>189</v>
      </c>
      <c r="E557" s="165" t="s">
        <v>32</v>
      </c>
      <c r="F557" s="166" t="s">
        <v>192</v>
      </c>
      <c r="H557" s="167">
        <v>4.7329999999999997</v>
      </c>
      <c r="I557" s="168"/>
      <c r="L557" s="164"/>
      <c r="M557" s="169"/>
      <c r="T557" s="170"/>
      <c r="AT557" s="165" t="s">
        <v>189</v>
      </c>
      <c r="AU557" s="165" t="s">
        <v>199</v>
      </c>
      <c r="AV557" s="14" t="s">
        <v>185</v>
      </c>
      <c r="AW557" s="14" t="s">
        <v>41</v>
      </c>
      <c r="AX557" s="14" t="s">
        <v>86</v>
      </c>
      <c r="AY557" s="165" t="s">
        <v>178</v>
      </c>
    </row>
    <row r="558" spans="2:65" s="1" customFormat="1" ht="33" customHeight="1">
      <c r="B558" s="34"/>
      <c r="C558" s="133" t="s">
        <v>641</v>
      </c>
      <c r="D558" s="133" t="s">
        <v>180</v>
      </c>
      <c r="E558" s="134" t="s">
        <v>1519</v>
      </c>
      <c r="F558" s="135" t="s">
        <v>1520</v>
      </c>
      <c r="G558" s="136" t="s">
        <v>234</v>
      </c>
      <c r="H558" s="137">
        <v>9.5500000000000007</v>
      </c>
      <c r="I558" s="138"/>
      <c r="J558" s="139">
        <f>ROUND(I558*H558,2)</f>
        <v>0</v>
      </c>
      <c r="K558" s="135" t="s">
        <v>184</v>
      </c>
      <c r="L558" s="34"/>
      <c r="M558" s="140" t="s">
        <v>32</v>
      </c>
      <c r="N558" s="141" t="s">
        <v>50</v>
      </c>
      <c r="P558" s="142">
        <f>O558*H558</f>
        <v>0</v>
      </c>
      <c r="Q558" s="142">
        <v>0</v>
      </c>
      <c r="R558" s="142">
        <f>Q558*H558</f>
        <v>0</v>
      </c>
      <c r="S558" s="142">
        <v>0</v>
      </c>
      <c r="T558" s="143">
        <f>S558*H558</f>
        <v>0</v>
      </c>
      <c r="AR558" s="144" t="s">
        <v>185</v>
      </c>
      <c r="AT558" s="144" t="s">
        <v>180</v>
      </c>
      <c r="AU558" s="144" t="s">
        <v>199</v>
      </c>
      <c r="AY558" s="18" t="s">
        <v>178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86</v>
      </c>
      <c r="BK558" s="145">
        <f>ROUND(I558*H558,2)</f>
        <v>0</v>
      </c>
      <c r="BL558" s="18" t="s">
        <v>185</v>
      </c>
      <c r="BM558" s="144" t="s">
        <v>3429</v>
      </c>
    </row>
    <row r="559" spans="2:65" s="1" customFormat="1" ht="10.199999999999999">
      <c r="B559" s="34"/>
      <c r="D559" s="146" t="s">
        <v>187</v>
      </c>
      <c r="F559" s="147" t="s">
        <v>1522</v>
      </c>
      <c r="I559" s="148"/>
      <c r="L559" s="34"/>
      <c r="M559" s="149"/>
      <c r="T559" s="55"/>
      <c r="AT559" s="18" t="s">
        <v>187</v>
      </c>
      <c r="AU559" s="18" t="s">
        <v>199</v>
      </c>
    </row>
    <row r="560" spans="2:65" s="12" customFormat="1" ht="10.199999999999999">
      <c r="B560" s="150"/>
      <c r="D560" s="151" t="s">
        <v>189</v>
      </c>
      <c r="E560" s="152" t="s">
        <v>32</v>
      </c>
      <c r="F560" s="153" t="s">
        <v>190</v>
      </c>
      <c r="H560" s="152" t="s">
        <v>32</v>
      </c>
      <c r="I560" s="154"/>
      <c r="L560" s="150"/>
      <c r="M560" s="155"/>
      <c r="T560" s="156"/>
      <c r="AT560" s="152" t="s">
        <v>189</v>
      </c>
      <c r="AU560" s="152" t="s">
        <v>199</v>
      </c>
      <c r="AV560" s="12" t="s">
        <v>86</v>
      </c>
      <c r="AW560" s="12" t="s">
        <v>41</v>
      </c>
      <c r="AX560" s="12" t="s">
        <v>79</v>
      </c>
      <c r="AY560" s="152" t="s">
        <v>178</v>
      </c>
    </row>
    <row r="561" spans="2:65" s="12" customFormat="1" ht="10.199999999999999">
      <c r="B561" s="150"/>
      <c r="D561" s="151" t="s">
        <v>189</v>
      </c>
      <c r="E561" s="152" t="s">
        <v>32</v>
      </c>
      <c r="F561" s="153" t="s">
        <v>2813</v>
      </c>
      <c r="H561" s="152" t="s">
        <v>32</v>
      </c>
      <c r="I561" s="154"/>
      <c r="L561" s="150"/>
      <c r="M561" s="155"/>
      <c r="T561" s="156"/>
      <c r="AT561" s="152" t="s">
        <v>189</v>
      </c>
      <c r="AU561" s="152" t="s">
        <v>199</v>
      </c>
      <c r="AV561" s="12" t="s">
        <v>86</v>
      </c>
      <c r="AW561" s="12" t="s">
        <v>41</v>
      </c>
      <c r="AX561" s="12" t="s">
        <v>79</v>
      </c>
      <c r="AY561" s="152" t="s">
        <v>178</v>
      </c>
    </row>
    <row r="562" spans="2:65" s="12" customFormat="1" ht="10.199999999999999">
      <c r="B562" s="150"/>
      <c r="D562" s="151" t="s">
        <v>189</v>
      </c>
      <c r="E562" s="152" t="s">
        <v>32</v>
      </c>
      <c r="F562" s="153" t="s">
        <v>3259</v>
      </c>
      <c r="H562" s="152" t="s">
        <v>32</v>
      </c>
      <c r="I562" s="154"/>
      <c r="L562" s="150"/>
      <c r="M562" s="155"/>
      <c r="T562" s="156"/>
      <c r="AT562" s="152" t="s">
        <v>189</v>
      </c>
      <c r="AU562" s="152" t="s">
        <v>199</v>
      </c>
      <c r="AV562" s="12" t="s">
        <v>86</v>
      </c>
      <c r="AW562" s="12" t="s">
        <v>41</v>
      </c>
      <c r="AX562" s="12" t="s">
        <v>79</v>
      </c>
      <c r="AY562" s="152" t="s">
        <v>178</v>
      </c>
    </row>
    <row r="563" spans="2:65" s="12" customFormat="1" ht="20.399999999999999">
      <c r="B563" s="150"/>
      <c r="D563" s="151" t="s">
        <v>189</v>
      </c>
      <c r="E563" s="152" t="s">
        <v>32</v>
      </c>
      <c r="F563" s="153" t="s">
        <v>3343</v>
      </c>
      <c r="H563" s="152" t="s">
        <v>32</v>
      </c>
      <c r="I563" s="154"/>
      <c r="L563" s="150"/>
      <c r="M563" s="155"/>
      <c r="T563" s="156"/>
      <c r="AT563" s="152" t="s">
        <v>189</v>
      </c>
      <c r="AU563" s="152" t="s">
        <v>199</v>
      </c>
      <c r="AV563" s="12" t="s">
        <v>86</v>
      </c>
      <c r="AW563" s="12" t="s">
        <v>41</v>
      </c>
      <c r="AX563" s="12" t="s">
        <v>79</v>
      </c>
      <c r="AY563" s="152" t="s">
        <v>178</v>
      </c>
    </row>
    <row r="564" spans="2:65" s="12" customFormat="1" ht="10.199999999999999">
      <c r="B564" s="150"/>
      <c r="D564" s="151" t="s">
        <v>189</v>
      </c>
      <c r="E564" s="152" t="s">
        <v>32</v>
      </c>
      <c r="F564" s="153" t="s">
        <v>283</v>
      </c>
      <c r="H564" s="152" t="s">
        <v>32</v>
      </c>
      <c r="I564" s="154"/>
      <c r="L564" s="150"/>
      <c r="M564" s="155"/>
      <c r="T564" s="156"/>
      <c r="AT564" s="152" t="s">
        <v>189</v>
      </c>
      <c r="AU564" s="152" t="s">
        <v>199</v>
      </c>
      <c r="AV564" s="12" t="s">
        <v>86</v>
      </c>
      <c r="AW564" s="12" t="s">
        <v>41</v>
      </c>
      <c r="AX564" s="12" t="s">
        <v>79</v>
      </c>
      <c r="AY564" s="152" t="s">
        <v>178</v>
      </c>
    </row>
    <row r="565" spans="2:65" s="12" customFormat="1" ht="10.199999999999999">
      <c r="B565" s="150"/>
      <c r="D565" s="151" t="s">
        <v>189</v>
      </c>
      <c r="E565" s="152" t="s">
        <v>32</v>
      </c>
      <c r="F565" s="153" t="s">
        <v>3344</v>
      </c>
      <c r="H565" s="152" t="s">
        <v>32</v>
      </c>
      <c r="I565" s="154"/>
      <c r="L565" s="150"/>
      <c r="M565" s="155"/>
      <c r="T565" s="156"/>
      <c r="AT565" s="152" t="s">
        <v>189</v>
      </c>
      <c r="AU565" s="152" t="s">
        <v>199</v>
      </c>
      <c r="AV565" s="12" t="s">
        <v>86</v>
      </c>
      <c r="AW565" s="12" t="s">
        <v>41</v>
      </c>
      <c r="AX565" s="12" t="s">
        <v>79</v>
      </c>
      <c r="AY565" s="152" t="s">
        <v>178</v>
      </c>
    </row>
    <row r="566" spans="2:65" s="13" customFormat="1" ht="10.199999999999999">
      <c r="B566" s="157"/>
      <c r="D566" s="151" t="s">
        <v>189</v>
      </c>
      <c r="E566" s="158" t="s">
        <v>32</v>
      </c>
      <c r="F566" s="159" t="s">
        <v>3396</v>
      </c>
      <c r="H566" s="160">
        <v>6.05</v>
      </c>
      <c r="I566" s="161"/>
      <c r="L566" s="157"/>
      <c r="M566" s="162"/>
      <c r="T566" s="163"/>
      <c r="AT566" s="158" t="s">
        <v>189</v>
      </c>
      <c r="AU566" s="158" t="s">
        <v>199</v>
      </c>
      <c r="AV566" s="13" t="s">
        <v>88</v>
      </c>
      <c r="AW566" s="13" t="s">
        <v>41</v>
      </c>
      <c r="AX566" s="13" t="s">
        <v>79</v>
      </c>
      <c r="AY566" s="158" t="s">
        <v>178</v>
      </c>
    </row>
    <row r="567" spans="2:65" s="13" customFormat="1" ht="10.199999999999999">
      <c r="B567" s="157"/>
      <c r="D567" s="151" t="s">
        <v>189</v>
      </c>
      <c r="E567" s="158" t="s">
        <v>32</v>
      </c>
      <c r="F567" s="159" t="s">
        <v>3397</v>
      </c>
      <c r="H567" s="160">
        <v>3.5</v>
      </c>
      <c r="I567" s="161"/>
      <c r="L567" s="157"/>
      <c r="M567" s="162"/>
      <c r="T567" s="163"/>
      <c r="AT567" s="158" t="s">
        <v>189</v>
      </c>
      <c r="AU567" s="158" t="s">
        <v>199</v>
      </c>
      <c r="AV567" s="13" t="s">
        <v>88</v>
      </c>
      <c r="AW567" s="13" t="s">
        <v>41</v>
      </c>
      <c r="AX567" s="13" t="s">
        <v>79</v>
      </c>
      <c r="AY567" s="158" t="s">
        <v>178</v>
      </c>
    </row>
    <row r="568" spans="2:65" s="14" customFormat="1" ht="10.199999999999999">
      <c r="B568" s="164"/>
      <c r="D568" s="151" t="s">
        <v>189</v>
      </c>
      <c r="E568" s="165" t="s">
        <v>32</v>
      </c>
      <c r="F568" s="166" t="s">
        <v>192</v>
      </c>
      <c r="H568" s="167">
        <v>9.5500000000000007</v>
      </c>
      <c r="I568" s="168"/>
      <c r="L568" s="164"/>
      <c r="M568" s="169"/>
      <c r="T568" s="170"/>
      <c r="AT568" s="165" t="s">
        <v>189</v>
      </c>
      <c r="AU568" s="165" t="s">
        <v>199</v>
      </c>
      <c r="AV568" s="14" t="s">
        <v>185</v>
      </c>
      <c r="AW568" s="14" t="s">
        <v>41</v>
      </c>
      <c r="AX568" s="14" t="s">
        <v>86</v>
      </c>
      <c r="AY568" s="165" t="s">
        <v>178</v>
      </c>
    </row>
    <row r="569" spans="2:65" s="1" customFormat="1" ht="49.05" customHeight="1">
      <c r="B569" s="34"/>
      <c r="C569" s="133" t="s">
        <v>648</v>
      </c>
      <c r="D569" s="133" t="s">
        <v>180</v>
      </c>
      <c r="E569" s="134" t="s">
        <v>2474</v>
      </c>
      <c r="F569" s="135" t="s">
        <v>2475</v>
      </c>
      <c r="G569" s="136" t="s">
        <v>234</v>
      </c>
      <c r="H569" s="137">
        <v>13.3</v>
      </c>
      <c r="I569" s="138"/>
      <c r="J569" s="139">
        <f>ROUND(I569*H569,2)</f>
        <v>0</v>
      </c>
      <c r="K569" s="135" t="s">
        <v>184</v>
      </c>
      <c r="L569" s="34"/>
      <c r="M569" s="140" t="s">
        <v>32</v>
      </c>
      <c r="N569" s="141" t="s">
        <v>50</v>
      </c>
      <c r="P569" s="142">
        <f>O569*H569</f>
        <v>0</v>
      </c>
      <c r="Q569" s="142">
        <v>0</v>
      </c>
      <c r="R569" s="142">
        <f>Q569*H569</f>
        <v>0</v>
      </c>
      <c r="S569" s="142">
        <v>0</v>
      </c>
      <c r="T569" s="143">
        <f>S569*H569</f>
        <v>0</v>
      </c>
      <c r="AR569" s="144" t="s">
        <v>185</v>
      </c>
      <c r="AT569" s="144" t="s">
        <v>180</v>
      </c>
      <c r="AU569" s="144" t="s">
        <v>199</v>
      </c>
      <c r="AY569" s="18" t="s">
        <v>178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8" t="s">
        <v>86</v>
      </c>
      <c r="BK569" s="145">
        <f>ROUND(I569*H569,2)</f>
        <v>0</v>
      </c>
      <c r="BL569" s="18" t="s">
        <v>185</v>
      </c>
      <c r="BM569" s="144" t="s">
        <v>3430</v>
      </c>
    </row>
    <row r="570" spans="2:65" s="1" customFormat="1" ht="10.199999999999999">
      <c r="B570" s="34"/>
      <c r="D570" s="146" t="s">
        <v>187</v>
      </c>
      <c r="F570" s="147" t="s">
        <v>2477</v>
      </c>
      <c r="I570" s="148"/>
      <c r="L570" s="34"/>
      <c r="M570" s="149"/>
      <c r="T570" s="55"/>
      <c r="AT570" s="18" t="s">
        <v>187</v>
      </c>
      <c r="AU570" s="18" t="s">
        <v>199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190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199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2" customFormat="1" ht="10.199999999999999">
      <c r="B572" s="150"/>
      <c r="D572" s="151" t="s">
        <v>189</v>
      </c>
      <c r="E572" s="152" t="s">
        <v>32</v>
      </c>
      <c r="F572" s="153" t="s">
        <v>2813</v>
      </c>
      <c r="H572" s="152" t="s">
        <v>32</v>
      </c>
      <c r="I572" s="154"/>
      <c r="L572" s="150"/>
      <c r="M572" s="155"/>
      <c r="T572" s="156"/>
      <c r="AT572" s="152" t="s">
        <v>189</v>
      </c>
      <c r="AU572" s="152" t="s">
        <v>199</v>
      </c>
      <c r="AV572" s="12" t="s">
        <v>86</v>
      </c>
      <c r="AW572" s="12" t="s">
        <v>41</v>
      </c>
      <c r="AX572" s="12" t="s">
        <v>79</v>
      </c>
      <c r="AY572" s="152" t="s">
        <v>178</v>
      </c>
    </row>
    <row r="573" spans="2:65" s="12" customFormat="1" ht="10.199999999999999">
      <c r="B573" s="150"/>
      <c r="D573" s="151" t="s">
        <v>189</v>
      </c>
      <c r="E573" s="152" t="s">
        <v>32</v>
      </c>
      <c r="F573" s="153" t="s">
        <v>3259</v>
      </c>
      <c r="H573" s="152" t="s">
        <v>32</v>
      </c>
      <c r="I573" s="154"/>
      <c r="L573" s="150"/>
      <c r="M573" s="155"/>
      <c r="T573" s="156"/>
      <c r="AT573" s="152" t="s">
        <v>189</v>
      </c>
      <c r="AU573" s="152" t="s">
        <v>199</v>
      </c>
      <c r="AV573" s="12" t="s">
        <v>86</v>
      </c>
      <c r="AW573" s="12" t="s">
        <v>41</v>
      </c>
      <c r="AX573" s="12" t="s">
        <v>79</v>
      </c>
      <c r="AY573" s="152" t="s">
        <v>178</v>
      </c>
    </row>
    <row r="574" spans="2:65" s="12" customFormat="1" ht="20.399999999999999">
      <c r="B574" s="150"/>
      <c r="D574" s="151" t="s">
        <v>189</v>
      </c>
      <c r="E574" s="152" t="s">
        <v>32</v>
      </c>
      <c r="F574" s="153" t="s">
        <v>3343</v>
      </c>
      <c r="H574" s="152" t="s">
        <v>32</v>
      </c>
      <c r="I574" s="154"/>
      <c r="L574" s="150"/>
      <c r="M574" s="155"/>
      <c r="T574" s="156"/>
      <c r="AT574" s="152" t="s">
        <v>189</v>
      </c>
      <c r="AU574" s="152" t="s">
        <v>199</v>
      </c>
      <c r="AV574" s="12" t="s">
        <v>86</v>
      </c>
      <c r="AW574" s="12" t="s">
        <v>41</v>
      </c>
      <c r="AX574" s="12" t="s">
        <v>79</v>
      </c>
      <c r="AY574" s="152" t="s">
        <v>178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523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199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2" customFormat="1" ht="10.199999999999999">
      <c r="B576" s="150"/>
      <c r="D576" s="151" t="s">
        <v>189</v>
      </c>
      <c r="E576" s="152" t="s">
        <v>32</v>
      </c>
      <c r="F576" s="153" t="s">
        <v>3344</v>
      </c>
      <c r="H576" s="152" t="s">
        <v>32</v>
      </c>
      <c r="I576" s="154"/>
      <c r="L576" s="150"/>
      <c r="M576" s="155"/>
      <c r="T576" s="156"/>
      <c r="AT576" s="152" t="s">
        <v>189</v>
      </c>
      <c r="AU576" s="152" t="s">
        <v>199</v>
      </c>
      <c r="AV576" s="12" t="s">
        <v>86</v>
      </c>
      <c r="AW576" s="12" t="s">
        <v>41</v>
      </c>
      <c r="AX576" s="12" t="s">
        <v>79</v>
      </c>
      <c r="AY576" s="152" t="s">
        <v>178</v>
      </c>
    </row>
    <row r="577" spans="2:65" s="13" customFormat="1" ht="10.199999999999999">
      <c r="B577" s="157"/>
      <c r="D577" s="151" t="s">
        <v>189</v>
      </c>
      <c r="E577" s="158" t="s">
        <v>32</v>
      </c>
      <c r="F577" s="159" t="s">
        <v>3401</v>
      </c>
      <c r="H577" s="160">
        <v>7.7</v>
      </c>
      <c r="I577" s="161"/>
      <c r="L577" s="157"/>
      <c r="M577" s="162"/>
      <c r="T577" s="163"/>
      <c r="AT577" s="158" t="s">
        <v>189</v>
      </c>
      <c r="AU577" s="158" t="s">
        <v>199</v>
      </c>
      <c r="AV577" s="13" t="s">
        <v>88</v>
      </c>
      <c r="AW577" s="13" t="s">
        <v>41</v>
      </c>
      <c r="AX577" s="13" t="s">
        <v>79</v>
      </c>
      <c r="AY577" s="158" t="s">
        <v>178</v>
      </c>
    </row>
    <row r="578" spans="2:65" s="13" customFormat="1" ht="10.199999999999999">
      <c r="B578" s="157"/>
      <c r="D578" s="151" t="s">
        <v>189</v>
      </c>
      <c r="E578" s="158" t="s">
        <v>32</v>
      </c>
      <c r="F578" s="159" t="s">
        <v>3400</v>
      </c>
      <c r="H578" s="160">
        <v>5.6</v>
      </c>
      <c r="I578" s="161"/>
      <c r="L578" s="157"/>
      <c r="M578" s="162"/>
      <c r="T578" s="163"/>
      <c r="AT578" s="158" t="s">
        <v>189</v>
      </c>
      <c r="AU578" s="158" t="s">
        <v>199</v>
      </c>
      <c r="AV578" s="13" t="s">
        <v>88</v>
      </c>
      <c r="AW578" s="13" t="s">
        <v>41</v>
      </c>
      <c r="AX578" s="13" t="s">
        <v>79</v>
      </c>
      <c r="AY578" s="158" t="s">
        <v>178</v>
      </c>
    </row>
    <row r="579" spans="2:65" s="14" customFormat="1" ht="10.199999999999999">
      <c r="B579" s="164"/>
      <c r="D579" s="151" t="s">
        <v>189</v>
      </c>
      <c r="E579" s="165" t="s">
        <v>32</v>
      </c>
      <c r="F579" s="166" t="s">
        <v>192</v>
      </c>
      <c r="H579" s="167">
        <v>13.3</v>
      </c>
      <c r="I579" s="168"/>
      <c r="L579" s="164"/>
      <c r="M579" s="169"/>
      <c r="T579" s="170"/>
      <c r="AT579" s="165" t="s">
        <v>189</v>
      </c>
      <c r="AU579" s="165" t="s">
        <v>199</v>
      </c>
      <c r="AV579" s="14" t="s">
        <v>185</v>
      </c>
      <c r="AW579" s="14" t="s">
        <v>41</v>
      </c>
      <c r="AX579" s="14" t="s">
        <v>86</v>
      </c>
      <c r="AY579" s="165" t="s">
        <v>178</v>
      </c>
    </row>
    <row r="580" spans="2:65" s="1" customFormat="1" ht="49.05" customHeight="1">
      <c r="B580" s="34"/>
      <c r="C580" s="133" t="s">
        <v>653</v>
      </c>
      <c r="D580" s="133" t="s">
        <v>180</v>
      </c>
      <c r="E580" s="134" t="s">
        <v>1523</v>
      </c>
      <c r="F580" s="135" t="s">
        <v>1524</v>
      </c>
      <c r="G580" s="136" t="s">
        <v>234</v>
      </c>
      <c r="H580" s="137">
        <v>13.3</v>
      </c>
      <c r="I580" s="138"/>
      <c r="J580" s="139">
        <f>ROUND(I580*H580,2)</f>
        <v>0</v>
      </c>
      <c r="K580" s="135" t="s">
        <v>184</v>
      </c>
      <c r="L580" s="34"/>
      <c r="M580" s="140" t="s">
        <v>32</v>
      </c>
      <c r="N580" s="141" t="s">
        <v>50</v>
      </c>
      <c r="P580" s="142">
        <f>O580*H580</f>
        <v>0</v>
      </c>
      <c r="Q580" s="142">
        <v>0</v>
      </c>
      <c r="R580" s="142">
        <f>Q580*H580</f>
        <v>0</v>
      </c>
      <c r="S580" s="142">
        <v>0</v>
      </c>
      <c r="T580" s="143">
        <f>S580*H580</f>
        <v>0</v>
      </c>
      <c r="AR580" s="144" t="s">
        <v>185</v>
      </c>
      <c r="AT580" s="144" t="s">
        <v>180</v>
      </c>
      <c r="AU580" s="144" t="s">
        <v>199</v>
      </c>
      <c r="AY580" s="18" t="s">
        <v>178</v>
      </c>
      <c r="BE580" s="145">
        <f>IF(N580="základní",J580,0)</f>
        <v>0</v>
      </c>
      <c r="BF580" s="145">
        <f>IF(N580="snížená",J580,0)</f>
        <v>0</v>
      </c>
      <c r="BG580" s="145">
        <f>IF(N580="zákl. přenesená",J580,0)</f>
        <v>0</v>
      </c>
      <c r="BH580" s="145">
        <f>IF(N580="sníž. přenesená",J580,0)</f>
        <v>0</v>
      </c>
      <c r="BI580" s="145">
        <f>IF(N580="nulová",J580,0)</f>
        <v>0</v>
      </c>
      <c r="BJ580" s="18" t="s">
        <v>86</v>
      </c>
      <c r="BK580" s="145">
        <f>ROUND(I580*H580,2)</f>
        <v>0</v>
      </c>
      <c r="BL580" s="18" t="s">
        <v>185</v>
      </c>
      <c r="BM580" s="144" t="s">
        <v>3431</v>
      </c>
    </row>
    <row r="581" spans="2:65" s="1" customFormat="1" ht="10.199999999999999">
      <c r="B581" s="34"/>
      <c r="D581" s="146" t="s">
        <v>187</v>
      </c>
      <c r="F581" s="147" t="s">
        <v>1526</v>
      </c>
      <c r="I581" s="148"/>
      <c r="L581" s="34"/>
      <c r="M581" s="149"/>
      <c r="T581" s="55"/>
      <c r="AT581" s="18" t="s">
        <v>187</v>
      </c>
      <c r="AU581" s="18" t="s">
        <v>199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190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199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2813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199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3259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199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2" customFormat="1" ht="20.399999999999999">
      <c r="B585" s="150"/>
      <c r="D585" s="151" t="s">
        <v>189</v>
      </c>
      <c r="E585" s="152" t="s">
        <v>32</v>
      </c>
      <c r="F585" s="153" t="s">
        <v>3343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199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523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199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2" customFormat="1" ht="10.199999999999999">
      <c r="B587" s="150"/>
      <c r="D587" s="151" t="s">
        <v>189</v>
      </c>
      <c r="E587" s="152" t="s">
        <v>32</v>
      </c>
      <c r="F587" s="153" t="s">
        <v>3344</v>
      </c>
      <c r="H587" s="152" t="s">
        <v>32</v>
      </c>
      <c r="I587" s="154"/>
      <c r="L587" s="150"/>
      <c r="M587" s="155"/>
      <c r="T587" s="156"/>
      <c r="AT587" s="152" t="s">
        <v>189</v>
      </c>
      <c r="AU587" s="152" t="s">
        <v>199</v>
      </c>
      <c r="AV587" s="12" t="s">
        <v>86</v>
      </c>
      <c r="AW587" s="12" t="s">
        <v>41</v>
      </c>
      <c r="AX587" s="12" t="s">
        <v>79</v>
      </c>
      <c r="AY587" s="152" t="s">
        <v>178</v>
      </c>
    </row>
    <row r="588" spans="2:65" s="13" customFormat="1" ht="10.199999999999999">
      <c r="B588" s="157"/>
      <c r="D588" s="151" t="s">
        <v>189</v>
      </c>
      <c r="E588" s="158" t="s">
        <v>32</v>
      </c>
      <c r="F588" s="159" t="s">
        <v>3399</v>
      </c>
      <c r="H588" s="160">
        <v>7.7</v>
      </c>
      <c r="I588" s="161"/>
      <c r="L588" s="157"/>
      <c r="M588" s="162"/>
      <c r="T588" s="163"/>
      <c r="AT588" s="158" t="s">
        <v>189</v>
      </c>
      <c r="AU588" s="158" t="s">
        <v>199</v>
      </c>
      <c r="AV588" s="13" t="s">
        <v>88</v>
      </c>
      <c r="AW588" s="13" t="s">
        <v>41</v>
      </c>
      <c r="AX588" s="13" t="s">
        <v>79</v>
      </c>
      <c r="AY588" s="158" t="s">
        <v>178</v>
      </c>
    </row>
    <row r="589" spans="2:65" s="13" customFormat="1" ht="10.199999999999999">
      <c r="B589" s="157"/>
      <c r="D589" s="151" t="s">
        <v>189</v>
      </c>
      <c r="E589" s="158" t="s">
        <v>32</v>
      </c>
      <c r="F589" s="159" t="s">
        <v>3400</v>
      </c>
      <c r="H589" s="160">
        <v>5.6</v>
      </c>
      <c r="I589" s="161"/>
      <c r="L589" s="157"/>
      <c r="M589" s="162"/>
      <c r="T589" s="163"/>
      <c r="AT589" s="158" t="s">
        <v>189</v>
      </c>
      <c r="AU589" s="158" t="s">
        <v>199</v>
      </c>
      <c r="AV589" s="13" t="s">
        <v>88</v>
      </c>
      <c r="AW589" s="13" t="s">
        <v>41</v>
      </c>
      <c r="AX589" s="13" t="s">
        <v>79</v>
      </c>
      <c r="AY589" s="158" t="s">
        <v>178</v>
      </c>
    </row>
    <row r="590" spans="2:65" s="14" customFormat="1" ht="10.199999999999999">
      <c r="B590" s="164"/>
      <c r="D590" s="151" t="s">
        <v>189</v>
      </c>
      <c r="E590" s="165" t="s">
        <v>32</v>
      </c>
      <c r="F590" s="166" t="s">
        <v>192</v>
      </c>
      <c r="H590" s="167">
        <v>13.3</v>
      </c>
      <c r="I590" s="168"/>
      <c r="L590" s="164"/>
      <c r="M590" s="169"/>
      <c r="T590" s="170"/>
      <c r="AT590" s="165" t="s">
        <v>189</v>
      </c>
      <c r="AU590" s="165" t="s">
        <v>199</v>
      </c>
      <c r="AV590" s="14" t="s">
        <v>185</v>
      </c>
      <c r="AW590" s="14" t="s">
        <v>41</v>
      </c>
      <c r="AX590" s="14" t="s">
        <v>86</v>
      </c>
      <c r="AY590" s="165" t="s">
        <v>178</v>
      </c>
    </row>
    <row r="591" spans="2:65" s="1" customFormat="1" ht="24.15" customHeight="1">
      <c r="B591" s="34"/>
      <c r="C591" s="133" t="s">
        <v>658</v>
      </c>
      <c r="D591" s="133" t="s">
        <v>180</v>
      </c>
      <c r="E591" s="134" t="s">
        <v>613</v>
      </c>
      <c r="F591" s="135" t="s">
        <v>614</v>
      </c>
      <c r="G591" s="136" t="s">
        <v>234</v>
      </c>
      <c r="H591" s="137">
        <v>9.5500000000000007</v>
      </c>
      <c r="I591" s="138"/>
      <c r="J591" s="139">
        <f>ROUND(I591*H591,2)</f>
        <v>0</v>
      </c>
      <c r="K591" s="135" t="s">
        <v>184</v>
      </c>
      <c r="L591" s="34"/>
      <c r="M591" s="140" t="s">
        <v>32</v>
      </c>
      <c r="N591" s="141" t="s">
        <v>50</v>
      </c>
      <c r="P591" s="142">
        <f>O591*H591</f>
        <v>0</v>
      </c>
      <c r="Q591" s="142">
        <v>0</v>
      </c>
      <c r="R591" s="142">
        <f>Q591*H591</f>
        <v>0</v>
      </c>
      <c r="S591" s="142">
        <v>0</v>
      </c>
      <c r="T591" s="143">
        <f>S591*H591</f>
        <v>0</v>
      </c>
      <c r="AR591" s="144" t="s">
        <v>185</v>
      </c>
      <c r="AT591" s="144" t="s">
        <v>180</v>
      </c>
      <c r="AU591" s="144" t="s">
        <v>199</v>
      </c>
      <c r="AY591" s="18" t="s">
        <v>178</v>
      </c>
      <c r="BE591" s="145">
        <f>IF(N591="základní",J591,0)</f>
        <v>0</v>
      </c>
      <c r="BF591" s="145">
        <f>IF(N591="snížená",J591,0)</f>
        <v>0</v>
      </c>
      <c r="BG591" s="145">
        <f>IF(N591="zákl. přenesená",J591,0)</f>
        <v>0</v>
      </c>
      <c r="BH591" s="145">
        <f>IF(N591="sníž. přenesená",J591,0)</f>
        <v>0</v>
      </c>
      <c r="BI591" s="145">
        <f>IF(N591="nulová",J591,0)</f>
        <v>0</v>
      </c>
      <c r="BJ591" s="18" t="s">
        <v>86</v>
      </c>
      <c r="BK591" s="145">
        <f>ROUND(I591*H591,2)</f>
        <v>0</v>
      </c>
      <c r="BL591" s="18" t="s">
        <v>185</v>
      </c>
      <c r="BM591" s="144" t="s">
        <v>3432</v>
      </c>
    </row>
    <row r="592" spans="2:65" s="1" customFormat="1" ht="10.199999999999999">
      <c r="B592" s="34"/>
      <c r="D592" s="146" t="s">
        <v>187</v>
      </c>
      <c r="F592" s="147" t="s">
        <v>616</v>
      </c>
      <c r="I592" s="148"/>
      <c r="L592" s="34"/>
      <c r="M592" s="149"/>
      <c r="T592" s="55"/>
      <c r="AT592" s="18" t="s">
        <v>187</v>
      </c>
      <c r="AU592" s="18" t="s">
        <v>199</v>
      </c>
    </row>
    <row r="593" spans="2:65" s="12" customFormat="1" ht="10.199999999999999">
      <c r="B593" s="150"/>
      <c r="D593" s="151" t="s">
        <v>189</v>
      </c>
      <c r="E593" s="152" t="s">
        <v>32</v>
      </c>
      <c r="F593" s="153" t="s">
        <v>190</v>
      </c>
      <c r="H593" s="152" t="s">
        <v>32</v>
      </c>
      <c r="I593" s="154"/>
      <c r="L593" s="150"/>
      <c r="M593" s="155"/>
      <c r="T593" s="156"/>
      <c r="AT593" s="152" t="s">
        <v>189</v>
      </c>
      <c r="AU593" s="152" t="s">
        <v>199</v>
      </c>
      <c r="AV593" s="12" t="s">
        <v>86</v>
      </c>
      <c r="AW593" s="12" t="s">
        <v>41</v>
      </c>
      <c r="AX593" s="12" t="s">
        <v>79</v>
      </c>
      <c r="AY593" s="152" t="s">
        <v>178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2813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199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3259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199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2" customFormat="1" ht="20.399999999999999">
      <c r="B596" s="150"/>
      <c r="D596" s="151" t="s">
        <v>189</v>
      </c>
      <c r="E596" s="152" t="s">
        <v>32</v>
      </c>
      <c r="F596" s="153" t="s">
        <v>3343</v>
      </c>
      <c r="H596" s="152" t="s">
        <v>32</v>
      </c>
      <c r="I596" s="154"/>
      <c r="L596" s="150"/>
      <c r="M596" s="155"/>
      <c r="T596" s="156"/>
      <c r="AT596" s="152" t="s">
        <v>189</v>
      </c>
      <c r="AU596" s="152" t="s">
        <v>199</v>
      </c>
      <c r="AV596" s="12" t="s">
        <v>86</v>
      </c>
      <c r="AW596" s="12" t="s">
        <v>41</v>
      </c>
      <c r="AX596" s="12" t="s">
        <v>79</v>
      </c>
      <c r="AY596" s="152" t="s">
        <v>178</v>
      </c>
    </row>
    <row r="597" spans="2:65" s="12" customFormat="1" ht="10.199999999999999">
      <c r="B597" s="150"/>
      <c r="D597" s="151" t="s">
        <v>189</v>
      </c>
      <c r="E597" s="152" t="s">
        <v>32</v>
      </c>
      <c r="F597" s="153" t="s">
        <v>283</v>
      </c>
      <c r="H597" s="152" t="s">
        <v>32</v>
      </c>
      <c r="I597" s="154"/>
      <c r="L597" s="150"/>
      <c r="M597" s="155"/>
      <c r="T597" s="156"/>
      <c r="AT597" s="152" t="s">
        <v>189</v>
      </c>
      <c r="AU597" s="152" t="s">
        <v>199</v>
      </c>
      <c r="AV597" s="12" t="s">
        <v>86</v>
      </c>
      <c r="AW597" s="12" t="s">
        <v>41</v>
      </c>
      <c r="AX597" s="12" t="s">
        <v>79</v>
      </c>
      <c r="AY597" s="152" t="s">
        <v>178</v>
      </c>
    </row>
    <row r="598" spans="2:65" s="12" customFormat="1" ht="10.199999999999999">
      <c r="B598" s="150"/>
      <c r="D598" s="151" t="s">
        <v>189</v>
      </c>
      <c r="E598" s="152" t="s">
        <v>32</v>
      </c>
      <c r="F598" s="153" t="s">
        <v>3344</v>
      </c>
      <c r="H598" s="152" t="s">
        <v>32</v>
      </c>
      <c r="I598" s="154"/>
      <c r="L598" s="150"/>
      <c r="M598" s="155"/>
      <c r="T598" s="156"/>
      <c r="AT598" s="152" t="s">
        <v>189</v>
      </c>
      <c r="AU598" s="152" t="s">
        <v>199</v>
      </c>
      <c r="AV598" s="12" t="s">
        <v>86</v>
      </c>
      <c r="AW598" s="12" t="s">
        <v>41</v>
      </c>
      <c r="AX598" s="12" t="s">
        <v>79</v>
      </c>
      <c r="AY598" s="152" t="s">
        <v>178</v>
      </c>
    </row>
    <row r="599" spans="2:65" s="13" customFormat="1" ht="10.199999999999999">
      <c r="B599" s="157"/>
      <c r="D599" s="151" t="s">
        <v>189</v>
      </c>
      <c r="E599" s="158" t="s">
        <v>32</v>
      </c>
      <c r="F599" s="159" t="s">
        <v>3396</v>
      </c>
      <c r="H599" s="160">
        <v>6.05</v>
      </c>
      <c r="I599" s="161"/>
      <c r="L599" s="157"/>
      <c r="M599" s="162"/>
      <c r="T599" s="163"/>
      <c r="AT599" s="158" t="s">
        <v>189</v>
      </c>
      <c r="AU599" s="158" t="s">
        <v>199</v>
      </c>
      <c r="AV599" s="13" t="s">
        <v>88</v>
      </c>
      <c r="AW599" s="13" t="s">
        <v>41</v>
      </c>
      <c r="AX599" s="13" t="s">
        <v>79</v>
      </c>
      <c r="AY599" s="158" t="s">
        <v>178</v>
      </c>
    </row>
    <row r="600" spans="2:65" s="13" customFormat="1" ht="10.199999999999999">
      <c r="B600" s="157"/>
      <c r="D600" s="151" t="s">
        <v>189</v>
      </c>
      <c r="E600" s="158" t="s">
        <v>32</v>
      </c>
      <c r="F600" s="159" t="s">
        <v>3397</v>
      </c>
      <c r="H600" s="160">
        <v>3.5</v>
      </c>
      <c r="I600" s="161"/>
      <c r="L600" s="157"/>
      <c r="M600" s="162"/>
      <c r="T600" s="163"/>
      <c r="AT600" s="158" t="s">
        <v>189</v>
      </c>
      <c r="AU600" s="158" t="s">
        <v>199</v>
      </c>
      <c r="AV600" s="13" t="s">
        <v>88</v>
      </c>
      <c r="AW600" s="13" t="s">
        <v>41</v>
      </c>
      <c r="AX600" s="13" t="s">
        <v>79</v>
      </c>
      <c r="AY600" s="158" t="s">
        <v>178</v>
      </c>
    </row>
    <row r="601" spans="2:65" s="14" customFormat="1" ht="10.199999999999999">
      <c r="B601" s="164"/>
      <c r="D601" s="151" t="s">
        <v>189</v>
      </c>
      <c r="E601" s="165" t="s">
        <v>32</v>
      </c>
      <c r="F601" s="166" t="s">
        <v>192</v>
      </c>
      <c r="H601" s="167">
        <v>9.5500000000000007</v>
      </c>
      <c r="I601" s="168"/>
      <c r="L601" s="164"/>
      <c r="M601" s="169"/>
      <c r="T601" s="170"/>
      <c r="AT601" s="165" t="s">
        <v>189</v>
      </c>
      <c r="AU601" s="165" t="s">
        <v>199</v>
      </c>
      <c r="AV601" s="14" t="s">
        <v>185</v>
      </c>
      <c r="AW601" s="14" t="s">
        <v>41</v>
      </c>
      <c r="AX601" s="14" t="s">
        <v>86</v>
      </c>
      <c r="AY601" s="165" t="s">
        <v>178</v>
      </c>
    </row>
    <row r="602" spans="2:65" s="1" customFormat="1" ht="24.15" customHeight="1">
      <c r="B602" s="34"/>
      <c r="C602" s="133" t="s">
        <v>663</v>
      </c>
      <c r="D602" s="133" t="s">
        <v>180</v>
      </c>
      <c r="E602" s="134" t="s">
        <v>618</v>
      </c>
      <c r="F602" s="135" t="s">
        <v>619</v>
      </c>
      <c r="G602" s="136" t="s">
        <v>234</v>
      </c>
      <c r="H602" s="137">
        <v>57.61</v>
      </c>
      <c r="I602" s="138"/>
      <c r="J602" s="139">
        <f>ROUND(I602*H602,2)</f>
        <v>0</v>
      </c>
      <c r="K602" s="135" t="s">
        <v>184</v>
      </c>
      <c r="L602" s="34"/>
      <c r="M602" s="140" t="s">
        <v>32</v>
      </c>
      <c r="N602" s="141" t="s">
        <v>50</v>
      </c>
      <c r="P602" s="142">
        <f>O602*H602</f>
        <v>0</v>
      </c>
      <c r="Q602" s="142">
        <v>0</v>
      </c>
      <c r="R602" s="142">
        <f>Q602*H602</f>
        <v>0</v>
      </c>
      <c r="S602" s="142">
        <v>0</v>
      </c>
      <c r="T602" s="143">
        <f>S602*H602</f>
        <v>0</v>
      </c>
      <c r="AR602" s="144" t="s">
        <v>185</v>
      </c>
      <c r="AT602" s="144" t="s">
        <v>180</v>
      </c>
      <c r="AU602" s="144" t="s">
        <v>199</v>
      </c>
      <c r="AY602" s="18" t="s">
        <v>178</v>
      </c>
      <c r="BE602" s="145">
        <f>IF(N602="základní",J602,0)</f>
        <v>0</v>
      </c>
      <c r="BF602" s="145">
        <f>IF(N602="snížená",J602,0)</f>
        <v>0</v>
      </c>
      <c r="BG602" s="145">
        <f>IF(N602="zákl. přenesená",J602,0)</f>
        <v>0</v>
      </c>
      <c r="BH602" s="145">
        <f>IF(N602="sníž. přenesená",J602,0)</f>
        <v>0</v>
      </c>
      <c r="BI602" s="145">
        <f>IF(N602="nulová",J602,0)</f>
        <v>0</v>
      </c>
      <c r="BJ602" s="18" t="s">
        <v>86</v>
      </c>
      <c r="BK602" s="145">
        <f>ROUND(I602*H602,2)</f>
        <v>0</v>
      </c>
      <c r="BL602" s="18" t="s">
        <v>185</v>
      </c>
      <c r="BM602" s="144" t="s">
        <v>3433</v>
      </c>
    </row>
    <row r="603" spans="2:65" s="1" customFormat="1" ht="10.199999999999999">
      <c r="B603" s="34"/>
      <c r="D603" s="146" t="s">
        <v>187</v>
      </c>
      <c r="F603" s="147" t="s">
        <v>621</v>
      </c>
      <c r="I603" s="148"/>
      <c r="L603" s="34"/>
      <c r="M603" s="149"/>
      <c r="T603" s="55"/>
      <c r="AT603" s="18" t="s">
        <v>187</v>
      </c>
      <c r="AU603" s="18" t="s">
        <v>199</v>
      </c>
    </row>
    <row r="604" spans="2:65" s="13" customFormat="1" ht="10.199999999999999">
      <c r="B604" s="157"/>
      <c r="D604" s="151" t="s">
        <v>189</v>
      </c>
      <c r="E604" s="158" t="s">
        <v>32</v>
      </c>
      <c r="F604" s="159" t="s">
        <v>3434</v>
      </c>
      <c r="H604" s="160">
        <v>17.71</v>
      </c>
      <c r="I604" s="161"/>
      <c r="L604" s="157"/>
      <c r="M604" s="162"/>
      <c r="T604" s="163"/>
      <c r="AT604" s="158" t="s">
        <v>189</v>
      </c>
      <c r="AU604" s="158" t="s">
        <v>199</v>
      </c>
      <c r="AV604" s="13" t="s">
        <v>88</v>
      </c>
      <c r="AW604" s="13" t="s">
        <v>41</v>
      </c>
      <c r="AX604" s="13" t="s">
        <v>79</v>
      </c>
      <c r="AY604" s="158" t="s">
        <v>178</v>
      </c>
    </row>
    <row r="605" spans="2:65" s="13" customFormat="1" ht="10.199999999999999">
      <c r="B605" s="157"/>
      <c r="D605" s="151" t="s">
        <v>189</v>
      </c>
      <c r="E605" s="158" t="s">
        <v>32</v>
      </c>
      <c r="F605" s="159" t="s">
        <v>3435</v>
      </c>
      <c r="H605" s="160">
        <v>13.3</v>
      </c>
      <c r="I605" s="161"/>
      <c r="L605" s="157"/>
      <c r="M605" s="162"/>
      <c r="T605" s="163"/>
      <c r="AT605" s="158" t="s">
        <v>189</v>
      </c>
      <c r="AU605" s="158" t="s">
        <v>199</v>
      </c>
      <c r="AV605" s="13" t="s">
        <v>88</v>
      </c>
      <c r="AW605" s="13" t="s">
        <v>41</v>
      </c>
      <c r="AX605" s="13" t="s">
        <v>79</v>
      </c>
      <c r="AY605" s="158" t="s">
        <v>178</v>
      </c>
    </row>
    <row r="606" spans="2:65" s="13" customFormat="1" ht="10.199999999999999">
      <c r="B606" s="157"/>
      <c r="D606" s="151" t="s">
        <v>189</v>
      </c>
      <c r="E606" s="158" t="s">
        <v>32</v>
      </c>
      <c r="F606" s="159" t="s">
        <v>3436</v>
      </c>
      <c r="H606" s="160">
        <v>13.3</v>
      </c>
      <c r="I606" s="161"/>
      <c r="L606" s="157"/>
      <c r="M606" s="162"/>
      <c r="T606" s="163"/>
      <c r="AT606" s="158" t="s">
        <v>189</v>
      </c>
      <c r="AU606" s="158" t="s">
        <v>199</v>
      </c>
      <c r="AV606" s="13" t="s">
        <v>88</v>
      </c>
      <c r="AW606" s="13" t="s">
        <v>41</v>
      </c>
      <c r="AX606" s="13" t="s">
        <v>79</v>
      </c>
      <c r="AY606" s="158" t="s">
        <v>178</v>
      </c>
    </row>
    <row r="607" spans="2:65" s="13" customFormat="1" ht="10.199999999999999">
      <c r="B607" s="157"/>
      <c r="D607" s="151" t="s">
        <v>189</v>
      </c>
      <c r="E607" s="158" t="s">
        <v>32</v>
      </c>
      <c r="F607" s="159" t="s">
        <v>3437</v>
      </c>
      <c r="H607" s="160">
        <v>13.3</v>
      </c>
      <c r="I607" s="161"/>
      <c r="L607" s="157"/>
      <c r="M607" s="162"/>
      <c r="T607" s="163"/>
      <c r="AT607" s="158" t="s">
        <v>189</v>
      </c>
      <c r="AU607" s="158" t="s">
        <v>199</v>
      </c>
      <c r="AV607" s="13" t="s">
        <v>88</v>
      </c>
      <c r="AW607" s="13" t="s">
        <v>41</v>
      </c>
      <c r="AX607" s="13" t="s">
        <v>79</v>
      </c>
      <c r="AY607" s="158" t="s">
        <v>178</v>
      </c>
    </row>
    <row r="608" spans="2:65" s="14" customFormat="1" ht="10.199999999999999">
      <c r="B608" s="164"/>
      <c r="D608" s="151" t="s">
        <v>189</v>
      </c>
      <c r="E608" s="165" t="s">
        <v>32</v>
      </c>
      <c r="F608" s="166" t="s">
        <v>192</v>
      </c>
      <c r="H608" s="167">
        <v>57.61</v>
      </c>
      <c r="I608" s="168"/>
      <c r="L608" s="164"/>
      <c r="M608" s="169"/>
      <c r="T608" s="170"/>
      <c r="AT608" s="165" t="s">
        <v>189</v>
      </c>
      <c r="AU608" s="165" t="s">
        <v>199</v>
      </c>
      <c r="AV608" s="14" t="s">
        <v>185</v>
      </c>
      <c r="AW608" s="14" t="s">
        <v>41</v>
      </c>
      <c r="AX608" s="14" t="s">
        <v>86</v>
      </c>
      <c r="AY608" s="165" t="s">
        <v>178</v>
      </c>
    </row>
    <row r="609" spans="2:65" s="1" customFormat="1" ht="44.25" customHeight="1">
      <c r="B609" s="34"/>
      <c r="C609" s="133" t="s">
        <v>669</v>
      </c>
      <c r="D609" s="133" t="s">
        <v>180</v>
      </c>
      <c r="E609" s="134" t="s">
        <v>626</v>
      </c>
      <c r="F609" s="135" t="s">
        <v>627</v>
      </c>
      <c r="G609" s="136" t="s">
        <v>234</v>
      </c>
      <c r="H609" s="137">
        <v>17.71</v>
      </c>
      <c r="I609" s="138"/>
      <c r="J609" s="139">
        <f>ROUND(I609*H609,2)</f>
        <v>0</v>
      </c>
      <c r="K609" s="135" t="s">
        <v>184</v>
      </c>
      <c r="L609" s="34"/>
      <c r="M609" s="140" t="s">
        <v>32</v>
      </c>
      <c r="N609" s="141" t="s">
        <v>50</v>
      </c>
      <c r="P609" s="142">
        <f>O609*H609</f>
        <v>0</v>
      </c>
      <c r="Q609" s="142">
        <v>0</v>
      </c>
      <c r="R609" s="142">
        <f>Q609*H609</f>
        <v>0</v>
      </c>
      <c r="S609" s="142">
        <v>0</v>
      </c>
      <c r="T609" s="143">
        <f>S609*H609</f>
        <v>0</v>
      </c>
      <c r="AR609" s="144" t="s">
        <v>185</v>
      </c>
      <c r="AT609" s="144" t="s">
        <v>180</v>
      </c>
      <c r="AU609" s="144" t="s">
        <v>199</v>
      </c>
      <c r="AY609" s="18" t="s">
        <v>178</v>
      </c>
      <c r="BE609" s="145">
        <f>IF(N609="základní",J609,0)</f>
        <v>0</v>
      </c>
      <c r="BF609" s="145">
        <f>IF(N609="snížená",J609,0)</f>
        <v>0</v>
      </c>
      <c r="BG609" s="145">
        <f>IF(N609="zákl. přenesená",J609,0)</f>
        <v>0</v>
      </c>
      <c r="BH609" s="145">
        <f>IF(N609="sníž. přenesená",J609,0)</f>
        <v>0</v>
      </c>
      <c r="BI609" s="145">
        <f>IF(N609="nulová",J609,0)</f>
        <v>0</v>
      </c>
      <c r="BJ609" s="18" t="s">
        <v>86</v>
      </c>
      <c r="BK609" s="145">
        <f>ROUND(I609*H609,2)</f>
        <v>0</v>
      </c>
      <c r="BL609" s="18" t="s">
        <v>185</v>
      </c>
      <c r="BM609" s="144" t="s">
        <v>3438</v>
      </c>
    </row>
    <row r="610" spans="2:65" s="1" customFormat="1" ht="10.199999999999999">
      <c r="B610" s="34"/>
      <c r="D610" s="146" t="s">
        <v>187</v>
      </c>
      <c r="F610" s="147" t="s">
        <v>629</v>
      </c>
      <c r="I610" s="148"/>
      <c r="L610" s="34"/>
      <c r="M610" s="149"/>
      <c r="T610" s="55"/>
      <c r="AT610" s="18" t="s">
        <v>187</v>
      </c>
      <c r="AU610" s="18" t="s">
        <v>199</v>
      </c>
    </row>
    <row r="611" spans="2:65" s="12" customFormat="1" ht="10.199999999999999">
      <c r="B611" s="150"/>
      <c r="D611" s="151" t="s">
        <v>189</v>
      </c>
      <c r="E611" s="152" t="s">
        <v>32</v>
      </c>
      <c r="F611" s="153" t="s">
        <v>190</v>
      </c>
      <c r="H611" s="152" t="s">
        <v>32</v>
      </c>
      <c r="I611" s="154"/>
      <c r="L611" s="150"/>
      <c r="M611" s="155"/>
      <c r="T611" s="156"/>
      <c r="AT611" s="152" t="s">
        <v>189</v>
      </c>
      <c r="AU611" s="152" t="s">
        <v>199</v>
      </c>
      <c r="AV611" s="12" t="s">
        <v>86</v>
      </c>
      <c r="AW611" s="12" t="s">
        <v>41</v>
      </c>
      <c r="AX611" s="12" t="s">
        <v>79</v>
      </c>
      <c r="AY611" s="152" t="s">
        <v>178</v>
      </c>
    </row>
    <row r="612" spans="2:65" s="12" customFormat="1" ht="10.199999999999999">
      <c r="B612" s="150"/>
      <c r="D612" s="151" t="s">
        <v>189</v>
      </c>
      <c r="E612" s="152" t="s">
        <v>32</v>
      </c>
      <c r="F612" s="153" t="s">
        <v>2813</v>
      </c>
      <c r="H612" s="152" t="s">
        <v>32</v>
      </c>
      <c r="I612" s="154"/>
      <c r="L612" s="150"/>
      <c r="M612" s="155"/>
      <c r="T612" s="156"/>
      <c r="AT612" s="152" t="s">
        <v>189</v>
      </c>
      <c r="AU612" s="152" t="s">
        <v>199</v>
      </c>
      <c r="AV612" s="12" t="s">
        <v>86</v>
      </c>
      <c r="AW612" s="12" t="s">
        <v>41</v>
      </c>
      <c r="AX612" s="12" t="s">
        <v>79</v>
      </c>
      <c r="AY612" s="152" t="s">
        <v>178</v>
      </c>
    </row>
    <row r="613" spans="2:65" s="12" customFormat="1" ht="10.199999999999999">
      <c r="B613" s="150"/>
      <c r="D613" s="151" t="s">
        <v>189</v>
      </c>
      <c r="E613" s="152" t="s">
        <v>32</v>
      </c>
      <c r="F613" s="153" t="s">
        <v>3259</v>
      </c>
      <c r="H613" s="152" t="s">
        <v>32</v>
      </c>
      <c r="I613" s="154"/>
      <c r="L613" s="150"/>
      <c r="M613" s="155"/>
      <c r="T613" s="156"/>
      <c r="AT613" s="152" t="s">
        <v>189</v>
      </c>
      <c r="AU613" s="152" t="s">
        <v>199</v>
      </c>
      <c r="AV613" s="12" t="s">
        <v>86</v>
      </c>
      <c r="AW613" s="12" t="s">
        <v>41</v>
      </c>
      <c r="AX613" s="12" t="s">
        <v>79</v>
      </c>
      <c r="AY613" s="152" t="s">
        <v>178</v>
      </c>
    </row>
    <row r="614" spans="2:65" s="12" customFormat="1" ht="20.399999999999999">
      <c r="B614" s="150"/>
      <c r="D614" s="151" t="s">
        <v>189</v>
      </c>
      <c r="E614" s="152" t="s">
        <v>32</v>
      </c>
      <c r="F614" s="153" t="s">
        <v>3343</v>
      </c>
      <c r="H614" s="152" t="s">
        <v>32</v>
      </c>
      <c r="I614" s="154"/>
      <c r="L614" s="150"/>
      <c r="M614" s="155"/>
      <c r="T614" s="156"/>
      <c r="AT614" s="152" t="s">
        <v>189</v>
      </c>
      <c r="AU614" s="152" t="s">
        <v>199</v>
      </c>
      <c r="AV614" s="12" t="s">
        <v>86</v>
      </c>
      <c r="AW614" s="12" t="s">
        <v>41</v>
      </c>
      <c r="AX614" s="12" t="s">
        <v>79</v>
      </c>
      <c r="AY614" s="152" t="s">
        <v>178</v>
      </c>
    </row>
    <row r="615" spans="2:65" s="12" customFormat="1" ht="10.199999999999999">
      <c r="B615" s="150"/>
      <c r="D615" s="151" t="s">
        <v>189</v>
      </c>
      <c r="E615" s="152" t="s">
        <v>32</v>
      </c>
      <c r="F615" s="153" t="s">
        <v>537</v>
      </c>
      <c r="H615" s="152" t="s">
        <v>32</v>
      </c>
      <c r="I615" s="154"/>
      <c r="L615" s="150"/>
      <c r="M615" s="155"/>
      <c r="T615" s="156"/>
      <c r="AT615" s="152" t="s">
        <v>189</v>
      </c>
      <c r="AU615" s="152" t="s">
        <v>199</v>
      </c>
      <c r="AV615" s="12" t="s">
        <v>86</v>
      </c>
      <c r="AW615" s="12" t="s">
        <v>41</v>
      </c>
      <c r="AX615" s="12" t="s">
        <v>79</v>
      </c>
      <c r="AY615" s="152" t="s">
        <v>178</v>
      </c>
    </row>
    <row r="616" spans="2:65" s="12" customFormat="1" ht="10.199999999999999">
      <c r="B616" s="150"/>
      <c r="D616" s="151" t="s">
        <v>189</v>
      </c>
      <c r="E616" s="152" t="s">
        <v>32</v>
      </c>
      <c r="F616" s="153" t="s">
        <v>3344</v>
      </c>
      <c r="H616" s="152" t="s">
        <v>32</v>
      </c>
      <c r="I616" s="154"/>
      <c r="L616" s="150"/>
      <c r="M616" s="155"/>
      <c r="T616" s="156"/>
      <c r="AT616" s="152" t="s">
        <v>189</v>
      </c>
      <c r="AU616" s="152" t="s">
        <v>199</v>
      </c>
      <c r="AV616" s="12" t="s">
        <v>86</v>
      </c>
      <c r="AW616" s="12" t="s">
        <v>41</v>
      </c>
      <c r="AX616" s="12" t="s">
        <v>79</v>
      </c>
      <c r="AY616" s="152" t="s">
        <v>178</v>
      </c>
    </row>
    <row r="617" spans="2:65" s="13" customFormat="1" ht="10.199999999999999">
      <c r="B617" s="157"/>
      <c r="D617" s="151" t="s">
        <v>189</v>
      </c>
      <c r="E617" s="158" t="s">
        <v>32</v>
      </c>
      <c r="F617" s="159" t="s">
        <v>3404</v>
      </c>
      <c r="H617" s="160">
        <v>10.45</v>
      </c>
      <c r="I617" s="161"/>
      <c r="L617" s="157"/>
      <c r="M617" s="162"/>
      <c r="T617" s="163"/>
      <c r="AT617" s="158" t="s">
        <v>189</v>
      </c>
      <c r="AU617" s="158" t="s">
        <v>199</v>
      </c>
      <c r="AV617" s="13" t="s">
        <v>88</v>
      </c>
      <c r="AW617" s="13" t="s">
        <v>41</v>
      </c>
      <c r="AX617" s="13" t="s">
        <v>79</v>
      </c>
      <c r="AY617" s="158" t="s">
        <v>178</v>
      </c>
    </row>
    <row r="618" spans="2:65" s="13" customFormat="1" ht="10.199999999999999">
      <c r="B618" s="157"/>
      <c r="D618" s="151" t="s">
        <v>189</v>
      </c>
      <c r="E618" s="158" t="s">
        <v>32</v>
      </c>
      <c r="F618" s="159" t="s">
        <v>3405</v>
      </c>
      <c r="H618" s="160">
        <v>7.26</v>
      </c>
      <c r="I618" s="161"/>
      <c r="L618" s="157"/>
      <c r="M618" s="162"/>
      <c r="T618" s="163"/>
      <c r="AT618" s="158" t="s">
        <v>189</v>
      </c>
      <c r="AU618" s="158" t="s">
        <v>199</v>
      </c>
      <c r="AV618" s="13" t="s">
        <v>88</v>
      </c>
      <c r="AW618" s="13" t="s">
        <v>41</v>
      </c>
      <c r="AX618" s="13" t="s">
        <v>79</v>
      </c>
      <c r="AY618" s="158" t="s">
        <v>178</v>
      </c>
    </row>
    <row r="619" spans="2:65" s="14" customFormat="1" ht="10.199999999999999">
      <c r="B619" s="164"/>
      <c r="D619" s="151" t="s">
        <v>189</v>
      </c>
      <c r="E619" s="165" t="s">
        <v>32</v>
      </c>
      <c r="F619" s="166" t="s">
        <v>192</v>
      </c>
      <c r="H619" s="167">
        <v>17.71</v>
      </c>
      <c r="I619" s="168"/>
      <c r="L619" s="164"/>
      <c r="M619" s="169"/>
      <c r="T619" s="170"/>
      <c r="AT619" s="165" t="s">
        <v>189</v>
      </c>
      <c r="AU619" s="165" t="s">
        <v>199</v>
      </c>
      <c r="AV619" s="14" t="s">
        <v>185</v>
      </c>
      <c r="AW619" s="14" t="s">
        <v>41</v>
      </c>
      <c r="AX619" s="14" t="s">
        <v>86</v>
      </c>
      <c r="AY619" s="165" t="s">
        <v>178</v>
      </c>
    </row>
    <row r="620" spans="2:65" s="1" customFormat="1" ht="44.25" customHeight="1">
      <c r="B620" s="34"/>
      <c r="C620" s="133" t="s">
        <v>676</v>
      </c>
      <c r="D620" s="133" t="s">
        <v>180</v>
      </c>
      <c r="E620" s="134" t="s">
        <v>1542</v>
      </c>
      <c r="F620" s="135" t="s">
        <v>1543</v>
      </c>
      <c r="G620" s="136" t="s">
        <v>234</v>
      </c>
      <c r="H620" s="137">
        <v>13.3</v>
      </c>
      <c r="I620" s="138"/>
      <c r="J620" s="139">
        <f>ROUND(I620*H620,2)</f>
        <v>0</v>
      </c>
      <c r="K620" s="135" t="s">
        <v>184</v>
      </c>
      <c r="L620" s="34"/>
      <c r="M620" s="140" t="s">
        <v>32</v>
      </c>
      <c r="N620" s="141" t="s">
        <v>50</v>
      </c>
      <c r="P620" s="142">
        <f>O620*H620</f>
        <v>0</v>
      </c>
      <c r="Q620" s="142">
        <v>0</v>
      </c>
      <c r="R620" s="142">
        <f>Q620*H620</f>
        <v>0</v>
      </c>
      <c r="S620" s="142">
        <v>0</v>
      </c>
      <c r="T620" s="143">
        <f>S620*H620</f>
        <v>0</v>
      </c>
      <c r="AR620" s="144" t="s">
        <v>185</v>
      </c>
      <c r="AT620" s="144" t="s">
        <v>180</v>
      </c>
      <c r="AU620" s="144" t="s">
        <v>199</v>
      </c>
      <c r="AY620" s="18" t="s">
        <v>178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8" t="s">
        <v>86</v>
      </c>
      <c r="BK620" s="145">
        <f>ROUND(I620*H620,2)</f>
        <v>0</v>
      </c>
      <c r="BL620" s="18" t="s">
        <v>185</v>
      </c>
      <c r="BM620" s="144" t="s">
        <v>3439</v>
      </c>
    </row>
    <row r="621" spans="2:65" s="1" customFormat="1" ht="10.199999999999999">
      <c r="B621" s="34"/>
      <c r="D621" s="146" t="s">
        <v>187</v>
      </c>
      <c r="F621" s="147" t="s">
        <v>1545</v>
      </c>
      <c r="I621" s="148"/>
      <c r="L621" s="34"/>
      <c r="M621" s="149"/>
      <c r="T621" s="55"/>
      <c r="AT621" s="18" t="s">
        <v>187</v>
      </c>
      <c r="AU621" s="18" t="s">
        <v>199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190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199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2" customFormat="1" ht="10.199999999999999">
      <c r="B623" s="150"/>
      <c r="D623" s="151" t="s">
        <v>189</v>
      </c>
      <c r="E623" s="152" t="s">
        <v>32</v>
      </c>
      <c r="F623" s="153" t="s">
        <v>2813</v>
      </c>
      <c r="H623" s="152" t="s">
        <v>32</v>
      </c>
      <c r="I623" s="154"/>
      <c r="L623" s="150"/>
      <c r="M623" s="155"/>
      <c r="T623" s="156"/>
      <c r="AT623" s="152" t="s">
        <v>189</v>
      </c>
      <c r="AU623" s="152" t="s">
        <v>199</v>
      </c>
      <c r="AV623" s="12" t="s">
        <v>86</v>
      </c>
      <c r="AW623" s="12" t="s">
        <v>41</v>
      </c>
      <c r="AX623" s="12" t="s">
        <v>79</v>
      </c>
      <c r="AY623" s="152" t="s">
        <v>178</v>
      </c>
    </row>
    <row r="624" spans="2:65" s="12" customFormat="1" ht="10.199999999999999">
      <c r="B624" s="150"/>
      <c r="D624" s="151" t="s">
        <v>189</v>
      </c>
      <c r="E624" s="152" t="s">
        <v>32</v>
      </c>
      <c r="F624" s="153" t="s">
        <v>3259</v>
      </c>
      <c r="H624" s="152" t="s">
        <v>32</v>
      </c>
      <c r="I624" s="154"/>
      <c r="L624" s="150"/>
      <c r="M624" s="155"/>
      <c r="T624" s="156"/>
      <c r="AT624" s="152" t="s">
        <v>189</v>
      </c>
      <c r="AU624" s="152" t="s">
        <v>199</v>
      </c>
      <c r="AV624" s="12" t="s">
        <v>86</v>
      </c>
      <c r="AW624" s="12" t="s">
        <v>41</v>
      </c>
      <c r="AX624" s="12" t="s">
        <v>79</v>
      </c>
      <c r="AY624" s="152" t="s">
        <v>178</v>
      </c>
    </row>
    <row r="625" spans="2:65" s="12" customFormat="1" ht="20.399999999999999">
      <c r="B625" s="150"/>
      <c r="D625" s="151" t="s">
        <v>189</v>
      </c>
      <c r="E625" s="152" t="s">
        <v>32</v>
      </c>
      <c r="F625" s="153" t="s">
        <v>3343</v>
      </c>
      <c r="H625" s="152" t="s">
        <v>32</v>
      </c>
      <c r="I625" s="154"/>
      <c r="L625" s="150"/>
      <c r="M625" s="155"/>
      <c r="T625" s="156"/>
      <c r="AT625" s="152" t="s">
        <v>189</v>
      </c>
      <c r="AU625" s="152" t="s">
        <v>199</v>
      </c>
      <c r="AV625" s="12" t="s">
        <v>86</v>
      </c>
      <c r="AW625" s="12" t="s">
        <v>41</v>
      </c>
      <c r="AX625" s="12" t="s">
        <v>79</v>
      </c>
      <c r="AY625" s="152" t="s">
        <v>178</v>
      </c>
    </row>
    <row r="626" spans="2:65" s="12" customFormat="1" ht="10.199999999999999">
      <c r="B626" s="150"/>
      <c r="D626" s="151" t="s">
        <v>189</v>
      </c>
      <c r="E626" s="152" t="s">
        <v>32</v>
      </c>
      <c r="F626" s="153" t="s">
        <v>523</v>
      </c>
      <c r="H626" s="152" t="s">
        <v>32</v>
      </c>
      <c r="I626" s="154"/>
      <c r="L626" s="150"/>
      <c r="M626" s="155"/>
      <c r="T626" s="156"/>
      <c r="AT626" s="152" t="s">
        <v>189</v>
      </c>
      <c r="AU626" s="152" t="s">
        <v>199</v>
      </c>
      <c r="AV626" s="12" t="s">
        <v>86</v>
      </c>
      <c r="AW626" s="12" t="s">
        <v>41</v>
      </c>
      <c r="AX626" s="12" t="s">
        <v>79</v>
      </c>
      <c r="AY626" s="152" t="s">
        <v>178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3344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199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3" customFormat="1" ht="10.199999999999999">
      <c r="B628" s="157"/>
      <c r="D628" s="151" t="s">
        <v>189</v>
      </c>
      <c r="E628" s="158" t="s">
        <v>32</v>
      </c>
      <c r="F628" s="159" t="s">
        <v>3402</v>
      </c>
      <c r="H628" s="160">
        <v>7.7</v>
      </c>
      <c r="I628" s="161"/>
      <c r="L628" s="157"/>
      <c r="M628" s="162"/>
      <c r="T628" s="163"/>
      <c r="AT628" s="158" t="s">
        <v>189</v>
      </c>
      <c r="AU628" s="158" t="s">
        <v>199</v>
      </c>
      <c r="AV628" s="13" t="s">
        <v>88</v>
      </c>
      <c r="AW628" s="13" t="s">
        <v>41</v>
      </c>
      <c r="AX628" s="13" t="s">
        <v>79</v>
      </c>
      <c r="AY628" s="158" t="s">
        <v>178</v>
      </c>
    </row>
    <row r="629" spans="2:65" s="13" customFormat="1" ht="10.199999999999999">
      <c r="B629" s="157"/>
      <c r="D629" s="151" t="s">
        <v>189</v>
      </c>
      <c r="E629" s="158" t="s">
        <v>32</v>
      </c>
      <c r="F629" s="159" t="s">
        <v>3400</v>
      </c>
      <c r="H629" s="160">
        <v>5.6</v>
      </c>
      <c r="I629" s="161"/>
      <c r="L629" s="157"/>
      <c r="M629" s="162"/>
      <c r="T629" s="163"/>
      <c r="AT629" s="158" t="s">
        <v>189</v>
      </c>
      <c r="AU629" s="158" t="s">
        <v>199</v>
      </c>
      <c r="AV629" s="13" t="s">
        <v>88</v>
      </c>
      <c r="AW629" s="13" t="s">
        <v>41</v>
      </c>
      <c r="AX629" s="13" t="s">
        <v>79</v>
      </c>
      <c r="AY629" s="158" t="s">
        <v>178</v>
      </c>
    </row>
    <row r="630" spans="2:65" s="14" customFormat="1" ht="10.199999999999999">
      <c r="B630" s="164"/>
      <c r="D630" s="151" t="s">
        <v>189</v>
      </c>
      <c r="E630" s="165" t="s">
        <v>32</v>
      </c>
      <c r="F630" s="166" t="s">
        <v>192</v>
      </c>
      <c r="H630" s="167">
        <v>13.3</v>
      </c>
      <c r="I630" s="168"/>
      <c r="L630" s="164"/>
      <c r="M630" s="169"/>
      <c r="T630" s="170"/>
      <c r="AT630" s="165" t="s">
        <v>189</v>
      </c>
      <c r="AU630" s="165" t="s">
        <v>199</v>
      </c>
      <c r="AV630" s="14" t="s">
        <v>185</v>
      </c>
      <c r="AW630" s="14" t="s">
        <v>41</v>
      </c>
      <c r="AX630" s="14" t="s">
        <v>86</v>
      </c>
      <c r="AY630" s="165" t="s">
        <v>178</v>
      </c>
    </row>
    <row r="631" spans="2:65" s="1" customFormat="1" ht="37.799999999999997" customHeight="1">
      <c r="B631" s="34"/>
      <c r="C631" s="133" t="s">
        <v>681</v>
      </c>
      <c r="D631" s="133" t="s">
        <v>180</v>
      </c>
      <c r="E631" s="134" t="s">
        <v>636</v>
      </c>
      <c r="F631" s="135" t="s">
        <v>637</v>
      </c>
      <c r="G631" s="136" t="s">
        <v>202</v>
      </c>
      <c r="H631" s="137">
        <v>3.2989999999999999</v>
      </c>
      <c r="I631" s="138"/>
      <c r="J631" s="139">
        <f>ROUND(I631*H631,2)</f>
        <v>0</v>
      </c>
      <c r="K631" s="135" t="s">
        <v>184</v>
      </c>
      <c r="L631" s="34"/>
      <c r="M631" s="140" t="s">
        <v>32</v>
      </c>
      <c r="N631" s="141" t="s">
        <v>50</v>
      </c>
      <c r="P631" s="142">
        <f>O631*H631</f>
        <v>0</v>
      </c>
      <c r="Q631" s="142">
        <v>4.4999999999999999E-4</v>
      </c>
      <c r="R631" s="142">
        <f>Q631*H631</f>
        <v>1.4845499999999998E-3</v>
      </c>
      <c r="S631" s="142">
        <v>0</v>
      </c>
      <c r="T631" s="143">
        <f>S631*H631</f>
        <v>0</v>
      </c>
      <c r="AR631" s="144" t="s">
        <v>185</v>
      </c>
      <c r="AT631" s="144" t="s">
        <v>180</v>
      </c>
      <c r="AU631" s="144" t="s">
        <v>199</v>
      </c>
      <c r="AY631" s="18" t="s">
        <v>178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86</v>
      </c>
      <c r="BK631" s="145">
        <f>ROUND(I631*H631,2)</f>
        <v>0</v>
      </c>
      <c r="BL631" s="18" t="s">
        <v>185</v>
      </c>
      <c r="BM631" s="144" t="s">
        <v>3440</v>
      </c>
    </row>
    <row r="632" spans="2:65" s="1" customFormat="1" ht="10.199999999999999">
      <c r="B632" s="34"/>
      <c r="D632" s="146" t="s">
        <v>187</v>
      </c>
      <c r="F632" s="147" t="s">
        <v>639</v>
      </c>
      <c r="I632" s="148"/>
      <c r="L632" s="34"/>
      <c r="M632" s="149"/>
      <c r="T632" s="55"/>
      <c r="AT632" s="18" t="s">
        <v>187</v>
      </c>
      <c r="AU632" s="18" t="s">
        <v>199</v>
      </c>
    </row>
    <row r="633" spans="2:65" s="12" customFormat="1" ht="10.199999999999999">
      <c r="B633" s="150"/>
      <c r="D633" s="151" t="s">
        <v>189</v>
      </c>
      <c r="E633" s="152" t="s">
        <v>32</v>
      </c>
      <c r="F633" s="153" t="s">
        <v>190</v>
      </c>
      <c r="H633" s="152" t="s">
        <v>32</v>
      </c>
      <c r="I633" s="154"/>
      <c r="L633" s="150"/>
      <c r="M633" s="155"/>
      <c r="T633" s="156"/>
      <c r="AT633" s="152" t="s">
        <v>189</v>
      </c>
      <c r="AU633" s="152" t="s">
        <v>199</v>
      </c>
      <c r="AV633" s="12" t="s">
        <v>86</v>
      </c>
      <c r="AW633" s="12" t="s">
        <v>41</v>
      </c>
      <c r="AX633" s="12" t="s">
        <v>79</v>
      </c>
      <c r="AY633" s="152" t="s">
        <v>178</v>
      </c>
    </row>
    <row r="634" spans="2:65" s="12" customFormat="1" ht="10.199999999999999">
      <c r="B634" s="150"/>
      <c r="D634" s="151" t="s">
        <v>189</v>
      </c>
      <c r="E634" s="152" t="s">
        <v>32</v>
      </c>
      <c r="F634" s="153" t="s">
        <v>2813</v>
      </c>
      <c r="H634" s="152" t="s">
        <v>32</v>
      </c>
      <c r="I634" s="154"/>
      <c r="L634" s="150"/>
      <c r="M634" s="155"/>
      <c r="T634" s="156"/>
      <c r="AT634" s="152" t="s">
        <v>189</v>
      </c>
      <c r="AU634" s="152" t="s">
        <v>199</v>
      </c>
      <c r="AV634" s="12" t="s">
        <v>86</v>
      </c>
      <c r="AW634" s="12" t="s">
        <v>41</v>
      </c>
      <c r="AX634" s="12" t="s">
        <v>79</v>
      </c>
      <c r="AY634" s="152" t="s">
        <v>178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3259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199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2" customFormat="1" ht="10.199999999999999">
      <c r="B636" s="150"/>
      <c r="D636" s="151" t="s">
        <v>189</v>
      </c>
      <c r="E636" s="152" t="s">
        <v>32</v>
      </c>
      <c r="F636" s="153" t="s">
        <v>475</v>
      </c>
      <c r="H636" s="152" t="s">
        <v>32</v>
      </c>
      <c r="I636" s="154"/>
      <c r="L636" s="150"/>
      <c r="M636" s="155"/>
      <c r="T636" s="156"/>
      <c r="AT636" s="152" t="s">
        <v>189</v>
      </c>
      <c r="AU636" s="152" t="s">
        <v>199</v>
      </c>
      <c r="AV636" s="12" t="s">
        <v>86</v>
      </c>
      <c r="AW636" s="12" t="s">
        <v>41</v>
      </c>
      <c r="AX636" s="12" t="s">
        <v>79</v>
      </c>
      <c r="AY636" s="152" t="s">
        <v>178</v>
      </c>
    </row>
    <row r="637" spans="2:65" s="13" customFormat="1" ht="10.199999999999999">
      <c r="B637" s="157"/>
      <c r="D637" s="151" t="s">
        <v>189</v>
      </c>
      <c r="E637" s="158" t="s">
        <v>32</v>
      </c>
      <c r="F637" s="159" t="s">
        <v>3441</v>
      </c>
      <c r="H637" s="160">
        <v>3.2989999999999999</v>
      </c>
      <c r="I637" s="161"/>
      <c r="L637" s="157"/>
      <c r="M637" s="162"/>
      <c r="T637" s="163"/>
      <c r="AT637" s="158" t="s">
        <v>189</v>
      </c>
      <c r="AU637" s="158" t="s">
        <v>199</v>
      </c>
      <c r="AV637" s="13" t="s">
        <v>88</v>
      </c>
      <c r="AW637" s="13" t="s">
        <v>41</v>
      </c>
      <c r="AX637" s="13" t="s">
        <v>79</v>
      </c>
      <c r="AY637" s="158" t="s">
        <v>178</v>
      </c>
    </row>
    <row r="638" spans="2:65" s="14" customFormat="1" ht="10.199999999999999">
      <c r="B638" s="164"/>
      <c r="D638" s="151" t="s">
        <v>189</v>
      </c>
      <c r="E638" s="165" t="s">
        <v>32</v>
      </c>
      <c r="F638" s="166" t="s">
        <v>192</v>
      </c>
      <c r="H638" s="167">
        <v>3.2989999999999999</v>
      </c>
      <c r="I638" s="168"/>
      <c r="L638" s="164"/>
      <c r="M638" s="169"/>
      <c r="T638" s="170"/>
      <c r="AT638" s="165" t="s">
        <v>189</v>
      </c>
      <c r="AU638" s="165" t="s">
        <v>199</v>
      </c>
      <c r="AV638" s="14" t="s">
        <v>185</v>
      </c>
      <c r="AW638" s="14" t="s">
        <v>41</v>
      </c>
      <c r="AX638" s="14" t="s">
        <v>86</v>
      </c>
      <c r="AY638" s="165" t="s">
        <v>178</v>
      </c>
    </row>
    <row r="639" spans="2:65" s="1" customFormat="1" ht="24.15" customHeight="1">
      <c r="B639" s="34"/>
      <c r="C639" s="133" t="s">
        <v>688</v>
      </c>
      <c r="D639" s="133" t="s">
        <v>180</v>
      </c>
      <c r="E639" s="134" t="s">
        <v>642</v>
      </c>
      <c r="F639" s="135" t="s">
        <v>643</v>
      </c>
      <c r="G639" s="136" t="s">
        <v>234</v>
      </c>
      <c r="H639" s="137">
        <v>9.5500000000000007</v>
      </c>
      <c r="I639" s="138"/>
      <c r="J639" s="139">
        <f>ROUND(I639*H639,2)</f>
        <v>0</v>
      </c>
      <c r="K639" s="135" t="s">
        <v>184</v>
      </c>
      <c r="L639" s="34"/>
      <c r="M639" s="140" t="s">
        <v>32</v>
      </c>
      <c r="N639" s="141" t="s">
        <v>50</v>
      </c>
      <c r="P639" s="142">
        <f>O639*H639</f>
        <v>0</v>
      </c>
      <c r="Q639" s="142">
        <v>6.8999999999999997E-4</v>
      </c>
      <c r="R639" s="142">
        <f>Q639*H639</f>
        <v>6.5894999999999999E-3</v>
      </c>
      <c r="S639" s="142">
        <v>0</v>
      </c>
      <c r="T639" s="143">
        <f>S639*H639</f>
        <v>0</v>
      </c>
      <c r="AR639" s="144" t="s">
        <v>185</v>
      </c>
      <c r="AT639" s="144" t="s">
        <v>180</v>
      </c>
      <c r="AU639" s="144" t="s">
        <v>199</v>
      </c>
      <c r="AY639" s="18" t="s">
        <v>178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86</v>
      </c>
      <c r="BK639" s="145">
        <f>ROUND(I639*H639,2)</f>
        <v>0</v>
      </c>
      <c r="BL639" s="18" t="s">
        <v>185</v>
      </c>
      <c r="BM639" s="144" t="s">
        <v>3442</v>
      </c>
    </row>
    <row r="640" spans="2:65" s="1" customFormat="1" ht="10.199999999999999">
      <c r="B640" s="34"/>
      <c r="D640" s="146" t="s">
        <v>187</v>
      </c>
      <c r="F640" s="147" t="s">
        <v>645</v>
      </c>
      <c r="I640" s="148"/>
      <c r="L640" s="34"/>
      <c r="M640" s="149"/>
      <c r="T640" s="55"/>
      <c r="AT640" s="18" t="s">
        <v>187</v>
      </c>
      <c r="AU640" s="18" t="s">
        <v>199</v>
      </c>
    </row>
    <row r="641" spans="2:65" s="12" customFormat="1" ht="10.199999999999999">
      <c r="B641" s="150"/>
      <c r="D641" s="151" t="s">
        <v>189</v>
      </c>
      <c r="E641" s="152" t="s">
        <v>32</v>
      </c>
      <c r="F641" s="153" t="s">
        <v>190</v>
      </c>
      <c r="H641" s="152" t="s">
        <v>32</v>
      </c>
      <c r="I641" s="154"/>
      <c r="L641" s="150"/>
      <c r="M641" s="155"/>
      <c r="T641" s="156"/>
      <c r="AT641" s="152" t="s">
        <v>189</v>
      </c>
      <c r="AU641" s="152" t="s">
        <v>199</v>
      </c>
      <c r="AV641" s="12" t="s">
        <v>86</v>
      </c>
      <c r="AW641" s="12" t="s">
        <v>41</v>
      </c>
      <c r="AX641" s="12" t="s">
        <v>79</v>
      </c>
      <c r="AY641" s="152" t="s">
        <v>178</v>
      </c>
    </row>
    <row r="642" spans="2:65" s="12" customFormat="1" ht="10.199999999999999">
      <c r="B642" s="150"/>
      <c r="D642" s="151" t="s">
        <v>189</v>
      </c>
      <c r="E642" s="152" t="s">
        <v>32</v>
      </c>
      <c r="F642" s="153" t="s">
        <v>2813</v>
      </c>
      <c r="H642" s="152" t="s">
        <v>32</v>
      </c>
      <c r="I642" s="154"/>
      <c r="L642" s="150"/>
      <c r="M642" s="155"/>
      <c r="T642" s="156"/>
      <c r="AT642" s="152" t="s">
        <v>189</v>
      </c>
      <c r="AU642" s="152" t="s">
        <v>199</v>
      </c>
      <c r="AV642" s="12" t="s">
        <v>86</v>
      </c>
      <c r="AW642" s="12" t="s">
        <v>41</v>
      </c>
      <c r="AX642" s="12" t="s">
        <v>79</v>
      </c>
      <c r="AY642" s="152" t="s">
        <v>178</v>
      </c>
    </row>
    <row r="643" spans="2:65" s="12" customFormat="1" ht="10.199999999999999">
      <c r="B643" s="150"/>
      <c r="D643" s="151" t="s">
        <v>189</v>
      </c>
      <c r="E643" s="152" t="s">
        <v>32</v>
      </c>
      <c r="F643" s="153" t="s">
        <v>3259</v>
      </c>
      <c r="H643" s="152" t="s">
        <v>32</v>
      </c>
      <c r="I643" s="154"/>
      <c r="L643" s="150"/>
      <c r="M643" s="155"/>
      <c r="T643" s="156"/>
      <c r="AT643" s="152" t="s">
        <v>189</v>
      </c>
      <c r="AU643" s="152" t="s">
        <v>199</v>
      </c>
      <c r="AV643" s="12" t="s">
        <v>86</v>
      </c>
      <c r="AW643" s="12" t="s">
        <v>41</v>
      </c>
      <c r="AX643" s="12" t="s">
        <v>79</v>
      </c>
      <c r="AY643" s="152" t="s">
        <v>178</v>
      </c>
    </row>
    <row r="644" spans="2:65" s="12" customFormat="1" ht="20.399999999999999">
      <c r="B644" s="150"/>
      <c r="D644" s="151" t="s">
        <v>189</v>
      </c>
      <c r="E644" s="152" t="s">
        <v>32</v>
      </c>
      <c r="F644" s="153" t="s">
        <v>3343</v>
      </c>
      <c r="H644" s="152" t="s">
        <v>32</v>
      </c>
      <c r="I644" s="154"/>
      <c r="L644" s="150"/>
      <c r="M644" s="155"/>
      <c r="T644" s="156"/>
      <c r="AT644" s="152" t="s">
        <v>189</v>
      </c>
      <c r="AU644" s="152" t="s">
        <v>199</v>
      </c>
      <c r="AV644" s="12" t="s">
        <v>86</v>
      </c>
      <c r="AW644" s="12" t="s">
        <v>41</v>
      </c>
      <c r="AX644" s="12" t="s">
        <v>79</v>
      </c>
      <c r="AY644" s="152" t="s">
        <v>178</v>
      </c>
    </row>
    <row r="645" spans="2:65" s="12" customFormat="1" ht="10.199999999999999">
      <c r="B645" s="150"/>
      <c r="D645" s="151" t="s">
        <v>189</v>
      </c>
      <c r="E645" s="152" t="s">
        <v>32</v>
      </c>
      <c r="F645" s="153" t="s">
        <v>3443</v>
      </c>
      <c r="H645" s="152" t="s">
        <v>32</v>
      </c>
      <c r="I645" s="154"/>
      <c r="L645" s="150"/>
      <c r="M645" s="155"/>
      <c r="T645" s="156"/>
      <c r="AT645" s="152" t="s">
        <v>189</v>
      </c>
      <c r="AU645" s="152" t="s">
        <v>199</v>
      </c>
      <c r="AV645" s="12" t="s">
        <v>86</v>
      </c>
      <c r="AW645" s="12" t="s">
        <v>41</v>
      </c>
      <c r="AX645" s="12" t="s">
        <v>79</v>
      </c>
      <c r="AY645" s="152" t="s">
        <v>178</v>
      </c>
    </row>
    <row r="646" spans="2:65" s="12" customFormat="1" ht="10.199999999999999">
      <c r="B646" s="150"/>
      <c r="D646" s="151" t="s">
        <v>189</v>
      </c>
      <c r="E646" s="152" t="s">
        <v>32</v>
      </c>
      <c r="F646" s="153" t="s">
        <v>283</v>
      </c>
      <c r="H646" s="152" t="s">
        <v>32</v>
      </c>
      <c r="I646" s="154"/>
      <c r="L646" s="150"/>
      <c r="M646" s="155"/>
      <c r="T646" s="156"/>
      <c r="AT646" s="152" t="s">
        <v>189</v>
      </c>
      <c r="AU646" s="152" t="s">
        <v>199</v>
      </c>
      <c r="AV646" s="12" t="s">
        <v>86</v>
      </c>
      <c r="AW646" s="12" t="s">
        <v>41</v>
      </c>
      <c r="AX646" s="12" t="s">
        <v>79</v>
      </c>
      <c r="AY646" s="152" t="s">
        <v>178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3344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199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3" customFormat="1" ht="10.199999999999999">
      <c r="B648" s="157"/>
      <c r="D648" s="151" t="s">
        <v>189</v>
      </c>
      <c r="E648" s="158" t="s">
        <v>32</v>
      </c>
      <c r="F648" s="159" t="s">
        <v>3396</v>
      </c>
      <c r="H648" s="160">
        <v>6.05</v>
      </c>
      <c r="I648" s="161"/>
      <c r="L648" s="157"/>
      <c r="M648" s="162"/>
      <c r="T648" s="163"/>
      <c r="AT648" s="158" t="s">
        <v>189</v>
      </c>
      <c r="AU648" s="158" t="s">
        <v>199</v>
      </c>
      <c r="AV648" s="13" t="s">
        <v>88</v>
      </c>
      <c r="AW648" s="13" t="s">
        <v>41</v>
      </c>
      <c r="AX648" s="13" t="s">
        <v>79</v>
      </c>
      <c r="AY648" s="158" t="s">
        <v>178</v>
      </c>
    </row>
    <row r="649" spans="2:65" s="13" customFormat="1" ht="10.199999999999999">
      <c r="B649" s="157"/>
      <c r="D649" s="151" t="s">
        <v>189</v>
      </c>
      <c r="E649" s="158" t="s">
        <v>32</v>
      </c>
      <c r="F649" s="159" t="s">
        <v>3397</v>
      </c>
      <c r="H649" s="160">
        <v>3.5</v>
      </c>
      <c r="I649" s="161"/>
      <c r="L649" s="157"/>
      <c r="M649" s="162"/>
      <c r="T649" s="163"/>
      <c r="AT649" s="158" t="s">
        <v>189</v>
      </c>
      <c r="AU649" s="158" t="s">
        <v>199</v>
      </c>
      <c r="AV649" s="13" t="s">
        <v>88</v>
      </c>
      <c r="AW649" s="13" t="s">
        <v>41</v>
      </c>
      <c r="AX649" s="13" t="s">
        <v>79</v>
      </c>
      <c r="AY649" s="158" t="s">
        <v>178</v>
      </c>
    </row>
    <row r="650" spans="2:65" s="14" customFormat="1" ht="10.199999999999999">
      <c r="B650" s="164"/>
      <c r="D650" s="151" t="s">
        <v>189</v>
      </c>
      <c r="E650" s="165" t="s">
        <v>32</v>
      </c>
      <c r="F650" s="166" t="s">
        <v>192</v>
      </c>
      <c r="H650" s="167">
        <v>9.5500000000000007</v>
      </c>
      <c r="I650" s="168"/>
      <c r="L650" s="164"/>
      <c r="M650" s="169"/>
      <c r="T650" s="170"/>
      <c r="AT650" s="165" t="s">
        <v>189</v>
      </c>
      <c r="AU650" s="165" t="s">
        <v>199</v>
      </c>
      <c r="AV650" s="14" t="s">
        <v>185</v>
      </c>
      <c r="AW650" s="14" t="s">
        <v>41</v>
      </c>
      <c r="AX650" s="14" t="s">
        <v>86</v>
      </c>
      <c r="AY650" s="165" t="s">
        <v>178</v>
      </c>
    </row>
    <row r="651" spans="2:65" s="1" customFormat="1" ht="62.7" customHeight="1">
      <c r="B651" s="34"/>
      <c r="C651" s="133" t="s">
        <v>692</v>
      </c>
      <c r="D651" s="133" t="s">
        <v>180</v>
      </c>
      <c r="E651" s="134" t="s">
        <v>649</v>
      </c>
      <c r="F651" s="135" t="s">
        <v>650</v>
      </c>
      <c r="G651" s="136" t="s">
        <v>202</v>
      </c>
      <c r="H651" s="137">
        <v>23.9</v>
      </c>
      <c r="I651" s="138"/>
      <c r="J651" s="139">
        <f>ROUND(I651*H651,2)</f>
        <v>0</v>
      </c>
      <c r="K651" s="135" t="s">
        <v>184</v>
      </c>
      <c r="L651" s="34"/>
      <c r="M651" s="140" t="s">
        <v>32</v>
      </c>
      <c r="N651" s="141" t="s">
        <v>50</v>
      </c>
      <c r="P651" s="142">
        <f>O651*H651</f>
        <v>0</v>
      </c>
      <c r="Q651" s="142">
        <v>6.0999999999999997E-4</v>
      </c>
      <c r="R651" s="142">
        <f>Q651*H651</f>
        <v>1.4578999999999998E-2</v>
      </c>
      <c r="S651" s="142">
        <v>0</v>
      </c>
      <c r="T651" s="143">
        <f>S651*H651</f>
        <v>0</v>
      </c>
      <c r="AR651" s="144" t="s">
        <v>185</v>
      </c>
      <c r="AT651" s="144" t="s">
        <v>180</v>
      </c>
      <c r="AU651" s="144" t="s">
        <v>199</v>
      </c>
      <c r="AY651" s="18" t="s">
        <v>178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86</v>
      </c>
      <c r="BK651" s="145">
        <f>ROUND(I651*H651,2)</f>
        <v>0</v>
      </c>
      <c r="BL651" s="18" t="s">
        <v>185</v>
      </c>
      <c r="BM651" s="144" t="s">
        <v>3444</v>
      </c>
    </row>
    <row r="652" spans="2:65" s="1" customFormat="1" ht="10.199999999999999">
      <c r="B652" s="34"/>
      <c r="D652" s="146" t="s">
        <v>187</v>
      </c>
      <c r="F652" s="147" t="s">
        <v>652</v>
      </c>
      <c r="I652" s="148"/>
      <c r="L652" s="34"/>
      <c r="M652" s="149"/>
      <c r="T652" s="55"/>
      <c r="AT652" s="18" t="s">
        <v>187</v>
      </c>
      <c r="AU652" s="18" t="s">
        <v>199</v>
      </c>
    </row>
    <row r="653" spans="2:65" s="12" customFormat="1" ht="10.199999999999999">
      <c r="B653" s="150"/>
      <c r="D653" s="151" t="s">
        <v>189</v>
      </c>
      <c r="E653" s="152" t="s">
        <v>32</v>
      </c>
      <c r="F653" s="153" t="s">
        <v>190</v>
      </c>
      <c r="H653" s="152" t="s">
        <v>32</v>
      </c>
      <c r="I653" s="154"/>
      <c r="L653" s="150"/>
      <c r="M653" s="155"/>
      <c r="T653" s="156"/>
      <c r="AT653" s="152" t="s">
        <v>189</v>
      </c>
      <c r="AU653" s="152" t="s">
        <v>199</v>
      </c>
      <c r="AV653" s="12" t="s">
        <v>86</v>
      </c>
      <c r="AW653" s="12" t="s">
        <v>41</v>
      </c>
      <c r="AX653" s="12" t="s">
        <v>79</v>
      </c>
      <c r="AY653" s="152" t="s">
        <v>178</v>
      </c>
    </row>
    <row r="654" spans="2:65" s="12" customFormat="1" ht="10.199999999999999">
      <c r="B654" s="150"/>
      <c r="D654" s="151" t="s">
        <v>189</v>
      </c>
      <c r="E654" s="152" t="s">
        <v>32</v>
      </c>
      <c r="F654" s="153" t="s">
        <v>2813</v>
      </c>
      <c r="H654" s="152" t="s">
        <v>32</v>
      </c>
      <c r="I654" s="154"/>
      <c r="L654" s="150"/>
      <c r="M654" s="155"/>
      <c r="T654" s="156"/>
      <c r="AT654" s="152" t="s">
        <v>189</v>
      </c>
      <c r="AU654" s="152" t="s">
        <v>199</v>
      </c>
      <c r="AV654" s="12" t="s">
        <v>86</v>
      </c>
      <c r="AW654" s="12" t="s">
        <v>41</v>
      </c>
      <c r="AX654" s="12" t="s">
        <v>79</v>
      </c>
      <c r="AY654" s="152" t="s">
        <v>178</v>
      </c>
    </row>
    <row r="655" spans="2:65" s="12" customFormat="1" ht="10.199999999999999">
      <c r="B655" s="150"/>
      <c r="D655" s="151" t="s">
        <v>189</v>
      </c>
      <c r="E655" s="152" t="s">
        <v>32</v>
      </c>
      <c r="F655" s="153" t="s">
        <v>3259</v>
      </c>
      <c r="H655" s="152" t="s">
        <v>32</v>
      </c>
      <c r="I655" s="154"/>
      <c r="L655" s="150"/>
      <c r="M655" s="155"/>
      <c r="T655" s="156"/>
      <c r="AT655" s="152" t="s">
        <v>189</v>
      </c>
      <c r="AU655" s="152" t="s">
        <v>199</v>
      </c>
      <c r="AV655" s="12" t="s">
        <v>86</v>
      </c>
      <c r="AW655" s="12" t="s">
        <v>41</v>
      </c>
      <c r="AX655" s="12" t="s">
        <v>79</v>
      </c>
      <c r="AY655" s="152" t="s">
        <v>178</v>
      </c>
    </row>
    <row r="656" spans="2:65" s="12" customFormat="1" ht="20.399999999999999">
      <c r="B656" s="150"/>
      <c r="D656" s="151" t="s">
        <v>189</v>
      </c>
      <c r="E656" s="152" t="s">
        <v>32</v>
      </c>
      <c r="F656" s="153" t="s">
        <v>3343</v>
      </c>
      <c r="H656" s="152" t="s">
        <v>32</v>
      </c>
      <c r="I656" s="154"/>
      <c r="L656" s="150"/>
      <c r="M656" s="155"/>
      <c r="T656" s="156"/>
      <c r="AT656" s="152" t="s">
        <v>189</v>
      </c>
      <c r="AU656" s="152" t="s">
        <v>199</v>
      </c>
      <c r="AV656" s="12" t="s">
        <v>86</v>
      </c>
      <c r="AW656" s="12" t="s">
        <v>41</v>
      </c>
      <c r="AX656" s="12" t="s">
        <v>79</v>
      </c>
      <c r="AY656" s="152" t="s">
        <v>178</v>
      </c>
    </row>
    <row r="657" spans="2:65" s="12" customFormat="1" ht="10.199999999999999">
      <c r="B657" s="150"/>
      <c r="D657" s="151" t="s">
        <v>189</v>
      </c>
      <c r="E657" s="152" t="s">
        <v>32</v>
      </c>
      <c r="F657" s="153" t="s">
        <v>537</v>
      </c>
      <c r="H657" s="152" t="s">
        <v>32</v>
      </c>
      <c r="I657" s="154"/>
      <c r="L657" s="150"/>
      <c r="M657" s="155"/>
      <c r="T657" s="156"/>
      <c r="AT657" s="152" t="s">
        <v>189</v>
      </c>
      <c r="AU657" s="152" t="s">
        <v>199</v>
      </c>
      <c r="AV657" s="12" t="s">
        <v>86</v>
      </c>
      <c r="AW657" s="12" t="s">
        <v>41</v>
      </c>
      <c r="AX657" s="12" t="s">
        <v>79</v>
      </c>
      <c r="AY657" s="152" t="s">
        <v>178</v>
      </c>
    </row>
    <row r="658" spans="2:65" s="12" customFormat="1" ht="10.199999999999999">
      <c r="B658" s="150"/>
      <c r="D658" s="151" t="s">
        <v>189</v>
      </c>
      <c r="E658" s="152" t="s">
        <v>32</v>
      </c>
      <c r="F658" s="153" t="s">
        <v>3344</v>
      </c>
      <c r="H658" s="152" t="s">
        <v>32</v>
      </c>
      <c r="I658" s="154"/>
      <c r="L658" s="150"/>
      <c r="M658" s="155"/>
      <c r="T658" s="156"/>
      <c r="AT658" s="152" t="s">
        <v>189</v>
      </c>
      <c r="AU658" s="152" t="s">
        <v>199</v>
      </c>
      <c r="AV658" s="12" t="s">
        <v>86</v>
      </c>
      <c r="AW658" s="12" t="s">
        <v>41</v>
      </c>
      <c r="AX658" s="12" t="s">
        <v>79</v>
      </c>
      <c r="AY658" s="152" t="s">
        <v>178</v>
      </c>
    </row>
    <row r="659" spans="2:65" s="13" customFormat="1" ht="10.199999999999999">
      <c r="B659" s="157"/>
      <c r="D659" s="151" t="s">
        <v>189</v>
      </c>
      <c r="E659" s="158" t="s">
        <v>32</v>
      </c>
      <c r="F659" s="159" t="s">
        <v>3407</v>
      </c>
      <c r="H659" s="160">
        <v>12.9</v>
      </c>
      <c r="I659" s="161"/>
      <c r="L659" s="157"/>
      <c r="M659" s="162"/>
      <c r="T659" s="163"/>
      <c r="AT659" s="158" t="s">
        <v>189</v>
      </c>
      <c r="AU659" s="158" t="s">
        <v>199</v>
      </c>
      <c r="AV659" s="13" t="s">
        <v>88</v>
      </c>
      <c r="AW659" s="13" t="s">
        <v>41</v>
      </c>
      <c r="AX659" s="13" t="s">
        <v>79</v>
      </c>
      <c r="AY659" s="158" t="s">
        <v>178</v>
      </c>
    </row>
    <row r="660" spans="2:65" s="13" customFormat="1" ht="10.199999999999999">
      <c r="B660" s="157"/>
      <c r="D660" s="151" t="s">
        <v>189</v>
      </c>
      <c r="E660" s="158" t="s">
        <v>32</v>
      </c>
      <c r="F660" s="159" t="s">
        <v>3408</v>
      </c>
      <c r="H660" s="160">
        <v>11</v>
      </c>
      <c r="I660" s="161"/>
      <c r="L660" s="157"/>
      <c r="M660" s="162"/>
      <c r="T660" s="163"/>
      <c r="AT660" s="158" t="s">
        <v>189</v>
      </c>
      <c r="AU660" s="158" t="s">
        <v>199</v>
      </c>
      <c r="AV660" s="13" t="s">
        <v>88</v>
      </c>
      <c r="AW660" s="13" t="s">
        <v>41</v>
      </c>
      <c r="AX660" s="13" t="s">
        <v>79</v>
      </c>
      <c r="AY660" s="158" t="s">
        <v>178</v>
      </c>
    </row>
    <row r="661" spans="2:65" s="14" customFormat="1" ht="10.199999999999999">
      <c r="B661" s="164"/>
      <c r="D661" s="151" t="s">
        <v>189</v>
      </c>
      <c r="E661" s="165" t="s">
        <v>32</v>
      </c>
      <c r="F661" s="166" t="s">
        <v>192</v>
      </c>
      <c r="H661" s="167">
        <v>23.9</v>
      </c>
      <c r="I661" s="168"/>
      <c r="L661" s="164"/>
      <c r="M661" s="169"/>
      <c r="T661" s="170"/>
      <c r="AT661" s="165" t="s">
        <v>189</v>
      </c>
      <c r="AU661" s="165" t="s">
        <v>199</v>
      </c>
      <c r="AV661" s="14" t="s">
        <v>185</v>
      </c>
      <c r="AW661" s="14" t="s">
        <v>41</v>
      </c>
      <c r="AX661" s="14" t="s">
        <v>86</v>
      </c>
      <c r="AY661" s="165" t="s">
        <v>178</v>
      </c>
    </row>
    <row r="662" spans="2:65" s="1" customFormat="1" ht="37.799999999999997" customHeight="1">
      <c r="B662" s="34"/>
      <c r="C662" s="133" t="s">
        <v>700</v>
      </c>
      <c r="D662" s="133" t="s">
        <v>180</v>
      </c>
      <c r="E662" s="134" t="s">
        <v>654</v>
      </c>
      <c r="F662" s="135" t="s">
        <v>655</v>
      </c>
      <c r="G662" s="136" t="s">
        <v>202</v>
      </c>
      <c r="H662" s="137">
        <v>23.9</v>
      </c>
      <c r="I662" s="138"/>
      <c r="J662" s="139">
        <f>ROUND(I662*H662,2)</f>
        <v>0</v>
      </c>
      <c r="K662" s="135" t="s">
        <v>184</v>
      </c>
      <c r="L662" s="34"/>
      <c r="M662" s="140" t="s">
        <v>32</v>
      </c>
      <c r="N662" s="141" t="s">
        <v>50</v>
      </c>
      <c r="P662" s="142">
        <f>O662*H662</f>
        <v>0</v>
      </c>
      <c r="Q662" s="142">
        <v>0</v>
      </c>
      <c r="R662" s="142">
        <f>Q662*H662</f>
        <v>0</v>
      </c>
      <c r="S662" s="142">
        <v>0</v>
      </c>
      <c r="T662" s="143">
        <f>S662*H662</f>
        <v>0</v>
      </c>
      <c r="AR662" s="144" t="s">
        <v>185</v>
      </c>
      <c r="AT662" s="144" t="s">
        <v>180</v>
      </c>
      <c r="AU662" s="144" t="s">
        <v>199</v>
      </c>
      <c r="AY662" s="18" t="s">
        <v>178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86</v>
      </c>
      <c r="BK662" s="145">
        <f>ROUND(I662*H662,2)</f>
        <v>0</v>
      </c>
      <c r="BL662" s="18" t="s">
        <v>185</v>
      </c>
      <c r="BM662" s="144" t="s">
        <v>3445</v>
      </c>
    </row>
    <row r="663" spans="2:65" s="1" customFormat="1" ht="10.199999999999999">
      <c r="B663" s="34"/>
      <c r="D663" s="146" t="s">
        <v>187</v>
      </c>
      <c r="F663" s="147" t="s">
        <v>657</v>
      </c>
      <c r="I663" s="148"/>
      <c r="L663" s="34"/>
      <c r="M663" s="149"/>
      <c r="T663" s="55"/>
      <c r="AT663" s="18" t="s">
        <v>187</v>
      </c>
      <c r="AU663" s="18" t="s">
        <v>199</v>
      </c>
    </row>
    <row r="664" spans="2:65" s="12" customFormat="1" ht="10.199999999999999">
      <c r="B664" s="150"/>
      <c r="D664" s="151" t="s">
        <v>189</v>
      </c>
      <c r="E664" s="152" t="s">
        <v>32</v>
      </c>
      <c r="F664" s="153" t="s">
        <v>190</v>
      </c>
      <c r="H664" s="152" t="s">
        <v>32</v>
      </c>
      <c r="I664" s="154"/>
      <c r="L664" s="150"/>
      <c r="M664" s="155"/>
      <c r="T664" s="156"/>
      <c r="AT664" s="152" t="s">
        <v>189</v>
      </c>
      <c r="AU664" s="152" t="s">
        <v>199</v>
      </c>
      <c r="AV664" s="12" t="s">
        <v>86</v>
      </c>
      <c r="AW664" s="12" t="s">
        <v>41</v>
      </c>
      <c r="AX664" s="12" t="s">
        <v>79</v>
      </c>
      <c r="AY664" s="152" t="s">
        <v>178</v>
      </c>
    </row>
    <row r="665" spans="2:65" s="12" customFormat="1" ht="10.199999999999999">
      <c r="B665" s="150"/>
      <c r="D665" s="151" t="s">
        <v>189</v>
      </c>
      <c r="E665" s="152" t="s">
        <v>32</v>
      </c>
      <c r="F665" s="153" t="s">
        <v>2813</v>
      </c>
      <c r="H665" s="152" t="s">
        <v>32</v>
      </c>
      <c r="I665" s="154"/>
      <c r="L665" s="150"/>
      <c r="M665" s="155"/>
      <c r="T665" s="156"/>
      <c r="AT665" s="152" t="s">
        <v>189</v>
      </c>
      <c r="AU665" s="152" t="s">
        <v>199</v>
      </c>
      <c r="AV665" s="12" t="s">
        <v>86</v>
      </c>
      <c r="AW665" s="12" t="s">
        <v>41</v>
      </c>
      <c r="AX665" s="12" t="s">
        <v>79</v>
      </c>
      <c r="AY665" s="152" t="s">
        <v>178</v>
      </c>
    </row>
    <row r="666" spans="2:65" s="12" customFormat="1" ht="10.199999999999999">
      <c r="B666" s="150"/>
      <c r="D666" s="151" t="s">
        <v>189</v>
      </c>
      <c r="E666" s="152" t="s">
        <v>32</v>
      </c>
      <c r="F666" s="153" t="s">
        <v>3259</v>
      </c>
      <c r="H666" s="152" t="s">
        <v>32</v>
      </c>
      <c r="I666" s="154"/>
      <c r="L666" s="150"/>
      <c r="M666" s="155"/>
      <c r="T666" s="156"/>
      <c r="AT666" s="152" t="s">
        <v>189</v>
      </c>
      <c r="AU666" s="152" t="s">
        <v>199</v>
      </c>
      <c r="AV666" s="12" t="s">
        <v>86</v>
      </c>
      <c r="AW666" s="12" t="s">
        <v>41</v>
      </c>
      <c r="AX666" s="12" t="s">
        <v>79</v>
      </c>
      <c r="AY666" s="152" t="s">
        <v>178</v>
      </c>
    </row>
    <row r="667" spans="2:65" s="12" customFormat="1" ht="20.399999999999999">
      <c r="B667" s="150"/>
      <c r="D667" s="151" t="s">
        <v>189</v>
      </c>
      <c r="E667" s="152" t="s">
        <v>32</v>
      </c>
      <c r="F667" s="153" t="s">
        <v>3343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199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2" customFormat="1" ht="10.199999999999999">
      <c r="B668" s="150"/>
      <c r="D668" s="151" t="s">
        <v>189</v>
      </c>
      <c r="E668" s="152" t="s">
        <v>32</v>
      </c>
      <c r="F668" s="153" t="s">
        <v>537</v>
      </c>
      <c r="H668" s="152" t="s">
        <v>32</v>
      </c>
      <c r="I668" s="154"/>
      <c r="L668" s="150"/>
      <c r="M668" s="155"/>
      <c r="T668" s="156"/>
      <c r="AT668" s="152" t="s">
        <v>189</v>
      </c>
      <c r="AU668" s="152" t="s">
        <v>199</v>
      </c>
      <c r="AV668" s="12" t="s">
        <v>86</v>
      </c>
      <c r="AW668" s="12" t="s">
        <v>41</v>
      </c>
      <c r="AX668" s="12" t="s">
        <v>79</v>
      </c>
      <c r="AY668" s="152" t="s">
        <v>178</v>
      </c>
    </row>
    <row r="669" spans="2:65" s="12" customFormat="1" ht="10.199999999999999">
      <c r="B669" s="150"/>
      <c r="D669" s="151" t="s">
        <v>189</v>
      </c>
      <c r="E669" s="152" t="s">
        <v>32</v>
      </c>
      <c r="F669" s="153" t="s">
        <v>3344</v>
      </c>
      <c r="H669" s="152" t="s">
        <v>32</v>
      </c>
      <c r="I669" s="154"/>
      <c r="L669" s="150"/>
      <c r="M669" s="155"/>
      <c r="T669" s="156"/>
      <c r="AT669" s="152" t="s">
        <v>189</v>
      </c>
      <c r="AU669" s="152" t="s">
        <v>199</v>
      </c>
      <c r="AV669" s="12" t="s">
        <v>86</v>
      </c>
      <c r="AW669" s="12" t="s">
        <v>41</v>
      </c>
      <c r="AX669" s="12" t="s">
        <v>79</v>
      </c>
      <c r="AY669" s="152" t="s">
        <v>178</v>
      </c>
    </row>
    <row r="670" spans="2:65" s="13" customFormat="1" ht="10.199999999999999">
      <c r="B670" s="157"/>
      <c r="D670" s="151" t="s">
        <v>189</v>
      </c>
      <c r="E670" s="158" t="s">
        <v>32</v>
      </c>
      <c r="F670" s="159" t="s">
        <v>3407</v>
      </c>
      <c r="H670" s="160">
        <v>12.9</v>
      </c>
      <c r="I670" s="161"/>
      <c r="L670" s="157"/>
      <c r="M670" s="162"/>
      <c r="T670" s="163"/>
      <c r="AT670" s="158" t="s">
        <v>189</v>
      </c>
      <c r="AU670" s="158" t="s">
        <v>199</v>
      </c>
      <c r="AV670" s="13" t="s">
        <v>88</v>
      </c>
      <c r="AW670" s="13" t="s">
        <v>41</v>
      </c>
      <c r="AX670" s="13" t="s">
        <v>79</v>
      </c>
      <c r="AY670" s="158" t="s">
        <v>178</v>
      </c>
    </row>
    <row r="671" spans="2:65" s="13" customFormat="1" ht="10.199999999999999">
      <c r="B671" s="157"/>
      <c r="D671" s="151" t="s">
        <v>189</v>
      </c>
      <c r="E671" s="158" t="s">
        <v>32</v>
      </c>
      <c r="F671" s="159" t="s">
        <v>3408</v>
      </c>
      <c r="H671" s="160">
        <v>11</v>
      </c>
      <c r="I671" s="161"/>
      <c r="L671" s="157"/>
      <c r="M671" s="162"/>
      <c r="T671" s="163"/>
      <c r="AT671" s="158" t="s">
        <v>189</v>
      </c>
      <c r="AU671" s="158" t="s">
        <v>199</v>
      </c>
      <c r="AV671" s="13" t="s">
        <v>88</v>
      </c>
      <c r="AW671" s="13" t="s">
        <v>41</v>
      </c>
      <c r="AX671" s="13" t="s">
        <v>79</v>
      </c>
      <c r="AY671" s="158" t="s">
        <v>178</v>
      </c>
    </row>
    <row r="672" spans="2:65" s="14" customFormat="1" ht="10.199999999999999">
      <c r="B672" s="164"/>
      <c r="D672" s="151" t="s">
        <v>189</v>
      </c>
      <c r="E672" s="165" t="s">
        <v>32</v>
      </c>
      <c r="F672" s="166" t="s">
        <v>192</v>
      </c>
      <c r="H672" s="167">
        <v>23.9</v>
      </c>
      <c r="I672" s="168"/>
      <c r="L672" s="164"/>
      <c r="M672" s="169"/>
      <c r="T672" s="170"/>
      <c r="AT672" s="165" t="s">
        <v>189</v>
      </c>
      <c r="AU672" s="165" t="s">
        <v>199</v>
      </c>
      <c r="AV672" s="14" t="s">
        <v>185</v>
      </c>
      <c r="AW672" s="14" t="s">
        <v>41</v>
      </c>
      <c r="AX672" s="14" t="s">
        <v>86</v>
      </c>
      <c r="AY672" s="165" t="s">
        <v>178</v>
      </c>
    </row>
    <row r="673" spans="2:65" s="1" customFormat="1" ht="37.799999999999997" customHeight="1">
      <c r="B673" s="34"/>
      <c r="C673" s="133" t="s">
        <v>704</v>
      </c>
      <c r="D673" s="133" t="s">
        <v>180</v>
      </c>
      <c r="E673" s="134" t="s">
        <v>1150</v>
      </c>
      <c r="F673" s="135" t="s">
        <v>1151</v>
      </c>
      <c r="G673" s="136" t="s">
        <v>202</v>
      </c>
      <c r="H673" s="137">
        <v>22</v>
      </c>
      <c r="I673" s="138"/>
      <c r="J673" s="139">
        <f>ROUND(I673*H673,2)</f>
        <v>0</v>
      </c>
      <c r="K673" s="135" t="s">
        <v>184</v>
      </c>
      <c r="L673" s="34"/>
      <c r="M673" s="140" t="s">
        <v>32</v>
      </c>
      <c r="N673" s="141" t="s">
        <v>50</v>
      </c>
      <c r="P673" s="142">
        <f>O673*H673</f>
        <v>0</v>
      </c>
      <c r="Q673" s="142">
        <v>0</v>
      </c>
      <c r="R673" s="142">
        <f>Q673*H673</f>
        <v>0</v>
      </c>
      <c r="S673" s="142">
        <v>0</v>
      </c>
      <c r="T673" s="143">
        <f>S673*H673</f>
        <v>0</v>
      </c>
      <c r="AR673" s="144" t="s">
        <v>185</v>
      </c>
      <c r="AT673" s="144" t="s">
        <v>180</v>
      </c>
      <c r="AU673" s="144" t="s">
        <v>199</v>
      </c>
      <c r="AY673" s="18" t="s">
        <v>178</v>
      </c>
      <c r="BE673" s="145">
        <f>IF(N673="základní",J673,0)</f>
        <v>0</v>
      </c>
      <c r="BF673" s="145">
        <f>IF(N673="snížená",J673,0)</f>
        <v>0</v>
      </c>
      <c r="BG673" s="145">
        <f>IF(N673="zákl. přenesená",J673,0)</f>
        <v>0</v>
      </c>
      <c r="BH673" s="145">
        <f>IF(N673="sníž. přenesená",J673,0)</f>
        <v>0</v>
      </c>
      <c r="BI673" s="145">
        <f>IF(N673="nulová",J673,0)</f>
        <v>0</v>
      </c>
      <c r="BJ673" s="18" t="s">
        <v>86</v>
      </c>
      <c r="BK673" s="145">
        <f>ROUND(I673*H673,2)</f>
        <v>0</v>
      </c>
      <c r="BL673" s="18" t="s">
        <v>185</v>
      </c>
      <c r="BM673" s="144" t="s">
        <v>3446</v>
      </c>
    </row>
    <row r="674" spans="2:65" s="1" customFormat="1" ht="10.199999999999999">
      <c r="B674" s="34"/>
      <c r="D674" s="146" t="s">
        <v>187</v>
      </c>
      <c r="F674" s="147" t="s">
        <v>1153</v>
      </c>
      <c r="I674" s="148"/>
      <c r="L674" s="34"/>
      <c r="M674" s="149"/>
      <c r="T674" s="55"/>
      <c r="AT674" s="18" t="s">
        <v>187</v>
      </c>
      <c r="AU674" s="18" t="s">
        <v>199</v>
      </c>
    </row>
    <row r="675" spans="2:65" s="12" customFormat="1" ht="10.199999999999999">
      <c r="B675" s="150"/>
      <c r="D675" s="151" t="s">
        <v>189</v>
      </c>
      <c r="E675" s="152" t="s">
        <v>32</v>
      </c>
      <c r="F675" s="153" t="s">
        <v>190</v>
      </c>
      <c r="H675" s="152" t="s">
        <v>32</v>
      </c>
      <c r="I675" s="154"/>
      <c r="L675" s="150"/>
      <c r="M675" s="155"/>
      <c r="T675" s="156"/>
      <c r="AT675" s="152" t="s">
        <v>189</v>
      </c>
      <c r="AU675" s="152" t="s">
        <v>199</v>
      </c>
      <c r="AV675" s="12" t="s">
        <v>86</v>
      </c>
      <c r="AW675" s="12" t="s">
        <v>41</v>
      </c>
      <c r="AX675" s="12" t="s">
        <v>79</v>
      </c>
      <c r="AY675" s="152" t="s">
        <v>178</v>
      </c>
    </row>
    <row r="676" spans="2:65" s="12" customFormat="1" ht="10.199999999999999">
      <c r="B676" s="150"/>
      <c r="D676" s="151" t="s">
        <v>189</v>
      </c>
      <c r="E676" s="152" t="s">
        <v>32</v>
      </c>
      <c r="F676" s="153" t="s">
        <v>2813</v>
      </c>
      <c r="H676" s="152" t="s">
        <v>32</v>
      </c>
      <c r="I676" s="154"/>
      <c r="L676" s="150"/>
      <c r="M676" s="155"/>
      <c r="T676" s="156"/>
      <c r="AT676" s="152" t="s">
        <v>189</v>
      </c>
      <c r="AU676" s="152" t="s">
        <v>199</v>
      </c>
      <c r="AV676" s="12" t="s">
        <v>86</v>
      </c>
      <c r="AW676" s="12" t="s">
        <v>41</v>
      </c>
      <c r="AX676" s="12" t="s">
        <v>79</v>
      </c>
      <c r="AY676" s="152" t="s">
        <v>178</v>
      </c>
    </row>
    <row r="677" spans="2:65" s="12" customFormat="1" ht="10.199999999999999">
      <c r="B677" s="150"/>
      <c r="D677" s="151" t="s">
        <v>189</v>
      </c>
      <c r="E677" s="152" t="s">
        <v>32</v>
      </c>
      <c r="F677" s="153" t="s">
        <v>3259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199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2" customFormat="1" ht="20.399999999999999">
      <c r="B678" s="150"/>
      <c r="D678" s="151" t="s">
        <v>189</v>
      </c>
      <c r="E678" s="152" t="s">
        <v>32</v>
      </c>
      <c r="F678" s="153" t="s">
        <v>3343</v>
      </c>
      <c r="H678" s="152" t="s">
        <v>32</v>
      </c>
      <c r="I678" s="154"/>
      <c r="L678" s="150"/>
      <c r="M678" s="155"/>
      <c r="T678" s="156"/>
      <c r="AT678" s="152" t="s">
        <v>189</v>
      </c>
      <c r="AU678" s="152" t="s">
        <v>199</v>
      </c>
      <c r="AV678" s="12" t="s">
        <v>86</v>
      </c>
      <c r="AW678" s="12" t="s">
        <v>41</v>
      </c>
      <c r="AX678" s="12" t="s">
        <v>79</v>
      </c>
      <c r="AY678" s="152" t="s">
        <v>178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523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199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2" customFormat="1" ht="10.199999999999999">
      <c r="B680" s="150"/>
      <c r="D680" s="151" t="s">
        <v>189</v>
      </c>
      <c r="E680" s="152" t="s">
        <v>32</v>
      </c>
      <c r="F680" s="153" t="s">
        <v>3344</v>
      </c>
      <c r="H680" s="152" t="s">
        <v>32</v>
      </c>
      <c r="I680" s="154"/>
      <c r="L680" s="150"/>
      <c r="M680" s="155"/>
      <c r="T680" s="156"/>
      <c r="AT680" s="152" t="s">
        <v>189</v>
      </c>
      <c r="AU680" s="152" t="s">
        <v>199</v>
      </c>
      <c r="AV680" s="12" t="s">
        <v>86</v>
      </c>
      <c r="AW680" s="12" t="s">
        <v>41</v>
      </c>
      <c r="AX680" s="12" t="s">
        <v>79</v>
      </c>
      <c r="AY680" s="152" t="s">
        <v>178</v>
      </c>
    </row>
    <row r="681" spans="2:65" s="13" customFormat="1" ht="10.199999999999999">
      <c r="B681" s="157"/>
      <c r="D681" s="151" t="s">
        <v>189</v>
      </c>
      <c r="E681" s="158" t="s">
        <v>32</v>
      </c>
      <c r="F681" s="159" t="s">
        <v>3413</v>
      </c>
      <c r="H681" s="160">
        <v>12.4</v>
      </c>
      <c r="I681" s="161"/>
      <c r="L681" s="157"/>
      <c r="M681" s="162"/>
      <c r="T681" s="163"/>
      <c r="AT681" s="158" t="s">
        <v>189</v>
      </c>
      <c r="AU681" s="158" t="s">
        <v>199</v>
      </c>
      <c r="AV681" s="13" t="s">
        <v>88</v>
      </c>
      <c r="AW681" s="13" t="s">
        <v>41</v>
      </c>
      <c r="AX681" s="13" t="s">
        <v>79</v>
      </c>
      <c r="AY681" s="158" t="s">
        <v>178</v>
      </c>
    </row>
    <row r="682" spans="2:65" s="13" customFormat="1" ht="10.199999999999999">
      <c r="B682" s="157"/>
      <c r="D682" s="151" t="s">
        <v>189</v>
      </c>
      <c r="E682" s="158" t="s">
        <v>32</v>
      </c>
      <c r="F682" s="159" t="s">
        <v>3411</v>
      </c>
      <c r="H682" s="160">
        <v>9.6</v>
      </c>
      <c r="I682" s="161"/>
      <c r="L682" s="157"/>
      <c r="M682" s="162"/>
      <c r="T682" s="163"/>
      <c r="AT682" s="158" t="s">
        <v>189</v>
      </c>
      <c r="AU682" s="158" t="s">
        <v>199</v>
      </c>
      <c r="AV682" s="13" t="s">
        <v>88</v>
      </c>
      <c r="AW682" s="13" t="s">
        <v>41</v>
      </c>
      <c r="AX682" s="13" t="s">
        <v>79</v>
      </c>
      <c r="AY682" s="158" t="s">
        <v>178</v>
      </c>
    </row>
    <row r="683" spans="2:65" s="14" customFormat="1" ht="10.199999999999999">
      <c r="B683" s="164"/>
      <c r="D683" s="151" t="s">
        <v>189</v>
      </c>
      <c r="E683" s="165" t="s">
        <v>32</v>
      </c>
      <c r="F683" s="166" t="s">
        <v>192</v>
      </c>
      <c r="H683" s="167">
        <v>22</v>
      </c>
      <c r="I683" s="168"/>
      <c r="L683" s="164"/>
      <c r="M683" s="169"/>
      <c r="T683" s="170"/>
      <c r="AT683" s="165" t="s">
        <v>189</v>
      </c>
      <c r="AU683" s="165" t="s">
        <v>199</v>
      </c>
      <c r="AV683" s="14" t="s">
        <v>185</v>
      </c>
      <c r="AW683" s="14" t="s">
        <v>41</v>
      </c>
      <c r="AX683" s="14" t="s">
        <v>86</v>
      </c>
      <c r="AY683" s="165" t="s">
        <v>178</v>
      </c>
    </row>
    <row r="684" spans="2:65" s="1" customFormat="1" ht="33" customHeight="1">
      <c r="B684" s="34"/>
      <c r="C684" s="133" t="s">
        <v>709</v>
      </c>
      <c r="D684" s="133" t="s">
        <v>180</v>
      </c>
      <c r="E684" s="134" t="s">
        <v>659</v>
      </c>
      <c r="F684" s="135" t="s">
        <v>660</v>
      </c>
      <c r="G684" s="136" t="s">
        <v>234</v>
      </c>
      <c r="H684" s="137">
        <v>17.71</v>
      </c>
      <c r="I684" s="138"/>
      <c r="J684" s="139">
        <f>ROUND(I684*H684,2)</f>
        <v>0</v>
      </c>
      <c r="K684" s="135" t="s">
        <v>184</v>
      </c>
      <c r="L684" s="34"/>
      <c r="M684" s="140" t="s">
        <v>32</v>
      </c>
      <c r="N684" s="141" t="s">
        <v>50</v>
      </c>
      <c r="P684" s="142">
        <f>O684*H684</f>
        <v>0</v>
      </c>
      <c r="Q684" s="142">
        <v>0</v>
      </c>
      <c r="R684" s="142">
        <f>Q684*H684</f>
        <v>0</v>
      </c>
      <c r="S684" s="142">
        <v>0.01</v>
      </c>
      <c r="T684" s="143">
        <f>S684*H684</f>
        <v>0.17710000000000001</v>
      </c>
      <c r="AR684" s="144" t="s">
        <v>185</v>
      </c>
      <c r="AT684" s="144" t="s">
        <v>180</v>
      </c>
      <c r="AU684" s="144" t="s">
        <v>199</v>
      </c>
      <c r="AY684" s="18" t="s">
        <v>178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8" t="s">
        <v>86</v>
      </c>
      <c r="BK684" s="145">
        <f>ROUND(I684*H684,2)</f>
        <v>0</v>
      </c>
      <c r="BL684" s="18" t="s">
        <v>185</v>
      </c>
      <c r="BM684" s="144" t="s">
        <v>3447</v>
      </c>
    </row>
    <row r="685" spans="2:65" s="1" customFormat="1" ht="10.199999999999999">
      <c r="B685" s="34"/>
      <c r="D685" s="146" t="s">
        <v>187</v>
      </c>
      <c r="F685" s="147" t="s">
        <v>662</v>
      </c>
      <c r="I685" s="148"/>
      <c r="L685" s="34"/>
      <c r="M685" s="149"/>
      <c r="T685" s="55"/>
      <c r="AT685" s="18" t="s">
        <v>187</v>
      </c>
      <c r="AU685" s="18" t="s">
        <v>199</v>
      </c>
    </row>
    <row r="686" spans="2:65" s="12" customFormat="1" ht="10.199999999999999">
      <c r="B686" s="150"/>
      <c r="D686" s="151" t="s">
        <v>189</v>
      </c>
      <c r="E686" s="152" t="s">
        <v>32</v>
      </c>
      <c r="F686" s="153" t="s">
        <v>190</v>
      </c>
      <c r="H686" s="152" t="s">
        <v>32</v>
      </c>
      <c r="I686" s="154"/>
      <c r="L686" s="150"/>
      <c r="M686" s="155"/>
      <c r="T686" s="156"/>
      <c r="AT686" s="152" t="s">
        <v>189</v>
      </c>
      <c r="AU686" s="152" t="s">
        <v>199</v>
      </c>
      <c r="AV686" s="12" t="s">
        <v>86</v>
      </c>
      <c r="AW686" s="12" t="s">
        <v>41</v>
      </c>
      <c r="AX686" s="12" t="s">
        <v>79</v>
      </c>
      <c r="AY686" s="152" t="s">
        <v>178</v>
      </c>
    </row>
    <row r="687" spans="2:65" s="12" customFormat="1" ht="10.199999999999999">
      <c r="B687" s="150"/>
      <c r="D687" s="151" t="s">
        <v>189</v>
      </c>
      <c r="E687" s="152" t="s">
        <v>32</v>
      </c>
      <c r="F687" s="153" t="s">
        <v>2813</v>
      </c>
      <c r="H687" s="152" t="s">
        <v>32</v>
      </c>
      <c r="I687" s="154"/>
      <c r="L687" s="150"/>
      <c r="M687" s="155"/>
      <c r="T687" s="156"/>
      <c r="AT687" s="152" t="s">
        <v>189</v>
      </c>
      <c r="AU687" s="152" t="s">
        <v>199</v>
      </c>
      <c r="AV687" s="12" t="s">
        <v>86</v>
      </c>
      <c r="AW687" s="12" t="s">
        <v>41</v>
      </c>
      <c r="AX687" s="12" t="s">
        <v>79</v>
      </c>
      <c r="AY687" s="152" t="s">
        <v>178</v>
      </c>
    </row>
    <row r="688" spans="2:65" s="12" customFormat="1" ht="10.199999999999999">
      <c r="B688" s="150"/>
      <c r="D688" s="151" t="s">
        <v>189</v>
      </c>
      <c r="E688" s="152" t="s">
        <v>32</v>
      </c>
      <c r="F688" s="153" t="s">
        <v>3259</v>
      </c>
      <c r="H688" s="152" t="s">
        <v>32</v>
      </c>
      <c r="I688" s="154"/>
      <c r="L688" s="150"/>
      <c r="M688" s="155"/>
      <c r="T688" s="156"/>
      <c r="AT688" s="152" t="s">
        <v>189</v>
      </c>
      <c r="AU688" s="152" t="s">
        <v>199</v>
      </c>
      <c r="AV688" s="12" t="s">
        <v>86</v>
      </c>
      <c r="AW688" s="12" t="s">
        <v>41</v>
      </c>
      <c r="AX688" s="12" t="s">
        <v>79</v>
      </c>
      <c r="AY688" s="152" t="s">
        <v>178</v>
      </c>
    </row>
    <row r="689" spans="2:65" s="12" customFormat="1" ht="20.399999999999999">
      <c r="B689" s="150"/>
      <c r="D689" s="151" t="s">
        <v>189</v>
      </c>
      <c r="E689" s="152" t="s">
        <v>32</v>
      </c>
      <c r="F689" s="153" t="s">
        <v>3343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199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537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199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2" customFormat="1" ht="10.199999999999999">
      <c r="B691" s="150"/>
      <c r="D691" s="151" t="s">
        <v>189</v>
      </c>
      <c r="E691" s="152" t="s">
        <v>32</v>
      </c>
      <c r="F691" s="153" t="s">
        <v>3344</v>
      </c>
      <c r="H691" s="152" t="s">
        <v>32</v>
      </c>
      <c r="I691" s="154"/>
      <c r="L691" s="150"/>
      <c r="M691" s="155"/>
      <c r="T691" s="156"/>
      <c r="AT691" s="152" t="s">
        <v>189</v>
      </c>
      <c r="AU691" s="152" t="s">
        <v>199</v>
      </c>
      <c r="AV691" s="12" t="s">
        <v>86</v>
      </c>
      <c r="AW691" s="12" t="s">
        <v>41</v>
      </c>
      <c r="AX691" s="12" t="s">
        <v>79</v>
      </c>
      <c r="AY691" s="152" t="s">
        <v>178</v>
      </c>
    </row>
    <row r="692" spans="2:65" s="13" customFormat="1" ht="10.199999999999999">
      <c r="B692" s="157"/>
      <c r="D692" s="151" t="s">
        <v>189</v>
      </c>
      <c r="E692" s="158" t="s">
        <v>32</v>
      </c>
      <c r="F692" s="159" t="s">
        <v>3404</v>
      </c>
      <c r="H692" s="160">
        <v>10.45</v>
      </c>
      <c r="I692" s="161"/>
      <c r="L692" s="157"/>
      <c r="M692" s="162"/>
      <c r="T692" s="163"/>
      <c r="AT692" s="158" t="s">
        <v>189</v>
      </c>
      <c r="AU692" s="158" t="s">
        <v>199</v>
      </c>
      <c r="AV692" s="13" t="s">
        <v>88</v>
      </c>
      <c r="AW692" s="13" t="s">
        <v>41</v>
      </c>
      <c r="AX692" s="13" t="s">
        <v>79</v>
      </c>
      <c r="AY692" s="158" t="s">
        <v>178</v>
      </c>
    </row>
    <row r="693" spans="2:65" s="13" customFormat="1" ht="10.199999999999999">
      <c r="B693" s="157"/>
      <c r="D693" s="151" t="s">
        <v>189</v>
      </c>
      <c r="E693" s="158" t="s">
        <v>32</v>
      </c>
      <c r="F693" s="159" t="s">
        <v>3405</v>
      </c>
      <c r="H693" s="160">
        <v>7.26</v>
      </c>
      <c r="I693" s="161"/>
      <c r="L693" s="157"/>
      <c r="M693" s="162"/>
      <c r="T693" s="163"/>
      <c r="AT693" s="158" t="s">
        <v>189</v>
      </c>
      <c r="AU693" s="158" t="s">
        <v>199</v>
      </c>
      <c r="AV693" s="13" t="s">
        <v>88</v>
      </c>
      <c r="AW693" s="13" t="s">
        <v>41</v>
      </c>
      <c r="AX693" s="13" t="s">
        <v>79</v>
      </c>
      <c r="AY693" s="158" t="s">
        <v>178</v>
      </c>
    </row>
    <row r="694" spans="2:65" s="14" customFormat="1" ht="10.199999999999999">
      <c r="B694" s="164"/>
      <c r="D694" s="151" t="s">
        <v>189</v>
      </c>
      <c r="E694" s="165" t="s">
        <v>32</v>
      </c>
      <c r="F694" s="166" t="s">
        <v>192</v>
      </c>
      <c r="H694" s="167">
        <v>17.71</v>
      </c>
      <c r="I694" s="168"/>
      <c r="L694" s="164"/>
      <c r="M694" s="169"/>
      <c r="T694" s="170"/>
      <c r="AT694" s="165" t="s">
        <v>189</v>
      </c>
      <c r="AU694" s="165" t="s">
        <v>199</v>
      </c>
      <c r="AV694" s="14" t="s">
        <v>185</v>
      </c>
      <c r="AW694" s="14" t="s">
        <v>41</v>
      </c>
      <c r="AX694" s="14" t="s">
        <v>86</v>
      </c>
      <c r="AY694" s="165" t="s">
        <v>178</v>
      </c>
    </row>
    <row r="695" spans="2:65" s="1" customFormat="1" ht="62.7" customHeight="1">
      <c r="B695" s="34"/>
      <c r="C695" s="133" t="s">
        <v>713</v>
      </c>
      <c r="D695" s="133" t="s">
        <v>180</v>
      </c>
      <c r="E695" s="134" t="s">
        <v>664</v>
      </c>
      <c r="F695" s="135" t="s">
        <v>665</v>
      </c>
      <c r="G695" s="136" t="s">
        <v>234</v>
      </c>
      <c r="H695" s="137">
        <v>17.71</v>
      </c>
      <c r="I695" s="138"/>
      <c r="J695" s="139">
        <f>ROUND(I695*H695,2)</f>
        <v>0</v>
      </c>
      <c r="K695" s="135" t="s">
        <v>184</v>
      </c>
      <c r="L695" s="34"/>
      <c r="M695" s="140" t="s">
        <v>32</v>
      </c>
      <c r="N695" s="141" t="s">
        <v>50</v>
      </c>
      <c r="P695" s="142">
        <f>O695*H695</f>
        <v>0</v>
      </c>
      <c r="Q695" s="142">
        <v>0</v>
      </c>
      <c r="R695" s="142">
        <f>Q695*H695</f>
        <v>0</v>
      </c>
      <c r="S695" s="142">
        <v>0.02</v>
      </c>
      <c r="T695" s="143">
        <f>S695*H695</f>
        <v>0.35420000000000001</v>
      </c>
      <c r="AR695" s="144" t="s">
        <v>185</v>
      </c>
      <c r="AT695" s="144" t="s">
        <v>180</v>
      </c>
      <c r="AU695" s="144" t="s">
        <v>199</v>
      </c>
      <c r="AY695" s="18" t="s">
        <v>178</v>
      </c>
      <c r="BE695" s="145">
        <f>IF(N695="základní",J695,0)</f>
        <v>0</v>
      </c>
      <c r="BF695" s="145">
        <f>IF(N695="snížená",J695,0)</f>
        <v>0</v>
      </c>
      <c r="BG695" s="145">
        <f>IF(N695="zákl. přenesená",J695,0)</f>
        <v>0</v>
      </c>
      <c r="BH695" s="145">
        <f>IF(N695="sníž. přenesená",J695,0)</f>
        <v>0</v>
      </c>
      <c r="BI695" s="145">
        <f>IF(N695="nulová",J695,0)</f>
        <v>0</v>
      </c>
      <c r="BJ695" s="18" t="s">
        <v>86</v>
      </c>
      <c r="BK695" s="145">
        <f>ROUND(I695*H695,2)</f>
        <v>0</v>
      </c>
      <c r="BL695" s="18" t="s">
        <v>185</v>
      </c>
      <c r="BM695" s="144" t="s">
        <v>3448</v>
      </c>
    </row>
    <row r="696" spans="2:65" s="1" customFormat="1" ht="10.199999999999999">
      <c r="B696" s="34"/>
      <c r="D696" s="146" t="s">
        <v>187</v>
      </c>
      <c r="F696" s="147" t="s">
        <v>667</v>
      </c>
      <c r="I696" s="148"/>
      <c r="L696" s="34"/>
      <c r="M696" s="149"/>
      <c r="T696" s="55"/>
      <c r="AT696" s="18" t="s">
        <v>187</v>
      </c>
      <c r="AU696" s="18" t="s">
        <v>199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3449</v>
      </c>
      <c r="H697" s="160">
        <v>17.71</v>
      </c>
      <c r="I697" s="161"/>
      <c r="L697" s="157"/>
      <c r="M697" s="162"/>
      <c r="T697" s="163"/>
      <c r="AT697" s="158" t="s">
        <v>189</v>
      </c>
      <c r="AU697" s="158" t="s">
        <v>199</v>
      </c>
      <c r="AV697" s="13" t="s">
        <v>88</v>
      </c>
      <c r="AW697" s="13" t="s">
        <v>41</v>
      </c>
      <c r="AX697" s="13" t="s">
        <v>86</v>
      </c>
      <c r="AY697" s="158" t="s">
        <v>178</v>
      </c>
    </row>
    <row r="698" spans="2:65" s="11" customFormat="1" ht="20.85" customHeight="1">
      <c r="B698" s="121"/>
      <c r="D698" s="122" t="s">
        <v>78</v>
      </c>
      <c r="E698" s="131" t="s">
        <v>1548</v>
      </c>
      <c r="F698" s="131" t="s">
        <v>510</v>
      </c>
      <c r="I698" s="124"/>
      <c r="J698" s="132">
        <f>BK698</f>
        <v>0</v>
      </c>
      <c r="L698" s="121"/>
      <c r="M698" s="126"/>
      <c r="P698" s="127">
        <f>SUM(P699:P904)</f>
        <v>0</v>
      </c>
      <c r="R698" s="127">
        <f>SUM(R699:R904)</f>
        <v>2.2395999999999999E-2</v>
      </c>
      <c r="T698" s="128">
        <f>SUM(T699:T904)</f>
        <v>16.343799999999998</v>
      </c>
      <c r="AR698" s="122" t="s">
        <v>86</v>
      </c>
      <c r="AT698" s="129" t="s">
        <v>78</v>
      </c>
      <c r="AU698" s="129" t="s">
        <v>88</v>
      </c>
      <c r="AY698" s="122" t="s">
        <v>178</v>
      </c>
      <c r="BK698" s="130">
        <f>SUM(BK699:BK904)</f>
        <v>0</v>
      </c>
    </row>
    <row r="699" spans="2:65" s="1" customFormat="1" ht="66.75" customHeight="1">
      <c r="B699" s="34"/>
      <c r="C699" s="133" t="s">
        <v>723</v>
      </c>
      <c r="D699" s="133" t="s">
        <v>180</v>
      </c>
      <c r="E699" s="134" t="s">
        <v>2506</v>
      </c>
      <c r="F699" s="135" t="s">
        <v>2507</v>
      </c>
      <c r="G699" s="136" t="s">
        <v>234</v>
      </c>
      <c r="H699" s="137">
        <v>12.1</v>
      </c>
      <c r="I699" s="138"/>
      <c r="J699" s="139">
        <f>ROUND(I699*H699,2)</f>
        <v>0</v>
      </c>
      <c r="K699" s="135" t="s">
        <v>184</v>
      </c>
      <c r="L699" s="34"/>
      <c r="M699" s="140" t="s">
        <v>32</v>
      </c>
      <c r="N699" s="141" t="s">
        <v>50</v>
      </c>
      <c r="P699" s="142">
        <f>O699*H699</f>
        <v>0</v>
      </c>
      <c r="Q699" s="142">
        <v>0</v>
      </c>
      <c r="R699" s="142">
        <f>Q699*H699</f>
        <v>0</v>
      </c>
      <c r="S699" s="142">
        <v>0.57999999999999996</v>
      </c>
      <c r="T699" s="143">
        <f>S699*H699</f>
        <v>7.0179999999999989</v>
      </c>
      <c r="AR699" s="144" t="s">
        <v>185</v>
      </c>
      <c r="AT699" s="144" t="s">
        <v>180</v>
      </c>
      <c r="AU699" s="144" t="s">
        <v>199</v>
      </c>
      <c r="AY699" s="18" t="s">
        <v>178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86</v>
      </c>
      <c r="BK699" s="145">
        <f>ROUND(I699*H699,2)</f>
        <v>0</v>
      </c>
      <c r="BL699" s="18" t="s">
        <v>185</v>
      </c>
      <c r="BM699" s="144" t="s">
        <v>3450</v>
      </c>
    </row>
    <row r="700" spans="2:65" s="1" customFormat="1" ht="10.199999999999999">
      <c r="B700" s="34"/>
      <c r="D700" s="146" t="s">
        <v>187</v>
      </c>
      <c r="F700" s="147" t="s">
        <v>2509</v>
      </c>
      <c r="I700" s="148"/>
      <c r="L700" s="34"/>
      <c r="M700" s="149"/>
      <c r="T700" s="55"/>
      <c r="AT700" s="18" t="s">
        <v>187</v>
      </c>
      <c r="AU700" s="18" t="s">
        <v>199</v>
      </c>
    </row>
    <row r="701" spans="2:65" s="12" customFormat="1" ht="10.199999999999999">
      <c r="B701" s="150"/>
      <c r="D701" s="151" t="s">
        <v>189</v>
      </c>
      <c r="E701" s="152" t="s">
        <v>32</v>
      </c>
      <c r="F701" s="153" t="s">
        <v>190</v>
      </c>
      <c r="H701" s="152" t="s">
        <v>32</v>
      </c>
      <c r="I701" s="154"/>
      <c r="L701" s="150"/>
      <c r="M701" s="155"/>
      <c r="T701" s="156"/>
      <c r="AT701" s="152" t="s">
        <v>189</v>
      </c>
      <c r="AU701" s="152" t="s">
        <v>199</v>
      </c>
      <c r="AV701" s="12" t="s">
        <v>86</v>
      </c>
      <c r="AW701" s="12" t="s">
        <v>41</v>
      </c>
      <c r="AX701" s="12" t="s">
        <v>79</v>
      </c>
      <c r="AY701" s="152" t="s">
        <v>178</v>
      </c>
    </row>
    <row r="702" spans="2:65" s="12" customFormat="1" ht="10.199999999999999">
      <c r="B702" s="150"/>
      <c r="D702" s="151" t="s">
        <v>189</v>
      </c>
      <c r="E702" s="152" t="s">
        <v>32</v>
      </c>
      <c r="F702" s="153" t="s">
        <v>2813</v>
      </c>
      <c r="H702" s="152" t="s">
        <v>32</v>
      </c>
      <c r="I702" s="154"/>
      <c r="L702" s="150"/>
      <c r="M702" s="155"/>
      <c r="T702" s="156"/>
      <c r="AT702" s="152" t="s">
        <v>189</v>
      </c>
      <c r="AU702" s="152" t="s">
        <v>199</v>
      </c>
      <c r="AV702" s="12" t="s">
        <v>86</v>
      </c>
      <c r="AW702" s="12" t="s">
        <v>41</v>
      </c>
      <c r="AX702" s="12" t="s">
        <v>79</v>
      </c>
      <c r="AY702" s="152" t="s">
        <v>178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3259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199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393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199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2" customFormat="1" ht="10.199999999999999">
      <c r="B705" s="150"/>
      <c r="D705" s="151" t="s">
        <v>189</v>
      </c>
      <c r="E705" s="152" t="s">
        <v>32</v>
      </c>
      <c r="F705" s="153" t="s">
        <v>283</v>
      </c>
      <c r="H705" s="152" t="s">
        <v>32</v>
      </c>
      <c r="I705" s="154"/>
      <c r="L705" s="150"/>
      <c r="M705" s="155"/>
      <c r="T705" s="156"/>
      <c r="AT705" s="152" t="s">
        <v>189</v>
      </c>
      <c r="AU705" s="152" t="s">
        <v>199</v>
      </c>
      <c r="AV705" s="12" t="s">
        <v>86</v>
      </c>
      <c r="AW705" s="12" t="s">
        <v>41</v>
      </c>
      <c r="AX705" s="12" t="s">
        <v>79</v>
      </c>
      <c r="AY705" s="152" t="s">
        <v>178</v>
      </c>
    </row>
    <row r="706" spans="2:65" s="12" customFormat="1" ht="10.199999999999999">
      <c r="B706" s="150"/>
      <c r="D706" s="151" t="s">
        <v>189</v>
      </c>
      <c r="E706" s="152" t="s">
        <v>32</v>
      </c>
      <c r="F706" s="153" t="s">
        <v>3347</v>
      </c>
      <c r="H706" s="152" t="s">
        <v>32</v>
      </c>
      <c r="I706" s="154"/>
      <c r="L706" s="150"/>
      <c r="M706" s="155"/>
      <c r="T706" s="156"/>
      <c r="AT706" s="152" t="s">
        <v>189</v>
      </c>
      <c r="AU706" s="152" t="s">
        <v>199</v>
      </c>
      <c r="AV706" s="12" t="s">
        <v>86</v>
      </c>
      <c r="AW706" s="12" t="s">
        <v>41</v>
      </c>
      <c r="AX706" s="12" t="s">
        <v>79</v>
      </c>
      <c r="AY706" s="152" t="s">
        <v>178</v>
      </c>
    </row>
    <row r="707" spans="2:65" s="13" customFormat="1" ht="10.199999999999999">
      <c r="B707" s="157"/>
      <c r="D707" s="151" t="s">
        <v>189</v>
      </c>
      <c r="E707" s="158" t="s">
        <v>32</v>
      </c>
      <c r="F707" s="159" t="s">
        <v>3451</v>
      </c>
      <c r="H707" s="160">
        <v>12.1</v>
      </c>
      <c r="I707" s="161"/>
      <c r="L707" s="157"/>
      <c r="M707" s="162"/>
      <c r="T707" s="163"/>
      <c r="AT707" s="158" t="s">
        <v>189</v>
      </c>
      <c r="AU707" s="158" t="s">
        <v>199</v>
      </c>
      <c r="AV707" s="13" t="s">
        <v>88</v>
      </c>
      <c r="AW707" s="13" t="s">
        <v>41</v>
      </c>
      <c r="AX707" s="13" t="s">
        <v>79</v>
      </c>
      <c r="AY707" s="158" t="s">
        <v>178</v>
      </c>
    </row>
    <row r="708" spans="2:65" s="14" customFormat="1" ht="10.199999999999999">
      <c r="B708" s="164"/>
      <c r="D708" s="151" t="s">
        <v>189</v>
      </c>
      <c r="E708" s="165" t="s">
        <v>32</v>
      </c>
      <c r="F708" s="166" t="s">
        <v>192</v>
      </c>
      <c r="H708" s="167">
        <v>12.1</v>
      </c>
      <c r="I708" s="168"/>
      <c r="L708" s="164"/>
      <c r="M708" s="169"/>
      <c r="T708" s="170"/>
      <c r="AT708" s="165" t="s">
        <v>189</v>
      </c>
      <c r="AU708" s="165" t="s">
        <v>199</v>
      </c>
      <c r="AV708" s="14" t="s">
        <v>185</v>
      </c>
      <c r="AW708" s="14" t="s">
        <v>41</v>
      </c>
      <c r="AX708" s="14" t="s">
        <v>86</v>
      </c>
      <c r="AY708" s="165" t="s">
        <v>178</v>
      </c>
    </row>
    <row r="709" spans="2:65" s="1" customFormat="1" ht="55.5" customHeight="1">
      <c r="B709" s="34"/>
      <c r="C709" s="133" t="s">
        <v>727</v>
      </c>
      <c r="D709" s="133" t="s">
        <v>180</v>
      </c>
      <c r="E709" s="134" t="s">
        <v>1277</v>
      </c>
      <c r="F709" s="135" t="s">
        <v>1278</v>
      </c>
      <c r="G709" s="136" t="s">
        <v>234</v>
      </c>
      <c r="H709" s="137">
        <v>30.8</v>
      </c>
      <c r="I709" s="138"/>
      <c r="J709" s="139">
        <f>ROUND(I709*H709,2)</f>
        <v>0</v>
      </c>
      <c r="K709" s="135" t="s">
        <v>184</v>
      </c>
      <c r="L709" s="34"/>
      <c r="M709" s="140" t="s">
        <v>32</v>
      </c>
      <c r="N709" s="141" t="s">
        <v>50</v>
      </c>
      <c r="P709" s="142">
        <f>O709*H709</f>
        <v>0</v>
      </c>
      <c r="Q709" s="142">
        <v>0</v>
      </c>
      <c r="R709" s="142">
        <f>Q709*H709</f>
        <v>0</v>
      </c>
      <c r="S709" s="142">
        <v>0.22</v>
      </c>
      <c r="T709" s="143">
        <f>S709*H709</f>
        <v>6.7759999999999998</v>
      </c>
      <c r="AR709" s="144" t="s">
        <v>185</v>
      </c>
      <c r="AT709" s="144" t="s">
        <v>180</v>
      </c>
      <c r="AU709" s="144" t="s">
        <v>199</v>
      </c>
      <c r="AY709" s="18" t="s">
        <v>178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8" t="s">
        <v>86</v>
      </c>
      <c r="BK709" s="145">
        <f>ROUND(I709*H709,2)</f>
        <v>0</v>
      </c>
      <c r="BL709" s="18" t="s">
        <v>185</v>
      </c>
      <c r="BM709" s="144" t="s">
        <v>3452</v>
      </c>
    </row>
    <row r="710" spans="2:65" s="1" customFormat="1" ht="10.199999999999999">
      <c r="B710" s="34"/>
      <c r="D710" s="146" t="s">
        <v>187</v>
      </c>
      <c r="F710" s="147" t="s">
        <v>1280</v>
      </c>
      <c r="I710" s="148"/>
      <c r="L710" s="34"/>
      <c r="M710" s="149"/>
      <c r="T710" s="55"/>
      <c r="AT710" s="18" t="s">
        <v>187</v>
      </c>
      <c r="AU710" s="18" t="s">
        <v>199</v>
      </c>
    </row>
    <row r="711" spans="2:65" s="12" customFormat="1" ht="10.199999999999999">
      <c r="B711" s="150"/>
      <c r="D711" s="151" t="s">
        <v>189</v>
      </c>
      <c r="E711" s="152" t="s">
        <v>32</v>
      </c>
      <c r="F711" s="153" t="s">
        <v>190</v>
      </c>
      <c r="H711" s="152" t="s">
        <v>32</v>
      </c>
      <c r="I711" s="154"/>
      <c r="L711" s="150"/>
      <c r="M711" s="155"/>
      <c r="T711" s="156"/>
      <c r="AT711" s="152" t="s">
        <v>189</v>
      </c>
      <c r="AU711" s="152" t="s">
        <v>199</v>
      </c>
      <c r="AV711" s="12" t="s">
        <v>86</v>
      </c>
      <c r="AW711" s="12" t="s">
        <v>41</v>
      </c>
      <c r="AX711" s="12" t="s">
        <v>79</v>
      </c>
      <c r="AY711" s="152" t="s">
        <v>178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2813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199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2" customFormat="1" ht="10.199999999999999">
      <c r="B713" s="150"/>
      <c r="D713" s="151" t="s">
        <v>189</v>
      </c>
      <c r="E713" s="152" t="s">
        <v>32</v>
      </c>
      <c r="F713" s="153" t="s">
        <v>3259</v>
      </c>
      <c r="H713" s="152" t="s">
        <v>32</v>
      </c>
      <c r="I713" s="154"/>
      <c r="L713" s="150"/>
      <c r="M713" s="155"/>
      <c r="T713" s="156"/>
      <c r="AT713" s="152" t="s">
        <v>189</v>
      </c>
      <c r="AU713" s="152" t="s">
        <v>199</v>
      </c>
      <c r="AV713" s="12" t="s">
        <v>86</v>
      </c>
      <c r="AW713" s="12" t="s">
        <v>41</v>
      </c>
      <c r="AX713" s="12" t="s">
        <v>79</v>
      </c>
      <c r="AY713" s="152" t="s">
        <v>178</v>
      </c>
    </row>
    <row r="714" spans="2:65" s="12" customFormat="1" ht="10.199999999999999">
      <c r="B714" s="150"/>
      <c r="D714" s="151" t="s">
        <v>189</v>
      </c>
      <c r="E714" s="152" t="s">
        <v>32</v>
      </c>
      <c r="F714" s="153" t="s">
        <v>393</v>
      </c>
      <c r="H714" s="152" t="s">
        <v>32</v>
      </c>
      <c r="I714" s="154"/>
      <c r="L714" s="150"/>
      <c r="M714" s="155"/>
      <c r="T714" s="156"/>
      <c r="AT714" s="152" t="s">
        <v>189</v>
      </c>
      <c r="AU714" s="152" t="s">
        <v>199</v>
      </c>
      <c r="AV714" s="12" t="s">
        <v>86</v>
      </c>
      <c r="AW714" s="12" t="s">
        <v>41</v>
      </c>
      <c r="AX714" s="12" t="s">
        <v>79</v>
      </c>
      <c r="AY714" s="152" t="s">
        <v>178</v>
      </c>
    </row>
    <row r="715" spans="2:65" s="12" customFormat="1" ht="10.199999999999999">
      <c r="B715" s="150"/>
      <c r="D715" s="151" t="s">
        <v>189</v>
      </c>
      <c r="E715" s="152" t="s">
        <v>32</v>
      </c>
      <c r="F715" s="153" t="s">
        <v>523</v>
      </c>
      <c r="H715" s="152" t="s">
        <v>32</v>
      </c>
      <c r="I715" s="154"/>
      <c r="L715" s="150"/>
      <c r="M715" s="155"/>
      <c r="T715" s="156"/>
      <c r="AT715" s="152" t="s">
        <v>189</v>
      </c>
      <c r="AU715" s="152" t="s">
        <v>199</v>
      </c>
      <c r="AV715" s="12" t="s">
        <v>86</v>
      </c>
      <c r="AW715" s="12" t="s">
        <v>41</v>
      </c>
      <c r="AX715" s="12" t="s">
        <v>79</v>
      </c>
      <c r="AY715" s="152" t="s">
        <v>178</v>
      </c>
    </row>
    <row r="716" spans="2:65" s="12" customFormat="1" ht="10.199999999999999">
      <c r="B716" s="150"/>
      <c r="D716" s="151" t="s">
        <v>189</v>
      </c>
      <c r="E716" s="152" t="s">
        <v>32</v>
      </c>
      <c r="F716" s="153" t="s">
        <v>3347</v>
      </c>
      <c r="H716" s="152" t="s">
        <v>32</v>
      </c>
      <c r="I716" s="154"/>
      <c r="L716" s="150"/>
      <c r="M716" s="155"/>
      <c r="T716" s="156"/>
      <c r="AT716" s="152" t="s">
        <v>189</v>
      </c>
      <c r="AU716" s="152" t="s">
        <v>199</v>
      </c>
      <c r="AV716" s="12" t="s">
        <v>86</v>
      </c>
      <c r="AW716" s="12" t="s">
        <v>41</v>
      </c>
      <c r="AX716" s="12" t="s">
        <v>79</v>
      </c>
      <c r="AY716" s="152" t="s">
        <v>178</v>
      </c>
    </row>
    <row r="717" spans="2:65" s="13" customFormat="1" ht="10.199999999999999">
      <c r="B717" s="157"/>
      <c r="D717" s="151" t="s">
        <v>189</v>
      </c>
      <c r="E717" s="158" t="s">
        <v>32</v>
      </c>
      <c r="F717" s="159" t="s">
        <v>3453</v>
      </c>
      <c r="H717" s="160">
        <v>15.4</v>
      </c>
      <c r="I717" s="161"/>
      <c r="L717" s="157"/>
      <c r="M717" s="162"/>
      <c r="T717" s="163"/>
      <c r="AT717" s="158" t="s">
        <v>189</v>
      </c>
      <c r="AU717" s="158" t="s">
        <v>199</v>
      </c>
      <c r="AV717" s="13" t="s">
        <v>88</v>
      </c>
      <c r="AW717" s="13" t="s">
        <v>41</v>
      </c>
      <c r="AX717" s="13" t="s">
        <v>79</v>
      </c>
      <c r="AY717" s="158" t="s">
        <v>178</v>
      </c>
    </row>
    <row r="718" spans="2:65" s="13" customFormat="1" ht="10.199999999999999">
      <c r="B718" s="157"/>
      <c r="D718" s="151" t="s">
        <v>189</v>
      </c>
      <c r="E718" s="158" t="s">
        <v>32</v>
      </c>
      <c r="F718" s="159" t="s">
        <v>3454</v>
      </c>
      <c r="H718" s="160">
        <v>15.4</v>
      </c>
      <c r="I718" s="161"/>
      <c r="L718" s="157"/>
      <c r="M718" s="162"/>
      <c r="T718" s="163"/>
      <c r="AT718" s="158" t="s">
        <v>189</v>
      </c>
      <c r="AU718" s="158" t="s">
        <v>199</v>
      </c>
      <c r="AV718" s="13" t="s">
        <v>88</v>
      </c>
      <c r="AW718" s="13" t="s">
        <v>41</v>
      </c>
      <c r="AX718" s="13" t="s">
        <v>79</v>
      </c>
      <c r="AY718" s="158" t="s">
        <v>178</v>
      </c>
    </row>
    <row r="719" spans="2:65" s="14" customFormat="1" ht="10.199999999999999">
      <c r="B719" s="164"/>
      <c r="D719" s="151" t="s">
        <v>189</v>
      </c>
      <c r="E719" s="165" t="s">
        <v>32</v>
      </c>
      <c r="F719" s="166" t="s">
        <v>192</v>
      </c>
      <c r="H719" s="167">
        <v>30.8</v>
      </c>
      <c r="I719" s="168"/>
      <c r="L719" s="164"/>
      <c r="M719" s="169"/>
      <c r="T719" s="170"/>
      <c r="AT719" s="165" t="s">
        <v>189</v>
      </c>
      <c r="AU719" s="165" t="s">
        <v>199</v>
      </c>
      <c r="AV719" s="14" t="s">
        <v>185</v>
      </c>
      <c r="AW719" s="14" t="s">
        <v>41</v>
      </c>
      <c r="AX719" s="14" t="s">
        <v>86</v>
      </c>
      <c r="AY719" s="165" t="s">
        <v>178</v>
      </c>
    </row>
    <row r="720" spans="2:65" s="1" customFormat="1" ht="44.25" customHeight="1">
      <c r="B720" s="34"/>
      <c r="C720" s="133" t="s">
        <v>733</v>
      </c>
      <c r="D720" s="133" t="s">
        <v>180</v>
      </c>
      <c r="E720" s="134" t="s">
        <v>533</v>
      </c>
      <c r="F720" s="135" t="s">
        <v>534</v>
      </c>
      <c r="G720" s="136" t="s">
        <v>234</v>
      </c>
      <c r="H720" s="137">
        <v>20.9</v>
      </c>
      <c r="I720" s="138"/>
      <c r="J720" s="139">
        <f>ROUND(I720*H720,2)</f>
        <v>0</v>
      </c>
      <c r="K720" s="135" t="s">
        <v>184</v>
      </c>
      <c r="L720" s="34"/>
      <c r="M720" s="140" t="s">
        <v>32</v>
      </c>
      <c r="N720" s="141" t="s">
        <v>50</v>
      </c>
      <c r="P720" s="142">
        <f>O720*H720</f>
        <v>0</v>
      </c>
      <c r="Q720" s="142">
        <v>3.0000000000000001E-5</v>
      </c>
      <c r="R720" s="142">
        <f>Q720*H720</f>
        <v>6.2699999999999995E-4</v>
      </c>
      <c r="S720" s="142">
        <v>9.1999999999999998E-2</v>
      </c>
      <c r="T720" s="143">
        <f>S720*H720</f>
        <v>1.9227999999999998</v>
      </c>
      <c r="AR720" s="144" t="s">
        <v>185</v>
      </c>
      <c r="AT720" s="144" t="s">
        <v>180</v>
      </c>
      <c r="AU720" s="144" t="s">
        <v>199</v>
      </c>
      <c r="AY720" s="18" t="s">
        <v>178</v>
      </c>
      <c r="BE720" s="145">
        <f>IF(N720="základní",J720,0)</f>
        <v>0</v>
      </c>
      <c r="BF720" s="145">
        <f>IF(N720="snížená",J720,0)</f>
        <v>0</v>
      </c>
      <c r="BG720" s="145">
        <f>IF(N720="zákl. přenesená",J720,0)</f>
        <v>0</v>
      </c>
      <c r="BH720" s="145">
        <f>IF(N720="sníž. přenesená",J720,0)</f>
        <v>0</v>
      </c>
      <c r="BI720" s="145">
        <f>IF(N720="nulová",J720,0)</f>
        <v>0</v>
      </c>
      <c r="BJ720" s="18" t="s">
        <v>86</v>
      </c>
      <c r="BK720" s="145">
        <f>ROUND(I720*H720,2)</f>
        <v>0</v>
      </c>
      <c r="BL720" s="18" t="s">
        <v>185</v>
      </c>
      <c r="BM720" s="144" t="s">
        <v>3455</v>
      </c>
    </row>
    <row r="721" spans="2:65" s="1" customFormat="1" ht="10.199999999999999">
      <c r="B721" s="34"/>
      <c r="D721" s="146" t="s">
        <v>187</v>
      </c>
      <c r="F721" s="147" t="s">
        <v>536</v>
      </c>
      <c r="I721" s="148"/>
      <c r="L721" s="34"/>
      <c r="M721" s="149"/>
      <c r="T721" s="55"/>
      <c r="AT721" s="18" t="s">
        <v>187</v>
      </c>
      <c r="AU721" s="18" t="s">
        <v>199</v>
      </c>
    </row>
    <row r="722" spans="2:65" s="12" customFormat="1" ht="10.199999999999999">
      <c r="B722" s="150"/>
      <c r="D722" s="151" t="s">
        <v>189</v>
      </c>
      <c r="E722" s="152" t="s">
        <v>32</v>
      </c>
      <c r="F722" s="153" t="s">
        <v>190</v>
      </c>
      <c r="H722" s="152" t="s">
        <v>32</v>
      </c>
      <c r="I722" s="154"/>
      <c r="L722" s="150"/>
      <c r="M722" s="155"/>
      <c r="T722" s="156"/>
      <c r="AT722" s="152" t="s">
        <v>189</v>
      </c>
      <c r="AU722" s="152" t="s">
        <v>199</v>
      </c>
      <c r="AV722" s="12" t="s">
        <v>86</v>
      </c>
      <c r="AW722" s="12" t="s">
        <v>41</v>
      </c>
      <c r="AX722" s="12" t="s">
        <v>79</v>
      </c>
      <c r="AY722" s="152" t="s">
        <v>178</v>
      </c>
    </row>
    <row r="723" spans="2:65" s="12" customFormat="1" ht="10.199999999999999">
      <c r="B723" s="150"/>
      <c r="D723" s="151" t="s">
        <v>189</v>
      </c>
      <c r="E723" s="152" t="s">
        <v>32</v>
      </c>
      <c r="F723" s="153" t="s">
        <v>2813</v>
      </c>
      <c r="H723" s="152" t="s">
        <v>32</v>
      </c>
      <c r="I723" s="154"/>
      <c r="L723" s="150"/>
      <c r="M723" s="155"/>
      <c r="T723" s="156"/>
      <c r="AT723" s="152" t="s">
        <v>189</v>
      </c>
      <c r="AU723" s="152" t="s">
        <v>199</v>
      </c>
      <c r="AV723" s="12" t="s">
        <v>86</v>
      </c>
      <c r="AW723" s="12" t="s">
        <v>41</v>
      </c>
      <c r="AX723" s="12" t="s">
        <v>79</v>
      </c>
      <c r="AY723" s="152" t="s">
        <v>178</v>
      </c>
    </row>
    <row r="724" spans="2:65" s="12" customFormat="1" ht="10.199999999999999">
      <c r="B724" s="150"/>
      <c r="D724" s="151" t="s">
        <v>189</v>
      </c>
      <c r="E724" s="152" t="s">
        <v>32</v>
      </c>
      <c r="F724" s="153" t="s">
        <v>3259</v>
      </c>
      <c r="H724" s="152" t="s">
        <v>32</v>
      </c>
      <c r="I724" s="154"/>
      <c r="L724" s="150"/>
      <c r="M724" s="155"/>
      <c r="T724" s="156"/>
      <c r="AT724" s="152" t="s">
        <v>189</v>
      </c>
      <c r="AU724" s="152" t="s">
        <v>199</v>
      </c>
      <c r="AV724" s="12" t="s">
        <v>86</v>
      </c>
      <c r="AW724" s="12" t="s">
        <v>41</v>
      </c>
      <c r="AX724" s="12" t="s">
        <v>79</v>
      </c>
      <c r="AY724" s="152" t="s">
        <v>178</v>
      </c>
    </row>
    <row r="725" spans="2:65" s="12" customFormat="1" ht="10.199999999999999">
      <c r="B725" s="150"/>
      <c r="D725" s="151" t="s">
        <v>189</v>
      </c>
      <c r="E725" s="152" t="s">
        <v>32</v>
      </c>
      <c r="F725" s="153" t="s">
        <v>393</v>
      </c>
      <c r="H725" s="152" t="s">
        <v>32</v>
      </c>
      <c r="I725" s="154"/>
      <c r="L725" s="150"/>
      <c r="M725" s="155"/>
      <c r="T725" s="156"/>
      <c r="AT725" s="152" t="s">
        <v>189</v>
      </c>
      <c r="AU725" s="152" t="s">
        <v>199</v>
      </c>
      <c r="AV725" s="12" t="s">
        <v>86</v>
      </c>
      <c r="AW725" s="12" t="s">
        <v>41</v>
      </c>
      <c r="AX725" s="12" t="s">
        <v>79</v>
      </c>
      <c r="AY725" s="152" t="s">
        <v>178</v>
      </c>
    </row>
    <row r="726" spans="2:65" s="12" customFormat="1" ht="10.199999999999999">
      <c r="B726" s="150"/>
      <c r="D726" s="151" t="s">
        <v>189</v>
      </c>
      <c r="E726" s="152" t="s">
        <v>32</v>
      </c>
      <c r="F726" s="153" t="s">
        <v>537</v>
      </c>
      <c r="H726" s="152" t="s">
        <v>32</v>
      </c>
      <c r="I726" s="154"/>
      <c r="L726" s="150"/>
      <c r="M726" s="155"/>
      <c r="T726" s="156"/>
      <c r="AT726" s="152" t="s">
        <v>189</v>
      </c>
      <c r="AU726" s="152" t="s">
        <v>199</v>
      </c>
      <c r="AV726" s="12" t="s">
        <v>86</v>
      </c>
      <c r="AW726" s="12" t="s">
        <v>41</v>
      </c>
      <c r="AX726" s="12" t="s">
        <v>79</v>
      </c>
      <c r="AY726" s="152" t="s">
        <v>178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3347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199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3" customFormat="1" ht="10.199999999999999">
      <c r="B728" s="157"/>
      <c r="D728" s="151" t="s">
        <v>189</v>
      </c>
      <c r="E728" s="158" t="s">
        <v>32</v>
      </c>
      <c r="F728" s="159" t="s">
        <v>3456</v>
      </c>
      <c r="H728" s="160">
        <v>20.9</v>
      </c>
      <c r="I728" s="161"/>
      <c r="L728" s="157"/>
      <c r="M728" s="162"/>
      <c r="T728" s="163"/>
      <c r="AT728" s="158" t="s">
        <v>189</v>
      </c>
      <c r="AU728" s="158" t="s">
        <v>199</v>
      </c>
      <c r="AV728" s="13" t="s">
        <v>88</v>
      </c>
      <c r="AW728" s="13" t="s">
        <v>41</v>
      </c>
      <c r="AX728" s="13" t="s">
        <v>79</v>
      </c>
      <c r="AY728" s="158" t="s">
        <v>178</v>
      </c>
    </row>
    <row r="729" spans="2:65" s="14" customFormat="1" ht="10.199999999999999">
      <c r="B729" s="164"/>
      <c r="D729" s="151" t="s">
        <v>189</v>
      </c>
      <c r="E729" s="165" t="s">
        <v>32</v>
      </c>
      <c r="F729" s="166" t="s">
        <v>192</v>
      </c>
      <c r="H729" s="167">
        <v>20.9</v>
      </c>
      <c r="I729" s="168"/>
      <c r="L729" s="164"/>
      <c r="M729" s="169"/>
      <c r="T729" s="170"/>
      <c r="AT729" s="165" t="s">
        <v>189</v>
      </c>
      <c r="AU729" s="165" t="s">
        <v>199</v>
      </c>
      <c r="AV729" s="14" t="s">
        <v>185</v>
      </c>
      <c r="AW729" s="14" t="s">
        <v>41</v>
      </c>
      <c r="AX729" s="14" t="s">
        <v>86</v>
      </c>
      <c r="AY729" s="165" t="s">
        <v>178</v>
      </c>
    </row>
    <row r="730" spans="2:65" s="1" customFormat="1" ht="24.15" customHeight="1">
      <c r="B730" s="34"/>
      <c r="C730" s="133" t="s">
        <v>737</v>
      </c>
      <c r="D730" s="133" t="s">
        <v>180</v>
      </c>
      <c r="E730" s="134" t="s">
        <v>541</v>
      </c>
      <c r="F730" s="135" t="s">
        <v>542</v>
      </c>
      <c r="G730" s="136" t="s">
        <v>202</v>
      </c>
      <c r="H730" s="137">
        <v>22</v>
      </c>
      <c r="I730" s="138"/>
      <c r="J730" s="139">
        <f>ROUND(I730*H730,2)</f>
        <v>0</v>
      </c>
      <c r="K730" s="135" t="s">
        <v>184</v>
      </c>
      <c r="L730" s="34"/>
      <c r="M730" s="140" t="s">
        <v>32</v>
      </c>
      <c r="N730" s="141" t="s">
        <v>50</v>
      </c>
      <c r="P730" s="142">
        <f>O730*H730</f>
        <v>0</v>
      </c>
      <c r="Q730" s="142">
        <v>0</v>
      </c>
      <c r="R730" s="142">
        <f>Q730*H730</f>
        <v>0</v>
      </c>
      <c r="S730" s="142">
        <v>0</v>
      </c>
      <c r="T730" s="143">
        <f>S730*H730</f>
        <v>0</v>
      </c>
      <c r="AR730" s="144" t="s">
        <v>185</v>
      </c>
      <c r="AT730" s="144" t="s">
        <v>180</v>
      </c>
      <c r="AU730" s="144" t="s">
        <v>199</v>
      </c>
      <c r="AY730" s="18" t="s">
        <v>178</v>
      </c>
      <c r="BE730" s="145">
        <f>IF(N730="základní",J730,0)</f>
        <v>0</v>
      </c>
      <c r="BF730" s="145">
        <f>IF(N730="snížená",J730,0)</f>
        <v>0</v>
      </c>
      <c r="BG730" s="145">
        <f>IF(N730="zákl. přenesená",J730,0)</f>
        <v>0</v>
      </c>
      <c r="BH730" s="145">
        <f>IF(N730="sníž. přenesená",J730,0)</f>
        <v>0</v>
      </c>
      <c r="BI730" s="145">
        <f>IF(N730="nulová",J730,0)</f>
        <v>0</v>
      </c>
      <c r="BJ730" s="18" t="s">
        <v>86</v>
      </c>
      <c r="BK730" s="145">
        <f>ROUND(I730*H730,2)</f>
        <v>0</v>
      </c>
      <c r="BL730" s="18" t="s">
        <v>185</v>
      </c>
      <c r="BM730" s="144" t="s">
        <v>3457</v>
      </c>
    </row>
    <row r="731" spans="2:65" s="1" customFormat="1" ht="10.199999999999999">
      <c r="B731" s="34"/>
      <c r="D731" s="146" t="s">
        <v>187</v>
      </c>
      <c r="F731" s="147" t="s">
        <v>544</v>
      </c>
      <c r="I731" s="148"/>
      <c r="L731" s="34"/>
      <c r="M731" s="149"/>
      <c r="T731" s="55"/>
      <c r="AT731" s="18" t="s">
        <v>187</v>
      </c>
      <c r="AU731" s="18" t="s">
        <v>199</v>
      </c>
    </row>
    <row r="732" spans="2:65" s="12" customFormat="1" ht="10.199999999999999">
      <c r="B732" s="150"/>
      <c r="D732" s="151" t="s">
        <v>189</v>
      </c>
      <c r="E732" s="152" t="s">
        <v>32</v>
      </c>
      <c r="F732" s="153" t="s">
        <v>190</v>
      </c>
      <c r="H732" s="152" t="s">
        <v>32</v>
      </c>
      <c r="I732" s="154"/>
      <c r="L732" s="150"/>
      <c r="M732" s="155"/>
      <c r="T732" s="156"/>
      <c r="AT732" s="152" t="s">
        <v>189</v>
      </c>
      <c r="AU732" s="152" t="s">
        <v>199</v>
      </c>
      <c r="AV732" s="12" t="s">
        <v>86</v>
      </c>
      <c r="AW732" s="12" t="s">
        <v>41</v>
      </c>
      <c r="AX732" s="12" t="s">
        <v>79</v>
      </c>
      <c r="AY732" s="152" t="s">
        <v>178</v>
      </c>
    </row>
    <row r="733" spans="2:65" s="12" customFormat="1" ht="10.199999999999999">
      <c r="B733" s="150"/>
      <c r="D733" s="151" t="s">
        <v>189</v>
      </c>
      <c r="E733" s="152" t="s">
        <v>32</v>
      </c>
      <c r="F733" s="153" t="s">
        <v>2813</v>
      </c>
      <c r="H733" s="152" t="s">
        <v>32</v>
      </c>
      <c r="I733" s="154"/>
      <c r="L733" s="150"/>
      <c r="M733" s="155"/>
      <c r="T733" s="156"/>
      <c r="AT733" s="152" t="s">
        <v>189</v>
      </c>
      <c r="AU733" s="152" t="s">
        <v>199</v>
      </c>
      <c r="AV733" s="12" t="s">
        <v>86</v>
      </c>
      <c r="AW733" s="12" t="s">
        <v>41</v>
      </c>
      <c r="AX733" s="12" t="s">
        <v>79</v>
      </c>
      <c r="AY733" s="152" t="s">
        <v>178</v>
      </c>
    </row>
    <row r="734" spans="2:65" s="12" customFormat="1" ht="10.199999999999999">
      <c r="B734" s="150"/>
      <c r="D734" s="151" t="s">
        <v>189</v>
      </c>
      <c r="E734" s="152" t="s">
        <v>32</v>
      </c>
      <c r="F734" s="153" t="s">
        <v>3259</v>
      </c>
      <c r="H734" s="152" t="s">
        <v>32</v>
      </c>
      <c r="I734" s="154"/>
      <c r="L734" s="150"/>
      <c r="M734" s="155"/>
      <c r="T734" s="156"/>
      <c r="AT734" s="152" t="s">
        <v>189</v>
      </c>
      <c r="AU734" s="152" t="s">
        <v>199</v>
      </c>
      <c r="AV734" s="12" t="s">
        <v>86</v>
      </c>
      <c r="AW734" s="12" t="s">
        <v>41</v>
      </c>
      <c r="AX734" s="12" t="s">
        <v>79</v>
      </c>
      <c r="AY734" s="152" t="s">
        <v>178</v>
      </c>
    </row>
    <row r="735" spans="2:65" s="12" customFormat="1" ht="10.199999999999999">
      <c r="B735" s="150"/>
      <c r="D735" s="151" t="s">
        <v>189</v>
      </c>
      <c r="E735" s="152" t="s">
        <v>32</v>
      </c>
      <c r="F735" s="153" t="s">
        <v>393</v>
      </c>
      <c r="H735" s="152" t="s">
        <v>32</v>
      </c>
      <c r="I735" s="154"/>
      <c r="L735" s="150"/>
      <c r="M735" s="155"/>
      <c r="T735" s="156"/>
      <c r="AT735" s="152" t="s">
        <v>189</v>
      </c>
      <c r="AU735" s="152" t="s">
        <v>199</v>
      </c>
      <c r="AV735" s="12" t="s">
        <v>86</v>
      </c>
      <c r="AW735" s="12" t="s">
        <v>41</v>
      </c>
      <c r="AX735" s="12" t="s">
        <v>79</v>
      </c>
      <c r="AY735" s="152" t="s">
        <v>178</v>
      </c>
    </row>
    <row r="736" spans="2:65" s="12" customFormat="1" ht="10.199999999999999">
      <c r="B736" s="150"/>
      <c r="D736" s="151" t="s">
        <v>189</v>
      </c>
      <c r="E736" s="152" t="s">
        <v>32</v>
      </c>
      <c r="F736" s="153" t="s">
        <v>537</v>
      </c>
      <c r="H736" s="152" t="s">
        <v>32</v>
      </c>
      <c r="I736" s="154"/>
      <c r="L736" s="150"/>
      <c r="M736" s="155"/>
      <c r="T736" s="156"/>
      <c r="AT736" s="152" t="s">
        <v>189</v>
      </c>
      <c r="AU736" s="152" t="s">
        <v>199</v>
      </c>
      <c r="AV736" s="12" t="s">
        <v>86</v>
      </c>
      <c r="AW736" s="12" t="s">
        <v>41</v>
      </c>
      <c r="AX736" s="12" t="s">
        <v>79</v>
      </c>
      <c r="AY736" s="152" t="s">
        <v>178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3347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199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3" customFormat="1" ht="10.199999999999999">
      <c r="B738" s="157"/>
      <c r="D738" s="151" t="s">
        <v>189</v>
      </c>
      <c r="E738" s="158" t="s">
        <v>32</v>
      </c>
      <c r="F738" s="159" t="s">
        <v>3458</v>
      </c>
      <c r="H738" s="160">
        <v>22</v>
      </c>
      <c r="I738" s="161"/>
      <c r="L738" s="157"/>
      <c r="M738" s="162"/>
      <c r="T738" s="163"/>
      <c r="AT738" s="158" t="s">
        <v>189</v>
      </c>
      <c r="AU738" s="158" t="s">
        <v>199</v>
      </c>
      <c r="AV738" s="13" t="s">
        <v>88</v>
      </c>
      <c r="AW738" s="13" t="s">
        <v>41</v>
      </c>
      <c r="AX738" s="13" t="s">
        <v>79</v>
      </c>
      <c r="AY738" s="158" t="s">
        <v>178</v>
      </c>
    </row>
    <row r="739" spans="2:65" s="14" customFormat="1" ht="10.199999999999999">
      <c r="B739" s="164"/>
      <c r="D739" s="151" t="s">
        <v>189</v>
      </c>
      <c r="E739" s="165" t="s">
        <v>32</v>
      </c>
      <c r="F739" s="166" t="s">
        <v>192</v>
      </c>
      <c r="H739" s="167">
        <v>22</v>
      </c>
      <c r="I739" s="168"/>
      <c r="L739" s="164"/>
      <c r="M739" s="169"/>
      <c r="T739" s="170"/>
      <c r="AT739" s="165" t="s">
        <v>189</v>
      </c>
      <c r="AU739" s="165" t="s">
        <v>199</v>
      </c>
      <c r="AV739" s="14" t="s">
        <v>185</v>
      </c>
      <c r="AW739" s="14" t="s">
        <v>41</v>
      </c>
      <c r="AX739" s="14" t="s">
        <v>86</v>
      </c>
      <c r="AY739" s="165" t="s">
        <v>178</v>
      </c>
    </row>
    <row r="740" spans="2:65" s="1" customFormat="1" ht="24.15" customHeight="1">
      <c r="B740" s="34"/>
      <c r="C740" s="133" t="s">
        <v>741</v>
      </c>
      <c r="D740" s="133" t="s">
        <v>180</v>
      </c>
      <c r="E740" s="134" t="s">
        <v>550</v>
      </c>
      <c r="F740" s="135" t="s">
        <v>551</v>
      </c>
      <c r="G740" s="136" t="s">
        <v>202</v>
      </c>
      <c r="H740" s="137">
        <v>44</v>
      </c>
      <c r="I740" s="138"/>
      <c r="J740" s="139">
        <f>ROUND(I740*H740,2)</f>
        <v>0</v>
      </c>
      <c r="K740" s="135" t="s">
        <v>184</v>
      </c>
      <c r="L740" s="34"/>
      <c r="M740" s="140" t="s">
        <v>32</v>
      </c>
      <c r="N740" s="141" t="s">
        <v>50</v>
      </c>
      <c r="P740" s="142">
        <f>O740*H740</f>
        <v>0</v>
      </c>
      <c r="Q740" s="142">
        <v>0</v>
      </c>
      <c r="R740" s="142">
        <f>Q740*H740</f>
        <v>0</v>
      </c>
      <c r="S740" s="142">
        <v>0</v>
      </c>
      <c r="T740" s="143">
        <f>S740*H740</f>
        <v>0</v>
      </c>
      <c r="AR740" s="144" t="s">
        <v>185</v>
      </c>
      <c r="AT740" s="144" t="s">
        <v>180</v>
      </c>
      <c r="AU740" s="144" t="s">
        <v>199</v>
      </c>
      <c r="AY740" s="18" t="s">
        <v>178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8" t="s">
        <v>86</v>
      </c>
      <c r="BK740" s="145">
        <f>ROUND(I740*H740,2)</f>
        <v>0</v>
      </c>
      <c r="BL740" s="18" t="s">
        <v>185</v>
      </c>
      <c r="BM740" s="144" t="s">
        <v>3459</v>
      </c>
    </row>
    <row r="741" spans="2:65" s="1" customFormat="1" ht="10.199999999999999">
      <c r="B741" s="34"/>
      <c r="D741" s="146" t="s">
        <v>187</v>
      </c>
      <c r="F741" s="147" t="s">
        <v>553</v>
      </c>
      <c r="I741" s="148"/>
      <c r="L741" s="34"/>
      <c r="M741" s="149"/>
      <c r="T741" s="55"/>
      <c r="AT741" s="18" t="s">
        <v>187</v>
      </c>
      <c r="AU741" s="18" t="s">
        <v>199</v>
      </c>
    </row>
    <row r="742" spans="2:65" s="12" customFormat="1" ht="10.199999999999999">
      <c r="B742" s="150"/>
      <c r="D742" s="151" t="s">
        <v>189</v>
      </c>
      <c r="E742" s="152" t="s">
        <v>32</v>
      </c>
      <c r="F742" s="153" t="s">
        <v>190</v>
      </c>
      <c r="H742" s="152" t="s">
        <v>32</v>
      </c>
      <c r="I742" s="154"/>
      <c r="L742" s="150"/>
      <c r="M742" s="155"/>
      <c r="T742" s="156"/>
      <c r="AT742" s="152" t="s">
        <v>189</v>
      </c>
      <c r="AU742" s="152" t="s">
        <v>199</v>
      </c>
      <c r="AV742" s="12" t="s">
        <v>86</v>
      </c>
      <c r="AW742" s="12" t="s">
        <v>41</v>
      </c>
      <c r="AX742" s="12" t="s">
        <v>79</v>
      </c>
      <c r="AY742" s="152" t="s">
        <v>178</v>
      </c>
    </row>
    <row r="743" spans="2:65" s="12" customFormat="1" ht="10.199999999999999">
      <c r="B743" s="150"/>
      <c r="D743" s="151" t="s">
        <v>189</v>
      </c>
      <c r="E743" s="152" t="s">
        <v>32</v>
      </c>
      <c r="F743" s="153" t="s">
        <v>2813</v>
      </c>
      <c r="H743" s="152" t="s">
        <v>32</v>
      </c>
      <c r="I743" s="154"/>
      <c r="L743" s="150"/>
      <c r="M743" s="155"/>
      <c r="T743" s="156"/>
      <c r="AT743" s="152" t="s">
        <v>189</v>
      </c>
      <c r="AU743" s="152" t="s">
        <v>199</v>
      </c>
      <c r="AV743" s="12" t="s">
        <v>86</v>
      </c>
      <c r="AW743" s="12" t="s">
        <v>41</v>
      </c>
      <c r="AX743" s="12" t="s">
        <v>79</v>
      </c>
      <c r="AY743" s="152" t="s">
        <v>178</v>
      </c>
    </row>
    <row r="744" spans="2:65" s="12" customFormat="1" ht="10.199999999999999">
      <c r="B744" s="150"/>
      <c r="D744" s="151" t="s">
        <v>189</v>
      </c>
      <c r="E744" s="152" t="s">
        <v>32</v>
      </c>
      <c r="F744" s="153" t="s">
        <v>3259</v>
      </c>
      <c r="H744" s="152" t="s">
        <v>32</v>
      </c>
      <c r="I744" s="154"/>
      <c r="L744" s="150"/>
      <c r="M744" s="155"/>
      <c r="T744" s="156"/>
      <c r="AT744" s="152" t="s">
        <v>189</v>
      </c>
      <c r="AU744" s="152" t="s">
        <v>199</v>
      </c>
      <c r="AV744" s="12" t="s">
        <v>86</v>
      </c>
      <c r="AW744" s="12" t="s">
        <v>41</v>
      </c>
      <c r="AX744" s="12" t="s">
        <v>79</v>
      </c>
      <c r="AY744" s="152" t="s">
        <v>178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393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199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2" customFormat="1" ht="10.199999999999999">
      <c r="B746" s="150"/>
      <c r="D746" s="151" t="s">
        <v>189</v>
      </c>
      <c r="E746" s="152" t="s">
        <v>32</v>
      </c>
      <c r="F746" s="153" t="s">
        <v>523</v>
      </c>
      <c r="H746" s="152" t="s">
        <v>32</v>
      </c>
      <c r="I746" s="154"/>
      <c r="L746" s="150"/>
      <c r="M746" s="155"/>
      <c r="T746" s="156"/>
      <c r="AT746" s="152" t="s">
        <v>189</v>
      </c>
      <c r="AU746" s="152" t="s">
        <v>199</v>
      </c>
      <c r="AV746" s="12" t="s">
        <v>86</v>
      </c>
      <c r="AW746" s="12" t="s">
        <v>41</v>
      </c>
      <c r="AX746" s="12" t="s">
        <v>79</v>
      </c>
      <c r="AY746" s="152" t="s">
        <v>178</v>
      </c>
    </row>
    <row r="747" spans="2:65" s="12" customFormat="1" ht="10.199999999999999">
      <c r="B747" s="150"/>
      <c r="D747" s="151" t="s">
        <v>189</v>
      </c>
      <c r="E747" s="152" t="s">
        <v>32</v>
      </c>
      <c r="F747" s="153" t="s">
        <v>3347</v>
      </c>
      <c r="H747" s="152" t="s">
        <v>32</v>
      </c>
      <c r="I747" s="154"/>
      <c r="L747" s="150"/>
      <c r="M747" s="155"/>
      <c r="T747" s="156"/>
      <c r="AT747" s="152" t="s">
        <v>189</v>
      </c>
      <c r="AU747" s="152" t="s">
        <v>199</v>
      </c>
      <c r="AV747" s="12" t="s">
        <v>86</v>
      </c>
      <c r="AW747" s="12" t="s">
        <v>41</v>
      </c>
      <c r="AX747" s="12" t="s">
        <v>79</v>
      </c>
      <c r="AY747" s="152" t="s">
        <v>178</v>
      </c>
    </row>
    <row r="748" spans="2:65" s="13" customFormat="1" ht="10.199999999999999">
      <c r="B748" s="157"/>
      <c r="D748" s="151" t="s">
        <v>189</v>
      </c>
      <c r="E748" s="158" t="s">
        <v>32</v>
      </c>
      <c r="F748" s="159" t="s">
        <v>3460</v>
      </c>
      <c r="H748" s="160">
        <v>22</v>
      </c>
      <c r="I748" s="161"/>
      <c r="L748" s="157"/>
      <c r="M748" s="162"/>
      <c r="T748" s="163"/>
      <c r="AT748" s="158" t="s">
        <v>189</v>
      </c>
      <c r="AU748" s="158" t="s">
        <v>199</v>
      </c>
      <c r="AV748" s="13" t="s">
        <v>88</v>
      </c>
      <c r="AW748" s="13" t="s">
        <v>41</v>
      </c>
      <c r="AX748" s="13" t="s">
        <v>79</v>
      </c>
      <c r="AY748" s="158" t="s">
        <v>178</v>
      </c>
    </row>
    <row r="749" spans="2:65" s="13" customFormat="1" ht="10.199999999999999">
      <c r="B749" s="157"/>
      <c r="D749" s="151" t="s">
        <v>189</v>
      </c>
      <c r="E749" s="158" t="s">
        <v>32</v>
      </c>
      <c r="F749" s="159" t="s">
        <v>3461</v>
      </c>
      <c r="H749" s="160">
        <v>22</v>
      </c>
      <c r="I749" s="161"/>
      <c r="L749" s="157"/>
      <c r="M749" s="162"/>
      <c r="T749" s="163"/>
      <c r="AT749" s="158" t="s">
        <v>189</v>
      </c>
      <c r="AU749" s="158" t="s">
        <v>199</v>
      </c>
      <c r="AV749" s="13" t="s">
        <v>88</v>
      </c>
      <c r="AW749" s="13" t="s">
        <v>41</v>
      </c>
      <c r="AX749" s="13" t="s">
        <v>79</v>
      </c>
      <c r="AY749" s="158" t="s">
        <v>178</v>
      </c>
    </row>
    <row r="750" spans="2:65" s="14" customFormat="1" ht="10.199999999999999">
      <c r="B750" s="164"/>
      <c r="D750" s="151" t="s">
        <v>189</v>
      </c>
      <c r="E750" s="165" t="s">
        <v>32</v>
      </c>
      <c r="F750" s="166" t="s">
        <v>192</v>
      </c>
      <c r="H750" s="167">
        <v>44</v>
      </c>
      <c r="I750" s="168"/>
      <c r="L750" s="164"/>
      <c r="M750" s="169"/>
      <c r="T750" s="170"/>
      <c r="AT750" s="165" t="s">
        <v>189</v>
      </c>
      <c r="AU750" s="165" t="s">
        <v>199</v>
      </c>
      <c r="AV750" s="14" t="s">
        <v>185</v>
      </c>
      <c r="AW750" s="14" t="s">
        <v>41</v>
      </c>
      <c r="AX750" s="14" t="s">
        <v>86</v>
      </c>
      <c r="AY750" s="165" t="s">
        <v>178</v>
      </c>
    </row>
    <row r="751" spans="2:65" s="1" customFormat="1" ht="37.799999999999997" customHeight="1">
      <c r="B751" s="34"/>
      <c r="C751" s="133" t="s">
        <v>745</v>
      </c>
      <c r="D751" s="133" t="s">
        <v>180</v>
      </c>
      <c r="E751" s="134" t="s">
        <v>556</v>
      </c>
      <c r="F751" s="135" t="s">
        <v>557</v>
      </c>
      <c r="G751" s="136" t="s">
        <v>401</v>
      </c>
      <c r="H751" s="137">
        <v>9.5679999999999996</v>
      </c>
      <c r="I751" s="138"/>
      <c r="J751" s="139">
        <f>ROUND(I751*H751,2)</f>
        <v>0</v>
      </c>
      <c r="K751" s="135" t="s">
        <v>184</v>
      </c>
      <c r="L751" s="34"/>
      <c r="M751" s="140" t="s">
        <v>32</v>
      </c>
      <c r="N751" s="141" t="s">
        <v>50</v>
      </c>
      <c r="P751" s="142">
        <f>O751*H751</f>
        <v>0</v>
      </c>
      <c r="Q751" s="142">
        <v>0</v>
      </c>
      <c r="R751" s="142">
        <f>Q751*H751</f>
        <v>0</v>
      </c>
      <c r="S751" s="142">
        <v>0</v>
      </c>
      <c r="T751" s="143">
        <f>S751*H751</f>
        <v>0</v>
      </c>
      <c r="AR751" s="144" t="s">
        <v>185</v>
      </c>
      <c r="AT751" s="144" t="s">
        <v>180</v>
      </c>
      <c r="AU751" s="144" t="s">
        <v>199</v>
      </c>
      <c r="AY751" s="18" t="s">
        <v>178</v>
      </c>
      <c r="BE751" s="145">
        <f>IF(N751="základní",J751,0)</f>
        <v>0</v>
      </c>
      <c r="BF751" s="145">
        <f>IF(N751="snížená",J751,0)</f>
        <v>0</v>
      </c>
      <c r="BG751" s="145">
        <f>IF(N751="zákl. přenesená",J751,0)</f>
        <v>0</v>
      </c>
      <c r="BH751" s="145">
        <f>IF(N751="sníž. přenesená",J751,0)</f>
        <v>0</v>
      </c>
      <c r="BI751" s="145">
        <f>IF(N751="nulová",J751,0)</f>
        <v>0</v>
      </c>
      <c r="BJ751" s="18" t="s">
        <v>86</v>
      </c>
      <c r="BK751" s="145">
        <f>ROUND(I751*H751,2)</f>
        <v>0</v>
      </c>
      <c r="BL751" s="18" t="s">
        <v>185</v>
      </c>
      <c r="BM751" s="144" t="s">
        <v>3462</v>
      </c>
    </row>
    <row r="752" spans="2:65" s="1" customFormat="1" ht="10.199999999999999">
      <c r="B752" s="34"/>
      <c r="D752" s="146" t="s">
        <v>187</v>
      </c>
      <c r="F752" s="147" t="s">
        <v>559</v>
      </c>
      <c r="I752" s="148"/>
      <c r="L752" s="34"/>
      <c r="M752" s="149"/>
      <c r="T752" s="55"/>
      <c r="AT752" s="18" t="s">
        <v>187</v>
      </c>
      <c r="AU752" s="18" t="s">
        <v>199</v>
      </c>
    </row>
    <row r="753" spans="2:65" s="13" customFormat="1" ht="10.199999999999999">
      <c r="B753" s="157"/>
      <c r="D753" s="151" t="s">
        <v>189</v>
      </c>
      <c r="E753" s="158" t="s">
        <v>32</v>
      </c>
      <c r="F753" s="159" t="s">
        <v>3463</v>
      </c>
      <c r="H753" s="160">
        <v>7.0179999999999998</v>
      </c>
      <c r="I753" s="161"/>
      <c r="L753" s="157"/>
      <c r="M753" s="162"/>
      <c r="T753" s="163"/>
      <c r="AT753" s="158" t="s">
        <v>189</v>
      </c>
      <c r="AU753" s="158" t="s">
        <v>199</v>
      </c>
      <c r="AV753" s="13" t="s">
        <v>88</v>
      </c>
      <c r="AW753" s="13" t="s">
        <v>41</v>
      </c>
      <c r="AX753" s="13" t="s">
        <v>79</v>
      </c>
      <c r="AY753" s="158" t="s">
        <v>178</v>
      </c>
    </row>
    <row r="754" spans="2:65" s="13" customFormat="1" ht="10.199999999999999">
      <c r="B754" s="157"/>
      <c r="D754" s="151" t="s">
        <v>189</v>
      </c>
      <c r="E754" s="158" t="s">
        <v>32</v>
      </c>
      <c r="F754" s="159" t="s">
        <v>3464</v>
      </c>
      <c r="H754" s="160">
        <v>0.627</v>
      </c>
      <c r="I754" s="161"/>
      <c r="L754" s="157"/>
      <c r="M754" s="162"/>
      <c r="T754" s="163"/>
      <c r="AT754" s="158" t="s">
        <v>189</v>
      </c>
      <c r="AU754" s="158" t="s">
        <v>199</v>
      </c>
      <c r="AV754" s="13" t="s">
        <v>88</v>
      </c>
      <c r="AW754" s="13" t="s">
        <v>41</v>
      </c>
      <c r="AX754" s="13" t="s">
        <v>79</v>
      </c>
      <c r="AY754" s="158" t="s">
        <v>178</v>
      </c>
    </row>
    <row r="755" spans="2:65" s="13" customFormat="1" ht="10.199999999999999">
      <c r="B755" s="157"/>
      <c r="D755" s="151" t="s">
        <v>189</v>
      </c>
      <c r="E755" s="158" t="s">
        <v>32</v>
      </c>
      <c r="F755" s="159" t="s">
        <v>3465</v>
      </c>
      <c r="H755" s="160">
        <v>1.923</v>
      </c>
      <c r="I755" s="161"/>
      <c r="L755" s="157"/>
      <c r="M755" s="162"/>
      <c r="T755" s="163"/>
      <c r="AT755" s="158" t="s">
        <v>189</v>
      </c>
      <c r="AU755" s="158" t="s">
        <v>199</v>
      </c>
      <c r="AV755" s="13" t="s">
        <v>88</v>
      </c>
      <c r="AW755" s="13" t="s">
        <v>41</v>
      </c>
      <c r="AX755" s="13" t="s">
        <v>79</v>
      </c>
      <c r="AY755" s="158" t="s">
        <v>178</v>
      </c>
    </row>
    <row r="756" spans="2:65" s="14" customFormat="1" ht="10.199999999999999">
      <c r="B756" s="164"/>
      <c r="D756" s="151" t="s">
        <v>189</v>
      </c>
      <c r="E756" s="165" t="s">
        <v>32</v>
      </c>
      <c r="F756" s="166" t="s">
        <v>192</v>
      </c>
      <c r="H756" s="167">
        <v>9.5679999999999996</v>
      </c>
      <c r="I756" s="168"/>
      <c r="L756" s="164"/>
      <c r="M756" s="169"/>
      <c r="T756" s="170"/>
      <c r="AT756" s="165" t="s">
        <v>189</v>
      </c>
      <c r="AU756" s="165" t="s">
        <v>199</v>
      </c>
      <c r="AV756" s="14" t="s">
        <v>185</v>
      </c>
      <c r="AW756" s="14" t="s">
        <v>41</v>
      </c>
      <c r="AX756" s="14" t="s">
        <v>86</v>
      </c>
      <c r="AY756" s="165" t="s">
        <v>178</v>
      </c>
    </row>
    <row r="757" spans="2:65" s="1" customFormat="1" ht="37.799999999999997" customHeight="1">
      <c r="B757" s="34"/>
      <c r="C757" s="133" t="s">
        <v>754</v>
      </c>
      <c r="D757" s="133" t="s">
        <v>180</v>
      </c>
      <c r="E757" s="134" t="s">
        <v>564</v>
      </c>
      <c r="F757" s="135" t="s">
        <v>565</v>
      </c>
      <c r="G757" s="136" t="s">
        <v>401</v>
      </c>
      <c r="H757" s="137">
        <v>133.952</v>
      </c>
      <c r="I757" s="138"/>
      <c r="J757" s="139">
        <f>ROUND(I757*H757,2)</f>
        <v>0</v>
      </c>
      <c r="K757" s="135" t="s">
        <v>184</v>
      </c>
      <c r="L757" s="34"/>
      <c r="M757" s="140" t="s">
        <v>32</v>
      </c>
      <c r="N757" s="141" t="s">
        <v>50</v>
      </c>
      <c r="P757" s="142">
        <f>O757*H757</f>
        <v>0</v>
      </c>
      <c r="Q757" s="142">
        <v>0</v>
      </c>
      <c r="R757" s="142">
        <f>Q757*H757</f>
        <v>0</v>
      </c>
      <c r="S757" s="142">
        <v>0</v>
      </c>
      <c r="T757" s="143">
        <f>S757*H757</f>
        <v>0</v>
      </c>
      <c r="AR757" s="144" t="s">
        <v>185</v>
      </c>
      <c r="AT757" s="144" t="s">
        <v>180</v>
      </c>
      <c r="AU757" s="144" t="s">
        <v>199</v>
      </c>
      <c r="AY757" s="18" t="s">
        <v>178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86</v>
      </c>
      <c r="BK757" s="145">
        <f>ROUND(I757*H757,2)</f>
        <v>0</v>
      </c>
      <c r="BL757" s="18" t="s">
        <v>185</v>
      </c>
      <c r="BM757" s="144" t="s">
        <v>3466</v>
      </c>
    </row>
    <row r="758" spans="2:65" s="1" customFormat="1" ht="10.199999999999999">
      <c r="B758" s="34"/>
      <c r="D758" s="146" t="s">
        <v>187</v>
      </c>
      <c r="F758" s="147" t="s">
        <v>567</v>
      </c>
      <c r="I758" s="148"/>
      <c r="L758" s="34"/>
      <c r="M758" s="149"/>
      <c r="T758" s="55"/>
      <c r="AT758" s="18" t="s">
        <v>187</v>
      </c>
      <c r="AU758" s="18" t="s">
        <v>199</v>
      </c>
    </row>
    <row r="759" spans="2:65" s="13" customFormat="1" ht="10.199999999999999">
      <c r="B759" s="157"/>
      <c r="D759" s="151" t="s">
        <v>189</v>
      </c>
      <c r="E759" s="158" t="s">
        <v>32</v>
      </c>
      <c r="F759" s="159" t="s">
        <v>3467</v>
      </c>
      <c r="H759" s="160">
        <v>9.5679999999999996</v>
      </c>
      <c r="I759" s="161"/>
      <c r="L759" s="157"/>
      <c r="M759" s="162"/>
      <c r="T759" s="163"/>
      <c r="AT759" s="158" t="s">
        <v>189</v>
      </c>
      <c r="AU759" s="158" t="s">
        <v>199</v>
      </c>
      <c r="AV759" s="13" t="s">
        <v>88</v>
      </c>
      <c r="AW759" s="13" t="s">
        <v>41</v>
      </c>
      <c r="AX759" s="13" t="s">
        <v>86</v>
      </c>
      <c r="AY759" s="158" t="s">
        <v>178</v>
      </c>
    </row>
    <row r="760" spans="2:65" s="13" customFormat="1" ht="10.199999999999999">
      <c r="B760" s="157"/>
      <c r="D760" s="151" t="s">
        <v>189</v>
      </c>
      <c r="F760" s="159" t="s">
        <v>3468</v>
      </c>
      <c r="H760" s="160">
        <v>133.952</v>
      </c>
      <c r="I760" s="161"/>
      <c r="L760" s="157"/>
      <c r="M760" s="162"/>
      <c r="T760" s="163"/>
      <c r="AT760" s="158" t="s">
        <v>189</v>
      </c>
      <c r="AU760" s="158" t="s">
        <v>199</v>
      </c>
      <c r="AV760" s="13" t="s">
        <v>88</v>
      </c>
      <c r="AW760" s="13" t="s">
        <v>4</v>
      </c>
      <c r="AX760" s="13" t="s">
        <v>86</v>
      </c>
      <c r="AY760" s="158" t="s">
        <v>178</v>
      </c>
    </row>
    <row r="761" spans="2:65" s="1" customFormat="1" ht="37.799999999999997" customHeight="1">
      <c r="B761" s="34"/>
      <c r="C761" s="133" t="s">
        <v>760</v>
      </c>
      <c r="D761" s="133" t="s">
        <v>180</v>
      </c>
      <c r="E761" s="134" t="s">
        <v>571</v>
      </c>
      <c r="F761" s="135" t="s">
        <v>572</v>
      </c>
      <c r="G761" s="136" t="s">
        <v>401</v>
      </c>
      <c r="H761" s="137">
        <v>6.7759999999999998</v>
      </c>
      <c r="I761" s="138"/>
      <c r="J761" s="139">
        <f>ROUND(I761*H761,2)</f>
        <v>0</v>
      </c>
      <c r="K761" s="135" t="s">
        <v>184</v>
      </c>
      <c r="L761" s="34"/>
      <c r="M761" s="140" t="s">
        <v>32</v>
      </c>
      <c r="N761" s="141" t="s">
        <v>50</v>
      </c>
      <c r="P761" s="142">
        <f>O761*H761</f>
        <v>0</v>
      </c>
      <c r="Q761" s="142">
        <v>0</v>
      </c>
      <c r="R761" s="142">
        <f>Q761*H761</f>
        <v>0</v>
      </c>
      <c r="S761" s="142">
        <v>0</v>
      </c>
      <c r="T761" s="143">
        <f>S761*H761</f>
        <v>0</v>
      </c>
      <c r="AR761" s="144" t="s">
        <v>185</v>
      </c>
      <c r="AT761" s="144" t="s">
        <v>180</v>
      </c>
      <c r="AU761" s="144" t="s">
        <v>199</v>
      </c>
      <c r="AY761" s="18" t="s">
        <v>178</v>
      </c>
      <c r="BE761" s="145">
        <f>IF(N761="základní",J761,0)</f>
        <v>0</v>
      </c>
      <c r="BF761" s="145">
        <f>IF(N761="snížená",J761,0)</f>
        <v>0</v>
      </c>
      <c r="BG761" s="145">
        <f>IF(N761="zákl. přenesená",J761,0)</f>
        <v>0</v>
      </c>
      <c r="BH761" s="145">
        <f>IF(N761="sníž. přenesená",J761,0)</f>
        <v>0</v>
      </c>
      <c r="BI761" s="145">
        <f>IF(N761="nulová",J761,0)</f>
        <v>0</v>
      </c>
      <c r="BJ761" s="18" t="s">
        <v>86</v>
      </c>
      <c r="BK761" s="145">
        <f>ROUND(I761*H761,2)</f>
        <v>0</v>
      </c>
      <c r="BL761" s="18" t="s">
        <v>185</v>
      </c>
      <c r="BM761" s="144" t="s">
        <v>3469</v>
      </c>
    </row>
    <row r="762" spans="2:65" s="1" customFormat="1" ht="10.199999999999999">
      <c r="B762" s="34"/>
      <c r="D762" s="146" t="s">
        <v>187</v>
      </c>
      <c r="F762" s="147" t="s">
        <v>574</v>
      </c>
      <c r="I762" s="148"/>
      <c r="L762" s="34"/>
      <c r="M762" s="149"/>
      <c r="T762" s="55"/>
      <c r="AT762" s="18" t="s">
        <v>187</v>
      </c>
      <c r="AU762" s="18" t="s">
        <v>199</v>
      </c>
    </row>
    <row r="763" spans="2:65" s="13" customFormat="1" ht="10.199999999999999">
      <c r="B763" s="157"/>
      <c r="D763" s="151" t="s">
        <v>189</v>
      </c>
      <c r="E763" s="158" t="s">
        <v>32</v>
      </c>
      <c r="F763" s="159" t="s">
        <v>3470</v>
      </c>
      <c r="H763" s="160">
        <v>6.7759999999999998</v>
      </c>
      <c r="I763" s="161"/>
      <c r="L763" s="157"/>
      <c r="M763" s="162"/>
      <c r="T763" s="163"/>
      <c r="AT763" s="158" t="s">
        <v>189</v>
      </c>
      <c r="AU763" s="158" t="s">
        <v>199</v>
      </c>
      <c r="AV763" s="13" t="s">
        <v>88</v>
      </c>
      <c r="AW763" s="13" t="s">
        <v>41</v>
      </c>
      <c r="AX763" s="13" t="s">
        <v>86</v>
      </c>
      <c r="AY763" s="158" t="s">
        <v>178</v>
      </c>
    </row>
    <row r="764" spans="2:65" s="1" customFormat="1" ht="37.799999999999997" customHeight="1">
      <c r="B764" s="34"/>
      <c r="C764" s="133" t="s">
        <v>766</v>
      </c>
      <c r="D764" s="133" t="s">
        <v>180</v>
      </c>
      <c r="E764" s="134" t="s">
        <v>577</v>
      </c>
      <c r="F764" s="135" t="s">
        <v>565</v>
      </c>
      <c r="G764" s="136" t="s">
        <v>401</v>
      </c>
      <c r="H764" s="137">
        <v>94.864000000000004</v>
      </c>
      <c r="I764" s="138"/>
      <c r="J764" s="139">
        <f>ROUND(I764*H764,2)</f>
        <v>0</v>
      </c>
      <c r="K764" s="135" t="s">
        <v>184</v>
      </c>
      <c r="L764" s="34"/>
      <c r="M764" s="140" t="s">
        <v>32</v>
      </c>
      <c r="N764" s="141" t="s">
        <v>50</v>
      </c>
      <c r="P764" s="142">
        <f>O764*H764</f>
        <v>0</v>
      </c>
      <c r="Q764" s="142">
        <v>0</v>
      </c>
      <c r="R764" s="142">
        <f>Q764*H764</f>
        <v>0</v>
      </c>
      <c r="S764" s="142">
        <v>0</v>
      </c>
      <c r="T764" s="143">
        <f>S764*H764</f>
        <v>0</v>
      </c>
      <c r="AR764" s="144" t="s">
        <v>185</v>
      </c>
      <c r="AT764" s="144" t="s">
        <v>180</v>
      </c>
      <c r="AU764" s="144" t="s">
        <v>199</v>
      </c>
      <c r="AY764" s="18" t="s">
        <v>178</v>
      </c>
      <c r="BE764" s="145">
        <f>IF(N764="základní",J764,0)</f>
        <v>0</v>
      </c>
      <c r="BF764" s="145">
        <f>IF(N764="snížená",J764,0)</f>
        <v>0</v>
      </c>
      <c r="BG764" s="145">
        <f>IF(N764="zákl. přenesená",J764,0)</f>
        <v>0</v>
      </c>
      <c r="BH764" s="145">
        <f>IF(N764="sníž. přenesená",J764,0)</f>
        <v>0</v>
      </c>
      <c r="BI764" s="145">
        <f>IF(N764="nulová",J764,0)</f>
        <v>0</v>
      </c>
      <c r="BJ764" s="18" t="s">
        <v>86</v>
      </c>
      <c r="BK764" s="145">
        <f>ROUND(I764*H764,2)</f>
        <v>0</v>
      </c>
      <c r="BL764" s="18" t="s">
        <v>185</v>
      </c>
      <c r="BM764" s="144" t="s">
        <v>3471</v>
      </c>
    </row>
    <row r="765" spans="2:65" s="1" customFormat="1" ht="10.199999999999999">
      <c r="B765" s="34"/>
      <c r="D765" s="146" t="s">
        <v>187</v>
      </c>
      <c r="F765" s="147" t="s">
        <v>579</v>
      </c>
      <c r="I765" s="148"/>
      <c r="L765" s="34"/>
      <c r="M765" s="149"/>
      <c r="T765" s="55"/>
      <c r="AT765" s="18" t="s">
        <v>187</v>
      </c>
      <c r="AU765" s="18" t="s">
        <v>199</v>
      </c>
    </row>
    <row r="766" spans="2:65" s="13" customFormat="1" ht="10.199999999999999">
      <c r="B766" s="157"/>
      <c r="D766" s="151" t="s">
        <v>189</v>
      </c>
      <c r="E766" s="158" t="s">
        <v>32</v>
      </c>
      <c r="F766" s="159" t="s">
        <v>3472</v>
      </c>
      <c r="H766" s="160">
        <v>6.7759999999999998</v>
      </c>
      <c r="I766" s="161"/>
      <c r="L766" s="157"/>
      <c r="M766" s="162"/>
      <c r="T766" s="163"/>
      <c r="AT766" s="158" t="s">
        <v>189</v>
      </c>
      <c r="AU766" s="158" t="s">
        <v>199</v>
      </c>
      <c r="AV766" s="13" t="s">
        <v>88</v>
      </c>
      <c r="AW766" s="13" t="s">
        <v>41</v>
      </c>
      <c r="AX766" s="13" t="s">
        <v>86</v>
      </c>
      <c r="AY766" s="158" t="s">
        <v>178</v>
      </c>
    </row>
    <row r="767" spans="2:65" s="13" customFormat="1" ht="10.199999999999999">
      <c r="B767" s="157"/>
      <c r="D767" s="151" t="s">
        <v>189</v>
      </c>
      <c r="F767" s="159" t="s">
        <v>3473</v>
      </c>
      <c r="H767" s="160">
        <v>94.864000000000004</v>
      </c>
      <c r="I767" s="161"/>
      <c r="L767" s="157"/>
      <c r="M767" s="162"/>
      <c r="T767" s="163"/>
      <c r="AT767" s="158" t="s">
        <v>189</v>
      </c>
      <c r="AU767" s="158" t="s">
        <v>199</v>
      </c>
      <c r="AV767" s="13" t="s">
        <v>88</v>
      </c>
      <c r="AW767" s="13" t="s">
        <v>4</v>
      </c>
      <c r="AX767" s="13" t="s">
        <v>86</v>
      </c>
      <c r="AY767" s="158" t="s">
        <v>178</v>
      </c>
    </row>
    <row r="768" spans="2:65" s="1" customFormat="1" ht="24.15" customHeight="1">
      <c r="B768" s="34"/>
      <c r="C768" s="133" t="s">
        <v>771</v>
      </c>
      <c r="D768" s="133" t="s">
        <v>180</v>
      </c>
      <c r="E768" s="134" t="s">
        <v>583</v>
      </c>
      <c r="F768" s="135" t="s">
        <v>584</v>
      </c>
      <c r="G768" s="136" t="s">
        <v>401</v>
      </c>
      <c r="H768" s="137">
        <v>16.344000000000001</v>
      </c>
      <c r="I768" s="138"/>
      <c r="J768" s="139">
        <f>ROUND(I768*H768,2)</f>
        <v>0</v>
      </c>
      <c r="K768" s="135" t="s">
        <v>184</v>
      </c>
      <c r="L768" s="34"/>
      <c r="M768" s="140" t="s">
        <v>32</v>
      </c>
      <c r="N768" s="141" t="s">
        <v>50</v>
      </c>
      <c r="P768" s="142">
        <f>O768*H768</f>
        <v>0</v>
      </c>
      <c r="Q768" s="142">
        <v>0</v>
      </c>
      <c r="R768" s="142">
        <f>Q768*H768</f>
        <v>0</v>
      </c>
      <c r="S768" s="142">
        <v>0</v>
      </c>
      <c r="T768" s="143">
        <f>S768*H768</f>
        <v>0</v>
      </c>
      <c r="AR768" s="144" t="s">
        <v>185</v>
      </c>
      <c r="AT768" s="144" t="s">
        <v>180</v>
      </c>
      <c r="AU768" s="144" t="s">
        <v>199</v>
      </c>
      <c r="AY768" s="18" t="s">
        <v>178</v>
      </c>
      <c r="BE768" s="145">
        <f>IF(N768="základní",J768,0)</f>
        <v>0</v>
      </c>
      <c r="BF768" s="145">
        <f>IF(N768="snížená",J768,0)</f>
        <v>0</v>
      </c>
      <c r="BG768" s="145">
        <f>IF(N768="zákl. přenesená",J768,0)</f>
        <v>0</v>
      </c>
      <c r="BH768" s="145">
        <f>IF(N768="sníž. přenesená",J768,0)</f>
        <v>0</v>
      </c>
      <c r="BI768" s="145">
        <f>IF(N768="nulová",J768,0)</f>
        <v>0</v>
      </c>
      <c r="BJ768" s="18" t="s">
        <v>86</v>
      </c>
      <c r="BK768" s="145">
        <f>ROUND(I768*H768,2)</f>
        <v>0</v>
      </c>
      <c r="BL768" s="18" t="s">
        <v>185</v>
      </c>
      <c r="BM768" s="144" t="s">
        <v>3474</v>
      </c>
    </row>
    <row r="769" spans="2:65" s="1" customFormat="1" ht="10.199999999999999">
      <c r="B769" s="34"/>
      <c r="D769" s="146" t="s">
        <v>187</v>
      </c>
      <c r="F769" s="147" t="s">
        <v>586</v>
      </c>
      <c r="I769" s="148"/>
      <c r="L769" s="34"/>
      <c r="M769" s="149"/>
      <c r="T769" s="55"/>
      <c r="AT769" s="18" t="s">
        <v>187</v>
      </c>
      <c r="AU769" s="18" t="s">
        <v>199</v>
      </c>
    </row>
    <row r="770" spans="2:65" s="13" customFormat="1" ht="10.199999999999999">
      <c r="B770" s="157"/>
      <c r="D770" s="151" t="s">
        <v>189</v>
      </c>
      <c r="E770" s="158" t="s">
        <v>32</v>
      </c>
      <c r="F770" s="159" t="s">
        <v>3463</v>
      </c>
      <c r="H770" s="160">
        <v>7.0179999999999998</v>
      </c>
      <c r="I770" s="161"/>
      <c r="L770" s="157"/>
      <c r="M770" s="162"/>
      <c r="T770" s="163"/>
      <c r="AT770" s="158" t="s">
        <v>189</v>
      </c>
      <c r="AU770" s="158" t="s">
        <v>199</v>
      </c>
      <c r="AV770" s="13" t="s">
        <v>88</v>
      </c>
      <c r="AW770" s="13" t="s">
        <v>41</v>
      </c>
      <c r="AX770" s="13" t="s">
        <v>79</v>
      </c>
      <c r="AY770" s="158" t="s">
        <v>178</v>
      </c>
    </row>
    <row r="771" spans="2:65" s="13" customFormat="1" ht="10.199999999999999">
      <c r="B771" s="157"/>
      <c r="D771" s="151" t="s">
        <v>189</v>
      </c>
      <c r="E771" s="158" t="s">
        <v>32</v>
      </c>
      <c r="F771" s="159" t="s">
        <v>3464</v>
      </c>
      <c r="H771" s="160">
        <v>0.627</v>
      </c>
      <c r="I771" s="161"/>
      <c r="L771" s="157"/>
      <c r="M771" s="162"/>
      <c r="T771" s="163"/>
      <c r="AT771" s="158" t="s">
        <v>189</v>
      </c>
      <c r="AU771" s="158" t="s">
        <v>199</v>
      </c>
      <c r="AV771" s="13" t="s">
        <v>88</v>
      </c>
      <c r="AW771" s="13" t="s">
        <v>41</v>
      </c>
      <c r="AX771" s="13" t="s">
        <v>79</v>
      </c>
      <c r="AY771" s="158" t="s">
        <v>178</v>
      </c>
    </row>
    <row r="772" spans="2:65" s="13" customFormat="1" ht="10.199999999999999">
      <c r="B772" s="157"/>
      <c r="D772" s="151" t="s">
        <v>189</v>
      </c>
      <c r="E772" s="158" t="s">
        <v>32</v>
      </c>
      <c r="F772" s="159" t="s">
        <v>3465</v>
      </c>
      <c r="H772" s="160">
        <v>1.923</v>
      </c>
      <c r="I772" s="161"/>
      <c r="L772" s="157"/>
      <c r="M772" s="162"/>
      <c r="T772" s="163"/>
      <c r="AT772" s="158" t="s">
        <v>189</v>
      </c>
      <c r="AU772" s="158" t="s">
        <v>199</v>
      </c>
      <c r="AV772" s="13" t="s">
        <v>88</v>
      </c>
      <c r="AW772" s="13" t="s">
        <v>41</v>
      </c>
      <c r="AX772" s="13" t="s">
        <v>79</v>
      </c>
      <c r="AY772" s="158" t="s">
        <v>178</v>
      </c>
    </row>
    <row r="773" spans="2:65" s="13" customFormat="1" ht="10.199999999999999">
      <c r="B773" s="157"/>
      <c r="D773" s="151" t="s">
        <v>189</v>
      </c>
      <c r="E773" s="158" t="s">
        <v>32</v>
      </c>
      <c r="F773" s="159" t="s">
        <v>3470</v>
      </c>
      <c r="H773" s="160">
        <v>6.7759999999999998</v>
      </c>
      <c r="I773" s="161"/>
      <c r="L773" s="157"/>
      <c r="M773" s="162"/>
      <c r="T773" s="163"/>
      <c r="AT773" s="158" t="s">
        <v>189</v>
      </c>
      <c r="AU773" s="158" t="s">
        <v>199</v>
      </c>
      <c r="AV773" s="13" t="s">
        <v>88</v>
      </c>
      <c r="AW773" s="13" t="s">
        <v>41</v>
      </c>
      <c r="AX773" s="13" t="s">
        <v>79</v>
      </c>
      <c r="AY773" s="158" t="s">
        <v>178</v>
      </c>
    </row>
    <row r="774" spans="2:65" s="14" customFormat="1" ht="10.199999999999999">
      <c r="B774" s="164"/>
      <c r="D774" s="151" t="s">
        <v>189</v>
      </c>
      <c r="E774" s="165" t="s">
        <v>32</v>
      </c>
      <c r="F774" s="166" t="s">
        <v>192</v>
      </c>
      <c r="H774" s="167">
        <v>16.344000000000001</v>
      </c>
      <c r="I774" s="168"/>
      <c r="L774" s="164"/>
      <c r="M774" s="169"/>
      <c r="T774" s="170"/>
      <c r="AT774" s="165" t="s">
        <v>189</v>
      </c>
      <c r="AU774" s="165" t="s">
        <v>199</v>
      </c>
      <c r="AV774" s="14" t="s">
        <v>185</v>
      </c>
      <c r="AW774" s="14" t="s">
        <v>41</v>
      </c>
      <c r="AX774" s="14" t="s">
        <v>86</v>
      </c>
      <c r="AY774" s="165" t="s">
        <v>178</v>
      </c>
    </row>
    <row r="775" spans="2:65" s="1" customFormat="1" ht="44.25" customHeight="1">
      <c r="B775" s="34"/>
      <c r="C775" s="133" t="s">
        <v>775</v>
      </c>
      <c r="D775" s="133" t="s">
        <v>180</v>
      </c>
      <c r="E775" s="134" t="s">
        <v>588</v>
      </c>
      <c r="F775" s="135" t="s">
        <v>589</v>
      </c>
      <c r="G775" s="136" t="s">
        <v>401</v>
      </c>
      <c r="H775" s="137">
        <v>8.6989999999999998</v>
      </c>
      <c r="I775" s="138"/>
      <c r="J775" s="139">
        <f>ROUND(I775*H775,2)</f>
        <v>0</v>
      </c>
      <c r="K775" s="135" t="s">
        <v>184</v>
      </c>
      <c r="L775" s="34"/>
      <c r="M775" s="140" t="s">
        <v>32</v>
      </c>
      <c r="N775" s="141" t="s">
        <v>50</v>
      </c>
      <c r="P775" s="142">
        <f>O775*H775</f>
        <v>0</v>
      </c>
      <c r="Q775" s="142">
        <v>0</v>
      </c>
      <c r="R775" s="142">
        <f>Q775*H775</f>
        <v>0</v>
      </c>
      <c r="S775" s="142">
        <v>0</v>
      </c>
      <c r="T775" s="143">
        <f>S775*H775</f>
        <v>0</v>
      </c>
      <c r="AR775" s="144" t="s">
        <v>185</v>
      </c>
      <c r="AT775" s="144" t="s">
        <v>180</v>
      </c>
      <c r="AU775" s="144" t="s">
        <v>199</v>
      </c>
      <c r="AY775" s="18" t="s">
        <v>178</v>
      </c>
      <c r="BE775" s="145">
        <f>IF(N775="základní",J775,0)</f>
        <v>0</v>
      </c>
      <c r="BF775" s="145">
        <f>IF(N775="snížená",J775,0)</f>
        <v>0</v>
      </c>
      <c r="BG775" s="145">
        <f>IF(N775="zákl. přenesená",J775,0)</f>
        <v>0</v>
      </c>
      <c r="BH775" s="145">
        <f>IF(N775="sníž. přenesená",J775,0)</f>
        <v>0</v>
      </c>
      <c r="BI775" s="145">
        <f>IF(N775="nulová",J775,0)</f>
        <v>0</v>
      </c>
      <c r="BJ775" s="18" t="s">
        <v>86</v>
      </c>
      <c r="BK775" s="145">
        <f>ROUND(I775*H775,2)</f>
        <v>0</v>
      </c>
      <c r="BL775" s="18" t="s">
        <v>185</v>
      </c>
      <c r="BM775" s="144" t="s">
        <v>3475</v>
      </c>
    </row>
    <row r="776" spans="2:65" s="1" customFormat="1" ht="10.199999999999999">
      <c r="B776" s="34"/>
      <c r="D776" s="146" t="s">
        <v>187</v>
      </c>
      <c r="F776" s="147" t="s">
        <v>591</v>
      </c>
      <c r="I776" s="148"/>
      <c r="L776" s="34"/>
      <c r="M776" s="149"/>
      <c r="T776" s="55"/>
      <c r="AT776" s="18" t="s">
        <v>187</v>
      </c>
      <c r="AU776" s="18" t="s">
        <v>199</v>
      </c>
    </row>
    <row r="777" spans="2:65" s="13" customFormat="1" ht="10.199999999999999">
      <c r="B777" s="157"/>
      <c r="D777" s="151" t="s">
        <v>189</v>
      </c>
      <c r="E777" s="158" t="s">
        <v>32</v>
      </c>
      <c r="F777" s="159" t="s">
        <v>3465</v>
      </c>
      <c r="H777" s="160">
        <v>1.923</v>
      </c>
      <c r="I777" s="161"/>
      <c r="L777" s="157"/>
      <c r="M777" s="162"/>
      <c r="T777" s="163"/>
      <c r="AT777" s="158" t="s">
        <v>189</v>
      </c>
      <c r="AU777" s="158" t="s">
        <v>199</v>
      </c>
      <c r="AV777" s="13" t="s">
        <v>88</v>
      </c>
      <c r="AW777" s="13" t="s">
        <v>41</v>
      </c>
      <c r="AX777" s="13" t="s">
        <v>79</v>
      </c>
      <c r="AY777" s="158" t="s">
        <v>178</v>
      </c>
    </row>
    <row r="778" spans="2:65" s="13" customFormat="1" ht="10.199999999999999">
      <c r="B778" s="157"/>
      <c r="D778" s="151" t="s">
        <v>189</v>
      </c>
      <c r="E778" s="158" t="s">
        <v>32</v>
      </c>
      <c r="F778" s="159" t="s">
        <v>3470</v>
      </c>
      <c r="H778" s="160">
        <v>6.7759999999999998</v>
      </c>
      <c r="I778" s="161"/>
      <c r="L778" s="157"/>
      <c r="M778" s="162"/>
      <c r="T778" s="163"/>
      <c r="AT778" s="158" t="s">
        <v>189</v>
      </c>
      <c r="AU778" s="158" t="s">
        <v>199</v>
      </c>
      <c r="AV778" s="13" t="s">
        <v>88</v>
      </c>
      <c r="AW778" s="13" t="s">
        <v>41</v>
      </c>
      <c r="AX778" s="13" t="s">
        <v>79</v>
      </c>
      <c r="AY778" s="158" t="s">
        <v>178</v>
      </c>
    </row>
    <row r="779" spans="2:65" s="14" customFormat="1" ht="10.199999999999999">
      <c r="B779" s="164"/>
      <c r="D779" s="151" t="s">
        <v>189</v>
      </c>
      <c r="E779" s="165" t="s">
        <v>32</v>
      </c>
      <c r="F779" s="166" t="s">
        <v>192</v>
      </c>
      <c r="H779" s="167">
        <v>8.6989999999999998</v>
      </c>
      <c r="I779" s="168"/>
      <c r="L779" s="164"/>
      <c r="M779" s="169"/>
      <c r="T779" s="170"/>
      <c r="AT779" s="165" t="s">
        <v>189</v>
      </c>
      <c r="AU779" s="165" t="s">
        <v>199</v>
      </c>
      <c r="AV779" s="14" t="s">
        <v>185</v>
      </c>
      <c r="AW779" s="14" t="s">
        <v>41</v>
      </c>
      <c r="AX779" s="14" t="s">
        <v>86</v>
      </c>
      <c r="AY779" s="165" t="s">
        <v>178</v>
      </c>
    </row>
    <row r="780" spans="2:65" s="1" customFormat="1" ht="44.25" customHeight="1">
      <c r="B780" s="34"/>
      <c r="C780" s="133" t="s">
        <v>780</v>
      </c>
      <c r="D780" s="133" t="s">
        <v>180</v>
      </c>
      <c r="E780" s="134" t="s">
        <v>593</v>
      </c>
      <c r="F780" s="135" t="s">
        <v>406</v>
      </c>
      <c r="G780" s="136" t="s">
        <v>401</v>
      </c>
      <c r="H780" s="137">
        <v>7.6449999999999996</v>
      </c>
      <c r="I780" s="138"/>
      <c r="J780" s="139">
        <f>ROUND(I780*H780,2)</f>
        <v>0</v>
      </c>
      <c r="K780" s="135" t="s">
        <v>184</v>
      </c>
      <c r="L780" s="34"/>
      <c r="M780" s="140" t="s">
        <v>32</v>
      </c>
      <c r="N780" s="141" t="s">
        <v>50</v>
      </c>
      <c r="P780" s="142">
        <f>O780*H780</f>
        <v>0</v>
      </c>
      <c r="Q780" s="142">
        <v>0</v>
      </c>
      <c r="R780" s="142">
        <f>Q780*H780</f>
        <v>0</v>
      </c>
      <c r="S780" s="142">
        <v>0</v>
      </c>
      <c r="T780" s="143">
        <f>S780*H780</f>
        <v>0</v>
      </c>
      <c r="AR780" s="144" t="s">
        <v>185</v>
      </c>
      <c r="AT780" s="144" t="s">
        <v>180</v>
      </c>
      <c r="AU780" s="144" t="s">
        <v>199</v>
      </c>
      <c r="AY780" s="18" t="s">
        <v>178</v>
      </c>
      <c r="BE780" s="145">
        <f>IF(N780="základní",J780,0)</f>
        <v>0</v>
      </c>
      <c r="BF780" s="145">
        <f>IF(N780="snížená",J780,0)</f>
        <v>0</v>
      </c>
      <c r="BG780" s="145">
        <f>IF(N780="zákl. přenesená",J780,0)</f>
        <v>0</v>
      </c>
      <c r="BH780" s="145">
        <f>IF(N780="sníž. přenesená",J780,0)</f>
        <v>0</v>
      </c>
      <c r="BI780" s="145">
        <f>IF(N780="nulová",J780,0)</f>
        <v>0</v>
      </c>
      <c r="BJ780" s="18" t="s">
        <v>86</v>
      </c>
      <c r="BK780" s="145">
        <f>ROUND(I780*H780,2)</f>
        <v>0</v>
      </c>
      <c r="BL780" s="18" t="s">
        <v>185</v>
      </c>
      <c r="BM780" s="144" t="s">
        <v>3476</v>
      </c>
    </row>
    <row r="781" spans="2:65" s="1" customFormat="1" ht="10.199999999999999">
      <c r="B781" s="34"/>
      <c r="D781" s="146" t="s">
        <v>187</v>
      </c>
      <c r="F781" s="147" t="s">
        <v>595</v>
      </c>
      <c r="I781" s="148"/>
      <c r="L781" s="34"/>
      <c r="M781" s="149"/>
      <c r="T781" s="55"/>
      <c r="AT781" s="18" t="s">
        <v>187</v>
      </c>
      <c r="AU781" s="18" t="s">
        <v>199</v>
      </c>
    </row>
    <row r="782" spans="2:65" s="13" customFormat="1" ht="10.199999999999999">
      <c r="B782" s="157"/>
      <c r="D782" s="151" t="s">
        <v>189</v>
      </c>
      <c r="E782" s="158" t="s">
        <v>32</v>
      </c>
      <c r="F782" s="159" t="s">
        <v>3463</v>
      </c>
      <c r="H782" s="160">
        <v>7.0179999999999998</v>
      </c>
      <c r="I782" s="161"/>
      <c r="L782" s="157"/>
      <c r="M782" s="162"/>
      <c r="T782" s="163"/>
      <c r="AT782" s="158" t="s">
        <v>189</v>
      </c>
      <c r="AU782" s="158" t="s">
        <v>199</v>
      </c>
      <c r="AV782" s="13" t="s">
        <v>88</v>
      </c>
      <c r="AW782" s="13" t="s">
        <v>41</v>
      </c>
      <c r="AX782" s="13" t="s">
        <v>79</v>
      </c>
      <c r="AY782" s="158" t="s">
        <v>178</v>
      </c>
    </row>
    <row r="783" spans="2:65" s="13" customFormat="1" ht="10.199999999999999">
      <c r="B783" s="157"/>
      <c r="D783" s="151" t="s">
        <v>189</v>
      </c>
      <c r="E783" s="158" t="s">
        <v>32</v>
      </c>
      <c r="F783" s="159" t="s">
        <v>3464</v>
      </c>
      <c r="H783" s="160">
        <v>0.627</v>
      </c>
      <c r="I783" s="161"/>
      <c r="L783" s="157"/>
      <c r="M783" s="162"/>
      <c r="T783" s="163"/>
      <c r="AT783" s="158" t="s">
        <v>189</v>
      </c>
      <c r="AU783" s="158" t="s">
        <v>199</v>
      </c>
      <c r="AV783" s="13" t="s">
        <v>88</v>
      </c>
      <c r="AW783" s="13" t="s">
        <v>41</v>
      </c>
      <c r="AX783" s="13" t="s">
        <v>79</v>
      </c>
      <c r="AY783" s="158" t="s">
        <v>178</v>
      </c>
    </row>
    <row r="784" spans="2:65" s="14" customFormat="1" ht="10.199999999999999">
      <c r="B784" s="164"/>
      <c r="D784" s="151" t="s">
        <v>189</v>
      </c>
      <c r="E784" s="165" t="s">
        <v>32</v>
      </c>
      <c r="F784" s="166" t="s">
        <v>192</v>
      </c>
      <c r="H784" s="167">
        <v>7.6449999999999996</v>
      </c>
      <c r="I784" s="168"/>
      <c r="L784" s="164"/>
      <c r="M784" s="169"/>
      <c r="T784" s="170"/>
      <c r="AT784" s="165" t="s">
        <v>189</v>
      </c>
      <c r="AU784" s="165" t="s">
        <v>199</v>
      </c>
      <c r="AV784" s="14" t="s">
        <v>185</v>
      </c>
      <c r="AW784" s="14" t="s">
        <v>41</v>
      </c>
      <c r="AX784" s="14" t="s">
        <v>86</v>
      </c>
      <c r="AY784" s="165" t="s">
        <v>178</v>
      </c>
    </row>
    <row r="785" spans="2:65" s="1" customFormat="1" ht="33" customHeight="1">
      <c r="B785" s="34"/>
      <c r="C785" s="133" t="s">
        <v>785</v>
      </c>
      <c r="D785" s="133" t="s">
        <v>180</v>
      </c>
      <c r="E785" s="134" t="s">
        <v>597</v>
      </c>
      <c r="F785" s="135" t="s">
        <v>598</v>
      </c>
      <c r="G785" s="136" t="s">
        <v>234</v>
      </c>
      <c r="H785" s="137">
        <v>12.1</v>
      </c>
      <c r="I785" s="138"/>
      <c r="J785" s="139">
        <f>ROUND(I785*H785,2)</f>
        <v>0</v>
      </c>
      <c r="K785" s="135" t="s">
        <v>184</v>
      </c>
      <c r="L785" s="34"/>
      <c r="M785" s="140" t="s">
        <v>32</v>
      </c>
      <c r="N785" s="141" t="s">
        <v>50</v>
      </c>
      <c r="P785" s="142">
        <f>O785*H785</f>
        <v>0</v>
      </c>
      <c r="Q785" s="142">
        <v>0</v>
      </c>
      <c r="R785" s="142">
        <f>Q785*H785</f>
        <v>0</v>
      </c>
      <c r="S785" s="142">
        <v>0</v>
      </c>
      <c r="T785" s="143">
        <f>S785*H785</f>
        <v>0</v>
      </c>
      <c r="AR785" s="144" t="s">
        <v>185</v>
      </c>
      <c r="AT785" s="144" t="s">
        <v>180</v>
      </c>
      <c r="AU785" s="144" t="s">
        <v>199</v>
      </c>
      <c r="AY785" s="18" t="s">
        <v>178</v>
      </c>
      <c r="BE785" s="145">
        <f>IF(N785="základní",J785,0)</f>
        <v>0</v>
      </c>
      <c r="BF785" s="145">
        <f>IF(N785="snížená",J785,0)</f>
        <v>0</v>
      </c>
      <c r="BG785" s="145">
        <f>IF(N785="zákl. přenesená",J785,0)</f>
        <v>0</v>
      </c>
      <c r="BH785" s="145">
        <f>IF(N785="sníž. přenesená",J785,0)</f>
        <v>0</v>
      </c>
      <c r="BI785" s="145">
        <f>IF(N785="nulová",J785,0)</f>
        <v>0</v>
      </c>
      <c r="BJ785" s="18" t="s">
        <v>86</v>
      </c>
      <c r="BK785" s="145">
        <f>ROUND(I785*H785,2)</f>
        <v>0</v>
      </c>
      <c r="BL785" s="18" t="s">
        <v>185</v>
      </c>
      <c r="BM785" s="144" t="s">
        <v>3477</v>
      </c>
    </row>
    <row r="786" spans="2:65" s="1" customFormat="1" ht="10.199999999999999">
      <c r="B786" s="34"/>
      <c r="D786" s="146" t="s">
        <v>187</v>
      </c>
      <c r="F786" s="147" t="s">
        <v>600</v>
      </c>
      <c r="I786" s="148"/>
      <c r="L786" s="34"/>
      <c r="M786" s="149"/>
      <c r="T786" s="55"/>
      <c r="AT786" s="18" t="s">
        <v>187</v>
      </c>
      <c r="AU786" s="18" t="s">
        <v>199</v>
      </c>
    </row>
    <row r="787" spans="2:65" s="12" customFormat="1" ht="10.199999999999999">
      <c r="B787" s="150"/>
      <c r="D787" s="151" t="s">
        <v>189</v>
      </c>
      <c r="E787" s="152" t="s">
        <v>32</v>
      </c>
      <c r="F787" s="153" t="s">
        <v>190</v>
      </c>
      <c r="H787" s="152" t="s">
        <v>32</v>
      </c>
      <c r="I787" s="154"/>
      <c r="L787" s="150"/>
      <c r="M787" s="155"/>
      <c r="T787" s="156"/>
      <c r="AT787" s="152" t="s">
        <v>189</v>
      </c>
      <c r="AU787" s="152" t="s">
        <v>199</v>
      </c>
      <c r="AV787" s="12" t="s">
        <v>86</v>
      </c>
      <c r="AW787" s="12" t="s">
        <v>41</v>
      </c>
      <c r="AX787" s="12" t="s">
        <v>79</v>
      </c>
      <c r="AY787" s="152" t="s">
        <v>178</v>
      </c>
    </row>
    <row r="788" spans="2:65" s="12" customFormat="1" ht="10.199999999999999">
      <c r="B788" s="150"/>
      <c r="D788" s="151" t="s">
        <v>189</v>
      </c>
      <c r="E788" s="152" t="s">
        <v>32</v>
      </c>
      <c r="F788" s="153" t="s">
        <v>2813</v>
      </c>
      <c r="H788" s="152" t="s">
        <v>32</v>
      </c>
      <c r="I788" s="154"/>
      <c r="L788" s="150"/>
      <c r="M788" s="155"/>
      <c r="T788" s="156"/>
      <c r="AT788" s="152" t="s">
        <v>189</v>
      </c>
      <c r="AU788" s="152" t="s">
        <v>199</v>
      </c>
      <c r="AV788" s="12" t="s">
        <v>86</v>
      </c>
      <c r="AW788" s="12" t="s">
        <v>41</v>
      </c>
      <c r="AX788" s="12" t="s">
        <v>79</v>
      </c>
      <c r="AY788" s="152" t="s">
        <v>178</v>
      </c>
    </row>
    <row r="789" spans="2:65" s="12" customFormat="1" ht="10.199999999999999">
      <c r="B789" s="150"/>
      <c r="D789" s="151" t="s">
        <v>189</v>
      </c>
      <c r="E789" s="152" t="s">
        <v>32</v>
      </c>
      <c r="F789" s="153" t="s">
        <v>3259</v>
      </c>
      <c r="H789" s="152" t="s">
        <v>32</v>
      </c>
      <c r="I789" s="154"/>
      <c r="L789" s="150"/>
      <c r="M789" s="155"/>
      <c r="T789" s="156"/>
      <c r="AT789" s="152" t="s">
        <v>189</v>
      </c>
      <c r="AU789" s="152" t="s">
        <v>199</v>
      </c>
      <c r="AV789" s="12" t="s">
        <v>86</v>
      </c>
      <c r="AW789" s="12" t="s">
        <v>41</v>
      </c>
      <c r="AX789" s="12" t="s">
        <v>79</v>
      </c>
      <c r="AY789" s="152" t="s">
        <v>178</v>
      </c>
    </row>
    <row r="790" spans="2:65" s="12" customFormat="1" ht="10.199999999999999">
      <c r="B790" s="150"/>
      <c r="D790" s="151" t="s">
        <v>189</v>
      </c>
      <c r="E790" s="152" t="s">
        <v>32</v>
      </c>
      <c r="F790" s="153" t="s">
        <v>393</v>
      </c>
      <c r="H790" s="152" t="s">
        <v>32</v>
      </c>
      <c r="I790" s="154"/>
      <c r="L790" s="150"/>
      <c r="M790" s="155"/>
      <c r="T790" s="156"/>
      <c r="AT790" s="152" t="s">
        <v>189</v>
      </c>
      <c r="AU790" s="152" t="s">
        <v>199</v>
      </c>
      <c r="AV790" s="12" t="s">
        <v>86</v>
      </c>
      <c r="AW790" s="12" t="s">
        <v>41</v>
      </c>
      <c r="AX790" s="12" t="s">
        <v>79</v>
      </c>
      <c r="AY790" s="152" t="s">
        <v>178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283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199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2" customFormat="1" ht="10.199999999999999">
      <c r="B792" s="150"/>
      <c r="D792" s="151" t="s">
        <v>189</v>
      </c>
      <c r="E792" s="152" t="s">
        <v>32</v>
      </c>
      <c r="F792" s="153" t="s">
        <v>3347</v>
      </c>
      <c r="H792" s="152" t="s">
        <v>32</v>
      </c>
      <c r="I792" s="154"/>
      <c r="L792" s="150"/>
      <c r="M792" s="155"/>
      <c r="T792" s="156"/>
      <c r="AT792" s="152" t="s">
        <v>189</v>
      </c>
      <c r="AU792" s="152" t="s">
        <v>199</v>
      </c>
      <c r="AV792" s="12" t="s">
        <v>86</v>
      </c>
      <c r="AW792" s="12" t="s">
        <v>41</v>
      </c>
      <c r="AX792" s="12" t="s">
        <v>79</v>
      </c>
      <c r="AY792" s="152" t="s">
        <v>178</v>
      </c>
    </row>
    <row r="793" spans="2:65" s="13" customFormat="1" ht="20.399999999999999">
      <c r="B793" s="157"/>
      <c r="D793" s="151" t="s">
        <v>189</v>
      </c>
      <c r="E793" s="158" t="s">
        <v>32</v>
      </c>
      <c r="F793" s="159" t="s">
        <v>3478</v>
      </c>
      <c r="H793" s="160">
        <v>12.1</v>
      </c>
      <c r="I793" s="161"/>
      <c r="L793" s="157"/>
      <c r="M793" s="162"/>
      <c r="T793" s="163"/>
      <c r="AT793" s="158" t="s">
        <v>189</v>
      </c>
      <c r="AU793" s="158" t="s">
        <v>199</v>
      </c>
      <c r="AV793" s="13" t="s">
        <v>88</v>
      </c>
      <c r="AW793" s="13" t="s">
        <v>41</v>
      </c>
      <c r="AX793" s="13" t="s">
        <v>79</v>
      </c>
      <c r="AY793" s="158" t="s">
        <v>178</v>
      </c>
    </row>
    <row r="794" spans="2:65" s="14" customFormat="1" ht="10.199999999999999">
      <c r="B794" s="164"/>
      <c r="D794" s="151" t="s">
        <v>189</v>
      </c>
      <c r="E794" s="165" t="s">
        <v>32</v>
      </c>
      <c r="F794" s="166" t="s">
        <v>192</v>
      </c>
      <c r="H794" s="167">
        <v>12.1</v>
      </c>
      <c r="I794" s="168"/>
      <c r="L794" s="164"/>
      <c r="M794" s="169"/>
      <c r="T794" s="170"/>
      <c r="AT794" s="165" t="s">
        <v>189</v>
      </c>
      <c r="AU794" s="165" t="s">
        <v>199</v>
      </c>
      <c r="AV794" s="14" t="s">
        <v>185</v>
      </c>
      <c r="AW794" s="14" t="s">
        <v>41</v>
      </c>
      <c r="AX794" s="14" t="s">
        <v>86</v>
      </c>
      <c r="AY794" s="165" t="s">
        <v>178</v>
      </c>
    </row>
    <row r="795" spans="2:65" s="1" customFormat="1" ht="33" customHeight="1">
      <c r="B795" s="34"/>
      <c r="C795" s="133" t="s">
        <v>789</v>
      </c>
      <c r="D795" s="133" t="s">
        <v>180</v>
      </c>
      <c r="E795" s="134" t="s">
        <v>603</v>
      </c>
      <c r="F795" s="135" t="s">
        <v>604</v>
      </c>
      <c r="G795" s="136" t="s">
        <v>234</v>
      </c>
      <c r="H795" s="137">
        <v>12.1</v>
      </c>
      <c r="I795" s="138"/>
      <c r="J795" s="139">
        <f>ROUND(I795*H795,2)</f>
        <v>0</v>
      </c>
      <c r="K795" s="135" t="s">
        <v>184</v>
      </c>
      <c r="L795" s="34"/>
      <c r="M795" s="140" t="s">
        <v>32</v>
      </c>
      <c r="N795" s="141" t="s">
        <v>50</v>
      </c>
      <c r="P795" s="142">
        <f>O795*H795</f>
        <v>0</v>
      </c>
      <c r="Q795" s="142">
        <v>0</v>
      </c>
      <c r="R795" s="142">
        <f>Q795*H795</f>
        <v>0</v>
      </c>
      <c r="S795" s="142">
        <v>0</v>
      </c>
      <c r="T795" s="143">
        <f>S795*H795</f>
        <v>0</v>
      </c>
      <c r="AR795" s="144" t="s">
        <v>185</v>
      </c>
      <c r="AT795" s="144" t="s">
        <v>180</v>
      </c>
      <c r="AU795" s="144" t="s">
        <v>199</v>
      </c>
      <c r="AY795" s="18" t="s">
        <v>178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8" t="s">
        <v>86</v>
      </c>
      <c r="BK795" s="145">
        <f>ROUND(I795*H795,2)</f>
        <v>0</v>
      </c>
      <c r="BL795" s="18" t="s">
        <v>185</v>
      </c>
      <c r="BM795" s="144" t="s">
        <v>3479</v>
      </c>
    </row>
    <row r="796" spans="2:65" s="1" customFormat="1" ht="10.199999999999999">
      <c r="B796" s="34"/>
      <c r="D796" s="146" t="s">
        <v>187</v>
      </c>
      <c r="F796" s="147" t="s">
        <v>606</v>
      </c>
      <c r="I796" s="148"/>
      <c r="L796" s="34"/>
      <c r="M796" s="149"/>
      <c r="T796" s="55"/>
      <c r="AT796" s="18" t="s">
        <v>187</v>
      </c>
      <c r="AU796" s="18" t="s">
        <v>199</v>
      </c>
    </row>
    <row r="797" spans="2:65" s="12" customFormat="1" ht="10.199999999999999">
      <c r="B797" s="150"/>
      <c r="D797" s="151" t="s">
        <v>189</v>
      </c>
      <c r="E797" s="152" t="s">
        <v>32</v>
      </c>
      <c r="F797" s="153" t="s">
        <v>190</v>
      </c>
      <c r="H797" s="152" t="s">
        <v>32</v>
      </c>
      <c r="I797" s="154"/>
      <c r="L797" s="150"/>
      <c r="M797" s="155"/>
      <c r="T797" s="156"/>
      <c r="AT797" s="152" t="s">
        <v>189</v>
      </c>
      <c r="AU797" s="152" t="s">
        <v>199</v>
      </c>
      <c r="AV797" s="12" t="s">
        <v>86</v>
      </c>
      <c r="AW797" s="12" t="s">
        <v>41</v>
      </c>
      <c r="AX797" s="12" t="s">
        <v>79</v>
      </c>
      <c r="AY797" s="152" t="s">
        <v>178</v>
      </c>
    </row>
    <row r="798" spans="2:65" s="12" customFormat="1" ht="10.199999999999999">
      <c r="B798" s="150"/>
      <c r="D798" s="151" t="s">
        <v>189</v>
      </c>
      <c r="E798" s="152" t="s">
        <v>32</v>
      </c>
      <c r="F798" s="153" t="s">
        <v>2813</v>
      </c>
      <c r="H798" s="152" t="s">
        <v>32</v>
      </c>
      <c r="I798" s="154"/>
      <c r="L798" s="150"/>
      <c r="M798" s="155"/>
      <c r="T798" s="156"/>
      <c r="AT798" s="152" t="s">
        <v>189</v>
      </c>
      <c r="AU798" s="152" t="s">
        <v>199</v>
      </c>
      <c r="AV798" s="12" t="s">
        <v>86</v>
      </c>
      <c r="AW798" s="12" t="s">
        <v>41</v>
      </c>
      <c r="AX798" s="12" t="s">
        <v>79</v>
      </c>
      <c r="AY798" s="152" t="s">
        <v>178</v>
      </c>
    </row>
    <row r="799" spans="2:65" s="12" customFormat="1" ht="10.199999999999999">
      <c r="B799" s="150"/>
      <c r="D799" s="151" t="s">
        <v>189</v>
      </c>
      <c r="E799" s="152" t="s">
        <v>32</v>
      </c>
      <c r="F799" s="153" t="s">
        <v>3259</v>
      </c>
      <c r="H799" s="152" t="s">
        <v>32</v>
      </c>
      <c r="I799" s="154"/>
      <c r="L799" s="150"/>
      <c r="M799" s="155"/>
      <c r="T799" s="156"/>
      <c r="AT799" s="152" t="s">
        <v>189</v>
      </c>
      <c r="AU799" s="152" t="s">
        <v>199</v>
      </c>
      <c r="AV799" s="12" t="s">
        <v>86</v>
      </c>
      <c r="AW799" s="12" t="s">
        <v>41</v>
      </c>
      <c r="AX799" s="12" t="s">
        <v>79</v>
      </c>
      <c r="AY799" s="152" t="s">
        <v>178</v>
      </c>
    </row>
    <row r="800" spans="2:65" s="12" customFormat="1" ht="10.199999999999999">
      <c r="B800" s="150"/>
      <c r="D800" s="151" t="s">
        <v>189</v>
      </c>
      <c r="E800" s="152" t="s">
        <v>32</v>
      </c>
      <c r="F800" s="153" t="s">
        <v>393</v>
      </c>
      <c r="H800" s="152" t="s">
        <v>32</v>
      </c>
      <c r="I800" s="154"/>
      <c r="L800" s="150"/>
      <c r="M800" s="155"/>
      <c r="T800" s="156"/>
      <c r="AT800" s="152" t="s">
        <v>189</v>
      </c>
      <c r="AU800" s="152" t="s">
        <v>199</v>
      </c>
      <c r="AV800" s="12" t="s">
        <v>86</v>
      </c>
      <c r="AW800" s="12" t="s">
        <v>41</v>
      </c>
      <c r="AX800" s="12" t="s">
        <v>79</v>
      </c>
      <c r="AY800" s="152" t="s">
        <v>178</v>
      </c>
    </row>
    <row r="801" spans="2:65" s="12" customFormat="1" ht="10.199999999999999">
      <c r="B801" s="150"/>
      <c r="D801" s="151" t="s">
        <v>189</v>
      </c>
      <c r="E801" s="152" t="s">
        <v>32</v>
      </c>
      <c r="F801" s="153" t="s">
        <v>283</v>
      </c>
      <c r="H801" s="152" t="s">
        <v>32</v>
      </c>
      <c r="I801" s="154"/>
      <c r="L801" s="150"/>
      <c r="M801" s="155"/>
      <c r="T801" s="156"/>
      <c r="AT801" s="152" t="s">
        <v>189</v>
      </c>
      <c r="AU801" s="152" t="s">
        <v>199</v>
      </c>
      <c r="AV801" s="12" t="s">
        <v>86</v>
      </c>
      <c r="AW801" s="12" t="s">
        <v>41</v>
      </c>
      <c r="AX801" s="12" t="s">
        <v>79</v>
      </c>
      <c r="AY801" s="152" t="s">
        <v>178</v>
      </c>
    </row>
    <row r="802" spans="2:65" s="12" customFormat="1" ht="10.199999999999999">
      <c r="B802" s="150"/>
      <c r="D802" s="151" t="s">
        <v>189</v>
      </c>
      <c r="E802" s="152" t="s">
        <v>32</v>
      </c>
      <c r="F802" s="153" t="s">
        <v>3347</v>
      </c>
      <c r="H802" s="152" t="s">
        <v>32</v>
      </c>
      <c r="I802" s="154"/>
      <c r="L802" s="150"/>
      <c r="M802" s="155"/>
      <c r="T802" s="156"/>
      <c r="AT802" s="152" t="s">
        <v>189</v>
      </c>
      <c r="AU802" s="152" t="s">
        <v>199</v>
      </c>
      <c r="AV802" s="12" t="s">
        <v>86</v>
      </c>
      <c r="AW802" s="12" t="s">
        <v>41</v>
      </c>
      <c r="AX802" s="12" t="s">
        <v>79</v>
      </c>
      <c r="AY802" s="152" t="s">
        <v>178</v>
      </c>
    </row>
    <row r="803" spans="2:65" s="13" customFormat="1" ht="20.399999999999999">
      <c r="B803" s="157"/>
      <c r="D803" s="151" t="s">
        <v>189</v>
      </c>
      <c r="E803" s="158" t="s">
        <v>32</v>
      </c>
      <c r="F803" s="159" t="s">
        <v>3478</v>
      </c>
      <c r="H803" s="160">
        <v>12.1</v>
      </c>
      <c r="I803" s="161"/>
      <c r="L803" s="157"/>
      <c r="M803" s="162"/>
      <c r="T803" s="163"/>
      <c r="AT803" s="158" t="s">
        <v>189</v>
      </c>
      <c r="AU803" s="158" t="s">
        <v>199</v>
      </c>
      <c r="AV803" s="13" t="s">
        <v>88</v>
      </c>
      <c r="AW803" s="13" t="s">
        <v>41</v>
      </c>
      <c r="AX803" s="13" t="s">
        <v>79</v>
      </c>
      <c r="AY803" s="158" t="s">
        <v>178</v>
      </c>
    </row>
    <row r="804" spans="2:65" s="14" customFormat="1" ht="10.199999999999999">
      <c r="B804" s="164"/>
      <c r="D804" s="151" t="s">
        <v>189</v>
      </c>
      <c r="E804" s="165" t="s">
        <v>32</v>
      </c>
      <c r="F804" s="166" t="s">
        <v>192</v>
      </c>
      <c r="H804" s="167">
        <v>12.1</v>
      </c>
      <c r="I804" s="168"/>
      <c r="L804" s="164"/>
      <c r="M804" s="169"/>
      <c r="T804" s="170"/>
      <c r="AT804" s="165" t="s">
        <v>189</v>
      </c>
      <c r="AU804" s="165" t="s">
        <v>199</v>
      </c>
      <c r="AV804" s="14" t="s">
        <v>185</v>
      </c>
      <c r="AW804" s="14" t="s">
        <v>41</v>
      </c>
      <c r="AX804" s="14" t="s">
        <v>86</v>
      </c>
      <c r="AY804" s="165" t="s">
        <v>178</v>
      </c>
    </row>
    <row r="805" spans="2:65" s="1" customFormat="1" ht="49.05" customHeight="1">
      <c r="B805" s="34"/>
      <c r="C805" s="133" t="s">
        <v>795</v>
      </c>
      <c r="D805" s="133" t="s">
        <v>180</v>
      </c>
      <c r="E805" s="134" t="s">
        <v>608</v>
      </c>
      <c r="F805" s="135" t="s">
        <v>609</v>
      </c>
      <c r="G805" s="136" t="s">
        <v>234</v>
      </c>
      <c r="H805" s="137">
        <v>15.4</v>
      </c>
      <c r="I805" s="138"/>
      <c r="J805" s="139">
        <f>ROUND(I805*H805,2)</f>
        <v>0</v>
      </c>
      <c r="K805" s="135" t="s">
        <v>184</v>
      </c>
      <c r="L805" s="34"/>
      <c r="M805" s="140" t="s">
        <v>32</v>
      </c>
      <c r="N805" s="141" t="s">
        <v>50</v>
      </c>
      <c r="P805" s="142">
        <f>O805*H805</f>
        <v>0</v>
      </c>
      <c r="Q805" s="142">
        <v>0</v>
      </c>
      <c r="R805" s="142">
        <f>Q805*H805</f>
        <v>0</v>
      </c>
      <c r="S805" s="142">
        <v>0</v>
      </c>
      <c r="T805" s="143">
        <f>S805*H805</f>
        <v>0</v>
      </c>
      <c r="AR805" s="144" t="s">
        <v>185</v>
      </c>
      <c r="AT805" s="144" t="s">
        <v>180</v>
      </c>
      <c r="AU805" s="144" t="s">
        <v>199</v>
      </c>
      <c r="AY805" s="18" t="s">
        <v>178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86</v>
      </c>
      <c r="BK805" s="145">
        <f>ROUND(I805*H805,2)</f>
        <v>0</v>
      </c>
      <c r="BL805" s="18" t="s">
        <v>185</v>
      </c>
      <c r="BM805" s="144" t="s">
        <v>3480</v>
      </c>
    </row>
    <row r="806" spans="2:65" s="1" customFormat="1" ht="10.199999999999999">
      <c r="B806" s="34"/>
      <c r="D806" s="146" t="s">
        <v>187</v>
      </c>
      <c r="F806" s="147" t="s">
        <v>611</v>
      </c>
      <c r="I806" s="148"/>
      <c r="L806" s="34"/>
      <c r="M806" s="149"/>
      <c r="T806" s="55"/>
      <c r="AT806" s="18" t="s">
        <v>187</v>
      </c>
      <c r="AU806" s="18" t="s">
        <v>199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190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199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2" customFormat="1" ht="10.199999999999999">
      <c r="B808" s="150"/>
      <c r="D808" s="151" t="s">
        <v>189</v>
      </c>
      <c r="E808" s="152" t="s">
        <v>32</v>
      </c>
      <c r="F808" s="153" t="s">
        <v>2813</v>
      </c>
      <c r="H808" s="152" t="s">
        <v>32</v>
      </c>
      <c r="I808" s="154"/>
      <c r="L808" s="150"/>
      <c r="M808" s="155"/>
      <c r="T808" s="156"/>
      <c r="AT808" s="152" t="s">
        <v>189</v>
      </c>
      <c r="AU808" s="152" t="s">
        <v>199</v>
      </c>
      <c r="AV808" s="12" t="s">
        <v>86</v>
      </c>
      <c r="AW808" s="12" t="s">
        <v>41</v>
      </c>
      <c r="AX808" s="12" t="s">
        <v>79</v>
      </c>
      <c r="AY808" s="152" t="s">
        <v>178</v>
      </c>
    </row>
    <row r="809" spans="2:65" s="12" customFormat="1" ht="10.199999999999999">
      <c r="B809" s="150"/>
      <c r="D809" s="151" t="s">
        <v>189</v>
      </c>
      <c r="E809" s="152" t="s">
        <v>32</v>
      </c>
      <c r="F809" s="153" t="s">
        <v>3259</v>
      </c>
      <c r="H809" s="152" t="s">
        <v>32</v>
      </c>
      <c r="I809" s="154"/>
      <c r="L809" s="150"/>
      <c r="M809" s="155"/>
      <c r="T809" s="156"/>
      <c r="AT809" s="152" t="s">
        <v>189</v>
      </c>
      <c r="AU809" s="152" t="s">
        <v>199</v>
      </c>
      <c r="AV809" s="12" t="s">
        <v>86</v>
      </c>
      <c r="AW809" s="12" t="s">
        <v>41</v>
      </c>
      <c r="AX809" s="12" t="s">
        <v>79</v>
      </c>
      <c r="AY809" s="152" t="s">
        <v>178</v>
      </c>
    </row>
    <row r="810" spans="2:65" s="12" customFormat="1" ht="10.199999999999999">
      <c r="B810" s="150"/>
      <c r="D810" s="151" t="s">
        <v>189</v>
      </c>
      <c r="E810" s="152" t="s">
        <v>32</v>
      </c>
      <c r="F810" s="153" t="s">
        <v>393</v>
      </c>
      <c r="H810" s="152" t="s">
        <v>32</v>
      </c>
      <c r="I810" s="154"/>
      <c r="L810" s="150"/>
      <c r="M810" s="155"/>
      <c r="T810" s="156"/>
      <c r="AT810" s="152" t="s">
        <v>189</v>
      </c>
      <c r="AU810" s="152" t="s">
        <v>199</v>
      </c>
      <c r="AV810" s="12" t="s">
        <v>86</v>
      </c>
      <c r="AW810" s="12" t="s">
        <v>41</v>
      </c>
      <c r="AX810" s="12" t="s">
        <v>79</v>
      </c>
      <c r="AY810" s="152" t="s">
        <v>178</v>
      </c>
    </row>
    <row r="811" spans="2:65" s="12" customFormat="1" ht="10.199999999999999">
      <c r="B811" s="150"/>
      <c r="D811" s="151" t="s">
        <v>189</v>
      </c>
      <c r="E811" s="152" t="s">
        <v>32</v>
      </c>
      <c r="F811" s="153" t="s">
        <v>523</v>
      </c>
      <c r="H811" s="152" t="s">
        <v>32</v>
      </c>
      <c r="I811" s="154"/>
      <c r="L811" s="150"/>
      <c r="M811" s="155"/>
      <c r="T811" s="156"/>
      <c r="AT811" s="152" t="s">
        <v>189</v>
      </c>
      <c r="AU811" s="152" t="s">
        <v>199</v>
      </c>
      <c r="AV811" s="12" t="s">
        <v>86</v>
      </c>
      <c r="AW811" s="12" t="s">
        <v>41</v>
      </c>
      <c r="AX811" s="12" t="s">
        <v>79</v>
      </c>
      <c r="AY811" s="152" t="s">
        <v>178</v>
      </c>
    </row>
    <row r="812" spans="2:65" s="12" customFormat="1" ht="10.199999999999999">
      <c r="B812" s="150"/>
      <c r="D812" s="151" t="s">
        <v>189</v>
      </c>
      <c r="E812" s="152" t="s">
        <v>32</v>
      </c>
      <c r="F812" s="153" t="s">
        <v>3347</v>
      </c>
      <c r="H812" s="152" t="s">
        <v>32</v>
      </c>
      <c r="I812" s="154"/>
      <c r="L812" s="150"/>
      <c r="M812" s="155"/>
      <c r="T812" s="156"/>
      <c r="AT812" s="152" t="s">
        <v>189</v>
      </c>
      <c r="AU812" s="152" t="s">
        <v>199</v>
      </c>
      <c r="AV812" s="12" t="s">
        <v>86</v>
      </c>
      <c r="AW812" s="12" t="s">
        <v>41</v>
      </c>
      <c r="AX812" s="12" t="s">
        <v>79</v>
      </c>
      <c r="AY812" s="152" t="s">
        <v>178</v>
      </c>
    </row>
    <row r="813" spans="2:65" s="13" customFormat="1" ht="10.199999999999999">
      <c r="B813" s="157"/>
      <c r="D813" s="151" t="s">
        <v>189</v>
      </c>
      <c r="E813" s="158" t="s">
        <v>32</v>
      </c>
      <c r="F813" s="159" t="s">
        <v>3453</v>
      </c>
      <c r="H813" s="160">
        <v>15.4</v>
      </c>
      <c r="I813" s="161"/>
      <c r="L813" s="157"/>
      <c r="M813" s="162"/>
      <c r="T813" s="163"/>
      <c r="AT813" s="158" t="s">
        <v>189</v>
      </c>
      <c r="AU813" s="158" t="s">
        <v>199</v>
      </c>
      <c r="AV813" s="13" t="s">
        <v>88</v>
      </c>
      <c r="AW813" s="13" t="s">
        <v>41</v>
      </c>
      <c r="AX813" s="13" t="s">
        <v>79</v>
      </c>
      <c r="AY813" s="158" t="s">
        <v>178</v>
      </c>
    </row>
    <row r="814" spans="2:65" s="14" customFormat="1" ht="10.199999999999999">
      <c r="B814" s="164"/>
      <c r="D814" s="151" t="s">
        <v>189</v>
      </c>
      <c r="E814" s="165" t="s">
        <v>32</v>
      </c>
      <c r="F814" s="166" t="s">
        <v>192</v>
      </c>
      <c r="H814" s="167">
        <v>15.4</v>
      </c>
      <c r="I814" s="168"/>
      <c r="L814" s="164"/>
      <c r="M814" s="169"/>
      <c r="T814" s="170"/>
      <c r="AT814" s="165" t="s">
        <v>189</v>
      </c>
      <c r="AU814" s="165" t="s">
        <v>199</v>
      </c>
      <c r="AV814" s="14" t="s">
        <v>185</v>
      </c>
      <c r="AW814" s="14" t="s">
        <v>41</v>
      </c>
      <c r="AX814" s="14" t="s">
        <v>86</v>
      </c>
      <c r="AY814" s="165" t="s">
        <v>178</v>
      </c>
    </row>
    <row r="815" spans="2:65" s="1" customFormat="1" ht="24.15" customHeight="1">
      <c r="B815" s="34"/>
      <c r="C815" s="133" t="s">
        <v>800</v>
      </c>
      <c r="D815" s="133" t="s">
        <v>180</v>
      </c>
      <c r="E815" s="134" t="s">
        <v>613</v>
      </c>
      <c r="F815" s="135" t="s">
        <v>614</v>
      </c>
      <c r="G815" s="136" t="s">
        <v>234</v>
      </c>
      <c r="H815" s="137">
        <v>12.1</v>
      </c>
      <c r="I815" s="138"/>
      <c r="J815" s="139">
        <f>ROUND(I815*H815,2)</f>
        <v>0</v>
      </c>
      <c r="K815" s="135" t="s">
        <v>184</v>
      </c>
      <c r="L815" s="34"/>
      <c r="M815" s="140" t="s">
        <v>32</v>
      </c>
      <c r="N815" s="141" t="s">
        <v>50</v>
      </c>
      <c r="P815" s="142">
        <f>O815*H815</f>
        <v>0</v>
      </c>
      <c r="Q815" s="142">
        <v>0</v>
      </c>
      <c r="R815" s="142">
        <f>Q815*H815</f>
        <v>0</v>
      </c>
      <c r="S815" s="142">
        <v>0</v>
      </c>
      <c r="T815" s="143">
        <f>S815*H815</f>
        <v>0</v>
      </c>
      <c r="AR815" s="144" t="s">
        <v>185</v>
      </c>
      <c r="AT815" s="144" t="s">
        <v>180</v>
      </c>
      <c r="AU815" s="144" t="s">
        <v>199</v>
      </c>
      <c r="AY815" s="18" t="s">
        <v>178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86</v>
      </c>
      <c r="BK815" s="145">
        <f>ROUND(I815*H815,2)</f>
        <v>0</v>
      </c>
      <c r="BL815" s="18" t="s">
        <v>185</v>
      </c>
      <c r="BM815" s="144" t="s">
        <v>3481</v>
      </c>
    </row>
    <row r="816" spans="2:65" s="1" customFormat="1" ht="10.199999999999999">
      <c r="B816" s="34"/>
      <c r="D816" s="146" t="s">
        <v>187</v>
      </c>
      <c r="F816" s="147" t="s">
        <v>616</v>
      </c>
      <c r="I816" s="148"/>
      <c r="L816" s="34"/>
      <c r="M816" s="149"/>
      <c r="T816" s="55"/>
      <c r="AT816" s="18" t="s">
        <v>187</v>
      </c>
      <c r="AU816" s="18" t="s">
        <v>199</v>
      </c>
    </row>
    <row r="817" spans="2:65" s="12" customFormat="1" ht="10.199999999999999">
      <c r="B817" s="150"/>
      <c r="D817" s="151" t="s">
        <v>189</v>
      </c>
      <c r="E817" s="152" t="s">
        <v>32</v>
      </c>
      <c r="F817" s="153" t="s">
        <v>190</v>
      </c>
      <c r="H817" s="152" t="s">
        <v>32</v>
      </c>
      <c r="I817" s="154"/>
      <c r="L817" s="150"/>
      <c r="M817" s="155"/>
      <c r="T817" s="156"/>
      <c r="AT817" s="152" t="s">
        <v>189</v>
      </c>
      <c r="AU817" s="152" t="s">
        <v>199</v>
      </c>
      <c r="AV817" s="12" t="s">
        <v>86</v>
      </c>
      <c r="AW817" s="12" t="s">
        <v>41</v>
      </c>
      <c r="AX817" s="12" t="s">
        <v>79</v>
      </c>
      <c r="AY817" s="152" t="s">
        <v>178</v>
      </c>
    </row>
    <row r="818" spans="2:65" s="12" customFormat="1" ht="10.199999999999999">
      <c r="B818" s="150"/>
      <c r="D818" s="151" t="s">
        <v>189</v>
      </c>
      <c r="E818" s="152" t="s">
        <v>32</v>
      </c>
      <c r="F818" s="153" t="s">
        <v>2813</v>
      </c>
      <c r="H818" s="152" t="s">
        <v>32</v>
      </c>
      <c r="I818" s="154"/>
      <c r="L818" s="150"/>
      <c r="M818" s="155"/>
      <c r="T818" s="156"/>
      <c r="AT818" s="152" t="s">
        <v>189</v>
      </c>
      <c r="AU818" s="152" t="s">
        <v>199</v>
      </c>
      <c r="AV818" s="12" t="s">
        <v>86</v>
      </c>
      <c r="AW818" s="12" t="s">
        <v>41</v>
      </c>
      <c r="AX818" s="12" t="s">
        <v>79</v>
      </c>
      <c r="AY818" s="152" t="s">
        <v>178</v>
      </c>
    </row>
    <row r="819" spans="2:65" s="12" customFormat="1" ht="10.199999999999999">
      <c r="B819" s="150"/>
      <c r="D819" s="151" t="s">
        <v>189</v>
      </c>
      <c r="E819" s="152" t="s">
        <v>32</v>
      </c>
      <c r="F819" s="153" t="s">
        <v>3259</v>
      </c>
      <c r="H819" s="152" t="s">
        <v>32</v>
      </c>
      <c r="I819" s="154"/>
      <c r="L819" s="150"/>
      <c r="M819" s="155"/>
      <c r="T819" s="156"/>
      <c r="AT819" s="152" t="s">
        <v>189</v>
      </c>
      <c r="AU819" s="152" t="s">
        <v>199</v>
      </c>
      <c r="AV819" s="12" t="s">
        <v>86</v>
      </c>
      <c r="AW819" s="12" t="s">
        <v>41</v>
      </c>
      <c r="AX819" s="12" t="s">
        <v>79</v>
      </c>
      <c r="AY819" s="152" t="s">
        <v>178</v>
      </c>
    </row>
    <row r="820" spans="2:65" s="12" customFormat="1" ht="10.199999999999999">
      <c r="B820" s="150"/>
      <c r="D820" s="151" t="s">
        <v>189</v>
      </c>
      <c r="E820" s="152" t="s">
        <v>32</v>
      </c>
      <c r="F820" s="153" t="s">
        <v>393</v>
      </c>
      <c r="H820" s="152" t="s">
        <v>32</v>
      </c>
      <c r="I820" s="154"/>
      <c r="L820" s="150"/>
      <c r="M820" s="155"/>
      <c r="T820" s="156"/>
      <c r="AT820" s="152" t="s">
        <v>189</v>
      </c>
      <c r="AU820" s="152" t="s">
        <v>199</v>
      </c>
      <c r="AV820" s="12" t="s">
        <v>86</v>
      </c>
      <c r="AW820" s="12" t="s">
        <v>41</v>
      </c>
      <c r="AX820" s="12" t="s">
        <v>79</v>
      </c>
      <c r="AY820" s="152" t="s">
        <v>178</v>
      </c>
    </row>
    <row r="821" spans="2:65" s="12" customFormat="1" ht="10.199999999999999">
      <c r="B821" s="150"/>
      <c r="D821" s="151" t="s">
        <v>189</v>
      </c>
      <c r="E821" s="152" t="s">
        <v>32</v>
      </c>
      <c r="F821" s="153" t="s">
        <v>283</v>
      </c>
      <c r="H821" s="152" t="s">
        <v>32</v>
      </c>
      <c r="I821" s="154"/>
      <c r="L821" s="150"/>
      <c r="M821" s="155"/>
      <c r="T821" s="156"/>
      <c r="AT821" s="152" t="s">
        <v>189</v>
      </c>
      <c r="AU821" s="152" t="s">
        <v>199</v>
      </c>
      <c r="AV821" s="12" t="s">
        <v>86</v>
      </c>
      <c r="AW821" s="12" t="s">
        <v>41</v>
      </c>
      <c r="AX821" s="12" t="s">
        <v>79</v>
      </c>
      <c r="AY821" s="152" t="s">
        <v>178</v>
      </c>
    </row>
    <row r="822" spans="2:65" s="12" customFormat="1" ht="10.199999999999999">
      <c r="B822" s="150"/>
      <c r="D822" s="151" t="s">
        <v>189</v>
      </c>
      <c r="E822" s="152" t="s">
        <v>32</v>
      </c>
      <c r="F822" s="153" t="s">
        <v>3347</v>
      </c>
      <c r="H822" s="152" t="s">
        <v>32</v>
      </c>
      <c r="I822" s="154"/>
      <c r="L822" s="150"/>
      <c r="M822" s="155"/>
      <c r="T822" s="156"/>
      <c r="AT822" s="152" t="s">
        <v>189</v>
      </c>
      <c r="AU822" s="152" t="s">
        <v>199</v>
      </c>
      <c r="AV822" s="12" t="s">
        <v>86</v>
      </c>
      <c r="AW822" s="12" t="s">
        <v>41</v>
      </c>
      <c r="AX822" s="12" t="s">
        <v>79</v>
      </c>
      <c r="AY822" s="152" t="s">
        <v>178</v>
      </c>
    </row>
    <row r="823" spans="2:65" s="13" customFormat="1" ht="10.199999999999999">
      <c r="B823" s="157"/>
      <c r="D823" s="151" t="s">
        <v>189</v>
      </c>
      <c r="E823" s="158" t="s">
        <v>32</v>
      </c>
      <c r="F823" s="159" t="s">
        <v>3451</v>
      </c>
      <c r="H823" s="160">
        <v>12.1</v>
      </c>
      <c r="I823" s="161"/>
      <c r="L823" s="157"/>
      <c r="M823" s="162"/>
      <c r="T823" s="163"/>
      <c r="AT823" s="158" t="s">
        <v>189</v>
      </c>
      <c r="AU823" s="158" t="s">
        <v>199</v>
      </c>
      <c r="AV823" s="13" t="s">
        <v>88</v>
      </c>
      <c r="AW823" s="13" t="s">
        <v>41</v>
      </c>
      <c r="AX823" s="13" t="s">
        <v>79</v>
      </c>
      <c r="AY823" s="158" t="s">
        <v>178</v>
      </c>
    </row>
    <row r="824" spans="2:65" s="14" customFormat="1" ht="10.199999999999999">
      <c r="B824" s="164"/>
      <c r="D824" s="151" t="s">
        <v>189</v>
      </c>
      <c r="E824" s="165" t="s">
        <v>32</v>
      </c>
      <c r="F824" s="166" t="s">
        <v>192</v>
      </c>
      <c r="H824" s="167">
        <v>12.1</v>
      </c>
      <c r="I824" s="168"/>
      <c r="L824" s="164"/>
      <c r="M824" s="169"/>
      <c r="T824" s="170"/>
      <c r="AT824" s="165" t="s">
        <v>189</v>
      </c>
      <c r="AU824" s="165" t="s">
        <v>199</v>
      </c>
      <c r="AV824" s="14" t="s">
        <v>185</v>
      </c>
      <c r="AW824" s="14" t="s">
        <v>41</v>
      </c>
      <c r="AX824" s="14" t="s">
        <v>86</v>
      </c>
      <c r="AY824" s="165" t="s">
        <v>178</v>
      </c>
    </row>
    <row r="825" spans="2:65" s="1" customFormat="1" ht="24.15" customHeight="1">
      <c r="B825" s="34"/>
      <c r="C825" s="133" t="s">
        <v>802</v>
      </c>
      <c r="D825" s="133" t="s">
        <v>180</v>
      </c>
      <c r="E825" s="134" t="s">
        <v>618</v>
      </c>
      <c r="F825" s="135" t="s">
        <v>619</v>
      </c>
      <c r="G825" s="136" t="s">
        <v>234</v>
      </c>
      <c r="H825" s="137">
        <v>48.4</v>
      </c>
      <c r="I825" s="138"/>
      <c r="J825" s="139">
        <f>ROUND(I825*H825,2)</f>
        <v>0</v>
      </c>
      <c r="K825" s="135" t="s">
        <v>184</v>
      </c>
      <c r="L825" s="34"/>
      <c r="M825" s="140" t="s">
        <v>32</v>
      </c>
      <c r="N825" s="141" t="s">
        <v>50</v>
      </c>
      <c r="P825" s="142">
        <f>O825*H825</f>
        <v>0</v>
      </c>
      <c r="Q825" s="142">
        <v>0</v>
      </c>
      <c r="R825" s="142">
        <f>Q825*H825</f>
        <v>0</v>
      </c>
      <c r="S825" s="142">
        <v>0</v>
      </c>
      <c r="T825" s="143">
        <f>S825*H825</f>
        <v>0</v>
      </c>
      <c r="AR825" s="144" t="s">
        <v>185</v>
      </c>
      <c r="AT825" s="144" t="s">
        <v>180</v>
      </c>
      <c r="AU825" s="144" t="s">
        <v>199</v>
      </c>
      <c r="AY825" s="18" t="s">
        <v>178</v>
      </c>
      <c r="BE825" s="145">
        <f>IF(N825="základní",J825,0)</f>
        <v>0</v>
      </c>
      <c r="BF825" s="145">
        <f>IF(N825="snížená",J825,0)</f>
        <v>0</v>
      </c>
      <c r="BG825" s="145">
        <f>IF(N825="zákl. přenesená",J825,0)</f>
        <v>0</v>
      </c>
      <c r="BH825" s="145">
        <f>IF(N825="sníž. přenesená",J825,0)</f>
        <v>0</v>
      </c>
      <c r="BI825" s="145">
        <f>IF(N825="nulová",J825,0)</f>
        <v>0</v>
      </c>
      <c r="BJ825" s="18" t="s">
        <v>86</v>
      </c>
      <c r="BK825" s="145">
        <f>ROUND(I825*H825,2)</f>
        <v>0</v>
      </c>
      <c r="BL825" s="18" t="s">
        <v>185</v>
      </c>
      <c r="BM825" s="144" t="s">
        <v>3482</v>
      </c>
    </row>
    <row r="826" spans="2:65" s="1" customFormat="1" ht="10.199999999999999">
      <c r="B826" s="34"/>
      <c r="D826" s="146" t="s">
        <v>187</v>
      </c>
      <c r="F826" s="147" t="s">
        <v>621</v>
      </c>
      <c r="I826" s="148"/>
      <c r="L826" s="34"/>
      <c r="M826" s="149"/>
      <c r="T826" s="55"/>
      <c r="AT826" s="18" t="s">
        <v>187</v>
      </c>
      <c r="AU826" s="18" t="s">
        <v>199</v>
      </c>
    </row>
    <row r="827" spans="2:65" s="13" customFormat="1" ht="10.199999999999999">
      <c r="B827" s="157"/>
      <c r="D827" s="151" t="s">
        <v>189</v>
      </c>
      <c r="E827" s="158" t="s">
        <v>32</v>
      </c>
      <c r="F827" s="159" t="s">
        <v>3483</v>
      </c>
      <c r="H827" s="160">
        <v>20.9</v>
      </c>
      <c r="I827" s="161"/>
      <c r="L827" s="157"/>
      <c r="M827" s="162"/>
      <c r="T827" s="163"/>
      <c r="AT827" s="158" t="s">
        <v>189</v>
      </c>
      <c r="AU827" s="158" t="s">
        <v>199</v>
      </c>
      <c r="AV827" s="13" t="s">
        <v>88</v>
      </c>
      <c r="AW827" s="13" t="s">
        <v>41</v>
      </c>
      <c r="AX827" s="13" t="s">
        <v>79</v>
      </c>
      <c r="AY827" s="158" t="s">
        <v>178</v>
      </c>
    </row>
    <row r="828" spans="2:65" s="13" customFormat="1" ht="10.199999999999999">
      <c r="B828" s="157"/>
      <c r="D828" s="151" t="s">
        <v>189</v>
      </c>
      <c r="E828" s="158" t="s">
        <v>32</v>
      </c>
      <c r="F828" s="159" t="s">
        <v>3484</v>
      </c>
      <c r="H828" s="160">
        <v>15.4</v>
      </c>
      <c r="I828" s="161"/>
      <c r="L828" s="157"/>
      <c r="M828" s="162"/>
      <c r="T828" s="163"/>
      <c r="AT828" s="158" t="s">
        <v>189</v>
      </c>
      <c r="AU828" s="158" t="s">
        <v>199</v>
      </c>
      <c r="AV828" s="13" t="s">
        <v>88</v>
      </c>
      <c r="AW828" s="13" t="s">
        <v>41</v>
      </c>
      <c r="AX828" s="13" t="s">
        <v>79</v>
      </c>
      <c r="AY828" s="158" t="s">
        <v>178</v>
      </c>
    </row>
    <row r="829" spans="2:65" s="13" customFormat="1" ht="10.199999999999999">
      <c r="B829" s="157"/>
      <c r="D829" s="151" t="s">
        <v>189</v>
      </c>
      <c r="E829" s="158" t="s">
        <v>32</v>
      </c>
      <c r="F829" s="159" t="s">
        <v>3485</v>
      </c>
      <c r="H829" s="160">
        <v>12.1</v>
      </c>
      <c r="I829" s="161"/>
      <c r="L829" s="157"/>
      <c r="M829" s="162"/>
      <c r="T829" s="163"/>
      <c r="AT829" s="158" t="s">
        <v>189</v>
      </c>
      <c r="AU829" s="158" t="s">
        <v>199</v>
      </c>
      <c r="AV829" s="13" t="s">
        <v>88</v>
      </c>
      <c r="AW829" s="13" t="s">
        <v>41</v>
      </c>
      <c r="AX829" s="13" t="s">
        <v>79</v>
      </c>
      <c r="AY829" s="158" t="s">
        <v>178</v>
      </c>
    </row>
    <row r="830" spans="2:65" s="14" customFormat="1" ht="10.199999999999999">
      <c r="B830" s="164"/>
      <c r="D830" s="151" t="s">
        <v>189</v>
      </c>
      <c r="E830" s="165" t="s">
        <v>32</v>
      </c>
      <c r="F830" s="166" t="s">
        <v>192</v>
      </c>
      <c r="H830" s="167">
        <v>48.4</v>
      </c>
      <c r="I830" s="168"/>
      <c r="L830" s="164"/>
      <c r="M830" s="169"/>
      <c r="T830" s="170"/>
      <c r="AT830" s="165" t="s">
        <v>189</v>
      </c>
      <c r="AU830" s="165" t="s">
        <v>199</v>
      </c>
      <c r="AV830" s="14" t="s">
        <v>185</v>
      </c>
      <c r="AW830" s="14" t="s">
        <v>41</v>
      </c>
      <c r="AX830" s="14" t="s">
        <v>86</v>
      </c>
      <c r="AY830" s="165" t="s">
        <v>178</v>
      </c>
    </row>
    <row r="831" spans="2:65" s="1" customFormat="1" ht="44.25" customHeight="1">
      <c r="B831" s="34"/>
      <c r="C831" s="133" t="s">
        <v>808</v>
      </c>
      <c r="D831" s="133" t="s">
        <v>180</v>
      </c>
      <c r="E831" s="134" t="s">
        <v>626</v>
      </c>
      <c r="F831" s="135" t="s">
        <v>627</v>
      </c>
      <c r="G831" s="136" t="s">
        <v>234</v>
      </c>
      <c r="H831" s="137">
        <v>20.9</v>
      </c>
      <c r="I831" s="138"/>
      <c r="J831" s="139">
        <f>ROUND(I831*H831,2)</f>
        <v>0</v>
      </c>
      <c r="K831" s="135" t="s">
        <v>184</v>
      </c>
      <c r="L831" s="34"/>
      <c r="M831" s="140" t="s">
        <v>32</v>
      </c>
      <c r="N831" s="141" t="s">
        <v>50</v>
      </c>
      <c r="P831" s="142">
        <f>O831*H831</f>
        <v>0</v>
      </c>
      <c r="Q831" s="142">
        <v>0</v>
      </c>
      <c r="R831" s="142">
        <f>Q831*H831</f>
        <v>0</v>
      </c>
      <c r="S831" s="142">
        <v>0</v>
      </c>
      <c r="T831" s="143">
        <f>S831*H831</f>
        <v>0</v>
      </c>
      <c r="AR831" s="144" t="s">
        <v>185</v>
      </c>
      <c r="AT831" s="144" t="s">
        <v>180</v>
      </c>
      <c r="AU831" s="144" t="s">
        <v>199</v>
      </c>
      <c r="AY831" s="18" t="s">
        <v>178</v>
      </c>
      <c r="BE831" s="145">
        <f>IF(N831="základní",J831,0)</f>
        <v>0</v>
      </c>
      <c r="BF831" s="145">
        <f>IF(N831="snížená",J831,0)</f>
        <v>0</v>
      </c>
      <c r="BG831" s="145">
        <f>IF(N831="zákl. přenesená",J831,0)</f>
        <v>0</v>
      </c>
      <c r="BH831" s="145">
        <f>IF(N831="sníž. přenesená",J831,0)</f>
        <v>0</v>
      </c>
      <c r="BI831" s="145">
        <f>IF(N831="nulová",J831,0)</f>
        <v>0</v>
      </c>
      <c r="BJ831" s="18" t="s">
        <v>86</v>
      </c>
      <c r="BK831" s="145">
        <f>ROUND(I831*H831,2)</f>
        <v>0</v>
      </c>
      <c r="BL831" s="18" t="s">
        <v>185</v>
      </c>
      <c r="BM831" s="144" t="s">
        <v>3486</v>
      </c>
    </row>
    <row r="832" spans="2:65" s="1" customFormat="1" ht="10.199999999999999">
      <c r="B832" s="34"/>
      <c r="D832" s="146" t="s">
        <v>187</v>
      </c>
      <c r="F832" s="147" t="s">
        <v>629</v>
      </c>
      <c r="I832" s="148"/>
      <c r="L832" s="34"/>
      <c r="M832" s="149"/>
      <c r="T832" s="55"/>
      <c r="AT832" s="18" t="s">
        <v>187</v>
      </c>
      <c r="AU832" s="18" t="s">
        <v>199</v>
      </c>
    </row>
    <row r="833" spans="2:65" s="12" customFormat="1" ht="10.199999999999999">
      <c r="B833" s="150"/>
      <c r="D833" s="151" t="s">
        <v>189</v>
      </c>
      <c r="E833" s="152" t="s">
        <v>32</v>
      </c>
      <c r="F833" s="153" t="s">
        <v>190</v>
      </c>
      <c r="H833" s="152" t="s">
        <v>32</v>
      </c>
      <c r="I833" s="154"/>
      <c r="L833" s="150"/>
      <c r="M833" s="155"/>
      <c r="T833" s="156"/>
      <c r="AT833" s="152" t="s">
        <v>189</v>
      </c>
      <c r="AU833" s="152" t="s">
        <v>199</v>
      </c>
      <c r="AV833" s="12" t="s">
        <v>86</v>
      </c>
      <c r="AW833" s="12" t="s">
        <v>41</v>
      </c>
      <c r="AX833" s="12" t="s">
        <v>79</v>
      </c>
      <c r="AY833" s="152" t="s">
        <v>178</v>
      </c>
    </row>
    <row r="834" spans="2:65" s="12" customFormat="1" ht="10.199999999999999">
      <c r="B834" s="150"/>
      <c r="D834" s="151" t="s">
        <v>189</v>
      </c>
      <c r="E834" s="152" t="s">
        <v>32</v>
      </c>
      <c r="F834" s="153" t="s">
        <v>2813</v>
      </c>
      <c r="H834" s="152" t="s">
        <v>32</v>
      </c>
      <c r="I834" s="154"/>
      <c r="L834" s="150"/>
      <c r="M834" s="155"/>
      <c r="T834" s="156"/>
      <c r="AT834" s="152" t="s">
        <v>189</v>
      </c>
      <c r="AU834" s="152" t="s">
        <v>199</v>
      </c>
      <c r="AV834" s="12" t="s">
        <v>86</v>
      </c>
      <c r="AW834" s="12" t="s">
        <v>41</v>
      </c>
      <c r="AX834" s="12" t="s">
        <v>79</v>
      </c>
      <c r="AY834" s="152" t="s">
        <v>178</v>
      </c>
    </row>
    <row r="835" spans="2:65" s="12" customFormat="1" ht="10.199999999999999">
      <c r="B835" s="150"/>
      <c r="D835" s="151" t="s">
        <v>189</v>
      </c>
      <c r="E835" s="152" t="s">
        <v>32</v>
      </c>
      <c r="F835" s="153" t="s">
        <v>3259</v>
      </c>
      <c r="H835" s="152" t="s">
        <v>32</v>
      </c>
      <c r="I835" s="154"/>
      <c r="L835" s="150"/>
      <c r="M835" s="155"/>
      <c r="T835" s="156"/>
      <c r="AT835" s="152" t="s">
        <v>189</v>
      </c>
      <c r="AU835" s="152" t="s">
        <v>199</v>
      </c>
      <c r="AV835" s="12" t="s">
        <v>86</v>
      </c>
      <c r="AW835" s="12" t="s">
        <v>41</v>
      </c>
      <c r="AX835" s="12" t="s">
        <v>79</v>
      </c>
      <c r="AY835" s="152" t="s">
        <v>178</v>
      </c>
    </row>
    <row r="836" spans="2:65" s="12" customFormat="1" ht="10.199999999999999">
      <c r="B836" s="150"/>
      <c r="D836" s="151" t="s">
        <v>189</v>
      </c>
      <c r="E836" s="152" t="s">
        <v>32</v>
      </c>
      <c r="F836" s="153" t="s">
        <v>393</v>
      </c>
      <c r="H836" s="152" t="s">
        <v>32</v>
      </c>
      <c r="I836" s="154"/>
      <c r="L836" s="150"/>
      <c r="M836" s="155"/>
      <c r="T836" s="156"/>
      <c r="AT836" s="152" t="s">
        <v>189</v>
      </c>
      <c r="AU836" s="152" t="s">
        <v>199</v>
      </c>
      <c r="AV836" s="12" t="s">
        <v>86</v>
      </c>
      <c r="AW836" s="12" t="s">
        <v>41</v>
      </c>
      <c r="AX836" s="12" t="s">
        <v>79</v>
      </c>
      <c r="AY836" s="152" t="s">
        <v>178</v>
      </c>
    </row>
    <row r="837" spans="2:65" s="12" customFormat="1" ht="10.199999999999999">
      <c r="B837" s="150"/>
      <c r="D837" s="151" t="s">
        <v>189</v>
      </c>
      <c r="E837" s="152" t="s">
        <v>32</v>
      </c>
      <c r="F837" s="153" t="s">
        <v>537</v>
      </c>
      <c r="H837" s="152" t="s">
        <v>32</v>
      </c>
      <c r="I837" s="154"/>
      <c r="L837" s="150"/>
      <c r="M837" s="155"/>
      <c r="T837" s="156"/>
      <c r="AT837" s="152" t="s">
        <v>189</v>
      </c>
      <c r="AU837" s="152" t="s">
        <v>199</v>
      </c>
      <c r="AV837" s="12" t="s">
        <v>86</v>
      </c>
      <c r="AW837" s="12" t="s">
        <v>41</v>
      </c>
      <c r="AX837" s="12" t="s">
        <v>79</v>
      </c>
      <c r="AY837" s="152" t="s">
        <v>178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3347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199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3" customFormat="1" ht="10.199999999999999">
      <c r="B839" s="157"/>
      <c r="D839" s="151" t="s">
        <v>189</v>
      </c>
      <c r="E839" s="158" t="s">
        <v>32</v>
      </c>
      <c r="F839" s="159" t="s">
        <v>3456</v>
      </c>
      <c r="H839" s="160">
        <v>20.9</v>
      </c>
      <c r="I839" s="161"/>
      <c r="L839" s="157"/>
      <c r="M839" s="162"/>
      <c r="T839" s="163"/>
      <c r="AT839" s="158" t="s">
        <v>189</v>
      </c>
      <c r="AU839" s="158" t="s">
        <v>199</v>
      </c>
      <c r="AV839" s="13" t="s">
        <v>88</v>
      </c>
      <c r="AW839" s="13" t="s">
        <v>41</v>
      </c>
      <c r="AX839" s="13" t="s">
        <v>79</v>
      </c>
      <c r="AY839" s="158" t="s">
        <v>178</v>
      </c>
    </row>
    <row r="840" spans="2:65" s="14" customFormat="1" ht="10.199999999999999">
      <c r="B840" s="164"/>
      <c r="D840" s="151" t="s">
        <v>189</v>
      </c>
      <c r="E840" s="165" t="s">
        <v>32</v>
      </c>
      <c r="F840" s="166" t="s">
        <v>192</v>
      </c>
      <c r="H840" s="167">
        <v>20.9</v>
      </c>
      <c r="I840" s="168"/>
      <c r="L840" s="164"/>
      <c r="M840" s="169"/>
      <c r="T840" s="170"/>
      <c r="AT840" s="165" t="s">
        <v>189</v>
      </c>
      <c r="AU840" s="165" t="s">
        <v>199</v>
      </c>
      <c r="AV840" s="14" t="s">
        <v>185</v>
      </c>
      <c r="AW840" s="14" t="s">
        <v>41</v>
      </c>
      <c r="AX840" s="14" t="s">
        <v>86</v>
      </c>
      <c r="AY840" s="165" t="s">
        <v>178</v>
      </c>
    </row>
    <row r="841" spans="2:65" s="1" customFormat="1" ht="44.25" customHeight="1">
      <c r="B841" s="34"/>
      <c r="C841" s="133" t="s">
        <v>813</v>
      </c>
      <c r="D841" s="133" t="s">
        <v>180</v>
      </c>
      <c r="E841" s="134" t="s">
        <v>1142</v>
      </c>
      <c r="F841" s="135" t="s">
        <v>1143</v>
      </c>
      <c r="G841" s="136" t="s">
        <v>234</v>
      </c>
      <c r="H841" s="137">
        <v>15.4</v>
      </c>
      <c r="I841" s="138"/>
      <c r="J841" s="139">
        <f>ROUND(I841*H841,2)</f>
        <v>0</v>
      </c>
      <c r="K841" s="135" t="s">
        <v>184</v>
      </c>
      <c r="L841" s="34"/>
      <c r="M841" s="140" t="s">
        <v>32</v>
      </c>
      <c r="N841" s="141" t="s">
        <v>50</v>
      </c>
      <c r="P841" s="142">
        <f>O841*H841</f>
        <v>0</v>
      </c>
      <c r="Q841" s="142">
        <v>0</v>
      </c>
      <c r="R841" s="142">
        <f>Q841*H841</f>
        <v>0</v>
      </c>
      <c r="S841" s="142">
        <v>0</v>
      </c>
      <c r="T841" s="143">
        <f>S841*H841</f>
        <v>0</v>
      </c>
      <c r="AR841" s="144" t="s">
        <v>185</v>
      </c>
      <c r="AT841" s="144" t="s">
        <v>180</v>
      </c>
      <c r="AU841" s="144" t="s">
        <v>199</v>
      </c>
      <c r="AY841" s="18" t="s">
        <v>178</v>
      </c>
      <c r="BE841" s="145">
        <f>IF(N841="základní",J841,0)</f>
        <v>0</v>
      </c>
      <c r="BF841" s="145">
        <f>IF(N841="snížená",J841,0)</f>
        <v>0</v>
      </c>
      <c r="BG841" s="145">
        <f>IF(N841="zákl. přenesená",J841,0)</f>
        <v>0</v>
      </c>
      <c r="BH841" s="145">
        <f>IF(N841="sníž. přenesená",J841,0)</f>
        <v>0</v>
      </c>
      <c r="BI841" s="145">
        <f>IF(N841="nulová",J841,0)</f>
        <v>0</v>
      </c>
      <c r="BJ841" s="18" t="s">
        <v>86</v>
      </c>
      <c r="BK841" s="145">
        <f>ROUND(I841*H841,2)</f>
        <v>0</v>
      </c>
      <c r="BL841" s="18" t="s">
        <v>185</v>
      </c>
      <c r="BM841" s="144" t="s">
        <v>3487</v>
      </c>
    </row>
    <row r="842" spans="2:65" s="1" customFormat="1" ht="10.199999999999999">
      <c r="B842" s="34"/>
      <c r="D842" s="146" t="s">
        <v>187</v>
      </c>
      <c r="F842" s="147" t="s">
        <v>1145</v>
      </c>
      <c r="I842" s="148"/>
      <c r="L842" s="34"/>
      <c r="M842" s="149"/>
      <c r="T842" s="55"/>
      <c r="AT842" s="18" t="s">
        <v>187</v>
      </c>
      <c r="AU842" s="18" t="s">
        <v>199</v>
      </c>
    </row>
    <row r="843" spans="2:65" s="12" customFormat="1" ht="10.199999999999999">
      <c r="B843" s="150"/>
      <c r="D843" s="151" t="s">
        <v>189</v>
      </c>
      <c r="E843" s="152" t="s">
        <v>32</v>
      </c>
      <c r="F843" s="153" t="s">
        <v>190</v>
      </c>
      <c r="H843" s="152" t="s">
        <v>32</v>
      </c>
      <c r="I843" s="154"/>
      <c r="L843" s="150"/>
      <c r="M843" s="155"/>
      <c r="T843" s="156"/>
      <c r="AT843" s="152" t="s">
        <v>189</v>
      </c>
      <c r="AU843" s="152" t="s">
        <v>199</v>
      </c>
      <c r="AV843" s="12" t="s">
        <v>86</v>
      </c>
      <c r="AW843" s="12" t="s">
        <v>41</v>
      </c>
      <c r="AX843" s="12" t="s">
        <v>79</v>
      </c>
      <c r="AY843" s="152" t="s">
        <v>178</v>
      </c>
    </row>
    <row r="844" spans="2:65" s="12" customFormat="1" ht="10.199999999999999">
      <c r="B844" s="150"/>
      <c r="D844" s="151" t="s">
        <v>189</v>
      </c>
      <c r="E844" s="152" t="s">
        <v>32</v>
      </c>
      <c r="F844" s="153" t="s">
        <v>2813</v>
      </c>
      <c r="H844" s="152" t="s">
        <v>32</v>
      </c>
      <c r="I844" s="154"/>
      <c r="L844" s="150"/>
      <c r="M844" s="155"/>
      <c r="T844" s="156"/>
      <c r="AT844" s="152" t="s">
        <v>189</v>
      </c>
      <c r="AU844" s="152" t="s">
        <v>199</v>
      </c>
      <c r="AV844" s="12" t="s">
        <v>86</v>
      </c>
      <c r="AW844" s="12" t="s">
        <v>41</v>
      </c>
      <c r="AX844" s="12" t="s">
        <v>79</v>
      </c>
      <c r="AY844" s="152" t="s">
        <v>178</v>
      </c>
    </row>
    <row r="845" spans="2:65" s="12" customFormat="1" ht="10.199999999999999">
      <c r="B845" s="150"/>
      <c r="D845" s="151" t="s">
        <v>189</v>
      </c>
      <c r="E845" s="152" t="s">
        <v>32</v>
      </c>
      <c r="F845" s="153" t="s">
        <v>3259</v>
      </c>
      <c r="H845" s="152" t="s">
        <v>32</v>
      </c>
      <c r="I845" s="154"/>
      <c r="L845" s="150"/>
      <c r="M845" s="155"/>
      <c r="T845" s="156"/>
      <c r="AT845" s="152" t="s">
        <v>189</v>
      </c>
      <c r="AU845" s="152" t="s">
        <v>199</v>
      </c>
      <c r="AV845" s="12" t="s">
        <v>86</v>
      </c>
      <c r="AW845" s="12" t="s">
        <v>41</v>
      </c>
      <c r="AX845" s="12" t="s">
        <v>79</v>
      </c>
      <c r="AY845" s="152" t="s">
        <v>178</v>
      </c>
    </row>
    <row r="846" spans="2:65" s="12" customFormat="1" ht="10.199999999999999">
      <c r="B846" s="150"/>
      <c r="D846" s="151" t="s">
        <v>189</v>
      </c>
      <c r="E846" s="152" t="s">
        <v>32</v>
      </c>
      <c r="F846" s="153" t="s">
        <v>393</v>
      </c>
      <c r="H846" s="152" t="s">
        <v>32</v>
      </c>
      <c r="I846" s="154"/>
      <c r="L846" s="150"/>
      <c r="M846" s="155"/>
      <c r="T846" s="156"/>
      <c r="AT846" s="152" t="s">
        <v>189</v>
      </c>
      <c r="AU846" s="152" t="s">
        <v>199</v>
      </c>
      <c r="AV846" s="12" t="s">
        <v>86</v>
      </c>
      <c r="AW846" s="12" t="s">
        <v>41</v>
      </c>
      <c r="AX846" s="12" t="s">
        <v>79</v>
      </c>
      <c r="AY846" s="152" t="s">
        <v>178</v>
      </c>
    </row>
    <row r="847" spans="2:65" s="12" customFormat="1" ht="10.199999999999999">
      <c r="B847" s="150"/>
      <c r="D847" s="151" t="s">
        <v>189</v>
      </c>
      <c r="E847" s="152" t="s">
        <v>32</v>
      </c>
      <c r="F847" s="153" t="s">
        <v>523</v>
      </c>
      <c r="H847" s="152" t="s">
        <v>32</v>
      </c>
      <c r="I847" s="154"/>
      <c r="L847" s="150"/>
      <c r="M847" s="155"/>
      <c r="T847" s="156"/>
      <c r="AT847" s="152" t="s">
        <v>189</v>
      </c>
      <c r="AU847" s="152" t="s">
        <v>199</v>
      </c>
      <c r="AV847" s="12" t="s">
        <v>86</v>
      </c>
      <c r="AW847" s="12" t="s">
        <v>41</v>
      </c>
      <c r="AX847" s="12" t="s">
        <v>79</v>
      </c>
      <c r="AY847" s="152" t="s">
        <v>178</v>
      </c>
    </row>
    <row r="848" spans="2:65" s="12" customFormat="1" ht="10.199999999999999">
      <c r="B848" s="150"/>
      <c r="D848" s="151" t="s">
        <v>189</v>
      </c>
      <c r="E848" s="152" t="s">
        <v>32</v>
      </c>
      <c r="F848" s="153" t="s">
        <v>3347</v>
      </c>
      <c r="H848" s="152" t="s">
        <v>32</v>
      </c>
      <c r="I848" s="154"/>
      <c r="L848" s="150"/>
      <c r="M848" s="155"/>
      <c r="T848" s="156"/>
      <c r="AT848" s="152" t="s">
        <v>189</v>
      </c>
      <c r="AU848" s="152" t="s">
        <v>199</v>
      </c>
      <c r="AV848" s="12" t="s">
        <v>86</v>
      </c>
      <c r="AW848" s="12" t="s">
        <v>41</v>
      </c>
      <c r="AX848" s="12" t="s">
        <v>79</v>
      </c>
      <c r="AY848" s="152" t="s">
        <v>178</v>
      </c>
    </row>
    <row r="849" spans="2:65" s="13" customFormat="1" ht="10.199999999999999">
      <c r="B849" s="157"/>
      <c r="D849" s="151" t="s">
        <v>189</v>
      </c>
      <c r="E849" s="158" t="s">
        <v>32</v>
      </c>
      <c r="F849" s="159" t="s">
        <v>3454</v>
      </c>
      <c r="H849" s="160">
        <v>15.4</v>
      </c>
      <c r="I849" s="161"/>
      <c r="L849" s="157"/>
      <c r="M849" s="162"/>
      <c r="T849" s="163"/>
      <c r="AT849" s="158" t="s">
        <v>189</v>
      </c>
      <c r="AU849" s="158" t="s">
        <v>199</v>
      </c>
      <c r="AV849" s="13" t="s">
        <v>88</v>
      </c>
      <c r="AW849" s="13" t="s">
        <v>41</v>
      </c>
      <c r="AX849" s="13" t="s">
        <v>79</v>
      </c>
      <c r="AY849" s="158" t="s">
        <v>178</v>
      </c>
    </row>
    <row r="850" spans="2:65" s="14" customFormat="1" ht="10.199999999999999">
      <c r="B850" s="164"/>
      <c r="D850" s="151" t="s">
        <v>189</v>
      </c>
      <c r="E850" s="165" t="s">
        <v>32</v>
      </c>
      <c r="F850" s="166" t="s">
        <v>192</v>
      </c>
      <c r="H850" s="167">
        <v>15.4</v>
      </c>
      <c r="I850" s="168"/>
      <c r="L850" s="164"/>
      <c r="M850" s="169"/>
      <c r="T850" s="170"/>
      <c r="AT850" s="165" t="s">
        <v>189</v>
      </c>
      <c r="AU850" s="165" t="s">
        <v>199</v>
      </c>
      <c r="AV850" s="14" t="s">
        <v>185</v>
      </c>
      <c r="AW850" s="14" t="s">
        <v>41</v>
      </c>
      <c r="AX850" s="14" t="s">
        <v>86</v>
      </c>
      <c r="AY850" s="165" t="s">
        <v>178</v>
      </c>
    </row>
    <row r="851" spans="2:65" s="1" customFormat="1" ht="24.15" customHeight="1">
      <c r="B851" s="34"/>
      <c r="C851" s="133" t="s">
        <v>815</v>
      </c>
      <c r="D851" s="133" t="s">
        <v>180</v>
      </c>
      <c r="E851" s="134" t="s">
        <v>642</v>
      </c>
      <c r="F851" s="135" t="s">
        <v>643</v>
      </c>
      <c r="G851" s="136" t="s">
        <v>234</v>
      </c>
      <c r="H851" s="137">
        <v>12.1</v>
      </c>
      <c r="I851" s="138"/>
      <c r="J851" s="139">
        <f>ROUND(I851*H851,2)</f>
        <v>0</v>
      </c>
      <c r="K851" s="135" t="s">
        <v>184</v>
      </c>
      <c r="L851" s="34"/>
      <c r="M851" s="140" t="s">
        <v>32</v>
      </c>
      <c r="N851" s="141" t="s">
        <v>50</v>
      </c>
      <c r="P851" s="142">
        <f>O851*H851</f>
        <v>0</v>
      </c>
      <c r="Q851" s="142">
        <v>6.8999999999999997E-4</v>
      </c>
      <c r="R851" s="142">
        <f>Q851*H851</f>
        <v>8.3489999999999988E-3</v>
      </c>
      <c r="S851" s="142">
        <v>0</v>
      </c>
      <c r="T851" s="143">
        <f>S851*H851</f>
        <v>0</v>
      </c>
      <c r="AR851" s="144" t="s">
        <v>185</v>
      </c>
      <c r="AT851" s="144" t="s">
        <v>180</v>
      </c>
      <c r="AU851" s="144" t="s">
        <v>199</v>
      </c>
      <c r="AY851" s="18" t="s">
        <v>178</v>
      </c>
      <c r="BE851" s="145">
        <f>IF(N851="základní",J851,0)</f>
        <v>0</v>
      </c>
      <c r="BF851" s="145">
        <f>IF(N851="snížená",J851,0)</f>
        <v>0</v>
      </c>
      <c r="BG851" s="145">
        <f>IF(N851="zákl. přenesená",J851,0)</f>
        <v>0</v>
      </c>
      <c r="BH851" s="145">
        <f>IF(N851="sníž. přenesená",J851,0)</f>
        <v>0</v>
      </c>
      <c r="BI851" s="145">
        <f>IF(N851="nulová",J851,0)</f>
        <v>0</v>
      </c>
      <c r="BJ851" s="18" t="s">
        <v>86</v>
      </c>
      <c r="BK851" s="145">
        <f>ROUND(I851*H851,2)</f>
        <v>0</v>
      </c>
      <c r="BL851" s="18" t="s">
        <v>185</v>
      </c>
      <c r="BM851" s="144" t="s">
        <v>3488</v>
      </c>
    </row>
    <row r="852" spans="2:65" s="1" customFormat="1" ht="10.199999999999999">
      <c r="B852" s="34"/>
      <c r="D852" s="146" t="s">
        <v>187</v>
      </c>
      <c r="F852" s="147" t="s">
        <v>645</v>
      </c>
      <c r="I852" s="148"/>
      <c r="L852" s="34"/>
      <c r="M852" s="149"/>
      <c r="T852" s="55"/>
      <c r="AT852" s="18" t="s">
        <v>187</v>
      </c>
      <c r="AU852" s="18" t="s">
        <v>199</v>
      </c>
    </row>
    <row r="853" spans="2:65" s="12" customFormat="1" ht="10.199999999999999">
      <c r="B853" s="150"/>
      <c r="D853" s="151" t="s">
        <v>189</v>
      </c>
      <c r="E853" s="152" t="s">
        <v>32</v>
      </c>
      <c r="F853" s="153" t="s">
        <v>190</v>
      </c>
      <c r="H853" s="152" t="s">
        <v>32</v>
      </c>
      <c r="I853" s="154"/>
      <c r="L853" s="150"/>
      <c r="M853" s="155"/>
      <c r="T853" s="156"/>
      <c r="AT853" s="152" t="s">
        <v>189</v>
      </c>
      <c r="AU853" s="152" t="s">
        <v>199</v>
      </c>
      <c r="AV853" s="12" t="s">
        <v>86</v>
      </c>
      <c r="AW853" s="12" t="s">
        <v>41</v>
      </c>
      <c r="AX853" s="12" t="s">
        <v>79</v>
      </c>
      <c r="AY853" s="152" t="s">
        <v>178</v>
      </c>
    </row>
    <row r="854" spans="2:65" s="12" customFormat="1" ht="10.199999999999999">
      <c r="B854" s="150"/>
      <c r="D854" s="151" t="s">
        <v>189</v>
      </c>
      <c r="E854" s="152" t="s">
        <v>32</v>
      </c>
      <c r="F854" s="153" t="s">
        <v>2813</v>
      </c>
      <c r="H854" s="152" t="s">
        <v>32</v>
      </c>
      <c r="I854" s="154"/>
      <c r="L854" s="150"/>
      <c r="M854" s="155"/>
      <c r="T854" s="156"/>
      <c r="AT854" s="152" t="s">
        <v>189</v>
      </c>
      <c r="AU854" s="152" t="s">
        <v>199</v>
      </c>
      <c r="AV854" s="12" t="s">
        <v>86</v>
      </c>
      <c r="AW854" s="12" t="s">
        <v>41</v>
      </c>
      <c r="AX854" s="12" t="s">
        <v>79</v>
      </c>
      <c r="AY854" s="152" t="s">
        <v>178</v>
      </c>
    </row>
    <row r="855" spans="2:65" s="12" customFormat="1" ht="10.199999999999999">
      <c r="B855" s="150"/>
      <c r="D855" s="151" t="s">
        <v>189</v>
      </c>
      <c r="E855" s="152" t="s">
        <v>32</v>
      </c>
      <c r="F855" s="153" t="s">
        <v>3259</v>
      </c>
      <c r="H855" s="152" t="s">
        <v>32</v>
      </c>
      <c r="I855" s="154"/>
      <c r="L855" s="150"/>
      <c r="M855" s="155"/>
      <c r="T855" s="156"/>
      <c r="AT855" s="152" t="s">
        <v>189</v>
      </c>
      <c r="AU855" s="152" t="s">
        <v>199</v>
      </c>
      <c r="AV855" s="12" t="s">
        <v>86</v>
      </c>
      <c r="AW855" s="12" t="s">
        <v>41</v>
      </c>
      <c r="AX855" s="12" t="s">
        <v>79</v>
      </c>
      <c r="AY855" s="152" t="s">
        <v>178</v>
      </c>
    </row>
    <row r="856" spans="2:65" s="12" customFormat="1" ht="10.199999999999999">
      <c r="B856" s="150"/>
      <c r="D856" s="151" t="s">
        <v>189</v>
      </c>
      <c r="E856" s="152" t="s">
        <v>32</v>
      </c>
      <c r="F856" s="153" t="s">
        <v>393</v>
      </c>
      <c r="H856" s="152" t="s">
        <v>32</v>
      </c>
      <c r="I856" s="154"/>
      <c r="L856" s="150"/>
      <c r="M856" s="155"/>
      <c r="T856" s="156"/>
      <c r="AT856" s="152" t="s">
        <v>189</v>
      </c>
      <c r="AU856" s="152" t="s">
        <v>199</v>
      </c>
      <c r="AV856" s="12" t="s">
        <v>86</v>
      </c>
      <c r="AW856" s="12" t="s">
        <v>41</v>
      </c>
      <c r="AX856" s="12" t="s">
        <v>79</v>
      </c>
      <c r="AY856" s="152" t="s">
        <v>178</v>
      </c>
    </row>
    <row r="857" spans="2:65" s="12" customFormat="1" ht="20.399999999999999">
      <c r="B857" s="150"/>
      <c r="D857" s="151" t="s">
        <v>189</v>
      </c>
      <c r="E857" s="152" t="s">
        <v>32</v>
      </c>
      <c r="F857" s="153" t="s">
        <v>646</v>
      </c>
      <c r="H857" s="152" t="s">
        <v>32</v>
      </c>
      <c r="I857" s="154"/>
      <c r="L857" s="150"/>
      <c r="M857" s="155"/>
      <c r="T857" s="156"/>
      <c r="AT857" s="152" t="s">
        <v>189</v>
      </c>
      <c r="AU857" s="152" t="s">
        <v>199</v>
      </c>
      <c r="AV857" s="12" t="s">
        <v>86</v>
      </c>
      <c r="AW857" s="12" t="s">
        <v>41</v>
      </c>
      <c r="AX857" s="12" t="s">
        <v>79</v>
      </c>
      <c r="AY857" s="152" t="s">
        <v>178</v>
      </c>
    </row>
    <row r="858" spans="2:65" s="12" customFormat="1" ht="10.199999999999999">
      <c r="B858" s="150"/>
      <c r="D858" s="151" t="s">
        <v>189</v>
      </c>
      <c r="E858" s="152" t="s">
        <v>32</v>
      </c>
      <c r="F858" s="153" t="s">
        <v>283</v>
      </c>
      <c r="H858" s="152" t="s">
        <v>32</v>
      </c>
      <c r="I858" s="154"/>
      <c r="L858" s="150"/>
      <c r="M858" s="155"/>
      <c r="T858" s="156"/>
      <c r="AT858" s="152" t="s">
        <v>189</v>
      </c>
      <c r="AU858" s="152" t="s">
        <v>199</v>
      </c>
      <c r="AV858" s="12" t="s">
        <v>86</v>
      </c>
      <c r="AW858" s="12" t="s">
        <v>41</v>
      </c>
      <c r="AX858" s="12" t="s">
        <v>79</v>
      </c>
      <c r="AY858" s="152" t="s">
        <v>178</v>
      </c>
    </row>
    <row r="859" spans="2:65" s="12" customFormat="1" ht="10.199999999999999">
      <c r="B859" s="150"/>
      <c r="D859" s="151" t="s">
        <v>189</v>
      </c>
      <c r="E859" s="152" t="s">
        <v>32</v>
      </c>
      <c r="F859" s="153" t="s">
        <v>3347</v>
      </c>
      <c r="H859" s="152" t="s">
        <v>32</v>
      </c>
      <c r="I859" s="154"/>
      <c r="L859" s="150"/>
      <c r="M859" s="155"/>
      <c r="T859" s="156"/>
      <c r="AT859" s="152" t="s">
        <v>189</v>
      </c>
      <c r="AU859" s="152" t="s">
        <v>199</v>
      </c>
      <c r="AV859" s="12" t="s">
        <v>86</v>
      </c>
      <c r="AW859" s="12" t="s">
        <v>41</v>
      </c>
      <c r="AX859" s="12" t="s">
        <v>79</v>
      </c>
      <c r="AY859" s="152" t="s">
        <v>178</v>
      </c>
    </row>
    <row r="860" spans="2:65" s="13" customFormat="1" ht="10.199999999999999">
      <c r="B860" s="157"/>
      <c r="D860" s="151" t="s">
        <v>189</v>
      </c>
      <c r="E860" s="158" t="s">
        <v>32</v>
      </c>
      <c r="F860" s="159" t="s">
        <v>3451</v>
      </c>
      <c r="H860" s="160">
        <v>12.1</v>
      </c>
      <c r="I860" s="161"/>
      <c r="L860" s="157"/>
      <c r="M860" s="162"/>
      <c r="T860" s="163"/>
      <c r="AT860" s="158" t="s">
        <v>189</v>
      </c>
      <c r="AU860" s="158" t="s">
        <v>199</v>
      </c>
      <c r="AV860" s="13" t="s">
        <v>88</v>
      </c>
      <c r="AW860" s="13" t="s">
        <v>41</v>
      </c>
      <c r="AX860" s="13" t="s">
        <v>79</v>
      </c>
      <c r="AY860" s="158" t="s">
        <v>178</v>
      </c>
    </row>
    <row r="861" spans="2:65" s="14" customFormat="1" ht="10.199999999999999">
      <c r="B861" s="164"/>
      <c r="D861" s="151" t="s">
        <v>189</v>
      </c>
      <c r="E861" s="165" t="s">
        <v>32</v>
      </c>
      <c r="F861" s="166" t="s">
        <v>192</v>
      </c>
      <c r="H861" s="167">
        <v>12.1</v>
      </c>
      <c r="I861" s="168"/>
      <c r="L861" s="164"/>
      <c r="M861" s="169"/>
      <c r="T861" s="170"/>
      <c r="AT861" s="165" t="s">
        <v>189</v>
      </c>
      <c r="AU861" s="165" t="s">
        <v>199</v>
      </c>
      <c r="AV861" s="14" t="s">
        <v>185</v>
      </c>
      <c r="AW861" s="14" t="s">
        <v>41</v>
      </c>
      <c r="AX861" s="14" t="s">
        <v>86</v>
      </c>
      <c r="AY861" s="165" t="s">
        <v>178</v>
      </c>
    </row>
    <row r="862" spans="2:65" s="1" customFormat="1" ht="62.7" customHeight="1">
      <c r="B862" s="34"/>
      <c r="C862" s="133" t="s">
        <v>820</v>
      </c>
      <c r="D862" s="133" t="s">
        <v>180</v>
      </c>
      <c r="E862" s="134" t="s">
        <v>649</v>
      </c>
      <c r="F862" s="135" t="s">
        <v>650</v>
      </c>
      <c r="G862" s="136" t="s">
        <v>202</v>
      </c>
      <c r="H862" s="137">
        <v>22</v>
      </c>
      <c r="I862" s="138"/>
      <c r="J862" s="139">
        <f>ROUND(I862*H862,2)</f>
        <v>0</v>
      </c>
      <c r="K862" s="135" t="s">
        <v>184</v>
      </c>
      <c r="L862" s="34"/>
      <c r="M862" s="140" t="s">
        <v>32</v>
      </c>
      <c r="N862" s="141" t="s">
        <v>50</v>
      </c>
      <c r="P862" s="142">
        <f>O862*H862</f>
        <v>0</v>
      </c>
      <c r="Q862" s="142">
        <v>6.0999999999999997E-4</v>
      </c>
      <c r="R862" s="142">
        <f>Q862*H862</f>
        <v>1.342E-2</v>
      </c>
      <c r="S862" s="142">
        <v>0</v>
      </c>
      <c r="T862" s="143">
        <f>S862*H862</f>
        <v>0</v>
      </c>
      <c r="AR862" s="144" t="s">
        <v>185</v>
      </c>
      <c r="AT862" s="144" t="s">
        <v>180</v>
      </c>
      <c r="AU862" s="144" t="s">
        <v>199</v>
      </c>
      <c r="AY862" s="18" t="s">
        <v>178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8" t="s">
        <v>86</v>
      </c>
      <c r="BK862" s="145">
        <f>ROUND(I862*H862,2)</f>
        <v>0</v>
      </c>
      <c r="BL862" s="18" t="s">
        <v>185</v>
      </c>
      <c r="BM862" s="144" t="s">
        <v>3489</v>
      </c>
    </row>
    <row r="863" spans="2:65" s="1" customFormat="1" ht="10.199999999999999">
      <c r="B863" s="34"/>
      <c r="D863" s="146" t="s">
        <v>187</v>
      </c>
      <c r="F863" s="147" t="s">
        <v>652</v>
      </c>
      <c r="I863" s="148"/>
      <c r="L863" s="34"/>
      <c r="M863" s="149"/>
      <c r="T863" s="55"/>
      <c r="AT863" s="18" t="s">
        <v>187</v>
      </c>
      <c r="AU863" s="18" t="s">
        <v>199</v>
      </c>
    </row>
    <row r="864" spans="2:65" s="12" customFormat="1" ht="10.199999999999999">
      <c r="B864" s="150"/>
      <c r="D864" s="151" t="s">
        <v>189</v>
      </c>
      <c r="E864" s="152" t="s">
        <v>32</v>
      </c>
      <c r="F864" s="153" t="s">
        <v>190</v>
      </c>
      <c r="H864" s="152" t="s">
        <v>32</v>
      </c>
      <c r="I864" s="154"/>
      <c r="L864" s="150"/>
      <c r="M864" s="155"/>
      <c r="T864" s="156"/>
      <c r="AT864" s="152" t="s">
        <v>189</v>
      </c>
      <c r="AU864" s="152" t="s">
        <v>199</v>
      </c>
      <c r="AV864" s="12" t="s">
        <v>86</v>
      </c>
      <c r="AW864" s="12" t="s">
        <v>41</v>
      </c>
      <c r="AX864" s="12" t="s">
        <v>79</v>
      </c>
      <c r="AY864" s="152" t="s">
        <v>178</v>
      </c>
    </row>
    <row r="865" spans="2:65" s="12" customFormat="1" ht="10.199999999999999">
      <c r="B865" s="150"/>
      <c r="D865" s="151" t="s">
        <v>189</v>
      </c>
      <c r="E865" s="152" t="s">
        <v>32</v>
      </c>
      <c r="F865" s="153" t="s">
        <v>2813</v>
      </c>
      <c r="H865" s="152" t="s">
        <v>32</v>
      </c>
      <c r="I865" s="154"/>
      <c r="L865" s="150"/>
      <c r="M865" s="155"/>
      <c r="T865" s="156"/>
      <c r="AT865" s="152" t="s">
        <v>189</v>
      </c>
      <c r="AU865" s="152" t="s">
        <v>199</v>
      </c>
      <c r="AV865" s="12" t="s">
        <v>86</v>
      </c>
      <c r="AW865" s="12" t="s">
        <v>41</v>
      </c>
      <c r="AX865" s="12" t="s">
        <v>79</v>
      </c>
      <c r="AY865" s="152" t="s">
        <v>178</v>
      </c>
    </row>
    <row r="866" spans="2:65" s="12" customFormat="1" ht="10.199999999999999">
      <c r="B866" s="150"/>
      <c r="D866" s="151" t="s">
        <v>189</v>
      </c>
      <c r="E866" s="152" t="s">
        <v>32</v>
      </c>
      <c r="F866" s="153" t="s">
        <v>3259</v>
      </c>
      <c r="H866" s="152" t="s">
        <v>32</v>
      </c>
      <c r="I866" s="154"/>
      <c r="L866" s="150"/>
      <c r="M866" s="155"/>
      <c r="T866" s="156"/>
      <c r="AT866" s="152" t="s">
        <v>189</v>
      </c>
      <c r="AU866" s="152" t="s">
        <v>199</v>
      </c>
      <c r="AV866" s="12" t="s">
        <v>86</v>
      </c>
      <c r="AW866" s="12" t="s">
        <v>41</v>
      </c>
      <c r="AX866" s="12" t="s">
        <v>79</v>
      </c>
      <c r="AY866" s="152" t="s">
        <v>178</v>
      </c>
    </row>
    <row r="867" spans="2:65" s="12" customFormat="1" ht="10.199999999999999">
      <c r="B867" s="150"/>
      <c r="D867" s="151" t="s">
        <v>189</v>
      </c>
      <c r="E867" s="152" t="s">
        <v>32</v>
      </c>
      <c r="F867" s="153" t="s">
        <v>393</v>
      </c>
      <c r="H867" s="152" t="s">
        <v>32</v>
      </c>
      <c r="I867" s="154"/>
      <c r="L867" s="150"/>
      <c r="M867" s="155"/>
      <c r="T867" s="156"/>
      <c r="AT867" s="152" t="s">
        <v>189</v>
      </c>
      <c r="AU867" s="152" t="s">
        <v>199</v>
      </c>
      <c r="AV867" s="12" t="s">
        <v>86</v>
      </c>
      <c r="AW867" s="12" t="s">
        <v>41</v>
      </c>
      <c r="AX867" s="12" t="s">
        <v>79</v>
      </c>
      <c r="AY867" s="152" t="s">
        <v>178</v>
      </c>
    </row>
    <row r="868" spans="2:65" s="12" customFormat="1" ht="10.199999999999999">
      <c r="B868" s="150"/>
      <c r="D868" s="151" t="s">
        <v>189</v>
      </c>
      <c r="E868" s="152" t="s">
        <v>32</v>
      </c>
      <c r="F868" s="153" t="s">
        <v>537</v>
      </c>
      <c r="H868" s="152" t="s">
        <v>32</v>
      </c>
      <c r="I868" s="154"/>
      <c r="L868" s="150"/>
      <c r="M868" s="155"/>
      <c r="T868" s="156"/>
      <c r="AT868" s="152" t="s">
        <v>189</v>
      </c>
      <c r="AU868" s="152" t="s">
        <v>199</v>
      </c>
      <c r="AV868" s="12" t="s">
        <v>86</v>
      </c>
      <c r="AW868" s="12" t="s">
        <v>41</v>
      </c>
      <c r="AX868" s="12" t="s">
        <v>79</v>
      </c>
      <c r="AY868" s="152" t="s">
        <v>178</v>
      </c>
    </row>
    <row r="869" spans="2:65" s="12" customFormat="1" ht="10.199999999999999">
      <c r="B869" s="150"/>
      <c r="D869" s="151" t="s">
        <v>189</v>
      </c>
      <c r="E869" s="152" t="s">
        <v>32</v>
      </c>
      <c r="F869" s="153" t="s">
        <v>3347</v>
      </c>
      <c r="H869" s="152" t="s">
        <v>32</v>
      </c>
      <c r="I869" s="154"/>
      <c r="L869" s="150"/>
      <c r="M869" s="155"/>
      <c r="T869" s="156"/>
      <c r="AT869" s="152" t="s">
        <v>189</v>
      </c>
      <c r="AU869" s="152" t="s">
        <v>199</v>
      </c>
      <c r="AV869" s="12" t="s">
        <v>86</v>
      </c>
      <c r="AW869" s="12" t="s">
        <v>41</v>
      </c>
      <c r="AX869" s="12" t="s">
        <v>79</v>
      </c>
      <c r="AY869" s="152" t="s">
        <v>178</v>
      </c>
    </row>
    <row r="870" spans="2:65" s="13" customFormat="1" ht="10.199999999999999">
      <c r="B870" s="157"/>
      <c r="D870" s="151" t="s">
        <v>189</v>
      </c>
      <c r="E870" s="158" t="s">
        <v>32</v>
      </c>
      <c r="F870" s="159" t="s">
        <v>3458</v>
      </c>
      <c r="H870" s="160">
        <v>22</v>
      </c>
      <c r="I870" s="161"/>
      <c r="L870" s="157"/>
      <c r="M870" s="162"/>
      <c r="T870" s="163"/>
      <c r="AT870" s="158" t="s">
        <v>189</v>
      </c>
      <c r="AU870" s="158" t="s">
        <v>199</v>
      </c>
      <c r="AV870" s="13" t="s">
        <v>88</v>
      </c>
      <c r="AW870" s="13" t="s">
        <v>41</v>
      </c>
      <c r="AX870" s="13" t="s">
        <v>79</v>
      </c>
      <c r="AY870" s="158" t="s">
        <v>178</v>
      </c>
    </row>
    <row r="871" spans="2:65" s="14" customFormat="1" ht="10.199999999999999">
      <c r="B871" s="164"/>
      <c r="D871" s="151" t="s">
        <v>189</v>
      </c>
      <c r="E871" s="165" t="s">
        <v>32</v>
      </c>
      <c r="F871" s="166" t="s">
        <v>192</v>
      </c>
      <c r="H871" s="167">
        <v>22</v>
      </c>
      <c r="I871" s="168"/>
      <c r="L871" s="164"/>
      <c r="M871" s="169"/>
      <c r="T871" s="170"/>
      <c r="AT871" s="165" t="s">
        <v>189</v>
      </c>
      <c r="AU871" s="165" t="s">
        <v>199</v>
      </c>
      <c r="AV871" s="14" t="s">
        <v>185</v>
      </c>
      <c r="AW871" s="14" t="s">
        <v>41</v>
      </c>
      <c r="AX871" s="14" t="s">
        <v>86</v>
      </c>
      <c r="AY871" s="165" t="s">
        <v>178</v>
      </c>
    </row>
    <row r="872" spans="2:65" s="1" customFormat="1" ht="37.799999999999997" customHeight="1">
      <c r="B872" s="34"/>
      <c r="C872" s="133" t="s">
        <v>824</v>
      </c>
      <c r="D872" s="133" t="s">
        <v>180</v>
      </c>
      <c r="E872" s="134" t="s">
        <v>654</v>
      </c>
      <c r="F872" s="135" t="s">
        <v>655</v>
      </c>
      <c r="G872" s="136" t="s">
        <v>202</v>
      </c>
      <c r="H872" s="137">
        <v>22</v>
      </c>
      <c r="I872" s="138"/>
      <c r="J872" s="139">
        <f>ROUND(I872*H872,2)</f>
        <v>0</v>
      </c>
      <c r="K872" s="135" t="s">
        <v>184</v>
      </c>
      <c r="L872" s="34"/>
      <c r="M872" s="140" t="s">
        <v>32</v>
      </c>
      <c r="N872" s="141" t="s">
        <v>50</v>
      </c>
      <c r="P872" s="142">
        <f>O872*H872</f>
        <v>0</v>
      </c>
      <c r="Q872" s="142">
        <v>0</v>
      </c>
      <c r="R872" s="142">
        <f>Q872*H872</f>
        <v>0</v>
      </c>
      <c r="S872" s="142">
        <v>0</v>
      </c>
      <c r="T872" s="143">
        <f>S872*H872</f>
        <v>0</v>
      </c>
      <c r="AR872" s="144" t="s">
        <v>185</v>
      </c>
      <c r="AT872" s="144" t="s">
        <v>180</v>
      </c>
      <c r="AU872" s="144" t="s">
        <v>199</v>
      </c>
      <c r="AY872" s="18" t="s">
        <v>178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8" t="s">
        <v>86</v>
      </c>
      <c r="BK872" s="145">
        <f>ROUND(I872*H872,2)</f>
        <v>0</v>
      </c>
      <c r="BL872" s="18" t="s">
        <v>185</v>
      </c>
      <c r="BM872" s="144" t="s">
        <v>3490</v>
      </c>
    </row>
    <row r="873" spans="2:65" s="1" customFormat="1" ht="10.199999999999999">
      <c r="B873" s="34"/>
      <c r="D873" s="146" t="s">
        <v>187</v>
      </c>
      <c r="F873" s="147" t="s">
        <v>657</v>
      </c>
      <c r="I873" s="148"/>
      <c r="L873" s="34"/>
      <c r="M873" s="149"/>
      <c r="T873" s="55"/>
      <c r="AT873" s="18" t="s">
        <v>187</v>
      </c>
      <c r="AU873" s="18" t="s">
        <v>199</v>
      </c>
    </row>
    <row r="874" spans="2:65" s="12" customFormat="1" ht="10.199999999999999">
      <c r="B874" s="150"/>
      <c r="D874" s="151" t="s">
        <v>189</v>
      </c>
      <c r="E874" s="152" t="s">
        <v>32</v>
      </c>
      <c r="F874" s="153" t="s">
        <v>190</v>
      </c>
      <c r="H874" s="152" t="s">
        <v>32</v>
      </c>
      <c r="I874" s="154"/>
      <c r="L874" s="150"/>
      <c r="M874" s="155"/>
      <c r="T874" s="156"/>
      <c r="AT874" s="152" t="s">
        <v>189</v>
      </c>
      <c r="AU874" s="152" t="s">
        <v>199</v>
      </c>
      <c r="AV874" s="12" t="s">
        <v>86</v>
      </c>
      <c r="AW874" s="12" t="s">
        <v>41</v>
      </c>
      <c r="AX874" s="12" t="s">
        <v>79</v>
      </c>
      <c r="AY874" s="152" t="s">
        <v>178</v>
      </c>
    </row>
    <row r="875" spans="2:65" s="12" customFormat="1" ht="10.199999999999999">
      <c r="B875" s="150"/>
      <c r="D875" s="151" t="s">
        <v>189</v>
      </c>
      <c r="E875" s="152" t="s">
        <v>32</v>
      </c>
      <c r="F875" s="153" t="s">
        <v>2813</v>
      </c>
      <c r="H875" s="152" t="s">
        <v>32</v>
      </c>
      <c r="I875" s="154"/>
      <c r="L875" s="150"/>
      <c r="M875" s="155"/>
      <c r="T875" s="156"/>
      <c r="AT875" s="152" t="s">
        <v>189</v>
      </c>
      <c r="AU875" s="152" t="s">
        <v>199</v>
      </c>
      <c r="AV875" s="12" t="s">
        <v>86</v>
      </c>
      <c r="AW875" s="12" t="s">
        <v>41</v>
      </c>
      <c r="AX875" s="12" t="s">
        <v>79</v>
      </c>
      <c r="AY875" s="152" t="s">
        <v>178</v>
      </c>
    </row>
    <row r="876" spans="2:65" s="12" customFormat="1" ht="10.199999999999999">
      <c r="B876" s="150"/>
      <c r="D876" s="151" t="s">
        <v>189</v>
      </c>
      <c r="E876" s="152" t="s">
        <v>32</v>
      </c>
      <c r="F876" s="153" t="s">
        <v>3259</v>
      </c>
      <c r="H876" s="152" t="s">
        <v>32</v>
      </c>
      <c r="I876" s="154"/>
      <c r="L876" s="150"/>
      <c r="M876" s="155"/>
      <c r="T876" s="156"/>
      <c r="AT876" s="152" t="s">
        <v>189</v>
      </c>
      <c r="AU876" s="152" t="s">
        <v>199</v>
      </c>
      <c r="AV876" s="12" t="s">
        <v>86</v>
      </c>
      <c r="AW876" s="12" t="s">
        <v>41</v>
      </c>
      <c r="AX876" s="12" t="s">
        <v>79</v>
      </c>
      <c r="AY876" s="152" t="s">
        <v>178</v>
      </c>
    </row>
    <row r="877" spans="2:65" s="12" customFormat="1" ht="10.199999999999999">
      <c r="B877" s="150"/>
      <c r="D877" s="151" t="s">
        <v>189</v>
      </c>
      <c r="E877" s="152" t="s">
        <v>32</v>
      </c>
      <c r="F877" s="153" t="s">
        <v>393</v>
      </c>
      <c r="H877" s="152" t="s">
        <v>32</v>
      </c>
      <c r="I877" s="154"/>
      <c r="L877" s="150"/>
      <c r="M877" s="155"/>
      <c r="T877" s="156"/>
      <c r="AT877" s="152" t="s">
        <v>189</v>
      </c>
      <c r="AU877" s="152" t="s">
        <v>199</v>
      </c>
      <c r="AV877" s="12" t="s">
        <v>86</v>
      </c>
      <c r="AW877" s="12" t="s">
        <v>41</v>
      </c>
      <c r="AX877" s="12" t="s">
        <v>79</v>
      </c>
      <c r="AY877" s="152" t="s">
        <v>178</v>
      </c>
    </row>
    <row r="878" spans="2:65" s="12" customFormat="1" ht="10.199999999999999">
      <c r="B878" s="150"/>
      <c r="D878" s="151" t="s">
        <v>189</v>
      </c>
      <c r="E878" s="152" t="s">
        <v>32</v>
      </c>
      <c r="F878" s="153" t="s">
        <v>537</v>
      </c>
      <c r="H878" s="152" t="s">
        <v>32</v>
      </c>
      <c r="I878" s="154"/>
      <c r="L878" s="150"/>
      <c r="M878" s="155"/>
      <c r="T878" s="156"/>
      <c r="AT878" s="152" t="s">
        <v>189</v>
      </c>
      <c r="AU878" s="152" t="s">
        <v>199</v>
      </c>
      <c r="AV878" s="12" t="s">
        <v>86</v>
      </c>
      <c r="AW878" s="12" t="s">
        <v>41</v>
      </c>
      <c r="AX878" s="12" t="s">
        <v>79</v>
      </c>
      <c r="AY878" s="152" t="s">
        <v>178</v>
      </c>
    </row>
    <row r="879" spans="2:65" s="12" customFormat="1" ht="10.199999999999999">
      <c r="B879" s="150"/>
      <c r="D879" s="151" t="s">
        <v>189</v>
      </c>
      <c r="E879" s="152" t="s">
        <v>32</v>
      </c>
      <c r="F879" s="153" t="s">
        <v>3347</v>
      </c>
      <c r="H879" s="152" t="s">
        <v>32</v>
      </c>
      <c r="I879" s="154"/>
      <c r="L879" s="150"/>
      <c r="M879" s="155"/>
      <c r="T879" s="156"/>
      <c r="AT879" s="152" t="s">
        <v>189</v>
      </c>
      <c r="AU879" s="152" t="s">
        <v>199</v>
      </c>
      <c r="AV879" s="12" t="s">
        <v>86</v>
      </c>
      <c r="AW879" s="12" t="s">
        <v>41</v>
      </c>
      <c r="AX879" s="12" t="s">
        <v>79</v>
      </c>
      <c r="AY879" s="152" t="s">
        <v>178</v>
      </c>
    </row>
    <row r="880" spans="2:65" s="13" customFormat="1" ht="10.199999999999999">
      <c r="B880" s="157"/>
      <c r="D880" s="151" t="s">
        <v>189</v>
      </c>
      <c r="E880" s="158" t="s">
        <v>32</v>
      </c>
      <c r="F880" s="159" t="s">
        <v>3458</v>
      </c>
      <c r="H880" s="160">
        <v>22</v>
      </c>
      <c r="I880" s="161"/>
      <c r="L880" s="157"/>
      <c r="M880" s="162"/>
      <c r="T880" s="163"/>
      <c r="AT880" s="158" t="s">
        <v>189</v>
      </c>
      <c r="AU880" s="158" t="s">
        <v>199</v>
      </c>
      <c r="AV880" s="13" t="s">
        <v>88</v>
      </c>
      <c r="AW880" s="13" t="s">
        <v>41</v>
      </c>
      <c r="AX880" s="13" t="s">
        <v>79</v>
      </c>
      <c r="AY880" s="158" t="s">
        <v>178</v>
      </c>
    </row>
    <row r="881" spans="2:65" s="14" customFormat="1" ht="10.199999999999999">
      <c r="B881" s="164"/>
      <c r="D881" s="151" t="s">
        <v>189</v>
      </c>
      <c r="E881" s="165" t="s">
        <v>32</v>
      </c>
      <c r="F881" s="166" t="s">
        <v>192</v>
      </c>
      <c r="H881" s="167">
        <v>22</v>
      </c>
      <c r="I881" s="168"/>
      <c r="L881" s="164"/>
      <c r="M881" s="169"/>
      <c r="T881" s="170"/>
      <c r="AT881" s="165" t="s">
        <v>189</v>
      </c>
      <c r="AU881" s="165" t="s">
        <v>199</v>
      </c>
      <c r="AV881" s="14" t="s">
        <v>185</v>
      </c>
      <c r="AW881" s="14" t="s">
        <v>41</v>
      </c>
      <c r="AX881" s="14" t="s">
        <v>86</v>
      </c>
      <c r="AY881" s="165" t="s">
        <v>178</v>
      </c>
    </row>
    <row r="882" spans="2:65" s="1" customFormat="1" ht="37.799999999999997" customHeight="1">
      <c r="B882" s="34"/>
      <c r="C882" s="133" t="s">
        <v>829</v>
      </c>
      <c r="D882" s="133" t="s">
        <v>180</v>
      </c>
      <c r="E882" s="134" t="s">
        <v>1150</v>
      </c>
      <c r="F882" s="135" t="s">
        <v>1151</v>
      </c>
      <c r="G882" s="136" t="s">
        <v>202</v>
      </c>
      <c r="H882" s="137">
        <v>22</v>
      </c>
      <c r="I882" s="138"/>
      <c r="J882" s="139">
        <f>ROUND(I882*H882,2)</f>
        <v>0</v>
      </c>
      <c r="K882" s="135" t="s">
        <v>184</v>
      </c>
      <c r="L882" s="34"/>
      <c r="M882" s="140" t="s">
        <v>32</v>
      </c>
      <c r="N882" s="141" t="s">
        <v>50</v>
      </c>
      <c r="P882" s="142">
        <f>O882*H882</f>
        <v>0</v>
      </c>
      <c r="Q882" s="142">
        <v>0</v>
      </c>
      <c r="R882" s="142">
        <f>Q882*H882</f>
        <v>0</v>
      </c>
      <c r="S882" s="142">
        <v>0</v>
      </c>
      <c r="T882" s="143">
        <f>S882*H882</f>
        <v>0</v>
      </c>
      <c r="AR882" s="144" t="s">
        <v>185</v>
      </c>
      <c r="AT882" s="144" t="s">
        <v>180</v>
      </c>
      <c r="AU882" s="144" t="s">
        <v>199</v>
      </c>
      <c r="AY882" s="18" t="s">
        <v>178</v>
      </c>
      <c r="BE882" s="145">
        <f>IF(N882="základní",J882,0)</f>
        <v>0</v>
      </c>
      <c r="BF882" s="145">
        <f>IF(N882="snížená",J882,0)</f>
        <v>0</v>
      </c>
      <c r="BG882" s="145">
        <f>IF(N882="zákl. přenesená",J882,0)</f>
        <v>0</v>
      </c>
      <c r="BH882" s="145">
        <f>IF(N882="sníž. přenesená",J882,0)</f>
        <v>0</v>
      </c>
      <c r="BI882" s="145">
        <f>IF(N882="nulová",J882,0)</f>
        <v>0</v>
      </c>
      <c r="BJ882" s="18" t="s">
        <v>86</v>
      </c>
      <c r="BK882" s="145">
        <f>ROUND(I882*H882,2)</f>
        <v>0</v>
      </c>
      <c r="BL882" s="18" t="s">
        <v>185</v>
      </c>
      <c r="BM882" s="144" t="s">
        <v>3491</v>
      </c>
    </row>
    <row r="883" spans="2:65" s="1" customFormat="1" ht="10.199999999999999">
      <c r="B883" s="34"/>
      <c r="D883" s="146" t="s">
        <v>187</v>
      </c>
      <c r="F883" s="147" t="s">
        <v>1153</v>
      </c>
      <c r="I883" s="148"/>
      <c r="L883" s="34"/>
      <c r="M883" s="149"/>
      <c r="T883" s="55"/>
      <c r="AT883" s="18" t="s">
        <v>187</v>
      </c>
      <c r="AU883" s="18" t="s">
        <v>199</v>
      </c>
    </row>
    <row r="884" spans="2:65" s="12" customFormat="1" ht="10.199999999999999">
      <c r="B884" s="150"/>
      <c r="D884" s="151" t="s">
        <v>189</v>
      </c>
      <c r="E884" s="152" t="s">
        <v>32</v>
      </c>
      <c r="F884" s="153" t="s">
        <v>190</v>
      </c>
      <c r="H884" s="152" t="s">
        <v>32</v>
      </c>
      <c r="I884" s="154"/>
      <c r="L884" s="150"/>
      <c r="M884" s="155"/>
      <c r="T884" s="156"/>
      <c r="AT884" s="152" t="s">
        <v>189</v>
      </c>
      <c r="AU884" s="152" t="s">
        <v>199</v>
      </c>
      <c r="AV884" s="12" t="s">
        <v>86</v>
      </c>
      <c r="AW884" s="12" t="s">
        <v>41</v>
      </c>
      <c r="AX884" s="12" t="s">
        <v>79</v>
      </c>
      <c r="AY884" s="152" t="s">
        <v>178</v>
      </c>
    </row>
    <row r="885" spans="2:65" s="12" customFormat="1" ht="10.199999999999999">
      <c r="B885" s="150"/>
      <c r="D885" s="151" t="s">
        <v>189</v>
      </c>
      <c r="E885" s="152" t="s">
        <v>32</v>
      </c>
      <c r="F885" s="153" t="s">
        <v>2813</v>
      </c>
      <c r="H885" s="152" t="s">
        <v>32</v>
      </c>
      <c r="I885" s="154"/>
      <c r="L885" s="150"/>
      <c r="M885" s="155"/>
      <c r="T885" s="156"/>
      <c r="AT885" s="152" t="s">
        <v>189</v>
      </c>
      <c r="AU885" s="152" t="s">
        <v>199</v>
      </c>
      <c r="AV885" s="12" t="s">
        <v>86</v>
      </c>
      <c r="AW885" s="12" t="s">
        <v>41</v>
      </c>
      <c r="AX885" s="12" t="s">
        <v>79</v>
      </c>
      <c r="AY885" s="152" t="s">
        <v>178</v>
      </c>
    </row>
    <row r="886" spans="2:65" s="12" customFormat="1" ht="10.199999999999999">
      <c r="B886" s="150"/>
      <c r="D886" s="151" t="s">
        <v>189</v>
      </c>
      <c r="E886" s="152" t="s">
        <v>32</v>
      </c>
      <c r="F886" s="153" t="s">
        <v>3259</v>
      </c>
      <c r="H886" s="152" t="s">
        <v>32</v>
      </c>
      <c r="I886" s="154"/>
      <c r="L886" s="150"/>
      <c r="M886" s="155"/>
      <c r="T886" s="156"/>
      <c r="AT886" s="152" t="s">
        <v>189</v>
      </c>
      <c r="AU886" s="152" t="s">
        <v>199</v>
      </c>
      <c r="AV886" s="12" t="s">
        <v>86</v>
      </c>
      <c r="AW886" s="12" t="s">
        <v>41</v>
      </c>
      <c r="AX886" s="12" t="s">
        <v>79</v>
      </c>
      <c r="AY886" s="152" t="s">
        <v>178</v>
      </c>
    </row>
    <row r="887" spans="2:65" s="12" customFormat="1" ht="10.199999999999999">
      <c r="B887" s="150"/>
      <c r="D887" s="151" t="s">
        <v>189</v>
      </c>
      <c r="E887" s="152" t="s">
        <v>32</v>
      </c>
      <c r="F887" s="153" t="s">
        <v>393</v>
      </c>
      <c r="H887" s="152" t="s">
        <v>32</v>
      </c>
      <c r="I887" s="154"/>
      <c r="L887" s="150"/>
      <c r="M887" s="155"/>
      <c r="T887" s="156"/>
      <c r="AT887" s="152" t="s">
        <v>189</v>
      </c>
      <c r="AU887" s="152" t="s">
        <v>199</v>
      </c>
      <c r="AV887" s="12" t="s">
        <v>86</v>
      </c>
      <c r="AW887" s="12" t="s">
        <v>41</v>
      </c>
      <c r="AX887" s="12" t="s">
        <v>79</v>
      </c>
      <c r="AY887" s="152" t="s">
        <v>178</v>
      </c>
    </row>
    <row r="888" spans="2:65" s="12" customFormat="1" ht="10.199999999999999">
      <c r="B888" s="150"/>
      <c r="D888" s="151" t="s">
        <v>189</v>
      </c>
      <c r="E888" s="152" t="s">
        <v>32</v>
      </c>
      <c r="F888" s="153" t="s">
        <v>523</v>
      </c>
      <c r="H888" s="152" t="s">
        <v>32</v>
      </c>
      <c r="I888" s="154"/>
      <c r="L888" s="150"/>
      <c r="M888" s="155"/>
      <c r="T888" s="156"/>
      <c r="AT888" s="152" t="s">
        <v>189</v>
      </c>
      <c r="AU888" s="152" t="s">
        <v>199</v>
      </c>
      <c r="AV888" s="12" t="s">
        <v>86</v>
      </c>
      <c r="AW888" s="12" t="s">
        <v>41</v>
      </c>
      <c r="AX888" s="12" t="s">
        <v>79</v>
      </c>
      <c r="AY888" s="152" t="s">
        <v>178</v>
      </c>
    </row>
    <row r="889" spans="2:65" s="12" customFormat="1" ht="10.199999999999999">
      <c r="B889" s="150"/>
      <c r="D889" s="151" t="s">
        <v>189</v>
      </c>
      <c r="E889" s="152" t="s">
        <v>32</v>
      </c>
      <c r="F889" s="153" t="s">
        <v>3347</v>
      </c>
      <c r="H889" s="152" t="s">
        <v>32</v>
      </c>
      <c r="I889" s="154"/>
      <c r="L889" s="150"/>
      <c r="M889" s="155"/>
      <c r="T889" s="156"/>
      <c r="AT889" s="152" t="s">
        <v>189</v>
      </c>
      <c r="AU889" s="152" t="s">
        <v>199</v>
      </c>
      <c r="AV889" s="12" t="s">
        <v>86</v>
      </c>
      <c r="AW889" s="12" t="s">
        <v>41</v>
      </c>
      <c r="AX889" s="12" t="s">
        <v>79</v>
      </c>
      <c r="AY889" s="152" t="s">
        <v>178</v>
      </c>
    </row>
    <row r="890" spans="2:65" s="13" customFormat="1" ht="10.199999999999999">
      <c r="B890" s="157"/>
      <c r="D890" s="151" t="s">
        <v>189</v>
      </c>
      <c r="E890" s="158" t="s">
        <v>32</v>
      </c>
      <c r="F890" s="159" t="s">
        <v>3461</v>
      </c>
      <c r="H890" s="160">
        <v>22</v>
      </c>
      <c r="I890" s="161"/>
      <c r="L890" s="157"/>
      <c r="M890" s="162"/>
      <c r="T890" s="163"/>
      <c r="AT890" s="158" t="s">
        <v>189</v>
      </c>
      <c r="AU890" s="158" t="s">
        <v>199</v>
      </c>
      <c r="AV890" s="13" t="s">
        <v>88</v>
      </c>
      <c r="AW890" s="13" t="s">
        <v>41</v>
      </c>
      <c r="AX890" s="13" t="s">
        <v>79</v>
      </c>
      <c r="AY890" s="158" t="s">
        <v>178</v>
      </c>
    </row>
    <row r="891" spans="2:65" s="14" customFormat="1" ht="10.199999999999999">
      <c r="B891" s="164"/>
      <c r="D891" s="151" t="s">
        <v>189</v>
      </c>
      <c r="E891" s="165" t="s">
        <v>32</v>
      </c>
      <c r="F891" s="166" t="s">
        <v>192</v>
      </c>
      <c r="H891" s="167">
        <v>22</v>
      </c>
      <c r="I891" s="168"/>
      <c r="L891" s="164"/>
      <c r="M891" s="169"/>
      <c r="T891" s="170"/>
      <c r="AT891" s="165" t="s">
        <v>189</v>
      </c>
      <c r="AU891" s="165" t="s">
        <v>199</v>
      </c>
      <c r="AV891" s="14" t="s">
        <v>185</v>
      </c>
      <c r="AW891" s="14" t="s">
        <v>41</v>
      </c>
      <c r="AX891" s="14" t="s">
        <v>86</v>
      </c>
      <c r="AY891" s="165" t="s">
        <v>178</v>
      </c>
    </row>
    <row r="892" spans="2:65" s="1" customFormat="1" ht="33" customHeight="1">
      <c r="B892" s="34"/>
      <c r="C892" s="133" t="s">
        <v>833</v>
      </c>
      <c r="D892" s="133" t="s">
        <v>180</v>
      </c>
      <c r="E892" s="134" t="s">
        <v>659</v>
      </c>
      <c r="F892" s="135" t="s">
        <v>660</v>
      </c>
      <c r="G892" s="136" t="s">
        <v>234</v>
      </c>
      <c r="H892" s="137">
        <v>20.9</v>
      </c>
      <c r="I892" s="138"/>
      <c r="J892" s="139">
        <f>ROUND(I892*H892,2)</f>
        <v>0</v>
      </c>
      <c r="K892" s="135" t="s">
        <v>184</v>
      </c>
      <c r="L892" s="34"/>
      <c r="M892" s="140" t="s">
        <v>32</v>
      </c>
      <c r="N892" s="141" t="s">
        <v>50</v>
      </c>
      <c r="P892" s="142">
        <f>O892*H892</f>
        <v>0</v>
      </c>
      <c r="Q892" s="142">
        <v>0</v>
      </c>
      <c r="R892" s="142">
        <f>Q892*H892</f>
        <v>0</v>
      </c>
      <c r="S892" s="142">
        <v>0.01</v>
      </c>
      <c r="T892" s="143">
        <f>S892*H892</f>
        <v>0.20899999999999999</v>
      </c>
      <c r="AR892" s="144" t="s">
        <v>185</v>
      </c>
      <c r="AT892" s="144" t="s">
        <v>180</v>
      </c>
      <c r="AU892" s="144" t="s">
        <v>199</v>
      </c>
      <c r="AY892" s="18" t="s">
        <v>178</v>
      </c>
      <c r="BE892" s="145">
        <f>IF(N892="základní",J892,0)</f>
        <v>0</v>
      </c>
      <c r="BF892" s="145">
        <f>IF(N892="snížená",J892,0)</f>
        <v>0</v>
      </c>
      <c r="BG892" s="145">
        <f>IF(N892="zákl. přenesená",J892,0)</f>
        <v>0</v>
      </c>
      <c r="BH892" s="145">
        <f>IF(N892="sníž. přenesená",J892,0)</f>
        <v>0</v>
      </c>
      <c r="BI892" s="145">
        <f>IF(N892="nulová",J892,0)</f>
        <v>0</v>
      </c>
      <c r="BJ892" s="18" t="s">
        <v>86</v>
      </c>
      <c r="BK892" s="145">
        <f>ROUND(I892*H892,2)</f>
        <v>0</v>
      </c>
      <c r="BL892" s="18" t="s">
        <v>185</v>
      </c>
      <c r="BM892" s="144" t="s">
        <v>3492</v>
      </c>
    </row>
    <row r="893" spans="2:65" s="1" customFormat="1" ht="10.199999999999999">
      <c r="B893" s="34"/>
      <c r="D893" s="146" t="s">
        <v>187</v>
      </c>
      <c r="F893" s="147" t="s">
        <v>662</v>
      </c>
      <c r="I893" s="148"/>
      <c r="L893" s="34"/>
      <c r="M893" s="149"/>
      <c r="T893" s="55"/>
      <c r="AT893" s="18" t="s">
        <v>187</v>
      </c>
      <c r="AU893" s="18" t="s">
        <v>199</v>
      </c>
    </row>
    <row r="894" spans="2:65" s="12" customFormat="1" ht="10.199999999999999">
      <c r="B894" s="150"/>
      <c r="D894" s="151" t="s">
        <v>189</v>
      </c>
      <c r="E894" s="152" t="s">
        <v>32</v>
      </c>
      <c r="F894" s="153" t="s">
        <v>190</v>
      </c>
      <c r="H894" s="152" t="s">
        <v>32</v>
      </c>
      <c r="I894" s="154"/>
      <c r="L894" s="150"/>
      <c r="M894" s="155"/>
      <c r="T894" s="156"/>
      <c r="AT894" s="152" t="s">
        <v>189</v>
      </c>
      <c r="AU894" s="152" t="s">
        <v>199</v>
      </c>
      <c r="AV894" s="12" t="s">
        <v>86</v>
      </c>
      <c r="AW894" s="12" t="s">
        <v>41</v>
      </c>
      <c r="AX894" s="12" t="s">
        <v>79</v>
      </c>
      <c r="AY894" s="152" t="s">
        <v>178</v>
      </c>
    </row>
    <row r="895" spans="2:65" s="12" customFormat="1" ht="10.199999999999999">
      <c r="B895" s="150"/>
      <c r="D895" s="151" t="s">
        <v>189</v>
      </c>
      <c r="E895" s="152" t="s">
        <v>32</v>
      </c>
      <c r="F895" s="153" t="s">
        <v>2813</v>
      </c>
      <c r="H895" s="152" t="s">
        <v>32</v>
      </c>
      <c r="I895" s="154"/>
      <c r="L895" s="150"/>
      <c r="M895" s="155"/>
      <c r="T895" s="156"/>
      <c r="AT895" s="152" t="s">
        <v>189</v>
      </c>
      <c r="AU895" s="152" t="s">
        <v>199</v>
      </c>
      <c r="AV895" s="12" t="s">
        <v>86</v>
      </c>
      <c r="AW895" s="12" t="s">
        <v>41</v>
      </c>
      <c r="AX895" s="12" t="s">
        <v>79</v>
      </c>
      <c r="AY895" s="152" t="s">
        <v>178</v>
      </c>
    </row>
    <row r="896" spans="2:65" s="12" customFormat="1" ht="10.199999999999999">
      <c r="B896" s="150"/>
      <c r="D896" s="151" t="s">
        <v>189</v>
      </c>
      <c r="E896" s="152" t="s">
        <v>32</v>
      </c>
      <c r="F896" s="153" t="s">
        <v>3259</v>
      </c>
      <c r="H896" s="152" t="s">
        <v>32</v>
      </c>
      <c r="I896" s="154"/>
      <c r="L896" s="150"/>
      <c r="M896" s="155"/>
      <c r="T896" s="156"/>
      <c r="AT896" s="152" t="s">
        <v>189</v>
      </c>
      <c r="AU896" s="152" t="s">
        <v>199</v>
      </c>
      <c r="AV896" s="12" t="s">
        <v>86</v>
      </c>
      <c r="AW896" s="12" t="s">
        <v>41</v>
      </c>
      <c r="AX896" s="12" t="s">
        <v>79</v>
      </c>
      <c r="AY896" s="152" t="s">
        <v>178</v>
      </c>
    </row>
    <row r="897" spans="2:65" s="12" customFormat="1" ht="10.199999999999999">
      <c r="B897" s="150"/>
      <c r="D897" s="151" t="s">
        <v>189</v>
      </c>
      <c r="E897" s="152" t="s">
        <v>32</v>
      </c>
      <c r="F897" s="153" t="s">
        <v>393</v>
      </c>
      <c r="H897" s="152" t="s">
        <v>32</v>
      </c>
      <c r="I897" s="154"/>
      <c r="L897" s="150"/>
      <c r="M897" s="155"/>
      <c r="T897" s="156"/>
      <c r="AT897" s="152" t="s">
        <v>189</v>
      </c>
      <c r="AU897" s="152" t="s">
        <v>199</v>
      </c>
      <c r="AV897" s="12" t="s">
        <v>86</v>
      </c>
      <c r="AW897" s="12" t="s">
        <v>41</v>
      </c>
      <c r="AX897" s="12" t="s">
        <v>79</v>
      </c>
      <c r="AY897" s="152" t="s">
        <v>178</v>
      </c>
    </row>
    <row r="898" spans="2:65" s="12" customFormat="1" ht="10.199999999999999">
      <c r="B898" s="150"/>
      <c r="D898" s="151" t="s">
        <v>189</v>
      </c>
      <c r="E898" s="152" t="s">
        <v>32</v>
      </c>
      <c r="F898" s="153" t="s">
        <v>537</v>
      </c>
      <c r="H898" s="152" t="s">
        <v>32</v>
      </c>
      <c r="I898" s="154"/>
      <c r="L898" s="150"/>
      <c r="M898" s="155"/>
      <c r="T898" s="156"/>
      <c r="AT898" s="152" t="s">
        <v>189</v>
      </c>
      <c r="AU898" s="152" t="s">
        <v>199</v>
      </c>
      <c r="AV898" s="12" t="s">
        <v>86</v>
      </c>
      <c r="AW898" s="12" t="s">
        <v>41</v>
      </c>
      <c r="AX898" s="12" t="s">
        <v>79</v>
      </c>
      <c r="AY898" s="152" t="s">
        <v>178</v>
      </c>
    </row>
    <row r="899" spans="2:65" s="12" customFormat="1" ht="10.199999999999999">
      <c r="B899" s="150"/>
      <c r="D899" s="151" t="s">
        <v>189</v>
      </c>
      <c r="E899" s="152" t="s">
        <v>32</v>
      </c>
      <c r="F899" s="153" t="s">
        <v>3347</v>
      </c>
      <c r="H899" s="152" t="s">
        <v>32</v>
      </c>
      <c r="I899" s="154"/>
      <c r="L899" s="150"/>
      <c r="M899" s="155"/>
      <c r="T899" s="156"/>
      <c r="AT899" s="152" t="s">
        <v>189</v>
      </c>
      <c r="AU899" s="152" t="s">
        <v>199</v>
      </c>
      <c r="AV899" s="12" t="s">
        <v>86</v>
      </c>
      <c r="AW899" s="12" t="s">
        <v>41</v>
      </c>
      <c r="AX899" s="12" t="s">
        <v>79</v>
      </c>
      <c r="AY899" s="152" t="s">
        <v>178</v>
      </c>
    </row>
    <row r="900" spans="2:65" s="13" customFormat="1" ht="10.199999999999999">
      <c r="B900" s="157"/>
      <c r="D900" s="151" t="s">
        <v>189</v>
      </c>
      <c r="E900" s="158" t="s">
        <v>32</v>
      </c>
      <c r="F900" s="159" t="s">
        <v>3456</v>
      </c>
      <c r="H900" s="160">
        <v>20.9</v>
      </c>
      <c r="I900" s="161"/>
      <c r="L900" s="157"/>
      <c r="M900" s="162"/>
      <c r="T900" s="163"/>
      <c r="AT900" s="158" t="s">
        <v>189</v>
      </c>
      <c r="AU900" s="158" t="s">
        <v>199</v>
      </c>
      <c r="AV900" s="13" t="s">
        <v>88</v>
      </c>
      <c r="AW900" s="13" t="s">
        <v>41</v>
      </c>
      <c r="AX900" s="13" t="s">
        <v>79</v>
      </c>
      <c r="AY900" s="158" t="s">
        <v>178</v>
      </c>
    </row>
    <row r="901" spans="2:65" s="14" customFormat="1" ht="10.199999999999999">
      <c r="B901" s="164"/>
      <c r="D901" s="151" t="s">
        <v>189</v>
      </c>
      <c r="E901" s="165" t="s">
        <v>32</v>
      </c>
      <c r="F901" s="166" t="s">
        <v>192</v>
      </c>
      <c r="H901" s="167">
        <v>20.9</v>
      </c>
      <c r="I901" s="168"/>
      <c r="L901" s="164"/>
      <c r="M901" s="169"/>
      <c r="T901" s="170"/>
      <c r="AT901" s="165" t="s">
        <v>189</v>
      </c>
      <c r="AU901" s="165" t="s">
        <v>199</v>
      </c>
      <c r="AV901" s="14" t="s">
        <v>185</v>
      </c>
      <c r="AW901" s="14" t="s">
        <v>41</v>
      </c>
      <c r="AX901" s="14" t="s">
        <v>86</v>
      </c>
      <c r="AY901" s="165" t="s">
        <v>178</v>
      </c>
    </row>
    <row r="902" spans="2:65" s="1" customFormat="1" ht="62.7" customHeight="1">
      <c r="B902" s="34"/>
      <c r="C902" s="133" t="s">
        <v>838</v>
      </c>
      <c r="D902" s="133" t="s">
        <v>180</v>
      </c>
      <c r="E902" s="134" t="s">
        <v>664</v>
      </c>
      <c r="F902" s="135" t="s">
        <v>665</v>
      </c>
      <c r="G902" s="136" t="s">
        <v>234</v>
      </c>
      <c r="H902" s="137">
        <v>20.9</v>
      </c>
      <c r="I902" s="138"/>
      <c r="J902" s="139">
        <f>ROUND(I902*H902,2)</f>
        <v>0</v>
      </c>
      <c r="K902" s="135" t="s">
        <v>184</v>
      </c>
      <c r="L902" s="34"/>
      <c r="M902" s="140" t="s">
        <v>32</v>
      </c>
      <c r="N902" s="141" t="s">
        <v>50</v>
      </c>
      <c r="P902" s="142">
        <f>O902*H902</f>
        <v>0</v>
      </c>
      <c r="Q902" s="142">
        <v>0</v>
      </c>
      <c r="R902" s="142">
        <f>Q902*H902</f>
        <v>0</v>
      </c>
      <c r="S902" s="142">
        <v>0.02</v>
      </c>
      <c r="T902" s="143">
        <f>S902*H902</f>
        <v>0.41799999999999998</v>
      </c>
      <c r="AR902" s="144" t="s">
        <v>185</v>
      </c>
      <c r="AT902" s="144" t="s">
        <v>180</v>
      </c>
      <c r="AU902" s="144" t="s">
        <v>199</v>
      </c>
      <c r="AY902" s="18" t="s">
        <v>178</v>
      </c>
      <c r="BE902" s="145">
        <f>IF(N902="základní",J902,0)</f>
        <v>0</v>
      </c>
      <c r="BF902" s="145">
        <f>IF(N902="snížená",J902,0)</f>
        <v>0</v>
      </c>
      <c r="BG902" s="145">
        <f>IF(N902="zákl. přenesená",J902,0)</f>
        <v>0</v>
      </c>
      <c r="BH902" s="145">
        <f>IF(N902="sníž. přenesená",J902,0)</f>
        <v>0</v>
      </c>
      <c r="BI902" s="145">
        <f>IF(N902="nulová",J902,0)</f>
        <v>0</v>
      </c>
      <c r="BJ902" s="18" t="s">
        <v>86</v>
      </c>
      <c r="BK902" s="145">
        <f>ROUND(I902*H902,2)</f>
        <v>0</v>
      </c>
      <c r="BL902" s="18" t="s">
        <v>185</v>
      </c>
      <c r="BM902" s="144" t="s">
        <v>3493</v>
      </c>
    </row>
    <row r="903" spans="2:65" s="1" customFormat="1" ht="10.199999999999999">
      <c r="B903" s="34"/>
      <c r="D903" s="146" t="s">
        <v>187</v>
      </c>
      <c r="F903" s="147" t="s">
        <v>667</v>
      </c>
      <c r="I903" s="148"/>
      <c r="L903" s="34"/>
      <c r="M903" s="149"/>
      <c r="T903" s="55"/>
      <c r="AT903" s="18" t="s">
        <v>187</v>
      </c>
      <c r="AU903" s="18" t="s">
        <v>199</v>
      </c>
    </row>
    <row r="904" spans="2:65" s="13" customFormat="1" ht="10.199999999999999">
      <c r="B904" s="157"/>
      <c r="D904" s="151" t="s">
        <v>189</v>
      </c>
      <c r="E904" s="158" t="s">
        <v>32</v>
      </c>
      <c r="F904" s="159" t="s">
        <v>3494</v>
      </c>
      <c r="H904" s="160">
        <v>20.9</v>
      </c>
      <c r="I904" s="161"/>
      <c r="L904" s="157"/>
      <c r="M904" s="162"/>
      <c r="T904" s="163"/>
      <c r="AT904" s="158" t="s">
        <v>189</v>
      </c>
      <c r="AU904" s="158" t="s">
        <v>199</v>
      </c>
      <c r="AV904" s="13" t="s">
        <v>88</v>
      </c>
      <c r="AW904" s="13" t="s">
        <v>41</v>
      </c>
      <c r="AX904" s="13" t="s">
        <v>86</v>
      </c>
      <c r="AY904" s="158" t="s">
        <v>178</v>
      </c>
    </row>
    <row r="905" spans="2:65" s="11" customFormat="1" ht="20.85" customHeight="1">
      <c r="B905" s="121"/>
      <c r="D905" s="122" t="s">
        <v>78</v>
      </c>
      <c r="E905" s="131" t="s">
        <v>3495</v>
      </c>
      <c r="F905" s="131" t="s">
        <v>3496</v>
      </c>
      <c r="I905" s="124"/>
      <c r="J905" s="132">
        <f>BK905</f>
        <v>0</v>
      </c>
      <c r="L905" s="121"/>
      <c r="M905" s="126"/>
      <c r="P905" s="127">
        <f>SUM(P906:P932)</f>
        <v>0</v>
      </c>
      <c r="R905" s="127">
        <f>SUM(R906:R932)</f>
        <v>1.4800499999999999E-2</v>
      </c>
      <c r="T905" s="128">
        <f>SUM(T906:T932)</f>
        <v>0</v>
      </c>
      <c r="AR905" s="122" t="s">
        <v>86</v>
      </c>
      <c r="AT905" s="129" t="s">
        <v>78</v>
      </c>
      <c r="AU905" s="129" t="s">
        <v>88</v>
      </c>
      <c r="AY905" s="122" t="s">
        <v>178</v>
      </c>
      <c r="BK905" s="130">
        <f>SUM(BK906:BK932)</f>
        <v>0</v>
      </c>
    </row>
    <row r="906" spans="2:65" s="1" customFormat="1" ht="44.25" customHeight="1">
      <c r="B906" s="34"/>
      <c r="C906" s="133" t="s">
        <v>842</v>
      </c>
      <c r="D906" s="133" t="s">
        <v>180</v>
      </c>
      <c r="E906" s="134" t="s">
        <v>3497</v>
      </c>
      <c r="F906" s="135" t="s">
        <v>3498</v>
      </c>
      <c r="G906" s="136" t="s">
        <v>234</v>
      </c>
      <c r="H906" s="137">
        <v>21.45</v>
      </c>
      <c r="I906" s="138"/>
      <c r="J906" s="139">
        <f>ROUND(I906*H906,2)</f>
        <v>0</v>
      </c>
      <c r="K906" s="135" t="s">
        <v>184</v>
      </c>
      <c r="L906" s="34"/>
      <c r="M906" s="140" t="s">
        <v>32</v>
      </c>
      <c r="N906" s="141" t="s">
        <v>50</v>
      </c>
      <c r="P906" s="142">
        <f>O906*H906</f>
        <v>0</v>
      </c>
      <c r="Q906" s="142">
        <v>0</v>
      </c>
      <c r="R906" s="142">
        <f>Q906*H906</f>
        <v>0</v>
      </c>
      <c r="S906" s="142">
        <v>0</v>
      </c>
      <c r="T906" s="143">
        <f>S906*H906</f>
        <v>0</v>
      </c>
      <c r="AR906" s="144" t="s">
        <v>185</v>
      </c>
      <c r="AT906" s="144" t="s">
        <v>180</v>
      </c>
      <c r="AU906" s="144" t="s">
        <v>199</v>
      </c>
      <c r="AY906" s="18" t="s">
        <v>178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8" t="s">
        <v>86</v>
      </c>
      <c r="BK906" s="145">
        <f>ROUND(I906*H906,2)</f>
        <v>0</v>
      </c>
      <c r="BL906" s="18" t="s">
        <v>185</v>
      </c>
      <c r="BM906" s="144" t="s">
        <v>3499</v>
      </c>
    </row>
    <row r="907" spans="2:65" s="1" customFormat="1" ht="10.199999999999999">
      <c r="B907" s="34"/>
      <c r="D907" s="146" t="s">
        <v>187</v>
      </c>
      <c r="F907" s="147" t="s">
        <v>3500</v>
      </c>
      <c r="I907" s="148"/>
      <c r="L907" s="34"/>
      <c r="M907" s="149"/>
      <c r="T907" s="55"/>
      <c r="AT907" s="18" t="s">
        <v>187</v>
      </c>
      <c r="AU907" s="18" t="s">
        <v>199</v>
      </c>
    </row>
    <row r="908" spans="2:65" s="12" customFormat="1" ht="10.199999999999999">
      <c r="B908" s="150"/>
      <c r="D908" s="151" t="s">
        <v>189</v>
      </c>
      <c r="E908" s="152" t="s">
        <v>32</v>
      </c>
      <c r="F908" s="153" t="s">
        <v>190</v>
      </c>
      <c r="H908" s="152" t="s">
        <v>32</v>
      </c>
      <c r="I908" s="154"/>
      <c r="L908" s="150"/>
      <c r="M908" s="155"/>
      <c r="T908" s="156"/>
      <c r="AT908" s="152" t="s">
        <v>189</v>
      </c>
      <c r="AU908" s="152" t="s">
        <v>199</v>
      </c>
      <c r="AV908" s="12" t="s">
        <v>86</v>
      </c>
      <c r="AW908" s="12" t="s">
        <v>41</v>
      </c>
      <c r="AX908" s="12" t="s">
        <v>79</v>
      </c>
      <c r="AY908" s="152" t="s">
        <v>178</v>
      </c>
    </row>
    <row r="909" spans="2:65" s="12" customFormat="1" ht="10.199999999999999">
      <c r="B909" s="150"/>
      <c r="D909" s="151" t="s">
        <v>189</v>
      </c>
      <c r="E909" s="152" t="s">
        <v>32</v>
      </c>
      <c r="F909" s="153" t="s">
        <v>2813</v>
      </c>
      <c r="H909" s="152" t="s">
        <v>32</v>
      </c>
      <c r="I909" s="154"/>
      <c r="L909" s="150"/>
      <c r="M909" s="155"/>
      <c r="T909" s="156"/>
      <c r="AT909" s="152" t="s">
        <v>189</v>
      </c>
      <c r="AU909" s="152" t="s">
        <v>199</v>
      </c>
      <c r="AV909" s="12" t="s">
        <v>86</v>
      </c>
      <c r="AW909" s="12" t="s">
        <v>41</v>
      </c>
      <c r="AX909" s="12" t="s">
        <v>79</v>
      </c>
      <c r="AY909" s="152" t="s">
        <v>178</v>
      </c>
    </row>
    <row r="910" spans="2:65" s="12" customFormat="1" ht="10.199999999999999">
      <c r="B910" s="150"/>
      <c r="D910" s="151" t="s">
        <v>189</v>
      </c>
      <c r="E910" s="152" t="s">
        <v>32</v>
      </c>
      <c r="F910" s="153" t="s">
        <v>3259</v>
      </c>
      <c r="H910" s="152" t="s">
        <v>32</v>
      </c>
      <c r="I910" s="154"/>
      <c r="L910" s="150"/>
      <c r="M910" s="155"/>
      <c r="T910" s="156"/>
      <c r="AT910" s="152" t="s">
        <v>189</v>
      </c>
      <c r="AU910" s="152" t="s">
        <v>199</v>
      </c>
      <c r="AV910" s="12" t="s">
        <v>86</v>
      </c>
      <c r="AW910" s="12" t="s">
        <v>41</v>
      </c>
      <c r="AX910" s="12" t="s">
        <v>79</v>
      </c>
      <c r="AY910" s="152" t="s">
        <v>178</v>
      </c>
    </row>
    <row r="911" spans="2:65" s="12" customFormat="1" ht="10.199999999999999">
      <c r="B911" s="150"/>
      <c r="D911" s="151" t="s">
        <v>189</v>
      </c>
      <c r="E911" s="152" t="s">
        <v>32</v>
      </c>
      <c r="F911" s="153" t="s">
        <v>283</v>
      </c>
      <c r="H911" s="152" t="s">
        <v>32</v>
      </c>
      <c r="I911" s="154"/>
      <c r="L911" s="150"/>
      <c r="M911" s="155"/>
      <c r="T911" s="156"/>
      <c r="AT911" s="152" t="s">
        <v>189</v>
      </c>
      <c r="AU911" s="152" t="s">
        <v>199</v>
      </c>
      <c r="AV911" s="12" t="s">
        <v>86</v>
      </c>
      <c r="AW911" s="12" t="s">
        <v>41</v>
      </c>
      <c r="AX911" s="12" t="s">
        <v>79</v>
      </c>
      <c r="AY911" s="152" t="s">
        <v>178</v>
      </c>
    </row>
    <row r="912" spans="2:65" s="12" customFormat="1" ht="10.199999999999999">
      <c r="B912" s="150"/>
      <c r="D912" s="151" t="s">
        <v>189</v>
      </c>
      <c r="E912" s="152" t="s">
        <v>32</v>
      </c>
      <c r="F912" s="153" t="s">
        <v>3347</v>
      </c>
      <c r="H912" s="152" t="s">
        <v>32</v>
      </c>
      <c r="I912" s="154"/>
      <c r="L912" s="150"/>
      <c r="M912" s="155"/>
      <c r="T912" s="156"/>
      <c r="AT912" s="152" t="s">
        <v>189</v>
      </c>
      <c r="AU912" s="152" t="s">
        <v>199</v>
      </c>
      <c r="AV912" s="12" t="s">
        <v>86</v>
      </c>
      <c r="AW912" s="12" t="s">
        <v>41</v>
      </c>
      <c r="AX912" s="12" t="s">
        <v>79</v>
      </c>
      <c r="AY912" s="152" t="s">
        <v>178</v>
      </c>
    </row>
    <row r="913" spans="2:65" s="13" customFormat="1" ht="10.199999999999999">
      <c r="B913" s="157"/>
      <c r="D913" s="151" t="s">
        <v>189</v>
      </c>
      <c r="E913" s="158" t="s">
        <v>32</v>
      </c>
      <c r="F913" s="159" t="s">
        <v>3501</v>
      </c>
      <c r="H913" s="160">
        <v>21.45</v>
      </c>
      <c r="I913" s="161"/>
      <c r="L913" s="157"/>
      <c r="M913" s="162"/>
      <c r="T913" s="163"/>
      <c r="AT913" s="158" t="s">
        <v>189</v>
      </c>
      <c r="AU913" s="158" t="s">
        <v>199</v>
      </c>
      <c r="AV913" s="13" t="s">
        <v>88</v>
      </c>
      <c r="AW913" s="13" t="s">
        <v>41</v>
      </c>
      <c r="AX913" s="13" t="s">
        <v>79</v>
      </c>
      <c r="AY913" s="158" t="s">
        <v>178</v>
      </c>
    </row>
    <row r="914" spans="2:65" s="14" customFormat="1" ht="10.199999999999999">
      <c r="B914" s="164"/>
      <c r="D914" s="151" t="s">
        <v>189</v>
      </c>
      <c r="E914" s="165" t="s">
        <v>32</v>
      </c>
      <c r="F914" s="166" t="s">
        <v>192</v>
      </c>
      <c r="H914" s="167">
        <v>21.45</v>
      </c>
      <c r="I914" s="168"/>
      <c r="L914" s="164"/>
      <c r="M914" s="169"/>
      <c r="T914" s="170"/>
      <c r="AT914" s="165" t="s">
        <v>189</v>
      </c>
      <c r="AU914" s="165" t="s">
        <v>199</v>
      </c>
      <c r="AV914" s="14" t="s">
        <v>185</v>
      </c>
      <c r="AW914" s="14" t="s">
        <v>41</v>
      </c>
      <c r="AX914" s="14" t="s">
        <v>86</v>
      </c>
      <c r="AY914" s="165" t="s">
        <v>178</v>
      </c>
    </row>
    <row r="915" spans="2:65" s="1" customFormat="1" ht="44.25" customHeight="1">
      <c r="B915" s="34"/>
      <c r="C915" s="133" t="s">
        <v>849</v>
      </c>
      <c r="D915" s="133" t="s">
        <v>180</v>
      </c>
      <c r="E915" s="134" t="s">
        <v>3502</v>
      </c>
      <c r="F915" s="135" t="s">
        <v>3503</v>
      </c>
      <c r="G915" s="136" t="s">
        <v>234</v>
      </c>
      <c r="H915" s="137">
        <v>21.45</v>
      </c>
      <c r="I915" s="138"/>
      <c r="J915" s="139">
        <f>ROUND(I915*H915,2)</f>
        <v>0</v>
      </c>
      <c r="K915" s="135" t="s">
        <v>184</v>
      </c>
      <c r="L915" s="34"/>
      <c r="M915" s="140" t="s">
        <v>32</v>
      </c>
      <c r="N915" s="141" t="s">
        <v>50</v>
      </c>
      <c r="P915" s="142">
        <f>O915*H915</f>
        <v>0</v>
      </c>
      <c r="Q915" s="142">
        <v>0</v>
      </c>
      <c r="R915" s="142">
        <f>Q915*H915</f>
        <v>0</v>
      </c>
      <c r="S915" s="142">
        <v>0</v>
      </c>
      <c r="T915" s="143">
        <f>S915*H915</f>
        <v>0</v>
      </c>
      <c r="AR915" s="144" t="s">
        <v>185</v>
      </c>
      <c r="AT915" s="144" t="s">
        <v>180</v>
      </c>
      <c r="AU915" s="144" t="s">
        <v>199</v>
      </c>
      <c r="AY915" s="18" t="s">
        <v>178</v>
      </c>
      <c r="BE915" s="145">
        <f>IF(N915="základní",J915,0)</f>
        <v>0</v>
      </c>
      <c r="BF915" s="145">
        <f>IF(N915="snížená",J915,0)</f>
        <v>0</v>
      </c>
      <c r="BG915" s="145">
        <f>IF(N915="zákl. přenesená",J915,0)</f>
        <v>0</v>
      </c>
      <c r="BH915" s="145">
        <f>IF(N915="sníž. přenesená",J915,0)</f>
        <v>0</v>
      </c>
      <c r="BI915" s="145">
        <f>IF(N915="nulová",J915,0)</f>
        <v>0</v>
      </c>
      <c r="BJ915" s="18" t="s">
        <v>86</v>
      </c>
      <c r="BK915" s="145">
        <f>ROUND(I915*H915,2)</f>
        <v>0</v>
      </c>
      <c r="BL915" s="18" t="s">
        <v>185</v>
      </c>
      <c r="BM915" s="144" t="s">
        <v>3504</v>
      </c>
    </row>
    <row r="916" spans="2:65" s="1" customFormat="1" ht="10.199999999999999">
      <c r="B916" s="34"/>
      <c r="D916" s="146" t="s">
        <v>187</v>
      </c>
      <c r="F916" s="147" t="s">
        <v>3505</v>
      </c>
      <c r="I916" s="148"/>
      <c r="L916" s="34"/>
      <c r="M916" s="149"/>
      <c r="T916" s="55"/>
      <c r="AT916" s="18" t="s">
        <v>187</v>
      </c>
      <c r="AU916" s="18" t="s">
        <v>199</v>
      </c>
    </row>
    <row r="917" spans="2:65" s="12" customFormat="1" ht="10.199999999999999">
      <c r="B917" s="150"/>
      <c r="D917" s="151" t="s">
        <v>189</v>
      </c>
      <c r="E917" s="152" t="s">
        <v>32</v>
      </c>
      <c r="F917" s="153" t="s">
        <v>190</v>
      </c>
      <c r="H917" s="152" t="s">
        <v>32</v>
      </c>
      <c r="I917" s="154"/>
      <c r="L917" s="150"/>
      <c r="M917" s="155"/>
      <c r="T917" s="156"/>
      <c r="AT917" s="152" t="s">
        <v>189</v>
      </c>
      <c r="AU917" s="152" t="s">
        <v>199</v>
      </c>
      <c r="AV917" s="12" t="s">
        <v>86</v>
      </c>
      <c r="AW917" s="12" t="s">
        <v>41</v>
      </c>
      <c r="AX917" s="12" t="s">
        <v>79</v>
      </c>
      <c r="AY917" s="152" t="s">
        <v>178</v>
      </c>
    </row>
    <row r="918" spans="2:65" s="12" customFormat="1" ht="10.199999999999999">
      <c r="B918" s="150"/>
      <c r="D918" s="151" t="s">
        <v>189</v>
      </c>
      <c r="E918" s="152" t="s">
        <v>32</v>
      </c>
      <c r="F918" s="153" t="s">
        <v>2813</v>
      </c>
      <c r="H918" s="152" t="s">
        <v>32</v>
      </c>
      <c r="I918" s="154"/>
      <c r="L918" s="150"/>
      <c r="M918" s="155"/>
      <c r="T918" s="156"/>
      <c r="AT918" s="152" t="s">
        <v>189</v>
      </c>
      <c r="AU918" s="152" t="s">
        <v>199</v>
      </c>
      <c r="AV918" s="12" t="s">
        <v>86</v>
      </c>
      <c r="AW918" s="12" t="s">
        <v>41</v>
      </c>
      <c r="AX918" s="12" t="s">
        <v>79</v>
      </c>
      <c r="AY918" s="152" t="s">
        <v>178</v>
      </c>
    </row>
    <row r="919" spans="2:65" s="12" customFormat="1" ht="10.199999999999999">
      <c r="B919" s="150"/>
      <c r="D919" s="151" t="s">
        <v>189</v>
      </c>
      <c r="E919" s="152" t="s">
        <v>32</v>
      </c>
      <c r="F919" s="153" t="s">
        <v>3259</v>
      </c>
      <c r="H919" s="152" t="s">
        <v>32</v>
      </c>
      <c r="I919" s="154"/>
      <c r="L919" s="150"/>
      <c r="M919" s="155"/>
      <c r="T919" s="156"/>
      <c r="AT919" s="152" t="s">
        <v>189</v>
      </c>
      <c r="AU919" s="152" t="s">
        <v>199</v>
      </c>
      <c r="AV919" s="12" t="s">
        <v>86</v>
      </c>
      <c r="AW919" s="12" t="s">
        <v>41</v>
      </c>
      <c r="AX919" s="12" t="s">
        <v>79</v>
      </c>
      <c r="AY919" s="152" t="s">
        <v>178</v>
      </c>
    </row>
    <row r="920" spans="2:65" s="12" customFormat="1" ht="10.199999999999999">
      <c r="B920" s="150"/>
      <c r="D920" s="151" t="s">
        <v>189</v>
      </c>
      <c r="E920" s="152" t="s">
        <v>32</v>
      </c>
      <c r="F920" s="153" t="s">
        <v>283</v>
      </c>
      <c r="H920" s="152" t="s">
        <v>32</v>
      </c>
      <c r="I920" s="154"/>
      <c r="L920" s="150"/>
      <c r="M920" s="155"/>
      <c r="T920" s="156"/>
      <c r="AT920" s="152" t="s">
        <v>189</v>
      </c>
      <c r="AU920" s="152" t="s">
        <v>199</v>
      </c>
      <c r="AV920" s="12" t="s">
        <v>86</v>
      </c>
      <c r="AW920" s="12" t="s">
        <v>41</v>
      </c>
      <c r="AX920" s="12" t="s">
        <v>79</v>
      </c>
      <c r="AY920" s="152" t="s">
        <v>178</v>
      </c>
    </row>
    <row r="921" spans="2:65" s="12" customFormat="1" ht="10.199999999999999">
      <c r="B921" s="150"/>
      <c r="D921" s="151" t="s">
        <v>189</v>
      </c>
      <c r="E921" s="152" t="s">
        <v>32</v>
      </c>
      <c r="F921" s="153" t="s">
        <v>3347</v>
      </c>
      <c r="H921" s="152" t="s">
        <v>32</v>
      </c>
      <c r="I921" s="154"/>
      <c r="L921" s="150"/>
      <c r="M921" s="155"/>
      <c r="T921" s="156"/>
      <c r="AT921" s="152" t="s">
        <v>189</v>
      </c>
      <c r="AU921" s="152" t="s">
        <v>199</v>
      </c>
      <c r="AV921" s="12" t="s">
        <v>86</v>
      </c>
      <c r="AW921" s="12" t="s">
        <v>41</v>
      </c>
      <c r="AX921" s="12" t="s">
        <v>79</v>
      </c>
      <c r="AY921" s="152" t="s">
        <v>178</v>
      </c>
    </row>
    <row r="922" spans="2:65" s="13" customFormat="1" ht="10.199999999999999">
      <c r="B922" s="157"/>
      <c r="D922" s="151" t="s">
        <v>189</v>
      </c>
      <c r="E922" s="158" t="s">
        <v>32</v>
      </c>
      <c r="F922" s="159" t="s">
        <v>3501</v>
      </c>
      <c r="H922" s="160">
        <v>21.45</v>
      </c>
      <c r="I922" s="161"/>
      <c r="L922" s="157"/>
      <c r="M922" s="162"/>
      <c r="T922" s="163"/>
      <c r="AT922" s="158" t="s">
        <v>189</v>
      </c>
      <c r="AU922" s="158" t="s">
        <v>199</v>
      </c>
      <c r="AV922" s="13" t="s">
        <v>88</v>
      </c>
      <c r="AW922" s="13" t="s">
        <v>41</v>
      </c>
      <c r="AX922" s="13" t="s">
        <v>79</v>
      </c>
      <c r="AY922" s="158" t="s">
        <v>178</v>
      </c>
    </row>
    <row r="923" spans="2:65" s="14" customFormat="1" ht="10.199999999999999">
      <c r="B923" s="164"/>
      <c r="D923" s="151" t="s">
        <v>189</v>
      </c>
      <c r="E923" s="165" t="s">
        <v>32</v>
      </c>
      <c r="F923" s="166" t="s">
        <v>192</v>
      </c>
      <c r="H923" s="167">
        <v>21.45</v>
      </c>
      <c r="I923" s="168"/>
      <c r="L923" s="164"/>
      <c r="M923" s="169"/>
      <c r="T923" s="170"/>
      <c r="AT923" s="165" t="s">
        <v>189</v>
      </c>
      <c r="AU923" s="165" t="s">
        <v>199</v>
      </c>
      <c r="AV923" s="14" t="s">
        <v>185</v>
      </c>
      <c r="AW923" s="14" t="s">
        <v>41</v>
      </c>
      <c r="AX923" s="14" t="s">
        <v>86</v>
      </c>
      <c r="AY923" s="165" t="s">
        <v>178</v>
      </c>
    </row>
    <row r="924" spans="2:65" s="1" customFormat="1" ht="24.15" customHeight="1">
      <c r="B924" s="34"/>
      <c r="C924" s="133" t="s">
        <v>857</v>
      </c>
      <c r="D924" s="133" t="s">
        <v>180</v>
      </c>
      <c r="E924" s="134" t="s">
        <v>642</v>
      </c>
      <c r="F924" s="135" t="s">
        <v>643</v>
      </c>
      <c r="G924" s="136" t="s">
        <v>234</v>
      </c>
      <c r="H924" s="137">
        <v>21.45</v>
      </c>
      <c r="I924" s="138"/>
      <c r="J924" s="139">
        <f>ROUND(I924*H924,2)</f>
        <v>0</v>
      </c>
      <c r="K924" s="135" t="s">
        <v>184</v>
      </c>
      <c r="L924" s="34"/>
      <c r="M924" s="140" t="s">
        <v>32</v>
      </c>
      <c r="N924" s="141" t="s">
        <v>50</v>
      </c>
      <c r="P924" s="142">
        <f>O924*H924</f>
        <v>0</v>
      </c>
      <c r="Q924" s="142">
        <v>6.8999999999999997E-4</v>
      </c>
      <c r="R924" s="142">
        <f>Q924*H924</f>
        <v>1.4800499999999999E-2</v>
      </c>
      <c r="S924" s="142">
        <v>0</v>
      </c>
      <c r="T924" s="143">
        <f>S924*H924</f>
        <v>0</v>
      </c>
      <c r="AR924" s="144" t="s">
        <v>185</v>
      </c>
      <c r="AT924" s="144" t="s">
        <v>180</v>
      </c>
      <c r="AU924" s="144" t="s">
        <v>199</v>
      </c>
      <c r="AY924" s="18" t="s">
        <v>178</v>
      </c>
      <c r="BE924" s="145">
        <f>IF(N924="základní",J924,0)</f>
        <v>0</v>
      </c>
      <c r="BF924" s="145">
        <f>IF(N924="snížená",J924,0)</f>
        <v>0</v>
      </c>
      <c r="BG924" s="145">
        <f>IF(N924="zákl. přenesená",J924,0)</f>
        <v>0</v>
      </c>
      <c r="BH924" s="145">
        <f>IF(N924="sníž. přenesená",J924,0)</f>
        <v>0</v>
      </c>
      <c r="BI924" s="145">
        <f>IF(N924="nulová",J924,0)</f>
        <v>0</v>
      </c>
      <c r="BJ924" s="18" t="s">
        <v>86</v>
      </c>
      <c r="BK924" s="145">
        <f>ROUND(I924*H924,2)</f>
        <v>0</v>
      </c>
      <c r="BL924" s="18" t="s">
        <v>185</v>
      </c>
      <c r="BM924" s="144" t="s">
        <v>3506</v>
      </c>
    </row>
    <row r="925" spans="2:65" s="1" customFormat="1" ht="10.199999999999999">
      <c r="B925" s="34"/>
      <c r="D925" s="146" t="s">
        <v>187</v>
      </c>
      <c r="F925" s="147" t="s">
        <v>645</v>
      </c>
      <c r="I925" s="148"/>
      <c r="L925" s="34"/>
      <c r="M925" s="149"/>
      <c r="T925" s="55"/>
      <c r="AT925" s="18" t="s">
        <v>187</v>
      </c>
      <c r="AU925" s="18" t="s">
        <v>199</v>
      </c>
    </row>
    <row r="926" spans="2:65" s="12" customFormat="1" ht="10.199999999999999">
      <c r="B926" s="150"/>
      <c r="D926" s="151" t="s">
        <v>189</v>
      </c>
      <c r="E926" s="152" t="s">
        <v>32</v>
      </c>
      <c r="F926" s="153" t="s">
        <v>190</v>
      </c>
      <c r="H926" s="152" t="s">
        <v>32</v>
      </c>
      <c r="I926" s="154"/>
      <c r="L926" s="150"/>
      <c r="M926" s="155"/>
      <c r="T926" s="156"/>
      <c r="AT926" s="152" t="s">
        <v>189</v>
      </c>
      <c r="AU926" s="152" t="s">
        <v>199</v>
      </c>
      <c r="AV926" s="12" t="s">
        <v>86</v>
      </c>
      <c r="AW926" s="12" t="s">
        <v>41</v>
      </c>
      <c r="AX926" s="12" t="s">
        <v>79</v>
      </c>
      <c r="AY926" s="152" t="s">
        <v>178</v>
      </c>
    </row>
    <row r="927" spans="2:65" s="12" customFormat="1" ht="10.199999999999999">
      <c r="B927" s="150"/>
      <c r="D927" s="151" t="s">
        <v>189</v>
      </c>
      <c r="E927" s="152" t="s">
        <v>32</v>
      </c>
      <c r="F927" s="153" t="s">
        <v>2813</v>
      </c>
      <c r="H927" s="152" t="s">
        <v>32</v>
      </c>
      <c r="I927" s="154"/>
      <c r="L927" s="150"/>
      <c r="M927" s="155"/>
      <c r="T927" s="156"/>
      <c r="AT927" s="152" t="s">
        <v>189</v>
      </c>
      <c r="AU927" s="152" t="s">
        <v>199</v>
      </c>
      <c r="AV927" s="12" t="s">
        <v>86</v>
      </c>
      <c r="AW927" s="12" t="s">
        <v>41</v>
      </c>
      <c r="AX927" s="12" t="s">
        <v>79</v>
      </c>
      <c r="AY927" s="152" t="s">
        <v>178</v>
      </c>
    </row>
    <row r="928" spans="2:65" s="12" customFormat="1" ht="10.199999999999999">
      <c r="B928" s="150"/>
      <c r="D928" s="151" t="s">
        <v>189</v>
      </c>
      <c r="E928" s="152" t="s">
        <v>32</v>
      </c>
      <c r="F928" s="153" t="s">
        <v>3259</v>
      </c>
      <c r="H928" s="152" t="s">
        <v>32</v>
      </c>
      <c r="I928" s="154"/>
      <c r="L928" s="150"/>
      <c r="M928" s="155"/>
      <c r="T928" s="156"/>
      <c r="AT928" s="152" t="s">
        <v>189</v>
      </c>
      <c r="AU928" s="152" t="s">
        <v>199</v>
      </c>
      <c r="AV928" s="12" t="s">
        <v>86</v>
      </c>
      <c r="AW928" s="12" t="s">
        <v>41</v>
      </c>
      <c r="AX928" s="12" t="s">
        <v>79</v>
      </c>
      <c r="AY928" s="152" t="s">
        <v>178</v>
      </c>
    </row>
    <row r="929" spans="2:65" s="12" customFormat="1" ht="10.199999999999999">
      <c r="B929" s="150"/>
      <c r="D929" s="151" t="s">
        <v>189</v>
      </c>
      <c r="E929" s="152" t="s">
        <v>32</v>
      </c>
      <c r="F929" s="153" t="s">
        <v>283</v>
      </c>
      <c r="H929" s="152" t="s">
        <v>32</v>
      </c>
      <c r="I929" s="154"/>
      <c r="L929" s="150"/>
      <c r="M929" s="155"/>
      <c r="T929" s="156"/>
      <c r="AT929" s="152" t="s">
        <v>189</v>
      </c>
      <c r="AU929" s="152" t="s">
        <v>199</v>
      </c>
      <c r="AV929" s="12" t="s">
        <v>86</v>
      </c>
      <c r="AW929" s="12" t="s">
        <v>41</v>
      </c>
      <c r="AX929" s="12" t="s">
        <v>79</v>
      </c>
      <c r="AY929" s="152" t="s">
        <v>178</v>
      </c>
    </row>
    <row r="930" spans="2:65" s="12" customFormat="1" ht="10.199999999999999">
      <c r="B930" s="150"/>
      <c r="D930" s="151" t="s">
        <v>189</v>
      </c>
      <c r="E930" s="152" t="s">
        <v>32</v>
      </c>
      <c r="F930" s="153" t="s">
        <v>3347</v>
      </c>
      <c r="H930" s="152" t="s">
        <v>32</v>
      </c>
      <c r="I930" s="154"/>
      <c r="L930" s="150"/>
      <c r="M930" s="155"/>
      <c r="T930" s="156"/>
      <c r="AT930" s="152" t="s">
        <v>189</v>
      </c>
      <c r="AU930" s="152" t="s">
        <v>199</v>
      </c>
      <c r="AV930" s="12" t="s">
        <v>86</v>
      </c>
      <c r="AW930" s="12" t="s">
        <v>41</v>
      </c>
      <c r="AX930" s="12" t="s">
        <v>79</v>
      </c>
      <c r="AY930" s="152" t="s">
        <v>178</v>
      </c>
    </row>
    <row r="931" spans="2:65" s="13" customFormat="1" ht="10.199999999999999">
      <c r="B931" s="157"/>
      <c r="D931" s="151" t="s">
        <v>189</v>
      </c>
      <c r="E931" s="158" t="s">
        <v>32</v>
      </c>
      <c r="F931" s="159" t="s">
        <v>3501</v>
      </c>
      <c r="H931" s="160">
        <v>21.45</v>
      </c>
      <c r="I931" s="161"/>
      <c r="L931" s="157"/>
      <c r="M931" s="162"/>
      <c r="T931" s="163"/>
      <c r="AT931" s="158" t="s">
        <v>189</v>
      </c>
      <c r="AU931" s="158" t="s">
        <v>199</v>
      </c>
      <c r="AV931" s="13" t="s">
        <v>88</v>
      </c>
      <c r="AW931" s="13" t="s">
        <v>41</v>
      </c>
      <c r="AX931" s="13" t="s">
        <v>79</v>
      </c>
      <c r="AY931" s="158" t="s">
        <v>178</v>
      </c>
    </row>
    <row r="932" spans="2:65" s="14" customFormat="1" ht="10.199999999999999">
      <c r="B932" s="164"/>
      <c r="D932" s="151" t="s">
        <v>189</v>
      </c>
      <c r="E932" s="165" t="s">
        <v>32</v>
      </c>
      <c r="F932" s="166" t="s">
        <v>192</v>
      </c>
      <c r="H932" s="167">
        <v>21.45</v>
      </c>
      <c r="I932" s="168"/>
      <c r="L932" s="164"/>
      <c r="M932" s="169"/>
      <c r="T932" s="170"/>
      <c r="AT932" s="165" t="s">
        <v>189</v>
      </c>
      <c r="AU932" s="165" t="s">
        <v>199</v>
      </c>
      <c r="AV932" s="14" t="s">
        <v>185</v>
      </c>
      <c r="AW932" s="14" t="s">
        <v>41</v>
      </c>
      <c r="AX932" s="14" t="s">
        <v>86</v>
      </c>
      <c r="AY932" s="165" t="s">
        <v>178</v>
      </c>
    </row>
    <row r="933" spans="2:65" s="11" customFormat="1" ht="22.8" customHeight="1">
      <c r="B933" s="121"/>
      <c r="D933" s="122" t="s">
        <v>78</v>
      </c>
      <c r="E933" s="131" t="s">
        <v>241</v>
      </c>
      <c r="F933" s="131" t="s">
        <v>668</v>
      </c>
      <c r="I933" s="124"/>
      <c r="J933" s="132">
        <f>BK933</f>
        <v>0</v>
      </c>
      <c r="L933" s="121"/>
      <c r="M933" s="126"/>
      <c r="P933" s="127">
        <f>SUM(P934:P1025)</f>
        <v>0</v>
      </c>
      <c r="R933" s="127">
        <f>SUM(R934:R1025)</f>
        <v>7.168482599999999</v>
      </c>
      <c r="T933" s="128">
        <f>SUM(T934:T1025)</f>
        <v>0</v>
      </c>
      <c r="AR933" s="122" t="s">
        <v>86</v>
      </c>
      <c r="AT933" s="129" t="s">
        <v>78</v>
      </c>
      <c r="AU933" s="129" t="s">
        <v>86</v>
      </c>
      <c r="AY933" s="122" t="s">
        <v>178</v>
      </c>
      <c r="BK933" s="130">
        <f>SUM(BK934:BK1025)</f>
        <v>0</v>
      </c>
    </row>
    <row r="934" spans="2:65" s="1" customFormat="1" ht="33" customHeight="1">
      <c r="B934" s="34"/>
      <c r="C934" s="133" t="s">
        <v>863</v>
      </c>
      <c r="D934" s="133" t="s">
        <v>180</v>
      </c>
      <c r="E934" s="134" t="s">
        <v>670</v>
      </c>
      <c r="F934" s="135" t="s">
        <v>671</v>
      </c>
      <c r="G934" s="136" t="s">
        <v>202</v>
      </c>
      <c r="H934" s="137">
        <v>36</v>
      </c>
      <c r="I934" s="138"/>
      <c r="J934" s="139">
        <f>ROUND(I934*H934,2)</f>
        <v>0</v>
      </c>
      <c r="K934" s="135" t="s">
        <v>184</v>
      </c>
      <c r="L934" s="34"/>
      <c r="M934" s="140" t="s">
        <v>32</v>
      </c>
      <c r="N934" s="141" t="s">
        <v>50</v>
      </c>
      <c r="P934" s="142">
        <f>O934*H934</f>
        <v>0</v>
      </c>
      <c r="Q934" s="142">
        <v>2.0000000000000002E-5</v>
      </c>
      <c r="R934" s="142">
        <f>Q934*H934</f>
        <v>7.2000000000000005E-4</v>
      </c>
      <c r="S934" s="142">
        <v>0</v>
      </c>
      <c r="T934" s="143">
        <f>S934*H934</f>
        <v>0</v>
      </c>
      <c r="AR934" s="144" t="s">
        <v>185</v>
      </c>
      <c r="AT934" s="144" t="s">
        <v>180</v>
      </c>
      <c r="AU934" s="144" t="s">
        <v>88</v>
      </c>
      <c r="AY934" s="18" t="s">
        <v>178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8" t="s">
        <v>86</v>
      </c>
      <c r="BK934" s="145">
        <f>ROUND(I934*H934,2)</f>
        <v>0</v>
      </c>
      <c r="BL934" s="18" t="s">
        <v>185</v>
      </c>
      <c r="BM934" s="144" t="s">
        <v>3507</v>
      </c>
    </row>
    <row r="935" spans="2:65" s="1" customFormat="1" ht="10.199999999999999">
      <c r="B935" s="34"/>
      <c r="D935" s="146" t="s">
        <v>187</v>
      </c>
      <c r="F935" s="147" t="s">
        <v>673</v>
      </c>
      <c r="I935" s="148"/>
      <c r="L935" s="34"/>
      <c r="M935" s="149"/>
      <c r="T935" s="55"/>
      <c r="AT935" s="18" t="s">
        <v>187</v>
      </c>
      <c r="AU935" s="18" t="s">
        <v>88</v>
      </c>
    </row>
    <row r="936" spans="2:65" s="12" customFormat="1" ht="10.199999999999999">
      <c r="B936" s="150"/>
      <c r="D936" s="151" t="s">
        <v>189</v>
      </c>
      <c r="E936" s="152" t="s">
        <v>32</v>
      </c>
      <c r="F936" s="153" t="s">
        <v>190</v>
      </c>
      <c r="H936" s="152" t="s">
        <v>32</v>
      </c>
      <c r="I936" s="154"/>
      <c r="L936" s="150"/>
      <c r="M936" s="155"/>
      <c r="T936" s="156"/>
      <c r="AT936" s="152" t="s">
        <v>189</v>
      </c>
      <c r="AU936" s="152" t="s">
        <v>88</v>
      </c>
      <c r="AV936" s="12" t="s">
        <v>86</v>
      </c>
      <c r="AW936" s="12" t="s">
        <v>41</v>
      </c>
      <c r="AX936" s="12" t="s">
        <v>79</v>
      </c>
      <c r="AY936" s="152" t="s">
        <v>178</v>
      </c>
    </row>
    <row r="937" spans="2:65" s="12" customFormat="1" ht="10.199999999999999">
      <c r="B937" s="150"/>
      <c r="D937" s="151" t="s">
        <v>189</v>
      </c>
      <c r="E937" s="152" t="s">
        <v>32</v>
      </c>
      <c r="F937" s="153" t="s">
        <v>2813</v>
      </c>
      <c r="H937" s="152" t="s">
        <v>32</v>
      </c>
      <c r="I937" s="154"/>
      <c r="L937" s="150"/>
      <c r="M937" s="155"/>
      <c r="T937" s="156"/>
      <c r="AT937" s="152" t="s">
        <v>189</v>
      </c>
      <c r="AU937" s="152" t="s">
        <v>88</v>
      </c>
      <c r="AV937" s="12" t="s">
        <v>86</v>
      </c>
      <c r="AW937" s="12" t="s">
        <v>41</v>
      </c>
      <c r="AX937" s="12" t="s">
        <v>79</v>
      </c>
      <c r="AY937" s="152" t="s">
        <v>178</v>
      </c>
    </row>
    <row r="938" spans="2:65" s="13" customFormat="1" ht="10.199999999999999">
      <c r="B938" s="157"/>
      <c r="D938" s="151" t="s">
        <v>189</v>
      </c>
      <c r="E938" s="158" t="s">
        <v>32</v>
      </c>
      <c r="F938" s="159" t="s">
        <v>3376</v>
      </c>
      <c r="H938" s="160">
        <v>36</v>
      </c>
      <c r="I938" s="161"/>
      <c r="L938" s="157"/>
      <c r="M938" s="162"/>
      <c r="T938" s="163"/>
      <c r="AT938" s="158" t="s">
        <v>189</v>
      </c>
      <c r="AU938" s="158" t="s">
        <v>88</v>
      </c>
      <c r="AV938" s="13" t="s">
        <v>88</v>
      </c>
      <c r="AW938" s="13" t="s">
        <v>41</v>
      </c>
      <c r="AX938" s="13" t="s">
        <v>79</v>
      </c>
      <c r="AY938" s="158" t="s">
        <v>178</v>
      </c>
    </row>
    <row r="939" spans="2:65" s="14" customFormat="1" ht="10.199999999999999">
      <c r="B939" s="164"/>
      <c r="D939" s="151" t="s">
        <v>189</v>
      </c>
      <c r="E939" s="165" t="s">
        <v>32</v>
      </c>
      <c r="F939" s="166" t="s">
        <v>192</v>
      </c>
      <c r="H939" s="167">
        <v>36</v>
      </c>
      <c r="I939" s="168"/>
      <c r="L939" s="164"/>
      <c r="M939" s="169"/>
      <c r="T939" s="170"/>
      <c r="AT939" s="165" t="s">
        <v>189</v>
      </c>
      <c r="AU939" s="165" t="s">
        <v>88</v>
      </c>
      <c r="AV939" s="14" t="s">
        <v>185</v>
      </c>
      <c r="AW939" s="14" t="s">
        <v>41</v>
      </c>
      <c r="AX939" s="14" t="s">
        <v>86</v>
      </c>
      <c r="AY939" s="165" t="s">
        <v>178</v>
      </c>
    </row>
    <row r="940" spans="2:65" s="1" customFormat="1" ht="24.15" customHeight="1">
      <c r="B940" s="34"/>
      <c r="C940" s="171" t="s">
        <v>872</v>
      </c>
      <c r="D940" s="171" t="s">
        <v>398</v>
      </c>
      <c r="E940" s="172" t="s">
        <v>1610</v>
      </c>
      <c r="F940" s="173" t="s">
        <v>1611</v>
      </c>
      <c r="G940" s="174" t="s">
        <v>202</v>
      </c>
      <c r="H940" s="175">
        <v>36.54</v>
      </c>
      <c r="I940" s="176"/>
      <c r="J940" s="177">
        <f>ROUND(I940*H940,2)</f>
        <v>0</v>
      </c>
      <c r="K940" s="173" t="s">
        <v>184</v>
      </c>
      <c r="L940" s="178"/>
      <c r="M940" s="179" t="s">
        <v>32</v>
      </c>
      <c r="N940" s="180" t="s">
        <v>50</v>
      </c>
      <c r="P940" s="142">
        <f>O940*H940</f>
        <v>0</v>
      </c>
      <c r="Q940" s="142">
        <v>1.269E-2</v>
      </c>
      <c r="R940" s="142">
        <f>Q940*H940</f>
        <v>0.46369260000000001</v>
      </c>
      <c r="S940" s="142">
        <v>0</v>
      </c>
      <c r="T940" s="143">
        <f>S940*H940</f>
        <v>0</v>
      </c>
      <c r="AR940" s="144" t="s">
        <v>241</v>
      </c>
      <c r="AT940" s="144" t="s">
        <v>398</v>
      </c>
      <c r="AU940" s="144" t="s">
        <v>88</v>
      </c>
      <c r="AY940" s="18" t="s">
        <v>178</v>
      </c>
      <c r="BE940" s="145">
        <f>IF(N940="základní",J940,0)</f>
        <v>0</v>
      </c>
      <c r="BF940" s="145">
        <f>IF(N940="snížená",J940,0)</f>
        <v>0</v>
      </c>
      <c r="BG940" s="145">
        <f>IF(N940="zákl. přenesená",J940,0)</f>
        <v>0</v>
      </c>
      <c r="BH940" s="145">
        <f>IF(N940="sníž. přenesená",J940,0)</f>
        <v>0</v>
      </c>
      <c r="BI940" s="145">
        <f>IF(N940="nulová",J940,0)</f>
        <v>0</v>
      </c>
      <c r="BJ940" s="18" t="s">
        <v>86</v>
      </c>
      <c r="BK940" s="145">
        <f>ROUND(I940*H940,2)</f>
        <v>0</v>
      </c>
      <c r="BL940" s="18" t="s">
        <v>185</v>
      </c>
      <c r="BM940" s="144" t="s">
        <v>3508</v>
      </c>
    </row>
    <row r="941" spans="2:65" s="13" customFormat="1" ht="10.199999999999999">
      <c r="B941" s="157"/>
      <c r="D941" s="151" t="s">
        <v>189</v>
      </c>
      <c r="F941" s="159" t="s">
        <v>3509</v>
      </c>
      <c r="H941" s="160">
        <v>36.54</v>
      </c>
      <c r="I941" s="161"/>
      <c r="L941" s="157"/>
      <c r="M941" s="162"/>
      <c r="T941" s="163"/>
      <c r="AT941" s="158" t="s">
        <v>189</v>
      </c>
      <c r="AU941" s="158" t="s">
        <v>88</v>
      </c>
      <c r="AV941" s="13" t="s">
        <v>88</v>
      </c>
      <c r="AW941" s="13" t="s">
        <v>4</v>
      </c>
      <c r="AX941" s="13" t="s">
        <v>86</v>
      </c>
      <c r="AY941" s="158" t="s">
        <v>178</v>
      </c>
    </row>
    <row r="942" spans="2:65" s="1" customFormat="1" ht="37.799999999999997" customHeight="1">
      <c r="B942" s="34"/>
      <c r="C942" s="133" t="s">
        <v>877</v>
      </c>
      <c r="D942" s="133" t="s">
        <v>180</v>
      </c>
      <c r="E942" s="134" t="s">
        <v>682</v>
      </c>
      <c r="F942" s="135" t="s">
        <v>683</v>
      </c>
      <c r="G942" s="136" t="s">
        <v>219</v>
      </c>
      <c r="H942" s="137">
        <v>1</v>
      </c>
      <c r="I942" s="138"/>
      <c r="J942" s="139">
        <f>ROUND(I942*H942,2)</f>
        <v>0</v>
      </c>
      <c r="K942" s="135" t="s">
        <v>184</v>
      </c>
      <c r="L942" s="34"/>
      <c r="M942" s="140" t="s">
        <v>32</v>
      </c>
      <c r="N942" s="141" t="s">
        <v>50</v>
      </c>
      <c r="P942" s="142">
        <f>O942*H942</f>
        <v>0</v>
      </c>
      <c r="Q942" s="142">
        <v>0</v>
      </c>
      <c r="R942" s="142">
        <f>Q942*H942</f>
        <v>0</v>
      </c>
      <c r="S942" s="142">
        <v>0</v>
      </c>
      <c r="T942" s="143">
        <f>S942*H942</f>
        <v>0</v>
      </c>
      <c r="AR942" s="144" t="s">
        <v>185</v>
      </c>
      <c r="AT942" s="144" t="s">
        <v>180</v>
      </c>
      <c r="AU942" s="144" t="s">
        <v>88</v>
      </c>
      <c r="AY942" s="18" t="s">
        <v>178</v>
      </c>
      <c r="BE942" s="145">
        <f>IF(N942="základní",J942,0)</f>
        <v>0</v>
      </c>
      <c r="BF942" s="145">
        <f>IF(N942="snížená",J942,0)</f>
        <v>0</v>
      </c>
      <c r="BG942" s="145">
        <f>IF(N942="zákl. přenesená",J942,0)</f>
        <v>0</v>
      </c>
      <c r="BH942" s="145">
        <f>IF(N942="sníž. přenesená",J942,0)</f>
        <v>0</v>
      </c>
      <c r="BI942" s="145">
        <f>IF(N942="nulová",J942,0)</f>
        <v>0</v>
      </c>
      <c r="BJ942" s="18" t="s">
        <v>86</v>
      </c>
      <c r="BK942" s="145">
        <f>ROUND(I942*H942,2)</f>
        <v>0</v>
      </c>
      <c r="BL942" s="18" t="s">
        <v>185</v>
      </c>
      <c r="BM942" s="144" t="s">
        <v>3510</v>
      </c>
    </row>
    <row r="943" spans="2:65" s="1" customFormat="1" ht="10.199999999999999">
      <c r="B943" s="34"/>
      <c r="D943" s="146" t="s">
        <v>187</v>
      </c>
      <c r="F943" s="147" t="s">
        <v>685</v>
      </c>
      <c r="I943" s="148"/>
      <c r="L943" s="34"/>
      <c r="M943" s="149"/>
      <c r="T943" s="55"/>
      <c r="AT943" s="18" t="s">
        <v>187</v>
      </c>
      <c r="AU943" s="18" t="s">
        <v>88</v>
      </c>
    </row>
    <row r="944" spans="2:65" s="12" customFormat="1" ht="10.199999999999999">
      <c r="B944" s="150"/>
      <c r="D944" s="151" t="s">
        <v>189</v>
      </c>
      <c r="E944" s="152" t="s">
        <v>32</v>
      </c>
      <c r="F944" s="153" t="s">
        <v>190</v>
      </c>
      <c r="H944" s="152" t="s">
        <v>32</v>
      </c>
      <c r="I944" s="154"/>
      <c r="L944" s="150"/>
      <c r="M944" s="155"/>
      <c r="T944" s="156"/>
      <c r="AT944" s="152" t="s">
        <v>189</v>
      </c>
      <c r="AU944" s="152" t="s">
        <v>88</v>
      </c>
      <c r="AV944" s="12" t="s">
        <v>86</v>
      </c>
      <c r="AW944" s="12" t="s">
        <v>41</v>
      </c>
      <c r="AX944" s="12" t="s">
        <v>79</v>
      </c>
      <c r="AY944" s="152" t="s">
        <v>178</v>
      </c>
    </row>
    <row r="945" spans="2:65" s="12" customFormat="1" ht="10.199999999999999">
      <c r="B945" s="150"/>
      <c r="D945" s="151" t="s">
        <v>189</v>
      </c>
      <c r="E945" s="152" t="s">
        <v>32</v>
      </c>
      <c r="F945" s="153" t="s">
        <v>2813</v>
      </c>
      <c r="H945" s="152" t="s">
        <v>32</v>
      </c>
      <c r="I945" s="154"/>
      <c r="L945" s="150"/>
      <c r="M945" s="155"/>
      <c r="T945" s="156"/>
      <c r="AT945" s="152" t="s">
        <v>189</v>
      </c>
      <c r="AU945" s="152" t="s">
        <v>88</v>
      </c>
      <c r="AV945" s="12" t="s">
        <v>86</v>
      </c>
      <c r="AW945" s="12" t="s">
        <v>41</v>
      </c>
      <c r="AX945" s="12" t="s">
        <v>79</v>
      </c>
      <c r="AY945" s="152" t="s">
        <v>178</v>
      </c>
    </row>
    <row r="946" spans="2:65" s="13" customFormat="1" ht="10.199999999999999">
      <c r="B946" s="157"/>
      <c r="D946" s="151" t="s">
        <v>189</v>
      </c>
      <c r="E946" s="158" t="s">
        <v>32</v>
      </c>
      <c r="F946" s="159" t="s">
        <v>3511</v>
      </c>
      <c r="H946" s="160">
        <v>1</v>
      </c>
      <c r="I946" s="161"/>
      <c r="L946" s="157"/>
      <c r="M946" s="162"/>
      <c r="T946" s="163"/>
      <c r="AT946" s="158" t="s">
        <v>189</v>
      </c>
      <c r="AU946" s="158" t="s">
        <v>88</v>
      </c>
      <c r="AV946" s="13" t="s">
        <v>88</v>
      </c>
      <c r="AW946" s="13" t="s">
        <v>41</v>
      </c>
      <c r="AX946" s="13" t="s">
        <v>79</v>
      </c>
      <c r="AY946" s="158" t="s">
        <v>178</v>
      </c>
    </row>
    <row r="947" spans="2:65" s="14" customFormat="1" ht="10.199999999999999">
      <c r="B947" s="164"/>
      <c r="D947" s="151" t="s">
        <v>189</v>
      </c>
      <c r="E947" s="165" t="s">
        <v>32</v>
      </c>
      <c r="F947" s="166" t="s">
        <v>192</v>
      </c>
      <c r="H947" s="167">
        <v>1</v>
      </c>
      <c r="I947" s="168"/>
      <c r="L947" s="164"/>
      <c r="M947" s="169"/>
      <c r="T947" s="170"/>
      <c r="AT947" s="165" t="s">
        <v>189</v>
      </c>
      <c r="AU947" s="165" t="s">
        <v>88</v>
      </c>
      <c r="AV947" s="14" t="s">
        <v>185</v>
      </c>
      <c r="AW947" s="14" t="s">
        <v>41</v>
      </c>
      <c r="AX947" s="14" t="s">
        <v>86</v>
      </c>
      <c r="AY947" s="165" t="s">
        <v>178</v>
      </c>
    </row>
    <row r="948" spans="2:65" s="1" customFormat="1" ht="16.5" customHeight="1">
      <c r="B948" s="34"/>
      <c r="C948" s="171" t="s">
        <v>885</v>
      </c>
      <c r="D948" s="171" t="s">
        <v>398</v>
      </c>
      <c r="E948" s="172" t="s">
        <v>3512</v>
      </c>
      <c r="F948" s="173" t="s">
        <v>3513</v>
      </c>
      <c r="G948" s="174" t="s">
        <v>219</v>
      </c>
      <c r="H948" s="175">
        <v>1</v>
      </c>
      <c r="I948" s="176"/>
      <c r="J948" s="177">
        <f>ROUND(I948*H948,2)</f>
        <v>0</v>
      </c>
      <c r="K948" s="173" t="s">
        <v>184</v>
      </c>
      <c r="L948" s="178"/>
      <c r="M948" s="179" t="s">
        <v>32</v>
      </c>
      <c r="N948" s="180" t="s">
        <v>50</v>
      </c>
      <c r="P948" s="142">
        <f>O948*H948</f>
        <v>0</v>
      </c>
      <c r="Q948" s="142">
        <v>6.9999999999999999E-4</v>
      </c>
      <c r="R948" s="142">
        <f>Q948*H948</f>
        <v>6.9999999999999999E-4</v>
      </c>
      <c r="S948" s="142">
        <v>0</v>
      </c>
      <c r="T948" s="143">
        <f>S948*H948</f>
        <v>0</v>
      </c>
      <c r="AR948" s="144" t="s">
        <v>241</v>
      </c>
      <c r="AT948" s="144" t="s">
        <v>398</v>
      </c>
      <c r="AU948" s="144" t="s">
        <v>88</v>
      </c>
      <c r="AY948" s="18" t="s">
        <v>178</v>
      </c>
      <c r="BE948" s="145">
        <f>IF(N948="základní",J948,0)</f>
        <v>0</v>
      </c>
      <c r="BF948" s="145">
        <f>IF(N948="snížená",J948,0)</f>
        <v>0</v>
      </c>
      <c r="BG948" s="145">
        <f>IF(N948="zákl. přenesená",J948,0)</f>
        <v>0</v>
      </c>
      <c r="BH948" s="145">
        <f>IF(N948="sníž. přenesená",J948,0)</f>
        <v>0</v>
      </c>
      <c r="BI948" s="145">
        <f>IF(N948="nulová",J948,0)</f>
        <v>0</v>
      </c>
      <c r="BJ948" s="18" t="s">
        <v>86</v>
      </c>
      <c r="BK948" s="145">
        <f>ROUND(I948*H948,2)</f>
        <v>0</v>
      </c>
      <c r="BL948" s="18" t="s">
        <v>185</v>
      </c>
      <c r="BM948" s="144" t="s">
        <v>3514</v>
      </c>
    </row>
    <row r="949" spans="2:65" s="1" customFormat="1" ht="37.799999999999997" customHeight="1">
      <c r="B949" s="34"/>
      <c r="C949" s="133" t="s">
        <v>892</v>
      </c>
      <c r="D949" s="133" t="s">
        <v>180</v>
      </c>
      <c r="E949" s="134" t="s">
        <v>693</v>
      </c>
      <c r="F949" s="135" t="s">
        <v>694</v>
      </c>
      <c r="G949" s="136" t="s">
        <v>219</v>
      </c>
      <c r="H949" s="137">
        <v>1</v>
      </c>
      <c r="I949" s="138"/>
      <c r="J949" s="139">
        <f>ROUND(I949*H949,2)</f>
        <v>0</v>
      </c>
      <c r="K949" s="135" t="s">
        <v>184</v>
      </c>
      <c r="L949" s="34"/>
      <c r="M949" s="140" t="s">
        <v>32</v>
      </c>
      <c r="N949" s="141" t="s">
        <v>50</v>
      </c>
      <c r="P949" s="142">
        <f>O949*H949</f>
        <v>0</v>
      </c>
      <c r="Q949" s="142">
        <v>8.0000000000000007E-5</v>
      </c>
      <c r="R949" s="142">
        <f>Q949*H949</f>
        <v>8.0000000000000007E-5</v>
      </c>
      <c r="S949" s="142">
        <v>0</v>
      </c>
      <c r="T949" s="143">
        <f>S949*H949</f>
        <v>0</v>
      </c>
      <c r="AR949" s="144" t="s">
        <v>185</v>
      </c>
      <c r="AT949" s="144" t="s">
        <v>180</v>
      </c>
      <c r="AU949" s="144" t="s">
        <v>88</v>
      </c>
      <c r="AY949" s="18" t="s">
        <v>178</v>
      </c>
      <c r="BE949" s="145">
        <f>IF(N949="základní",J949,0)</f>
        <v>0</v>
      </c>
      <c r="BF949" s="145">
        <f>IF(N949="snížená",J949,0)</f>
        <v>0</v>
      </c>
      <c r="BG949" s="145">
        <f>IF(N949="zákl. přenesená",J949,0)</f>
        <v>0</v>
      </c>
      <c r="BH949" s="145">
        <f>IF(N949="sníž. přenesená",J949,0)</f>
        <v>0</v>
      </c>
      <c r="BI949" s="145">
        <f>IF(N949="nulová",J949,0)</f>
        <v>0</v>
      </c>
      <c r="BJ949" s="18" t="s">
        <v>86</v>
      </c>
      <c r="BK949" s="145">
        <f>ROUND(I949*H949,2)</f>
        <v>0</v>
      </c>
      <c r="BL949" s="18" t="s">
        <v>185</v>
      </c>
      <c r="BM949" s="144" t="s">
        <v>3515</v>
      </c>
    </row>
    <row r="950" spans="2:65" s="1" customFormat="1" ht="10.199999999999999">
      <c r="B950" s="34"/>
      <c r="D950" s="146" t="s">
        <v>187</v>
      </c>
      <c r="F950" s="147" t="s">
        <v>696</v>
      </c>
      <c r="I950" s="148"/>
      <c r="L950" s="34"/>
      <c r="M950" s="149"/>
      <c r="T950" s="55"/>
      <c r="AT950" s="18" t="s">
        <v>187</v>
      </c>
      <c r="AU950" s="18" t="s">
        <v>88</v>
      </c>
    </row>
    <row r="951" spans="2:65" s="12" customFormat="1" ht="10.199999999999999">
      <c r="B951" s="150"/>
      <c r="D951" s="151" t="s">
        <v>189</v>
      </c>
      <c r="E951" s="152" t="s">
        <v>32</v>
      </c>
      <c r="F951" s="153" t="s">
        <v>190</v>
      </c>
      <c r="H951" s="152" t="s">
        <v>32</v>
      </c>
      <c r="I951" s="154"/>
      <c r="L951" s="150"/>
      <c r="M951" s="155"/>
      <c r="T951" s="156"/>
      <c r="AT951" s="152" t="s">
        <v>189</v>
      </c>
      <c r="AU951" s="152" t="s">
        <v>88</v>
      </c>
      <c r="AV951" s="12" t="s">
        <v>86</v>
      </c>
      <c r="AW951" s="12" t="s">
        <v>41</v>
      </c>
      <c r="AX951" s="12" t="s">
        <v>79</v>
      </c>
      <c r="AY951" s="152" t="s">
        <v>178</v>
      </c>
    </row>
    <row r="952" spans="2:65" s="12" customFormat="1" ht="10.199999999999999">
      <c r="B952" s="150"/>
      <c r="D952" s="151" t="s">
        <v>189</v>
      </c>
      <c r="E952" s="152" t="s">
        <v>32</v>
      </c>
      <c r="F952" s="153" t="s">
        <v>2813</v>
      </c>
      <c r="H952" s="152" t="s">
        <v>32</v>
      </c>
      <c r="I952" s="154"/>
      <c r="L952" s="150"/>
      <c r="M952" s="155"/>
      <c r="T952" s="156"/>
      <c r="AT952" s="152" t="s">
        <v>189</v>
      </c>
      <c r="AU952" s="152" t="s">
        <v>88</v>
      </c>
      <c r="AV952" s="12" t="s">
        <v>86</v>
      </c>
      <c r="AW952" s="12" t="s">
        <v>41</v>
      </c>
      <c r="AX952" s="12" t="s">
        <v>79</v>
      </c>
      <c r="AY952" s="152" t="s">
        <v>178</v>
      </c>
    </row>
    <row r="953" spans="2:65" s="13" customFormat="1" ht="10.199999999999999">
      <c r="B953" s="157"/>
      <c r="D953" s="151" t="s">
        <v>189</v>
      </c>
      <c r="E953" s="158" t="s">
        <v>32</v>
      </c>
      <c r="F953" s="159" t="s">
        <v>3516</v>
      </c>
      <c r="H953" s="160">
        <v>1</v>
      </c>
      <c r="I953" s="161"/>
      <c r="L953" s="157"/>
      <c r="M953" s="162"/>
      <c r="T953" s="163"/>
      <c r="AT953" s="158" t="s">
        <v>189</v>
      </c>
      <c r="AU953" s="158" t="s">
        <v>88</v>
      </c>
      <c r="AV953" s="13" t="s">
        <v>88</v>
      </c>
      <c r="AW953" s="13" t="s">
        <v>41</v>
      </c>
      <c r="AX953" s="13" t="s">
        <v>79</v>
      </c>
      <c r="AY953" s="158" t="s">
        <v>178</v>
      </c>
    </row>
    <row r="954" spans="2:65" s="14" customFormat="1" ht="10.199999999999999">
      <c r="B954" s="164"/>
      <c r="D954" s="151" t="s">
        <v>189</v>
      </c>
      <c r="E954" s="165" t="s">
        <v>32</v>
      </c>
      <c r="F954" s="166" t="s">
        <v>192</v>
      </c>
      <c r="H954" s="167">
        <v>1</v>
      </c>
      <c r="I954" s="168"/>
      <c r="L954" s="164"/>
      <c r="M954" s="169"/>
      <c r="T954" s="170"/>
      <c r="AT954" s="165" t="s">
        <v>189</v>
      </c>
      <c r="AU954" s="165" t="s">
        <v>88</v>
      </c>
      <c r="AV954" s="14" t="s">
        <v>185</v>
      </c>
      <c r="AW954" s="14" t="s">
        <v>41</v>
      </c>
      <c r="AX954" s="14" t="s">
        <v>86</v>
      </c>
      <c r="AY954" s="165" t="s">
        <v>178</v>
      </c>
    </row>
    <row r="955" spans="2:65" s="1" customFormat="1" ht="21.75" customHeight="1">
      <c r="B955" s="34"/>
      <c r="C955" s="171" t="s">
        <v>900</v>
      </c>
      <c r="D955" s="171" t="s">
        <v>398</v>
      </c>
      <c r="E955" s="172" t="s">
        <v>701</v>
      </c>
      <c r="F955" s="173" t="s">
        <v>702</v>
      </c>
      <c r="G955" s="174" t="s">
        <v>219</v>
      </c>
      <c r="H955" s="175">
        <v>1</v>
      </c>
      <c r="I955" s="176"/>
      <c r="J955" s="177">
        <f>ROUND(I955*H955,2)</f>
        <v>0</v>
      </c>
      <c r="K955" s="173" t="s">
        <v>184</v>
      </c>
      <c r="L955" s="178"/>
      <c r="M955" s="179" t="s">
        <v>32</v>
      </c>
      <c r="N955" s="180" t="s">
        <v>50</v>
      </c>
      <c r="P955" s="142">
        <f>O955*H955</f>
        <v>0</v>
      </c>
      <c r="Q955" s="142">
        <v>8.9999999999999998E-4</v>
      </c>
      <c r="R955" s="142">
        <f>Q955*H955</f>
        <v>8.9999999999999998E-4</v>
      </c>
      <c r="S955" s="142">
        <v>0</v>
      </c>
      <c r="T955" s="143">
        <f>S955*H955</f>
        <v>0</v>
      </c>
      <c r="AR955" s="144" t="s">
        <v>241</v>
      </c>
      <c r="AT955" s="144" t="s">
        <v>398</v>
      </c>
      <c r="AU955" s="144" t="s">
        <v>88</v>
      </c>
      <c r="AY955" s="18" t="s">
        <v>178</v>
      </c>
      <c r="BE955" s="145">
        <f>IF(N955="základní",J955,0)</f>
        <v>0</v>
      </c>
      <c r="BF955" s="145">
        <f>IF(N955="snížená",J955,0)</f>
        <v>0</v>
      </c>
      <c r="BG955" s="145">
        <f>IF(N955="zákl. přenesená",J955,0)</f>
        <v>0</v>
      </c>
      <c r="BH955" s="145">
        <f>IF(N955="sníž. přenesená",J955,0)</f>
        <v>0</v>
      </c>
      <c r="BI955" s="145">
        <f>IF(N955="nulová",J955,0)</f>
        <v>0</v>
      </c>
      <c r="BJ955" s="18" t="s">
        <v>86</v>
      </c>
      <c r="BK955" s="145">
        <f>ROUND(I955*H955,2)</f>
        <v>0</v>
      </c>
      <c r="BL955" s="18" t="s">
        <v>185</v>
      </c>
      <c r="BM955" s="144" t="s">
        <v>3517</v>
      </c>
    </row>
    <row r="956" spans="2:65" s="1" customFormat="1" ht="37.799999999999997" customHeight="1">
      <c r="B956" s="34"/>
      <c r="C956" s="133" t="s">
        <v>905</v>
      </c>
      <c r="D956" s="133" t="s">
        <v>180</v>
      </c>
      <c r="E956" s="134" t="s">
        <v>705</v>
      </c>
      <c r="F956" s="135" t="s">
        <v>706</v>
      </c>
      <c r="G956" s="136" t="s">
        <v>219</v>
      </c>
      <c r="H956" s="137">
        <v>1</v>
      </c>
      <c r="I956" s="138"/>
      <c r="J956" s="139">
        <f>ROUND(I956*H956,2)</f>
        <v>0</v>
      </c>
      <c r="K956" s="135" t="s">
        <v>184</v>
      </c>
      <c r="L956" s="34"/>
      <c r="M956" s="140" t="s">
        <v>32</v>
      </c>
      <c r="N956" s="141" t="s">
        <v>50</v>
      </c>
      <c r="P956" s="142">
        <f>O956*H956</f>
        <v>0</v>
      </c>
      <c r="Q956" s="142">
        <v>0</v>
      </c>
      <c r="R956" s="142">
        <f>Q956*H956</f>
        <v>0</v>
      </c>
      <c r="S956" s="142">
        <v>0</v>
      </c>
      <c r="T956" s="143">
        <f>S956*H956</f>
        <v>0</v>
      </c>
      <c r="AR956" s="144" t="s">
        <v>185</v>
      </c>
      <c r="AT956" s="144" t="s">
        <v>180</v>
      </c>
      <c r="AU956" s="144" t="s">
        <v>88</v>
      </c>
      <c r="AY956" s="18" t="s">
        <v>178</v>
      </c>
      <c r="BE956" s="145">
        <f>IF(N956="základní",J956,0)</f>
        <v>0</v>
      </c>
      <c r="BF956" s="145">
        <f>IF(N956="snížená",J956,0)</f>
        <v>0</v>
      </c>
      <c r="BG956" s="145">
        <f>IF(N956="zákl. přenesená",J956,0)</f>
        <v>0</v>
      </c>
      <c r="BH956" s="145">
        <f>IF(N956="sníž. přenesená",J956,0)</f>
        <v>0</v>
      </c>
      <c r="BI956" s="145">
        <f>IF(N956="nulová",J956,0)</f>
        <v>0</v>
      </c>
      <c r="BJ956" s="18" t="s">
        <v>86</v>
      </c>
      <c r="BK956" s="145">
        <f>ROUND(I956*H956,2)</f>
        <v>0</v>
      </c>
      <c r="BL956" s="18" t="s">
        <v>185</v>
      </c>
      <c r="BM956" s="144" t="s">
        <v>3518</v>
      </c>
    </row>
    <row r="957" spans="2:65" s="1" customFormat="1" ht="10.199999999999999">
      <c r="B957" s="34"/>
      <c r="D957" s="146" t="s">
        <v>187</v>
      </c>
      <c r="F957" s="147" t="s">
        <v>708</v>
      </c>
      <c r="I957" s="148"/>
      <c r="L957" s="34"/>
      <c r="M957" s="149"/>
      <c r="T957" s="55"/>
      <c r="AT957" s="18" t="s">
        <v>187</v>
      </c>
      <c r="AU957" s="18" t="s">
        <v>88</v>
      </c>
    </row>
    <row r="958" spans="2:65" s="12" customFormat="1" ht="10.199999999999999">
      <c r="B958" s="150"/>
      <c r="D958" s="151" t="s">
        <v>189</v>
      </c>
      <c r="E958" s="152" t="s">
        <v>32</v>
      </c>
      <c r="F958" s="153" t="s">
        <v>190</v>
      </c>
      <c r="H958" s="152" t="s">
        <v>32</v>
      </c>
      <c r="I958" s="154"/>
      <c r="L958" s="150"/>
      <c r="M958" s="155"/>
      <c r="T958" s="156"/>
      <c r="AT958" s="152" t="s">
        <v>189</v>
      </c>
      <c r="AU958" s="152" t="s">
        <v>88</v>
      </c>
      <c r="AV958" s="12" t="s">
        <v>86</v>
      </c>
      <c r="AW958" s="12" t="s">
        <v>41</v>
      </c>
      <c r="AX958" s="12" t="s">
        <v>79</v>
      </c>
      <c r="AY958" s="152" t="s">
        <v>178</v>
      </c>
    </row>
    <row r="959" spans="2:65" s="12" customFormat="1" ht="10.199999999999999">
      <c r="B959" s="150"/>
      <c r="D959" s="151" t="s">
        <v>189</v>
      </c>
      <c r="E959" s="152" t="s">
        <v>32</v>
      </c>
      <c r="F959" s="153" t="s">
        <v>2813</v>
      </c>
      <c r="H959" s="152" t="s">
        <v>32</v>
      </c>
      <c r="I959" s="154"/>
      <c r="L959" s="150"/>
      <c r="M959" s="155"/>
      <c r="T959" s="156"/>
      <c r="AT959" s="152" t="s">
        <v>189</v>
      </c>
      <c r="AU959" s="152" t="s">
        <v>88</v>
      </c>
      <c r="AV959" s="12" t="s">
        <v>86</v>
      </c>
      <c r="AW959" s="12" t="s">
        <v>41</v>
      </c>
      <c r="AX959" s="12" t="s">
        <v>79</v>
      </c>
      <c r="AY959" s="152" t="s">
        <v>178</v>
      </c>
    </row>
    <row r="960" spans="2:65" s="13" customFormat="1" ht="10.199999999999999">
      <c r="B960" s="157"/>
      <c r="D960" s="151" t="s">
        <v>189</v>
      </c>
      <c r="E960" s="158" t="s">
        <v>32</v>
      </c>
      <c r="F960" s="159" t="s">
        <v>3511</v>
      </c>
      <c r="H960" s="160">
        <v>1</v>
      </c>
      <c r="I960" s="161"/>
      <c r="L960" s="157"/>
      <c r="M960" s="162"/>
      <c r="T960" s="163"/>
      <c r="AT960" s="158" t="s">
        <v>189</v>
      </c>
      <c r="AU960" s="158" t="s">
        <v>88</v>
      </c>
      <c r="AV960" s="13" t="s">
        <v>88</v>
      </c>
      <c r="AW960" s="13" t="s">
        <v>41</v>
      </c>
      <c r="AX960" s="13" t="s">
        <v>79</v>
      </c>
      <c r="AY960" s="158" t="s">
        <v>178</v>
      </c>
    </row>
    <row r="961" spans="2:65" s="14" customFormat="1" ht="10.199999999999999">
      <c r="B961" s="164"/>
      <c r="D961" s="151" t="s">
        <v>189</v>
      </c>
      <c r="E961" s="165" t="s">
        <v>32</v>
      </c>
      <c r="F961" s="166" t="s">
        <v>192</v>
      </c>
      <c r="H961" s="167">
        <v>1</v>
      </c>
      <c r="I961" s="168"/>
      <c r="L961" s="164"/>
      <c r="M961" s="169"/>
      <c r="T961" s="170"/>
      <c r="AT961" s="165" t="s">
        <v>189</v>
      </c>
      <c r="AU961" s="165" t="s">
        <v>88</v>
      </c>
      <c r="AV961" s="14" t="s">
        <v>185</v>
      </c>
      <c r="AW961" s="14" t="s">
        <v>41</v>
      </c>
      <c r="AX961" s="14" t="s">
        <v>86</v>
      </c>
      <c r="AY961" s="165" t="s">
        <v>178</v>
      </c>
    </row>
    <row r="962" spans="2:65" s="1" customFormat="1" ht="16.5" customHeight="1">
      <c r="B962" s="34"/>
      <c r="C962" s="171" t="s">
        <v>910</v>
      </c>
      <c r="D962" s="171" t="s">
        <v>398</v>
      </c>
      <c r="E962" s="172" t="s">
        <v>710</v>
      </c>
      <c r="F962" s="173" t="s">
        <v>711</v>
      </c>
      <c r="G962" s="174" t="s">
        <v>219</v>
      </c>
      <c r="H962" s="175">
        <v>1</v>
      </c>
      <c r="I962" s="176"/>
      <c r="J962" s="177">
        <f>ROUND(I962*H962,2)</f>
        <v>0</v>
      </c>
      <c r="K962" s="173" t="s">
        <v>184</v>
      </c>
      <c r="L962" s="178"/>
      <c r="M962" s="179" t="s">
        <v>32</v>
      </c>
      <c r="N962" s="180" t="s">
        <v>50</v>
      </c>
      <c r="P962" s="142">
        <f>O962*H962</f>
        <v>0</v>
      </c>
      <c r="Q962" s="142">
        <v>8.8000000000000005E-3</v>
      </c>
      <c r="R962" s="142">
        <f>Q962*H962</f>
        <v>8.8000000000000005E-3</v>
      </c>
      <c r="S962" s="142">
        <v>0</v>
      </c>
      <c r="T962" s="143">
        <f>S962*H962</f>
        <v>0</v>
      </c>
      <c r="AR962" s="144" t="s">
        <v>241</v>
      </c>
      <c r="AT962" s="144" t="s">
        <v>398</v>
      </c>
      <c r="AU962" s="144" t="s">
        <v>88</v>
      </c>
      <c r="AY962" s="18" t="s">
        <v>178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8" t="s">
        <v>86</v>
      </c>
      <c r="BK962" s="145">
        <f>ROUND(I962*H962,2)</f>
        <v>0</v>
      </c>
      <c r="BL962" s="18" t="s">
        <v>185</v>
      </c>
      <c r="BM962" s="144" t="s">
        <v>3519</v>
      </c>
    </row>
    <row r="963" spans="2:65" s="1" customFormat="1" ht="24.15" customHeight="1">
      <c r="B963" s="34"/>
      <c r="C963" s="133" t="s">
        <v>916</v>
      </c>
      <c r="D963" s="133" t="s">
        <v>180</v>
      </c>
      <c r="E963" s="134" t="s">
        <v>746</v>
      </c>
      <c r="F963" s="135" t="s">
        <v>747</v>
      </c>
      <c r="G963" s="136" t="s">
        <v>748</v>
      </c>
      <c r="H963" s="137">
        <v>2</v>
      </c>
      <c r="I963" s="138"/>
      <c r="J963" s="139">
        <f>ROUND(I963*H963,2)</f>
        <v>0</v>
      </c>
      <c r="K963" s="135" t="s">
        <v>184</v>
      </c>
      <c r="L963" s="34"/>
      <c r="M963" s="140" t="s">
        <v>32</v>
      </c>
      <c r="N963" s="141" t="s">
        <v>50</v>
      </c>
      <c r="P963" s="142">
        <f>O963*H963</f>
        <v>0</v>
      </c>
      <c r="Q963" s="142">
        <v>3.1E-4</v>
      </c>
      <c r="R963" s="142">
        <f>Q963*H963</f>
        <v>6.2E-4</v>
      </c>
      <c r="S963" s="142">
        <v>0</v>
      </c>
      <c r="T963" s="143">
        <f>S963*H963</f>
        <v>0</v>
      </c>
      <c r="AR963" s="144" t="s">
        <v>185</v>
      </c>
      <c r="AT963" s="144" t="s">
        <v>180</v>
      </c>
      <c r="AU963" s="144" t="s">
        <v>88</v>
      </c>
      <c r="AY963" s="18" t="s">
        <v>178</v>
      </c>
      <c r="BE963" s="145">
        <f>IF(N963="základní",J963,0)</f>
        <v>0</v>
      </c>
      <c r="BF963" s="145">
        <f>IF(N963="snížená",J963,0)</f>
        <v>0</v>
      </c>
      <c r="BG963" s="145">
        <f>IF(N963="zákl. přenesená",J963,0)</f>
        <v>0</v>
      </c>
      <c r="BH963" s="145">
        <f>IF(N963="sníž. přenesená",J963,0)</f>
        <v>0</v>
      </c>
      <c r="BI963" s="145">
        <f>IF(N963="nulová",J963,0)</f>
        <v>0</v>
      </c>
      <c r="BJ963" s="18" t="s">
        <v>86</v>
      </c>
      <c r="BK963" s="145">
        <f>ROUND(I963*H963,2)</f>
        <v>0</v>
      </c>
      <c r="BL963" s="18" t="s">
        <v>185</v>
      </c>
      <c r="BM963" s="144" t="s">
        <v>3520</v>
      </c>
    </row>
    <row r="964" spans="2:65" s="1" customFormat="1" ht="10.199999999999999">
      <c r="B964" s="34"/>
      <c r="D964" s="146" t="s">
        <v>187</v>
      </c>
      <c r="F964" s="147" t="s">
        <v>750</v>
      </c>
      <c r="I964" s="148"/>
      <c r="L964" s="34"/>
      <c r="M964" s="149"/>
      <c r="T964" s="55"/>
      <c r="AT964" s="18" t="s">
        <v>187</v>
      </c>
      <c r="AU964" s="18" t="s">
        <v>88</v>
      </c>
    </row>
    <row r="965" spans="2:65" s="12" customFormat="1" ht="10.199999999999999">
      <c r="B965" s="150"/>
      <c r="D965" s="151" t="s">
        <v>189</v>
      </c>
      <c r="E965" s="152" t="s">
        <v>32</v>
      </c>
      <c r="F965" s="153" t="s">
        <v>190</v>
      </c>
      <c r="H965" s="152" t="s">
        <v>32</v>
      </c>
      <c r="I965" s="154"/>
      <c r="L965" s="150"/>
      <c r="M965" s="155"/>
      <c r="T965" s="156"/>
      <c r="AT965" s="152" t="s">
        <v>189</v>
      </c>
      <c r="AU965" s="152" t="s">
        <v>88</v>
      </c>
      <c r="AV965" s="12" t="s">
        <v>86</v>
      </c>
      <c r="AW965" s="12" t="s">
        <v>41</v>
      </c>
      <c r="AX965" s="12" t="s">
        <v>79</v>
      </c>
      <c r="AY965" s="152" t="s">
        <v>178</v>
      </c>
    </row>
    <row r="966" spans="2:65" s="12" customFormat="1" ht="10.199999999999999">
      <c r="B966" s="150"/>
      <c r="D966" s="151" t="s">
        <v>189</v>
      </c>
      <c r="E966" s="152" t="s">
        <v>32</v>
      </c>
      <c r="F966" s="153" t="s">
        <v>2813</v>
      </c>
      <c r="H966" s="152" t="s">
        <v>32</v>
      </c>
      <c r="I966" s="154"/>
      <c r="L966" s="150"/>
      <c r="M966" s="155"/>
      <c r="T966" s="156"/>
      <c r="AT966" s="152" t="s">
        <v>189</v>
      </c>
      <c r="AU966" s="152" t="s">
        <v>88</v>
      </c>
      <c r="AV966" s="12" t="s">
        <v>86</v>
      </c>
      <c r="AW966" s="12" t="s">
        <v>41</v>
      </c>
      <c r="AX966" s="12" t="s">
        <v>79</v>
      </c>
      <c r="AY966" s="152" t="s">
        <v>178</v>
      </c>
    </row>
    <row r="967" spans="2:65" s="13" customFormat="1" ht="10.199999999999999">
      <c r="B967" s="157"/>
      <c r="D967" s="151" t="s">
        <v>189</v>
      </c>
      <c r="E967" s="158" t="s">
        <v>32</v>
      </c>
      <c r="F967" s="159" t="s">
        <v>3521</v>
      </c>
      <c r="H967" s="160">
        <v>1</v>
      </c>
      <c r="I967" s="161"/>
      <c r="L967" s="157"/>
      <c r="M967" s="162"/>
      <c r="T967" s="163"/>
      <c r="AT967" s="158" t="s">
        <v>189</v>
      </c>
      <c r="AU967" s="158" t="s">
        <v>88</v>
      </c>
      <c r="AV967" s="13" t="s">
        <v>88</v>
      </c>
      <c r="AW967" s="13" t="s">
        <v>41</v>
      </c>
      <c r="AX967" s="13" t="s">
        <v>79</v>
      </c>
      <c r="AY967" s="158" t="s">
        <v>178</v>
      </c>
    </row>
    <row r="968" spans="2:65" s="13" customFormat="1" ht="10.199999999999999">
      <c r="B968" s="157"/>
      <c r="D968" s="151" t="s">
        <v>189</v>
      </c>
      <c r="E968" s="158" t="s">
        <v>32</v>
      </c>
      <c r="F968" s="159" t="s">
        <v>3522</v>
      </c>
      <c r="H968" s="160">
        <v>1</v>
      </c>
      <c r="I968" s="161"/>
      <c r="L968" s="157"/>
      <c r="M968" s="162"/>
      <c r="T968" s="163"/>
      <c r="AT968" s="158" t="s">
        <v>189</v>
      </c>
      <c r="AU968" s="158" t="s">
        <v>88</v>
      </c>
      <c r="AV968" s="13" t="s">
        <v>88</v>
      </c>
      <c r="AW968" s="13" t="s">
        <v>41</v>
      </c>
      <c r="AX968" s="13" t="s">
        <v>79</v>
      </c>
      <c r="AY968" s="158" t="s">
        <v>178</v>
      </c>
    </row>
    <row r="969" spans="2:65" s="14" customFormat="1" ht="10.199999999999999">
      <c r="B969" s="164"/>
      <c r="D969" s="151" t="s">
        <v>189</v>
      </c>
      <c r="E969" s="165" t="s">
        <v>32</v>
      </c>
      <c r="F969" s="166" t="s">
        <v>192</v>
      </c>
      <c r="H969" s="167">
        <v>2</v>
      </c>
      <c r="I969" s="168"/>
      <c r="L969" s="164"/>
      <c r="M969" s="169"/>
      <c r="T969" s="170"/>
      <c r="AT969" s="165" t="s">
        <v>189</v>
      </c>
      <c r="AU969" s="165" t="s">
        <v>88</v>
      </c>
      <c r="AV969" s="14" t="s">
        <v>185</v>
      </c>
      <c r="AW969" s="14" t="s">
        <v>41</v>
      </c>
      <c r="AX969" s="14" t="s">
        <v>86</v>
      </c>
      <c r="AY969" s="165" t="s">
        <v>178</v>
      </c>
    </row>
    <row r="970" spans="2:65" s="1" customFormat="1" ht="24.15" customHeight="1">
      <c r="B970" s="34"/>
      <c r="C970" s="133" t="s">
        <v>921</v>
      </c>
      <c r="D970" s="133" t="s">
        <v>180</v>
      </c>
      <c r="E970" s="134" t="s">
        <v>755</v>
      </c>
      <c r="F970" s="135" t="s">
        <v>756</v>
      </c>
      <c r="G970" s="136" t="s">
        <v>202</v>
      </c>
      <c r="H970" s="137">
        <v>36</v>
      </c>
      <c r="I970" s="138"/>
      <c r="J970" s="139">
        <f>ROUND(I970*H970,2)</f>
        <v>0</v>
      </c>
      <c r="K970" s="135" t="s">
        <v>184</v>
      </c>
      <c r="L970" s="34"/>
      <c r="M970" s="140" t="s">
        <v>32</v>
      </c>
      <c r="N970" s="141" t="s">
        <v>50</v>
      </c>
      <c r="P970" s="142">
        <f>O970*H970</f>
        <v>0</v>
      </c>
      <c r="Q970" s="142">
        <v>0</v>
      </c>
      <c r="R970" s="142">
        <f>Q970*H970</f>
        <v>0</v>
      </c>
      <c r="S970" s="142">
        <v>0</v>
      </c>
      <c r="T970" s="143">
        <f>S970*H970</f>
        <v>0</v>
      </c>
      <c r="AR970" s="144" t="s">
        <v>185</v>
      </c>
      <c r="AT970" s="144" t="s">
        <v>180</v>
      </c>
      <c r="AU970" s="144" t="s">
        <v>88</v>
      </c>
      <c r="AY970" s="18" t="s">
        <v>178</v>
      </c>
      <c r="BE970" s="145">
        <f>IF(N970="základní",J970,0)</f>
        <v>0</v>
      </c>
      <c r="BF970" s="145">
        <f>IF(N970="snížená",J970,0)</f>
        <v>0</v>
      </c>
      <c r="BG970" s="145">
        <f>IF(N970="zákl. přenesená",J970,0)</f>
        <v>0</v>
      </c>
      <c r="BH970" s="145">
        <f>IF(N970="sníž. přenesená",J970,0)</f>
        <v>0</v>
      </c>
      <c r="BI970" s="145">
        <f>IF(N970="nulová",J970,0)</f>
        <v>0</v>
      </c>
      <c r="BJ970" s="18" t="s">
        <v>86</v>
      </c>
      <c r="BK970" s="145">
        <f>ROUND(I970*H970,2)</f>
        <v>0</v>
      </c>
      <c r="BL970" s="18" t="s">
        <v>185</v>
      </c>
      <c r="BM970" s="144" t="s">
        <v>3523</v>
      </c>
    </row>
    <row r="971" spans="2:65" s="1" customFormat="1" ht="10.199999999999999">
      <c r="B971" s="34"/>
      <c r="D971" s="146" t="s">
        <v>187</v>
      </c>
      <c r="F971" s="147" t="s">
        <v>758</v>
      </c>
      <c r="I971" s="148"/>
      <c r="L971" s="34"/>
      <c r="M971" s="149"/>
      <c r="T971" s="55"/>
      <c r="AT971" s="18" t="s">
        <v>187</v>
      </c>
      <c r="AU971" s="18" t="s">
        <v>88</v>
      </c>
    </row>
    <row r="972" spans="2:65" s="12" customFormat="1" ht="10.199999999999999">
      <c r="B972" s="150"/>
      <c r="D972" s="151" t="s">
        <v>189</v>
      </c>
      <c r="E972" s="152" t="s">
        <v>32</v>
      </c>
      <c r="F972" s="153" t="s">
        <v>190</v>
      </c>
      <c r="H972" s="152" t="s">
        <v>32</v>
      </c>
      <c r="I972" s="154"/>
      <c r="L972" s="150"/>
      <c r="M972" s="155"/>
      <c r="T972" s="156"/>
      <c r="AT972" s="152" t="s">
        <v>189</v>
      </c>
      <c r="AU972" s="152" t="s">
        <v>88</v>
      </c>
      <c r="AV972" s="12" t="s">
        <v>86</v>
      </c>
      <c r="AW972" s="12" t="s">
        <v>41</v>
      </c>
      <c r="AX972" s="12" t="s">
        <v>79</v>
      </c>
      <c r="AY972" s="152" t="s">
        <v>178</v>
      </c>
    </row>
    <row r="973" spans="2:65" s="12" customFormat="1" ht="10.199999999999999">
      <c r="B973" s="150"/>
      <c r="D973" s="151" t="s">
        <v>189</v>
      </c>
      <c r="E973" s="152" t="s">
        <v>32</v>
      </c>
      <c r="F973" s="153" t="s">
        <v>2813</v>
      </c>
      <c r="H973" s="152" t="s">
        <v>32</v>
      </c>
      <c r="I973" s="154"/>
      <c r="L973" s="150"/>
      <c r="M973" s="155"/>
      <c r="T973" s="156"/>
      <c r="AT973" s="152" t="s">
        <v>189</v>
      </c>
      <c r="AU973" s="152" t="s">
        <v>88</v>
      </c>
      <c r="AV973" s="12" t="s">
        <v>86</v>
      </c>
      <c r="AW973" s="12" t="s">
        <v>41</v>
      </c>
      <c r="AX973" s="12" t="s">
        <v>79</v>
      </c>
      <c r="AY973" s="152" t="s">
        <v>178</v>
      </c>
    </row>
    <row r="974" spans="2:65" s="13" customFormat="1" ht="10.199999999999999">
      <c r="B974" s="157"/>
      <c r="D974" s="151" t="s">
        <v>189</v>
      </c>
      <c r="E974" s="158" t="s">
        <v>32</v>
      </c>
      <c r="F974" s="159" t="s">
        <v>3376</v>
      </c>
      <c r="H974" s="160">
        <v>36</v>
      </c>
      <c r="I974" s="161"/>
      <c r="L974" s="157"/>
      <c r="M974" s="162"/>
      <c r="T974" s="163"/>
      <c r="AT974" s="158" t="s">
        <v>189</v>
      </c>
      <c r="AU974" s="158" t="s">
        <v>88</v>
      </c>
      <c r="AV974" s="13" t="s">
        <v>88</v>
      </c>
      <c r="AW974" s="13" t="s">
        <v>41</v>
      </c>
      <c r="AX974" s="13" t="s">
        <v>79</v>
      </c>
      <c r="AY974" s="158" t="s">
        <v>178</v>
      </c>
    </row>
    <row r="975" spans="2:65" s="14" customFormat="1" ht="10.199999999999999">
      <c r="B975" s="164"/>
      <c r="D975" s="151" t="s">
        <v>189</v>
      </c>
      <c r="E975" s="165" t="s">
        <v>32</v>
      </c>
      <c r="F975" s="166" t="s">
        <v>192</v>
      </c>
      <c r="H975" s="167">
        <v>36</v>
      </c>
      <c r="I975" s="168"/>
      <c r="L975" s="164"/>
      <c r="M975" s="169"/>
      <c r="T975" s="170"/>
      <c r="AT975" s="165" t="s">
        <v>189</v>
      </c>
      <c r="AU975" s="165" t="s">
        <v>88</v>
      </c>
      <c r="AV975" s="14" t="s">
        <v>185</v>
      </c>
      <c r="AW975" s="14" t="s">
        <v>41</v>
      </c>
      <c r="AX975" s="14" t="s">
        <v>86</v>
      </c>
      <c r="AY975" s="165" t="s">
        <v>178</v>
      </c>
    </row>
    <row r="976" spans="2:65" s="1" customFormat="1" ht="24.15" customHeight="1">
      <c r="B976" s="34"/>
      <c r="C976" s="133" t="s">
        <v>1795</v>
      </c>
      <c r="D976" s="133" t="s">
        <v>180</v>
      </c>
      <c r="E976" s="134" t="s">
        <v>761</v>
      </c>
      <c r="F976" s="135" t="s">
        <v>762</v>
      </c>
      <c r="G976" s="136" t="s">
        <v>219</v>
      </c>
      <c r="H976" s="137">
        <v>2</v>
      </c>
      <c r="I976" s="138"/>
      <c r="J976" s="139">
        <f>ROUND(I976*H976,2)</f>
        <v>0</v>
      </c>
      <c r="K976" s="135" t="s">
        <v>184</v>
      </c>
      <c r="L976" s="34"/>
      <c r="M976" s="140" t="s">
        <v>32</v>
      </c>
      <c r="N976" s="141" t="s">
        <v>50</v>
      </c>
      <c r="P976" s="142">
        <f>O976*H976</f>
        <v>0</v>
      </c>
      <c r="Q976" s="142">
        <v>0.41488999999999998</v>
      </c>
      <c r="R976" s="142">
        <f>Q976*H976</f>
        <v>0.82977999999999996</v>
      </c>
      <c r="S976" s="142">
        <v>0</v>
      </c>
      <c r="T976" s="143">
        <f>S976*H976</f>
        <v>0</v>
      </c>
      <c r="AR976" s="144" t="s">
        <v>185</v>
      </c>
      <c r="AT976" s="144" t="s">
        <v>180</v>
      </c>
      <c r="AU976" s="144" t="s">
        <v>88</v>
      </c>
      <c r="AY976" s="18" t="s">
        <v>178</v>
      </c>
      <c r="BE976" s="145">
        <f>IF(N976="základní",J976,0)</f>
        <v>0</v>
      </c>
      <c r="BF976" s="145">
        <f>IF(N976="snížená",J976,0)</f>
        <v>0</v>
      </c>
      <c r="BG976" s="145">
        <f>IF(N976="zákl. přenesená",J976,0)</f>
        <v>0</v>
      </c>
      <c r="BH976" s="145">
        <f>IF(N976="sníž. přenesená",J976,0)</f>
        <v>0</v>
      </c>
      <c r="BI976" s="145">
        <f>IF(N976="nulová",J976,0)</f>
        <v>0</v>
      </c>
      <c r="BJ976" s="18" t="s">
        <v>86</v>
      </c>
      <c r="BK976" s="145">
        <f>ROUND(I976*H976,2)</f>
        <v>0</v>
      </c>
      <c r="BL976" s="18" t="s">
        <v>185</v>
      </c>
      <c r="BM976" s="144" t="s">
        <v>3524</v>
      </c>
    </row>
    <row r="977" spans="2:65" s="1" customFormat="1" ht="10.199999999999999">
      <c r="B977" s="34"/>
      <c r="D977" s="146" t="s">
        <v>187</v>
      </c>
      <c r="F977" s="147" t="s">
        <v>764</v>
      </c>
      <c r="I977" s="148"/>
      <c r="L977" s="34"/>
      <c r="M977" s="149"/>
      <c r="T977" s="55"/>
      <c r="AT977" s="18" t="s">
        <v>187</v>
      </c>
      <c r="AU977" s="18" t="s">
        <v>88</v>
      </c>
    </row>
    <row r="978" spans="2:65" s="12" customFormat="1" ht="10.199999999999999">
      <c r="B978" s="150"/>
      <c r="D978" s="151" t="s">
        <v>189</v>
      </c>
      <c r="E978" s="152" t="s">
        <v>32</v>
      </c>
      <c r="F978" s="153" t="s">
        <v>190</v>
      </c>
      <c r="H978" s="152" t="s">
        <v>32</v>
      </c>
      <c r="I978" s="154"/>
      <c r="L978" s="150"/>
      <c r="M978" s="155"/>
      <c r="T978" s="156"/>
      <c r="AT978" s="152" t="s">
        <v>189</v>
      </c>
      <c r="AU978" s="152" t="s">
        <v>88</v>
      </c>
      <c r="AV978" s="12" t="s">
        <v>86</v>
      </c>
      <c r="AW978" s="12" t="s">
        <v>41</v>
      </c>
      <c r="AX978" s="12" t="s">
        <v>79</v>
      </c>
      <c r="AY978" s="152" t="s">
        <v>178</v>
      </c>
    </row>
    <row r="979" spans="2:65" s="12" customFormat="1" ht="10.199999999999999">
      <c r="B979" s="150"/>
      <c r="D979" s="151" t="s">
        <v>189</v>
      </c>
      <c r="E979" s="152" t="s">
        <v>32</v>
      </c>
      <c r="F979" s="153" t="s">
        <v>2813</v>
      </c>
      <c r="H979" s="152" t="s">
        <v>32</v>
      </c>
      <c r="I979" s="154"/>
      <c r="L979" s="150"/>
      <c r="M979" s="155"/>
      <c r="T979" s="156"/>
      <c r="AT979" s="152" t="s">
        <v>189</v>
      </c>
      <c r="AU979" s="152" t="s">
        <v>88</v>
      </c>
      <c r="AV979" s="12" t="s">
        <v>86</v>
      </c>
      <c r="AW979" s="12" t="s">
        <v>41</v>
      </c>
      <c r="AX979" s="12" t="s">
        <v>79</v>
      </c>
      <c r="AY979" s="152" t="s">
        <v>178</v>
      </c>
    </row>
    <row r="980" spans="2:65" s="12" customFormat="1" ht="10.199999999999999">
      <c r="B980" s="150"/>
      <c r="D980" s="151" t="s">
        <v>189</v>
      </c>
      <c r="E980" s="152" t="s">
        <v>32</v>
      </c>
      <c r="F980" s="153" t="s">
        <v>3259</v>
      </c>
      <c r="H980" s="152" t="s">
        <v>32</v>
      </c>
      <c r="I980" s="154"/>
      <c r="L980" s="150"/>
      <c r="M980" s="155"/>
      <c r="T980" s="156"/>
      <c r="AT980" s="152" t="s">
        <v>189</v>
      </c>
      <c r="AU980" s="152" t="s">
        <v>88</v>
      </c>
      <c r="AV980" s="12" t="s">
        <v>86</v>
      </c>
      <c r="AW980" s="12" t="s">
        <v>41</v>
      </c>
      <c r="AX980" s="12" t="s">
        <v>79</v>
      </c>
      <c r="AY980" s="152" t="s">
        <v>178</v>
      </c>
    </row>
    <row r="981" spans="2:65" s="12" customFormat="1" ht="10.199999999999999">
      <c r="B981" s="150"/>
      <c r="D981" s="151" t="s">
        <v>189</v>
      </c>
      <c r="E981" s="152" t="s">
        <v>32</v>
      </c>
      <c r="F981" s="153" t="s">
        <v>475</v>
      </c>
      <c r="H981" s="152" t="s">
        <v>32</v>
      </c>
      <c r="I981" s="154"/>
      <c r="L981" s="150"/>
      <c r="M981" s="155"/>
      <c r="T981" s="156"/>
      <c r="AT981" s="152" t="s">
        <v>189</v>
      </c>
      <c r="AU981" s="152" t="s">
        <v>88</v>
      </c>
      <c r="AV981" s="12" t="s">
        <v>86</v>
      </c>
      <c r="AW981" s="12" t="s">
        <v>41</v>
      </c>
      <c r="AX981" s="12" t="s">
        <v>79</v>
      </c>
      <c r="AY981" s="152" t="s">
        <v>178</v>
      </c>
    </row>
    <row r="982" spans="2:65" s="13" customFormat="1" ht="10.199999999999999">
      <c r="B982" s="157"/>
      <c r="D982" s="151" t="s">
        <v>189</v>
      </c>
      <c r="E982" s="158" t="s">
        <v>32</v>
      </c>
      <c r="F982" s="159" t="s">
        <v>3394</v>
      </c>
      <c r="H982" s="160">
        <v>1</v>
      </c>
      <c r="I982" s="161"/>
      <c r="L982" s="157"/>
      <c r="M982" s="162"/>
      <c r="T982" s="163"/>
      <c r="AT982" s="158" t="s">
        <v>189</v>
      </c>
      <c r="AU982" s="158" t="s">
        <v>88</v>
      </c>
      <c r="AV982" s="13" t="s">
        <v>88</v>
      </c>
      <c r="AW982" s="13" t="s">
        <v>41</v>
      </c>
      <c r="AX982" s="13" t="s">
        <v>79</v>
      </c>
      <c r="AY982" s="158" t="s">
        <v>178</v>
      </c>
    </row>
    <row r="983" spans="2:65" s="13" customFormat="1" ht="10.199999999999999">
      <c r="B983" s="157"/>
      <c r="D983" s="151" t="s">
        <v>189</v>
      </c>
      <c r="E983" s="158" t="s">
        <v>32</v>
      </c>
      <c r="F983" s="159" t="s">
        <v>3525</v>
      </c>
      <c r="H983" s="160">
        <v>1</v>
      </c>
      <c r="I983" s="161"/>
      <c r="L983" s="157"/>
      <c r="M983" s="162"/>
      <c r="T983" s="163"/>
      <c r="AT983" s="158" t="s">
        <v>189</v>
      </c>
      <c r="AU983" s="158" t="s">
        <v>88</v>
      </c>
      <c r="AV983" s="13" t="s">
        <v>88</v>
      </c>
      <c r="AW983" s="13" t="s">
        <v>41</v>
      </c>
      <c r="AX983" s="13" t="s">
        <v>79</v>
      </c>
      <c r="AY983" s="158" t="s">
        <v>178</v>
      </c>
    </row>
    <row r="984" spans="2:65" s="14" customFormat="1" ht="10.199999999999999">
      <c r="B984" s="164"/>
      <c r="D984" s="151" t="s">
        <v>189</v>
      </c>
      <c r="E984" s="165" t="s">
        <v>32</v>
      </c>
      <c r="F984" s="166" t="s">
        <v>192</v>
      </c>
      <c r="H984" s="167">
        <v>2</v>
      </c>
      <c r="I984" s="168"/>
      <c r="L984" s="164"/>
      <c r="M984" s="169"/>
      <c r="T984" s="170"/>
      <c r="AT984" s="165" t="s">
        <v>189</v>
      </c>
      <c r="AU984" s="165" t="s">
        <v>88</v>
      </c>
      <c r="AV984" s="14" t="s">
        <v>185</v>
      </c>
      <c r="AW984" s="14" t="s">
        <v>41</v>
      </c>
      <c r="AX984" s="14" t="s">
        <v>86</v>
      </c>
      <c r="AY984" s="165" t="s">
        <v>178</v>
      </c>
    </row>
    <row r="985" spans="2:65" s="1" customFormat="1" ht="21.75" customHeight="1">
      <c r="B985" s="34"/>
      <c r="C985" s="171" t="s">
        <v>1803</v>
      </c>
      <c r="D985" s="171" t="s">
        <v>398</v>
      </c>
      <c r="E985" s="172" t="s">
        <v>767</v>
      </c>
      <c r="F985" s="173" t="s">
        <v>768</v>
      </c>
      <c r="G985" s="174" t="s">
        <v>219</v>
      </c>
      <c r="H985" s="175">
        <v>2.04</v>
      </c>
      <c r="I985" s="176"/>
      <c r="J985" s="177">
        <f>ROUND(I985*H985,2)</f>
        <v>0</v>
      </c>
      <c r="K985" s="173" t="s">
        <v>184</v>
      </c>
      <c r="L985" s="178"/>
      <c r="M985" s="179" t="s">
        <v>32</v>
      </c>
      <c r="N985" s="180" t="s">
        <v>50</v>
      </c>
      <c r="P985" s="142">
        <f>O985*H985</f>
        <v>0</v>
      </c>
      <c r="Q985" s="142">
        <v>1.87</v>
      </c>
      <c r="R985" s="142">
        <f>Q985*H985</f>
        <v>3.8148000000000004</v>
      </c>
      <c r="S985" s="142">
        <v>0</v>
      </c>
      <c r="T985" s="143">
        <f>S985*H985</f>
        <v>0</v>
      </c>
      <c r="AR985" s="144" t="s">
        <v>241</v>
      </c>
      <c r="AT985" s="144" t="s">
        <v>398</v>
      </c>
      <c r="AU985" s="144" t="s">
        <v>88</v>
      </c>
      <c r="AY985" s="18" t="s">
        <v>178</v>
      </c>
      <c r="BE985" s="145">
        <f>IF(N985="základní",J985,0)</f>
        <v>0</v>
      </c>
      <c r="BF985" s="145">
        <f>IF(N985="snížená",J985,0)</f>
        <v>0</v>
      </c>
      <c r="BG985" s="145">
        <f>IF(N985="zákl. přenesená",J985,0)</f>
        <v>0</v>
      </c>
      <c r="BH985" s="145">
        <f>IF(N985="sníž. přenesená",J985,0)</f>
        <v>0</v>
      </c>
      <c r="BI985" s="145">
        <f>IF(N985="nulová",J985,0)</f>
        <v>0</v>
      </c>
      <c r="BJ985" s="18" t="s">
        <v>86</v>
      </c>
      <c r="BK985" s="145">
        <f>ROUND(I985*H985,2)</f>
        <v>0</v>
      </c>
      <c r="BL985" s="18" t="s">
        <v>185</v>
      </c>
      <c r="BM985" s="144" t="s">
        <v>3526</v>
      </c>
    </row>
    <row r="986" spans="2:65" s="13" customFormat="1" ht="10.199999999999999">
      <c r="B986" s="157"/>
      <c r="D986" s="151" t="s">
        <v>189</v>
      </c>
      <c r="F986" s="159" t="s">
        <v>812</v>
      </c>
      <c r="H986" s="160">
        <v>2.04</v>
      </c>
      <c r="I986" s="161"/>
      <c r="L986" s="157"/>
      <c r="M986" s="162"/>
      <c r="T986" s="163"/>
      <c r="AT986" s="158" t="s">
        <v>189</v>
      </c>
      <c r="AU986" s="158" t="s">
        <v>88</v>
      </c>
      <c r="AV986" s="13" t="s">
        <v>88</v>
      </c>
      <c r="AW986" s="13" t="s">
        <v>4</v>
      </c>
      <c r="AX986" s="13" t="s">
        <v>86</v>
      </c>
      <c r="AY986" s="158" t="s">
        <v>178</v>
      </c>
    </row>
    <row r="987" spans="2:65" s="1" customFormat="1" ht="24.15" customHeight="1">
      <c r="B987" s="34"/>
      <c r="C987" s="171" t="s">
        <v>1810</v>
      </c>
      <c r="D987" s="171" t="s">
        <v>398</v>
      </c>
      <c r="E987" s="172" t="s">
        <v>772</v>
      </c>
      <c r="F987" s="173" t="s">
        <v>773</v>
      </c>
      <c r="G987" s="174" t="s">
        <v>219</v>
      </c>
      <c r="H987" s="175">
        <v>2</v>
      </c>
      <c r="I987" s="176"/>
      <c r="J987" s="177">
        <f>ROUND(I987*H987,2)</f>
        <v>0</v>
      </c>
      <c r="K987" s="173" t="s">
        <v>184</v>
      </c>
      <c r="L987" s="178"/>
      <c r="M987" s="179" t="s">
        <v>32</v>
      </c>
      <c r="N987" s="180" t="s">
        <v>50</v>
      </c>
      <c r="P987" s="142">
        <f>O987*H987</f>
        <v>0</v>
      </c>
      <c r="Q987" s="142">
        <v>2E-3</v>
      </c>
      <c r="R987" s="142">
        <f>Q987*H987</f>
        <v>4.0000000000000001E-3</v>
      </c>
      <c r="S987" s="142">
        <v>0</v>
      </c>
      <c r="T987" s="143">
        <f>S987*H987</f>
        <v>0</v>
      </c>
      <c r="AR987" s="144" t="s">
        <v>241</v>
      </c>
      <c r="AT987" s="144" t="s">
        <v>398</v>
      </c>
      <c r="AU987" s="144" t="s">
        <v>88</v>
      </c>
      <c r="AY987" s="18" t="s">
        <v>178</v>
      </c>
      <c r="BE987" s="145">
        <f>IF(N987="základní",J987,0)</f>
        <v>0</v>
      </c>
      <c r="BF987" s="145">
        <f>IF(N987="snížená",J987,0)</f>
        <v>0</v>
      </c>
      <c r="BG987" s="145">
        <f>IF(N987="zákl. přenesená",J987,0)</f>
        <v>0</v>
      </c>
      <c r="BH987" s="145">
        <f>IF(N987="sníž. přenesená",J987,0)</f>
        <v>0</v>
      </c>
      <c r="BI987" s="145">
        <f>IF(N987="nulová",J987,0)</f>
        <v>0</v>
      </c>
      <c r="BJ987" s="18" t="s">
        <v>86</v>
      </c>
      <c r="BK987" s="145">
        <f>ROUND(I987*H987,2)</f>
        <v>0</v>
      </c>
      <c r="BL987" s="18" t="s">
        <v>185</v>
      </c>
      <c r="BM987" s="144" t="s">
        <v>3527</v>
      </c>
    </row>
    <row r="988" spans="2:65" s="1" customFormat="1" ht="24.15" customHeight="1">
      <c r="B988" s="34"/>
      <c r="C988" s="133" t="s">
        <v>1815</v>
      </c>
      <c r="D988" s="133" t="s">
        <v>180</v>
      </c>
      <c r="E988" s="134" t="s">
        <v>790</v>
      </c>
      <c r="F988" s="135" t="s">
        <v>791</v>
      </c>
      <c r="G988" s="136" t="s">
        <v>219</v>
      </c>
      <c r="H988" s="137">
        <v>1</v>
      </c>
      <c r="I988" s="138"/>
      <c r="J988" s="139">
        <f>ROUND(I988*H988,2)</f>
        <v>0</v>
      </c>
      <c r="K988" s="135" t="s">
        <v>184</v>
      </c>
      <c r="L988" s="34"/>
      <c r="M988" s="140" t="s">
        <v>32</v>
      </c>
      <c r="N988" s="141" t="s">
        <v>50</v>
      </c>
      <c r="P988" s="142">
        <f>O988*H988</f>
        <v>0</v>
      </c>
      <c r="Q988" s="142">
        <v>9.8899999999999995E-3</v>
      </c>
      <c r="R988" s="142">
        <f>Q988*H988</f>
        <v>9.8899999999999995E-3</v>
      </c>
      <c r="S988" s="142">
        <v>0</v>
      </c>
      <c r="T988" s="143">
        <f>S988*H988</f>
        <v>0</v>
      </c>
      <c r="AR988" s="144" t="s">
        <v>185</v>
      </c>
      <c r="AT988" s="144" t="s">
        <v>180</v>
      </c>
      <c r="AU988" s="144" t="s">
        <v>88</v>
      </c>
      <c r="AY988" s="18" t="s">
        <v>178</v>
      </c>
      <c r="BE988" s="145">
        <f>IF(N988="základní",J988,0)</f>
        <v>0</v>
      </c>
      <c r="BF988" s="145">
        <f>IF(N988="snížená",J988,0)</f>
        <v>0</v>
      </c>
      <c r="BG988" s="145">
        <f>IF(N988="zákl. přenesená",J988,0)</f>
        <v>0</v>
      </c>
      <c r="BH988" s="145">
        <f>IF(N988="sníž. přenesená",J988,0)</f>
        <v>0</v>
      </c>
      <c r="BI988" s="145">
        <f>IF(N988="nulová",J988,0)</f>
        <v>0</v>
      </c>
      <c r="BJ988" s="18" t="s">
        <v>86</v>
      </c>
      <c r="BK988" s="145">
        <f>ROUND(I988*H988,2)</f>
        <v>0</v>
      </c>
      <c r="BL988" s="18" t="s">
        <v>185</v>
      </c>
      <c r="BM988" s="144" t="s">
        <v>3528</v>
      </c>
    </row>
    <row r="989" spans="2:65" s="1" customFormat="1" ht="10.199999999999999">
      <c r="B989" s="34"/>
      <c r="D989" s="146" t="s">
        <v>187</v>
      </c>
      <c r="F989" s="147" t="s">
        <v>793</v>
      </c>
      <c r="I989" s="148"/>
      <c r="L989" s="34"/>
      <c r="M989" s="149"/>
      <c r="T989" s="55"/>
      <c r="AT989" s="18" t="s">
        <v>187</v>
      </c>
      <c r="AU989" s="18" t="s">
        <v>88</v>
      </c>
    </row>
    <row r="990" spans="2:65" s="12" customFormat="1" ht="10.199999999999999">
      <c r="B990" s="150"/>
      <c r="D990" s="151" t="s">
        <v>189</v>
      </c>
      <c r="E990" s="152" t="s">
        <v>32</v>
      </c>
      <c r="F990" s="153" t="s">
        <v>190</v>
      </c>
      <c r="H990" s="152" t="s">
        <v>32</v>
      </c>
      <c r="I990" s="154"/>
      <c r="L990" s="150"/>
      <c r="M990" s="155"/>
      <c r="T990" s="156"/>
      <c r="AT990" s="152" t="s">
        <v>189</v>
      </c>
      <c r="AU990" s="152" t="s">
        <v>88</v>
      </c>
      <c r="AV990" s="12" t="s">
        <v>86</v>
      </c>
      <c r="AW990" s="12" t="s">
        <v>41</v>
      </c>
      <c r="AX990" s="12" t="s">
        <v>79</v>
      </c>
      <c r="AY990" s="152" t="s">
        <v>178</v>
      </c>
    </row>
    <row r="991" spans="2:65" s="12" customFormat="1" ht="10.199999999999999">
      <c r="B991" s="150"/>
      <c r="D991" s="151" t="s">
        <v>189</v>
      </c>
      <c r="E991" s="152" t="s">
        <v>32</v>
      </c>
      <c r="F991" s="153" t="s">
        <v>2813</v>
      </c>
      <c r="H991" s="152" t="s">
        <v>32</v>
      </c>
      <c r="I991" s="154"/>
      <c r="L991" s="150"/>
      <c r="M991" s="155"/>
      <c r="T991" s="156"/>
      <c r="AT991" s="152" t="s">
        <v>189</v>
      </c>
      <c r="AU991" s="152" t="s">
        <v>88</v>
      </c>
      <c r="AV991" s="12" t="s">
        <v>86</v>
      </c>
      <c r="AW991" s="12" t="s">
        <v>41</v>
      </c>
      <c r="AX991" s="12" t="s">
        <v>79</v>
      </c>
      <c r="AY991" s="152" t="s">
        <v>178</v>
      </c>
    </row>
    <row r="992" spans="2:65" s="12" customFormat="1" ht="10.199999999999999">
      <c r="B992" s="150"/>
      <c r="D992" s="151" t="s">
        <v>189</v>
      </c>
      <c r="E992" s="152" t="s">
        <v>32</v>
      </c>
      <c r="F992" s="153" t="s">
        <v>3259</v>
      </c>
      <c r="H992" s="152" t="s">
        <v>32</v>
      </c>
      <c r="I992" s="154"/>
      <c r="L992" s="150"/>
      <c r="M992" s="155"/>
      <c r="T992" s="156"/>
      <c r="AT992" s="152" t="s">
        <v>189</v>
      </c>
      <c r="AU992" s="152" t="s">
        <v>88</v>
      </c>
      <c r="AV992" s="12" t="s">
        <v>86</v>
      </c>
      <c r="AW992" s="12" t="s">
        <v>41</v>
      </c>
      <c r="AX992" s="12" t="s">
        <v>79</v>
      </c>
      <c r="AY992" s="152" t="s">
        <v>178</v>
      </c>
    </row>
    <row r="993" spans="2:65" s="12" customFormat="1" ht="10.199999999999999">
      <c r="B993" s="150"/>
      <c r="D993" s="151" t="s">
        <v>189</v>
      </c>
      <c r="E993" s="152" t="s">
        <v>32</v>
      </c>
      <c r="F993" s="153" t="s">
        <v>475</v>
      </c>
      <c r="H993" s="152" t="s">
        <v>32</v>
      </c>
      <c r="I993" s="154"/>
      <c r="L993" s="150"/>
      <c r="M993" s="155"/>
      <c r="T993" s="156"/>
      <c r="AT993" s="152" t="s">
        <v>189</v>
      </c>
      <c r="AU993" s="152" t="s">
        <v>88</v>
      </c>
      <c r="AV993" s="12" t="s">
        <v>86</v>
      </c>
      <c r="AW993" s="12" t="s">
        <v>41</v>
      </c>
      <c r="AX993" s="12" t="s">
        <v>79</v>
      </c>
      <c r="AY993" s="152" t="s">
        <v>178</v>
      </c>
    </row>
    <row r="994" spans="2:65" s="13" customFormat="1" ht="10.199999999999999">
      <c r="B994" s="157"/>
      <c r="D994" s="151" t="s">
        <v>189</v>
      </c>
      <c r="E994" s="158" t="s">
        <v>32</v>
      </c>
      <c r="F994" s="159" t="s">
        <v>3394</v>
      </c>
      <c r="H994" s="160">
        <v>1</v>
      </c>
      <c r="I994" s="161"/>
      <c r="L994" s="157"/>
      <c r="M994" s="162"/>
      <c r="T994" s="163"/>
      <c r="AT994" s="158" t="s">
        <v>189</v>
      </c>
      <c r="AU994" s="158" t="s">
        <v>88</v>
      </c>
      <c r="AV994" s="13" t="s">
        <v>88</v>
      </c>
      <c r="AW994" s="13" t="s">
        <v>41</v>
      </c>
      <c r="AX994" s="13" t="s">
        <v>79</v>
      </c>
      <c r="AY994" s="158" t="s">
        <v>178</v>
      </c>
    </row>
    <row r="995" spans="2:65" s="14" customFormat="1" ht="10.199999999999999">
      <c r="B995" s="164"/>
      <c r="D995" s="151" t="s">
        <v>189</v>
      </c>
      <c r="E995" s="165" t="s">
        <v>32</v>
      </c>
      <c r="F995" s="166" t="s">
        <v>192</v>
      </c>
      <c r="H995" s="167">
        <v>1</v>
      </c>
      <c r="I995" s="168"/>
      <c r="L995" s="164"/>
      <c r="M995" s="169"/>
      <c r="T995" s="170"/>
      <c r="AT995" s="165" t="s">
        <v>189</v>
      </c>
      <c r="AU995" s="165" t="s">
        <v>88</v>
      </c>
      <c r="AV995" s="14" t="s">
        <v>185</v>
      </c>
      <c r="AW995" s="14" t="s">
        <v>41</v>
      </c>
      <c r="AX995" s="14" t="s">
        <v>86</v>
      </c>
      <c r="AY995" s="165" t="s">
        <v>178</v>
      </c>
    </row>
    <row r="996" spans="2:65" s="1" customFormat="1" ht="16.5" customHeight="1">
      <c r="B996" s="34"/>
      <c r="C996" s="171" t="s">
        <v>1820</v>
      </c>
      <c r="D996" s="171" t="s">
        <v>398</v>
      </c>
      <c r="E996" s="172" t="s">
        <v>796</v>
      </c>
      <c r="F996" s="173" t="s">
        <v>797</v>
      </c>
      <c r="G996" s="174" t="s">
        <v>219</v>
      </c>
      <c r="H996" s="175">
        <v>1.02</v>
      </c>
      <c r="I996" s="176"/>
      <c r="J996" s="177">
        <f>ROUND(I996*H996,2)</f>
        <v>0</v>
      </c>
      <c r="K996" s="173" t="s">
        <v>184</v>
      </c>
      <c r="L996" s="178"/>
      <c r="M996" s="179" t="s">
        <v>32</v>
      </c>
      <c r="N996" s="180" t="s">
        <v>50</v>
      </c>
      <c r="P996" s="142">
        <f>O996*H996</f>
        <v>0</v>
      </c>
      <c r="Q996" s="142">
        <v>0.26200000000000001</v>
      </c>
      <c r="R996" s="142">
        <f>Q996*H996</f>
        <v>0.26724000000000003</v>
      </c>
      <c r="S996" s="142">
        <v>0</v>
      </c>
      <c r="T996" s="143">
        <f>S996*H996</f>
        <v>0</v>
      </c>
      <c r="AR996" s="144" t="s">
        <v>241</v>
      </c>
      <c r="AT996" s="144" t="s">
        <v>398</v>
      </c>
      <c r="AU996" s="144" t="s">
        <v>88</v>
      </c>
      <c r="AY996" s="18" t="s">
        <v>178</v>
      </c>
      <c r="BE996" s="145">
        <f>IF(N996="základní",J996,0)</f>
        <v>0</v>
      </c>
      <c r="BF996" s="145">
        <f>IF(N996="snížená",J996,0)</f>
        <v>0</v>
      </c>
      <c r="BG996" s="145">
        <f>IF(N996="zákl. přenesená",J996,0)</f>
        <v>0</v>
      </c>
      <c r="BH996" s="145">
        <f>IF(N996="sníž. přenesená",J996,0)</f>
        <v>0</v>
      </c>
      <c r="BI996" s="145">
        <f>IF(N996="nulová",J996,0)</f>
        <v>0</v>
      </c>
      <c r="BJ996" s="18" t="s">
        <v>86</v>
      </c>
      <c r="BK996" s="145">
        <f>ROUND(I996*H996,2)</f>
        <v>0</v>
      </c>
      <c r="BL996" s="18" t="s">
        <v>185</v>
      </c>
      <c r="BM996" s="144" t="s">
        <v>3529</v>
      </c>
    </row>
    <row r="997" spans="2:65" s="13" customFormat="1" ht="10.199999999999999">
      <c r="B997" s="157"/>
      <c r="D997" s="151" t="s">
        <v>189</v>
      </c>
      <c r="F997" s="159" t="s">
        <v>784</v>
      </c>
      <c r="H997" s="160">
        <v>1.02</v>
      </c>
      <c r="I997" s="161"/>
      <c r="L997" s="157"/>
      <c r="M997" s="162"/>
      <c r="T997" s="163"/>
      <c r="AT997" s="158" t="s">
        <v>189</v>
      </c>
      <c r="AU997" s="158" t="s">
        <v>88</v>
      </c>
      <c r="AV997" s="13" t="s">
        <v>88</v>
      </c>
      <c r="AW997" s="13" t="s">
        <v>4</v>
      </c>
      <c r="AX997" s="13" t="s">
        <v>86</v>
      </c>
      <c r="AY997" s="158" t="s">
        <v>178</v>
      </c>
    </row>
    <row r="998" spans="2:65" s="1" customFormat="1" ht="24.15" customHeight="1">
      <c r="B998" s="34"/>
      <c r="C998" s="171" t="s">
        <v>1826</v>
      </c>
      <c r="D998" s="171" t="s">
        <v>398</v>
      </c>
      <c r="E998" s="172" t="s">
        <v>772</v>
      </c>
      <c r="F998" s="173" t="s">
        <v>773</v>
      </c>
      <c r="G998" s="174" t="s">
        <v>219</v>
      </c>
      <c r="H998" s="175">
        <v>1</v>
      </c>
      <c r="I998" s="176"/>
      <c r="J998" s="177">
        <f>ROUND(I998*H998,2)</f>
        <v>0</v>
      </c>
      <c r="K998" s="173" t="s">
        <v>184</v>
      </c>
      <c r="L998" s="178"/>
      <c r="M998" s="179" t="s">
        <v>32</v>
      </c>
      <c r="N998" s="180" t="s">
        <v>50</v>
      </c>
      <c r="P998" s="142">
        <f>O998*H998</f>
        <v>0</v>
      </c>
      <c r="Q998" s="142">
        <v>2E-3</v>
      </c>
      <c r="R998" s="142">
        <f>Q998*H998</f>
        <v>2E-3</v>
      </c>
      <c r="S998" s="142">
        <v>0</v>
      </c>
      <c r="T998" s="143">
        <f>S998*H998</f>
        <v>0</v>
      </c>
      <c r="AR998" s="144" t="s">
        <v>241</v>
      </c>
      <c r="AT998" s="144" t="s">
        <v>398</v>
      </c>
      <c r="AU998" s="144" t="s">
        <v>88</v>
      </c>
      <c r="AY998" s="18" t="s">
        <v>178</v>
      </c>
      <c r="BE998" s="145">
        <f>IF(N998="základní",J998,0)</f>
        <v>0</v>
      </c>
      <c r="BF998" s="145">
        <f>IF(N998="snížená",J998,0)</f>
        <v>0</v>
      </c>
      <c r="BG998" s="145">
        <f>IF(N998="zákl. přenesená",J998,0)</f>
        <v>0</v>
      </c>
      <c r="BH998" s="145">
        <f>IF(N998="sníž. přenesená",J998,0)</f>
        <v>0</v>
      </c>
      <c r="BI998" s="145">
        <f>IF(N998="nulová",J998,0)</f>
        <v>0</v>
      </c>
      <c r="BJ998" s="18" t="s">
        <v>86</v>
      </c>
      <c r="BK998" s="145">
        <f>ROUND(I998*H998,2)</f>
        <v>0</v>
      </c>
      <c r="BL998" s="18" t="s">
        <v>185</v>
      </c>
      <c r="BM998" s="144" t="s">
        <v>3530</v>
      </c>
    </row>
    <row r="999" spans="2:65" s="1" customFormat="1" ht="24.15" customHeight="1">
      <c r="B999" s="34"/>
      <c r="C999" s="133" t="s">
        <v>1831</v>
      </c>
      <c r="D999" s="133" t="s">
        <v>180</v>
      </c>
      <c r="E999" s="134" t="s">
        <v>816</v>
      </c>
      <c r="F999" s="135" t="s">
        <v>817</v>
      </c>
      <c r="G999" s="136" t="s">
        <v>219</v>
      </c>
      <c r="H999" s="137">
        <v>2</v>
      </c>
      <c r="I999" s="138"/>
      <c r="J999" s="139">
        <f>ROUND(I999*H999,2)</f>
        <v>0</v>
      </c>
      <c r="K999" s="135" t="s">
        <v>184</v>
      </c>
      <c r="L999" s="34"/>
      <c r="M999" s="140" t="s">
        <v>32</v>
      </c>
      <c r="N999" s="141" t="s">
        <v>50</v>
      </c>
      <c r="P999" s="142">
        <f>O999*H999</f>
        <v>0</v>
      </c>
      <c r="Q999" s="142">
        <v>1.218E-2</v>
      </c>
      <c r="R999" s="142">
        <f>Q999*H999</f>
        <v>2.436E-2</v>
      </c>
      <c r="S999" s="142">
        <v>0</v>
      </c>
      <c r="T999" s="143">
        <f>S999*H999</f>
        <v>0</v>
      </c>
      <c r="AR999" s="144" t="s">
        <v>185</v>
      </c>
      <c r="AT999" s="144" t="s">
        <v>180</v>
      </c>
      <c r="AU999" s="144" t="s">
        <v>88</v>
      </c>
      <c r="AY999" s="18" t="s">
        <v>178</v>
      </c>
      <c r="BE999" s="145">
        <f>IF(N999="základní",J999,0)</f>
        <v>0</v>
      </c>
      <c r="BF999" s="145">
        <f>IF(N999="snížená",J999,0)</f>
        <v>0</v>
      </c>
      <c r="BG999" s="145">
        <f>IF(N999="zákl. přenesená",J999,0)</f>
        <v>0</v>
      </c>
      <c r="BH999" s="145">
        <f>IF(N999="sníž. přenesená",J999,0)</f>
        <v>0</v>
      </c>
      <c r="BI999" s="145">
        <f>IF(N999="nulová",J999,0)</f>
        <v>0</v>
      </c>
      <c r="BJ999" s="18" t="s">
        <v>86</v>
      </c>
      <c r="BK999" s="145">
        <f>ROUND(I999*H999,2)</f>
        <v>0</v>
      </c>
      <c r="BL999" s="18" t="s">
        <v>185</v>
      </c>
      <c r="BM999" s="144" t="s">
        <v>3531</v>
      </c>
    </row>
    <row r="1000" spans="2:65" s="1" customFormat="1" ht="10.199999999999999">
      <c r="B1000" s="34"/>
      <c r="D1000" s="146" t="s">
        <v>187</v>
      </c>
      <c r="F1000" s="147" t="s">
        <v>819</v>
      </c>
      <c r="I1000" s="148"/>
      <c r="L1000" s="34"/>
      <c r="M1000" s="149"/>
      <c r="T1000" s="55"/>
      <c r="AT1000" s="18" t="s">
        <v>187</v>
      </c>
      <c r="AU1000" s="18" t="s">
        <v>88</v>
      </c>
    </row>
    <row r="1001" spans="2:65" s="12" customFormat="1" ht="10.199999999999999">
      <c r="B1001" s="150"/>
      <c r="D1001" s="151" t="s">
        <v>189</v>
      </c>
      <c r="E1001" s="152" t="s">
        <v>32</v>
      </c>
      <c r="F1001" s="153" t="s">
        <v>190</v>
      </c>
      <c r="H1001" s="152" t="s">
        <v>32</v>
      </c>
      <c r="I1001" s="154"/>
      <c r="L1001" s="150"/>
      <c r="M1001" s="155"/>
      <c r="T1001" s="156"/>
      <c r="AT1001" s="152" t="s">
        <v>189</v>
      </c>
      <c r="AU1001" s="152" t="s">
        <v>88</v>
      </c>
      <c r="AV1001" s="12" t="s">
        <v>86</v>
      </c>
      <c r="AW1001" s="12" t="s">
        <v>41</v>
      </c>
      <c r="AX1001" s="12" t="s">
        <v>79</v>
      </c>
      <c r="AY1001" s="152" t="s">
        <v>178</v>
      </c>
    </row>
    <row r="1002" spans="2:65" s="12" customFormat="1" ht="10.199999999999999">
      <c r="B1002" s="150"/>
      <c r="D1002" s="151" t="s">
        <v>189</v>
      </c>
      <c r="E1002" s="152" t="s">
        <v>32</v>
      </c>
      <c r="F1002" s="153" t="s">
        <v>2813</v>
      </c>
      <c r="H1002" s="152" t="s">
        <v>32</v>
      </c>
      <c r="I1002" s="154"/>
      <c r="L1002" s="150"/>
      <c r="M1002" s="155"/>
      <c r="T1002" s="156"/>
      <c r="AT1002" s="152" t="s">
        <v>189</v>
      </c>
      <c r="AU1002" s="152" t="s">
        <v>88</v>
      </c>
      <c r="AV1002" s="12" t="s">
        <v>86</v>
      </c>
      <c r="AW1002" s="12" t="s">
        <v>41</v>
      </c>
      <c r="AX1002" s="12" t="s">
        <v>79</v>
      </c>
      <c r="AY1002" s="152" t="s">
        <v>178</v>
      </c>
    </row>
    <row r="1003" spans="2:65" s="12" customFormat="1" ht="10.199999999999999">
      <c r="B1003" s="150"/>
      <c r="D1003" s="151" t="s">
        <v>189</v>
      </c>
      <c r="E1003" s="152" t="s">
        <v>32</v>
      </c>
      <c r="F1003" s="153" t="s">
        <v>3259</v>
      </c>
      <c r="H1003" s="152" t="s">
        <v>32</v>
      </c>
      <c r="I1003" s="154"/>
      <c r="L1003" s="150"/>
      <c r="M1003" s="155"/>
      <c r="T1003" s="156"/>
      <c r="AT1003" s="152" t="s">
        <v>189</v>
      </c>
      <c r="AU1003" s="152" t="s">
        <v>88</v>
      </c>
      <c r="AV1003" s="12" t="s">
        <v>86</v>
      </c>
      <c r="AW1003" s="12" t="s">
        <v>41</v>
      </c>
      <c r="AX1003" s="12" t="s">
        <v>79</v>
      </c>
      <c r="AY1003" s="152" t="s">
        <v>178</v>
      </c>
    </row>
    <row r="1004" spans="2:65" s="12" customFormat="1" ht="10.199999999999999">
      <c r="B1004" s="150"/>
      <c r="D1004" s="151" t="s">
        <v>189</v>
      </c>
      <c r="E1004" s="152" t="s">
        <v>32</v>
      </c>
      <c r="F1004" s="153" t="s">
        <v>475</v>
      </c>
      <c r="H1004" s="152" t="s">
        <v>32</v>
      </c>
      <c r="I1004" s="154"/>
      <c r="L1004" s="150"/>
      <c r="M1004" s="155"/>
      <c r="T1004" s="156"/>
      <c r="AT1004" s="152" t="s">
        <v>189</v>
      </c>
      <c r="AU1004" s="152" t="s">
        <v>88</v>
      </c>
      <c r="AV1004" s="12" t="s">
        <v>86</v>
      </c>
      <c r="AW1004" s="12" t="s">
        <v>41</v>
      </c>
      <c r="AX1004" s="12" t="s">
        <v>79</v>
      </c>
      <c r="AY1004" s="152" t="s">
        <v>178</v>
      </c>
    </row>
    <row r="1005" spans="2:65" s="13" customFormat="1" ht="10.199999999999999">
      <c r="B1005" s="157"/>
      <c r="D1005" s="151" t="s">
        <v>189</v>
      </c>
      <c r="E1005" s="158" t="s">
        <v>32</v>
      </c>
      <c r="F1005" s="159" t="s">
        <v>3394</v>
      </c>
      <c r="H1005" s="160">
        <v>1</v>
      </c>
      <c r="I1005" s="161"/>
      <c r="L1005" s="157"/>
      <c r="M1005" s="162"/>
      <c r="T1005" s="163"/>
      <c r="AT1005" s="158" t="s">
        <v>189</v>
      </c>
      <c r="AU1005" s="158" t="s">
        <v>88</v>
      </c>
      <c r="AV1005" s="13" t="s">
        <v>88</v>
      </c>
      <c r="AW1005" s="13" t="s">
        <v>41</v>
      </c>
      <c r="AX1005" s="13" t="s">
        <v>79</v>
      </c>
      <c r="AY1005" s="158" t="s">
        <v>178</v>
      </c>
    </row>
    <row r="1006" spans="2:65" s="13" customFormat="1" ht="10.199999999999999">
      <c r="B1006" s="157"/>
      <c r="D1006" s="151" t="s">
        <v>189</v>
      </c>
      <c r="E1006" s="158" t="s">
        <v>32</v>
      </c>
      <c r="F1006" s="159" t="s">
        <v>3525</v>
      </c>
      <c r="H1006" s="160">
        <v>1</v>
      </c>
      <c r="I1006" s="161"/>
      <c r="L1006" s="157"/>
      <c r="M1006" s="162"/>
      <c r="T1006" s="163"/>
      <c r="AT1006" s="158" t="s">
        <v>189</v>
      </c>
      <c r="AU1006" s="158" t="s">
        <v>88</v>
      </c>
      <c r="AV1006" s="13" t="s">
        <v>88</v>
      </c>
      <c r="AW1006" s="13" t="s">
        <v>41</v>
      </c>
      <c r="AX1006" s="13" t="s">
        <v>79</v>
      </c>
      <c r="AY1006" s="158" t="s">
        <v>178</v>
      </c>
    </row>
    <row r="1007" spans="2:65" s="14" customFormat="1" ht="10.199999999999999">
      <c r="B1007" s="164"/>
      <c r="D1007" s="151" t="s">
        <v>189</v>
      </c>
      <c r="E1007" s="165" t="s">
        <v>32</v>
      </c>
      <c r="F1007" s="166" t="s">
        <v>192</v>
      </c>
      <c r="H1007" s="167">
        <v>2</v>
      </c>
      <c r="I1007" s="168"/>
      <c r="L1007" s="164"/>
      <c r="M1007" s="169"/>
      <c r="T1007" s="170"/>
      <c r="AT1007" s="165" t="s">
        <v>189</v>
      </c>
      <c r="AU1007" s="165" t="s">
        <v>88</v>
      </c>
      <c r="AV1007" s="14" t="s">
        <v>185</v>
      </c>
      <c r="AW1007" s="14" t="s">
        <v>41</v>
      </c>
      <c r="AX1007" s="14" t="s">
        <v>86</v>
      </c>
      <c r="AY1007" s="165" t="s">
        <v>178</v>
      </c>
    </row>
    <row r="1008" spans="2:65" s="1" customFormat="1" ht="24.15" customHeight="1">
      <c r="B1008" s="34"/>
      <c r="C1008" s="171" t="s">
        <v>1839</v>
      </c>
      <c r="D1008" s="171" t="s">
        <v>398</v>
      </c>
      <c r="E1008" s="172" t="s">
        <v>821</v>
      </c>
      <c r="F1008" s="173" t="s">
        <v>822</v>
      </c>
      <c r="G1008" s="174" t="s">
        <v>219</v>
      </c>
      <c r="H1008" s="175">
        <v>2.04</v>
      </c>
      <c r="I1008" s="176"/>
      <c r="J1008" s="177">
        <f>ROUND(I1008*H1008,2)</f>
        <v>0</v>
      </c>
      <c r="K1008" s="173" t="s">
        <v>184</v>
      </c>
      <c r="L1008" s="178"/>
      <c r="M1008" s="179" t="s">
        <v>32</v>
      </c>
      <c r="N1008" s="180" t="s">
        <v>50</v>
      </c>
      <c r="P1008" s="142">
        <f>O1008*H1008</f>
        <v>0</v>
      </c>
      <c r="Q1008" s="142">
        <v>0.58499999999999996</v>
      </c>
      <c r="R1008" s="142">
        <f>Q1008*H1008</f>
        <v>1.1934</v>
      </c>
      <c r="S1008" s="142">
        <v>0</v>
      </c>
      <c r="T1008" s="143">
        <f>S1008*H1008</f>
        <v>0</v>
      </c>
      <c r="AR1008" s="144" t="s">
        <v>241</v>
      </c>
      <c r="AT1008" s="144" t="s">
        <v>398</v>
      </c>
      <c r="AU1008" s="144" t="s">
        <v>88</v>
      </c>
      <c r="AY1008" s="18" t="s">
        <v>178</v>
      </c>
      <c r="BE1008" s="145">
        <f>IF(N1008="základní",J1008,0)</f>
        <v>0</v>
      </c>
      <c r="BF1008" s="145">
        <f>IF(N1008="snížená",J1008,0)</f>
        <v>0</v>
      </c>
      <c r="BG1008" s="145">
        <f>IF(N1008="zákl. přenesená",J1008,0)</f>
        <v>0</v>
      </c>
      <c r="BH1008" s="145">
        <f>IF(N1008="sníž. přenesená",J1008,0)</f>
        <v>0</v>
      </c>
      <c r="BI1008" s="145">
        <f>IF(N1008="nulová",J1008,0)</f>
        <v>0</v>
      </c>
      <c r="BJ1008" s="18" t="s">
        <v>86</v>
      </c>
      <c r="BK1008" s="145">
        <f>ROUND(I1008*H1008,2)</f>
        <v>0</v>
      </c>
      <c r="BL1008" s="18" t="s">
        <v>185</v>
      </c>
      <c r="BM1008" s="144" t="s">
        <v>3532</v>
      </c>
    </row>
    <row r="1009" spans="2:65" s="13" customFormat="1" ht="10.199999999999999">
      <c r="B1009" s="157"/>
      <c r="D1009" s="151" t="s">
        <v>189</v>
      </c>
      <c r="F1009" s="159" t="s">
        <v>812</v>
      </c>
      <c r="H1009" s="160">
        <v>2.04</v>
      </c>
      <c r="I1009" s="161"/>
      <c r="L1009" s="157"/>
      <c r="M1009" s="162"/>
      <c r="T1009" s="163"/>
      <c r="AT1009" s="158" t="s">
        <v>189</v>
      </c>
      <c r="AU1009" s="158" t="s">
        <v>88</v>
      </c>
      <c r="AV1009" s="13" t="s">
        <v>88</v>
      </c>
      <c r="AW1009" s="13" t="s">
        <v>4</v>
      </c>
      <c r="AX1009" s="13" t="s">
        <v>86</v>
      </c>
      <c r="AY1009" s="158" t="s">
        <v>178</v>
      </c>
    </row>
    <row r="1010" spans="2:65" s="1" customFormat="1" ht="24.15" customHeight="1">
      <c r="B1010" s="34"/>
      <c r="C1010" s="133" t="s">
        <v>1844</v>
      </c>
      <c r="D1010" s="133" t="s">
        <v>180</v>
      </c>
      <c r="E1010" s="134" t="s">
        <v>834</v>
      </c>
      <c r="F1010" s="135" t="s">
        <v>835</v>
      </c>
      <c r="G1010" s="136" t="s">
        <v>219</v>
      </c>
      <c r="H1010" s="137">
        <v>2</v>
      </c>
      <c r="I1010" s="138"/>
      <c r="J1010" s="139">
        <f>ROUND(I1010*H1010,2)</f>
        <v>0</v>
      </c>
      <c r="K1010" s="135" t="s">
        <v>184</v>
      </c>
      <c r="L1010" s="34"/>
      <c r="M1010" s="140" t="s">
        <v>32</v>
      </c>
      <c r="N1010" s="141" t="s">
        <v>50</v>
      </c>
      <c r="P1010" s="142">
        <f>O1010*H1010</f>
        <v>0</v>
      </c>
      <c r="Q1010" s="142">
        <v>0.21734000000000001</v>
      </c>
      <c r="R1010" s="142">
        <f>Q1010*H1010</f>
        <v>0.43468000000000001</v>
      </c>
      <c r="S1010" s="142">
        <v>0</v>
      </c>
      <c r="T1010" s="143">
        <f>S1010*H1010</f>
        <v>0</v>
      </c>
      <c r="AR1010" s="144" t="s">
        <v>185</v>
      </c>
      <c r="AT1010" s="144" t="s">
        <v>180</v>
      </c>
      <c r="AU1010" s="144" t="s">
        <v>88</v>
      </c>
      <c r="AY1010" s="18" t="s">
        <v>178</v>
      </c>
      <c r="BE1010" s="145">
        <f>IF(N1010="základní",J1010,0)</f>
        <v>0</v>
      </c>
      <c r="BF1010" s="145">
        <f>IF(N1010="snížená",J1010,0)</f>
        <v>0</v>
      </c>
      <c r="BG1010" s="145">
        <f>IF(N1010="zákl. přenesená",J1010,0)</f>
        <v>0</v>
      </c>
      <c r="BH1010" s="145">
        <f>IF(N1010="sníž. přenesená",J1010,0)</f>
        <v>0</v>
      </c>
      <c r="BI1010" s="145">
        <f>IF(N1010="nulová",J1010,0)</f>
        <v>0</v>
      </c>
      <c r="BJ1010" s="18" t="s">
        <v>86</v>
      </c>
      <c r="BK1010" s="145">
        <f>ROUND(I1010*H1010,2)</f>
        <v>0</v>
      </c>
      <c r="BL1010" s="18" t="s">
        <v>185</v>
      </c>
      <c r="BM1010" s="144" t="s">
        <v>3533</v>
      </c>
    </row>
    <row r="1011" spans="2:65" s="1" customFormat="1" ht="10.199999999999999">
      <c r="B1011" s="34"/>
      <c r="D1011" s="146" t="s">
        <v>187</v>
      </c>
      <c r="F1011" s="147" t="s">
        <v>837</v>
      </c>
      <c r="I1011" s="148"/>
      <c r="L1011" s="34"/>
      <c r="M1011" s="149"/>
      <c r="T1011" s="55"/>
      <c r="AT1011" s="18" t="s">
        <v>187</v>
      </c>
      <c r="AU1011" s="18" t="s">
        <v>88</v>
      </c>
    </row>
    <row r="1012" spans="2:65" s="12" customFormat="1" ht="10.199999999999999">
      <c r="B1012" s="150"/>
      <c r="D1012" s="151" t="s">
        <v>189</v>
      </c>
      <c r="E1012" s="152" t="s">
        <v>32</v>
      </c>
      <c r="F1012" s="153" t="s">
        <v>190</v>
      </c>
      <c r="H1012" s="152" t="s">
        <v>32</v>
      </c>
      <c r="I1012" s="154"/>
      <c r="L1012" s="150"/>
      <c r="M1012" s="155"/>
      <c r="T1012" s="156"/>
      <c r="AT1012" s="152" t="s">
        <v>189</v>
      </c>
      <c r="AU1012" s="152" t="s">
        <v>88</v>
      </c>
      <c r="AV1012" s="12" t="s">
        <v>86</v>
      </c>
      <c r="AW1012" s="12" t="s">
        <v>41</v>
      </c>
      <c r="AX1012" s="12" t="s">
        <v>79</v>
      </c>
      <c r="AY1012" s="152" t="s">
        <v>178</v>
      </c>
    </row>
    <row r="1013" spans="2:65" s="12" customFormat="1" ht="10.199999999999999">
      <c r="B1013" s="150"/>
      <c r="D1013" s="151" t="s">
        <v>189</v>
      </c>
      <c r="E1013" s="152" t="s">
        <v>32</v>
      </c>
      <c r="F1013" s="153" t="s">
        <v>2813</v>
      </c>
      <c r="H1013" s="152" t="s">
        <v>32</v>
      </c>
      <c r="I1013" s="154"/>
      <c r="L1013" s="150"/>
      <c r="M1013" s="155"/>
      <c r="T1013" s="156"/>
      <c r="AT1013" s="152" t="s">
        <v>189</v>
      </c>
      <c r="AU1013" s="152" t="s">
        <v>88</v>
      </c>
      <c r="AV1013" s="12" t="s">
        <v>86</v>
      </c>
      <c r="AW1013" s="12" t="s">
        <v>41</v>
      </c>
      <c r="AX1013" s="12" t="s">
        <v>79</v>
      </c>
      <c r="AY1013" s="152" t="s">
        <v>178</v>
      </c>
    </row>
    <row r="1014" spans="2:65" s="12" customFormat="1" ht="10.199999999999999">
      <c r="B1014" s="150"/>
      <c r="D1014" s="151" t="s">
        <v>189</v>
      </c>
      <c r="E1014" s="152" t="s">
        <v>32</v>
      </c>
      <c r="F1014" s="153" t="s">
        <v>3259</v>
      </c>
      <c r="H1014" s="152" t="s">
        <v>32</v>
      </c>
      <c r="I1014" s="154"/>
      <c r="L1014" s="150"/>
      <c r="M1014" s="155"/>
      <c r="T1014" s="156"/>
      <c r="AT1014" s="152" t="s">
        <v>189</v>
      </c>
      <c r="AU1014" s="152" t="s">
        <v>88</v>
      </c>
      <c r="AV1014" s="12" t="s">
        <v>86</v>
      </c>
      <c r="AW1014" s="12" t="s">
        <v>41</v>
      </c>
      <c r="AX1014" s="12" t="s">
        <v>79</v>
      </c>
      <c r="AY1014" s="152" t="s">
        <v>178</v>
      </c>
    </row>
    <row r="1015" spans="2:65" s="12" customFormat="1" ht="10.199999999999999">
      <c r="B1015" s="150"/>
      <c r="D1015" s="151" t="s">
        <v>189</v>
      </c>
      <c r="E1015" s="152" t="s">
        <v>32</v>
      </c>
      <c r="F1015" s="153" t="s">
        <v>475</v>
      </c>
      <c r="H1015" s="152" t="s">
        <v>32</v>
      </c>
      <c r="I1015" s="154"/>
      <c r="L1015" s="150"/>
      <c r="M1015" s="155"/>
      <c r="T1015" s="156"/>
      <c r="AT1015" s="152" t="s">
        <v>189</v>
      </c>
      <c r="AU1015" s="152" t="s">
        <v>88</v>
      </c>
      <c r="AV1015" s="12" t="s">
        <v>86</v>
      </c>
      <c r="AW1015" s="12" t="s">
        <v>41</v>
      </c>
      <c r="AX1015" s="12" t="s">
        <v>79</v>
      </c>
      <c r="AY1015" s="152" t="s">
        <v>178</v>
      </c>
    </row>
    <row r="1016" spans="2:65" s="13" customFormat="1" ht="10.199999999999999">
      <c r="B1016" s="157"/>
      <c r="D1016" s="151" t="s">
        <v>189</v>
      </c>
      <c r="E1016" s="158" t="s">
        <v>32</v>
      </c>
      <c r="F1016" s="159" t="s">
        <v>3394</v>
      </c>
      <c r="H1016" s="160">
        <v>1</v>
      </c>
      <c r="I1016" s="161"/>
      <c r="L1016" s="157"/>
      <c r="M1016" s="162"/>
      <c r="T1016" s="163"/>
      <c r="AT1016" s="158" t="s">
        <v>189</v>
      </c>
      <c r="AU1016" s="158" t="s">
        <v>88</v>
      </c>
      <c r="AV1016" s="13" t="s">
        <v>88</v>
      </c>
      <c r="AW1016" s="13" t="s">
        <v>41</v>
      </c>
      <c r="AX1016" s="13" t="s">
        <v>79</v>
      </c>
      <c r="AY1016" s="158" t="s">
        <v>178</v>
      </c>
    </row>
    <row r="1017" spans="2:65" s="13" customFormat="1" ht="10.199999999999999">
      <c r="B1017" s="157"/>
      <c r="D1017" s="151" t="s">
        <v>189</v>
      </c>
      <c r="E1017" s="158" t="s">
        <v>32</v>
      </c>
      <c r="F1017" s="159" t="s">
        <v>3525</v>
      </c>
      <c r="H1017" s="160">
        <v>1</v>
      </c>
      <c r="I1017" s="161"/>
      <c r="L1017" s="157"/>
      <c r="M1017" s="162"/>
      <c r="T1017" s="163"/>
      <c r="AT1017" s="158" t="s">
        <v>189</v>
      </c>
      <c r="AU1017" s="158" t="s">
        <v>88</v>
      </c>
      <c r="AV1017" s="13" t="s">
        <v>88</v>
      </c>
      <c r="AW1017" s="13" t="s">
        <v>41</v>
      </c>
      <c r="AX1017" s="13" t="s">
        <v>79</v>
      </c>
      <c r="AY1017" s="158" t="s">
        <v>178</v>
      </c>
    </row>
    <row r="1018" spans="2:65" s="14" customFormat="1" ht="10.199999999999999">
      <c r="B1018" s="164"/>
      <c r="D1018" s="151" t="s">
        <v>189</v>
      </c>
      <c r="E1018" s="165" t="s">
        <v>32</v>
      </c>
      <c r="F1018" s="166" t="s">
        <v>192</v>
      </c>
      <c r="H1018" s="167">
        <v>2</v>
      </c>
      <c r="I1018" s="168"/>
      <c r="L1018" s="164"/>
      <c r="M1018" s="169"/>
      <c r="T1018" s="170"/>
      <c r="AT1018" s="165" t="s">
        <v>189</v>
      </c>
      <c r="AU1018" s="165" t="s">
        <v>88</v>
      </c>
      <c r="AV1018" s="14" t="s">
        <v>185</v>
      </c>
      <c r="AW1018" s="14" t="s">
        <v>41</v>
      </c>
      <c r="AX1018" s="14" t="s">
        <v>86</v>
      </c>
      <c r="AY1018" s="165" t="s">
        <v>178</v>
      </c>
    </row>
    <row r="1019" spans="2:65" s="1" customFormat="1" ht="24.15" customHeight="1">
      <c r="B1019" s="34"/>
      <c r="C1019" s="171" t="s">
        <v>1846</v>
      </c>
      <c r="D1019" s="171" t="s">
        <v>398</v>
      </c>
      <c r="E1019" s="172" t="s">
        <v>1197</v>
      </c>
      <c r="F1019" s="173" t="s">
        <v>1198</v>
      </c>
      <c r="G1019" s="174" t="s">
        <v>219</v>
      </c>
      <c r="H1019" s="175">
        <v>2</v>
      </c>
      <c r="I1019" s="176"/>
      <c r="J1019" s="177">
        <f>ROUND(I1019*H1019,2)</f>
        <v>0</v>
      </c>
      <c r="K1019" s="173" t="s">
        <v>184</v>
      </c>
      <c r="L1019" s="178"/>
      <c r="M1019" s="179" t="s">
        <v>32</v>
      </c>
      <c r="N1019" s="180" t="s">
        <v>50</v>
      </c>
      <c r="P1019" s="142">
        <f>O1019*H1019</f>
        <v>0</v>
      </c>
      <c r="Q1019" s="142">
        <v>5.6300000000000003E-2</v>
      </c>
      <c r="R1019" s="142">
        <f>Q1019*H1019</f>
        <v>0.11260000000000001</v>
      </c>
      <c r="S1019" s="142">
        <v>0</v>
      </c>
      <c r="T1019" s="143">
        <f>S1019*H1019</f>
        <v>0</v>
      </c>
      <c r="AR1019" s="144" t="s">
        <v>241</v>
      </c>
      <c r="AT1019" s="144" t="s">
        <v>398</v>
      </c>
      <c r="AU1019" s="144" t="s">
        <v>88</v>
      </c>
      <c r="AY1019" s="18" t="s">
        <v>178</v>
      </c>
      <c r="BE1019" s="145">
        <f>IF(N1019="základní",J1019,0)</f>
        <v>0</v>
      </c>
      <c r="BF1019" s="145">
        <f>IF(N1019="snížená",J1019,0)</f>
        <v>0</v>
      </c>
      <c r="BG1019" s="145">
        <f>IF(N1019="zákl. přenesená",J1019,0)</f>
        <v>0</v>
      </c>
      <c r="BH1019" s="145">
        <f>IF(N1019="sníž. přenesená",J1019,0)</f>
        <v>0</v>
      </c>
      <c r="BI1019" s="145">
        <f>IF(N1019="nulová",J1019,0)</f>
        <v>0</v>
      </c>
      <c r="BJ1019" s="18" t="s">
        <v>86</v>
      </c>
      <c r="BK1019" s="145">
        <f>ROUND(I1019*H1019,2)</f>
        <v>0</v>
      </c>
      <c r="BL1019" s="18" t="s">
        <v>185</v>
      </c>
      <c r="BM1019" s="144" t="s">
        <v>3534</v>
      </c>
    </row>
    <row r="1020" spans="2:65" s="1" customFormat="1" ht="24.15" customHeight="1">
      <c r="B1020" s="34"/>
      <c r="C1020" s="133" t="s">
        <v>1853</v>
      </c>
      <c r="D1020" s="133" t="s">
        <v>180</v>
      </c>
      <c r="E1020" s="134" t="s">
        <v>843</v>
      </c>
      <c r="F1020" s="135" t="s">
        <v>844</v>
      </c>
      <c r="G1020" s="136" t="s">
        <v>219</v>
      </c>
      <c r="H1020" s="137">
        <v>2</v>
      </c>
      <c r="I1020" s="138"/>
      <c r="J1020" s="139">
        <f>ROUND(I1020*H1020,2)</f>
        <v>0</v>
      </c>
      <c r="K1020" s="135" t="s">
        <v>184</v>
      </c>
      <c r="L1020" s="34"/>
      <c r="M1020" s="140" t="s">
        <v>32</v>
      </c>
      <c r="N1020" s="141" t="s">
        <v>50</v>
      </c>
      <c r="P1020" s="142">
        <f>O1020*H1020</f>
        <v>0</v>
      </c>
      <c r="Q1020" s="142">
        <v>1.1E-4</v>
      </c>
      <c r="R1020" s="142">
        <f>Q1020*H1020</f>
        <v>2.2000000000000001E-4</v>
      </c>
      <c r="S1020" s="142">
        <v>0</v>
      </c>
      <c r="T1020" s="143">
        <f>S1020*H1020</f>
        <v>0</v>
      </c>
      <c r="AR1020" s="144" t="s">
        <v>185</v>
      </c>
      <c r="AT1020" s="144" t="s">
        <v>180</v>
      </c>
      <c r="AU1020" s="144" t="s">
        <v>88</v>
      </c>
      <c r="AY1020" s="18" t="s">
        <v>178</v>
      </c>
      <c r="BE1020" s="145">
        <f>IF(N1020="základní",J1020,0)</f>
        <v>0</v>
      </c>
      <c r="BF1020" s="145">
        <f>IF(N1020="snížená",J1020,0)</f>
        <v>0</v>
      </c>
      <c r="BG1020" s="145">
        <f>IF(N1020="zákl. přenesená",J1020,0)</f>
        <v>0</v>
      </c>
      <c r="BH1020" s="145">
        <f>IF(N1020="sníž. přenesená",J1020,0)</f>
        <v>0</v>
      </c>
      <c r="BI1020" s="145">
        <f>IF(N1020="nulová",J1020,0)</f>
        <v>0</v>
      </c>
      <c r="BJ1020" s="18" t="s">
        <v>86</v>
      </c>
      <c r="BK1020" s="145">
        <f>ROUND(I1020*H1020,2)</f>
        <v>0</v>
      </c>
      <c r="BL1020" s="18" t="s">
        <v>185</v>
      </c>
      <c r="BM1020" s="144" t="s">
        <v>3535</v>
      </c>
    </row>
    <row r="1021" spans="2:65" s="1" customFormat="1" ht="10.199999999999999">
      <c r="B1021" s="34"/>
      <c r="D1021" s="146" t="s">
        <v>187</v>
      </c>
      <c r="F1021" s="147" t="s">
        <v>846</v>
      </c>
      <c r="I1021" s="148"/>
      <c r="L1021" s="34"/>
      <c r="M1021" s="149"/>
      <c r="T1021" s="55"/>
      <c r="AT1021" s="18" t="s">
        <v>187</v>
      </c>
      <c r="AU1021" s="18" t="s">
        <v>88</v>
      </c>
    </row>
    <row r="1022" spans="2:65" s="12" customFormat="1" ht="10.199999999999999">
      <c r="B1022" s="150"/>
      <c r="D1022" s="151" t="s">
        <v>189</v>
      </c>
      <c r="E1022" s="152" t="s">
        <v>32</v>
      </c>
      <c r="F1022" s="153" t="s">
        <v>190</v>
      </c>
      <c r="H1022" s="152" t="s">
        <v>32</v>
      </c>
      <c r="I1022" s="154"/>
      <c r="L1022" s="150"/>
      <c r="M1022" s="155"/>
      <c r="T1022" s="156"/>
      <c r="AT1022" s="152" t="s">
        <v>189</v>
      </c>
      <c r="AU1022" s="152" t="s">
        <v>88</v>
      </c>
      <c r="AV1022" s="12" t="s">
        <v>86</v>
      </c>
      <c r="AW1022" s="12" t="s">
        <v>41</v>
      </c>
      <c r="AX1022" s="12" t="s">
        <v>79</v>
      </c>
      <c r="AY1022" s="152" t="s">
        <v>178</v>
      </c>
    </row>
    <row r="1023" spans="2:65" s="12" customFormat="1" ht="10.199999999999999">
      <c r="B1023" s="150"/>
      <c r="D1023" s="151" t="s">
        <v>189</v>
      </c>
      <c r="E1023" s="152" t="s">
        <v>32</v>
      </c>
      <c r="F1023" s="153" t="s">
        <v>2813</v>
      </c>
      <c r="H1023" s="152" t="s">
        <v>32</v>
      </c>
      <c r="I1023" s="154"/>
      <c r="L1023" s="150"/>
      <c r="M1023" s="155"/>
      <c r="T1023" s="156"/>
      <c r="AT1023" s="152" t="s">
        <v>189</v>
      </c>
      <c r="AU1023" s="152" t="s">
        <v>88</v>
      </c>
      <c r="AV1023" s="12" t="s">
        <v>86</v>
      </c>
      <c r="AW1023" s="12" t="s">
        <v>41</v>
      </c>
      <c r="AX1023" s="12" t="s">
        <v>79</v>
      </c>
      <c r="AY1023" s="152" t="s">
        <v>178</v>
      </c>
    </row>
    <row r="1024" spans="2:65" s="13" customFormat="1" ht="10.199999999999999">
      <c r="B1024" s="157"/>
      <c r="D1024" s="151" t="s">
        <v>189</v>
      </c>
      <c r="E1024" s="158" t="s">
        <v>32</v>
      </c>
      <c r="F1024" s="159" t="s">
        <v>3536</v>
      </c>
      <c r="H1024" s="160">
        <v>2</v>
      </c>
      <c r="I1024" s="161"/>
      <c r="L1024" s="157"/>
      <c r="M1024" s="162"/>
      <c r="T1024" s="163"/>
      <c r="AT1024" s="158" t="s">
        <v>189</v>
      </c>
      <c r="AU1024" s="158" t="s">
        <v>88</v>
      </c>
      <c r="AV1024" s="13" t="s">
        <v>88</v>
      </c>
      <c r="AW1024" s="13" t="s">
        <v>41</v>
      </c>
      <c r="AX1024" s="13" t="s">
        <v>79</v>
      </c>
      <c r="AY1024" s="158" t="s">
        <v>178</v>
      </c>
    </row>
    <row r="1025" spans="2:65" s="14" customFormat="1" ht="10.199999999999999">
      <c r="B1025" s="164"/>
      <c r="D1025" s="151" t="s">
        <v>189</v>
      </c>
      <c r="E1025" s="165" t="s">
        <v>32</v>
      </c>
      <c r="F1025" s="166" t="s">
        <v>192</v>
      </c>
      <c r="H1025" s="167">
        <v>2</v>
      </c>
      <c r="I1025" s="168"/>
      <c r="L1025" s="164"/>
      <c r="M1025" s="169"/>
      <c r="T1025" s="170"/>
      <c r="AT1025" s="165" t="s">
        <v>189</v>
      </c>
      <c r="AU1025" s="165" t="s">
        <v>88</v>
      </c>
      <c r="AV1025" s="14" t="s">
        <v>185</v>
      </c>
      <c r="AW1025" s="14" t="s">
        <v>41</v>
      </c>
      <c r="AX1025" s="14" t="s">
        <v>86</v>
      </c>
      <c r="AY1025" s="165" t="s">
        <v>178</v>
      </c>
    </row>
    <row r="1026" spans="2:65" s="11" customFormat="1" ht="22.8" customHeight="1">
      <c r="B1026" s="121"/>
      <c r="D1026" s="122" t="s">
        <v>78</v>
      </c>
      <c r="E1026" s="131" t="s">
        <v>870</v>
      </c>
      <c r="F1026" s="131" t="s">
        <v>871</v>
      </c>
      <c r="I1026" s="124"/>
      <c r="J1026" s="132">
        <f>BK1026</f>
        <v>0</v>
      </c>
      <c r="L1026" s="121"/>
      <c r="M1026" s="126"/>
      <c r="P1026" s="127">
        <f>SUM(P1027:P1030)</f>
        <v>0</v>
      </c>
      <c r="R1026" s="127">
        <f>SUM(R1027:R1030)</f>
        <v>0</v>
      </c>
      <c r="T1026" s="128">
        <f>SUM(T1027:T1030)</f>
        <v>0</v>
      </c>
      <c r="AR1026" s="122" t="s">
        <v>86</v>
      </c>
      <c r="AT1026" s="129" t="s">
        <v>78</v>
      </c>
      <c r="AU1026" s="129" t="s">
        <v>86</v>
      </c>
      <c r="AY1026" s="122" t="s">
        <v>178</v>
      </c>
      <c r="BK1026" s="130">
        <f>SUM(BK1027:BK1030)</f>
        <v>0</v>
      </c>
    </row>
    <row r="1027" spans="2:65" s="1" customFormat="1" ht="49.05" customHeight="1">
      <c r="B1027" s="34"/>
      <c r="C1027" s="133" t="s">
        <v>1855</v>
      </c>
      <c r="D1027" s="133" t="s">
        <v>180</v>
      </c>
      <c r="E1027" s="134" t="s">
        <v>873</v>
      </c>
      <c r="F1027" s="135" t="s">
        <v>874</v>
      </c>
      <c r="G1027" s="136" t="s">
        <v>401</v>
      </c>
      <c r="H1027" s="137">
        <v>9.1270000000000007</v>
      </c>
      <c r="I1027" s="138"/>
      <c r="J1027" s="139">
        <f>ROUND(I1027*H1027,2)</f>
        <v>0</v>
      </c>
      <c r="K1027" s="135" t="s">
        <v>184</v>
      </c>
      <c r="L1027" s="34"/>
      <c r="M1027" s="140" t="s">
        <v>32</v>
      </c>
      <c r="N1027" s="141" t="s">
        <v>50</v>
      </c>
      <c r="P1027" s="142">
        <f>O1027*H1027</f>
        <v>0</v>
      </c>
      <c r="Q1027" s="142">
        <v>0</v>
      </c>
      <c r="R1027" s="142">
        <f>Q1027*H1027</f>
        <v>0</v>
      </c>
      <c r="S1027" s="142">
        <v>0</v>
      </c>
      <c r="T1027" s="143">
        <f>S1027*H1027</f>
        <v>0</v>
      </c>
      <c r="AR1027" s="144" t="s">
        <v>185</v>
      </c>
      <c r="AT1027" s="144" t="s">
        <v>180</v>
      </c>
      <c r="AU1027" s="144" t="s">
        <v>88</v>
      </c>
      <c r="AY1027" s="18" t="s">
        <v>178</v>
      </c>
      <c r="BE1027" s="145">
        <f>IF(N1027="základní",J1027,0)</f>
        <v>0</v>
      </c>
      <c r="BF1027" s="145">
        <f>IF(N1027="snížená",J1027,0)</f>
        <v>0</v>
      </c>
      <c r="BG1027" s="145">
        <f>IF(N1027="zákl. přenesená",J1027,0)</f>
        <v>0</v>
      </c>
      <c r="BH1027" s="145">
        <f>IF(N1027="sníž. přenesená",J1027,0)</f>
        <v>0</v>
      </c>
      <c r="BI1027" s="145">
        <f>IF(N1027="nulová",J1027,0)</f>
        <v>0</v>
      </c>
      <c r="BJ1027" s="18" t="s">
        <v>86</v>
      </c>
      <c r="BK1027" s="145">
        <f>ROUND(I1027*H1027,2)</f>
        <v>0</v>
      </c>
      <c r="BL1027" s="18" t="s">
        <v>185</v>
      </c>
      <c r="BM1027" s="144" t="s">
        <v>3537</v>
      </c>
    </row>
    <row r="1028" spans="2:65" s="1" customFormat="1" ht="10.199999999999999">
      <c r="B1028" s="34"/>
      <c r="D1028" s="146" t="s">
        <v>187</v>
      </c>
      <c r="F1028" s="147" t="s">
        <v>876</v>
      </c>
      <c r="I1028" s="148"/>
      <c r="L1028" s="34"/>
      <c r="M1028" s="149"/>
      <c r="T1028" s="55"/>
      <c r="AT1028" s="18" t="s">
        <v>187</v>
      </c>
      <c r="AU1028" s="18" t="s">
        <v>88</v>
      </c>
    </row>
    <row r="1029" spans="2:65" s="1" customFormat="1" ht="55.5" customHeight="1">
      <c r="B1029" s="34"/>
      <c r="C1029" s="133" t="s">
        <v>1861</v>
      </c>
      <c r="D1029" s="133" t="s">
        <v>180</v>
      </c>
      <c r="E1029" s="134" t="s">
        <v>878</v>
      </c>
      <c r="F1029" s="135" t="s">
        <v>879</v>
      </c>
      <c r="G1029" s="136" t="s">
        <v>401</v>
      </c>
      <c r="H1029" s="137">
        <v>9.1270000000000007</v>
      </c>
      <c r="I1029" s="138"/>
      <c r="J1029" s="139">
        <f>ROUND(I1029*H1029,2)</f>
        <v>0</v>
      </c>
      <c r="K1029" s="135" t="s">
        <v>184</v>
      </c>
      <c r="L1029" s="34"/>
      <c r="M1029" s="140" t="s">
        <v>32</v>
      </c>
      <c r="N1029" s="141" t="s">
        <v>50</v>
      </c>
      <c r="P1029" s="142">
        <f>O1029*H1029</f>
        <v>0</v>
      </c>
      <c r="Q1029" s="142">
        <v>0</v>
      </c>
      <c r="R1029" s="142">
        <f>Q1029*H1029</f>
        <v>0</v>
      </c>
      <c r="S1029" s="142">
        <v>0</v>
      </c>
      <c r="T1029" s="143">
        <f>S1029*H1029</f>
        <v>0</v>
      </c>
      <c r="AR1029" s="144" t="s">
        <v>185</v>
      </c>
      <c r="AT1029" s="144" t="s">
        <v>180</v>
      </c>
      <c r="AU1029" s="144" t="s">
        <v>88</v>
      </c>
      <c r="AY1029" s="18" t="s">
        <v>178</v>
      </c>
      <c r="BE1029" s="145">
        <f>IF(N1029="základní",J1029,0)</f>
        <v>0</v>
      </c>
      <c r="BF1029" s="145">
        <f>IF(N1029="snížená",J1029,0)</f>
        <v>0</v>
      </c>
      <c r="BG1029" s="145">
        <f>IF(N1029="zákl. přenesená",J1029,0)</f>
        <v>0</v>
      </c>
      <c r="BH1029" s="145">
        <f>IF(N1029="sníž. přenesená",J1029,0)</f>
        <v>0</v>
      </c>
      <c r="BI1029" s="145">
        <f>IF(N1029="nulová",J1029,0)</f>
        <v>0</v>
      </c>
      <c r="BJ1029" s="18" t="s">
        <v>86</v>
      </c>
      <c r="BK1029" s="145">
        <f>ROUND(I1029*H1029,2)</f>
        <v>0</v>
      </c>
      <c r="BL1029" s="18" t="s">
        <v>185</v>
      </c>
      <c r="BM1029" s="144" t="s">
        <v>3538</v>
      </c>
    </row>
    <row r="1030" spans="2:65" s="1" customFormat="1" ht="10.199999999999999">
      <c r="B1030" s="34"/>
      <c r="D1030" s="146" t="s">
        <v>187</v>
      </c>
      <c r="F1030" s="147" t="s">
        <v>881</v>
      </c>
      <c r="I1030" s="148"/>
      <c r="L1030" s="34"/>
      <c r="M1030" s="149"/>
      <c r="T1030" s="55"/>
      <c r="AT1030" s="18" t="s">
        <v>187</v>
      </c>
      <c r="AU1030" s="18" t="s">
        <v>88</v>
      </c>
    </row>
    <row r="1031" spans="2:65" s="11" customFormat="1" ht="25.95" customHeight="1">
      <c r="B1031" s="121"/>
      <c r="D1031" s="122" t="s">
        <v>78</v>
      </c>
      <c r="E1031" s="123" t="s">
        <v>398</v>
      </c>
      <c r="F1031" s="123" t="s">
        <v>882</v>
      </c>
      <c r="I1031" s="124"/>
      <c r="J1031" s="125">
        <f>BK1031</f>
        <v>0</v>
      </c>
      <c r="L1031" s="121"/>
      <c r="M1031" s="126"/>
      <c r="P1031" s="127">
        <f>P1032</f>
        <v>0</v>
      </c>
      <c r="R1031" s="127">
        <f>R1032</f>
        <v>1.740882</v>
      </c>
      <c r="T1031" s="128">
        <f>T1032</f>
        <v>1.9469999999999998</v>
      </c>
      <c r="AR1031" s="122" t="s">
        <v>199</v>
      </c>
      <c r="AT1031" s="129" t="s">
        <v>78</v>
      </c>
      <c r="AU1031" s="129" t="s">
        <v>79</v>
      </c>
      <c r="AY1031" s="122" t="s">
        <v>178</v>
      </c>
      <c r="BK1031" s="130">
        <f>BK1032</f>
        <v>0</v>
      </c>
    </row>
    <row r="1032" spans="2:65" s="11" customFormat="1" ht="22.8" customHeight="1">
      <c r="B1032" s="121"/>
      <c r="D1032" s="122" t="s">
        <v>78</v>
      </c>
      <c r="E1032" s="131" t="s">
        <v>883</v>
      </c>
      <c r="F1032" s="131" t="s">
        <v>884</v>
      </c>
      <c r="I1032" s="124"/>
      <c r="J1032" s="132">
        <f>BK1032</f>
        <v>0</v>
      </c>
      <c r="L1032" s="121"/>
      <c r="M1032" s="126"/>
      <c r="P1032" s="127">
        <f>SUM(P1033:P1057)</f>
        <v>0</v>
      </c>
      <c r="R1032" s="127">
        <f>SUM(R1033:R1057)</f>
        <v>1.740882</v>
      </c>
      <c r="T1032" s="128">
        <f>SUM(T1033:T1057)</f>
        <v>1.9469999999999998</v>
      </c>
      <c r="AR1032" s="122" t="s">
        <v>199</v>
      </c>
      <c r="AT1032" s="129" t="s">
        <v>78</v>
      </c>
      <c r="AU1032" s="129" t="s">
        <v>86</v>
      </c>
      <c r="AY1032" s="122" t="s">
        <v>178</v>
      </c>
      <c r="BK1032" s="130">
        <f>SUM(BK1033:BK1057)</f>
        <v>0</v>
      </c>
    </row>
    <row r="1033" spans="2:65" s="1" customFormat="1" ht="49.05" customHeight="1">
      <c r="B1033" s="34"/>
      <c r="C1033" s="133" t="s">
        <v>895</v>
      </c>
      <c r="D1033" s="133" t="s">
        <v>180</v>
      </c>
      <c r="E1033" s="134" t="s">
        <v>886</v>
      </c>
      <c r="F1033" s="135" t="s">
        <v>887</v>
      </c>
      <c r="G1033" s="136" t="s">
        <v>234</v>
      </c>
      <c r="H1033" s="137">
        <v>6.6</v>
      </c>
      <c r="I1033" s="138"/>
      <c r="J1033" s="139">
        <f>ROUND(I1033*H1033,2)</f>
        <v>0</v>
      </c>
      <c r="K1033" s="135" t="s">
        <v>184</v>
      </c>
      <c r="L1033" s="34"/>
      <c r="M1033" s="140" t="s">
        <v>32</v>
      </c>
      <c r="N1033" s="141" t="s">
        <v>50</v>
      </c>
      <c r="P1033" s="142">
        <f>O1033*H1033</f>
        <v>0</v>
      </c>
      <c r="Q1033" s="142">
        <v>8.4250000000000005E-2</v>
      </c>
      <c r="R1033" s="142">
        <f>Q1033*H1033</f>
        <v>0.55605000000000004</v>
      </c>
      <c r="S1033" s="142">
        <v>0</v>
      </c>
      <c r="T1033" s="143">
        <f>S1033*H1033</f>
        <v>0</v>
      </c>
      <c r="AR1033" s="144" t="s">
        <v>648</v>
      </c>
      <c r="AT1033" s="144" t="s">
        <v>180</v>
      </c>
      <c r="AU1033" s="144" t="s">
        <v>88</v>
      </c>
      <c r="AY1033" s="18" t="s">
        <v>178</v>
      </c>
      <c r="BE1033" s="145">
        <f>IF(N1033="základní",J1033,0)</f>
        <v>0</v>
      </c>
      <c r="BF1033" s="145">
        <f>IF(N1033="snížená",J1033,0)</f>
        <v>0</v>
      </c>
      <c r="BG1033" s="145">
        <f>IF(N1033="zákl. přenesená",J1033,0)</f>
        <v>0</v>
      </c>
      <c r="BH1033" s="145">
        <f>IF(N1033="sníž. přenesená",J1033,0)</f>
        <v>0</v>
      </c>
      <c r="BI1033" s="145">
        <f>IF(N1033="nulová",J1033,0)</f>
        <v>0</v>
      </c>
      <c r="BJ1033" s="18" t="s">
        <v>86</v>
      </c>
      <c r="BK1033" s="145">
        <f>ROUND(I1033*H1033,2)</f>
        <v>0</v>
      </c>
      <c r="BL1033" s="18" t="s">
        <v>648</v>
      </c>
      <c r="BM1033" s="144" t="s">
        <v>3539</v>
      </c>
    </row>
    <row r="1034" spans="2:65" s="1" customFormat="1" ht="10.199999999999999">
      <c r="B1034" s="34"/>
      <c r="D1034" s="146" t="s">
        <v>187</v>
      </c>
      <c r="F1034" s="147" t="s">
        <v>889</v>
      </c>
      <c r="I1034" s="148"/>
      <c r="L1034" s="34"/>
      <c r="M1034" s="149"/>
      <c r="T1034" s="55"/>
      <c r="AT1034" s="18" t="s">
        <v>187</v>
      </c>
      <c r="AU1034" s="18" t="s">
        <v>88</v>
      </c>
    </row>
    <row r="1035" spans="2:65" s="12" customFormat="1" ht="10.199999999999999">
      <c r="B1035" s="150"/>
      <c r="D1035" s="151" t="s">
        <v>189</v>
      </c>
      <c r="E1035" s="152" t="s">
        <v>32</v>
      </c>
      <c r="F1035" s="153" t="s">
        <v>190</v>
      </c>
      <c r="H1035" s="152" t="s">
        <v>32</v>
      </c>
      <c r="I1035" s="154"/>
      <c r="L1035" s="150"/>
      <c r="M1035" s="155"/>
      <c r="T1035" s="156"/>
      <c r="AT1035" s="152" t="s">
        <v>189</v>
      </c>
      <c r="AU1035" s="152" t="s">
        <v>88</v>
      </c>
      <c r="AV1035" s="12" t="s">
        <v>86</v>
      </c>
      <c r="AW1035" s="12" t="s">
        <v>41</v>
      </c>
      <c r="AX1035" s="12" t="s">
        <v>79</v>
      </c>
      <c r="AY1035" s="152" t="s">
        <v>178</v>
      </c>
    </row>
    <row r="1036" spans="2:65" s="12" customFormat="1" ht="10.199999999999999">
      <c r="B1036" s="150"/>
      <c r="D1036" s="151" t="s">
        <v>189</v>
      </c>
      <c r="E1036" s="152" t="s">
        <v>32</v>
      </c>
      <c r="F1036" s="153" t="s">
        <v>2813</v>
      </c>
      <c r="H1036" s="152" t="s">
        <v>32</v>
      </c>
      <c r="I1036" s="154"/>
      <c r="L1036" s="150"/>
      <c r="M1036" s="155"/>
      <c r="T1036" s="156"/>
      <c r="AT1036" s="152" t="s">
        <v>189</v>
      </c>
      <c r="AU1036" s="152" t="s">
        <v>88</v>
      </c>
      <c r="AV1036" s="12" t="s">
        <v>86</v>
      </c>
      <c r="AW1036" s="12" t="s">
        <v>41</v>
      </c>
      <c r="AX1036" s="12" t="s">
        <v>79</v>
      </c>
      <c r="AY1036" s="152" t="s">
        <v>178</v>
      </c>
    </row>
    <row r="1037" spans="2:65" s="13" customFormat="1" ht="10.199999999999999">
      <c r="B1037" s="157"/>
      <c r="D1037" s="151" t="s">
        <v>189</v>
      </c>
      <c r="E1037" s="158" t="s">
        <v>32</v>
      </c>
      <c r="F1037" s="159" t="s">
        <v>3540</v>
      </c>
      <c r="H1037" s="160">
        <v>6.6</v>
      </c>
      <c r="I1037" s="161"/>
      <c r="L1037" s="157"/>
      <c r="M1037" s="162"/>
      <c r="T1037" s="163"/>
      <c r="AT1037" s="158" t="s">
        <v>189</v>
      </c>
      <c r="AU1037" s="158" t="s">
        <v>88</v>
      </c>
      <c r="AV1037" s="13" t="s">
        <v>88</v>
      </c>
      <c r="AW1037" s="13" t="s">
        <v>41</v>
      </c>
      <c r="AX1037" s="13" t="s">
        <v>79</v>
      </c>
      <c r="AY1037" s="158" t="s">
        <v>178</v>
      </c>
    </row>
    <row r="1038" spans="2:65" s="14" customFormat="1" ht="10.199999999999999">
      <c r="B1038" s="164"/>
      <c r="D1038" s="151" t="s">
        <v>189</v>
      </c>
      <c r="E1038" s="165" t="s">
        <v>32</v>
      </c>
      <c r="F1038" s="166" t="s">
        <v>192</v>
      </c>
      <c r="H1038" s="167">
        <v>6.6</v>
      </c>
      <c r="I1038" s="168"/>
      <c r="L1038" s="164"/>
      <c r="M1038" s="169"/>
      <c r="T1038" s="170"/>
      <c r="AT1038" s="165" t="s">
        <v>189</v>
      </c>
      <c r="AU1038" s="165" t="s">
        <v>88</v>
      </c>
      <c r="AV1038" s="14" t="s">
        <v>185</v>
      </c>
      <c r="AW1038" s="14" t="s">
        <v>41</v>
      </c>
      <c r="AX1038" s="14" t="s">
        <v>86</v>
      </c>
      <c r="AY1038" s="165" t="s">
        <v>178</v>
      </c>
    </row>
    <row r="1039" spans="2:65" s="1" customFormat="1" ht="16.5" customHeight="1">
      <c r="B1039" s="34"/>
      <c r="C1039" s="171" t="s">
        <v>1875</v>
      </c>
      <c r="D1039" s="171" t="s">
        <v>398</v>
      </c>
      <c r="E1039" s="172" t="s">
        <v>893</v>
      </c>
      <c r="F1039" s="173" t="s">
        <v>894</v>
      </c>
      <c r="G1039" s="174" t="s">
        <v>234</v>
      </c>
      <c r="H1039" s="175">
        <v>6.7320000000000002</v>
      </c>
      <c r="I1039" s="176"/>
      <c r="J1039" s="177">
        <f>ROUND(I1039*H1039,2)</f>
        <v>0</v>
      </c>
      <c r="K1039" s="173" t="s">
        <v>184</v>
      </c>
      <c r="L1039" s="178"/>
      <c r="M1039" s="179" t="s">
        <v>32</v>
      </c>
      <c r="N1039" s="180" t="s">
        <v>50</v>
      </c>
      <c r="P1039" s="142">
        <f>O1039*H1039</f>
        <v>0</v>
      </c>
      <c r="Q1039" s="142">
        <v>0.17599999999999999</v>
      </c>
      <c r="R1039" s="142">
        <f>Q1039*H1039</f>
        <v>1.1848319999999999</v>
      </c>
      <c r="S1039" s="142">
        <v>0</v>
      </c>
      <c r="T1039" s="143">
        <f>S1039*H1039</f>
        <v>0</v>
      </c>
      <c r="AR1039" s="144" t="s">
        <v>895</v>
      </c>
      <c r="AT1039" s="144" t="s">
        <v>398</v>
      </c>
      <c r="AU1039" s="144" t="s">
        <v>88</v>
      </c>
      <c r="AY1039" s="18" t="s">
        <v>178</v>
      </c>
      <c r="BE1039" s="145">
        <f>IF(N1039="základní",J1039,0)</f>
        <v>0</v>
      </c>
      <c r="BF1039" s="145">
        <f>IF(N1039="snížená",J1039,0)</f>
        <v>0</v>
      </c>
      <c r="BG1039" s="145">
        <f>IF(N1039="zákl. přenesená",J1039,0)</f>
        <v>0</v>
      </c>
      <c r="BH1039" s="145">
        <f>IF(N1039="sníž. přenesená",J1039,0)</f>
        <v>0</v>
      </c>
      <c r="BI1039" s="145">
        <f>IF(N1039="nulová",J1039,0)</f>
        <v>0</v>
      </c>
      <c r="BJ1039" s="18" t="s">
        <v>86</v>
      </c>
      <c r="BK1039" s="145">
        <f>ROUND(I1039*H1039,2)</f>
        <v>0</v>
      </c>
      <c r="BL1039" s="18" t="s">
        <v>895</v>
      </c>
      <c r="BM1039" s="144" t="s">
        <v>3541</v>
      </c>
    </row>
    <row r="1040" spans="2:65" s="1" customFormat="1" ht="28.8">
      <c r="B1040" s="34"/>
      <c r="D1040" s="151" t="s">
        <v>897</v>
      </c>
      <c r="F1040" s="188" t="s">
        <v>3242</v>
      </c>
      <c r="I1040" s="148"/>
      <c r="L1040" s="34"/>
      <c r="M1040" s="149"/>
      <c r="T1040" s="55"/>
      <c r="AT1040" s="18" t="s">
        <v>897</v>
      </c>
      <c r="AU1040" s="18" t="s">
        <v>88</v>
      </c>
    </row>
    <row r="1041" spans="2:65" s="13" customFormat="1" ht="10.199999999999999">
      <c r="B1041" s="157"/>
      <c r="D1041" s="151" t="s">
        <v>189</v>
      </c>
      <c r="F1041" s="159" t="s">
        <v>3542</v>
      </c>
      <c r="H1041" s="160">
        <v>6.7320000000000002</v>
      </c>
      <c r="I1041" s="161"/>
      <c r="L1041" s="157"/>
      <c r="M1041" s="162"/>
      <c r="T1041" s="163"/>
      <c r="AT1041" s="158" t="s">
        <v>189</v>
      </c>
      <c r="AU1041" s="158" t="s">
        <v>88</v>
      </c>
      <c r="AV1041" s="13" t="s">
        <v>88</v>
      </c>
      <c r="AW1041" s="13" t="s">
        <v>4</v>
      </c>
      <c r="AX1041" s="13" t="s">
        <v>86</v>
      </c>
      <c r="AY1041" s="158" t="s">
        <v>178</v>
      </c>
    </row>
    <row r="1042" spans="2:65" s="1" customFormat="1" ht="55.5" customHeight="1">
      <c r="B1042" s="34"/>
      <c r="C1042" s="133" t="s">
        <v>1880</v>
      </c>
      <c r="D1042" s="133" t="s">
        <v>180</v>
      </c>
      <c r="E1042" s="134" t="s">
        <v>901</v>
      </c>
      <c r="F1042" s="135" t="s">
        <v>902</v>
      </c>
      <c r="G1042" s="136" t="s">
        <v>234</v>
      </c>
      <c r="H1042" s="137">
        <v>6.6</v>
      </c>
      <c r="I1042" s="138"/>
      <c r="J1042" s="139">
        <f>ROUND(I1042*H1042,2)</f>
        <v>0</v>
      </c>
      <c r="K1042" s="135" t="s">
        <v>184</v>
      </c>
      <c r="L1042" s="34"/>
      <c r="M1042" s="140" t="s">
        <v>32</v>
      </c>
      <c r="N1042" s="141" t="s">
        <v>50</v>
      </c>
      <c r="P1042" s="142">
        <f>O1042*H1042</f>
        <v>0</v>
      </c>
      <c r="Q1042" s="142">
        <v>0</v>
      </c>
      <c r="R1042" s="142">
        <f>Q1042*H1042</f>
        <v>0</v>
      </c>
      <c r="S1042" s="142">
        <v>0.29499999999999998</v>
      </c>
      <c r="T1042" s="143">
        <f>S1042*H1042</f>
        <v>1.9469999999999998</v>
      </c>
      <c r="AR1042" s="144" t="s">
        <v>648</v>
      </c>
      <c r="AT1042" s="144" t="s">
        <v>180</v>
      </c>
      <c r="AU1042" s="144" t="s">
        <v>88</v>
      </c>
      <c r="AY1042" s="18" t="s">
        <v>178</v>
      </c>
      <c r="BE1042" s="145">
        <f>IF(N1042="základní",J1042,0)</f>
        <v>0</v>
      </c>
      <c r="BF1042" s="145">
        <f>IF(N1042="snížená",J1042,0)</f>
        <v>0</v>
      </c>
      <c r="BG1042" s="145">
        <f>IF(N1042="zákl. přenesená",J1042,0)</f>
        <v>0</v>
      </c>
      <c r="BH1042" s="145">
        <f>IF(N1042="sníž. přenesená",J1042,0)</f>
        <v>0</v>
      </c>
      <c r="BI1042" s="145">
        <f>IF(N1042="nulová",J1042,0)</f>
        <v>0</v>
      </c>
      <c r="BJ1042" s="18" t="s">
        <v>86</v>
      </c>
      <c r="BK1042" s="145">
        <f>ROUND(I1042*H1042,2)</f>
        <v>0</v>
      </c>
      <c r="BL1042" s="18" t="s">
        <v>648</v>
      </c>
      <c r="BM1042" s="144" t="s">
        <v>3543</v>
      </c>
    </row>
    <row r="1043" spans="2:65" s="1" customFormat="1" ht="10.199999999999999">
      <c r="B1043" s="34"/>
      <c r="D1043" s="146" t="s">
        <v>187</v>
      </c>
      <c r="F1043" s="147" t="s">
        <v>904</v>
      </c>
      <c r="I1043" s="148"/>
      <c r="L1043" s="34"/>
      <c r="M1043" s="149"/>
      <c r="T1043" s="55"/>
      <c r="AT1043" s="18" t="s">
        <v>187</v>
      </c>
      <c r="AU1043" s="18" t="s">
        <v>88</v>
      </c>
    </row>
    <row r="1044" spans="2:65" s="12" customFormat="1" ht="10.199999999999999">
      <c r="B1044" s="150"/>
      <c r="D1044" s="151" t="s">
        <v>189</v>
      </c>
      <c r="E1044" s="152" t="s">
        <v>32</v>
      </c>
      <c r="F1044" s="153" t="s">
        <v>190</v>
      </c>
      <c r="H1044" s="152" t="s">
        <v>32</v>
      </c>
      <c r="I1044" s="154"/>
      <c r="L1044" s="150"/>
      <c r="M1044" s="155"/>
      <c r="T1044" s="156"/>
      <c r="AT1044" s="152" t="s">
        <v>189</v>
      </c>
      <c r="AU1044" s="152" t="s">
        <v>88</v>
      </c>
      <c r="AV1044" s="12" t="s">
        <v>86</v>
      </c>
      <c r="AW1044" s="12" t="s">
        <v>41</v>
      </c>
      <c r="AX1044" s="12" t="s">
        <v>79</v>
      </c>
      <c r="AY1044" s="152" t="s">
        <v>178</v>
      </c>
    </row>
    <row r="1045" spans="2:65" s="12" customFormat="1" ht="10.199999999999999">
      <c r="B1045" s="150"/>
      <c r="D1045" s="151" t="s">
        <v>189</v>
      </c>
      <c r="E1045" s="152" t="s">
        <v>32</v>
      </c>
      <c r="F1045" s="153" t="s">
        <v>2813</v>
      </c>
      <c r="H1045" s="152" t="s">
        <v>32</v>
      </c>
      <c r="I1045" s="154"/>
      <c r="L1045" s="150"/>
      <c r="M1045" s="155"/>
      <c r="T1045" s="156"/>
      <c r="AT1045" s="152" t="s">
        <v>189</v>
      </c>
      <c r="AU1045" s="152" t="s">
        <v>88</v>
      </c>
      <c r="AV1045" s="12" t="s">
        <v>86</v>
      </c>
      <c r="AW1045" s="12" t="s">
        <v>41</v>
      </c>
      <c r="AX1045" s="12" t="s">
        <v>79</v>
      </c>
      <c r="AY1045" s="152" t="s">
        <v>178</v>
      </c>
    </row>
    <row r="1046" spans="2:65" s="13" customFormat="1" ht="10.199999999999999">
      <c r="B1046" s="157"/>
      <c r="D1046" s="151" t="s">
        <v>189</v>
      </c>
      <c r="E1046" s="158" t="s">
        <v>32</v>
      </c>
      <c r="F1046" s="159" t="s">
        <v>3540</v>
      </c>
      <c r="H1046" s="160">
        <v>6.6</v>
      </c>
      <c r="I1046" s="161"/>
      <c r="L1046" s="157"/>
      <c r="M1046" s="162"/>
      <c r="T1046" s="163"/>
      <c r="AT1046" s="158" t="s">
        <v>189</v>
      </c>
      <c r="AU1046" s="158" t="s">
        <v>88</v>
      </c>
      <c r="AV1046" s="13" t="s">
        <v>88</v>
      </c>
      <c r="AW1046" s="13" t="s">
        <v>41</v>
      </c>
      <c r="AX1046" s="13" t="s">
        <v>79</v>
      </c>
      <c r="AY1046" s="158" t="s">
        <v>178</v>
      </c>
    </row>
    <row r="1047" spans="2:65" s="14" customFormat="1" ht="10.199999999999999">
      <c r="B1047" s="164"/>
      <c r="D1047" s="151" t="s">
        <v>189</v>
      </c>
      <c r="E1047" s="165" t="s">
        <v>32</v>
      </c>
      <c r="F1047" s="166" t="s">
        <v>192</v>
      </c>
      <c r="H1047" s="167">
        <v>6.6</v>
      </c>
      <c r="I1047" s="168"/>
      <c r="L1047" s="164"/>
      <c r="M1047" s="169"/>
      <c r="T1047" s="170"/>
      <c r="AT1047" s="165" t="s">
        <v>189</v>
      </c>
      <c r="AU1047" s="165" t="s">
        <v>88</v>
      </c>
      <c r="AV1047" s="14" t="s">
        <v>185</v>
      </c>
      <c r="AW1047" s="14" t="s">
        <v>41</v>
      </c>
      <c r="AX1047" s="14" t="s">
        <v>86</v>
      </c>
      <c r="AY1047" s="165" t="s">
        <v>178</v>
      </c>
    </row>
    <row r="1048" spans="2:65" s="1" customFormat="1" ht="24.15" customHeight="1">
      <c r="B1048" s="34"/>
      <c r="C1048" s="133" t="s">
        <v>1882</v>
      </c>
      <c r="D1048" s="133" t="s">
        <v>180</v>
      </c>
      <c r="E1048" s="134" t="s">
        <v>906</v>
      </c>
      <c r="F1048" s="135" t="s">
        <v>907</v>
      </c>
      <c r="G1048" s="136" t="s">
        <v>401</v>
      </c>
      <c r="H1048" s="137">
        <v>1.9470000000000001</v>
      </c>
      <c r="I1048" s="138"/>
      <c r="J1048" s="139">
        <f>ROUND(I1048*H1048,2)</f>
        <v>0</v>
      </c>
      <c r="K1048" s="135" t="s">
        <v>184</v>
      </c>
      <c r="L1048" s="34"/>
      <c r="M1048" s="140" t="s">
        <v>32</v>
      </c>
      <c r="N1048" s="141" t="s">
        <v>50</v>
      </c>
      <c r="P1048" s="142">
        <f>O1048*H1048</f>
        <v>0</v>
      </c>
      <c r="Q1048" s="142">
        <v>0</v>
      </c>
      <c r="R1048" s="142">
        <f>Q1048*H1048</f>
        <v>0</v>
      </c>
      <c r="S1048" s="142">
        <v>0</v>
      </c>
      <c r="T1048" s="143">
        <f>S1048*H1048</f>
        <v>0</v>
      </c>
      <c r="AR1048" s="144" t="s">
        <v>648</v>
      </c>
      <c r="AT1048" s="144" t="s">
        <v>180</v>
      </c>
      <c r="AU1048" s="144" t="s">
        <v>88</v>
      </c>
      <c r="AY1048" s="18" t="s">
        <v>178</v>
      </c>
      <c r="BE1048" s="145">
        <f>IF(N1048="základní",J1048,0)</f>
        <v>0</v>
      </c>
      <c r="BF1048" s="145">
        <f>IF(N1048="snížená",J1048,0)</f>
        <v>0</v>
      </c>
      <c r="BG1048" s="145">
        <f>IF(N1048="zákl. přenesená",J1048,0)</f>
        <v>0</v>
      </c>
      <c r="BH1048" s="145">
        <f>IF(N1048="sníž. přenesená",J1048,0)</f>
        <v>0</v>
      </c>
      <c r="BI1048" s="145">
        <f>IF(N1048="nulová",J1048,0)</f>
        <v>0</v>
      </c>
      <c r="BJ1048" s="18" t="s">
        <v>86</v>
      </c>
      <c r="BK1048" s="145">
        <f>ROUND(I1048*H1048,2)</f>
        <v>0</v>
      </c>
      <c r="BL1048" s="18" t="s">
        <v>648</v>
      </c>
      <c r="BM1048" s="144" t="s">
        <v>3544</v>
      </c>
    </row>
    <row r="1049" spans="2:65" s="1" customFormat="1" ht="10.199999999999999">
      <c r="B1049" s="34"/>
      <c r="D1049" s="146" t="s">
        <v>187</v>
      </c>
      <c r="F1049" s="147" t="s">
        <v>909</v>
      </c>
      <c r="I1049" s="148"/>
      <c r="L1049" s="34"/>
      <c r="M1049" s="149"/>
      <c r="T1049" s="55"/>
      <c r="AT1049" s="18" t="s">
        <v>187</v>
      </c>
      <c r="AU1049" s="18" t="s">
        <v>88</v>
      </c>
    </row>
    <row r="1050" spans="2:65" s="1" customFormat="1" ht="37.799999999999997" customHeight="1">
      <c r="B1050" s="34"/>
      <c r="C1050" s="133" t="s">
        <v>1887</v>
      </c>
      <c r="D1050" s="133" t="s">
        <v>180</v>
      </c>
      <c r="E1050" s="134" t="s">
        <v>911</v>
      </c>
      <c r="F1050" s="135" t="s">
        <v>912</v>
      </c>
      <c r="G1050" s="136" t="s">
        <v>401</v>
      </c>
      <c r="H1050" s="137">
        <v>5.8410000000000002</v>
      </c>
      <c r="I1050" s="138"/>
      <c r="J1050" s="139">
        <f>ROUND(I1050*H1050,2)</f>
        <v>0</v>
      </c>
      <c r="K1050" s="135" t="s">
        <v>184</v>
      </c>
      <c r="L1050" s="34"/>
      <c r="M1050" s="140" t="s">
        <v>32</v>
      </c>
      <c r="N1050" s="141" t="s">
        <v>50</v>
      </c>
      <c r="P1050" s="142">
        <f>O1050*H1050</f>
        <v>0</v>
      </c>
      <c r="Q1050" s="142">
        <v>0</v>
      </c>
      <c r="R1050" s="142">
        <f>Q1050*H1050</f>
        <v>0</v>
      </c>
      <c r="S1050" s="142">
        <v>0</v>
      </c>
      <c r="T1050" s="143">
        <f>S1050*H1050</f>
        <v>0</v>
      </c>
      <c r="AR1050" s="144" t="s">
        <v>648</v>
      </c>
      <c r="AT1050" s="144" t="s">
        <v>180</v>
      </c>
      <c r="AU1050" s="144" t="s">
        <v>88</v>
      </c>
      <c r="AY1050" s="18" t="s">
        <v>178</v>
      </c>
      <c r="BE1050" s="145">
        <f>IF(N1050="základní",J1050,0)</f>
        <v>0</v>
      </c>
      <c r="BF1050" s="145">
        <f>IF(N1050="snížená",J1050,0)</f>
        <v>0</v>
      </c>
      <c r="BG1050" s="145">
        <f>IF(N1050="zákl. přenesená",J1050,0)</f>
        <v>0</v>
      </c>
      <c r="BH1050" s="145">
        <f>IF(N1050="sníž. přenesená",J1050,0)</f>
        <v>0</v>
      </c>
      <c r="BI1050" s="145">
        <f>IF(N1050="nulová",J1050,0)</f>
        <v>0</v>
      </c>
      <c r="BJ1050" s="18" t="s">
        <v>86</v>
      </c>
      <c r="BK1050" s="145">
        <f>ROUND(I1050*H1050,2)</f>
        <v>0</v>
      </c>
      <c r="BL1050" s="18" t="s">
        <v>648</v>
      </c>
      <c r="BM1050" s="144" t="s">
        <v>3545</v>
      </c>
    </row>
    <row r="1051" spans="2:65" s="1" customFormat="1" ht="10.199999999999999">
      <c r="B1051" s="34"/>
      <c r="D1051" s="146" t="s">
        <v>187</v>
      </c>
      <c r="F1051" s="147" t="s">
        <v>914</v>
      </c>
      <c r="I1051" s="148"/>
      <c r="L1051" s="34"/>
      <c r="M1051" s="149"/>
      <c r="T1051" s="55"/>
      <c r="AT1051" s="18" t="s">
        <v>187</v>
      </c>
      <c r="AU1051" s="18" t="s">
        <v>88</v>
      </c>
    </row>
    <row r="1052" spans="2:65" s="13" customFormat="1" ht="10.199999999999999">
      <c r="B1052" s="157"/>
      <c r="D1052" s="151" t="s">
        <v>189</v>
      </c>
      <c r="F1052" s="159" t="s">
        <v>3546</v>
      </c>
      <c r="H1052" s="160">
        <v>5.8410000000000002</v>
      </c>
      <c r="I1052" s="161"/>
      <c r="L1052" s="157"/>
      <c r="M1052" s="162"/>
      <c r="T1052" s="163"/>
      <c r="AT1052" s="158" t="s">
        <v>189</v>
      </c>
      <c r="AU1052" s="158" t="s">
        <v>88</v>
      </c>
      <c r="AV1052" s="13" t="s">
        <v>88</v>
      </c>
      <c r="AW1052" s="13" t="s">
        <v>4</v>
      </c>
      <c r="AX1052" s="13" t="s">
        <v>86</v>
      </c>
      <c r="AY1052" s="158" t="s">
        <v>178</v>
      </c>
    </row>
    <row r="1053" spans="2:65" s="1" customFormat="1" ht="24.15" customHeight="1">
      <c r="B1053" s="34"/>
      <c r="C1053" s="133" t="s">
        <v>1895</v>
      </c>
      <c r="D1053" s="133" t="s">
        <v>180</v>
      </c>
      <c r="E1053" s="134" t="s">
        <v>917</v>
      </c>
      <c r="F1053" s="135" t="s">
        <v>918</v>
      </c>
      <c r="G1053" s="136" t="s">
        <v>401</v>
      </c>
      <c r="H1053" s="137">
        <v>1.7410000000000001</v>
      </c>
      <c r="I1053" s="138"/>
      <c r="J1053" s="139">
        <f>ROUND(I1053*H1053,2)</f>
        <v>0</v>
      </c>
      <c r="K1053" s="135" t="s">
        <v>184</v>
      </c>
      <c r="L1053" s="34"/>
      <c r="M1053" s="140" t="s">
        <v>32</v>
      </c>
      <c r="N1053" s="141" t="s">
        <v>50</v>
      </c>
      <c r="P1053" s="142">
        <f>O1053*H1053</f>
        <v>0</v>
      </c>
      <c r="Q1053" s="142">
        <v>0</v>
      </c>
      <c r="R1053" s="142">
        <f>Q1053*H1053</f>
        <v>0</v>
      </c>
      <c r="S1053" s="142">
        <v>0</v>
      </c>
      <c r="T1053" s="143">
        <f>S1053*H1053</f>
        <v>0</v>
      </c>
      <c r="AR1053" s="144" t="s">
        <v>648</v>
      </c>
      <c r="AT1053" s="144" t="s">
        <v>180</v>
      </c>
      <c r="AU1053" s="144" t="s">
        <v>88</v>
      </c>
      <c r="AY1053" s="18" t="s">
        <v>178</v>
      </c>
      <c r="BE1053" s="145">
        <f>IF(N1053="základní",J1053,0)</f>
        <v>0</v>
      </c>
      <c r="BF1053" s="145">
        <f>IF(N1053="snížená",J1053,0)</f>
        <v>0</v>
      </c>
      <c r="BG1053" s="145">
        <f>IF(N1053="zákl. přenesená",J1053,0)</f>
        <v>0</v>
      </c>
      <c r="BH1053" s="145">
        <f>IF(N1053="sníž. přenesená",J1053,0)</f>
        <v>0</v>
      </c>
      <c r="BI1053" s="145">
        <f>IF(N1053="nulová",J1053,0)</f>
        <v>0</v>
      </c>
      <c r="BJ1053" s="18" t="s">
        <v>86</v>
      </c>
      <c r="BK1053" s="145">
        <f>ROUND(I1053*H1053,2)</f>
        <v>0</v>
      </c>
      <c r="BL1053" s="18" t="s">
        <v>648</v>
      </c>
      <c r="BM1053" s="144" t="s">
        <v>3547</v>
      </c>
    </row>
    <row r="1054" spans="2:65" s="1" customFormat="1" ht="10.199999999999999">
      <c r="B1054" s="34"/>
      <c r="D1054" s="146" t="s">
        <v>187</v>
      </c>
      <c r="F1054" s="147" t="s">
        <v>920</v>
      </c>
      <c r="I1054" s="148"/>
      <c r="L1054" s="34"/>
      <c r="M1054" s="149"/>
      <c r="T1054" s="55"/>
      <c r="AT1054" s="18" t="s">
        <v>187</v>
      </c>
      <c r="AU1054" s="18" t="s">
        <v>88</v>
      </c>
    </row>
    <row r="1055" spans="2:65" s="1" customFormat="1" ht="55.5" customHeight="1">
      <c r="B1055" s="34"/>
      <c r="C1055" s="133" t="s">
        <v>1900</v>
      </c>
      <c r="D1055" s="133" t="s">
        <v>180</v>
      </c>
      <c r="E1055" s="134" t="s">
        <v>922</v>
      </c>
      <c r="F1055" s="135" t="s">
        <v>923</v>
      </c>
      <c r="G1055" s="136" t="s">
        <v>401</v>
      </c>
      <c r="H1055" s="137">
        <v>5.2229999999999999</v>
      </c>
      <c r="I1055" s="138"/>
      <c r="J1055" s="139">
        <f>ROUND(I1055*H1055,2)</f>
        <v>0</v>
      </c>
      <c r="K1055" s="135" t="s">
        <v>184</v>
      </c>
      <c r="L1055" s="34"/>
      <c r="M1055" s="140" t="s">
        <v>32</v>
      </c>
      <c r="N1055" s="141" t="s">
        <v>50</v>
      </c>
      <c r="P1055" s="142">
        <f>O1055*H1055</f>
        <v>0</v>
      </c>
      <c r="Q1055" s="142">
        <v>0</v>
      </c>
      <c r="R1055" s="142">
        <f>Q1055*H1055</f>
        <v>0</v>
      </c>
      <c r="S1055" s="142">
        <v>0</v>
      </c>
      <c r="T1055" s="143">
        <f>S1055*H1055</f>
        <v>0</v>
      </c>
      <c r="AR1055" s="144" t="s">
        <v>648</v>
      </c>
      <c r="AT1055" s="144" t="s">
        <v>180</v>
      </c>
      <c r="AU1055" s="144" t="s">
        <v>88</v>
      </c>
      <c r="AY1055" s="18" t="s">
        <v>178</v>
      </c>
      <c r="BE1055" s="145">
        <f>IF(N1055="základní",J1055,0)</f>
        <v>0</v>
      </c>
      <c r="BF1055" s="145">
        <f>IF(N1055="snížená",J1055,0)</f>
        <v>0</v>
      </c>
      <c r="BG1055" s="145">
        <f>IF(N1055="zákl. přenesená",J1055,0)</f>
        <v>0</v>
      </c>
      <c r="BH1055" s="145">
        <f>IF(N1055="sníž. přenesená",J1055,0)</f>
        <v>0</v>
      </c>
      <c r="BI1055" s="145">
        <f>IF(N1055="nulová",J1055,0)</f>
        <v>0</v>
      </c>
      <c r="BJ1055" s="18" t="s">
        <v>86</v>
      </c>
      <c r="BK1055" s="145">
        <f>ROUND(I1055*H1055,2)</f>
        <v>0</v>
      </c>
      <c r="BL1055" s="18" t="s">
        <v>648</v>
      </c>
      <c r="BM1055" s="144" t="s">
        <v>3548</v>
      </c>
    </row>
    <row r="1056" spans="2:65" s="1" customFormat="1" ht="10.199999999999999">
      <c r="B1056" s="34"/>
      <c r="D1056" s="146" t="s">
        <v>187</v>
      </c>
      <c r="F1056" s="147" t="s">
        <v>925</v>
      </c>
      <c r="I1056" s="148"/>
      <c r="L1056" s="34"/>
      <c r="M1056" s="149"/>
      <c r="T1056" s="55"/>
      <c r="AT1056" s="18" t="s">
        <v>187</v>
      </c>
      <c r="AU1056" s="18" t="s">
        <v>88</v>
      </c>
    </row>
    <row r="1057" spans="2:51" s="13" customFormat="1" ht="10.199999999999999">
      <c r="B1057" s="157"/>
      <c r="D1057" s="151" t="s">
        <v>189</v>
      </c>
      <c r="F1057" s="159" t="s">
        <v>3549</v>
      </c>
      <c r="H1057" s="160">
        <v>5.2229999999999999</v>
      </c>
      <c r="I1057" s="161"/>
      <c r="L1057" s="157"/>
      <c r="M1057" s="189"/>
      <c r="N1057" s="190"/>
      <c r="O1057" s="190"/>
      <c r="P1057" s="190"/>
      <c r="Q1057" s="190"/>
      <c r="R1057" s="190"/>
      <c r="S1057" s="190"/>
      <c r="T1057" s="191"/>
      <c r="AT1057" s="158" t="s">
        <v>189</v>
      </c>
      <c r="AU1057" s="158" t="s">
        <v>88</v>
      </c>
      <c r="AV1057" s="13" t="s">
        <v>88</v>
      </c>
      <c r="AW1057" s="13" t="s">
        <v>4</v>
      </c>
      <c r="AX1057" s="13" t="s">
        <v>86</v>
      </c>
      <c r="AY1057" s="158" t="s">
        <v>178</v>
      </c>
    </row>
    <row r="1058" spans="2:51" s="1" customFormat="1" ht="6.9" customHeight="1">
      <c r="B1058" s="43"/>
      <c r="C1058" s="44"/>
      <c r="D1058" s="44"/>
      <c r="E1058" s="44"/>
      <c r="F1058" s="44"/>
      <c r="G1058" s="44"/>
      <c r="H1058" s="44"/>
      <c r="I1058" s="44"/>
      <c r="J1058" s="44"/>
      <c r="K1058" s="44"/>
      <c r="L1058" s="34"/>
    </row>
  </sheetData>
  <sheetProtection algorithmName="SHA-512" hashValue="hjzY3wPASjYEC4HQFLkpEAyRWPtB/iJoZkUh3cVCuPjEfYw0Llq6qt3baWHJ4bEApVA6xB8ois7DgxesdaKPFA==" saltValue="1cT+ovZzga/EeUhoE62Otc/fclhubBdLuxZIGpGdsVDuzKdurZ7jML3SWZmcBRjYzpc2+pznl3n6MocauF1lOQ==" spinCount="100000" sheet="1" objects="1" scenarios="1" formatColumns="0" formatRows="0" autoFilter="0"/>
  <autoFilter ref="C96:K1057" xr:uid="{00000000-0009-0000-0000-000006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600-000000000000}"/>
    <hyperlink ref="F106" r:id="rId2" xr:uid="{00000000-0004-0000-0600-000001000000}"/>
    <hyperlink ref="F111" r:id="rId3" xr:uid="{00000000-0004-0000-0600-000002000000}"/>
    <hyperlink ref="F122" r:id="rId4" xr:uid="{00000000-0004-0000-0600-000003000000}"/>
    <hyperlink ref="F130" r:id="rId5" xr:uid="{00000000-0004-0000-0600-000004000000}"/>
    <hyperlink ref="F137" r:id="rId6" xr:uid="{00000000-0004-0000-0600-000005000000}"/>
    <hyperlink ref="F140" r:id="rId7" xr:uid="{00000000-0004-0000-0600-000006000000}"/>
    <hyperlink ref="F147" r:id="rId8" xr:uid="{00000000-0004-0000-0600-000007000000}"/>
    <hyperlink ref="F150" r:id="rId9" xr:uid="{00000000-0004-0000-0600-000008000000}"/>
    <hyperlink ref="F158" r:id="rId10" xr:uid="{00000000-0004-0000-0600-000009000000}"/>
    <hyperlink ref="F161" r:id="rId11" xr:uid="{00000000-0004-0000-0600-00000A000000}"/>
    <hyperlink ref="F168" r:id="rId12" xr:uid="{00000000-0004-0000-0600-00000B000000}"/>
    <hyperlink ref="F171" r:id="rId13" xr:uid="{00000000-0004-0000-0600-00000C000000}"/>
    <hyperlink ref="F183" r:id="rId14" xr:uid="{00000000-0004-0000-0600-00000D000000}"/>
    <hyperlink ref="F195" r:id="rId15" xr:uid="{00000000-0004-0000-0600-00000E000000}"/>
    <hyperlink ref="F207" r:id="rId16" xr:uid="{00000000-0004-0000-0600-00000F000000}"/>
    <hyperlink ref="F219" r:id="rId17" xr:uid="{00000000-0004-0000-0600-000010000000}"/>
    <hyperlink ref="F231" r:id="rId18" xr:uid="{00000000-0004-0000-0600-000011000000}"/>
    <hyperlink ref="F243" r:id="rId19" xr:uid="{00000000-0004-0000-0600-000012000000}"/>
    <hyperlink ref="F251" r:id="rId20" xr:uid="{00000000-0004-0000-0600-000013000000}"/>
    <hyperlink ref="F259" r:id="rId21" xr:uid="{00000000-0004-0000-0600-000014000000}"/>
    <hyperlink ref="F262" r:id="rId22" xr:uid="{00000000-0004-0000-0600-000015000000}"/>
    <hyperlink ref="F265" r:id="rId23" xr:uid="{00000000-0004-0000-0600-000016000000}"/>
    <hyperlink ref="F272" r:id="rId24" xr:uid="{00000000-0004-0000-0600-000017000000}"/>
    <hyperlink ref="F278" r:id="rId25" xr:uid="{00000000-0004-0000-0600-000018000000}"/>
    <hyperlink ref="F282" r:id="rId26" xr:uid="{00000000-0004-0000-0600-000019000000}"/>
    <hyperlink ref="F288" r:id="rId27" xr:uid="{00000000-0004-0000-0600-00001A000000}"/>
    <hyperlink ref="F292" r:id="rId28" xr:uid="{00000000-0004-0000-0600-00001B000000}"/>
    <hyperlink ref="F297" r:id="rId29" xr:uid="{00000000-0004-0000-0600-00001C000000}"/>
    <hyperlink ref="F305" r:id="rId30" xr:uid="{00000000-0004-0000-0600-00001D000000}"/>
    <hyperlink ref="F311" r:id="rId31" xr:uid="{00000000-0004-0000-0600-00001E000000}"/>
    <hyperlink ref="F328" r:id="rId32" xr:uid="{00000000-0004-0000-0600-00001F000000}"/>
    <hyperlink ref="F337" r:id="rId33" xr:uid="{00000000-0004-0000-0600-000020000000}"/>
    <hyperlink ref="F346" r:id="rId34" xr:uid="{00000000-0004-0000-0600-000021000000}"/>
    <hyperlink ref="F370" r:id="rId35" xr:uid="{00000000-0004-0000-0600-000022000000}"/>
    <hyperlink ref="F383" r:id="rId36" xr:uid="{00000000-0004-0000-0600-000023000000}"/>
    <hyperlink ref="F390" r:id="rId37" xr:uid="{00000000-0004-0000-0600-000024000000}"/>
    <hyperlink ref="F398" r:id="rId38" xr:uid="{00000000-0004-0000-0600-000025000000}"/>
    <hyperlink ref="F410" r:id="rId39" xr:uid="{00000000-0004-0000-0600-000026000000}"/>
    <hyperlink ref="F420" r:id="rId40" xr:uid="{00000000-0004-0000-0600-000027000000}"/>
    <hyperlink ref="F429" r:id="rId41" xr:uid="{00000000-0004-0000-0600-000028000000}"/>
    <hyperlink ref="F437" r:id="rId42" xr:uid="{00000000-0004-0000-0600-000029000000}"/>
    <hyperlink ref="F445" r:id="rId43" xr:uid="{00000000-0004-0000-0600-00002A000000}"/>
    <hyperlink ref="F452" r:id="rId44" xr:uid="{00000000-0004-0000-0600-00002B000000}"/>
    <hyperlink ref="F462" r:id="rId45" xr:uid="{00000000-0004-0000-0600-00002C000000}"/>
    <hyperlink ref="F473" r:id="rId46" xr:uid="{00000000-0004-0000-0600-00002D000000}"/>
    <hyperlink ref="F488" r:id="rId47" xr:uid="{00000000-0004-0000-0600-00002E000000}"/>
    <hyperlink ref="F499" r:id="rId48" xr:uid="{00000000-0004-0000-0600-00002F000000}"/>
    <hyperlink ref="F510" r:id="rId49" xr:uid="{00000000-0004-0000-0600-000030000000}"/>
    <hyperlink ref="F525" r:id="rId50" xr:uid="{00000000-0004-0000-0600-000031000000}"/>
    <hyperlink ref="F531" r:id="rId51" xr:uid="{00000000-0004-0000-0600-000032000000}"/>
    <hyperlink ref="F535" r:id="rId52" xr:uid="{00000000-0004-0000-0600-000033000000}"/>
    <hyperlink ref="F538" r:id="rId53" xr:uid="{00000000-0004-0000-0600-000034000000}"/>
    <hyperlink ref="F542" r:id="rId54" xr:uid="{00000000-0004-0000-0600-000035000000}"/>
    <hyperlink ref="F549" r:id="rId55" xr:uid="{00000000-0004-0000-0600-000036000000}"/>
    <hyperlink ref="F554" r:id="rId56" xr:uid="{00000000-0004-0000-0600-000037000000}"/>
    <hyperlink ref="F559" r:id="rId57" xr:uid="{00000000-0004-0000-0600-000038000000}"/>
    <hyperlink ref="F570" r:id="rId58" xr:uid="{00000000-0004-0000-0600-000039000000}"/>
    <hyperlink ref="F581" r:id="rId59" xr:uid="{00000000-0004-0000-0600-00003A000000}"/>
    <hyperlink ref="F592" r:id="rId60" xr:uid="{00000000-0004-0000-0600-00003B000000}"/>
    <hyperlink ref="F603" r:id="rId61" xr:uid="{00000000-0004-0000-0600-00003C000000}"/>
    <hyperlink ref="F610" r:id="rId62" xr:uid="{00000000-0004-0000-0600-00003D000000}"/>
    <hyperlink ref="F621" r:id="rId63" xr:uid="{00000000-0004-0000-0600-00003E000000}"/>
    <hyperlink ref="F632" r:id="rId64" xr:uid="{00000000-0004-0000-0600-00003F000000}"/>
    <hyperlink ref="F640" r:id="rId65" xr:uid="{00000000-0004-0000-0600-000040000000}"/>
    <hyperlink ref="F652" r:id="rId66" xr:uid="{00000000-0004-0000-0600-000041000000}"/>
    <hyperlink ref="F663" r:id="rId67" xr:uid="{00000000-0004-0000-0600-000042000000}"/>
    <hyperlink ref="F674" r:id="rId68" xr:uid="{00000000-0004-0000-0600-000043000000}"/>
    <hyperlink ref="F685" r:id="rId69" xr:uid="{00000000-0004-0000-0600-000044000000}"/>
    <hyperlink ref="F696" r:id="rId70" xr:uid="{00000000-0004-0000-0600-000045000000}"/>
    <hyperlink ref="F700" r:id="rId71" xr:uid="{00000000-0004-0000-0600-000046000000}"/>
    <hyperlink ref="F710" r:id="rId72" xr:uid="{00000000-0004-0000-0600-000047000000}"/>
    <hyperlink ref="F721" r:id="rId73" xr:uid="{00000000-0004-0000-0600-000048000000}"/>
    <hyperlink ref="F731" r:id="rId74" xr:uid="{00000000-0004-0000-0600-000049000000}"/>
    <hyperlink ref="F741" r:id="rId75" xr:uid="{00000000-0004-0000-0600-00004A000000}"/>
    <hyperlink ref="F752" r:id="rId76" xr:uid="{00000000-0004-0000-0600-00004B000000}"/>
    <hyperlink ref="F758" r:id="rId77" xr:uid="{00000000-0004-0000-0600-00004C000000}"/>
    <hyperlink ref="F762" r:id="rId78" xr:uid="{00000000-0004-0000-0600-00004D000000}"/>
    <hyperlink ref="F765" r:id="rId79" xr:uid="{00000000-0004-0000-0600-00004E000000}"/>
    <hyperlink ref="F769" r:id="rId80" xr:uid="{00000000-0004-0000-0600-00004F000000}"/>
    <hyperlink ref="F776" r:id="rId81" xr:uid="{00000000-0004-0000-0600-000050000000}"/>
    <hyperlink ref="F781" r:id="rId82" xr:uid="{00000000-0004-0000-0600-000051000000}"/>
    <hyperlink ref="F786" r:id="rId83" xr:uid="{00000000-0004-0000-0600-000052000000}"/>
    <hyperlink ref="F796" r:id="rId84" xr:uid="{00000000-0004-0000-0600-000053000000}"/>
    <hyperlink ref="F806" r:id="rId85" xr:uid="{00000000-0004-0000-0600-000054000000}"/>
    <hyperlink ref="F816" r:id="rId86" xr:uid="{00000000-0004-0000-0600-000055000000}"/>
    <hyperlink ref="F826" r:id="rId87" xr:uid="{00000000-0004-0000-0600-000056000000}"/>
    <hyperlink ref="F832" r:id="rId88" xr:uid="{00000000-0004-0000-0600-000057000000}"/>
    <hyperlink ref="F842" r:id="rId89" xr:uid="{00000000-0004-0000-0600-000058000000}"/>
    <hyperlink ref="F852" r:id="rId90" xr:uid="{00000000-0004-0000-0600-000059000000}"/>
    <hyperlink ref="F863" r:id="rId91" xr:uid="{00000000-0004-0000-0600-00005A000000}"/>
    <hyperlink ref="F873" r:id="rId92" xr:uid="{00000000-0004-0000-0600-00005B000000}"/>
    <hyperlink ref="F883" r:id="rId93" xr:uid="{00000000-0004-0000-0600-00005C000000}"/>
    <hyperlink ref="F893" r:id="rId94" xr:uid="{00000000-0004-0000-0600-00005D000000}"/>
    <hyperlink ref="F903" r:id="rId95" xr:uid="{00000000-0004-0000-0600-00005E000000}"/>
    <hyperlink ref="F907" r:id="rId96" xr:uid="{00000000-0004-0000-0600-00005F000000}"/>
    <hyperlink ref="F916" r:id="rId97" xr:uid="{00000000-0004-0000-0600-000060000000}"/>
    <hyperlink ref="F925" r:id="rId98" xr:uid="{00000000-0004-0000-0600-000061000000}"/>
    <hyperlink ref="F935" r:id="rId99" xr:uid="{00000000-0004-0000-0600-000062000000}"/>
    <hyperlink ref="F943" r:id="rId100" xr:uid="{00000000-0004-0000-0600-000063000000}"/>
    <hyperlink ref="F950" r:id="rId101" xr:uid="{00000000-0004-0000-0600-000064000000}"/>
    <hyperlink ref="F957" r:id="rId102" xr:uid="{00000000-0004-0000-0600-000065000000}"/>
    <hyperlink ref="F964" r:id="rId103" xr:uid="{00000000-0004-0000-0600-000066000000}"/>
    <hyperlink ref="F971" r:id="rId104" xr:uid="{00000000-0004-0000-0600-000067000000}"/>
    <hyperlink ref="F977" r:id="rId105" xr:uid="{00000000-0004-0000-0600-000068000000}"/>
    <hyperlink ref="F989" r:id="rId106" xr:uid="{00000000-0004-0000-0600-000069000000}"/>
    <hyperlink ref="F1000" r:id="rId107" xr:uid="{00000000-0004-0000-0600-00006A000000}"/>
    <hyperlink ref="F1011" r:id="rId108" xr:uid="{00000000-0004-0000-0600-00006B000000}"/>
    <hyperlink ref="F1021" r:id="rId109" xr:uid="{00000000-0004-0000-0600-00006C000000}"/>
    <hyperlink ref="F1028" r:id="rId110" xr:uid="{00000000-0004-0000-0600-00006D000000}"/>
    <hyperlink ref="F1030" r:id="rId111" xr:uid="{00000000-0004-0000-0600-00006E000000}"/>
    <hyperlink ref="F1034" r:id="rId112" xr:uid="{00000000-0004-0000-0600-00006F000000}"/>
    <hyperlink ref="F1043" r:id="rId113" xr:uid="{00000000-0004-0000-0600-000070000000}"/>
    <hyperlink ref="F1049" r:id="rId114" xr:uid="{00000000-0004-0000-0600-000071000000}"/>
    <hyperlink ref="F1051" r:id="rId115" xr:uid="{00000000-0004-0000-0600-000072000000}"/>
    <hyperlink ref="F1054" r:id="rId116" xr:uid="{00000000-0004-0000-0600-000073000000}"/>
    <hyperlink ref="F1056" r:id="rId117" xr:uid="{00000000-0004-0000-0600-00007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909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111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3550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ROUND((SUM(BE96:BE908)),  2)</f>
        <v>0</v>
      </c>
      <c r="I35" s="95">
        <v>0.21</v>
      </c>
      <c r="J35" s="85">
        <f>ROUND(((SUM(BE96:BE908))*I35),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ROUND((SUM(BF96:BF908)),  2)</f>
        <v>0</v>
      </c>
      <c r="I36" s="95">
        <v>0.15</v>
      </c>
      <c r="J36" s="85">
        <f>ROUND(((SUM(BF96:BF908))*I36),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ROUND((SUM(BG96:BG908)),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ROUND((SUM(BH96:BH908)),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ROUND((SUM(BI96:BI908)),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01.6 - stoka I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J367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J386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J456</f>
        <v>0</v>
      </c>
      <c r="L68" s="109"/>
    </row>
    <row r="69" spans="2:12" s="9" customFormat="1" ht="14.85" customHeight="1">
      <c r="B69" s="109"/>
      <c r="D69" s="110" t="s">
        <v>157</v>
      </c>
      <c r="E69" s="111"/>
      <c r="F69" s="111"/>
      <c r="G69" s="111"/>
      <c r="H69" s="111"/>
      <c r="I69" s="111"/>
      <c r="J69" s="112">
        <f>J457</f>
        <v>0</v>
      </c>
      <c r="L69" s="109"/>
    </row>
    <row r="70" spans="2:12" s="9" customFormat="1" ht="19.95" customHeight="1">
      <c r="B70" s="109"/>
      <c r="D70" s="110" t="s">
        <v>3551</v>
      </c>
      <c r="E70" s="111"/>
      <c r="F70" s="111"/>
      <c r="G70" s="111"/>
      <c r="H70" s="111"/>
      <c r="I70" s="111"/>
      <c r="J70" s="112">
        <f>J685</f>
        <v>0</v>
      </c>
      <c r="L70" s="109"/>
    </row>
    <row r="71" spans="2:12" s="9" customFormat="1" ht="19.95" customHeight="1">
      <c r="B71" s="109"/>
      <c r="D71" s="110" t="s">
        <v>158</v>
      </c>
      <c r="E71" s="111"/>
      <c r="F71" s="111"/>
      <c r="G71" s="111"/>
      <c r="H71" s="111"/>
      <c r="I71" s="111"/>
      <c r="J71" s="112">
        <f>J699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J871</f>
        <v>0</v>
      </c>
      <c r="L72" s="109"/>
    </row>
    <row r="73" spans="2:12" s="8" customFormat="1" ht="24.9" customHeight="1">
      <c r="B73" s="105"/>
      <c r="D73" s="106" t="s">
        <v>161</v>
      </c>
      <c r="E73" s="107"/>
      <c r="F73" s="107"/>
      <c r="G73" s="107"/>
      <c r="H73" s="107"/>
      <c r="I73" s="107"/>
      <c r="J73" s="108">
        <f>J876</f>
        <v>0</v>
      </c>
      <c r="L73" s="105"/>
    </row>
    <row r="74" spans="2:12" s="9" customFormat="1" ht="19.95" customHeight="1">
      <c r="B74" s="109"/>
      <c r="D74" s="110" t="s">
        <v>162</v>
      </c>
      <c r="E74" s="111"/>
      <c r="F74" s="111"/>
      <c r="G74" s="111"/>
      <c r="H74" s="111"/>
      <c r="I74" s="111"/>
      <c r="J74" s="112">
        <f>J877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145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01.6 - stoka I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P97+P876</f>
        <v>0</v>
      </c>
      <c r="Q96" s="52"/>
      <c r="R96" s="118">
        <f>R97+R876</f>
        <v>90.417564200000001</v>
      </c>
      <c r="S96" s="52"/>
      <c r="T96" s="119">
        <f>T97+T876</f>
        <v>321.53480000000002</v>
      </c>
      <c r="AT96" s="18" t="s">
        <v>78</v>
      </c>
      <c r="AU96" s="18" t="s">
        <v>151</v>
      </c>
      <c r="BK96" s="120">
        <f>BK97+BK876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P98+P367+P386+P456+P685+P699+P871</f>
        <v>0</v>
      </c>
      <c r="R97" s="127">
        <f>R98+R367+R386+R456+R685+R699+R871</f>
        <v>35.263257199999998</v>
      </c>
      <c r="T97" s="128">
        <f>T98+T367+T386+T456+T685+T699+T871</f>
        <v>259.8503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BK98+BK367+BK386+BK456+BK685+BK699+BK871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SUM(P99:P366)</f>
        <v>0</v>
      </c>
      <c r="R98" s="127">
        <f>SUM(R99:R366)</f>
        <v>1.1049508500000003</v>
      </c>
      <c r="T98" s="128">
        <f>SUM(T99:T366)</f>
        <v>0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SUM(BK99:BK366)</f>
        <v>0</v>
      </c>
    </row>
    <row r="99" spans="2:65" s="1" customFormat="1" ht="24.15" customHeight="1">
      <c r="B99" s="34"/>
      <c r="C99" s="133" t="s">
        <v>86</v>
      </c>
      <c r="D99" s="133" t="s">
        <v>180</v>
      </c>
      <c r="E99" s="134" t="s">
        <v>181</v>
      </c>
      <c r="F99" s="135" t="s">
        <v>182</v>
      </c>
      <c r="G99" s="136" t="s">
        <v>183</v>
      </c>
      <c r="H99" s="137">
        <v>200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3.0000000000000001E-5</v>
      </c>
      <c r="R99" s="142">
        <f>Q99*H99</f>
        <v>6.0000000000000001E-3</v>
      </c>
      <c r="S99" s="142">
        <v>0</v>
      </c>
      <c r="T99" s="143">
        <f>S99*H99</f>
        <v>0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3552</v>
      </c>
    </row>
    <row r="100" spans="2:65" s="1" customFormat="1" ht="10.199999999999999">
      <c r="B100" s="34"/>
      <c r="D100" s="146" t="s">
        <v>187</v>
      </c>
      <c r="F100" s="147" t="s">
        <v>188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190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3" customFormat="1" ht="10.199999999999999">
      <c r="B102" s="157"/>
      <c r="D102" s="151" t="s">
        <v>189</v>
      </c>
      <c r="E102" s="158" t="s">
        <v>32</v>
      </c>
      <c r="F102" s="159" t="s">
        <v>3553</v>
      </c>
      <c r="H102" s="160">
        <v>200</v>
      </c>
      <c r="I102" s="161"/>
      <c r="L102" s="157"/>
      <c r="M102" s="162"/>
      <c r="T102" s="163"/>
      <c r="AT102" s="158" t="s">
        <v>189</v>
      </c>
      <c r="AU102" s="158" t="s">
        <v>88</v>
      </c>
      <c r="AV102" s="13" t="s">
        <v>88</v>
      </c>
      <c r="AW102" s="13" t="s">
        <v>41</v>
      </c>
      <c r="AX102" s="13" t="s">
        <v>79</v>
      </c>
      <c r="AY102" s="158" t="s">
        <v>178</v>
      </c>
    </row>
    <row r="103" spans="2:65" s="14" customFormat="1" ht="10.199999999999999">
      <c r="B103" s="164"/>
      <c r="D103" s="151" t="s">
        <v>189</v>
      </c>
      <c r="E103" s="165" t="s">
        <v>32</v>
      </c>
      <c r="F103" s="166" t="s">
        <v>192</v>
      </c>
      <c r="H103" s="167">
        <v>200</v>
      </c>
      <c r="I103" s="168"/>
      <c r="L103" s="164"/>
      <c r="M103" s="169"/>
      <c r="T103" s="170"/>
      <c r="AT103" s="165" t="s">
        <v>189</v>
      </c>
      <c r="AU103" s="165" t="s">
        <v>88</v>
      </c>
      <c r="AV103" s="14" t="s">
        <v>185</v>
      </c>
      <c r="AW103" s="14" t="s">
        <v>41</v>
      </c>
      <c r="AX103" s="14" t="s">
        <v>86</v>
      </c>
      <c r="AY103" s="165" t="s">
        <v>178</v>
      </c>
    </row>
    <row r="104" spans="2:65" s="1" customFormat="1" ht="37.799999999999997" customHeight="1">
      <c r="B104" s="34"/>
      <c r="C104" s="133" t="s">
        <v>88</v>
      </c>
      <c r="D104" s="133" t="s">
        <v>180</v>
      </c>
      <c r="E104" s="134" t="s">
        <v>193</v>
      </c>
      <c r="F104" s="135" t="s">
        <v>194</v>
      </c>
      <c r="G104" s="136" t="s">
        <v>195</v>
      </c>
      <c r="H104" s="137">
        <v>70</v>
      </c>
      <c r="I104" s="138"/>
      <c r="J104" s="139">
        <f>ROUND(I104*H104,2)</f>
        <v>0</v>
      </c>
      <c r="K104" s="135" t="s">
        <v>184</v>
      </c>
      <c r="L104" s="34"/>
      <c r="M104" s="140" t="s">
        <v>32</v>
      </c>
      <c r="N104" s="141" t="s">
        <v>50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185</v>
      </c>
      <c r="AT104" s="144" t="s">
        <v>180</v>
      </c>
      <c r="AU104" s="144" t="s">
        <v>88</v>
      </c>
      <c r="AY104" s="18" t="s">
        <v>178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86</v>
      </c>
      <c r="BK104" s="145">
        <f>ROUND(I104*H104,2)</f>
        <v>0</v>
      </c>
      <c r="BL104" s="18" t="s">
        <v>185</v>
      </c>
      <c r="BM104" s="144" t="s">
        <v>3554</v>
      </c>
    </row>
    <row r="105" spans="2:65" s="1" customFormat="1" ht="10.199999999999999">
      <c r="B105" s="34"/>
      <c r="D105" s="146" t="s">
        <v>187</v>
      </c>
      <c r="F105" s="147" t="s">
        <v>197</v>
      </c>
      <c r="I105" s="148"/>
      <c r="L105" s="34"/>
      <c r="M105" s="149"/>
      <c r="T105" s="55"/>
      <c r="AT105" s="18" t="s">
        <v>187</v>
      </c>
      <c r="AU105" s="18" t="s">
        <v>88</v>
      </c>
    </row>
    <row r="106" spans="2:65" s="12" customFormat="1" ht="10.199999999999999">
      <c r="B106" s="150"/>
      <c r="D106" s="151" t="s">
        <v>189</v>
      </c>
      <c r="E106" s="152" t="s">
        <v>32</v>
      </c>
      <c r="F106" s="153" t="s">
        <v>190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3" customFormat="1" ht="10.199999999999999">
      <c r="B107" s="157"/>
      <c r="D107" s="151" t="s">
        <v>189</v>
      </c>
      <c r="E107" s="158" t="s">
        <v>32</v>
      </c>
      <c r="F107" s="159" t="s">
        <v>932</v>
      </c>
      <c r="H107" s="160">
        <v>70</v>
      </c>
      <c r="I107" s="161"/>
      <c r="L107" s="157"/>
      <c r="M107" s="162"/>
      <c r="T107" s="163"/>
      <c r="AT107" s="158" t="s">
        <v>189</v>
      </c>
      <c r="AU107" s="158" t="s">
        <v>88</v>
      </c>
      <c r="AV107" s="13" t="s">
        <v>88</v>
      </c>
      <c r="AW107" s="13" t="s">
        <v>41</v>
      </c>
      <c r="AX107" s="13" t="s">
        <v>79</v>
      </c>
      <c r="AY107" s="158" t="s">
        <v>178</v>
      </c>
    </row>
    <row r="108" spans="2:65" s="14" customFormat="1" ht="10.199999999999999">
      <c r="B108" s="164"/>
      <c r="D108" s="151" t="s">
        <v>189</v>
      </c>
      <c r="E108" s="165" t="s">
        <v>32</v>
      </c>
      <c r="F108" s="166" t="s">
        <v>192</v>
      </c>
      <c r="H108" s="167">
        <v>70</v>
      </c>
      <c r="I108" s="168"/>
      <c r="L108" s="164"/>
      <c r="M108" s="169"/>
      <c r="T108" s="170"/>
      <c r="AT108" s="165" t="s">
        <v>189</v>
      </c>
      <c r="AU108" s="165" t="s">
        <v>88</v>
      </c>
      <c r="AV108" s="14" t="s">
        <v>185</v>
      </c>
      <c r="AW108" s="14" t="s">
        <v>41</v>
      </c>
      <c r="AX108" s="14" t="s">
        <v>86</v>
      </c>
      <c r="AY108" s="165" t="s">
        <v>178</v>
      </c>
    </row>
    <row r="109" spans="2:65" s="1" customFormat="1" ht="90" customHeight="1">
      <c r="B109" s="34"/>
      <c r="C109" s="133" t="s">
        <v>199</v>
      </c>
      <c r="D109" s="133" t="s">
        <v>180</v>
      </c>
      <c r="E109" s="134" t="s">
        <v>200</v>
      </c>
      <c r="F109" s="135" t="s">
        <v>201</v>
      </c>
      <c r="G109" s="136" t="s">
        <v>202</v>
      </c>
      <c r="H109" s="137">
        <v>9.9</v>
      </c>
      <c r="I109" s="138"/>
      <c r="J109" s="139">
        <f>ROUND(I109*H109,2)</f>
        <v>0</v>
      </c>
      <c r="K109" s="135" t="s">
        <v>184</v>
      </c>
      <c r="L109" s="34"/>
      <c r="M109" s="140" t="s">
        <v>32</v>
      </c>
      <c r="N109" s="141" t="s">
        <v>50</v>
      </c>
      <c r="P109" s="142">
        <f>O109*H109</f>
        <v>0</v>
      </c>
      <c r="Q109" s="142">
        <v>3.6900000000000002E-2</v>
      </c>
      <c r="R109" s="142">
        <f>Q109*H109</f>
        <v>0.36531000000000002</v>
      </c>
      <c r="S109" s="142">
        <v>0</v>
      </c>
      <c r="T109" s="143">
        <f>S109*H109</f>
        <v>0</v>
      </c>
      <c r="AR109" s="144" t="s">
        <v>185</v>
      </c>
      <c r="AT109" s="144" t="s">
        <v>180</v>
      </c>
      <c r="AU109" s="144" t="s">
        <v>88</v>
      </c>
      <c r="AY109" s="18" t="s">
        <v>178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86</v>
      </c>
      <c r="BK109" s="145">
        <f>ROUND(I109*H109,2)</f>
        <v>0</v>
      </c>
      <c r="BL109" s="18" t="s">
        <v>185</v>
      </c>
      <c r="BM109" s="144" t="s">
        <v>3555</v>
      </c>
    </row>
    <row r="110" spans="2:65" s="1" customFormat="1" ht="10.199999999999999">
      <c r="B110" s="34"/>
      <c r="D110" s="146" t="s">
        <v>187</v>
      </c>
      <c r="F110" s="147" t="s">
        <v>204</v>
      </c>
      <c r="I110" s="148"/>
      <c r="L110" s="34"/>
      <c r="M110" s="149"/>
      <c r="T110" s="55"/>
      <c r="AT110" s="18" t="s">
        <v>187</v>
      </c>
      <c r="AU110" s="18" t="s">
        <v>88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190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3556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3557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2" customFormat="1" ht="10.199999999999999">
      <c r="B114" s="150"/>
      <c r="D114" s="151" t="s">
        <v>189</v>
      </c>
      <c r="E114" s="152" t="s">
        <v>32</v>
      </c>
      <c r="F114" s="153" t="s">
        <v>3558</v>
      </c>
      <c r="H114" s="152" t="s">
        <v>32</v>
      </c>
      <c r="I114" s="154"/>
      <c r="L114" s="150"/>
      <c r="M114" s="155"/>
      <c r="T114" s="156"/>
      <c r="AT114" s="152" t="s">
        <v>189</v>
      </c>
      <c r="AU114" s="152" t="s">
        <v>88</v>
      </c>
      <c r="AV114" s="12" t="s">
        <v>86</v>
      </c>
      <c r="AW114" s="12" t="s">
        <v>41</v>
      </c>
      <c r="AX114" s="12" t="s">
        <v>79</v>
      </c>
      <c r="AY114" s="152" t="s">
        <v>178</v>
      </c>
    </row>
    <row r="115" spans="2:65" s="12" customFormat="1" ht="10.199999999999999">
      <c r="B115" s="150"/>
      <c r="D115" s="151" t="s">
        <v>189</v>
      </c>
      <c r="E115" s="152" t="s">
        <v>32</v>
      </c>
      <c r="F115" s="153" t="s">
        <v>206</v>
      </c>
      <c r="H115" s="152" t="s">
        <v>32</v>
      </c>
      <c r="I115" s="154"/>
      <c r="L115" s="150"/>
      <c r="M115" s="155"/>
      <c r="T115" s="156"/>
      <c r="AT115" s="152" t="s">
        <v>189</v>
      </c>
      <c r="AU115" s="152" t="s">
        <v>88</v>
      </c>
      <c r="AV115" s="12" t="s">
        <v>86</v>
      </c>
      <c r="AW115" s="12" t="s">
        <v>41</v>
      </c>
      <c r="AX115" s="12" t="s">
        <v>79</v>
      </c>
      <c r="AY115" s="152" t="s">
        <v>178</v>
      </c>
    </row>
    <row r="116" spans="2:65" s="13" customFormat="1" ht="10.199999999999999">
      <c r="B116" s="157"/>
      <c r="D116" s="151" t="s">
        <v>189</v>
      </c>
      <c r="E116" s="158" t="s">
        <v>32</v>
      </c>
      <c r="F116" s="159" t="s">
        <v>3559</v>
      </c>
      <c r="H116" s="160">
        <v>1.1000000000000001</v>
      </c>
      <c r="I116" s="161"/>
      <c r="L116" s="157"/>
      <c r="M116" s="162"/>
      <c r="T116" s="163"/>
      <c r="AT116" s="158" t="s">
        <v>189</v>
      </c>
      <c r="AU116" s="158" t="s">
        <v>88</v>
      </c>
      <c r="AV116" s="13" t="s">
        <v>88</v>
      </c>
      <c r="AW116" s="13" t="s">
        <v>41</v>
      </c>
      <c r="AX116" s="13" t="s">
        <v>79</v>
      </c>
      <c r="AY116" s="158" t="s">
        <v>178</v>
      </c>
    </row>
    <row r="117" spans="2:65" s="13" customFormat="1" ht="10.199999999999999">
      <c r="B117" s="157"/>
      <c r="D117" s="151" t="s">
        <v>189</v>
      </c>
      <c r="E117" s="158" t="s">
        <v>32</v>
      </c>
      <c r="F117" s="159" t="s">
        <v>3560</v>
      </c>
      <c r="H117" s="160">
        <v>4.4000000000000004</v>
      </c>
      <c r="I117" s="161"/>
      <c r="L117" s="157"/>
      <c r="M117" s="162"/>
      <c r="T117" s="163"/>
      <c r="AT117" s="158" t="s">
        <v>189</v>
      </c>
      <c r="AU117" s="158" t="s">
        <v>88</v>
      </c>
      <c r="AV117" s="13" t="s">
        <v>88</v>
      </c>
      <c r="AW117" s="13" t="s">
        <v>41</v>
      </c>
      <c r="AX117" s="13" t="s">
        <v>79</v>
      </c>
      <c r="AY117" s="158" t="s">
        <v>178</v>
      </c>
    </row>
    <row r="118" spans="2:65" s="13" customFormat="1" ht="10.199999999999999">
      <c r="B118" s="157"/>
      <c r="D118" s="151" t="s">
        <v>189</v>
      </c>
      <c r="E118" s="158" t="s">
        <v>32</v>
      </c>
      <c r="F118" s="159" t="s">
        <v>3561</v>
      </c>
      <c r="H118" s="160">
        <v>4.4000000000000004</v>
      </c>
      <c r="I118" s="161"/>
      <c r="L118" s="157"/>
      <c r="M118" s="162"/>
      <c r="T118" s="163"/>
      <c r="AT118" s="158" t="s">
        <v>189</v>
      </c>
      <c r="AU118" s="158" t="s">
        <v>88</v>
      </c>
      <c r="AV118" s="13" t="s">
        <v>88</v>
      </c>
      <c r="AW118" s="13" t="s">
        <v>41</v>
      </c>
      <c r="AX118" s="13" t="s">
        <v>79</v>
      </c>
      <c r="AY118" s="158" t="s">
        <v>178</v>
      </c>
    </row>
    <row r="119" spans="2:65" s="14" customFormat="1" ht="10.199999999999999">
      <c r="B119" s="164"/>
      <c r="D119" s="151" t="s">
        <v>189</v>
      </c>
      <c r="E119" s="165" t="s">
        <v>32</v>
      </c>
      <c r="F119" s="166" t="s">
        <v>192</v>
      </c>
      <c r="H119" s="167">
        <v>9.9</v>
      </c>
      <c r="I119" s="168"/>
      <c r="L119" s="164"/>
      <c r="M119" s="169"/>
      <c r="T119" s="170"/>
      <c r="AT119" s="165" t="s">
        <v>189</v>
      </c>
      <c r="AU119" s="165" t="s">
        <v>88</v>
      </c>
      <c r="AV119" s="14" t="s">
        <v>185</v>
      </c>
      <c r="AW119" s="14" t="s">
        <v>41</v>
      </c>
      <c r="AX119" s="14" t="s">
        <v>86</v>
      </c>
      <c r="AY119" s="165" t="s">
        <v>178</v>
      </c>
    </row>
    <row r="120" spans="2:65" s="1" customFormat="1" ht="90" customHeight="1">
      <c r="B120" s="34"/>
      <c r="C120" s="133" t="s">
        <v>185</v>
      </c>
      <c r="D120" s="133" t="s">
        <v>180</v>
      </c>
      <c r="E120" s="134" t="s">
        <v>211</v>
      </c>
      <c r="F120" s="135" t="s">
        <v>212</v>
      </c>
      <c r="G120" s="136" t="s">
        <v>202</v>
      </c>
      <c r="H120" s="137">
        <v>2.2000000000000002</v>
      </c>
      <c r="I120" s="138"/>
      <c r="J120" s="139">
        <f>ROUND(I120*H120,2)</f>
        <v>0</v>
      </c>
      <c r="K120" s="135" t="s">
        <v>184</v>
      </c>
      <c r="L120" s="34"/>
      <c r="M120" s="140" t="s">
        <v>32</v>
      </c>
      <c r="N120" s="141" t="s">
        <v>50</v>
      </c>
      <c r="P120" s="142">
        <f>O120*H120</f>
        <v>0</v>
      </c>
      <c r="Q120" s="142">
        <v>3.6900000000000002E-2</v>
      </c>
      <c r="R120" s="142">
        <f>Q120*H120</f>
        <v>8.1180000000000016E-2</v>
      </c>
      <c r="S120" s="142">
        <v>0</v>
      </c>
      <c r="T120" s="143">
        <f>S120*H120</f>
        <v>0</v>
      </c>
      <c r="AR120" s="144" t="s">
        <v>185</v>
      </c>
      <c r="AT120" s="144" t="s">
        <v>180</v>
      </c>
      <c r="AU120" s="144" t="s">
        <v>88</v>
      </c>
      <c r="AY120" s="18" t="s">
        <v>178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86</v>
      </c>
      <c r="BK120" s="145">
        <f>ROUND(I120*H120,2)</f>
        <v>0</v>
      </c>
      <c r="BL120" s="18" t="s">
        <v>185</v>
      </c>
      <c r="BM120" s="144" t="s">
        <v>3562</v>
      </c>
    </row>
    <row r="121" spans="2:65" s="1" customFormat="1" ht="10.199999999999999">
      <c r="B121" s="34"/>
      <c r="D121" s="146" t="s">
        <v>187</v>
      </c>
      <c r="F121" s="147" t="s">
        <v>214</v>
      </c>
      <c r="I121" s="148"/>
      <c r="L121" s="34"/>
      <c r="M121" s="149"/>
      <c r="T121" s="55"/>
      <c r="AT121" s="18" t="s">
        <v>187</v>
      </c>
      <c r="AU121" s="18" t="s">
        <v>88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190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3556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2" customFormat="1" ht="10.199999999999999">
      <c r="B124" s="150"/>
      <c r="D124" s="151" t="s">
        <v>189</v>
      </c>
      <c r="E124" s="152" t="s">
        <v>32</v>
      </c>
      <c r="F124" s="153" t="s">
        <v>3557</v>
      </c>
      <c r="H124" s="152" t="s">
        <v>32</v>
      </c>
      <c r="I124" s="154"/>
      <c r="L124" s="150"/>
      <c r="M124" s="155"/>
      <c r="T124" s="156"/>
      <c r="AT124" s="152" t="s">
        <v>189</v>
      </c>
      <c r="AU124" s="152" t="s">
        <v>88</v>
      </c>
      <c r="AV124" s="12" t="s">
        <v>86</v>
      </c>
      <c r="AW124" s="12" t="s">
        <v>41</v>
      </c>
      <c r="AX124" s="12" t="s">
        <v>79</v>
      </c>
      <c r="AY124" s="152" t="s">
        <v>178</v>
      </c>
    </row>
    <row r="125" spans="2:65" s="12" customFormat="1" ht="10.199999999999999">
      <c r="B125" s="150"/>
      <c r="D125" s="151" t="s">
        <v>189</v>
      </c>
      <c r="E125" s="152" t="s">
        <v>32</v>
      </c>
      <c r="F125" s="153" t="s">
        <v>3558</v>
      </c>
      <c r="H125" s="152" t="s">
        <v>32</v>
      </c>
      <c r="I125" s="154"/>
      <c r="L125" s="150"/>
      <c r="M125" s="155"/>
      <c r="T125" s="156"/>
      <c r="AT125" s="152" t="s">
        <v>189</v>
      </c>
      <c r="AU125" s="152" t="s">
        <v>88</v>
      </c>
      <c r="AV125" s="12" t="s">
        <v>86</v>
      </c>
      <c r="AW125" s="12" t="s">
        <v>41</v>
      </c>
      <c r="AX125" s="12" t="s">
        <v>79</v>
      </c>
      <c r="AY125" s="152" t="s">
        <v>178</v>
      </c>
    </row>
    <row r="126" spans="2:65" s="12" customFormat="1" ht="10.199999999999999">
      <c r="B126" s="150"/>
      <c r="D126" s="151" t="s">
        <v>189</v>
      </c>
      <c r="E126" s="152" t="s">
        <v>32</v>
      </c>
      <c r="F126" s="153" t="s">
        <v>206</v>
      </c>
      <c r="H126" s="152" t="s">
        <v>32</v>
      </c>
      <c r="I126" s="154"/>
      <c r="L126" s="150"/>
      <c r="M126" s="155"/>
      <c r="T126" s="156"/>
      <c r="AT126" s="152" t="s">
        <v>189</v>
      </c>
      <c r="AU126" s="152" t="s">
        <v>88</v>
      </c>
      <c r="AV126" s="12" t="s">
        <v>86</v>
      </c>
      <c r="AW126" s="12" t="s">
        <v>41</v>
      </c>
      <c r="AX126" s="12" t="s">
        <v>79</v>
      </c>
      <c r="AY126" s="152" t="s">
        <v>178</v>
      </c>
    </row>
    <row r="127" spans="2:65" s="13" customFormat="1" ht="10.199999999999999">
      <c r="B127" s="157"/>
      <c r="D127" s="151" t="s">
        <v>189</v>
      </c>
      <c r="E127" s="158" t="s">
        <v>32</v>
      </c>
      <c r="F127" s="159" t="s">
        <v>3563</v>
      </c>
      <c r="H127" s="160">
        <v>1.1000000000000001</v>
      </c>
      <c r="I127" s="161"/>
      <c r="L127" s="157"/>
      <c r="M127" s="162"/>
      <c r="T127" s="163"/>
      <c r="AT127" s="158" t="s">
        <v>189</v>
      </c>
      <c r="AU127" s="158" t="s">
        <v>88</v>
      </c>
      <c r="AV127" s="13" t="s">
        <v>88</v>
      </c>
      <c r="AW127" s="13" t="s">
        <v>41</v>
      </c>
      <c r="AX127" s="13" t="s">
        <v>79</v>
      </c>
      <c r="AY127" s="158" t="s">
        <v>178</v>
      </c>
    </row>
    <row r="128" spans="2:65" s="13" customFormat="1" ht="10.199999999999999">
      <c r="B128" s="157"/>
      <c r="D128" s="151" t="s">
        <v>189</v>
      </c>
      <c r="E128" s="158" t="s">
        <v>32</v>
      </c>
      <c r="F128" s="159" t="s">
        <v>3564</v>
      </c>
      <c r="H128" s="160">
        <v>1.1000000000000001</v>
      </c>
      <c r="I128" s="161"/>
      <c r="L128" s="157"/>
      <c r="M128" s="162"/>
      <c r="T128" s="163"/>
      <c r="AT128" s="158" t="s">
        <v>189</v>
      </c>
      <c r="AU128" s="158" t="s">
        <v>88</v>
      </c>
      <c r="AV128" s="13" t="s">
        <v>88</v>
      </c>
      <c r="AW128" s="13" t="s">
        <v>41</v>
      </c>
      <c r="AX128" s="13" t="s">
        <v>79</v>
      </c>
      <c r="AY128" s="158" t="s">
        <v>178</v>
      </c>
    </row>
    <row r="129" spans="2:65" s="14" customFormat="1" ht="10.199999999999999">
      <c r="B129" s="164"/>
      <c r="D129" s="151" t="s">
        <v>189</v>
      </c>
      <c r="E129" s="165" t="s">
        <v>32</v>
      </c>
      <c r="F129" s="166" t="s">
        <v>192</v>
      </c>
      <c r="H129" s="167">
        <v>2.2000000000000002</v>
      </c>
      <c r="I129" s="168"/>
      <c r="L129" s="164"/>
      <c r="M129" s="169"/>
      <c r="T129" s="170"/>
      <c r="AT129" s="165" t="s">
        <v>189</v>
      </c>
      <c r="AU129" s="165" t="s">
        <v>88</v>
      </c>
      <c r="AV129" s="14" t="s">
        <v>185</v>
      </c>
      <c r="AW129" s="14" t="s">
        <v>41</v>
      </c>
      <c r="AX129" s="14" t="s">
        <v>86</v>
      </c>
      <c r="AY129" s="165" t="s">
        <v>178</v>
      </c>
    </row>
    <row r="130" spans="2:65" s="1" customFormat="1" ht="37.799999999999997" customHeight="1">
      <c r="B130" s="34"/>
      <c r="C130" s="133" t="s">
        <v>216</v>
      </c>
      <c r="D130" s="133" t="s">
        <v>180</v>
      </c>
      <c r="E130" s="134" t="s">
        <v>217</v>
      </c>
      <c r="F130" s="135" t="s">
        <v>218</v>
      </c>
      <c r="G130" s="136" t="s">
        <v>219</v>
      </c>
      <c r="H130" s="137">
        <v>13</v>
      </c>
      <c r="I130" s="138"/>
      <c r="J130" s="139">
        <f>ROUND(I130*H130,2)</f>
        <v>0</v>
      </c>
      <c r="K130" s="135" t="s">
        <v>184</v>
      </c>
      <c r="L130" s="34"/>
      <c r="M130" s="140" t="s">
        <v>32</v>
      </c>
      <c r="N130" s="141" t="s">
        <v>50</v>
      </c>
      <c r="P130" s="142">
        <f>O130*H130</f>
        <v>0</v>
      </c>
      <c r="Q130" s="142">
        <v>6.4999999999999997E-4</v>
      </c>
      <c r="R130" s="142">
        <f>Q130*H130</f>
        <v>8.4499999999999992E-3</v>
      </c>
      <c r="S130" s="142">
        <v>0</v>
      </c>
      <c r="T130" s="143">
        <f>S130*H130</f>
        <v>0</v>
      </c>
      <c r="AR130" s="144" t="s">
        <v>185</v>
      </c>
      <c r="AT130" s="144" t="s">
        <v>180</v>
      </c>
      <c r="AU130" s="144" t="s">
        <v>88</v>
      </c>
      <c r="AY130" s="18" t="s">
        <v>178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86</v>
      </c>
      <c r="BK130" s="145">
        <f>ROUND(I130*H130,2)</f>
        <v>0</v>
      </c>
      <c r="BL130" s="18" t="s">
        <v>185</v>
      </c>
      <c r="BM130" s="144" t="s">
        <v>3565</v>
      </c>
    </row>
    <row r="131" spans="2:65" s="1" customFormat="1" ht="10.199999999999999">
      <c r="B131" s="34"/>
      <c r="D131" s="146" t="s">
        <v>187</v>
      </c>
      <c r="F131" s="147" t="s">
        <v>221</v>
      </c>
      <c r="I131" s="148"/>
      <c r="L131" s="34"/>
      <c r="M131" s="149"/>
      <c r="T131" s="55"/>
      <c r="AT131" s="18" t="s">
        <v>187</v>
      </c>
      <c r="AU131" s="18" t="s">
        <v>88</v>
      </c>
    </row>
    <row r="132" spans="2:65" s="12" customFormat="1" ht="10.199999999999999">
      <c r="B132" s="150"/>
      <c r="D132" s="151" t="s">
        <v>189</v>
      </c>
      <c r="E132" s="152" t="s">
        <v>32</v>
      </c>
      <c r="F132" s="153" t="s">
        <v>190</v>
      </c>
      <c r="H132" s="152" t="s">
        <v>32</v>
      </c>
      <c r="I132" s="154"/>
      <c r="L132" s="150"/>
      <c r="M132" s="155"/>
      <c r="T132" s="156"/>
      <c r="AT132" s="152" t="s">
        <v>189</v>
      </c>
      <c r="AU132" s="152" t="s">
        <v>88</v>
      </c>
      <c r="AV132" s="12" t="s">
        <v>86</v>
      </c>
      <c r="AW132" s="12" t="s">
        <v>41</v>
      </c>
      <c r="AX132" s="12" t="s">
        <v>79</v>
      </c>
      <c r="AY132" s="152" t="s">
        <v>178</v>
      </c>
    </row>
    <row r="133" spans="2:65" s="12" customFormat="1" ht="10.199999999999999">
      <c r="B133" s="150"/>
      <c r="D133" s="151" t="s">
        <v>189</v>
      </c>
      <c r="E133" s="152" t="s">
        <v>32</v>
      </c>
      <c r="F133" s="153" t="s">
        <v>3556</v>
      </c>
      <c r="H133" s="152" t="s">
        <v>32</v>
      </c>
      <c r="I133" s="154"/>
      <c r="L133" s="150"/>
      <c r="M133" s="155"/>
      <c r="T133" s="156"/>
      <c r="AT133" s="152" t="s">
        <v>189</v>
      </c>
      <c r="AU133" s="152" t="s">
        <v>88</v>
      </c>
      <c r="AV133" s="12" t="s">
        <v>86</v>
      </c>
      <c r="AW133" s="12" t="s">
        <v>41</v>
      </c>
      <c r="AX133" s="12" t="s">
        <v>79</v>
      </c>
      <c r="AY133" s="152" t="s">
        <v>178</v>
      </c>
    </row>
    <row r="134" spans="2:65" s="12" customFormat="1" ht="10.199999999999999">
      <c r="B134" s="150"/>
      <c r="D134" s="151" t="s">
        <v>189</v>
      </c>
      <c r="E134" s="152" t="s">
        <v>32</v>
      </c>
      <c r="F134" s="153" t="s">
        <v>3557</v>
      </c>
      <c r="H134" s="152" t="s">
        <v>32</v>
      </c>
      <c r="I134" s="154"/>
      <c r="L134" s="150"/>
      <c r="M134" s="155"/>
      <c r="T134" s="156"/>
      <c r="AT134" s="152" t="s">
        <v>189</v>
      </c>
      <c r="AU134" s="152" t="s">
        <v>88</v>
      </c>
      <c r="AV134" s="12" t="s">
        <v>86</v>
      </c>
      <c r="AW134" s="12" t="s">
        <v>41</v>
      </c>
      <c r="AX134" s="12" t="s">
        <v>79</v>
      </c>
      <c r="AY134" s="152" t="s">
        <v>178</v>
      </c>
    </row>
    <row r="135" spans="2:65" s="12" customFormat="1" ht="10.199999999999999">
      <c r="B135" s="150"/>
      <c r="D135" s="151" t="s">
        <v>189</v>
      </c>
      <c r="E135" s="152" t="s">
        <v>32</v>
      </c>
      <c r="F135" s="153" t="s">
        <v>3566</v>
      </c>
      <c r="H135" s="152" t="s">
        <v>32</v>
      </c>
      <c r="I135" s="154"/>
      <c r="L135" s="150"/>
      <c r="M135" s="155"/>
      <c r="T135" s="156"/>
      <c r="AT135" s="152" t="s">
        <v>189</v>
      </c>
      <c r="AU135" s="152" t="s">
        <v>88</v>
      </c>
      <c r="AV135" s="12" t="s">
        <v>86</v>
      </c>
      <c r="AW135" s="12" t="s">
        <v>41</v>
      </c>
      <c r="AX135" s="12" t="s">
        <v>79</v>
      </c>
      <c r="AY135" s="152" t="s">
        <v>178</v>
      </c>
    </row>
    <row r="136" spans="2:65" s="12" customFormat="1" ht="10.199999999999999">
      <c r="B136" s="150"/>
      <c r="D136" s="151" t="s">
        <v>189</v>
      </c>
      <c r="E136" s="152" t="s">
        <v>32</v>
      </c>
      <c r="F136" s="153" t="s">
        <v>3567</v>
      </c>
      <c r="H136" s="152" t="s">
        <v>32</v>
      </c>
      <c r="I136" s="154"/>
      <c r="L136" s="150"/>
      <c r="M136" s="155"/>
      <c r="T136" s="156"/>
      <c r="AT136" s="152" t="s">
        <v>189</v>
      </c>
      <c r="AU136" s="152" t="s">
        <v>88</v>
      </c>
      <c r="AV136" s="12" t="s">
        <v>86</v>
      </c>
      <c r="AW136" s="12" t="s">
        <v>41</v>
      </c>
      <c r="AX136" s="12" t="s">
        <v>79</v>
      </c>
      <c r="AY136" s="152" t="s">
        <v>178</v>
      </c>
    </row>
    <row r="137" spans="2:65" s="12" customFormat="1" ht="10.199999999999999">
      <c r="B137" s="150"/>
      <c r="D137" s="151" t="s">
        <v>189</v>
      </c>
      <c r="E137" s="152" t="s">
        <v>32</v>
      </c>
      <c r="F137" s="153" t="s">
        <v>3568</v>
      </c>
      <c r="H137" s="152" t="s">
        <v>32</v>
      </c>
      <c r="I137" s="154"/>
      <c r="L137" s="150"/>
      <c r="M137" s="155"/>
      <c r="T137" s="156"/>
      <c r="AT137" s="152" t="s">
        <v>189</v>
      </c>
      <c r="AU137" s="152" t="s">
        <v>88</v>
      </c>
      <c r="AV137" s="12" t="s">
        <v>86</v>
      </c>
      <c r="AW137" s="12" t="s">
        <v>41</v>
      </c>
      <c r="AX137" s="12" t="s">
        <v>79</v>
      </c>
      <c r="AY137" s="152" t="s">
        <v>178</v>
      </c>
    </row>
    <row r="138" spans="2:65" s="12" customFormat="1" ht="10.199999999999999">
      <c r="B138" s="150"/>
      <c r="D138" s="151" t="s">
        <v>189</v>
      </c>
      <c r="E138" s="152" t="s">
        <v>32</v>
      </c>
      <c r="F138" s="153" t="s">
        <v>3569</v>
      </c>
      <c r="H138" s="152" t="s">
        <v>32</v>
      </c>
      <c r="I138" s="154"/>
      <c r="L138" s="150"/>
      <c r="M138" s="155"/>
      <c r="T138" s="156"/>
      <c r="AT138" s="152" t="s">
        <v>189</v>
      </c>
      <c r="AU138" s="152" t="s">
        <v>88</v>
      </c>
      <c r="AV138" s="12" t="s">
        <v>86</v>
      </c>
      <c r="AW138" s="12" t="s">
        <v>41</v>
      </c>
      <c r="AX138" s="12" t="s">
        <v>79</v>
      </c>
      <c r="AY138" s="152" t="s">
        <v>178</v>
      </c>
    </row>
    <row r="139" spans="2:65" s="12" customFormat="1" ht="10.199999999999999">
      <c r="B139" s="150"/>
      <c r="D139" s="151" t="s">
        <v>189</v>
      </c>
      <c r="E139" s="152" t="s">
        <v>32</v>
      </c>
      <c r="F139" s="153" t="s">
        <v>3570</v>
      </c>
      <c r="H139" s="152" t="s">
        <v>32</v>
      </c>
      <c r="I139" s="154"/>
      <c r="L139" s="150"/>
      <c r="M139" s="155"/>
      <c r="T139" s="156"/>
      <c r="AT139" s="152" t="s">
        <v>189</v>
      </c>
      <c r="AU139" s="152" t="s">
        <v>88</v>
      </c>
      <c r="AV139" s="12" t="s">
        <v>86</v>
      </c>
      <c r="AW139" s="12" t="s">
        <v>41</v>
      </c>
      <c r="AX139" s="12" t="s">
        <v>79</v>
      </c>
      <c r="AY139" s="152" t="s">
        <v>178</v>
      </c>
    </row>
    <row r="140" spans="2:65" s="12" customFormat="1" ht="10.199999999999999">
      <c r="B140" s="150"/>
      <c r="D140" s="151" t="s">
        <v>189</v>
      </c>
      <c r="E140" s="152" t="s">
        <v>32</v>
      </c>
      <c r="F140" s="153" t="s">
        <v>3571</v>
      </c>
      <c r="H140" s="152" t="s">
        <v>32</v>
      </c>
      <c r="I140" s="154"/>
      <c r="L140" s="150"/>
      <c r="M140" s="155"/>
      <c r="T140" s="156"/>
      <c r="AT140" s="152" t="s">
        <v>189</v>
      </c>
      <c r="AU140" s="152" t="s">
        <v>88</v>
      </c>
      <c r="AV140" s="12" t="s">
        <v>86</v>
      </c>
      <c r="AW140" s="12" t="s">
        <v>41</v>
      </c>
      <c r="AX140" s="12" t="s">
        <v>79</v>
      </c>
      <c r="AY140" s="152" t="s">
        <v>178</v>
      </c>
    </row>
    <row r="141" spans="2:65" s="12" customFormat="1" ht="10.199999999999999">
      <c r="B141" s="150"/>
      <c r="D141" s="151" t="s">
        <v>189</v>
      </c>
      <c r="E141" s="152" t="s">
        <v>32</v>
      </c>
      <c r="F141" s="153" t="s">
        <v>3572</v>
      </c>
      <c r="H141" s="152" t="s">
        <v>32</v>
      </c>
      <c r="I141" s="154"/>
      <c r="L141" s="150"/>
      <c r="M141" s="155"/>
      <c r="T141" s="156"/>
      <c r="AT141" s="152" t="s">
        <v>189</v>
      </c>
      <c r="AU141" s="152" t="s">
        <v>88</v>
      </c>
      <c r="AV141" s="12" t="s">
        <v>86</v>
      </c>
      <c r="AW141" s="12" t="s">
        <v>41</v>
      </c>
      <c r="AX141" s="12" t="s">
        <v>79</v>
      </c>
      <c r="AY141" s="152" t="s">
        <v>178</v>
      </c>
    </row>
    <row r="142" spans="2:65" s="12" customFormat="1" ht="10.199999999999999">
      <c r="B142" s="150"/>
      <c r="D142" s="151" t="s">
        <v>189</v>
      </c>
      <c r="E142" s="152" t="s">
        <v>32</v>
      </c>
      <c r="F142" s="153" t="s">
        <v>3573</v>
      </c>
      <c r="H142" s="152" t="s">
        <v>32</v>
      </c>
      <c r="I142" s="154"/>
      <c r="L142" s="150"/>
      <c r="M142" s="155"/>
      <c r="T142" s="156"/>
      <c r="AT142" s="152" t="s">
        <v>189</v>
      </c>
      <c r="AU142" s="152" t="s">
        <v>88</v>
      </c>
      <c r="AV142" s="12" t="s">
        <v>86</v>
      </c>
      <c r="AW142" s="12" t="s">
        <v>41</v>
      </c>
      <c r="AX142" s="12" t="s">
        <v>79</v>
      </c>
      <c r="AY142" s="152" t="s">
        <v>178</v>
      </c>
    </row>
    <row r="143" spans="2:65" s="12" customFormat="1" ht="10.199999999999999">
      <c r="B143" s="150"/>
      <c r="D143" s="151" t="s">
        <v>189</v>
      </c>
      <c r="E143" s="152" t="s">
        <v>32</v>
      </c>
      <c r="F143" s="153" t="s">
        <v>3574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2" customFormat="1" ht="10.199999999999999">
      <c r="B144" s="150"/>
      <c r="D144" s="151" t="s">
        <v>189</v>
      </c>
      <c r="E144" s="152" t="s">
        <v>32</v>
      </c>
      <c r="F144" s="153" t="s">
        <v>3575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2" customFormat="1" ht="10.199999999999999">
      <c r="B145" s="150"/>
      <c r="D145" s="151" t="s">
        <v>189</v>
      </c>
      <c r="E145" s="152" t="s">
        <v>32</v>
      </c>
      <c r="F145" s="153" t="s">
        <v>3576</v>
      </c>
      <c r="H145" s="152" t="s">
        <v>32</v>
      </c>
      <c r="I145" s="154"/>
      <c r="L145" s="150"/>
      <c r="M145" s="155"/>
      <c r="T145" s="156"/>
      <c r="AT145" s="152" t="s">
        <v>189</v>
      </c>
      <c r="AU145" s="152" t="s">
        <v>88</v>
      </c>
      <c r="AV145" s="12" t="s">
        <v>86</v>
      </c>
      <c r="AW145" s="12" t="s">
        <v>41</v>
      </c>
      <c r="AX145" s="12" t="s">
        <v>79</v>
      </c>
      <c r="AY145" s="152" t="s">
        <v>178</v>
      </c>
    </row>
    <row r="146" spans="2:65" s="12" customFormat="1" ht="10.199999999999999">
      <c r="B146" s="150"/>
      <c r="D146" s="151" t="s">
        <v>189</v>
      </c>
      <c r="E146" s="152" t="s">
        <v>32</v>
      </c>
      <c r="F146" s="153" t="s">
        <v>3577</v>
      </c>
      <c r="H146" s="152" t="s">
        <v>32</v>
      </c>
      <c r="I146" s="154"/>
      <c r="L146" s="150"/>
      <c r="M146" s="155"/>
      <c r="T146" s="156"/>
      <c r="AT146" s="152" t="s">
        <v>189</v>
      </c>
      <c r="AU146" s="152" t="s">
        <v>88</v>
      </c>
      <c r="AV146" s="12" t="s">
        <v>86</v>
      </c>
      <c r="AW146" s="12" t="s">
        <v>41</v>
      </c>
      <c r="AX146" s="12" t="s">
        <v>79</v>
      </c>
      <c r="AY146" s="152" t="s">
        <v>178</v>
      </c>
    </row>
    <row r="147" spans="2:65" s="12" customFormat="1" ht="10.199999999999999">
      <c r="B147" s="150"/>
      <c r="D147" s="151" t="s">
        <v>189</v>
      </c>
      <c r="E147" s="152" t="s">
        <v>32</v>
      </c>
      <c r="F147" s="153" t="s">
        <v>3578</v>
      </c>
      <c r="H147" s="152" t="s">
        <v>32</v>
      </c>
      <c r="I147" s="154"/>
      <c r="L147" s="150"/>
      <c r="M147" s="155"/>
      <c r="T147" s="156"/>
      <c r="AT147" s="152" t="s">
        <v>189</v>
      </c>
      <c r="AU147" s="152" t="s">
        <v>88</v>
      </c>
      <c r="AV147" s="12" t="s">
        <v>86</v>
      </c>
      <c r="AW147" s="12" t="s">
        <v>41</v>
      </c>
      <c r="AX147" s="12" t="s">
        <v>79</v>
      </c>
      <c r="AY147" s="152" t="s">
        <v>178</v>
      </c>
    </row>
    <row r="148" spans="2:65" s="12" customFormat="1" ht="10.199999999999999">
      <c r="B148" s="150"/>
      <c r="D148" s="151" t="s">
        <v>189</v>
      </c>
      <c r="E148" s="152" t="s">
        <v>32</v>
      </c>
      <c r="F148" s="153" t="s">
        <v>3579</v>
      </c>
      <c r="H148" s="152" t="s">
        <v>32</v>
      </c>
      <c r="I148" s="154"/>
      <c r="L148" s="150"/>
      <c r="M148" s="155"/>
      <c r="T148" s="156"/>
      <c r="AT148" s="152" t="s">
        <v>189</v>
      </c>
      <c r="AU148" s="152" t="s">
        <v>88</v>
      </c>
      <c r="AV148" s="12" t="s">
        <v>86</v>
      </c>
      <c r="AW148" s="12" t="s">
        <v>41</v>
      </c>
      <c r="AX148" s="12" t="s">
        <v>79</v>
      </c>
      <c r="AY148" s="152" t="s">
        <v>178</v>
      </c>
    </row>
    <row r="149" spans="2:65" s="13" customFormat="1" ht="10.199999999999999">
      <c r="B149" s="157"/>
      <c r="D149" s="151" t="s">
        <v>189</v>
      </c>
      <c r="E149" s="158" t="s">
        <v>32</v>
      </c>
      <c r="F149" s="159" t="s">
        <v>675</v>
      </c>
      <c r="H149" s="160">
        <v>13</v>
      </c>
      <c r="I149" s="161"/>
      <c r="L149" s="157"/>
      <c r="M149" s="162"/>
      <c r="T149" s="163"/>
      <c r="AT149" s="158" t="s">
        <v>189</v>
      </c>
      <c r="AU149" s="158" t="s">
        <v>88</v>
      </c>
      <c r="AV149" s="13" t="s">
        <v>88</v>
      </c>
      <c r="AW149" s="13" t="s">
        <v>41</v>
      </c>
      <c r="AX149" s="13" t="s">
        <v>79</v>
      </c>
      <c r="AY149" s="158" t="s">
        <v>178</v>
      </c>
    </row>
    <row r="150" spans="2:65" s="14" customFormat="1" ht="10.199999999999999">
      <c r="B150" s="164"/>
      <c r="D150" s="151" t="s">
        <v>189</v>
      </c>
      <c r="E150" s="165" t="s">
        <v>32</v>
      </c>
      <c r="F150" s="166" t="s">
        <v>192</v>
      </c>
      <c r="H150" s="167">
        <v>13</v>
      </c>
      <c r="I150" s="168"/>
      <c r="L150" s="164"/>
      <c r="M150" s="169"/>
      <c r="T150" s="170"/>
      <c r="AT150" s="165" t="s">
        <v>189</v>
      </c>
      <c r="AU150" s="165" t="s">
        <v>88</v>
      </c>
      <c r="AV150" s="14" t="s">
        <v>185</v>
      </c>
      <c r="AW150" s="14" t="s">
        <v>41</v>
      </c>
      <c r="AX150" s="14" t="s">
        <v>86</v>
      </c>
      <c r="AY150" s="165" t="s">
        <v>178</v>
      </c>
    </row>
    <row r="151" spans="2:65" s="1" customFormat="1" ht="37.799999999999997" customHeight="1">
      <c r="B151" s="34"/>
      <c r="C151" s="133" t="s">
        <v>225</v>
      </c>
      <c r="D151" s="133" t="s">
        <v>180</v>
      </c>
      <c r="E151" s="134" t="s">
        <v>226</v>
      </c>
      <c r="F151" s="135" t="s">
        <v>227</v>
      </c>
      <c r="G151" s="136" t="s">
        <v>219</v>
      </c>
      <c r="H151" s="137">
        <v>13</v>
      </c>
      <c r="I151" s="138"/>
      <c r="J151" s="139">
        <f>ROUND(I151*H151,2)</f>
        <v>0</v>
      </c>
      <c r="K151" s="135" t="s">
        <v>184</v>
      </c>
      <c r="L151" s="34"/>
      <c r="M151" s="140" t="s">
        <v>32</v>
      </c>
      <c r="N151" s="141" t="s">
        <v>50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185</v>
      </c>
      <c r="AT151" s="144" t="s">
        <v>180</v>
      </c>
      <c r="AU151" s="144" t="s">
        <v>88</v>
      </c>
      <c r="AY151" s="18" t="s">
        <v>178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86</v>
      </c>
      <c r="BK151" s="145">
        <f>ROUND(I151*H151,2)</f>
        <v>0</v>
      </c>
      <c r="BL151" s="18" t="s">
        <v>185</v>
      </c>
      <c r="BM151" s="144" t="s">
        <v>3580</v>
      </c>
    </row>
    <row r="152" spans="2:65" s="1" customFormat="1" ht="10.199999999999999">
      <c r="B152" s="34"/>
      <c r="D152" s="146" t="s">
        <v>187</v>
      </c>
      <c r="F152" s="147" t="s">
        <v>229</v>
      </c>
      <c r="I152" s="148"/>
      <c r="L152" s="34"/>
      <c r="M152" s="149"/>
      <c r="T152" s="55"/>
      <c r="AT152" s="18" t="s">
        <v>187</v>
      </c>
      <c r="AU152" s="18" t="s">
        <v>88</v>
      </c>
    </row>
    <row r="153" spans="2:65" s="13" customFormat="1" ht="10.199999999999999">
      <c r="B153" s="157"/>
      <c r="D153" s="151" t="s">
        <v>189</v>
      </c>
      <c r="E153" s="158" t="s">
        <v>32</v>
      </c>
      <c r="F153" s="159" t="s">
        <v>3581</v>
      </c>
      <c r="H153" s="160">
        <v>13</v>
      </c>
      <c r="I153" s="161"/>
      <c r="L153" s="157"/>
      <c r="M153" s="162"/>
      <c r="T153" s="163"/>
      <c r="AT153" s="158" t="s">
        <v>189</v>
      </c>
      <c r="AU153" s="158" t="s">
        <v>88</v>
      </c>
      <c r="AV153" s="13" t="s">
        <v>88</v>
      </c>
      <c r="AW153" s="13" t="s">
        <v>41</v>
      </c>
      <c r="AX153" s="13" t="s">
        <v>86</v>
      </c>
      <c r="AY153" s="158" t="s">
        <v>178</v>
      </c>
    </row>
    <row r="154" spans="2:65" s="1" customFormat="1" ht="37.799999999999997" customHeight="1">
      <c r="B154" s="34"/>
      <c r="C154" s="133" t="s">
        <v>231</v>
      </c>
      <c r="D154" s="133" t="s">
        <v>180</v>
      </c>
      <c r="E154" s="134" t="s">
        <v>232</v>
      </c>
      <c r="F154" s="135" t="s">
        <v>233</v>
      </c>
      <c r="G154" s="136" t="s">
        <v>234</v>
      </c>
      <c r="H154" s="137">
        <v>84</v>
      </c>
      <c r="I154" s="138"/>
      <c r="J154" s="139">
        <f>ROUND(I154*H154,2)</f>
        <v>0</v>
      </c>
      <c r="K154" s="135" t="s">
        <v>184</v>
      </c>
      <c r="L154" s="34"/>
      <c r="M154" s="140" t="s">
        <v>32</v>
      </c>
      <c r="N154" s="141" t="s">
        <v>50</v>
      </c>
      <c r="P154" s="142">
        <f>O154*H154</f>
        <v>0</v>
      </c>
      <c r="Q154" s="142">
        <v>6.4000000000000005E-4</v>
      </c>
      <c r="R154" s="142">
        <f>Q154*H154</f>
        <v>5.3760000000000002E-2</v>
      </c>
      <c r="S154" s="142">
        <v>0</v>
      </c>
      <c r="T154" s="143">
        <f>S154*H154</f>
        <v>0</v>
      </c>
      <c r="AR154" s="144" t="s">
        <v>185</v>
      </c>
      <c r="AT154" s="144" t="s">
        <v>180</v>
      </c>
      <c r="AU154" s="144" t="s">
        <v>88</v>
      </c>
      <c r="AY154" s="18" t="s">
        <v>178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86</v>
      </c>
      <c r="BK154" s="145">
        <f>ROUND(I154*H154,2)</f>
        <v>0</v>
      </c>
      <c r="BL154" s="18" t="s">
        <v>185</v>
      </c>
      <c r="BM154" s="144" t="s">
        <v>3582</v>
      </c>
    </row>
    <row r="155" spans="2:65" s="1" customFormat="1" ht="10.199999999999999">
      <c r="B155" s="34"/>
      <c r="D155" s="146" t="s">
        <v>187</v>
      </c>
      <c r="F155" s="147" t="s">
        <v>236</v>
      </c>
      <c r="I155" s="148"/>
      <c r="L155" s="34"/>
      <c r="M155" s="149"/>
      <c r="T155" s="55"/>
      <c r="AT155" s="18" t="s">
        <v>187</v>
      </c>
      <c r="AU155" s="18" t="s">
        <v>88</v>
      </c>
    </row>
    <row r="156" spans="2:65" s="12" customFormat="1" ht="10.199999999999999">
      <c r="B156" s="150"/>
      <c r="D156" s="151" t="s">
        <v>189</v>
      </c>
      <c r="E156" s="152" t="s">
        <v>32</v>
      </c>
      <c r="F156" s="153" t="s">
        <v>190</v>
      </c>
      <c r="H156" s="152" t="s">
        <v>32</v>
      </c>
      <c r="I156" s="154"/>
      <c r="L156" s="150"/>
      <c r="M156" s="155"/>
      <c r="T156" s="156"/>
      <c r="AT156" s="152" t="s">
        <v>189</v>
      </c>
      <c r="AU156" s="152" t="s">
        <v>88</v>
      </c>
      <c r="AV156" s="12" t="s">
        <v>86</v>
      </c>
      <c r="AW156" s="12" t="s">
        <v>41</v>
      </c>
      <c r="AX156" s="12" t="s">
        <v>79</v>
      </c>
      <c r="AY156" s="152" t="s">
        <v>178</v>
      </c>
    </row>
    <row r="157" spans="2:65" s="12" customFormat="1" ht="10.199999999999999">
      <c r="B157" s="150"/>
      <c r="D157" s="151" t="s">
        <v>189</v>
      </c>
      <c r="E157" s="152" t="s">
        <v>32</v>
      </c>
      <c r="F157" s="153" t="s">
        <v>3556</v>
      </c>
      <c r="H157" s="152" t="s">
        <v>32</v>
      </c>
      <c r="I157" s="154"/>
      <c r="L157" s="150"/>
      <c r="M157" s="155"/>
      <c r="T157" s="156"/>
      <c r="AT157" s="152" t="s">
        <v>189</v>
      </c>
      <c r="AU157" s="152" t="s">
        <v>88</v>
      </c>
      <c r="AV157" s="12" t="s">
        <v>86</v>
      </c>
      <c r="AW157" s="12" t="s">
        <v>41</v>
      </c>
      <c r="AX157" s="12" t="s">
        <v>79</v>
      </c>
      <c r="AY157" s="152" t="s">
        <v>178</v>
      </c>
    </row>
    <row r="158" spans="2:65" s="12" customFormat="1" ht="10.199999999999999">
      <c r="B158" s="150"/>
      <c r="D158" s="151" t="s">
        <v>189</v>
      </c>
      <c r="E158" s="152" t="s">
        <v>32</v>
      </c>
      <c r="F158" s="153" t="s">
        <v>3557</v>
      </c>
      <c r="H158" s="152" t="s">
        <v>32</v>
      </c>
      <c r="I158" s="154"/>
      <c r="L158" s="150"/>
      <c r="M158" s="155"/>
      <c r="T158" s="156"/>
      <c r="AT158" s="152" t="s">
        <v>189</v>
      </c>
      <c r="AU158" s="152" t="s">
        <v>88</v>
      </c>
      <c r="AV158" s="12" t="s">
        <v>86</v>
      </c>
      <c r="AW158" s="12" t="s">
        <v>41</v>
      </c>
      <c r="AX158" s="12" t="s">
        <v>79</v>
      </c>
      <c r="AY158" s="152" t="s">
        <v>178</v>
      </c>
    </row>
    <row r="159" spans="2:65" s="12" customFormat="1" ht="10.199999999999999">
      <c r="B159" s="150"/>
      <c r="D159" s="151" t="s">
        <v>189</v>
      </c>
      <c r="E159" s="152" t="s">
        <v>32</v>
      </c>
      <c r="F159" s="153" t="s">
        <v>3566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2" customFormat="1" ht="10.199999999999999">
      <c r="B160" s="150"/>
      <c r="D160" s="151" t="s">
        <v>189</v>
      </c>
      <c r="E160" s="152" t="s">
        <v>32</v>
      </c>
      <c r="F160" s="153" t="s">
        <v>3567</v>
      </c>
      <c r="H160" s="152" t="s">
        <v>32</v>
      </c>
      <c r="I160" s="154"/>
      <c r="L160" s="150"/>
      <c r="M160" s="155"/>
      <c r="T160" s="156"/>
      <c r="AT160" s="152" t="s">
        <v>189</v>
      </c>
      <c r="AU160" s="152" t="s">
        <v>88</v>
      </c>
      <c r="AV160" s="12" t="s">
        <v>86</v>
      </c>
      <c r="AW160" s="12" t="s">
        <v>41</v>
      </c>
      <c r="AX160" s="12" t="s">
        <v>79</v>
      </c>
      <c r="AY160" s="152" t="s">
        <v>178</v>
      </c>
    </row>
    <row r="161" spans="2:51" s="12" customFormat="1" ht="10.199999999999999">
      <c r="B161" s="150"/>
      <c r="D161" s="151" t="s">
        <v>189</v>
      </c>
      <c r="E161" s="152" t="s">
        <v>32</v>
      </c>
      <c r="F161" s="153" t="s">
        <v>3568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51" s="12" customFormat="1" ht="10.199999999999999">
      <c r="B162" s="150"/>
      <c r="D162" s="151" t="s">
        <v>189</v>
      </c>
      <c r="E162" s="152" t="s">
        <v>32</v>
      </c>
      <c r="F162" s="153" t="s">
        <v>3569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51" s="12" customFormat="1" ht="10.199999999999999">
      <c r="B163" s="150"/>
      <c r="D163" s="151" t="s">
        <v>189</v>
      </c>
      <c r="E163" s="152" t="s">
        <v>32</v>
      </c>
      <c r="F163" s="153" t="s">
        <v>3570</v>
      </c>
      <c r="H163" s="152" t="s">
        <v>32</v>
      </c>
      <c r="I163" s="154"/>
      <c r="L163" s="150"/>
      <c r="M163" s="155"/>
      <c r="T163" s="156"/>
      <c r="AT163" s="152" t="s">
        <v>189</v>
      </c>
      <c r="AU163" s="152" t="s">
        <v>88</v>
      </c>
      <c r="AV163" s="12" t="s">
        <v>86</v>
      </c>
      <c r="AW163" s="12" t="s">
        <v>41</v>
      </c>
      <c r="AX163" s="12" t="s">
        <v>79</v>
      </c>
      <c r="AY163" s="152" t="s">
        <v>178</v>
      </c>
    </row>
    <row r="164" spans="2:51" s="12" customFormat="1" ht="10.199999999999999">
      <c r="B164" s="150"/>
      <c r="D164" s="151" t="s">
        <v>189</v>
      </c>
      <c r="E164" s="152" t="s">
        <v>32</v>
      </c>
      <c r="F164" s="153" t="s">
        <v>3571</v>
      </c>
      <c r="H164" s="152" t="s">
        <v>32</v>
      </c>
      <c r="I164" s="154"/>
      <c r="L164" s="150"/>
      <c r="M164" s="155"/>
      <c r="T164" s="156"/>
      <c r="AT164" s="152" t="s">
        <v>189</v>
      </c>
      <c r="AU164" s="152" t="s">
        <v>88</v>
      </c>
      <c r="AV164" s="12" t="s">
        <v>86</v>
      </c>
      <c r="AW164" s="12" t="s">
        <v>41</v>
      </c>
      <c r="AX164" s="12" t="s">
        <v>79</v>
      </c>
      <c r="AY164" s="152" t="s">
        <v>178</v>
      </c>
    </row>
    <row r="165" spans="2:51" s="12" customFormat="1" ht="10.199999999999999">
      <c r="B165" s="150"/>
      <c r="D165" s="151" t="s">
        <v>189</v>
      </c>
      <c r="E165" s="152" t="s">
        <v>32</v>
      </c>
      <c r="F165" s="153" t="s">
        <v>3572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51" s="12" customFormat="1" ht="10.199999999999999">
      <c r="B166" s="150"/>
      <c r="D166" s="151" t="s">
        <v>189</v>
      </c>
      <c r="E166" s="152" t="s">
        <v>32</v>
      </c>
      <c r="F166" s="153" t="s">
        <v>3573</v>
      </c>
      <c r="H166" s="152" t="s">
        <v>32</v>
      </c>
      <c r="I166" s="154"/>
      <c r="L166" s="150"/>
      <c r="M166" s="155"/>
      <c r="T166" s="156"/>
      <c r="AT166" s="152" t="s">
        <v>189</v>
      </c>
      <c r="AU166" s="152" t="s">
        <v>88</v>
      </c>
      <c r="AV166" s="12" t="s">
        <v>86</v>
      </c>
      <c r="AW166" s="12" t="s">
        <v>41</v>
      </c>
      <c r="AX166" s="12" t="s">
        <v>79</v>
      </c>
      <c r="AY166" s="152" t="s">
        <v>178</v>
      </c>
    </row>
    <row r="167" spans="2:51" s="12" customFormat="1" ht="10.199999999999999">
      <c r="B167" s="150"/>
      <c r="D167" s="151" t="s">
        <v>189</v>
      </c>
      <c r="E167" s="152" t="s">
        <v>32</v>
      </c>
      <c r="F167" s="153" t="s">
        <v>3574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51" s="12" customFormat="1" ht="10.199999999999999">
      <c r="B168" s="150"/>
      <c r="D168" s="151" t="s">
        <v>189</v>
      </c>
      <c r="E168" s="152" t="s">
        <v>32</v>
      </c>
      <c r="F168" s="153" t="s">
        <v>3575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51" s="12" customFormat="1" ht="10.199999999999999">
      <c r="B169" s="150"/>
      <c r="D169" s="151" t="s">
        <v>189</v>
      </c>
      <c r="E169" s="152" t="s">
        <v>32</v>
      </c>
      <c r="F169" s="153" t="s">
        <v>3576</v>
      </c>
      <c r="H169" s="152" t="s">
        <v>32</v>
      </c>
      <c r="I169" s="154"/>
      <c r="L169" s="150"/>
      <c r="M169" s="155"/>
      <c r="T169" s="156"/>
      <c r="AT169" s="152" t="s">
        <v>189</v>
      </c>
      <c r="AU169" s="152" t="s">
        <v>88</v>
      </c>
      <c r="AV169" s="12" t="s">
        <v>86</v>
      </c>
      <c r="AW169" s="12" t="s">
        <v>41</v>
      </c>
      <c r="AX169" s="12" t="s">
        <v>79</v>
      </c>
      <c r="AY169" s="152" t="s">
        <v>178</v>
      </c>
    </row>
    <row r="170" spans="2:51" s="12" customFormat="1" ht="10.199999999999999">
      <c r="B170" s="150"/>
      <c r="D170" s="151" t="s">
        <v>189</v>
      </c>
      <c r="E170" s="152" t="s">
        <v>32</v>
      </c>
      <c r="F170" s="153" t="s">
        <v>3577</v>
      </c>
      <c r="H170" s="152" t="s">
        <v>32</v>
      </c>
      <c r="I170" s="154"/>
      <c r="L170" s="150"/>
      <c r="M170" s="155"/>
      <c r="T170" s="156"/>
      <c r="AT170" s="152" t="s">
        <v>189</v>
      </c>
      <c r="AU170" s="152" t="s">
        <v>88</v>
      </c>
      <c r="AV170" s="12" t="s">
        <v>86</v>
      </c>
      <c r="AW170" s="12" t="s">
        <v>41</v>
      </c>
      <c r="AX170" s="12" t="s">
        <v>79</v>
      </c>
      <c r="AY170" s="152" t="s">
        <v>178</v>
      </c>
    </row>
    <row r="171" spans="2:51" s="12" customFormat="1" ht="10.199999999999999">
      <c r="B171" s="150"/>
      <c r="D171" s="151" t="s">
        <v>189</v>
      </c>
      <c r="E171" s="152" t="s">
        <v>32</v>
      </c>
      <c r="F171" s="153" t="s">
        <v>3578</v>
      </c>
      <c r="H171" s="152" t="s">
        <v>32</v>
      </c>
      <c r="I171" s="154"/>
      <c r="L171" s="150"/>
      <c r="M171" s="155"/>
      <c r="T171" s="156"/>
      <c r="AT171" s="152" t="s">
        <v>189</v>
      </c>
      <c r="AU171" s="152" t="s">
        <v>88</v>
      </c>
      <c r="AV171" s="12" t="s">
        <v>86</v>
      </c>
      <c r="AW171" s="12" t="s">
        <v>41</v>
      </c>
      <c r="AX171" s="12" t="s">
        <v>79</v>
      </c>
      <c r="AY171" s="152" t="s">
        <v>178</v>
      </c>
    </row>
    <row r="172" spans="2:51" s="12" customFormat="1" ht="10.199999999999999">
      <c r="B172" s="150"/>
      <c r="D172" s="151" t="s">
        <v>189</v>
      </c>
      <c r="E172" s="152" t="s">
        <v>32</v>
      </c>
      <c r="F172" s="153" t="s">
        <v>3579</v>
      </c>
      <c r="H172" s="152" t="s">
        <v>32</v>
      </c>
      <c r="I172" s="154"/>
      <c r="L172" s="150"/>
      <c r="M172" s="155"/>
      <c r="T172" s="156"/>
      <c r="AT172" s="152" t="s">
        <v>189</v>
      </c>
      <c r="AU172" s="152" t="s">
        <v>88</v>
      </c>
      <c r="AV172" s="12" t="s">
        <v>86</v>
      </c>
      <c r="AW172" s="12" t="s">
        <v>41</v>
      </c>
      <c r="AX172" s="12" t="s">
        <v>79</v>
      </c>
      <c r="AY172" s="152" t="s">
        <v>178</v>
      </c>
    </row>
    <row r="173" spans="2:51" s="13" customFormat="1" ht="10.199999999999999">
      <c r="B173" s="157"/>
      <c r="D173" s="151" t="s">
        <v>189</v>
      </c>
      <c r="E173" s="158" t="s">
        <v>32</v>
      </c>
      <c r="F173" s="159" t="s">
        <v>3583</v>
      </c>
      <c r="H173" s="160">
        <v>78</v>
      </c>
      <c r="I173" s="161"/>
      <c r="L173" s="157"/>
      <c r="M173" s="162"/>
      <c r="T173" s="163"/>
      <c r="AT173" s="158" t="s">
        <v>189</v>
      </c>
      <c r="AU173" s="158" t="s">
        <v>88</v>
      </c>
      <c r="AV173" s="13" t="s">
        <v>88</v>
      </c>
      <c r="AW173" s="13" t="s">
        <v>41</v>
      </c>
      <c r="AX173" s="13" t="s">
        <v>79</v>
      </c>
      <c r="AY173" s="158" t="s">
        <v>178</v>
      </c>
    </row>
    <row r="174" spans="2:51" s="12" customFormat="1" ht="20.399999999999999">
      <c r="B174" s="150"/>
      <c r="D174" s="151" t="s">
        <v>189</v>
      </c>
      <c r="E174" s="152" t="s">
        <v>32</v>
      </c>
      <c r="F174" s="153" t="s">
        <v>3584</v>
      </c>
      <c r="H174" s="152" t="s">
        <v>32</v>
      </c>
      <c r="I174" s="154"/>
      <c r="L174" s="150"/>
      <c r="M174" s="155"/>
      <c r="T174" s="156"/>
      <c r="AT174" s="152" t="s">
        <v>189</v>
      </c>
      <c r="AU174" s="152" t="s">
        <v>88</v>
      </c>
      <c r="AV174" s="12" t="s">
        <v>86</v>
      </c>
      <c r="AW174" s="12" t="s">
        <v>41</v>
      </c>
      <c r="AX174" s="12" t="s">
        <v>79</v>
      </c>
      <c r="AY174" s="152" t="s">
        <v>178</v>
      </c>
    </row>
    <row r="175" spans="2:51" s="13" customFormat="1" ht="10.199999999999999">
      <c r="B175" s="157"/>
      <c r="D175" s="151" t="s">
        <v>189</v>
      </c>
      <c r="E175" s="158" t="s">
        <v>32</v>
      </c>
      <c r="F175" s="159" t="s">
        <v>240</v>
      </c>
      <c r="H175" s="160">
        <v>6</v>
      </c>
      <c r="I175" s="161"/>
      <c r="L175" s="157"/>
      <c r="M175" s="162"/>
      <c r="T175" s="163"/>
      <c r="AT175" s="158" t="s">
        <v>189</v>
      </c>
      <c r="AU175" s="158" t="s">
        <v>88</v>
      </c>
      <c r="AV175" s="13" t="s">
        <v>88</v>
      </c>
      <c r="AW175" s="13" t="s">
        <v>41</v>
      </c>
      <c r="AX175" s="13" t="s">
        <v>79</v>
      </c>
      <c r="AY175" s="158" t="s">
        <v>178</v>
      </c>
    </row>
    <row r="176" spans="2:51" s="14" customFormat="1" ht="10.199999999999999">
      <c r="B176" s="164"/>
      <c r="D176" s="151" t="s">
        <v>189</v>
      </c>
      <c r="E176" s="165" t="s">
        <v>32</v>
      </c>
      <c r="F176" s="166" t="s">
        <v>192</v>
      </c>
      <c r="H176" s="167">
        <v>84</v>
      </c>
      <c r="I176" s="168"/>
      <c r="L176" s="164"/>
      <c r="M176" s="169"/>
      <c r="T176" s="170"/>
      <c r="AT176" s="165" t="s">
        <v>189</v>
      </c>
      <c r="AU176" s="165" t="s">
        <v>88</v>
      </c>
      <c r="AV176" s="14" t="s">
        <v>185</v>
      </c>
      <c r="AW176" s="14" t="s">
        <v>41</v>
      </c>
      <c r="AX176" s="14" t="s">
        <v>86</v>
      </c>
      <c r="AY176" s="165" t="s">
        <v>178</v>
      </c>
    </row>
    <row r="177" spans="2:65" s="1" customFormat="1" ht="37.799999999999997" customHeight="1">
      <c r="B177" s="34"/>
      <c r="C177" s="133" t="s">
        <v>241</v>
      </c>
      <c r="D177" s="133" t="s">
        <v>180</v>
      </c>
      <c r="E177" s="134" t="s">
        <v>242</v>
      </c>
      <c r="F177" s="135" t="s">
        <v>243</v>
      </c>
      <c r="G177" s="136" t="s">
        <v>234</v>
      </c>
      <c r="H177" s="137">
        <v>84</v>
      </c>
      <c r="I177" s="138"/>
      <c r="J177" s="139">
        <f>ROUND(I177*H177,2)</f>
        <v>0</v>
      </c>
      <c r="K177" s="135" t="s">
        <v>184</v>
      </c>
      <c r="L177" s="34"/>
      <c r="M177" s="140" t="s">
        <v>32</v>
      </c>
      <c r="N177" s="141" t="s">
        <v>50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185</v>
      </c>
      <c r="AT177" s="144" t="s">
        <v>180</v>
      </c>
      <c r="AU177" s="144" t="s">
        <v>88</v>
      </c>
      <c r="AY177" s="18" t="s">
        <v>178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86</v>
      </c>
      <c r="BK177" s="145">
        <f>ROUND(I177*H177,2)</f>
        <v>0</v>
      </c>
      <c r="BL177" s="18" t="s">
        <v>185</v>
      </c>
      <c r="BM177" s="144" t="s">
        <v>3585</v>
      </c>
    </row>
    <row r="178" spans="2:65" s="1" customFormat="1" ht="10.199999999999999">
      <c r="B178" s="34"/>
      <c r="D178" s="146" t="s">
        <v>187</v>
      </c>
      <c r="F178" s="147" t="s">
        <v>245</v>
      </c>
      <c r="I178" s="148"/>
      <c r="L178" s="34"/>
      <c r="M178" s="149"/>
      <c r="T178" s="55"/>
      <c r="AT178" s="18" t="s">
        <v>187</v>
      </c>
      <c r="AU178" s="18" t="s">
        <v>88</v>
      </c>
    </row>
    <row r="179" spans="2:65" s="13" customFormat="1" ht="10.199999999999999">
      <c r="B179" s="157"/>
      <c r="D179" s="151" t="s">
        <v>189</v>
      </c>
      <c r="E179" s="158" t="s">
        <v>32</v>
      </c>
      <c r="F179" s="159" t="s">
        <v>3586</v>
      </c>
      <c r="H179" s="160">
        <v>84</v>
      </c>
      <c r="I179" s="161"/>
      <c r="L179" s="157"/>
      <c r="M179" s="162"/>
      <c r="T179" s="163"/>
      <c r="AT179" s="158" t="s">
        <v>189</v>
      </c>
      <c r="AU179" s="158" t="s">
        <v>88</v>
      </c>
      <c r="AV179" s="13" t="s">
        <v>88</v>
      </c>
      <c r="AW179" s="13" t="s">
        <v>41</v>
      </c>
      <c r="AX179" s="13" t="s">
        <v>86</v>
      </c>
      <c r="AY179" s="158" t="s">
        <v>178</v>
      </c>
    </row>
    <row r="180" spans="2:65" s="1" customFormat="1" ht="37.799999999999997" customHeight="1">
      <c r="B180" s="34"/>
      <c r="C180" s="133" t="s">
        <v>247</v>
      </c>
      <c r="D180" s="133" t="s">
        <v>180</v>
      </c>
      <c r="E180" s="134" t="s">
        <v>248</v>
      </c>
      <c r="F180" s="135" t="s">
        <v>249</v>
      </c>
      <c r="G180" s="136" t="s">
        <v>202</v>
      </c>
      <c r="H180" s="137">
        <v>1008</v>
      </c>
      <c r="I180" s="138"/>
      <c r="J180" s="139">
        <f>ROUND(I180*H180,2)</f>
        <v>0</v>
      </c>
      <c r="K180" s="135" t="s">
        <v>184</v>
      </c>
      <c r="L180" s="34"/>
      <c r="M180" s="140" t="s">
        <v>32</v>
      </c>
      <c r="N180" s="141" t="s">
        <v>50</v>
      </c>
      <c r="P180" s="142">
        <f>O180*H180</f>
        <v>0</v>
      </c>
      <c r="Q180" s="142">
        <v>1.4999999999999999E-4</v>
      </c>
      <c r="R180" s="142">
        <f>Q180*H180</f>
        <v>0.15119999999999997</v>
      </c>
      <c r="S180" s="142">
        <v>0</v>
      </c>
      <c r="T180" s="143">
        <f>S180*H180</f>
        <v>0</v>
      </c>
      <c r="AR180" s="144" t="s">
        <v>185</v>
      </c>
      <c r="AT180" s="144" t="s">
        <v>180</v>
      </c>
      <c r="AU180" s="144" t="s">
        <v>88</v>
      </c>
      <c r="AY180" s="18" t="s">
        <v>178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86</v>
      </c>
      <c r="BK180" s="145">
        <f>ROUND(I180*H180,2)</f>
        <v>0</v>
      </c>
      <c r="BL180" s="18" t="s">
        <v>185</v>
      </c>
      <c r="BM180" s="144" t="s">
        <v>3587</v>
      </c>
    </row>
    <row r="181" spans="2:65" s="1" customFormat="1" ht="10.199999999999999">
      <c r="B181" s="34"/>
      <c r="D181" s="146" t="s">
        <v>187</v>
      </c>
      <c r="F181" s="147" t="s">
        <v>251</v>
      </c>
      <c r="I181" s="148"/>
      <c r="L181" s="34"/>
      <c r="M181" s="149"/>
      <c r="T181" s="55"/>
      <c r="AT181" s="18" t="s">
        <v>187</v>
      </c>
      <c r="AU181" s="18" t="s">
        <v>88</v>
      </c>
    </row>
    <row r="182" spans="2:65" s="12" customFormat="1" ht="10.199999999999999">
      <c r="B182" s="150"/>
      <c r="D182" s="151" t="s">
        <v>189</v>
      </c>
      <c r="E182" s="152" t="s">
        <v>32</v>
      </c>
      <c r="F182" s="153" t="s">
        <v>190</v>
      </c>
      <c r="H182" s="152" t="s">
        <v>32</v>
      </c>
      <c r="I182" s="154"/>
      <c r="L182" s="150"/>
      <c r="M182" s="155"/>
      <c r="T182" s="156"/>
      <c r="AT182" s="152" t="s">
        <v>189</v>
      </c>
      <c r="AU182" s="152" t="s">
        <v>88</v>
      </c>
      <c r="AV182" s="12" t="s">
        <v>86</v>
      </c>
      <c r="AW182" s="12" t="s">
        <v>41</v>
      </c>
      <c r="AX182" s="12" t="s">
        <v>79</v>
      </c>
      <c r="AY182" s="152" t="s">
        <v>178</v>
      </c>
    </row>
    <row r="183" spans="2:65" s="12" customFormat="1" ht="10.199999999999999">
      <c r="B183" s="150"/>
      <c r="D183" s="151" t="s">
        <v>189</v>
      </c>
      <c r="E183" s="152" t="s">
        <v>32</v>
      </c>
      <c r="F183" s="153" t="s">
        <v>3556</v>
      </c>
      <c r="H183" s="152" t="s">
        <v>32</v>
      </c>
      <c r="I183" s="154"/>
      <c r="L183" s="150"/>
      <c r="M183" s="155"/>
      <c r="T183" s="156"/>
      <c r="AT183" s="152" t="s">
        <v>189</v>
      </c>
      <c r="AU183" s="152" t="s">
        <v>88</v>
      </c>
      <c r="AV183" s="12" t="s">
        <v>86</v>
      </c>
      <c r="AW183" s="12" t="s">
        <v>41</v>
      </c>
      <c r="AX183" s="12" t="s">
        <v>79</v>
      </c>
      <c r="AY183" s="152" t="s">
        <v>178</v>
      </c>
    </row>
    <row r="184" spans="2:65" s="12" customFormat="1" ht="10.199999999999999">
      <c r="B184" s="150"/>
      <c r="D184" s="151" t="s">
        <v>189</v>
      </c>
      <c r="E184" s="152" t="s">
        <v>32</v>
      </c>
      <c r="F184" s="153" t="s">
        <v>3557</v>
      </c>
      <c r="H184" s="152" t="s">
        <v>32</v>
      </c>
      <c r="I184" s="154"/>
      <c r="L184" s="150"/>
      <c r="M184" s="155"/>
      <c r="T184" s="156"/>
      <c r="AT184" s="152" t="s">
        <v>189</v>
      </c>
      <c r="AU184" s="152" t="s">
        <v>88</v>
      </c>
      <c r="AV184" s="12" t="s">
        <v>86</v>
      </c>
      <c r="AW184" s="12" t="s">
        <v>41</v>
      </c>
      <c r="AX184" s="12" t="s">
        <v>79</v>
      </c>
      <c r="AY184" s="152" t="s">
        <v>178</v>
      </c>
    </row>
    <row r="185" spans="2:65" s="12" customFormat="1" ht="10.199999999999999">
      <c r="B185" s="150"/>
      <c r="D185" s="151" t="s">
        <v>189</v>
      </c>
      <c r="E185" s="152" t="s">
        <v>32</v>
      </c>
      <c r="F185" s="153" t="s">
        <v>3588</v>
      </c>
      <c r="H185" s="152" t="s">
        <v>32</v>
      </c>
      <c r="I185" s="154"/>
      <c r="L185" s="150"/>
      <c r="M185" s="155"/>
      <c r="T185" s="156"/>
      <c r="AT185" s="152" t="s">
        <v>189</v>
      </c>
      <c r="AU185" s="152" t="s">
        <v>88</v>
      </c>
      <c r="AV185" s="12" t="s">
        <v>86</v>
      </c>
      <c r="AW185" s="12" t="s">
        <v>41</v>
      </c>
      <c r="AX185" s="12" t="s">
        <v>79</v>
      </c>
      <c r="AY185" s="152" t="s">
        <v>178</v>
      </c>
    </row>
    <row r="186" spans="2:65" s="13" customFormat="1" ht="10.199999999999999">
      <c r="B186" s="157"/>
      <c r="D186" s="151" t="s">
        <v>189</v>
      </c>
      <c r="E186" s="158" t="s">
        <v>32</v>
      </c>
      <c r="F186" s="159" t="s">
        <v>3589</v>
      </c>
      <c r="H186" s="160">
        <v>735</v>
      </c>
      <c r="I186" s="161"/>
      <c r="L186" s="157"/>
      <c r="M186" s="162"/>
      <c r="T186" s="163"/>
      <c r="AT186" s="158" t="s">
        <v>189</v>
      </c>
      <c r="AU186" s="158" t="s">
        <v>88</v>
      </c>
      <c r="AV186" s="13" t="s">
        <v>88</v>
      </c>
      <c r="AW186" s="13" t="s">
        <v>41</v>
      </c>
      <c r="AX186" s="13" t="s">
        <v>79</v>
      </c>
      <c r="AY186" s="158" t="s">
        <v>178</v>
      </c>
    </row>
    <row r="187" spans="2:65" s="13" customFormat="1" ht="10.199999999999999">
      <c r="B187" s="157"/>
      <c r="D187" s="151" t="s">
        <v>189</v>
      </c>
      <c r="E187" s="158" t="s">
        <v>32</v>
      </c>
      <c r="F187" s="159" t="s">
        <v>3590</v>
      </c>
      <c r="H187" s="160">
        <v>45.5</v>
      </c>
      <c r="I187" s="161"/>
      <c r="L187" s="157"/>
      <c r="M187" s="162"/>
      <c r="T187" s="163"/>
      <c r="AT187" s="158" t="s">
        <v>189</v>
      </c>
      <c r="AU187" s="158" t="s">
        <v>88</v>
      </c>
      <c r="AV187" s="13" t="s">
        <v>88</v>
      </c>
      <c r="AW187" s="13" t="s">
        <v>41</v>
      </c>
      <c r="AX187" s="13" t="s">
        <v>79</v>
      </c>
      <c r="AY187" s="158" t="s">
        <v>178</v>
      </c>
    </row>
    <row r="188" spans="2:65" s="13" customFormat="1" ht="10.199999999999999">
      <c r="B188" s="157"/>
      <c r="D188" s="151" t="s">
        <v>189</v>
      </c>
      <c r="E188" s="158" t="s">
        <v>32</v>
      </c>
      <c r="F188" s="159" t="s">
        <v>3591</v>
      </c>
      <c r="H188" s="160">
        <v>45.5</v>
      </c>
      <c r="I188" s="161"/>
      <c r="L188" s="157"/>
      <c r="M188" s="162"/>
      <c r="T188" s="163"/>
      <c r="AT188" s="158" t="s">
        <v>189</v>
      </c>
      <c r="AU188" s="158" t="s">
        <v>88</v>
      </c>
      <c r="AV188" s="13" t="s">
        <v>88</v>
      </c>
      <c r="AW188" s="13" t="s">
        <v>41</v>
      </c>
      <c r="AX188" s="13" t="s">
        <v>79</v>
      </c>
      <c r="AY188" s="158" t="s">
        <v>178</v>
      </c>
    </row>
    <row r="189" spans="2:65" s="13" customFormat="1" ht="10.199999999999999">
      <c r="B189" s="157"/>
      <c r="D189" s="151" t="s">
        <v>189</v>
      </c>
      <c r="E189" s="158" t="s">
        <v>32</v>
      </c>
      <c r="F189" s="159" t="s">
        <v>3592</v>
      </c>
      <c r="H189" s="160">
        <v>101.5</v>
      </c>
      <c r="I189" s="161"/>
      <c r="L189" s="157"/>
      <c r="M189" s="162"/>
      <c r="T189" s="163"/>
      <c r="AT189" s="158" t="s">
        <v>189</v>
      </c>
      <c r="AU189" s="158" t="s">
        <v>88</v>
      </c>
      <c r="AV189" s="13" t="s">
        <v>88</v>
      </c>
      <c r="AW189" s="13" t="s">
        <v>41</v>
      </c>
      <c r="AX189" s="13" t="s">
        <v>79</v>
      </c>
      <c r="AY189" s="158" t="s">
        <v>178</v>
      </c>
    </row>
    <row r="190" spans="2:65" s="13" customFormat="1" ht="10.199999999999999">
      <c r="B190" s="157"/>
      <c r="D190" s="151" t="s">
        <v>189</v>
      </c>
      <c r="E190" s="158" t="s">
        <v>32</v>
      </c>
      <c r="F190" s="159" t="s">
        <v>3593</v>
      </c>
      <c r="H190" s="160">
        <v>80.5</v>
      </c>
      <c r="I190" s="161"/>
      <c r="L190" s="157"/>
      <c r="M190" s="162"/>
      <c r="T190" s="163"/>
      <c r="AT190" s="158" t="s">
        <v>189</v>
      </c>
      <c r="AU190" s="158" t="s">
        <v>88</v>
      </c>
      <c r="AV190" s="13" t="s">
        <v>88</v>
      </c>
      <c r="AW190" s="13" t="s">
        <v>41</v>
      </c>
      <c r="AX190" s="13" t="s">
        <v>79</v>
      </c>
      <c r="AY190" s="158" t="s">
        <v>178</v>
      </c>
    </row>
    <row r="191" spans="2:65" s="14" customFormat="1" ht="10.199999999999999">
      <c r="B191" s="164"/>
      <c r="D191" s="151" t="s">
        <v>189</v>
      </c>
      <c r="E191" s="165" t="s">
        <v>32</v>
      </c>
      <c r="F191" s="166" t="s">
        <v>192</v>
      </c>
      <c r="H191" s="167">
        <v>1008</v>
      </c>
      <c r="I191" s="168"/>
      <c r="L191" s="164"/>
      <c r="M191" s="169"/>
      <c r="T191" s="170"/>
      <c r="AT191" s="165" t="s">
        <v>189</v>
      </c>
      <c r="AU191" s="165" t="s">
        <v>88</v>
      </c>
      <c r="AV191" s="14" t="s">
        <v>185</v>
      </c>
      <c r="AW191" s="14" t="s">
        <v>41</v>
      </c>
      <c r="AX191" s="14" t="s">
        <v>86</v>
      </c>
      <c r="AY191" s="165" t="s">
        <v>178</v>
      </c>
    </row>
    <row r="192" spans="2:65" s="1" customFormat="1" ht="37.799999999999997" customHeight="1">
      <c r="B192" s="34"/>
      <c r="C192" s="133" t="s">
        <v>255</v>
      </c>
      <c r="D192" s="133" t="s">
        <v>180</v>
      </c>
      <c r="E192" s="134" t="s">
        <v>256</v>
      </c>
      <c r="F192" s="135" t="s">
        <v>257</v>
      </c>
      <c r="G192" s="136" t="s">
        <v>202</v>
      </c>
      <c r="H192" s="137">
        <v>1008</v>
      </c>
      <c r="I192" s="138"/>
      <c r="J192" s="139">
        <f>ROUND(I192*H192,2)</f>
        <v>0</v>
      </c>
      <c r="K192" s="135" t="s">
        <v>184</v>
      </c>
      <c r="L192" s="34"/>
      <c r="M192" s="140" t="s">
        <v>32</v>
      </c>
      <c r="N192" s="141" t="s">
        <v>50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185</v>
      </c>
      <c r="AT192" s="144" t="s">
        <v>180</v>
      </c>
      <c r="AU192" s="144" t="s">
        <v>88</v>
      </c>
      <c r="AY192" s="18" t="s">
        <v>178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86</v>
      </c>
      <c r="BK192" s="145">
        <f>ROUND(I192*H192,2)</f>
        <v>0</v>
      </c>
      <c r="BL192" s="18" t="s">
        <v>185</v>
      </c>
      <c r="BM192" s="144" t="s">
        <v>3594</v>
      </c>
    </row>
    <row r="193" spans="2:65" s="1" customFormat="1" ht="10.199999999999999">
      <c r="B193" s="34"/>
      <c r="D193" s="146" t="s">
        <v>187</v>
      </c>
      <c r="F193" s="147" t="s">
        <v>259</v>
      </c>
      <c r="I193" s="148"/>
      <c r="L193" s="34"/>
      <c r="M193" s="149"/>
      <c r="T193" s="55"/>
      <c r="AT193" s="18" t="s">
        <v>187</v>
      </c>
      <c r="AU193" s="18" t="s">
        <v>88</v>
      </c>
    </row>
    <row r="194" spans="2:65" s="13" customFormat="1" ht="10.199999999999999">
      <c r="B194" s="157"/>
      <c r="D194" s="151" t="s">
        <v>189</v>
      </c>
      <c r="E194" s="158" t="s">
        <v>32</v>
      </c>
      <c r="F194" s="159" t="s">
        <v>3595</v>
      </c>
      <c r="H194" s="160">
        <v>1008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86</v>
      </c>
      <c r="AY194" s="158" t="s">
        <v>178</v>
      </c>
    </row>
    <row r="195" spans="2:65" s="1" customFormat="1" ht="24.15" customHeight="1">
      <c r="B195" s="34"/>
      <c r="C195" s="133" t="s">
        <v>261</v>
      </c>
      <c r="D195" s="133" t="s">
        <v>180</v>
      </c>
      <c r="E195" s="134" t="s">
        <v>262</v>
      </c>
      <c r="F195" s="135" t="s">
        <v>263</v>
      </c>
      <c r="G195" s="136" t="s">
        <v>202</v>
      </c>
      <c r="H195" s="137">
        <v>31.5</v>
      </c>
      <c r="I195" s="138"/>
      <c r="J195" s="139">
        <f>ROUND(I195*H195,2)</f>
        <v>0</v>
      </c>
      <c r="K195" s="135" t="s">
        <v>184</v>
      </c>
      <c r="L195" s="34"/>
      <c r="M195" s="140" t="s">
        <v>32</v>
      </c>
      <c r="N195" s="141" t="s">
        <v>50</v>
      </c>
      <c r="P195" s="142">
        <f>O195*H195</f>
        <v>0</v>
      </c>
      <c r="Q195" s="142">
        <v>4.6999999999999999E-4</v>
      </c>
      <c r="R195" s="142">
        <f>Q195*H195</f>
        <v>1.4804999999999999E-2</v>
      </c>
      <c r="S195" s="142">
        <v>0</v>
      </c>
      <c r="T195" s="143">
        <f>S195*H195</f>
        <v>0</v>
      </c>
      <c r="AR195" s="144" t="s">
        <v>185</v>
      </c>
      <c r="AT195" s="144" t="s">
        <v>180</v>
      </c>
      <c r="AU195" s="144" t="s">
        <v>88</v>
      </c>
      <c r="AY195" s="18" t="s">
        <v>178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86</v>
      </c>
      <c r="BK195" s="145">
        <f>ROUND(I195*H195,2)</f>
        <v>0</v>
      </c>
      <c r="BL195" s="18" t="s">
        <v>185</v>
      </c>
      <c r="BM195" s="144" t="s">
        <v>3596</v>
      </c>
    </row>
    <row r="196" spans="2:65" s="1" customFormat="1" ht="10.199999999999999">
      <c r="B196" s="34"/>
      <c r="D196" s="146" t="s">
        <v>187</v>
      </c>
      <c r="F196" s="147" t="s">
        <v>265</v>
      </c>
      <c r="I196" s="148"/>
      <c r="L196" s="34"/>
      <c r="M196" s="149"/>
      <c r="T196" s="55"/>
      <c r="AT196" s="18" t="s">
        <v>187</v>
      </c>
      <c r="AU196" s="18" t="s">
        <v>88</v>
      </c>
    </row>
    <row r="197" spans="2:65" s="12" customFormat="1" ht="10.199999999999999">
      <c r="B197" s="150"/>
      <c r="D197" s="151" t="s">
        <v>189</v>
      </c>
      <c r="E197" s="152" t="s">
        <v>32</v>
      </c>
      <c r="F197" s="153" t="s">
        <v>190</v>
      </c>
      <c r="H197" s="152" t="s">
        <v>32</v>
      </c>
      <c r="I197" s="154"/>
      <c r="L197" s="150"/>
      <c r="M197" s="155"/>
      <c r="T197" s="156"/>
      <c r="AT197" s="152" t="s">
        <v>189</v>
      </c>
      <c r="AU197" s="152" t="s">
        <v>88</v>
      </c>
      <c r="AV197" s="12" t="s">
        <v>86</v>
      </c>
      <c r="AW197" s="12" t="s">
        <v>41</v>
      </c>
      <c r="AX197" s="12" t="s">
        <v>79</v>
      </c>
      <c r="AY197" s="152" t="s">
        <v>178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3556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3557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266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3" customFormat="1" ht="10.199999999999999">
      <c r="B201" s="157"/>
      <c r="D201" s="151" t="s">
        <v>189</v>
      </c>
      <c r="E201" s="158" t="s">
        <v>32</v>
      </c>
      <c r="F201" s="159" t="s">
        <v>3597</v>
      </c>
      <c r="H201" s="160">
        <v>31.5</v>
      </c>
      <c r="I201" s="161"/>
      <c r="L201" s="157"/>
      <c r="M201" s="162"/>
      <c r="T201" s="163"/>
      <c r="AT201" s="158" t="s">
        <v>189</v>
      </c>
      <c r="AU201" s="158" t="s">
        <v>88</v>
      </c>
      <c r="AV201" s="13" t="s">
        <v>88</v>
      </c>
      <c r="AW201" s="13" t="s">
        <v>41</v>
      </c>
      <c r="AX201" s="13" t="s">
        <v>79</v>
      </c>
      <c r="AY201" s="158" t="s">
        <v>178</v>
      </c>
    </row>
    <row r="202" spans="2:65" s="14" customFormat="1" ht="10.199999999999999">
      <c r="B202" s="164"/>
      <c r="D202" s="151" t="s">
        <v>189</v>
      </c>
      <c r="E202" s="165" t="s">
        <v>32</v>
      </c>
      <c r="F202" s="166" t="s">
        <v>192</v>
      </c>
      <c r="H202" s="167">
        <v>31.5</v>
      </c>
      <c r="I202" s="168"/>
      <c r="L202" s="164"/>
      <c r="M202" s="169"/>
      <c r="T202" s="170"/>
      <c r="AT202" s="165" t="s">
        <v>189</v>
      </c>
      <c r="AU202" s="165" t="s">
        <v>88</v>
      </c>
      <c r="AV202" s="14" t="s">
        <v>185</v>
      </c>
      <c r="AW202" s="14" t="s">
        <v>41</v>
      </c>
      <c r="AX202" s="14" t="s">
        <v>86</v>
      </c>
      <c r="AY202" s="165" t="s">
        <v>178</v>
      </c>
    </row>
    <row r="203" spans="2:65" s="1" customFormat="1" ht="24.15" customHeight="1">
      <c r="B203" s="34"/>
      <c r="C203" s="133" t="s">
        <v>268</v>
      </c>
      <c r="D203" s="133" t="s">
        <v>180</v>
      </c>
      <c r="E203" s="134" t="s">
        <v>269</v>
      </c>
      <c r="F203" s="135" t="s">
        <v>270</v>
      </c>
      <c r="G203" s="136" t="s">
        <v>202</v>
      </c>
      <c r="H203" s="137">
        <v>31.5</v>
      </c>
      <c r="I203" s="138"/>
      <c r="J203" s="139">
        <f>ROUND(I203*H203,2)</f>
        <v>0</v>
      </c>
      <c r="K203" s="135" t="s">
        <v>184</v>
      </c>
      <c r="L203" s="34"/>
      <c r="M203" s="140" t="s">
        <v>32</v>
      </c>
      <c r="N203" s="141" t="s">
        <v>50</v>
      </c>
      <c r="P203" s="142">
        <f>O203*H203</f>
        <v>0</v>
      </c>
      <c r="Q203" s="142">
        <v>0</v>
      </c>
      <c r="R203" s="142">
        <f>Q203*H203</f>
        <v>0</v>
      </c>
      <c r="S203" s="142">
        <v>0</v>
      </c>
      <c r="T203" s="143">
        <f>S203*H203</f>
        <v>0</v>
      </c>
      <c r="AR203" s="144" t="s">
        <v>185</v>
      </c>
      <c r="AT203" s="144" t="s">
        <v>180</v>
      </c>
      <c r="AU203" s="144" t="s">
        <v>88</v>
      </c>
      <c r="AY203" s="18" t="s">
        <v>178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8" t="s">
        <v>86</v>
      </c>
      <c r="BK203" s="145">
        <f>ROUND(I203*H203,2)</f>
        <v>0</v>
      </c>
      <c r="BL203" s="18" t="s">
        <v>185</v>
      </c>
      <c r="BM203" s="144" t="s">
        <v>3598</v>
      </c>
    </row>
    <row r="204" spans="2:65" s="1" customFormat="1" ht="10.199999999999999">
      <c r="B204" s="34"/>
      <c r="D204" s="146" t="s">
        <v>187</v>
      </c>
      <c r="F204" s="147" t="s">
        <v>272</v>
      </c>
      <c r="I204" s="148"/>
      <c r="L204" s="34"/>
      <c r="M204" s="149"/>
      <c r="T204" s="55"/>
      <c r="AT204" s="18" t="s">
        <v>187</v>
      </c>
      <c r="AU204" s="18" t="s">
        <v>88</v>
      </c>
    </row>
    <row r="205" spans="2:65" s="13" customFormat="1" ht="10.199999999999999">
      <c r="B205" s="157"/>
      <c r="D205" s="151" t="s">
        <v>189</v>
      </c>
      <c r="E205" s="158" t="s">
        <v>32</v>
      </c>
      <c r="F205" s="159" t="s">
        <v>3599</v>
      </c>
      <c r="H205" s="160">
        <v>31.5</v>
      </c>
      <c r="I205" s="161"/>
      <c r="L205" s="157"/>
      <c r="M205" s="162"/>
      <c r="T205" s="163"/>
      <c r="AT205" s="158" t="s">
        <v>189</v>
      </c>
      <c r="AU205" s="158" t="s">
        <v>88</v>
      </c>
      <c r="AV205" s="13" t="s">
        <v>88</v>
      </c>
      <c r="AW205" s="13" t="s">
        <v>41</v>
      </c>
      <c r="AX205" s="13" t="s">
        <v>86</v>
      </c>
      <c r="AY205" s="158" t="s">
        <v>178</v>
      </c>
    </row>
    <row r="206" spans="2:65" s="1" customFormat="1" ht="55.5" customHeight="1">
      <c r="B206" s="34"/>
      <c r="C206" s="133" t="s">
        <v>274</v>
      </c>
      <c r="D206" s="133" t="s">
        <v>180</v>
      </c>
      <c r="E206" s="134" t="s">
        <v>275</v>
      </c>
      <c r="F206" s="135" t="s">
        <v>276</v>
      </c>
      <c r="G206" s="136" t="s">
        <v>277</v>
      </c>
      <c r="H206" s="137">
        <v>317.73</v>
      </c>
      <c r="I206" s="138"/>
      <c r="J206" s="139">
        <f>ROUND(I206*H206,2)</f>
        <v>0</v>
      </c>
      <c r="K206" s="135" t="s">
        <v>184</v>
      </c>
      <c r="L206" s="34"/>
      <c r="M206" s="140" t="s">
        <v>32</v>
      </c>
      <c r="N206" s="141" t="s">
        <v>50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185</v>
      </c>
      <c r="AT206" s="144" t="s">
        <v>180</v>
      </c>
      <c r="AU206" s="144" t="s">
        <v>88</v>
      </c>
      <c r="AY206" s="18" t="s">
        <v>178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86</v>
      </c>
      <c r="BK206" s="145">
        <f>ROUND(I206*H206,2)</f>
        <v>0</v>
      </c>
      <c r="BL206" s="18" t="s">
        <v>185</v>
      </c>
      <c r="BM206" s="144" t="s">
        <v>3600</v>
      </c>
    </row>
    <row r="207" spans="2:65" s="1" customFormat="1" ht="10.199999999999999">
      <c r="B207" s="34"/>
      <c r="D207" s="146" t="s">
        <v>187</v>
      </c>
      <c r="F207" s="147" t="s">
        <v>279</v>
      </c>
      <c r="I207" s="148"/>
      <c r="L207" s="34"/>
      <c r="M207" s="149"/>
      <c r="T207" s="55"/>
      <c r="AT207" s="18" t="s">
        <v>187</v>
      </c>
      <c r="AU207" s="18" t="s">
        <v>88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190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3556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10.199999999999999">
      <c r="B210" s="150"/>
      <c r="D210" s="151" t="s">
        <v>189</v>
      </c>
      <c r="E210" s="152" t="s">
        <v>32</v>
      </c>
      <c r="F210" s="153" t="s">
        <v>3557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2" customFormat="1" ht="10.199999999999999">
      <c r="B211" s="150"/>
      <c r="D211" s="151" t="s">
        <v>189</v>
      </c>
      <c r="E211" s="152" t="s">
        <v>32</v>
      </c>
      <c r="F211" s="153" t="s">
        <v>3558</v>
      </c>
      <c r="H211" s="152" t="s">
        <v>32</v>
      </c>
      <c r="I211" s="154"/>
      <c r="L211" s="150"/>
      <c r="M211" s="155"/>
      <c r="T211" s="156"/>
      <c r="AT211" s="152" t="s">
        <v>189</v>
      </c>
      <c r="AU211" s="152" t="s">
        <v>88</v>
      </c>
      <c r="AV211" s="12" t="s">
        <v>86</v>
      </c>
      <c r="AW211" s="12" t="s">
        <v>41</v>
      </c>
      <c r="AX211" s="12" t="s">
        <v>79</v>
      </c>
      <c r="AY211" s="152" t="s">
        <v>178</v>
      </c>
    </row>
    <row r="212" spans="2:65" s="12" customFormat="1" ht="20.399999999999999">
      <c r="B212" s="150"/>
      <c r="D212" s="151" t="s">
        <v>189</v>
      </c>
      <c r="E212" s="152" t="s">
        <v>32</v>
      </c>
      <c r="F212" s="153" t="s">
        <v>281</v>
      </c>
      <c r="H212" s="152" t="s">
        <v>32</v>
      </c>
      <c r="I212" s="154"/>
      <c r="L212" s="150"/>
      <c r="M212" s="155"/>
      <c r="T212" s="156"/>
      <c r="AT212" s="152" t="s">
        <v>189</v>
      </c>
      <c r="AU212" s="152" t="s">
        <v>88</v>
      </c>
      <c r="AV212" s="12" t="s">
        <v>86</v>
      </c>
      <c r="AW212" s="12" t="s">
        <v>41</v>
      </c>
      <c r="AX212" s="12" t="s">
        <v>79</v>
      </c>
      <c r="AY212" s="152" t="s">
        <v>178</v>
      </c>
    </row>
    <row r="213" spans="2:65" s="12" customFormat="1" ht="20.399999999999999">
      <c r="B213" s="150"/>
      <c r="D213" s="151" t="s">
        <v>189</v>
      </c>
      <c r="E213" s="152" t="s">
        <v>32</v>
      </c>
      <c r="F213" s="153" t="s">
        <v>2029</v>
      </c>
      <c r="H213" s="152" t="s">
        <v>32</v>
      </c>
      <c r="I213" s="154"/>
      <c r="L213" s="150"/>
      <c r="M213" s="155"/>
      <c r="T213" s="156"/>
      <c r="AT213" s="152" t="s">
        <v>189</v>
      </c>
      <c r="AU213" s="152" t="s">
        <v>88</v>
      </c>
      <c r="AV213" s="12" t="s">
        <v>86</v>
      </c>
      <c r="AW213" s="12" t="s">
        <v>41</v>
      </c>
      <c r="AX213" s="12" t="s">
        <v>79</v>
      </c>
      <c r="AY213" s="152" t="s">
        <v>178</v>
      </c>
    </row>
    <row r="214" spans="2:65" s="12" customFormat="1" ht="10.199999999999999">
      <c r="B214" s="150"/>
      <c r="D214" s="151" t="s">
        <v>189</v>
      </c>
      <c r="E214" s="152" t="s">
        <v>32</v>
      </c>
      <c r="F214" s="153" t="s">
        <v>283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3601</v>
      </c>
      <c r="H215" s="160">
        <v>281.11500000000001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79</v>
      </c>
      <c r="AY215" s="158" t="s">
        <v>178</v>
      </c>
    </row>
    <row r="216" spans="2:65" s="13" customFormat="1" ht="20.399999999999999">
      <c r="B216" s="157"/>
      <c r="D216" s="151" t="s">
        <v>189</v>
      </c>
      <c r="E216" s="158" t="s">
        <v>32</v>
      </c>
      <c r="F216" s="159" t="s">
        <v>3602</v>
      </c>
      <c r="H216" s="160">
        <v>36.615000000000002</v>
      </c>
      <c r="I216" s="161"/>
      <c r="L216" s="157"/>
      <c r="M216" s="162"/>
      <c r="T216" s="163"/>
      <c r="AT216" s="158" t="s">
        <v>189</v>
      </c>
      <c r="AU216" s="158" t="s">
        <v>88</v>
      </c>
      <c r="AV216" s="13" t="s">
        <v>88</v>
      </c>
      <c r="AW216" s="13" t="s">
        <v>41</v>
      </c>
      <c r="AX216" s="13" t="s">
        <v>79</v>
      </c>
      <c r="AY216" s="158" t="s">
        <v>178</v>
      </c>
    </row>
    <row r="217" spans="2:65" s="14" customFormat="1" ht="10.199999999999999">
      <c r="B217" s="164"/>
      <c r="D217" s="151" t="s">
        <v>189</v>
      </c>
      <c r="E217" s="165" t="s">
        <v>32</v>
      </c>
      <c r="F217" s="166" t="s">
        <v>192</v>
      </c>
      <c r="H217" s="167">
        <v>317.73</v>
      </c>
      <c r="I217" s="168"/>
      <c r="L217" s="164"/>
      <c r="M217" s="169"/>
      <c r="T217" s="170"/>
      <c r="AT217" s="165" t="s">
        <v>189</v>
      </c>
      <c r="AU217" s="165" t="s">
        <v>88</v>
      </c>
      <c r="AV217" s="14" t="s">
        <v>185</v>
      </c>
      <c r="AW217" s="14" t="s">
        <v>41</v>
      </c>
      <c r="AX217" s="14" t="s">
        <v>86</v>
      </c>
      <c r="AY217" s="165" t="s">
        <v>178</v>
      </c>
    </row>
    <row r="218" spans="2:65" s="1" customFormat="1" ht="55.5" customHeight="1">
      <c r="B218" s="34"/>
      <c r="C218" s="133" t="s">
        <v>290</v>
      </c>
      <c r="D218" s="133" t="s">
        <v>180</v>
      </c>
      <c r="E218" s="134" t="s">
        <v>291</v>
      </c>
      <c r="F218" s="135" t="s">
        <v>292</v>
      </c>
      <c r="G218" s="136" t="s">
        <v>277</v>
      </c>
      <c r="H218" s="137">
        <v>136.16999999999999</v>
      </c>
      <c r="I218" s="138"/>
      <c r="J218" s="139">
        <f>ROUND(I218*H218,2)</f>
        <v>0</v>
      </c>
      <c r="K218" s="135" t="s">
        <v>184</v>
      </c>
      <c r="L218" s="34"/>
      <c r="M218" s="140" t="s">
        <v>32</v>
      </c>
      <c r="N218" s="141" t="s">
        <v>50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185</v>
      </c>
      <c r="AT218" s="144" t="s">
        <v>180</v>
      </c>
      <c r="AU218" s="144" t="s">
        <v>88</v>
      </c>
      <c r="AY218" s="18" t="s">
        <v>178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86</v>
      </c>
      <c r="BK218" s="145">
        <f>ROUND(I218*H218,2)</f>
        <v>0</v>
      </c>
      <c r="BL218" s="18" t="s">
        <v>185</v>
      </c>
      <c r="BM218" s="144" t="s">
        <v>3603</v>
      </c>
    </row>
    <row r="219" spans="2:65" s="1" customFormat="1" ht="10.199999999999999">
      <c r="B219" s="34"/>
      <c r="D219" s="146" t="s">
        <v>187</v>
      </c>
      <c r="F219" s="147" t="s">
        <v>294</v>
      </c>
      <c r="I219" s="148"/>
      <c r="L219" s="34"/>
      <c r="M219" s="149"/>
      <c r="T219" s="55"/>
      <c r="AT219" s="18" t="s">
        <v>187</v>
      </c>
      <c r="AU219" s="18" t="s">
        <v>88</v>
      </c>
    </row>
    <row r="220" spans="2:65" s="12" customFormat="1" ht="10.199999999999999">
      <c r="B220" s="150"/>
      <c r="D220" s="151" t="s">
        <v>189</v>
      </c>
      <c r="E220" s="152" t="s">
        <v>32</v>
      </c>
      <c r="F220" s="153" t="s">
        <v>190</v>
      </c>
      <c r="H220" s="152" t="s">
        <v>32</v>
      </c>
      <c r="I220" s="154"/>
      <c r="L220" s="150"/>
      <c r="M220" s="155"/>
      <c r="T220" s="156"/>
      <c r="AT220" s="152" t="s">
        <v>189</v>
      </c>
      <c r="AU220" s="152" t="s">
        <v>88</v>
      </c>
      <c r="AV220" s="12" t="s">
        <v>86</v>
      </c>
      <c r="AW220" s="12" t="s">
        <v>41</v>
      </c>
      <c r="AX220" s="12" t="s">
        <v>79</v>
      </c>
      <c r="AY220" s="152" t="s">
        <v>178</v>
      </c>
    </row>
    <row r="221" spans="2:65" s="12" customFormat="1" ht="10.199999999999999">
      <c r="B221" s="150"/>
      <c r="D221" s="151" t="s">
        <v>189</v>
      </c>
      <c r="E221" s="152" t="s">
        <v>32</v>
      </c>
      <c r="F221" s="153" t="s">
        <v>3556</v>
      </c>
      <c r="H221" s="152" t="s">
        <v>32</v>
      </c>
      <c r="I221" s="154"/>
      <c r="L221" s="150"/>
      <c r="M221" s="155"/>
      <c r="T221" s="156"/>
      <c r="AT221" s="152" t="s">
        <v>189</v>
      </c>
      <c r="AU221" s="152" t="s">
        <v>88</v>
      </c>
      <c r="AV221" s="12" t="s">
        <v>86</v>
      </c>
      <c r="AW221" s="12" t="s">
        <v>41</v>
      </c>
      <c r="AX221" s="12" t="s">
        <v>79</v>
      </c>
      <c r="AY221" s="152" t="s">
        <v>178</v>
      </c>
    </row>
    <row r="222" spans="2:65" s="12" customFormat="1" ht="10.199999999999999">
      <c r="B222" s="150"/>
      <c r="D222" s="151" t="s">
        <v>189</v>
      </c>
      <c r="E222" s="152" t="s">
        <v>32</v>
      </c>
      <c r="F222" s="153" t="s">
        <v>3557</v>
      </c>
      <c r="H222" s="152" t="s">
        <v>32</v>
      </c>
      <c r="I222" s="154"/>
      <c r="L222" s="150"/>
      <c r="M222" s="155"/>
      <c r="T222" s="156"/>
      <c r="AT222" s="152" t="s">
        <v>189</v>
      </c>
      <c r="AU222" s="152" t="s">
        <v>88</v>
      </c>
      <c r="AV222" s="12" t="s">
        <v>86</v>
      </c>
      <c r="AW222" s="12" t="s">
        <v>41</v>
      </c>
      <c r="AX222" s="12" t="s">
        <v>79</v>
      </c>
      <c r="AY222" s="152" t="s">
        <v>178</v>
      </c>
    </row>
    <row r="223" spans="2:65" s="12" customFormat="1" ht="10.199999999999999">
      <c r="B223" s="150"/>
      <c r="D223" s="151" t="s">
        <v>189</v>
      </c>
      <c r="E223" s="152" t="s">
        <v>32</v>
      </c>
      <c r="F223" s="153" t="s">
        <v>3558</v>
      </c>
      <c r="H223" s="152" t="s">
        <v>32</v>
      </c>
      <c r="I223" s="154"/>
      <c r="L223" s="150"/>
      <c r="M223" s="155"/>
      <c r="T223" s="156"/>
      <c r="AT223" s="152" t="s">
        <v>189</v>
      </c>
      <c r="AU223" s="152" t="s">
        <v>88</v>
      </c>
      <c r="AV223" s="12" t="s">
        <v>86</v>
      </c>
      <c r="AW223" s="12" t="s">
        <v>41</v>
      </c>
      <c r="AX223" s="12" t="s">
        <v>79</v>
      </c>
      <c r="AY223" s="152" t="s">
        <v>178</v>
      </c>
    </row>
    <row r="224" spans="2:65" s="12" customFormat="1" ht="20.399999999999999">
      <c r="B224" s="150"/>
      <c r="D224" s="151" t="s">
        <v>189</v>
      </c>
      <c r="E224" s="152" t="s">
        <v>32</v>
      </c>
      <c r="F224" s="153" t="s">
        <v>281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20.399999999999999">
      <c r="B225" s="150"/>
      <c r="D225" s="151" t="s">
        <v>189</v>
      </c>
      <c r="E225" s="152" t="s">
        <v>32</v>
      </c>
      <c r="F225" s="153" t="s">
        <v>2029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2" customFormat="1" ht="10.199999999999999">
      <c r="B226" s="150"/>
      <c r="D226" s="151" t="s">
        <v>189</v>
      </c>
      <c r="E226" s="152" t="s">
        <v>32</v>
      </c>
      <c r="F226" s="153" t="s">
        <v>283</v>
      </c>
      <c r="H226" s="152" t="s">
        <v>32</v>
      </c>
      <c r="I226" s="154"/>
      <c r="L226" s="150"/>
      <c r="M226" s="155"/>
      <c r="T226" s="156"/>
      <c r="AT226" s="152" t="s">
        <v>189</v>
      </c>
      <c r="AU226" s="152" t="s">
        <v>88</v>
      </c>
      <c r="AV226" s="12" t="s">
        <v>86</v>
      </c>
      <c r="AW226" s="12" t="s">
        <v>41</v>
      </c>
      <c r="AX226" s="12" t="s">
        <v>79</v>
      </c>
      <c r="AY226" s="152" t="s">
        <v>178</v>
      </c>
    </row>
    <row r="227" spans="2:65" s="13" customFormat="1" ht="10.199999999999999">
      <c r="B227" s="157"/>
      <c r="D227" s="151" t="s">
        <v>189</v>
      </c>
      <c r="E227" s="158" t="s">
        <v>32</v>
      </c>
      <c r="F227" s="159" t="s">
        <v>3604</v>
      </c>
      <c r="H227" s="160">
        <v>120.47799999999999</v>
      </c>
      <c r="I227" s="161"/>
      <c r="L227" s="157"/>
      <c r="M227" s="162"/>
      <c r="T227" s="163"/>
      <c r="AT227" s="158" t="s">
        <v>189</v>
      </c>
      <c r="AU227" s="158" t="s">
        <v>88</v>
      </c>
      <c r="AV227" s="13" t="s">
        <v>88</v>
      </c>
      <c r="AW227" s="13" t="s">
        <v>41</v>
      </c>
      <c r="AX227" s="13" t="s">
        <v>79</v>
      </c>
      <c r="AY227" s="158" t="s">
        <v>178</v>
      </c>
    </row>
    <row r="228" spans="2:65" s="13" customFormat="1" ht="20.399999999999999">
      <c r="B228" s="157"/>
      <c r="D228" s="151" t="s">
        <v>189</v>
      </c>
      <c r="E228" s="158" t="s">
        <v>32</v>
      </c>
      <c r="F228" s="159" t="s">
        <v>3605</v>
      </c>
      <c r="H228" s="160">
        <v>15.692</v>
      </c>
      <c r="I228" s="161"/>
      <c r="L228" s="157"/>
      <c r="M228" s="162"/>
      <c r="T228" s="163"/>
      <c r="AT228" s="158" t="s">
        <v>189</v>
      </c>
      <c r="AU228" s="158" t="s">
        <v>88</v>
      </c>
      <c r="AV228" s="13" t="s">
        <v>88</v>
      </c>
      <c r="AW228" s="13" t="s">
        <v>41</v>
      </c>
      <c r="AX228" s="13" t="s">
        <v>79</v>
      </c>
      <c r="AY228" s="158" t="s">
        <v>178</v>
      </c>
    </row>
    <row r="229" spans="2:65" s="14" customFormat="1" ht="10.199999999999999">
      <c r="B229" s="164"/>
      <c r="D229" s="151" t="s">
        <v>189</v>
      </c>
      <c r="E229" s="165" t="s">
        <v>32</v>
      </c>
      <c r="F229" s="166" t="s">
        <v>192</v>
      </c>
      <c r="H229" s="167">
        <v>136.16999999999999</v>
      </c>
      <c r="I229" s="168"/>
      <c r="L229" s="164"/>
      <c r="M229" s="169"/>
      <c r="T229" s="170"/>
      <c r="AT229" s="165" t="s">
        <v>189</v>
      </c>
      <c r="AU229" s="165" t="s">
        <v>88</v>
      </c>
      <c r="AV229" s="14" t="s">
        <v>185</v>
      </c>
      <c r="AW229" s="14" t="s">
        <v>41</v>
      </c>
      <c r="AX229" s="14" t="s">
        <v>86</v>
      </c>
      <c r="AY229" s="165" t="s">
        <v>178</v>
      </c>
    </row>
    <row r="230" spans="2:65" s="1" customFormat="1" ht="37.799999999999997" customHeight="1">
      <c r="B230" s="34"/>
      <c r="C230" s="133" t="s">
        <v>8</v>
      </c>
      <c r="D230" s="133" t="s">
        <v>180</v>
      </c>
      <c r="E230" s="134" t="s">
        <v>301</v>
      </c>
      <c r="F230" s="135" t="s">
        <v>302</v>
      </c>
      <c r="G230" s="136" t="s">
        <v>277</v>
      </c>
      <c r="H230" s="137">
        <v>19.709</v>
      </c>
      <c r="I230" s="138"/>
      <c r="J230" s="139">
        <f>ROUND(I230*H230,2)</f>
        <v>0</v>
      </c>
      <c r="K230" s="135" t="s">
        <v>184</v>
      </c>
      <c r="L230" s="34"/>
      <c r="M230" s="140" t="s">
        <v>32</v>
      </c>
      <c r="N230" s="141" t="s">
        <v>50</v>
      </c>
      <c r="P230" s="142">
        <f>O230*H230</f>
        <v>0</v>
      </c>
      <c r="Q230" s="142">
        <v>0</v>
      </c>
      <c r="R230" s="142">
        <f>Q230*H230</f>
        <v>0</v>
      </c>
      <c r="S230" s="142">
        <v>0</v>
      </c>
      <c r="T230" s="143">
        <f>S230*H230</f>
        <v>0</v>
      </c>
      <c r="AR230" s="144" t="s">
        <v>185</v>
      </c>
      <c r="AT230" s="144" t="s">
        <v>180</v>
      </c>
      <c r="AU230" s="144" t="s">
        <v>88</v>
      </c>
      <c r="AY230" s="18" t="s">
        <v>178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86</v>
      </c>
      <c r="BK230" s="145">
        <f>ROUND(I230*H230,2)</f>
        <v>0</v>
      </c>
      <c r="BL230" s="18" t="s">
        <v>185</v>
      </c>
      <c r="BM230" s="144" t="s">
        <v>3606</v>
      </c>
    </row>
    <row r="231" spans="2:65" s="1" customFormat="1" ht="10.199999999999999">
      <c r="B231" s="34"/>
      <c r="D231" s="146" t="s">
        <v>187</v>
      </c>
      <c r="F231" s="147" t="s">
        <v>304</v>
      </c>
      <c r="I231" s="148"/>
      <c r="L231" s="34"/>
      <c r="M231" s="149"/>
      <c r="T231" s="55"/>
      <c r="AT231" s="18" t="s">
        <v>187</v>
      </c>
      <c r="AU231" s="18" t="s">
        <v>88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190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2" customFormat="1" ht="10.199999999999999">
      <c r="B233" s="150"/>
      <c r="D233" s="151" t="s">
        <v>189</v>
      </c>
      <c r="E233" s="152" t="s">
        <v>32</v>
      </c>
      <c r="F233" s="153" t="s">
        <v>3556</v>
      </c>
      <c r="H233" s="152" t="s">
        <v>32</v>
      </c>
      <c r="I233" s="154"/>
      <c r="L233" s="150"/>
      <c r="M233" s="155"/>
      <c r="T233" s="156"/>
      <c r="AT233" s="152" t="s">
        <v>189</v>
      </c>
      <c r="AU233" s="152" t="s">
        <v>88</v>
      </c>
      <c r="AV233" s="12" t="s">
        <v>86</v>
      </c>
      <c r="AW233" s="12" t="s">
        <v>41</v>
      </c>
      <c r="AX233" s="12" t="s">
        <v>79</v>
      </c>
      <c r="AY233" s="152" t="s">
        <v>178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3557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2" customFormat="1" ht="10.199999999999999">
      <c r="B235" s="150"/>
      <c r="D235" s="151" t="s">
        <v>189</v>
      </c>
      <c r="E235" s="152" t="s">
        <v>32</v>
      </c>
      <c r="F235" s="153" t="s">
        <v>3558</v>
      </c>
      <c r="H235" s="152" t="s">
        <v>32</v>
      </c>
      <c r="I235" s="154"/>
      <c r="L235" s="150"/>
      <c r="M235" s="155"/>
      <c r="T235" s="156"/>
      <c r="AT235" s="152" t="s">
        <v>189</v>
      </c>
      <c r="AU235" s="152" t="s">
        <v>88</v>
      </c>
      <c r="AV235" s="12" t="s">
        <v>86</v>
      </c>
      <c r="AW235" s="12" t="s">
        <v>41</v>
      </c>
      <c r="AX235" s="12" t="s">
        <v>79</v>
      </c>
      <c r="AY235" s="152" t="s">
        <v>178</v>
      </c>
    </row>
    <row r="236" spans="2:65" s="12" customFormat="1" ht="10.199999999999999">
      <c r="B236" s="150"/>
      <c r="D236" s="151" t="s">
        <v>189</v>
      </c>
      <c r="E236" s="152" t="s">
        <v>32</v>
      </c>
      <c r="F236" s="153" t="s">
        <v>206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3" customFormat="1" ht="10.199999999999999">
      <c r="B237" s="157"/>
      <c r="D237" s="151" t="s">
        <v>189</v>
      </c>
      <c r="E237" s="158" t="s">
        <v>32</v>
      </c>
      <c r="F237" s="159" t="s">
        <v>3607</v>
      </c>
      <c r="H237" s="160">
        <v>2.0870000000000002</v>
      </c>
      <c r="I237" s="161"/>
      <c r="L237" s="157"/>
      <c r="M237" s="162"/>
      <c r="T237" s="163"/>
      <c r="AT237" s="158" t="s">
        <v>189</v>
      </c>
      <c r="AU237" s="158" t="s">
        <v>88</v>
      </c>
      <c r="AV237" s="13" t="s">
        <v>88</v>
      </c>
      <c r="AW237" s="13" t="s">
        <v>41</v>
      </c>
      <c r="AX237" s="13" t="s">
        <v>79</v>
      </c>
      <c r="AY237" s="158" t="s">
        <v>178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3608</v>
      </c>
      <c r="H238" s="160">
        <v>7.1609999999999996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3" customFormat="1" ht="10.199999999999999">
      <c r="B239" s="157"/>
      <c r="D239" s="151" t="s">
        <v>189</v>
      </c>
      <c r="E239" s="158" t="s">
        <v>32</v>
      </c>
      <c r="F239" s="159" t="s">
        <v>3609</v>
      </c>
      <c r="H239" s="160">
        <v>7.1609999999999996</v>
      </c>
      <c r="I239" s="161"/>
      <c r="L239" s="157"/>
      <c r="M239" s="162"/>
      <c r="T239" s="163"/>
      <c r="AT239" s="158" t="s">
        <v>189</v>
      </c>
      <c r="AU239" s="158" t="s">
        <v>88</v>
      </c>
      <c r="AV239" s="13" t="s">
        <v>88</v>
      </c>
      <c r="AW239" s="13" t="s">
        <v>41</v>
      </c>
      <c r="AX239" s="13" t="s">
        <v>79</v>
      </c>
      <c r="AY239" s="158" t="s">
        <v>178</v>
      </c>
    </row>
    <row r="240" spans="2:65" s="13" customFormat="1" ht="10.199999999999999">
      <c r="B240" s="157"/>
      <c r="D240" s="151" t="s">
        <v>189</v>
      </c>
      <c r="E240" s="158" t="s">
        <v>32</v>
      </c>
      <c r="F240" s="159" t="s">
        <v>3610</v>
      </c>
      <c r="H240" s="160">
        <v>1.65</v>
      </c>
      <c r="I240" s="161"/>
      <c r="L240" s="157"/>
      <c r="M240" s="162"/>
      <c r="T240" s="163"/>
      <c r="AT240" s="158" t="s">
        <v>189</v>
      </c>
      <c r="AU240" s="158" t="s">
        <v>88</v>
      </c>
      <c r="AV240" s="13" t="s">
        <v>88</v>
      </c>
      <c r="AW240" s="13" t="s">
        <v>41</v>
      </c>
      <c r="AX240" s="13" t="s">
        <v>79</v>
      </c>
      <c r="AY240" s="158" t="s">
        <v>178</v>
      </c>
    </row>
    <row r="241" spans="2:65" s="13" customFormat="1" ht="10.199999999999999">
      <c r="B241" s="157"/>
      <c r="D241" s="151" t="s">
        <v>189</v>
      </c>
      <c r="E241" s="158" t="s">
        <v>32</v>
      </c>
      <c r="F241" s="159" t="s">
        <v>3611</v>
      </c>
      <c r="H241" s="160">
        <v>1.65</v>
      </c>
      <c r="I241" s="161"/>
      <c r="L241" s="157"/>
      <c r="M241" s="162"/>
      <c r="T241" s="163"/>
      <c r="AT241" s="158" t="s">
        <v>189</v>
      </c>
      <c r="AU241" s="158" t="s">
        <v>88</v>
      </c>
      <c r="AV241" s="13" t="s">
        <v>88</v>
      </c>
      <c r="AW241" s="13" t="s">
        <v>41</v>
      </c>
      <c r="AX241" s="13" t="s">
        <v>79</v>
      </c>
      <c r="AY241" s="158" t="s">
        <v>178</v>
      </c>
    </row>
    <row r="242" spans="2:65" s="14" customFormat="1" ht="10.199999999999999">
      <c r="B242" s="164"/>
      <c r="D242" s="151" t="s">
        <v>189</v>
      </c>
      <c r="E242" s="165" t="s">
        <v>32</v>
      </c>
      <c r="F242" s="166" t="s">
        <v>192</v>
      </c>
      <c r="H242" s="167">
        <v>19.709</v>
      </c>
      <c r="I242" s="168"/>
      <c r="L242" s="164"/>
      <c r="M242" s="169"/>
      <c r="T242" s="170"/>
      <c r="AT242" s="165" t="s">
        <v>189</v>
      </c>
      <c r="AU242" s="165" t="s">
        <v>88</v>
      </c>
      <c r="AV242" s="14" t="s">
        <v>185</v>
      </c>
      <c r="AW242" s="14" t="s">
        <v>41</v>
      </c>
      <c r="AX242" s="14" t="s">
        <v>86</v>
      </c>
      <c r="AY242" s="165" t="s">
        <v>178</v>
      </c>
    </row>
    <row r="243" spans="2:65" s="1" customFormat="1" ht="37.799999999999997" customHeight="1">
      <c r="B243" s="34"/>
      <c r="C243" s="133" t="s">
        <v>310</v>
      </c>
      <c r="D243" s="133" t="s">
        <v>180</v>
      </c>
      <c r="E243" s="134" t="s">
        <v>311</v>
      </c>
      <c r="F243" s="135" t="s">
        <v>312</v>
      </c>
      <c r="G243" s="136" t="s">
        <v>234</v>
      </c>
      <c r="H243" s="137">
        <v>655.44500000000005</v>
      </c>
      <c r="I243" s="138"/>
      <c r="J243" s="139">
        <f>ROUND(I243*H243,2)</f>
        <v>0</v>
      </c>
      <c r="K243" s="135" t="s">
        <v>184</v>
      </c>
      <c r="L243" s="34"/>
      <c r="M243" s="140" t="s">
        <v>32</v>
      </c>
      <c r="N243" s="141" t="s">
        <v>50</v>
      </c>
      <c r="P243" s="142">
        <f>O243*H243</f>
        <v>0</v>
      </c>
      <c r="Q243" s="142">
        <v>5.8E-4</v>
      </c>
      <c r="R243" s="142">
        <f>Q243*H243</f>
        <v>0.38015810000000005</v>
      </c>
      <c r="S243" s="142">
        <v>0</v>
      </c>
      <c r="T243" s="143">
        <f>S243*H243</f>
        <v>0</v>
      </c>
      <c r="AR243" s="144" t="s">
        <v>185</v>
      </c>
      <c r="AT243" s="144" t="s">
        <v>180</v>
      </c>
      <c r="AU243" s="144" t="s">
        <v>88</v>
      </c>
      <c r="AY243" s="18" t="s">
        <v>178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86</v>
      </c>
      <c r="BK243" s="145">
        <f>ROUND(I243*H243,2)</f>
        <v>0</v>
      </c>
      <c r="BL243" s="18" t="s">
        <v>185</v>
      </c>
      <c r="BM243" s="144" t="s">
        <v>3612</v>
      </c>
    </row>
    <row r="244" spans="2:65" s="1" customFormat="1" ht="10.199999999999999">
      <c r="B244" s="34"/>
      <c r="D244" s="146" t="s">
        <v>187</v>
      </c>
      <c r="F244" s="147" t="s">
        <v>314</v>
      </c>
      <c r="I244" s="148"/>
      <c r="L244" s="34"/>
      <c r="M244" s="149"/>
      <c r="T244" s="55"/>
      <c r="AT244" s="18" t="s">
        <v>187</v>
      </c>
      <c r="AU244" s="18" t="s">
        <v>88</v>
      </c>
    </row>
    <row r="245" spans="2:65" s="12" customFormat="1" ht="10.199999999999999">
      <c r="B245" s="150"/>
      <c r="D245" s="151" t="s">
        <v>189</v>
      </c>
      <c r="E245" s="152" t="s">
        <v>32</v>
      </c>
      <c r="F245" s="153" t="s">
        <v>190</v>
      </c>
      <c r="H245" s="152" t="s">
        <v>32</v>
      </c>
      <c r="I245" s="154"/>
      <c r="L245" s="150"/>
      <c r="M245" s="155"/>
      <c r="T245" s="156"/>
      <c r="AT245" s="152" t="s">
        <v>189</v>
      </c>
      <c r="AU245" s="152" t="s">
        <v>88</v>
      </c>
      <c r="AV245" s="12" t="s">
        <v>86</v>
      </c>
      <c r="AW245" s="12" t="s">
        <v>41</v>
      </c>
      <c r="AX245" s="12" t="s">
        <v>79</v>
      </c>
      <c r="AY245" s="152" t="s">
        <v>178</v>
      </c>
    </row>
    <row r="246" spans="2:65" s="12" customFormat="1" ht="10.199999999999999">
      <c r="B246" s="150"/>
      <c r="D246" s="151" t="s">
        <v>189</v>
      </c>
      <c r="E246" s="152" t="s">
        <v>32</v>
      </c>
      <c r="F246" s="153" t="s">
        <v>3556</v>
      </c>
      <c r="H246" s="152" t="s">
        <v>32</v>
      </c>
      <c r="I246" s="154"/>
      <c r="L246" s="150"/>
      <c r="M246" s="155"/>
      <c r="T246" s="156"/>
      <c r="AT246" s="152" t="s">
        <v>189</v>
      </c>
      <c r="AU246" s="152" t="s">
        <v>88</v>
      </c>
      <c r="AV246" s="12" t="s">
        <v>86</v>
      </c>
      <c r="AW246" s="12" t="s">
        <v>41</v>
      </c>
      <c r="AX246" s="12" t="s">
        <v>79</v>
      </c>
      <c r="AY246" s="152" t="s">
        <v>178</v>
      </c>
    </row>
    <row r="247" spans="2:65" s="12" customFormat="1" ht="10.199999999999999">
      <c r="B247" s="150"/>
      <c r="D247" s="151" t="s">
        <v>189</v>
      </c>
      <c r="E247" s="152" t="s">
        <v>32</v>
      </c>
      <c r="F247" s="153" t="s">
        <v>3557</v>
      </c>
      <c r="H247" s="152" t="s">
        <v>32</v>
      </c>
      <c r="I247" s="154"/>
      <c r="L247" s="150"/>
      <c r="M247" s="155"/>
      <c r="T247" s="156"/>
      <c r="AT247" s="152" t="s">
        <v>189</v>
      </c>
      <c r="AU247" s="152" t="s">
        <v>88</v>
      </c>
      <c r="AV247" s="12" t="s">
        <v>86</v>
      </c>
      <c r="AW247" s="12" t="s">
        <v>41</v>
      </c>
      <c r="AX247" s="12" t="s">
        <v>79</v>
      </c>
      <c r="AY247" s="152" t="s">
        <v>178</v>
      </c>
    </row>
    <row r="248" spans="2:65" s="12" customFormat="1" ht="10.199999999999999">
      <c r="B248" s="150"/>
      <c r="D248" s="151" t="s">
        <v>189</v>
      </c>
      <c r="E248" s="152" t="s">
        <v>32</v>
      </c>
      <c r="F248" s="153" t="s">
        <v>3558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2" customFormat="1" ht="10.199999999999999">
      <c r="B249" s="150"/>
      <c r="D249" s="151" t="s">
        <v>189</v>
      </c>
      <c r="E249" s="152" t="s">
        <v>32</v>
      </c>
      <c r="F249" s="153" t="s">
        <v>283</v>
      </c>
      <c r="H249" s="152" t="s">
        <v>32</v>
      </c>
      <c r="I249" s="154"/>
      <c r="L249" s="150"/>
      <c r="M249" s="155"/>
      <c r="T249" s="156"/>
      <c r="AT249" s="152" t="s">
        <v>189</v>
      </c>
      <c r="AU249" s="152" t="s">
        <v>88</v>
      </c>
      <c r="AV249" s="12" t="s">
        <v>86</v>
      </c>
      <c r="AW249" s="12" t="s">
        <v>41</v>
      </c>
      <c r="AX249" s="12" t="s">
        <v>79</v>
      </c>
      <c r="AY249" s="152" t="s">
        <v>178</v>
      </c>
    </row>
    <row r="250" spans="2:65" s="13" customFormat="1" ht="10.199999999999999">
      <c r="B250" s="157"/>
      <c r="D250" s="151" t="s">
        <v>189</v>
      </c>
      <c r="E250" s="158" t="s">
        <v>32</v>
      </c>
      <c r="F250" s="159" t="s">
        <v>3613</v>
      </c>
      <c r="H250" s="160">
        <v>655.44500000000005</v>
      </c>
      <c r="I250" s="161"/>
      <c r="L250" s="157"/>
      <c r="M250" s="162"/>
      <c r="T250" s="163"/>
      <c r="AT250" s="158" t="s">
        <v>189</v>
      </c>
      <c r="AU250" s="158" t="s">
        <v>88</v>
      </c>
      <c r="AV250" s="13" t="s">
        <v>88</v>
      </c>
      <c r="AW250" s="13" t="s">
        <v>41</v>
      </c>
      <c r="AX250" s="13" t="s">
        <v>79</v>
      </c>
      <c r="AY250" s="158" t="s">
        <v>178</v>
      </c>
    </row>
    <row r="251" spans="2:65" s="14" customFormat="1" ht="10.199999999999999">
      <c r="B251" s="164"/>
      <c r="D251" s="151" t="s">
        <v>189</v>
      </c>
      <c r="E251" s="165" t="s">
        <v>32</v>
      </c>
      <c r="F251" s="166" t="s">
        <v>192</v>
      </c>
      <c r="H251" s="167">
        <v>655.44500000000005</v>
      </c>
      <c r="I251" s="168"/>
      <c r="L251" s="164"/>
      <c r="M251" s="169"/>
      <c r="T251" s="170"/>
      <c r="AT251" s="165" t="s">
        <v>189</v>
      </c>
      <c r="AU251" s="165" t="s">
        <v>88</v>
      </c>
      <c r="AV251" s="14" t="s">
        <v>185</v>
      </c>
      <c r="AW251" s="14" t="s">
        <v>41</v>
      </c>
      <c r="AX251" s="14" t="s">
        <v>86</v>
      </c>
      <c r="AY251" s="165" t="s">
        <v>178</v>
      </c>
    </row>
    <row r="252" spans="2:65" s="1" customFormat="1" ht="37.799999999999997" customHeight="1">
      <c r="B252" s="34"/>
      <c r="C252" s="133" t="s">
        <v>317</v>
      </c>
      <c r="D252" s="133" t="s">
        <v>180</v>
      </c>
      <c r="E252" s="134" t="s">
        <v>318</v>
      </c>
      <c r="F252" s="135" t="s">
        <v>319</v>
      </c>
      <c r="G252" s="136" t="s">
        <v>234</v>
      </c>
      <c r="H252" s="137">
        <v>74.724999999999994</v>
      </c>
      <c r="I252" s="138"/>
      <c r="J252" s="139">
        <f>ROUND(I252*H252,2)</f>
        <v>0</v>
      </c>
      <c r="K252" s="135" t="s">
        <v>184</v>
      </c>
      <c r="L252" s="34"/>
      <c r="M252" s="140" t="s">
        <v>32</v>
      </c>
      <c r="N252" s="141" t="s">
        <v>50</v>
      </c>
      <c r="P252" s="142">
        <f>O252*H252</f>
        <v>0</v>
      </c>
      <c r="Q252" s="142">
        <v>5.9000000000000003E-4</v>
      </c>
      <c r="R252" s="142">
        <f>Q252*H252</f>
        <v>4.4087750000000002E-2</v>
      </c>
      <c r="S252" s="142">
        <v>0</v>
      </c>
      <c r="T252" s="143">
        <f>S252*H252</f>
        <v>0</v>
      </c>
      <c r="AR252" s="144" t="s">
        <v>185</v>
      </c>
      <c r="AT252" s="144" t="s">
        <v>180</v>
      </c>
      <c r="AU252" s="144" t="s">
        <v>88</v>
      </c>
      <c r="AY252" s="18" t="s">
        <v>178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86</v>
      </c>
      <c r="BK252" s="145">
        <f>ROUND(I252*H252,2)</f>
        <v>0</v>
      </c>
      <c r="BL252" s="18" t="s">
        <v>185</v>
      </c>
      <c r="BM252" s="144" t="s">
        <v>3614</v>
      </c>
    </row>
    <row r="253" spans="2:65" s="1" customFormat="1" ht="10.199999999999999">
      <c r="B253" s="34"/>
      <c r="D253" s="146" t="s">
        <v>187</v>
      </c>
      <c r="F253" s="147" t="s">
        <v>321</v>
      </c>
      <c r="I253" s="148"/>
      <c r="L253" s="34"/>
      <c r="M253" s="149"/>
      <c r="T253" s="55"/>
      <c r="AT253" s="18" t="s">
        <v>187</v>
      </c>
      <c r="AU253" s="18" t="s">
        <v>88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190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2" customFormat="1" ht="10.199999999999999">
      <c r="B255" s="150"/>
      <c r="D255" s="151" t="s">
        <v>189</v>
      </c>
      <c r="E255" s="152" t="s">
        <v>32</v>
      </c>
      <c r="F255" s="153" t="s">
        <v>3556</v>
      </c>
      <c r="H255" s="152" t="s">
        <v>32</v>
      </c>
      <c r="I255" s="154"/>
      <c r="L255" s="150"/>
      <c r="M255" s="155"/>
      <c r="T255" s="156"/>
      <c r="AT255" s="152" t="s">
        <v>189</v>
      </c>
      <c r="AU255" s="152" t="s">
        <v>88</v>
      </c>
      <c r="AV255" s="12" t="s">
        <v>86</v>
      </c>
      <c r="AW255" s="12" t="s">
        <v>41</v>
      </c>
      <c r="AX255" s="12" t="s">
        <v>79</v>
      </c>
      <c r="AY255" s="152" t="s">
        <v>178</v>
      </c>
    </row>
    <row r="256" spans="2:65" s="12" customFormat="1" ht="10.199999999999999">
      <c r="B256" s="150"/>
      <c r="D256" s="151" t="s">
        <v>189</v>
      </c>
      <c r="E256" s="152" t="s">
        <v>32</v>
      </c>
      <c r="F256" s="153" t="s">
        <v>3557</v>
      </c>
      <c r="H256" s="152" t="s">
        <v>32</v>
      </c>
      <c r="I256" s="154"/>
      <c r="L256" s="150"/>
      <c r="M256" s="155"/>
      <c r="T256" s="156"/>
      <c r="AT256" s="152" t="s">
        <v>189</v>
      </c>
      <c r="AU256" s="152" t="s">
        <v>88</v>
      </c>
      <c r="AV256" s="12" t="s">
        <v>86</v>
      </c>
      <c r="AW256" s="12" t="s">
        <v>41</v>
      </c>
      <c r="AX256" s="12" t="s">
        <v>79</v>
      </c>
      <c r="AY256" s="152" t="s">
        <v>178</v>
      </c>
    </row>
    <row r="257" spans="2:65" s="12" customFormat="1" ht="10.199999999999999">
      <c r="B257" s="150"/>
      <c r="D257" s="151" t="s">
        <v>189</v>
      </c>
      <c r="E257" s="152" t="s">
        <v>32</v>
      </c>
      <c r="F257" s="153" t="s">
        <v>3558</v>
      </c>
      <c r="H257" s="152" t="s">
        <v>32</v>
      </c>
      <c r="I257" s="154"/>
      <c r="L257" s="150"/>
      <c r="M257" s="155"/>
      <c r="T257" s="156"/>
      <c r="AT257" s="152" t="s">
        <v>189</v>
      </c>
      <c r="AU257" s="152" t="s">
        <v>88</v>
      </c>
      <c r="AV257" s="12" t="s">
        <v>86</v>
      </c>
      <c r="AW257" s="12" t="s">
        <v>41</v>
      </c>
      <c r="AX257" s="12" t="s">
        <v>79</v>
      </c>
      <c r="AY257" s="152" t="s">
        <v>178</v>
      </c>
    </row>
    <row r="258" spans="2:65" s="12" customFormat="1" ht="10.199999999999999">
      <c r="B258" s="150"/>
      <c r="D258" s="151" t="s">
        <v>189</v>
      </c>
      <c r="E258" s="152" t="s">
        <v>32</v>
      </c>
      <c r="F258" s="153" t="s">
        <v>283</v>
      </c>
      <c r="H258" s="152" t="s">
        <v>32</v>
      </c>
      <c r="I258" s="154"/>
      <c r="L258" s="150"/>
      <c r="M258" s="155"/>
      <c r="T258" s="156"/>
      <c r="AT258" s="152" t="s">
        <v>189</v>
      </c>
      <c r="AU258" s="152" t="s">
        <v>88</v>
      </c>
      <c r="AV258" s="12" t="s">
        <v>86</v>
      </c>
      <c r="AW258" s="12" t="s">
        <v>41</v>
      </c>
      <c r="AX258" s="12" t="s">
        <v>79</v>
      </c>
      <c r="AY258" s="152" t="s">
        <v>178</v>
      </c>
    </row>
    <row r="259" spans="2:65" s="13" customFormat="1" ht="10.199999999999999">
      <c r="B259" s="157"/>
      <c r="D259" s="151" t="s">
        <v>189</v>
      </c>
      <c r="E259" s="158" t="s">
        <v>32</v>
      </c>
      <c r="F259" s="159" t="s">
        <v>3615</v>
      </c>
      <c r="H259" s="160">
        <v>74.724999999999994</v>
      </c>
      <c r="I259" s="161"/>
      <c r="L259" s="157"/>
      <c r="M259" s="162"/>
      <c r="T259" s="163"/>
      <c r="AT259" s="158" t="s">
        <v>189</v>
      </c>
      <c r="AU259" s="158" t="s">
        <v>88</v>
      </c>
      <c r="AV259" s="13" t="s">
        <v>88</v>
      </c>
      <c r="AW259" s="13" t="s">
        <v>41</v>
      </c>
      <c r="AX259" s="13" t="s">
        <v>79</v>
      </c>
      <c r="AY259" s="158" t="s">
        <v>178</v>
      </c>
    </row>
    <row r="260" spans="2:65" s="14" customFormat="1" ht="10.199999999999999">
      <c r="B260" s="164"/>
      <c r="D260" s="151" t="s">
        <v>189</v>
      </c>
      <c r="E260" s="165" t="s">
        <v>32</v>
      </c>
      <c r="F260" s="166" t="s">
        <v>192</v>
      </c>
      <c r="H260" s="167">
        <v>74.724999999999994</v>
      </c>
      <c r="I260" s="168"/>
      <c r="L260" s="164"/>
      <c r="M260" s="169"/>
      <c r="T260" s="170"/>
      <c r="AT260" s="165" t="s">
        <v>189</v>
      </c>
      <c r="AU260" s="165" t="s">
        <v>88</v>
      </c>
      <c r="AV260" s="14" t="s">
        <v>185</v>
      </c>
      <c r="AW260" s="14" t="s">
        <v>41</v>
      </c>
      <c r="AX260" s="14" t="s">
        <v>86</v>
      </c>
      <c r="AY260" s="165" t="s">
        <v>178</v>
      </c>
    </row>
    <row r="261" spans="2:65" s="1" customFormat="1" ht="37.799999999999997" customHeight="1">
      <c r="B261" s="34"/>
      <c r="C261" s="133" t="s">
        <v>324</v>
      </c>
      <c r="D261" s="133" t="s">
        <v>180</v>
      </c>
      <c r="E261" s="134" t="s">
        <v>325</v>
      </c>
      <c r="F261" s="135" t="s">
        <v>326</v>
      </c>
      <c r="G261" s="136" t="s">
        <v>234</v>
      </c>
      <c r="H261" s="137">
        <v>655.44500000000005</v>
      </c>
      <c r="I261" s="138"/>
      <c r="J261" s="139">
        <f>ROUND(I261*H261,2)</f>
        <v>0</v>
      </c>
      <c r="K261" s="135" t="s">
        <v>184</v>
      </c>
      <c r="L261" s="34"/>
      <c r="M261" s="140" t="s">
        <v>32</v>
      </c>
      <c r="N261" s="141" t="s">
        <v>50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185</v>
      </c>
      <c r="AT261" s="144" t="s">
        <v>180</v>
      </c>
      <c r="AU261" s="144" t="s">
        <v>88</v>
      </c>
      <c r="AY261" s="18" t="s">
        <v>178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86</v>
      </c>
      <c r="BK261" s="145">
        <f>ROUND(I261*H261,2)</f>
        <v>0</v>
      </c>
      <c r="BL261" s="18" t="s">
        <v>185</v>
      </c>
      <c r="BM261" s="144" t="s">
        <v>3616</v>
      </c>
    </row>
    <row r="262" spans="2:65" s="1" customFormat="1" ht="10.199999999999999">
      <c r="B262" s="34"/>
      <c r="D262" s="146" t="s">
        <v>187</v>
      </c>
      <c r="F262" s="147" t="s">
        <v>328</v>
      </c>
      <c r="I262" s="148"/>
      <c r="L262" s="34"/>
      <c r="M262" s="149"/>
      <c r="T262" s="55"/>
      <c r="AT262" s="18" t="s">
        <v>187</v>
      </c>
      <c r="AU262" s="18" t="s">
        <v>88</v>
      </c>
    </row>
    <row r="263" spans="2:65" s="13" customFormat="1" ht="10.199999999999999">
      <c r="B263" s="157"/>
      <c r="D263" s="151" t="s">
        <v>189</v>
      </c>
      <c r="E263" s="158" t="s">
        <v>32</v>
      </c>
      <c r="F263" s="159" t="s">
        <v>3617</v>
      </c>
      <c r="H263" s="160">
        <v>655.44500000000005</v>
      </c>
      <c r="I263" s="161"/>
      <c r="L263" s="157"/>
      <c r="M263" s="162"/>
      <c r="T263" s="163"/>
      <c r="AT263" s="158" t="s">
        <v>189</v>
      </c>
      <c r="AU263" s="158" t="s">
        <v>88</v>
      </c>
      <c r="AV263" s="13" t="s">
        <v>88</v>
      </c>
      <c r="AW263" s="13" t="s">
        <v>41</v>
      </c>
      <c r="AX263" s="13" t="s">
        <v>86</v>
      </c>
      <c r="AY263" s="158" t="s">
        <v>178</v>
      </c>
    </row>
    <row r="264" spans="2:65" s="1" customFormat="1" ht="37.799999999999997" customHeight="1">
      <c r="B264" s="34"/>
      <c r="C264" s="133" t="s">
        <v>330</v>
      </c>
      <c r="D264" s="133" t="s">
        <v>180</v>
      </c>
      <c r="E264" s="134" t="s">
        <v>331</v>
      </c>
      <c r="F264" s="135" t="s">
        <v>332</v>
      </c>
      <c r="G264" s="136" t="s">
        <v>234</v>
      </c>
      <c r="H264" s="137">
        <v>74.724999999999994</v>
      </c>
      <c r="I264" s="138"/>
      <c r="J264" s="139">
        <f>ROUND(I264*H264,2)</f>
        <v>0</v>
      </c>
      <c r="K264" s="135" t="s">
        <v>184</v>
      </c>
      <c r="L264" s="34"/>
      <c r="M264" s="140" t="s">
        <v>32</v>
      </c>
      <c r="N264" s="141" t="s">
        <v>50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185</v>
      </c>
      <c r="AT264" s="144" t="s">
        <v>180</v>
      </c>
      <c r="AU264" s="144" t="s">
        <v>88</v>
      </c>
      <c r="AY264" s="18" t="s">
        <v>178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86</v>
      </c>
      <c r="BK264" s="145">
        <f>ROUND(I264*H264,2)</f>
        <v>0</v>
      </c>
      <c r="BL264" s="18" t="s">
        <v>185</v>
      </c>
      <c r="BM264" s="144" t="s">
        <v>3618</v>
      </c>
    </row>
    <row r="265" spans="2:65" s="1" customFormat="1" ht="10.199999999999999">
      <c r="B265" s="34"/>
      <c r="D265" s="146" t="s">
        <v>187</v>
      </c>
      <c r="F265" s="147" t="s">
        <v>334</v>
      </c>
      <c r="I265" s="148"/>
      <c r="L265" s="34"/>
      <c r="M265" s="149"/>
      <c r="T265" s="55"/>
      <c r="AT265" s="18" t="s">
        <v>187</v>
      </c>
      <c r="AU265" s="18" t="s">
        <v>88</v>
      </c>
    </row>
    <row r="266" spans="2:65" s="13" customFormat="1" ht="10.199999999999999">
      <c r="B266" s="157"/>
      <c r="D266" s="151" t="s">
        <v>189</v>
      </c>
      <c r="E266" s="158" t="s">
        <v>32</v>
      </c>
      <c r="F266" s="159" t="s">
        <v>3619</v>
      </c>
      <c r="H266" s="160">
        <v>74.724999999999994</v>
      </c>
      <c r="I266" s="161"/>
      <c r="L266" s="157"/>
      <c r="M266" s="162"/>
      <c r="T266" s="163"/>
      <c r="AT266" s="158" t="s">
        <v>189</v>
      </c>
      <c r="AU266" s="158" t="s">
        <v>88</v>
      </c>
      <c r="AV266" s="13" t="s">
        <v>88</v>
      </c>
      <c r="AW266" s="13" t="s">
        <v>41</v>
      </c>
      <c r="AX266" s="13" t="s">
        <v>86</v>
      </c>
      <c r="AY266" s="158" t="s">
        <v>178</v>
      </c>
    </row>
    <row r="267" spans="2:65" s="1" customFormat="1" ht="62.7" customHeight="1">
      <c r="B267" s="34"/>
      <c r="C267" s="133" t="s">
        <v>336</v>
      </c>
      <c r="D267" s="133" t="s">
        <v>180</v>
      </c>
      <c r="E267" s="134" t="s">
        <v>337</v>
      </c>
      <c r="F267" s="135" t="s">
        <v>338</v>
      </c>
      <c r="G267" s="136" t="s">
        <v>277</v>
      </c>
      <c r="H267" s="137">
        <v>373.04399999999998</v>
      </c>
      <c r="I267" s="138"/>
      <c r="J267" s="139">
        <f>ROUND(I267*H267,2)</f>
        <v>0</v>
      </c>
      <c r="K267" s="135" t="s">
        <v>184</v>
      </c>
      <c r="L267" s="34"/>
      <c r="M267" s="140" t="s">
        <v>32</v>
      </c>
      <c r="N267" s="141" t="s">
        <v>50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185</v>
      </c>
      <c r="AT267" s="144" t="s">
        <v>180</v>
      </c>
      <c r="AU267" s="144" t="s">
        <v>88</v>
      </c>
      <c r="AY267" s="18" t="s">
        <v>178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86</v>
      </c>
      <c r="BK267" s="145">
        <f>ROUND(I267*H267,2)</f>
        <v>0</v>
      </c>
      <c r="BL267" s="18" t="s">
        <v>185</v>
      </c>
      <c r="BM267" s="144" t="s">
        <v>3620</v>
      </c>
    </row>
    <row r="268" spans="2:65" s="1" customFormat="1" ht="10.199999999999999">
      <c r="B268" s="34"/>
      <c r="D268" s="146" t="s">
        <v>187</v>
      </c>
      <c r="F268" s="147" t="s">
        <v>340</v>
      </c>
      <c r="I268" s="148"/>
      <c r="L268" s="34"/>
      <c r="M268" s="149"/>
      <c r="T268" s="55"/>
      <c r="AT268" s="18" t="s">
        <v>187</v>
      </c>
      <c r="AU268" s="18" t="s">
        <v>88</v>
      </c>
    </row>
    <row r="269" spans="2:65" s="12" customFormat="1" ht="20.399999999999999">
      <c r="B269" s="150"/>
      <c r="D269" s="151" t="s">
        <v>189</v>
      </c>
      <c r="E269" s="152" t="s">
        <v>32</v>
      </c>
      <c r="F269" s="153" t="s">
        <v>341</v>
      </c>
      <c r="H269" s="152" t="s">
        <v>32</v>
      </c>
      <c r="I269" s="154"/>
      <c r="L269" s="150"/>
      <c r="M269" s="155"/>
      <c r="T269" s="156"/>
      <c r="AT269" s="152" t="s">
        <v>189</v>
      </c>
      <c r="AU269" s="152" t="s">
        <v>88</v>
      </c>
      <c r="AV269" s="12" t="s">
        <v>86</v>
      </c>
      <c r="AW269" s="12" t="s">
        <v>41</v>
      </c>
      <c r="AX269" s="12" t="s">
        <v>79</v>
      </c>
      <c r="AY269" s="152" t="s">
        <v>178</v>
      </c>
    </row>
    <row r="270" spans="2:65" s="13" customFormat="1" ht="10.199999999999999">
      <c r="B270" s="157"/>
      <c r="D270" s="151" t="s">
        <v>189</v>
      </c>
      <c r="E270" s="158" t="s">
        <v>32</v>
      </c>
      <c r="F270" s="159" t="s">
        <v>3621</v>
      </c>
      <c r="H270" s="160">
        <v>317.73</v>
      </c>
      <c r="I270" s="161"/>
      <c r="L270" s="157"/>
      <c r="M270" s="162"/>
      <c r="T270" s="163"/>
      <c r="AT270" s="158" t="s">
        <v>189</v>
      </c>
      <c r="AU270" s="158" t="s">
        <v>88</v>
      </c>
      <c r="AV270" s="13" t="s">
        <v>88</v>
      </c>
      <c r="AW270" s="13" t="s">
        <v>41</v>
      </c>
      <c r="AX270" s="13" t="s">
        <v>79</v>
      </c>
      <c r="AY270" s="158" t="s">
        <v>178</v>
      </c>
    </row>
    <row r="271" spans="2:65" s="12" customFormat="1" ht="20.399999999999999">
      <c r="B271" s="150"/>
      <c r="D271" s="151" t="s">
        <v>189</v>
      </c>
      <c r="E271" s="152" t="s">
        <v>32</v>
      </c>
      <c r="F271" s="153" t="s">
        <v>343</v>
      </c>
      <c r="H271" s="152" t="s">
        <v>32</v>
      </c>
      <c r="I271" s="154"/>
      <c r="L271" s="150"/>
      <c r="M271" s="155"/>
      <c r="T271" s="156"/>
      <c r="AT271" s="152" t="s">
        <v>189</v>
      </c>
      <c r="AU271" s="152" t="s">
        <v>88</v>
      </c>
      <c r="AV271" s="12" t="s">
        <v>86</v>
      </c>
      <c r="AW271" s="12" t="s">
        <v>41</v>
      </c>
      <c r="AX271" s="12" t="s">
        <v>79</v>
      </c>
      <c r="AY271" s="152" t="s">
        <v>178</v>
      </c>
    </row>
    <row r="272" spans="2:65" s="13" customFormat="1" ht="20.399999999999999">
      <c r="B272" s="157"/>
      <c r="D272" s="151" t="s">
        <v>189</v>
      </c>
      <c r="E272" s="158" t="s">
        <v>32</v>
      </c>
      <c r="F272" s="159" t="s">
        <v>3622</v>
      </c>
      <c r="H272" s="160">
        <v>55.314</v>
      </c>
      <c r="I272" s="161"/>
      <c r="L272" s="157"/>
      <c r="M272" s="162"/>
      <c r="T272" s="163"/>
      <c r="AT272" s="158" t="s">
        <v>189</v>
      </c>
      <c r="AU272" s="158" t="s">
        <v>88</v>
      </c>
      <c r="AV272" s="13" t="s">
        <v>88</v>
      </c>
      <c r="AW272" s="13" t="s">
        <v>41</v>
      </c>
      <c r="AX272" s="13" t="s">
        <v>79</v>
      </c>
      <c r="AY272" s="158" t="s">
        <v>178</v>
      </c>
    </row>
    <row r="273" spans="2:65" s="14" customFormat="1" ht="10.199999999999999">
      <c r="B273" s="164"/>
      <c r="D273" s="151" t="s">
        <v>189</v>
      </c>
      <c r="E273" s="165" t="s">
        <v>32</v>
      </c>
      <c r="F273" s="166" t="s">
        <v>192</v>
      </c>
      <c r="H273" s="167">
        <v>373.04399999999998</v>
      </c>
      <c r="I273" s="168"/>
      <c r="L273" s="164"/>
      <c r="M273" s="169"/>
      <c r="T273" s="170"/>
      <c r="AT273" s="165" t="s">
        <v>189</v>
      </c>
      <c r="AU273" s="165" t="s">
        <v>88</v>
      </c>
      <c r="AV273" s="14" t="s">
        <v>185</v>
      </c>
      <c r="AW273" s="14" t="s">
        <v>41</v>
      </c>
      <c r="AX273" s="14" t="s">
        <v>86</v>
      </c>
      <c r="AY273" s="165" t="s">
        <v>178</v>
      </c>
    </row>
    <row r="274" spans="2:65" s="1" customFormat="1" ht="62.7" customHeight="1">
      <c r="B274" s="34"/>
      <c r="C274" s="133" t="s">
        <v>7</v>
      </c>
      <c r="D274" s="133" t="s">
        <v>180</v>
      </c>
      <c r="E274" s="134" t="s">
        <v>345</v>
      </c>
      <c r="F274" s="135" t="s">
        <v>346</v>
      </c>
      <c r="G274" s="136" t="s">
        <v>277</v>
      </c>
      <c r="H274" s="137">
        <v>262.416</v>
      </c>
      <c r="I274" s="138"/>
      <c r="J274" s="139">
        <f>ROUND(I274*H274,2)</f>
        <v>0</v>
      </c>
      <c r="K274" s="135" t="s">
        <v>184</v>
      </c>
      <c r="L274" s="34"/>
      <c r="M274" s="140" t="s">
        <v>32</v>
      </c>
      <c r="N274" s="141" t="s">
        <v>50</v>
      </c>
      <c r="P274" s="142">
        <f>O274*H274</f>
        <v>0</v>
      </c>
      <c r="Q274" s="142">
        <v>0</v>
      </c>
      <c r="R274" s="142">
        <f>Q274*H274</f>
        <v>0</v>
      </c>
      <c r="S274" s="142">
        <v>0</v>
      </c>
      <c r="T274" s="143">
        <f>S274*H274</f>
        <v>0</v>
      </c>
      <c r="AR274" s="144" t="s">
        <v>185</v>
      </c>
      <c r="AT274" s="144" t="s">
        <v>180</v>
      </c>
      <c r="AU274" s="144" t="s">
        <v>88</v>
      </c>
      <c r="AY274" s="18" t="s">
        <v>178</v>
      </c>
      <c r="BE274" s="145">
        <f>IF(N274="základní",J274,0)</f>
        <v>0</v>
      </c>
      <c r="BF274" s="145">
        <f>IF(N274="snížená",J274,0)</f>
        <v>0</v>
      </c>
      <c r="BG274" s="145">
        <f>IF(N274="zákl. přenesená",J274,0)</f>
        <v>0</v>
      </c>
      <c r="BH274" s="145">
        <f>IF(N274="sníž. přenesená",J274,0)</f>
        <v>0</v>
      </c>
      <c r="BI274" s="145">
        <f>IF(N274="nulová",J274,0)</f>
        <v>0</v>
      </c>
      <c r="BJ274" s="18" t="s">
        <v>86</v>
      </c>
      <c r="BK274" s="145">
        <f>ROUND(I274*H274,2)</f>
        <v>0</v>
      </c>
      <c r="BL274" s="18" t="s">
        <v>185</v>
      </c>
      <c r="BM274" s="144" t="s">
        <v>3623</v>
      </c>
    </row>
    <row r="275" spans="2:65" s="1" customFormat="1" ht="10.199999999999999">
      <c r="B275" s="34"/>
      <c r="D275" s="146" t="s">
        <v>187</v>
      </c>
      <c r="F275" s="147" t="s">
        <v>348</v>
      </c>
      <c r="I275" s="148"/>
      <c r="L275" s="34"/>
      <c r="M275" s="149"/>
      <c r="T275" s="55"/>
      <c r="AT275" s="18" t="s">
        <v>187</v>
      </c>
      <c r="AU275" s="18" t="s">
        <v>88</v>
      </c>
    </row>
    <row r="276" spans="2:65" s="12" customFormat="1" ht="10.199999999999999">
      <c r="B276" s="150"/>
      <c r="D276" s="151" t="s">
        <v>189</v>
      </c>
      <c r="E276" s="152" t="s">
        <v>32</v>
      </c>
      <c r="F276" s="153" t="s">
        <v>349</v>
      </c>
      <c r="H276" s="152" t="s">
        <v>32</v>
      </c>
      <c r="I276" s="154"/>
      <c r="L276" s="150"/>
      <c r="M276" s="155"/>
      <c r="T276" s="156"/>
      <c r="AT276" s="152" t="s">
        <v>189</v>
      </c>
      <c r="AU276" s="152" t="s">
        <v>88</v>
      </c>
      <c r="AV276" s="12" t="s">
        <v>86</v>
      </c>
      <c r="AW276" s="12" t="s">
        <v>41</v>
      </c>
      <c r="AX276" s="12" t="s">
        <v>79</v>
      </c>
      <c r="AY276" s="152" t="s">
        <v>178</v>
      </c>
    </row>
    <row r="277" spans="2:65" s="13" customFormat="1" ht="10.199999999999999">
      <c r="B277" s="157"/>
      <c r="D277" s="151" t="s">
        <v>189</v>
      </c>
      <c r="E277" s="158" t="s">
        <v>32</v>
      </c>
      <c r="F277" s="159" t="s">
        <v>3621</v>
      </c>
      <c r="H277" s="160">
        <v>317.73</v>
      </c>
      <c r="I277" s="161"/>
      <c r="L277" s="157"/>
      <c r="M277" s="162"/>
      <c r="T277" s="163"/>
      <c r="AT277" s="158" t="s">
        <v>189</v>
      </c>
      <c r="AU277" s="158" t="s">
        <v>88</v>
      </c>
      <c r="AV277" s="13" t="s">
        <v>88</v>
      </c>
      <c r="AW277" s="13" t="s">
        <v>41</v>
      </c>
      <c r="AX277" s="13" t="s">
        <v>79</v>
      </c>
      <c r="AY277" s="158" t="s">
        <v>178</v>
      </c>
    </row>
    <row r="278" spans="2:65" s="13" customFormat="1" ht="20.399999999999999">
      <c r="B278" s="157"/>
      <c r="D278" s="151" t="s">
        <v>189</v>
      </c>
      <c r="E278" s="158" t="s">
        <v>32</v>
      </c>
      <c r="F278" s="159" t="s">
        <v>3624</v>
      </c>
      <c r="H278" s="160">
        <v>-55.314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41</v>
      </c>
      <c r="AX278" s="13" t="s">
        <v>79</v>
      </c>
      <c r="AY278" s="158" t="s">
        <v>178</v>
      </c>
    </row>
    <row r="279" spans="2:65" s="14" customFormat="1" ht="10.199999999999999">
      <c r="B279" s="164"/>
      <c r="D279" s="151" t="s">
        <v>189</v>
      </c>
      <c r="E279" s="165" t="s">
        <v>32</v>
      </c>
      <c r="F279" s="166" t="s">
        <v>192</v>
      </c>
      <c r="H279" s="167">
        <v>262.416</v>
      </c>
      <c r="I279" s="168"/>
      <c r="L279" s="164"/>
      <c r="M279" s="169"/>
      <c r="T279" s="170"/>
      <c r="AT279" s="165" t="s">
        <v>189</v>
      </c>
      <c r="AU279" s="165" t="s">
        <v>88</v>
      </c>
      <c r="AV279" s="14" t="s">
        <v>185</v>
      </c>
      <c r="AW279" s="14" t="s">
        <v>41</v>
      </c>
      <c r="AX279" s="14" t="s">
        <v>86</v>
      </c>
      <c r="AY279" s="165" t="s">
        <v>178</v>
      </c>
    </row>
    <row r="280" spans="2:65" s="1" customFormat="1" ht="66.75" customHeight="1">
      <c r="B280" s="34"/>
      <c r="C280" s="133" t="s">
        <v>352</v>
      </c>
      <c r="D280" s="133" t="s">
        <v>180</v>
      </c>
      <c r="E280" s="134" t="s">
        <v>353</v>
      </c>
      <c r="F280" s="135" t="s">
        <v>354</v>
      </c>
      <c r="G280" s="136" t="s">
        <v>277</v>
      </c>
      <c r="H280" s="137">
        <v>1312.08</v>
      </c>
      <c r="I280" s="138"/>
      <c r="J280" s="139">
        <f>ROUND(I280*H280,2)</f>
        <v>0</v>
      </c>
      <c r="K280" s="135" t="s">
        <v>184</v>
      </c>
      <c r="L280" s="34"/>
      <c r="M280" s="140" t="s">
        <v>32</v>
      </c>
      <c r="N280" s="141" t="s">
        <v>50</v>
      </c>
      <c r="P280" s="142">
        <f>O280*H280</f>
        <v>0</v>
      </c>
      <c r="Q280" s="142">
        <v>0</v>
      </c>
      <c r="R280" s="142">
        <f>Q280*H280</f>
        <v>0</v>
      </c>
      <c r="S280" s="142">
        <v>0</v>
      </c>
      <c r="T280" s="143">
        <f>S280*H280</f>
        <v>0</v>
      </c>
      <c r="AR280" s="144" t="s">
        <v>185</v>
      </c>
      <c r="AT280" s="144" t="s">
        <v>180</v>
      </c>
      <c r="AU280" s="144" t="s">
        <v>88</v>
      </c>
      <c r="AY280" s="18" t="s">
        <v>178</v>
      </c>
      <c r="BE280" s="145">
        <f>IF(N280="základní",J280,0)</f>
        <v>0</v>
      </c>
      <c r="BF280" s="145">
        <f>IF(N280="snížená",J280,0)</f>
        <v>0</v>
      </c>
      <c r="BG280" s="145">
        <f>IF(N280="zákl. přenesená",J280,0)</f>
        <v>0</v>
      </c>
      <c r="BH280" s="145">
        <f>IF(N280="sníž. přenesená",J280,0)</f>
        <v>0</v>
      </c>
      <c r="BI280" s="145">
        <f>IF(N280="nulová",J280,0)</f>
        <v>0</v>
      </c>
      <c r="BJ280" s="18" t="s">
        <v>86</v>
      </c>
      <c r="BK280" s="145">
        <f>ROUND(I280*H280,2)</f>
        <v>0</v>
      </c>
      <c r="BL280" s="18" t="s">
        <v>185</v>
      </c>
      <c r="BM280" s="144" t="s">
        <v>3625</v>
      </c>
    </row>
    <row r="281" spans="2:65" s="1" customFormat="1" ht="10.199999999999999">
      <c r="B281" s="34"/>
      <c r="D281" s="146" t="s">
        <v>187</v>
      </c>
      <c r="F281" s="147" t="s">
        <v>356</v>
      </c>
      <c r="I281" s="148"/>
      <c r="L281" s="34"/>
      <c r="M281" s="149"/>
      <c r="T281" s="55"/>
      <c r="AT281" s="18" t="s">
        <v>187</v>
      </c>
      <c r="AU281" s="18" t="s">
        <v>88</v>
      </c>
    </row>
    <row r="282" spans="2:65" s="13" customFormat="1" ht="10.199999999999999">
      <c r="B282" s="157"/>
      <c r="D282" s="151" t="s">
        <v>189</v>
      </c>
      <c r="E282" s="158" t="s">
        <v>32</v>
      </c>
      <c r="F282" s="159" t="s">
        <v>3626</v>
      </c>
      <c r="H282" s="160">
        <v>262.416</v>
      </c>
      <c r="I282" s="161"/>
      <c r="L282" s="157"/>
      <c r="M282" s="162"/>
      <c r="T282" s="163"/>
      <c r="AT282" s="158" t="s">
        <v>189</v>
      </c>
      <c r="AU282" s="158" t="s">
        <v>88</v>
      </c>
      <c r="AV282" s="13" t="s">
        <v>88</v>
      </c>
      <c r="AW282" s="13" t="s">
        <v>41</v>
      </c>
      <c r="AX282" s="13" t="s">
        <v>86</v>
      </c>
      <c r="AY282" s="158" t="s">
        <v>178</v>
      </c>
    </row>
    <row r="283" spans="2:65" s="13" customFormat="1" ht="10.199999999999999">
      <c r="B283" s="157"/>
      <c r="D283" s="151" t="s">
        <v>189</v>
      </c>
      <c r="F283" s="159" t="s">
        <v>3627</v>
      </c>
      <c r="H283" s="160">
        <v>1312.08</v>
      </c>
      <c r="I283" s="161"/>
      <c r="L283" s="157"/>
      <c r="M283" s="162"/>
      <c r="T283" s="163"/>
      <c r="AT283" s="158" t="s">
        <v>189</v>
      </c>
      <c r="AU283" s="158" t="s">
        <v>88</v>
      </c>
      <c r="AV283" s="13" t="s">
        <v>88</v>
      </c>
      <c r="AW283" s="13" t="s">
        <v>4</v>
      </c>
      <c r="AX283" s="13" t="s">
        <v>86</v>
      </c>
      <c r="AY283" s="158" t="s">
        <v>178</v>
      </c>
    </row>
    <row r="284" spans="2:65" s="1" customFormat="1" ht="62.7" customHeight="1">
      <c r="B284" s="34"/>
      <c r="C284" s="133" t="s">
        <v>359</v>
      </c>
      <c r="D284" s="133" t="s">
        <v>180</v>
      </c>
      <c r="E284" s="134" t="s">
        <v>360</v>
      </c>
      <c r="F284" s="135" t="s">
        <v>361</v>
      </c>
      <c r="G284" s="136" t="s">
        <v>277</v>
      </c>
      <c r="H284" s="137">
        <v>136.16999999999999</v>
      </c>
      <c r="I284" s="138"/>
      <c r="J284" s="139">
        <f>ROUND(I284*H284,2)</f>
        <v>0</v>
      </c>
      <c r="K284" s="135" t="s">
        <v>184</v>
      </c>
      <c r="L284" s="34"/>
      <c r="M284" s="140" t="s">
        <v>32</v>
      </c>
      <c r="N284" s="141" t="s">
        <v>50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185</v>
      </c>
      <c r="AT284" s="144" t="s">
        <v>180</v>
      </c>
      <c r="AU284" s="144" t="s">
        <v>88</v>
      </c>
      <c r="AY284" s="18" t="s">
        <v>178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86</v>
      </c>
      <c r="BK284" s="145">
        <f>ROUND(I284*H284,2)</f>
        <v>0</v>
      </c>
      <c r="BL284" s="18" t="s">
        <v>185</v>
      </c>
      <c r="BM284" s="144" t="s">
        <v>3628</v>
      </c>
    </row>
    <row r="285" spans="2:65" s="1" customFormat="1" ht="10.199999999999999">
      <c r="B285" s="34"/>
      <c r="D285" s="146" t="s">
        <v>187</v>
      </c>
      <c r="F285" s="147" t="s">
        <v>363</v>
      </c>
      <c r="I285" s="148"/>
      <c r="L285" s="34"/>
      <c r="M285" s="149"/>
      <c r="T285" s="55"/>
      <c r="AT285" s="18" t="s">
        <v>187</v>
      </c>
      <c r="AU285" s="18" t="s">
        <v>88</v>
      </c>
    </row>
    <row r="286" spans="2:65" s="12" customFormat="1" ht="10.199999999999999">
      <c r="B286" s="150"/>
      <c r="D286" s="151" t="s">
        <v>189</v>
      </c>
      <c r="E286" s="152" t="s">
        <v>32</v>
      </c>
      <c r="F286" s="153" t="s">
        <v>364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3" customFormat="1" ht="10.199999999999999">
      <c r="B287" s="157"/>
      <c r="D287" s="151" t="s">
        <v>189</v>
      </c>
      <c r="E287" s="158" t="s">
        <v>32</v>
      </c>
      <c r="F287" s="159" t="s">
        <v>3629</v>
      </c>
      <c r="H287" s="160">
        <v>136.16999999999999</v>
      </c>
      <c r="I287" s="161"/>
      <c r="L287" s="157"/>
      <c r="M287" s="162"/>
      <c r="T287" s="163"/>
      <c r="AT287" s="158" t="s">
        <v>189</v>
      </c>
      <c r="AU287" s="158" t="s">
        <v>88</v>
      </c>
      <c r="AV287" s="13" t="s">
        <v>88</v>
      </c>
      <c r="AW287" s="13" t="s">
        <v>41</v>
      </c>
      <c r="AX287" s="13" t="s">
        <v>79</v>
      </c>
      <c r="AY287" s="158" t="s">
        <v>178</v>
      </c>
    </row>
    <row r="288" spans="2:65" s="14" customFormat="1" ht="10.199999999999999">
      <c r="B288" s="164"/>
      <c r="D288" s="151" t="s">
        <v>189</v>
      </c>
      <c r="E288" s="165" t="s">
        <v>32</v>
      </c>
      <c r="F288" s="166" t="s">
        <v>192</v>
      </c>
      <c r="H288" s="167">
        <v>136.16999999999999</v>
      </c>
      <c r="I288" s="168"/>
      <c r="L288" s="164"/>
      <c r="M288" s="169"/>
      <c r="T288" s="170"/>
      <c r="AT288" s="165" t="s">
        <v>189</v>
      </c>
      <c r="AU288" s="165" t="s">
        <v>88</v>
      </c>
      <c r="AV288" s="14" t="s">
        <v>185</v>
      </c>
      <c r="AW288" s="14" t="s">
        <v>41</v>
      </c>
      <c r="AX288" s="14" t="s">
        <v>86</v>
      </c>
      <c r="AY288" s="165" t="s">
        <v>178</v>
      </c>
    </row>
    <row r="289" spans="2:65" s="1" customFormat="1" ht="66.75" customHeight="1">
      <c r="B289" s="34"/>
      <c r="C289" s="133" t="s">
        <v>366</v>
      </c>
      <c r="D289" s="133" t="s">
        <v>180</v>
      </c>
      <c r="E289" s="134" t="s">
        <v>367</v>
      </c>
      <c r="F289" s="135" t="s">
        <v>368</v>
      </c>
      <c r="G289" s="136" t="s">
        <v>277</v>
      </c>
      <c r="H289" s="137">
        <v>680.85</v>
      </c>
      <c r="I289" s="138"/>
      <c r="J289" s="139">
        <f>ROUND(I289*H289,2)</f>
        <v>0</v>
      </c>
      <c r="K289" s="135" t="s">
        <v>184</v>
      </c>
      <c r="L289" s="34"/>
      <c r="M289" s="140" t="s">
        <v>32</v>
      </c>
      <c r="N289" s="141" t="s">
        <v>50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185</v>
      </c>
      <c r="AT289" s="144" t="s">
        <v>180</v>
      </c>
      <c r="AU289" s="144" t="s">
        <v>88</v>
      </c>
      <c r="AY289" s="18" t="s">
        <v>178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86</v>
      </c>
      <c r="BK289" s="145">
        <f>ROUND(I289*H289,2)</f>
        <v>0</v>
      </c>
      <c r="BL289" s="18" t="s">
        <v>185</v>
      </c>
      <c r="BM289" s="144" t="s">
        <v>3630</v>
      </c>
    </row>
    <row r="290" spans="2:65" s="1" customFormat="1" ht="10.199999999999999">
      <c r="B290" s="34"/>
      <c r="D290" s="146" t="s">
        <v>187</v>
      </c>
      <c r="F290" s="147" t="s">
        <v>370</v>
      </c>
      <c r="I290" s="148"/>
      <c r="L290" s="34"/>
      <c r="M290" s="149"/>
      <c r="T290" s="55"/>
      <c r="AT290" s="18" t="s">
        <v>187</v>
      </c>
      <c r="AU290" s="18" t="s">
        <v>88</v>
      </c>
    </row>
    <row r="291" spans="2:65" s="13" customFormat="1" ht="10.199999999999999">
      <c r="B291" s="157"/>
      <c r="D291" s="151" t="s">
        <v>189</v>
      </c>
      <c r="E291" s="158" t="s">
        <v>32</v>
      </c>
      <c r="F291" s="159" t="s">
        <v>3631</v>
      </c>
      <c r="H291" s="160">
        <v>136.16999999999999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86</v>
      </c>
      <c r="AY291" s="158" t="s">
        <v>178</v>
      </c>
    </row>
    <row r="292" spans="2:65" s="13" customFormat="1" ht="10.199999999999999">
      <c r="B292" s="157"/>
      <c r="D292" s="151" t="s">
        <v>189</v>
      </c>
      <c r="F292" s="159" t="s">
        <v>3632</v>
      </c>
      <c r="H292" s="160">
        <v>680.85</v>
      </c>
      <c r="I292" s="161"/>
      <c r="L292" s="157"/>
      <c r="M292" s="162"/>
      <c r="T292" s="163"/>
      <c r="AT292" s="158" t="s">
        <v>189</v>
      </c>
      <c r="AU292" s="158" t="s">
        <v>88</v>
      </c>
      <c r="AV292" s="13" t="s">
        <v>88</v>
      </c>
      <c r="AW292" s="13" t="s">
        <v>4</v>
      </c>
      <c r="AX292" s="13" t="s">
        <v>86</v>
      </c>
      <c r="AY292" s="158" t="s">
        <v>178</v>
      </c>
    </row>
    <row r="293" spans="2:65" s="1" customFormat="1" ht="33" customHeight="1">
      <c r="B293" s="34"/>
      <c r="C293" s="133" t="s">
        <v>373</v>
      </c>
      <c r="D293" s="133" t="s">
        <v>180</v>
      </c>
      <c r="E293" s="134" t="s">
        <v>374</v>
      </c>
      <c r="F293" s="135" t="s">
        <v>375</v>
      </c>
      <c r="G293" s="136" t="s">
        <v>277</v>
      </c>
      <c r="H293" s="137">
        <v>317.73</v>
      </c>
      <c r="I293" s="138"/>
      <c r="J293" s="139">
        <f>ROUND(I293*H293,2)</f>
        <v>0</v>
      </c>
      <c r="K293" s="135" t="s">
        <v>376</v>
      </c>
      <c r="L293" s="34"/>
      <c r="M293" s="140" t="s">
        <v>32</v>
      </c>
      <c r="N293" s="141" t="s">
        <v>50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185</v>
      </c>
      <c r="AT293" s="144" t="s">
        <v>180</v>
      </c>
      <c r="AU293" s="144" t="s">
        <v>88</v>
      </c>
      <c r="AY293" s="18" t="s">
        <v>178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86</v>
      </c>
      <c r="BK293" s="145">
        <f>ROUND(I293*H293,2)</f>
        <v>0</v>
      </c>
      <c r="BL293" s="18" t="s">
        <v>185</v>
      </c>
      <c r="BM293" s="144" t="s">
        <v>3633</v>
      </c>
    </row>
    <row r="294" spans="2:65" s="12" customFormat="1" ht="10.199999999999999">
      <c r="B294" s="150"/>
      <c r="D294" s="151" t="s">
        <v>189</v>
      </c>
      <c r="E294" s="152" t="s">
        <v>32</v>
      </c>
      <c r="F294" s="153" t="s">
        <v>378</v>
      </c>
      <c r="H294" s="152" t="s">
        <v>32</v>
      </c>
      <c r="I294" s="154"/>
      <c r="L294" s="150"/>
      <c r="M294" s="155"/>
      <c r="T294" s="156"/>
      <c r="AT294" s="152" t="s">
        <v>189</v>
      </c>
      <c r="AU294" s="152" t="s">
        <v>88</v>
      </c>
      <c r="AV294" s="12" t="s">
        <v>86</v>
      </c>
      <c r="AW294" s="12" t="s">
        <v>41</v>
      </c>
      <c r="AX294" s="12" t="s">
        <v>79</v>
      </c>
      <c r="AY294" s="152" t="s">
        <v>178</v>
      </c>
    </row>
    <row r="295" spans="2:65" s="13" customFormat="1" ht="10.199999999999999">
      <c r="B295" s="157"/>
      <c r="D295" s="151" t="s">
        <v>189</v>
      </c>
      <c r="E295" s="158" t="s">
        <v>32</v>
      </c>
      <c r="F295" s="159" t="s">
        <v>3621</v>
      </c>
      <c r="H295" s="160">
        <v>317.73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79</v>
      </c>
      <c r="AY295" s="158" t="s">
        <v>178</v>
      </c>
    </row>
    <row r="296" spans="2:65" s="14" customFormat="1" ht="10.199999999999999">
      <c r="B296" s="164"/>
      <c r="D296" s="151" t="s">
        <v>189</v>
      </c>
      <c r="E296" s="165" t="s">
        <v>32</v>
      </c>
      <c r="F296" s="166" t="s">
        <v>192</v>
      </c>
      <c r="H296" s="167">
        <v>317.73</v>
      </c>
      <c r="I296" s="168"/>
      <c r="L296" s="164"/>
      <c r="M296" s="169"/>
      <c r="T296" s="170"/>
      <c r="AT296" s="165" t="s">
        <v>189</v>
      </c>
      <c r="AU296" s="165" t="s">
        <v>88</v>
      </c>
      <c r="AV296" s="14" t="s">
        <v>185</v>
      </c>
      <c r="AW296" s="14" t="s">
        <v>41</v>
      </c>
      <c r="AX296" s="14" t="s">
        <v>86</v>
      </c>
      <c r="AY296" s="165" t="s">
        <v>178</v>
      </c>
    </row>
    <row r="297" spans="2:65" s="1" customFormat="1" ht="44.25" customHeight="1">
      <c r="B297" s="34"/>
      <c r="C297" s="133" t="s">
        <v>381</v>
      </c>
      <c r="D297" s="133" t="s">
        <v>180</v>
      </c>
      <c r="E297" s="134" t="s">
        <v>382</v>
      </c>
      <c r="F297" s="135" t="s">
        <v>383</v>
      </c>
      <c r="G297" s="136" t="s">
        <v>277</v>
      </c>
      <c r="H297" s="137">
        <v>317.73</v>
      </c>
      <c r="I297" s="138"/>
      <c r="J297" s="139">
        <f>ROUND(I297*H297,2)</f>
        <v>0</v>
      </c>
      <c r="K297" s="135" t="s">
        <v>184</v>
      </c>
      <c r="L297" s="34"/>
      <c r="M297" s="140" t="s">
        <v>32</v>
      </c>
      <c r="N297" s="141" t="s">
        <v>50</v>
      </c>
      <c r="P297" s="142">
        <f>O297*H297</f>
        <v>0</v>
      </c>
      <c r="Q297" s="142">
        <v>0</v>
      </c>
      <c r="R297" s="142">
        <f>Q297*H297</f>
        <v>0</v>
      </c>
      <c r="S297" s="142">
        <v>0</v>
      </c>
      <c r="T297" s="143">
        <f>S297*H297</f>
        <v>0</v>
      </c>
      <c r="AR297" s="144" t="s">
        <v>185</v>
      </c>
      <c r="AT297" s="144" t="s">
        <v>180</v>
      </c>
      <c r="AU297" s="144" t="s">
        <v>88</v>
      </c>
      <c r="AY297" s="18" t="s">
        <v>178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86</v>
      </c>
      <c r="BK297" s="145">
        <f>ROUND(I297*H297,2)</f>
        <v>0</v>
      </c>
      <c r="BL297" s="18" t="s">
        <v>185</v>
      </c>
      <c r="BM297" s="144" t="s">
        <v>3634</v>
      </c>
    </row>
    <row r="298" spans="2:65" s="1" customFormat="1" ht="10.199999999999999">
      <c r="B298" s="34"/>
      <c r="D298" s="146" t="s">
        <v>187</v>
      </c>
      <c r="F298" s="147" t="s">
        <v>385</v>
      </c>
      <c r="I298" s="148"/>
      <c r="L298" s="34"/>
      <c r="M298" s="149"/>
      <c r="T298" s="55"/>
      <c r="AT298" s="18" t="s">
        <v>187</v>
      </c>
      <c r="AU298" s="18" t="s">
        <v>88</v>
      </c>
    </row>
    <row r="299" spans="2:65" s="12" customFormat="1" ht="10.199999999999999">
      <c r="B299" s="150"/>
      <c r="D299" s="151" t="s">
        <v>189</v>
      </c>
      <c r="E299" s="152" t="s">
        <v>32</v>
      </c>
      <c r="F299" s="153" t="s">
        <v>378</v>
      </c>
      <c r="H299" s="152" t="s">
        <v>32</v>
      </c>
      <c r="I299" s="154"/>
      <c r="L299" s="150"/>
      <c r="M299" s="155"/>
      <c r="T299" s="156"/>
      <c r="AT299" s="152" t="s">
        <v>189</v>
      </c>
      <c r="AU299" s="152" t="s">
        <v>88</v>
      </c>
      <c r="AV299" s="12" t="s">
        <v>86</v>
      </c>
      <c r="AW299" s="12" t="s">
        <v>41</v>
      </c>
      <c r="AX299" s="12" t="s">
        <v>79</v>
      </c>
      <c r="AY299" s="152" t="s">
        <v>178</v>
      </c>
    </row>
    <row r="300" spans="2:65" s="13" customFormat="1" ht="20.399999999999999">
      <c r="B300" s="157"/>
      <c r="D300" s="151" t="s">
        <v>189</v>
      </c>
      <c r="E300" s="158" t="s">
        <v>32</v>
      </c>
      <c r="F300" s="159" t="s">
        <v>3635</v>
      </c>
      <c r="H300" s="160">
        <v>262.416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79</v>
      </c>
      <c r="AY300" s="158" t="s">
        <v>178</v>
      </c>
    </row>
    <row r="301" spans="2:65" s="13" customFormat="1" ht="30.6">
      <c r="B301" s="157"/>
      <c r="D301" s="151" t="s">
        <v>189</v>
      </c>
      <c r="E301" s="158" t="s">
        <v>32</v>
      </c>
      <c r="F301" s="159" t="s">
        <v>3636</v>
      </c>
      <c r="H301" s="160">
        <v>55.314</v>
      </c>
      <c r="I301" s="161"/>
      <c r="L301" s="157"/>
      <c r="M301" s="162"/>
      <c r="T301" s="163"/>
      <c r="AT301" s="158" t="s">
        <v>189</v>
      </c>
      <c r="AU301" s="158" t="s">
        <v>88</v>
      </c>
      <c r="AV301" s="13" t="s">
        <v>88</v>
      </c>
      <c r="AW301" s="13" t="s">
        <v>41</v>
      </c>
      <c r="AX301" s="13" t="s">
        <v>79</v>
      </c>
      <c r="AY301" s="158" t="s">
        <v>178</v>
      </c>
    </row>
    <row r="302" spans="2:65" s="14" customFormat="1" ht="10.199999999999999">
      <c r="B302" s="164"/>
      <c r="D302" s="151" t="s">
        <v>189</v>
      </c>
      <c r="E302" s="165" t="s">
        <v>32</v>
      </c>
      <c r="F302" s="166" t="s">
        <v>192</v>
      </c>
      <c r="H302" s="167">
        <v>317.73</v>
      </c>
      <c r="I302" s="168"/>
      <c r="L302" s="164"/>
      <c r="M302" s="169"/>
      <c r="T302" s="170"/>
      <c r="AT302" s="165" t="s">
        <v>189</v>
      </c>
      <c r="AU302" s="165" t="s">
        <v>88</v>
      </c>
      <c r="AV302" s="14" t="s">
        <v>185</v>
      </c>
      <c r="AW302" s="14" t="s">
        <v>41</v>
      </c>
      <c r="AX302" s="14" t="s">
        <v>86</v>
      </c>
      <c r="AY302" s="165" t="s">
        <v>178</v>
      </c>
    </row>
    <row r="303" spans="2:65" s="1" customFormat="1" ht="55.5" customHeight="1">
      <c r="B303" s="34"/>
      <c r="C303" s="133" t="s">
        <v>388</v>
      </c>
      <c r="D303" s="133" t="s">
        <v>180</v>
      </c>
      <c r="E303" s="134" t="s">
        <v>389</v>
      </c>
      <c r="F303" s="135" t="s">
        <v>390</v>
      </c>
      <c r="G303" s="136" t="s">
        <v>277</v>
      </c>
      <c r="H303" s="137">
        <v>114.32299999999999</v>
      </c>
      <c r="I303" s="138"/>
      <c r="J303" s="139">
        <f>ROUND(I303*H303,2)</f>
        <v>0</v>
      </c>
      <c r="K303" s="135" t="s">
        <v>184</v>
      </c>
      <c r="L303" s="34"/>
      <c r="M303" s="140" t="s">
        <v>32</v>
      </c>
      <c r="N303" s="141" t="s">
        <v>50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185</v>
      </c>
      <c r="AT303" s="144" t="s">
        <v>180</v>
      </c>
      <c r="AU303" s="144" t="s">
        <v>88</v>
      </c>
      <c r="AY303" s="18" t="s">
        <v>178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86</v>
      </c>
      <c r="BK303" s="145">
        <f>ROUND(I303*H303,2)</f>
        <v>0</v>
      </c>
      <c r="BL303" s="18" t="s">
        <v>185</v>
      </c>
      <c r="BM303" s="144" t="s">
        <v>3637</v>
      </c>
    </row>
    <row r="304" spans="2:65" s="1" customFormat="1" ht="10.199999999999999">
      <c r="B304" s="34"/>
      <c r="D304" s="146" t="s">
        <v>187</v>
      </c>
      <c r="F304" s="147" t="s">
        <v>392</v>
      </c>
      <c r="I304" s="148"/>
      <c r="L304" s="34"/>
      <c r="M304" s="149"/>
      <c r="T304" s="55"/>
      <c r="AT304" s="18" t="s">
        <v>187</v>
      </c>
      <c r="AU304" s="18" t="s">
        <v>88</v>
      </c>
    </row>
    <row r="305" spans="2:65" s="12" customFormat="1" ht="10.199999999999999">
      <c r="B305" s="150"/>
      <c r="D305" s="151" t="s">
        <v>189</v>
      </c>
      <c r="E305" s="152" t="s">
        <v>32</v>
      </c>
      <c r="F305" s="153" t="s">
        <v>190</v>
      </c>
      <c r="H305" s="152" t="s">
        <v>32</v>
      </c>
      <c r="I305" s="154"/>
      <c r="L305" s="150"/>
      <c r="M305" s="155"/>
      <c r="T305" s="156"/>
      <c r="AT305" s="152" t="s">
        <v>189</v>
      </c>
      <c r="AU305" s="152" t="s">
        <v>88</v>
      </c>
      <c r="AV305" s="12" t="s">
        <v>86</v>
      </c>
      <c r="AW305" s="12" t="s">
        <v>41</v>
      </c>
      <c r="AX305" s="12" t="s">
        <v>79</v>
      </c>
      <c r="AY305" s="152" t="s">
        <v>178</v>
      </c>
    </row>
    <row r="306" spans="2:65" s="12" customFormat="1" ht="10.199999999999999">
      <c r="B306" s="150"/>
      <c r="D306" s="151" t="s">
        <v>189</v>
      </c>
      <c r="E306" s="152" t="s">
        <v>32</v>
      </c>
      <c r="F306" s="153" t="s">
        <v>3556</v>
      </c>
      <c r="H306" s="152" t="s">
        <v>32</v>
      </c>
      <c r="I306" s="154"/>
      <c r="L306" s="150"/>
      <c r="M306" s="155"/>
      <c r="T306" s="156"/>
      <c r="AT306" s="152" t="s">
        <v>189</v>
      </c>
      <c r="AU306" s="152" t="s">
        <v>88</v>
      </c>
      <c r="AV306" s="12" t="s">
        <v>86</v>
      </c>
      <c r="AW306" s="12" t="s">
        <v>41</v>
      </c>
      <c r="AX306" s="12" t="s">
        <v>79</v>
      </c>
      <c r="AY306" s="152" t="s">
        <v>178</v>
      </c>
    </row>
    <row r="307" spans="2:65" s="12" customFormat="1" ht="10.199999999999999">
      <c r="B307" s="150"/>
      <c r="D307" s="151" t="s">
        <v>189</v>
      </c>
      <c r="E307" s="152" t="s">
        <v>32</v>
      </c>
      <c r="F307" s="153" t="s">
        <v>3557</v>
      </c>
      <c r="H307" s="152" t="s">
        <v>32</v>
      </c>
      <c r="I307" s="154"/>
      <c r="L307" s="150"/>
      <c r="M307" s="155"/>
      <c r="T307" s="156"/>
      <c r="AT307" s="152" t="s">
        <v>189</v>
      </c>
      <c r="AU307" s="152" t="s">
        <v>88</v>
      </c>
      <c r="AV307" s="12" t="s">
        <v>86</v>
      </c>
      <c r="AW307" s="12" t="s">
        <v>41</v>
      </c>
      <c r="AX307" s="12" t="s">
        <v>79</v>
      </c>
      <c r="AY307" s="152" t="s">
        <v>178</v>
      </c>
    </row>
    <row r="308" spans="2:65" s="12" customFormat="1" ht="10.199999999999999">
      <c r="B308" s="150"/>
      <c r="D308" s="151" t="s">
        <v>189</v>
      </c>
      <c r="E308" s="152" t="s">
        <v>32</v>
      </c>
      <c r="F308" s="153" t="s">
        <v>3558</v>
      </c>
      <c r="H308" s="152" t="s">
        <v>32</v>
      </c>
      <c r="I308" s="154"/>
      <c r="L308" s="150"/>
      <c r="M308" s="155"/>
      <c r="T308" s="156"/>
      <c r="AT308" s="152" t="s">
        <v>189</v>
      </c>
      <c r="AU308" s="152" t="s">
        <v>88</v>
      </c>
      <c r="AV308" s="12" t="s">
        <v>86</v>
      </c>
      <c r="AW308" s="12" t="s">
        <v>41</v>
      </c>
      <c r="AX308" s="12" t="s">
        <v>79</v>
      </c>
      <c r="AY308" s="152" t="s">
        <v>178</v>
      </c>
    </row>
    <row r="309" spans="2:65" s="12" customFormat="1" ht="10.199999999999999">
      <c r="B309" s="150"/>
      <c r="D309" s="151" t="s">
        <v>189</v>
      </c>
      <c r="E309" s="152" t="s">
        <v>32</v>
      </c>
      <c r="F309" s="153" t="s">
        <v>3638</v>
      </c>
      <c r="H309" s="152" t="s">
        <v>32</v>
      </c>
      <c r="I309" s="154"/>
      <c r="L309" s="150"/>
      <c r="M309" s="155"/>
      <c r="T309" s="156"/>
      <c r="AT309" s="152" t="s">
        <v>189</v>
      </c>
      <c r="AU309" s="152" t="s">
        <v>88</v>
      </c>
      <c r="AV309" s="12" t="s">
        <v>86</v>
      </c>
      <c r="AW309" s="12" t="s">
        <v>41</v>
      </c>
      <c r="AX309" s="12" t="s">
        <v>79</v>
      </c>
      <c r="AY309" s="152" t="s">
        <v>178</v>
      </c>
    </row>
    <row r="310" spans="2:65" s="12" customFormat="1" ht="10.199999999999999">
      <c r="B310" s="150"/>
      <c r="D310" s="151" t="s">
        <v>189</v>
      </c>
      <c r="E310" s="152" t="s">
        <v>32</v>
      </c>
      <c r="F310" s="153" t="s">
        <v>283</v>
      </c>
      <c r="H310" s="152" t="s">
        <v>32</v>
      </c>
      <c r="I310" s="154"/>
      <c r="L310" s="150"/>
      <c r="M310" s="155"/>
      <c r="T310" s="156"/>
      <c r="AT310" s="152" t="s">
        <v>189</v>
      </c>
      <c r="AU310" s="152" t="s">
        <v>88</v>
      </c>
      <c r="AV310" s="12" t="s">
        <v>86</v>
      </c>
      <c r="AW310" s="12" t="s">
        <v>41</v>
      </c>
      <c r="AX310" s="12" t="s">
        <v>79</v>
      </c>
      <c r="AY310" s="152" t="s">
        <v>178</v>
      </c>
    </row>
    <row r="311" spans="2:65" s="13" customFormat="1" ht="20.399999999999999">
      <c r="B311" s="157"/>
      <c r="D311" s="151" t="s">
        <v>189</v>
      </c>
      <c r="E311" s="158" t="s">
        <v>32</v>
      </c>
      <c r="F311" s="159" t="s">
        <v>3639</v>
      </c>
      <c r="H311" s="160">
        <v>94.05</v>
      </c>
      <c r="I311" s="161"/>
      <c r="L311" s="157"/>
      <c r="M311" s="162"/>
      <c r="T311" s="163"/>
      <c r="AT311" s="158" t="s">
        <v>189</v>
      </c>
      <c r="AU311" s="158" t="s">
        <v>88</v>
      </c>
      <c r="AV311" s="13" t="s">
        <v>88</v>
      </c>
      <c r="AW311" s="13" t="s">
        <v>41</v>
      </c>
      <c r="AX311" s="13" t="s">
        <v>79</v>
      </c>
      <c r="AY311" s="158" t="s">
        <v>178</v>
      </c>
    </row>
    <row r="312" spans="2:65" s="13" customFormat="1" ht="10.199999999999999">
      <c r="B312" s="157"/>
      <c r="D312" s="151" t="s">
        <v>189</v>
      </c>
      <c r="E312" s="158" t="s">
        <v>32</v>
      </c>
      <c r="F312" s="159" t="s">
        <v>3640</v>
      </c>
      <c r="H312" s="160">
        <v>24.5</v>
      </c>
      <c r="I312" s="161"/>
      <c r="L312" s="157"/>
      <c r="M312" s="162"/>
      <c r="T312" s="163"/>
      <c r="AT312" s="158" t="s">
        <v>189</v>
      </c>
      <c r="AU312" s="158" t="s">
        <v>88</v>
      </c>
      <c r="AV312" s="13" t="s">
        <v>88</v>
      </c>
      <c r="AW312" s="13" t="s">
        <v>41</v>
      </c>
      <c r="AX312" s="13" t="s">
        <v>79</v>
      </c>
      <c r="AY312" s="158" t="s">
        <v>178</v>
      </c>
    </row>
    <row r="313" spans="2:65" s="13" customFormat="1" ht="10.199999999999999">
      <c r="B313" s="157"/>
      <c r="D313" s="151" t="s">
        <v>189</v>
      </c>
      <c r="E313" s="158" t="s">
        <v>32</v>
      </c>
      <c r="F313" s="159" t="s">
        <v>3641</v>
      </c>
      <c r="H313" s="160">
        <v>-4.2270000000000003</v>
      </c>
      <c r="I313" s="161"/>
      <c r="L313" s="157"/>
      <c r="M313" s="162"/>
      <c r="T313" s="163"/>
      <c r="AT313" s="158" t="s">
        <v>189</v>
      </c>
      <c r="AU313" s="158" t="s">
        <v>88</v>
      </c>
      <c r="AV313" s="13" t="s">
        <v>88</v>
      </c>
      <c r="AW313" s="13" t="s">
        <v>41</v>
      </c>
      <c r="AX313" s="13" t="s">
        <v>79</v>
      </c>
      <c r="AY313" s="158" t="s">
        <v>178</v>
      </c>
    </row>
    <row r="314" spans="2:65" s="14" customFormat="1" ht="10.199999999999999">
      <c r="B314" s="164"/>
      <c r="D314" s="151" t="s">
        <v>189</v>
      </c>
      <c r="E314" s="165" t="s">
        <v>32</v>
      </c>
      <c r="F314" s="166" t="s">
        <v>192</v>
      </c>
      <c r="H314" s="167">
        <v>114.32299999999999</v>
      </c>
      <c r="I314" s="168"/>
      <c r="L314" s="164"/>
      <c r="M314" s="169"/>
      <c r="T314" s="170"/>
      <c r="AT314" s="165" t="s">
        <v>189</v>
      </c>
      <c r="AU314" s="165" t="s">
        <v>88</v>
      </c>
      <c r="AV314" s="14" t="s">
        <v>185</v>
      </c>
      <c r="AW314" s="14" t="s">
        <v>41</v>
      </c>
      <c r="AX314" s="14" t="s">
        <v>86</v>
      </c>
      <c r="AY314" s="165" t="s">
        <v>178</v>
      </c>
    </row>
    <row r="315" spans="2:65" s="1" customFormat="1" ht="16.5" customHeight="1">
      <c r="B315" s="34"/>
      <c r="C315" s="171" t="s">
        <v>397</v>
      </c>
      <c r="D315" s="171" t="s">
        <v>398</v>
      </c>
      <c r="E315" s="172" t="s">
        <v>399</v>
      </c>
      <c r="F315" s="173" t="s">
        <v>400</v>
      </c>
      <c r="G315" s="174" t="s">
        <v>401</v>
      </c>
      <c r="H315" s="175">
        <v>228.64599999999999</v>
      </c>
      <c r="I315" s="176"/>
      <c r="J315" s="177">
        <f>ROUND(I315*H315,2)</f>
        <v>0</v>
      </c>
      <c r="K315" s="173" t="s">
        <v>184</v>
      </c>
      <c r="L315" s="178"/>
      <c r="M315" s="179" t="s">
        <v>32</v>
      </c>
      <c r="N315" s="180" t="s">
        <v>50</v>
      </c>
      <c r="P315" s="142">
        <f>O315*H315</f>
        <v>0</v>
      </c>
      <c r="Q315" s="142">
        <v>0</v>
      </c>
      <c r="R315" s="142">
        <f>Q315*H315</f>
        <v>0</v>
      </c>
      <c r="S315" s="142">
        <v>0</v>
      </c>
      <c r="T315" s="143">
        <f>S315*H315</f>
        <v>0</v>
      </c>
      <c r="AR315" s="144" t="s">
        <v>241</v>
      </c>
      <c r="AT315" s="144" t="s">
        <v>398</v>
      </c>
      <c r="AU315" s="144" t="s">
        <v>88</v>
      </c>
      <c r="AY315" s="18" t="s">
        <v>178</v>
      </c>
      <c r="BE315" s="145">
        <f>IF(N315="základní",J315,0)</f>
        <v>0</v>
      </c>
      <c r="BF315" s="145">
        <f>IF(N315="snížená",J315,0)</f>
        <v>0</v>
      </c>
      <c r="BG315" s="145">
        <f>IF(N315="zákl. přenesená",J315,0)</f>
        <v>0</v>
      </c>
      <c r="BH315" s="145">
        <f>IF(N315="sníž. přenesená",J315,0)</f>
        <v>0</v>
      </c>
      <c r="BI315" s="145">
        <f>IF(N315="nulová",J315,0)</f>
        <v>0</v>
      </c>
      <c r="BJ315" s="18" t="s">
        <v>86</v>
      </c>
      <c r="BK315" s="145">
        <f>ROUND(I315*H315,2)</f>
        <v>0</v>
      </c>
      <c r="BL315" s="18" t="s">
        <v>185</v>
      </c>
      <c r="BM315" s="144" t="s">
        <v>3642</v>
      </c>
    </row>
    <row r="316" spans="2:65" s="13" customFormat="1" ht="10.199999999999999">
      <c r="B316" s="157"/>
      <c r="D316" s="151" t="s">
        <v>189</v>
      </c>
      <c r="F316" s="159" t="s">
        <v>3643</v>
      </c>
      <c r="H316" s="160">
        <v>228.64599999999999</v>
      </c>
      <c r="I316" s="161"/>
      <c r="L316" s="157"/>
      <c r="M316" s="162"/>
      <c r="T316" s="163"/>
      <c r="AT316" s="158" t="s">
        <v>189</v>
      </c>
      <c r="AU316" s="158" t="s">
        <v>88</v>
      </c>
      <c r="AV316" s="13" t="s">
        <v>88</v>
      </c>
      <c r="AW316" s="13" t="s">
        <v>4</v>
      </c>
      <c r="AX316" s="13" t="s">
        <v>86</v>
      </c>
      <c r="AY316" s="158" t="s">
        <v>178</v>
      </c>
    </row>
    <row r="317" spans="2:65" s="1" customFormat="1" ht="44.25" customHeight="1">
      <c r="B317" s="34"/>
      <c r="C317" s="133" t="s">
        <v>404</v>
      </c>
      <c r="D317" s="133" t="s">
        <v>180</v>
      </c>
      <c r="E317" s="134" t="s">
        <v>405</v>
      </c>
      <c r="F317" s="135" t="s">
        <v>406</v>
      </c>
      <c r="G317" s="136" t="s">
        <v>401</v>
      </c>
      <c r="H317" s="137">
        <v>697.52599999999995</v>
      </c>
      <c r="I317" s="138"/>
      <c r="J317" s="139">
        <f>ROUND(I317*H317,2)</f>
        <v>0</v>
      </c>
      <c r="K317" s="135" t="s">
        <v>184</v>
      </c>
      <c r="L317" s="34"/>
      <c r="M317" s="140" t="s">
        <v>32</v>
      </c>
      <c r="N317" s="141" t="s">
        <v>50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185</v>
      </c>
      <c r="AT317" s="144" t="s">
        <v>180</v>
      </c>
      <c r="AU317" s="144" t="s">
        <v>88</v>
      </c>
      <c r="AY317" s="18" t="s">
        <v>178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8" t="s">
        <v>86</v>
      </c>
      <c r="BK317" s="145">
        <f>ROUND(I317*H317,2)</f>
        <v>0</v>
      </c>
      <c r="BL317" s="18" t="s">
        <v>185</v>
      </c>
      <c r="BM317" s="144" t="s">
        <v>3644</v>
      </c>
    </row>
    <row r="318" spans="2:65" s="1" customFormat="1" ht="10.199999999999999">
      <c r="B318" s="34"/>
      <c r="D318" s="146" t="s">
        <v>187</v>
      </c>
      <c r="F318" s="147" t="s">
        <v>408</v>
      </c>
      <c r="I318" s="148"/>
      <c r="L318" s="34"/>
      <c r="M318" s="149"/>
      <c r="T318" s="55"/>
      <c r="AT318" s="18" t="s">
        <v>187</v>
      </c>
      <c r="AU318" s="18" t="s">
        <v>88</v>
      </c>
    </row>
    <row r="319" spans="2:65" s="12" customFormat="1" ht="20.399999999999999">
      <c r="B319" s="150"/>
      <c r="D319" s="151" t="s">
        <v>189</v>
      </c>
      <c r="E319" s="152" t="s">
        <v>32</v>
      </c>
      <c r="F319" s="153" t="s">
        <v>409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3" customFormat="1" ht="10.199999999999999">
      <c r="B320" s="157"/>
      <c r="D320" s="151" t="s">
        <v>189</v>
      </c>
      <c r="E320" s="158" t="s">
        <v>32</v>
      </c>
      <c r="F320" s="159" t="s">
        <v>3626</v>
      </c>
      <c r="H320" s="160">
        <v>262.416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3" customFormat="1" ht="10.199999999999999">
      <c r="B321" s="157"/>
      <c r="D321" s="151" t="s">
        <v>189</v>
      </c>
      <c r="E321" s="158" t="s">
        <v>32</v>
      </c>
      <c r="F321" s="159" t="s">
        <v>3631</v>
      </c>
      <c r="H321" s="160">
        <v>136.16999999999999</v>
      </c>
      <c r="I321" s="161"/>
      <c r="L321" s="157"/>
      <c r="M321" s="162"/>
      <c r="T321" s="163"/>
      <c r="AT321" s="158" t="s">
        <v>189</v>
      </c>
      <c r="AU321" s="158" t="s">
        <v>88</v>
      </c>
      <c r="AV321" s="13" t="s">
        <v>88</v>
      </c>
      <c r="AW321" s="13" t="s">
        <v>41</v>
      </c>
      <c r="AX321" s="13" t="s">
        <v>79</v>
      </c>
      <c r="AY321" s="158" t="s">
        <v>178</v>
      </c>
    </row>
    <row r="322" spans="2:65" s="15" customFormat="1" ht="10.199999999999999">
      <c r="B322" s="181"/>
      <c r="D322" s="151" t="s">
        <v>189</v>
      </c>
      <c r="E322" s="182" t="s">
        <v>32</v>
      </c>
      <c r="F322" s="183" t="s">
        <v>410</v>
      </c>
      <c r="H322" s="184">
        <v>398.58600000000001</v>
      </c>
      <c r="I322" s="185"/>
      <c r="L322" s="181"/>
      <c r="M322" s="186"/>
      <c r="T322" s="187"/>
      <c r="AT322" s="182" t="s">
        <v>189</v>
      </c>
      <c r="AU322" s="182" t="s">
        <v>88</v>
      </c>
      <c r="AV322" s="15" t="s">
        <v>199</v>
      </c>
      <c r="AW322" s="15" t="s">
        <v>41</v>
      </c>
      <c r="AX322" s="15" t="s">
        <v>79</v>
      </c>
      <c r="AY322" s="182" t="s">
        <v>178</v>
      </c>
    </row>
    <row r="323" spans="2:65" s="14" customFormat="1" ht="10.199999999999999">
      <c r="B323" s="164"/>
      <c r="D323" s="151" t="s">
        <v>189</v>
      </c>
      <c r="E323" s="165" t="s">
        <v>32</v>
      </c>
      <c r="F323" s="166" t="s">
        <v>192</v>
      </c>
      <c r="H323" s="167">
        <v>398.58600000000001</v>
      </c>
      <c r="I323" s="168"/>
      <c r="L323" s="164"/>
      <c r="M323" s="169"/>
      <c r="T323" s="170"/>
      <c r="AT323" s="165" t="s">
        <v>189</v>
      </c>
      <c r="AU323" s="165" t="s">
        <v>88</v>
      </c>
      <c r="AV323" s="14" t="s">
        <v>185</v>
      </c>
      <c r="AW323" s="14" t="s">
        <v>41</v>
      </c>
      <c r="AX323" s="14" t="s">
        <v>86</v>
      </c>
      <c r="AY323" s="165" t="s">
        <v>178</v>
      </c>
    </row>
    <row r="324" spans="2:65" s="13" customFormat="1" ht="10.199999999999999">
      <c r="B324" s="157"/>
      <c r="D324" s="151" t="s">
        <v>189</v>
      </c>
      <c r="F324" s="159" t="s">
        <v>3645</v>
      </c>
      <c r="H324" s="160">
        <v>697.52599999999995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</v>
      </c>
      <c r="AX324" s="13" t="s">
        <v>86</v>
      </c>
      <c r="AY324" s="158" t="s">
        <v>178</v>
      </c>
    </row>
    <row r="325" spans="2:65" s="1" customFormat="1" ht="37.799999999999997" customHeight="1">
      <c r="B325" s="34"/>
      <c r="C325" s="133" t="s">
        <v>412</v>
      </c>
      <c r="D325" s="133" t="s">
        <v>180</v>
      </c>
      <c r="E325" s="134" t="s">
        <v>413</v>
      </c>
      <c r="F325" s="135" t="s">
        <v>414</v>
      </c>
      <c r="G325" s="136" t="s">
        <v>277</v>
      </c>
      <c r="H325" s="137">
        <v>716.31600000000003</v>
      </c>
      <c r="I325" s="138"/>
      <c r="J325" s="139">
        <f>ROUND(I325*H325,2)</f>
        <v>0</v>
      </c>
      <c r="K325" s="135" t="s">
        <v>184</v>
      </c>
      <c r="L325" s="34"/>
      <c r="M325" s="140" t="s">
        <v>32</v>
      </c>
      <c r="N325" s="141" t="s">
        <v>50</v>
      </c>
      <c r="P325" s="142">
        <f>O325*H325</f>
        <v>0</v>
      </c>
      <c r="Q325" s="142">
        <v>0</v>
      </c>
      <c r="R325" s="142">
        <f>Q325*H325</f>
        <v>0</v>
      </c>
      <c r="S325" s="142">
        <v>0</v>
      </c>
      <c r="T325" s="143">
        <f>S325*H325</f>
        <v>0</v>
      </c>
      <c r="AR325" s="144" t="s">
        <v>185</v>
      </c>
      <c r="AT325" s="144" t="s">
        <v>180</v>
      </c>
      <c r="AU325" s="144" t="s">
        <v>88</v>
      </c>
      <c r="AY325" s="18" t="s">
        <v>178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8" t="s">
        <v>86</v>
      </c>
      <c r="BK325" s="145">
        <f>ROUND(I325*H325,2)</f>
        <v>0</v>
      </c>
      <c r="BL325" s="18" t="s">
        <v>185</v>
      </c>
      <c r="BM325" s="144" t="s">
        <v>3646</v>
      </c>
    </row>
    <row r="326" spans="2:65" s="1" customFormat="1" ht="10.199999999999999">
      <c r="B326" s="34"/>
      <c r="D326" s="146" t="s">
        <v>187</v>
      </c>
      <c r="F326" s="147" t="s">
        <v>416</v>
      </c>
      <c r="I326" s="148"/>
      <c r="L326" s="34"/>
      <c r="M326" s="149"/>
      <c r="T326" s="55"/>
      <c r="AT326" s="18" t="s">
        <v>187</v>
      </c>
      <c r="AU326" s="18" t="s">
        <v>88</v>
      </c>
    </row>
    <row r="327" spans="2:65" s="13" customFormat="1" ht="10.199999999999999">
      <c r="B327" s="157"/>
      <c r="D327" s="151" t="s">
        <v>189</v>
      </c>
      <c r="E327" s="158" t="s">
        <v>32</v>
      </c>
      <c r="F327" s="159" t="s">
        <v>3621</v>
      </c>
      <c r="H327" s="160">
        <v>317.73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5" customFormat="1" ht="10.199999999999999">
      <c r="B328" s="181"/>
      <c r="D328" s="151" t="s">
        <v>189</v>
      </c>
      <c r="E328" s="182" t="s">
        <v>32</v>
      </c>
      <c r="F328" s="183" t="s">
        <v>417</v>
      </c>
      <c r="H328" s="184">
        <v>317.73</v>
      </c>
      <c r="I328" s="185"/>
      <c r="L328" s="181"/>
      <c r="M328" s="186"/>
      <c r="T328" s="187"/>
      <c r="AT328" s="182" t="s">
        <v>189</v>
      </c>
      <c r="AU328" s="182" t="s">
        <v>88</v>
      </c>
      <c r="AV328" s="15" t="s">
        <v>199</v>
      </c>
      <c r="AW328" s="15" t="s">
        <v>41</v>
      </c>
      <c r="AX328" s="15" t="s">
        <v>79</v>
      </c>
      <c r="AY328" s="182" t="s">
        <v>178</v>
      </c>
    </row>
    <row r="329" spans="2:65" s="13" customFormat="1" ht="10.199999999999999">
      <c r="B329" s="157"/>
      <c r="D329" s="151" t="s">
        <v>189</v>
      </c>
      <c r="E329" s="158" t="s">
        <v>32</v>
      </c>
      <c r="F329" s="159" t="s">
        <v>3626</v>
      </c>
      <c r="H329" s="160">
        <v>262.416</v>
      </c>
      <c r="I329" s="161"/>
      <c r="L329" s="157"/>
      <c r="M329" s="162"/>
      <c r="T329" s="163"/>
      <c r="AT329" s="158" t="s">
        <v>189</v>
      </c>
      <c r="AU329" s="158" t="s">
        <v>88</v>
      </c>
      <c r="AV329" s="13" t="s">
        <v>88</v>
      </c>
      <c r="AW329" s="13" t="s">
        <v>41</v>
      </c>
      <c r="AX329" s="13" t="s">
        <v>79</v>
      </c>
      <c r="AY329" s="158" t="s">
        <v>178</v>
      </c>
    </row>
    <row r="330" spans="2:65" s="13" customFormat="1" ht="10.199999999999999">
      <c r="B330" s="157"/>
      <c r="D330" s="151" t="s">
        <v>189</v>
      </c>
      <c r="E330" s="158" t="s">
        <v>32</v>
      </c>
      <c r="F330" s="159" t="s">
        <v>3631</v>
      </c>
      <c r="H330" s="160">
        <v>136.16999999999999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5" customFormat="1" ht="10.199999999999999">
      <c r="B331" s="181"/>
      <c r="D331" s="151" t="s">
        <v>189</v>
      </c>
      <c r="E331" s="182" t="s">
        <v>32</v>
      </c>
      <c r="F331" s="183" t="s">
        <v>410</v>
      </c>
      <c r="H331" s="184">
        <v>398.58600000000001</v>
      </c>
      <c r="I331" s="185"/>
      <c r="L331" s="181"/>
      <c r="M331" s="186"/>
      <c r="T331" s="187"/>
      <c r="AT331" s="182" t="s">
        <v>189</v>
      </c>
      <c r="AU331" s="182" t="s">
        <v>88</v>
      </c>
      <c r="AV331" s="15" t="s">
        <v>199</v>
      </c>
      <c r="AW331" s="15" t="s">
        <v>41</v>
      </c>
      <c r="AX331" s="15" t="s">
        <v>79</v>
      </c>
      <c r="AY331" s="182" t="s">
        <v>178</v>
      </c>
    </row>
    <row r="332" spans="2:65" s="14" customFormat="1" ht="10.199999999999999">
      <c r="B332" s="164"/>
      <c r="D332" s="151" t="s">
        <v>189</v>
      </c>
      <c r="E332" s="165" t="s">
        <v>32</v>
      </c>
      <c r="F332" s="166" t="s">
        <v>192</v>
      </c>
      <c r="H332" s="167">
        <v>716.31600000000003</v>
      </c>
      <c r="I332" s="168"/>
      <c r="L332" s="164"/>
      <c r="M332" s="169"/>
      <c r="T332" s="170"/>
      <c r="AT332" s="165" t="s">
        <v>189</v>
      </c>
      <c r="AU332" s="165" t="s">
        <v>88</v>
      </c>
      <c r="AV332" s="14" t="s">
        <v>185</v>
      </c>
      <c r="AW332" s="14" t="s">
        <v>41</v>
      </c>
      <c r="AX332" s="14" t="s">
        <v>86</v>
      </c>
      <c r="AY332" s="165" t="s">
        <v>178</v>
      </c>
    </row>
    <row r="333" spans="2:65" s="1" customFormat="1" ht="44.25" customHeight="1">
      <c r="B333" s="34"/>
      <c r="C333" s="133" t="s">
        <v>418</v>
      </c>
      <c r="D333" s="133" t="s">
        <v>180</v>
      </c>
      <c r="E333" s="134" t="s">
        <v>419</v>
      </c>
      <c r="F333" s="135" t="s">
        <v>420</v>
      </c>
      <c r="G333" s="136" t="s">
        <v>277</v>
      </c>
      <c r="H333" s="137">
        <v>110.627</v>
      </c>
      <c r="I333" s="138"/>
      <c r="J333" s="139">
        <f>ROUND(I333*H333,2)</f>
        <v>0</v>
      </c>
      <c r="K333" s="135" t="s">
        <v>184</v>
      </c>
      <c r="L333" s="34"/>
      <c r="M333" s="140" t="s">
        <v>32</v>
      </c>
      <c r="N333" s="141" t="s">
        <v>50</v>
      </c>
      <c r="P333" s="142">
        <f>O333*H333</f>
        <v>0</v>
      </c>
      <c r="Q333" s="142">
        <v>0</v>
      </c>
      <c r="R333" s="142">
        <f>Q333*H333</f>
        <v>0</v>
      </c>
      <c r="S333" s="142">
        <v>0</v>
      </c>
      <c r="T333" s="143">
        <f>S333*H333</f>
        <v>0</v>
      </c>
      <c r="AR333" s="144" t="s">
        <v>185</v>
      </c>
      <c r="AT333" s="144" t="s">
        <v>180</v>
      </c>
      <c r="AU333" s="144" t="s">
        <v>88</v>
      </c>
      <c r="AY333" s="18" t="s">
        <v>178</v>
      </c>
      <c r="BE333" s="145">
        <f>IF(N333="základní",J333,0)</f>
        <v>0</v>
      </c>
      <c r="BF333" s="145">
        <f>IF(N333="snížená",J333,0)</f>
        <v>0</v>
      </c>
      <c r="BG333" s="145">
        <f>IF(N333="zákl. přenesená",J333,0)</f>
        <v>0</v>
      </c>
      <c r="BH333" s="145">
        <f>IF(N333="sníž. přenesená",J333,0)</f>
        <v>0</v>
      </c>
      <c r="BI333" s="145">
        <f>IF(N333="nulová",J333,0)</f>
        <v>0</v>
      </c>
      <c r="BJ333" s="18" t="s">
        <v>86</v>
      </c>
      <c r="BK333" s="145">
        <f>ROUND(I333*H333,2)</f>
        <v>0</v>
      </c>
      <c r="BL333" s="18" t="s">
        <v>185</v>
      </c>
      <c r="BM333" s="144" t="s">
        <v>3647</v>
      </c>
    </row>
    <row r="334" spans="2:65" s="1" customFormat="1" ht="10.199999999999999">
      <c r="B334" s="34"/>
      <c r="D334" s="146" t="s">
        <v>187</v>
      </c>
      <c r="F334" s="147" t="s">
        <v>422</v>
      </c>
      <c r="I334" s="148"/>
      <c r="L334" s="34"/>
      <c r="M334" s="149"/>
      <c r="T334" s="55"/>
      <c r="AT334" s="18" t="s">
        <v>187</v>
      </c>
      <c r="AU334" s="18" t="s">
        <v>88</v>
      </c>
    </row>
    <row r="335" spans="2:65" s="12" customFormat="1" ht="10.199999999999999">
      <c r="B335" s="150"/>
      <c r="D335" s="151" t="s">
        <v>189</v>
      </c>
      <c r="E335" s="152" t="s">
        <v>32</v>
      </c>
      <c r="F335" s="153" t="s">
        <v>190</v>
      </c>
      <c r="H335" s="152" t="s">
        <v>32</v>
      </c>
      <c r="I335" s="154"/>
      <c r="L335" s="150"/>
      <c r="M335" s="155"/>
      <c r="T335" s="156"/>
      <c r="AT335" s="152" t="s">
        <v>189</v>
      </c>
      <c r="AU335" s="152" t="s">
        <v>88</v>
      </c>
      <c r="AV335" s="12" t="s">
        <v>86</v>
      </c>
      <c r="AW335" s="12" t="s">
        <v>41</v>
      </c>
      <c r="AX335" s="12" t="s">
        <v>79</v>
      </c>
      <c r="AY335" s="152" t="s">
        <v>178</v>
      </c>
    </row>
    <row r="336" spans="2:65" s="12" customFormat="1" ht="10.199999999999999">
      <c r="B336" s="150"/>
      <c r="D336" s="151" t="s">
        <v>189</v>
      </c>
      <c r="E336" s="152" t="s">
        <v>32</v>
      </c>
      <c r="F336" s="153" t="s">
        <v>3556</v>
      </c>
      <c r="H336" s="152" t="s">
        <v>32</v>
      </c>
      <c r="I336" s="154"/>
      <c r="L336" s="150"/>
      <c r="M336" s="155"/>
      <c r="T336" s="156"/>
      <c r="AT336" s="152" t="s">
        <v>189</v>
      </c>
      <c r="AU336" s="152" t="s">
        <v>88</v>
      </c>
      <c r="AV336" s="12" t="s">
        <v>86</v>
      </c>
      <c r="AW336" s="12" t="s">
        <v>41</v>
      </c>
      <c r="AX336" s="12" t="s">
        <v>79</v>
      </c>
      <c r="AY336" s="152" t="s">
        <v>178</v>
      </c>
    </row>
    <row r="337" spans="2:65" s="12" customFormat="1" ht="10.199999999999999">
      <c r="B337" s="150"/>
      <c r="D337" s="151" t="s">
        <v>189</v>
      </c>
      <c r="E337" s="152" t="s">
        <v>32</v>
      </c>
      <c r="F337" s="153" t="s">
        <v>3557</v>
      </c>
      <c r="H337" s="152" t="s">
        <v>32</v>
      </c>
      <c r="I337" s="154"/>
      <c r="L337" s="150"/>
      <c r="M337" s="155"/>
      <c r="T337" s="156"/>
      <c r="AT337" s="152" t="s">
        <v>189</v>
      </c>
      <c r="AU337" s="152" t="s">
        <v>88</v>
      </c>
      <c r="AV337" s="12" t="s">
        <v>86</v>
      </c>
      <c r="AW337" s="12" t="s">
        <v>41</v>
      </c>
      <c r="AX337" s="12" t="s">
        <v>79</v>
      </c>
      <c r="AY337" s="152" t="s">
        <v>178</v>
      </c>
    </row>
    <row r="338" spans="2:65" s="12" customFormat="1" ht="10.199999999999999">
      <c r="B338" s="150"/>
      <c r="D338" s="151" t="s">
        <v>189</v>
      </c>
      <c r="E338" s="152" t="s">
        <v>32</v>
      </c>
      <c r="F338" s="153" t="s">
        <v>3558</v>
      </c>
      <c r="H338" s="152" t="s">
        <v>32</v>
      </c>
      <c r="I338" s="154"/>
      <c r="L338" s="150"/>
      <c r="M338" s="155"/>
      <c r="T338" s="156"/>
      <c r="AT338" s="152" t="s">
        <v>189</v>
      </c>
      <c r="AU338" s="152" t="s">
        <v>88</v>
      </c>
      <c r="AV338" s="12" t="s">
        <v>86</v>
      </c>
      <c r="AW338" s="12" t="s">
        <v>41</v>
      </c>
      <c r="AX338" s="12" t="s">
        <v>79</v>
      </c>
      <c r="AY338" s="152" t="s">
        <v>178</v>
      </c>
    </row>
    <row r="339" spans="2:65" s="12" customFormat="1" ht="20.399999999999999">
      <c r="B339" s="150"/>
      <c r="D339" s="151" t="s">
        <v>189</v>
      </c>
      <c r="E339" s="152" t="s">
        <v>32</v>
      </c>
      <c r="F339" s="153" t="s">
        <v>1050</v>
      </c>
      <c r="H339" s="152" t="s">
        <v>32</v>
      </c>
      <c r="I339" s="154"/>
      <c r="L339" s="150"/>
      <c r="M339" s="155"/>
      <c r="T339" s="156"/>
      <c r="AT339" s="152" t="s">
        <v>189</v>
      </c>
      <c r="AU339" s="152" t="s">
        <v>88</v>
      </c>
      <c r="AV339" s="12" t="s">
        <v>86</v>
      </c>
      <c r="AW339" s="12" t="s">
        <v>41</v>
      </c>
      <c r="AX339" s="12" t="s">
        <v>79</v>
      </c>
      <c r="AY339" s="152" t="s">
        <v>178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283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3" customFormat="1" ht="10.199999999999999">
      <c r="B341" s="157"/>
      <c r="D341" s="151" t="s">
        <v>189</v>
      </c>
      <c r="E341" s="158" t="s">
        <v>32</v>
      </c>
      <c r="F341" s="159" t="s">
        <v>3648</v>
      </c>
      <c r="H341" s="160">
        <v>401.59399999999999</v>
      </c>
      <c r="I341" s="161"/>
      <c r="L341" s="157"/>
      <c r="M341" s="162"/>
      <c r="T341" s="163"/>
      <c r="AT341" s="158" t="s">
        <v>189</v>
      </c>
      <c r="AU341" s="158" t="s">
        <v>88</v>
      </c>
      <c r="AV341" s="13" t="s">
        <v>88</v>
      </c>
      <c r="AW341" s="13" t="s">
        <v>41</v>
      </c>
      <c r="AX341" s="13" t="s">
        <v>79</v>
      </c>
      <c r="AY341" s="158" t="s">
        <v>178</v>
      </c>
    </row>
    <row r="342" spans="2:65" s="13" customFormat="1" ht="20.399999999999999">
      <c r="B342" s="157"/>
      <c r="D342" s="151" t="s">
        <v>189</v>
      </c>
      <c r="E342" s="158" t="s">
        <v>32</v>
      </c>
      <c r="F342" s="159" t="s">
        <v>3649</v>
      </c>
      <c r="H342" s="160">
        <v>52.308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41</v>
      </c>
      <c r="AX342" s="13" t="s">
        <v>79</v>
      </c>
      <c r="AY342" s="158" t="s">
        <v>178</v>
      </c>
    </row>
    <row r="343" spans="2:65" s="13" customFormat="1" ht="10.199999999999999">
      <c r="B343" s="157"/>
      <c r="D343" s="151" t="s">
        <v>189</v>
      </c>
      <c r="E343" s="158" t="s">
        <v>32</v>
      </c>
      <c r="F343" s="159" t="s">
        <v>3650</v>
      </c>
      <c r="H343" s="160">
        <v>-17.809000000000001</v>
      </c>
      <c r="I343" s="161"/>
      <c r="L343" s="157"/>
      <c r="M343" s="162"/>
      <c r="T343" s="163"/>
      <c r="AT343" s="158" t="s">
        <v>189</v>
      </c>
      <c r="AU343" s="158" t="s">
        <v>88</v>
      </c>
      <c r="AV343" s="13" t="s">
        <v>88</v>
      </c>
      <c r="AW343" s="13" t="s">
        <v>41</v>
      </c>
      <c r="AX343" s="13" t="s">
        <v>79</v>
      </c>
      <c r="AY343" s="158" t="s">
        <v>178</v>
      </c>
    </row>
    <row r="344" spans="2:65" s="13" customFormat="1" ht="10.199999999999999">
      <c r="B344" s="157"/>
      <c r="D344" s="151" t="s">
        <v>189</v>
      </c>
      <c r="E344" s="158" t="s">
        <v>32</v>
      </c>
      <c r="F344" s="159" t="s">
        <v>3651</v>
      </c>
      <c r="H344" s="160">
        <v>-6.5629999999999997</v>
      </c>
      <c r="I344" s="161"/>
      <c r="L344" s="157"/>
      <c r="M344" s="162"/>
      <c r="T344" s="163"/>
      <c r="AT344" s="158" t="s">
        <v>189</v>
      </c>
      <c r="AU344" s="158" t="s">
        <v>88</v>
      </c>
      <c r="AV344" s="13" t="s">
        <v>88</v>
      </c>
      <c r="AW344" s="13" t="s">
        <v>41</v>
      </c>
      <c r="AX344" s="13" t="s">
        <v>79</v>
      </c>
      <c r="AY344" s="158" t="s">
        <v>178</v>
      </c>
    </row>
    <row r="345" spans="2:65" s="13" customFormat="1" ht="10.199999999999999">
      <c r="B345" s="157"/>
      <c r="D345" s="151" t="s">
        <v>189</v>
      </c>
      <c r="E345" s="158" t="s">
        <v>32</v>
      </c>
      <c r="F345" s="159" t="s">
        <v>3652</v>
      </c>
      <c r="H345" s="160">
        <v>-1.575</v>
      </c>
      <c r="I345" s="161"/>
      <c r="L345" s="157"/>
      <c r="M345" s="162"/>
      <c r="T345" s="163"/>
      <c r="AT345" s="158" t="s">
        <v>189</v>
      </c>
      <c r="AU345" s="158" t="s">
        <v>88</v>
      </c>
      <c r="AV345" s="13" t="s">
        <v>88</v>
      </c>
      <c r="AW345" s="13" t="s">
        <v>41</v>
      </c>
      <c r="AX345" s="13" t="s">
        <v>79</v>
      </c>
      <c r="AY345" s="158" t="s">
        <v>178</v>
      </c>
    </row>
    <row r="346" spans="2:65" s="13" customFormat="1" ht="10.199999999999999">
      <c r="B346" s="157"/>
      <c r="D346" s="151" t="s">
        <v>189</v>
      </c>
      <c r="E346" s="158" t="s">
        <v>32</v>
      </c>
      <c r="F346" s="159" t="s">
        <v>3653</v>
      </c>
      <c r="H346" s="160">
        <v>-106.854</v>
      </c>
      <c r="I346" s="161"/>
      <c r="L346" s="157"/>
      <c r="M346" s="162"/>
      <c r="T346" s="163"/>
      <c r="AT346" s="158" t="s">
        <v>189</v>
      </c>
      <c r="AU346" s="158" t="s">
        <v>88</v>
      </c>
      <c r="AV346" s="13" t="s">
        <v>88</v>
      </c>
      <c r="AW346" s="13" t="s">
        <v>41</v>
      </c>
      <c r="AX346" s="13" t="s">
        <v>79</v>
      </c>
      <c r="AY346" s="158" t="s">
        <v>178</v>
      </c>
    </row>
    <row r="347" spans="2:65" s="13" customFormat="1" ht="20.399999999999999">
      <c r="B347" s="157"/>
      <c r="D347" s="151" t="s">
        <v>189</v>
      </c>
      <c r="E347" s="158" t="s">
        <v>32</v>
      </c>
      <c r="F347" s="159" t="s">
        <v>3654</v>
      </c>
      <c r="H347" s="160">
        <v>-106.3</v>
      </c>
      <c r="I347" s="161"/>
      <c r="L347" s="157"/>
      <c r="M347" s="162"/>
      <c r="T347" s="163"/>
      <c r="AT347" s="158" t="s">
        <v>189</v>
      </c>
      <c r="AU347" s="158" t="s">
        <v>88</v>
      </c>
      <c r="AV347" s="13" t="s">
        <v>88</v>
      </c>
      <c r="AW347" s="13" t="s">
        <v>41</v>
      </c>
      <c r="AX347" s="13" t="s">
        <v>79</v>
      </c>
      <c r="AY347" s="158" t="s">
        <v>178</v>
      </c>
    </row>
    <row r="348" spans="2:65" s="13" customFormat="1" ht="20.399999999999999">
      <c r="B348" s="157"/>
      <c r="D348" s="151" t="s">
        <v>189</v>
      </c>
      <c r="E348" s="158" t="s">
        <v>32</v>
      </c>
      <c r="F348" s="159" t="s">
        <v>3655</v>
      </c>
      <c r="H348" s="160">
        <v>-104.17400000000001</v>
      </c>
      <c r="I348" s="161"/>
      <c r="L348" s="157"/>
      <c r="M348" s="162"/>
      <c r="T348" s="163"/>
      <c r="AT348" s="158" t="s">
        <v>189</v>
      </c>
      <c r="AU348" s="158" t="s">
        <v>88</v>
      </c>
      <c r="AV348" s="13" t="s">
        <v>88</v>
      </c>
      <c r="AW348" s="13" t="s">
        <v>41</v>
      </c>
      <c r="AX348" s="13" t="s">
        <v>79</v>
      </c>
      <c r="AY348" s="158" t="s">
        <v>178</v>
      </c>
    </row>
    <row r="349" spans="2:65" s="14" customFormat="1" ht="10.199999999999999">
      <c r="B349" s="164"/>
      <c r="D349" s="151" t="s">
        <v>189</v>
      </c>
      <c r="E349" s="165" t="s">
        <v>32</v>
      </c>
      <c r="F349" s="166" t="s">
        <v>192</v>
      </c>
      <c r="H349" s="167">
        <v>110.627</v>
      </c>
      <c r="I349" s="168"/>
      <c r="L349" s="164"/>
      <c r="M349" s="169"/>
      <c r="T349" s="170"/>
      <c r="AT349" s="165" t="s">
        <v>189</v>
      </c>
      <c r="AU349" s="165" t="s">
        <v>88</v>
      </c>
      <c r="AV349" s="14" t="s">
        <v>185</v>
      </c>
      <c r="AW349" s="14" t="s">
        <v>41</v>
      </c>
      <c r="AX349" s="14" t="s">
        <v>86</v>
      </c>
      <c r="AY349" s="165" t="s">
        <v>178</v>
      </c>
    </row>
    <row r="350" spans="2:65" s="1" customFormat="1" ht="16.5" customHeight="1">
      <c r="B350" s="34"/>
      <c r="C350" s="171" t="s">
        <v>434</v>
      </c>
      <c r="D350" s="171" t="s">
        <v>398</v>
      </c>
      <c r="E350" s="172" t="s">
        <v>435</v>
      </c>
      <c r="F350" s="173" t="s">
        <v>436</v>
      </c>
      <c r="G350" s="174" t="s">
        <v>401</v>
      </c>
      <c r="H350" s="175">
        <v>110.628</v>
      </c>
      <c r="I350" s="176"/>
      <c r="J350" s="177">
        <f>ROUND(I350*H350,2)</f>
        <v>0</v>
      </c>
      <c r="K350" s="173" t="s">
        <v>184</v>
      </c>
      <c r="L350" s="178"/>
      <c r="M350" s="179" t="s">
        <v>32</v>
      </c>
      <c r="N350" s="180" t="s">
        <v>50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241</v>
      </c>
      <c r="AT350" s="144" t="s">
        <v>398</v>
      </c>
      <c r="AU350" s="144" t="s">
        <v>88</v>
      </c>
      <c r="AY350" s="18" t="s">
        <v>178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86</v>
      </c>
      <c r="BK350" s="145">
        <f>ROUND(I350*H350,2)</f>
        <v>0</v>
      </c>
      <c r="BL350" s="18" t="s">
        <v>185</v>
      </c>
      <c r="BM350" s="144" t="s">
        <v>3656</v>
      </c>
    </row>
    <row r="351" spans="2:65" s="13" customFormat="1" ht="20.399999999999999">
      <c r="B351" s="157"/>
      <c r="D351" s="151" t="s">
        <v>189</v>
      </c>
      <c r="E351" s="158" t="s">
        <v>32</v>
      </c>
      <c r="F351" s="159" t="s">
        <v>3622</v>
      </c>
      <c r="H351" s="160">
        <v>55.314</v>
      </c>
      <c r="I351" s="161"/>
      <c r="L351" s="157"/>
      <c r="M351" s="162"/>
      <c r="T351" s="163"/>
      <c r="AT351" s="158" t="s">
        <v>189</v>
      </c>
      <c r="AU351" s="158" t="s">
        <v>88</v>
      </c>
      <c r="AV351" s="13" t="s">
        <v>88</v>
      </c>
      <c r="AW351" s="13" t="s">
        <v>41</v>
      </c>
      <c r="AX351" s="13" t="s">
        <v>86</v>
      </c>
      <c r="AY351" s="158" t="s">
        <v>178</v>
      </c>
    </row>
    <row r="352" spans="2:65" s="13" customFormat="1" ht="10.199999999999999">
      <c r="B352" s="157"/>
      <c r="D352" s="151" t="s">
        <v>189</v>
      </c>
      <c r="F352" s="159" t="s">
        <v>3657</v>
      </c>
      <c r="H352" s="160">
        <v>110.628</v>
      </c>
      <c r="I352" s="161"/>
      <c r="L352" s="157"/>
      <c r="M352" s="162"/>
      <c r="T352" s="163"/>
      <c r="AT352" s="158" t="s">
        <v>189</v>
      </c>
      <c r="AU352" s="158" t="s">
        <v>88</v>
      </c>
      <c r="AV352" s="13" t="s">
        <v>88</v>
      </c>
      <c r="AW352" s="13" t="s">
        <v>4</v>
      </c>
      <c r="AX352" s="13" t="s">
        <v>86</v>
      </c>
      <c r="AY352" s="158" t="s">
        <v>178</v>
      </c>
    </row>
    <row r="353" spans="2:65" s="1" customFormat="1" ht="66.75" customHeight="1">
      <c r="B353" s="34"/>
      <c r="C353" s="133" t="s">
        <v>439</v>
      </c>
      <c r="D353" s="133" t="s">
        <v>180</v>
      </c>
      <c r="E353" s="134" t="s">
        <v>440</v>
      </c>
      <c r="F353" s="135" t="s">
        <v>441</v>
      </c>
      <c r="G353" s="136" t="s">
        <v>277</v>
      </c>
      <c r="H353" s="137">
        <v>90.003</v>
      </c>
      <c r="I353" s="138"/>
      <c r="J353" s="139">
        <f>ROUND(I353*H353,2)</f>
        <v>0</v>
      </c>
      <c r="K353" s="135" t="s">
        <v>184</v>
      </c>
      <c r="L353" s="34"/>
      <c r="M353" s="140" t="s">
        <v>32</v>
      </c>
      <c r="N353" s="141" t="s">
        <v>50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185</v>
      </c>
      <c r="AT353" s="144" t="s">
        <v>180</v>
      </c>
      <c r="AU353" s="144" t="s">
        <v>88</v>
      </c>
      <c r="AY353" s="18" t="s">
        <v>178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8" t="s">
        <v>86</v>
      </c>
      <c r="BK353" s="145">
        <f>ROUND(I353*H353,2)</f>
        <v>0</v>
      </c>
      <c r="BL353" s="18" t="s">
        <v>185</v>
      </c>
      <c r="BM353" s="144" t="s">
        <v>3658</v>
      </c>
    </row>
    <row r="354" spans="2:65" s="1" customFormat="1" ht="10.199999999999999">
      <c r="B354" s="34"/>
      <c r="D354" s="146" t="s">
        <v>187</v>
      </c>
      <c r="F354" s="147" t="s">
        <v>443</v>
      </c>
      <c r="I354" s="148"/>
      <c r="L354" s="34"/>
      <c r="M354" s="149"/>
      <c r="T354" s="55"/>
      <c r="AT354" s="18" t="s">
        <v>187</v>
      </c>
      <c r="AU354" s="18" t="s">
        <v>88</v>
      </c>
    </row>
    <row r="355" spans="2:65" s="12" customFormat="1" ht="10.199999999999999">
      <c r="B355" s="150"/>
      <c r="D355" s="151" t="s">
        <v>189</v>
      </c>
      <c r="E355" s="152" t="s">
        <v>32</v>
      </c>
      <c r="F355" s="153" t="s">
        <v>190</v>
      </c>
      <c r="H355" s="152" t="s">
        <v>32</v>
      </c>
      <c r="I355" s="154"/>
      <c r="L355" s="150"/>
      <c r="M355" s="155"/>
      <c r="T355" s="156"/>
      <c r="AT355" s="152" t="s">
        <v>189</v>
      </c>
      <c r="AU355" s="152" t="s">
        <v>88</v>
      </c>
      <c r="AV355" s="12" t="s">
        <v>86</v>
      </c>
      <c r="AW355" s="12" t="s">
        <v>41</v>
      </c>
      <c r="AX355" s="12" t="s">
        <v>79</v>
      </c>
      <c r="AY355" s="152" t="s">
        <v>178</v>
      </c>
    </row>
    <row r="356" spans="2:65" s="12" customFormat="1" ht="10.199999999999999">
      <c r="B356" s="150"/>
      <c r="D356" s="151" t="s">
        <v>189</v>
      </c>
      <c r="E356" s="152" t="s">
        <v>32</v>
      </c>
      <c r="F356" s="153" t="s">
        <v>3556</v>
      </c>
      <c r="H356" s="152" t="s">
        <v>32</v>
      </c>
      <c r="I356" s="154"/>
      <c r="L356" s="150"/>
      <c r="M356" s="155"/>
      <c r="T356" s="156"/>
      <c r="AT356" s="152" t="s">
        <v>189</v>
      </c>
      <c r="AU356" s="152" t="s">
        <v>88</v>
      </c>
      <c r="AV356" s="12" t="s">
        <v>86</v>
      </c>
      <c r="AW356" s="12" t="s">
        <v>41</v>
      </c>
      <c r="AX356" s="12" t="s">
        <v>79</v>
      </c>
      <c r="AY356" s="152" t="s">
        <v>178</v>
      </c>
    </row>
    <row r="357" spans="2:65" s="12" customFormat="1" ht="10.199999999999999">
      <c r="B357" s="150"/>
      <c r="D357" s="151" t="s">
        <v>189</v>
      </c>
      <c r="E357" s="152" t="s">
        <v>32</v>
      </c>
      <c r="F357" s="153" t="s">
        <v>3557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65" s="12" customFormat="1" ht="10.199999999999999">
      <c r="B358" s="150"/>
      <c r="D358" s="151" t="s">
        <v>189</v>
      </c>
      <c r="E358" s="152" t="s">
        <v>32</v>
      </c>
      <c r="F358" s="153" t="s">
        <v>280</v>
      </c>
      <c r="H358" s="152" t="s">
        <v>32</v>
      </c>
      <c r="I358" s="154"/>
      <c r="L358" s="150"/>
      <c r="M358" s="155"/>
      <c r="T358" s="156"/>
      <c r="AT358" s="152" t="s">
        <v>189</v>
      </c>
      <c r="AU358" s="152" t="s">
        <v>88</v>
      </c>
      <c r="AV358" s="12" t="s">
        <v>86</v>
      </c>
      <c r="AW358" s="12" t="s">
        <v>41</v>
      </c>
      <c r="AX358" s="12" t="s">
        <v>79</v>
      </c>
      <c r="AY358" s="152" t="s">
        <v>178</v>
      </c>
    </row>
    <row r="359" spans="2:65" s="12" customFormat="1" ht="10.199999999999999">
      <c r="B359" s="150"/>
      <c r="D359" s="151" t="s">
        <v>189</v>
      </c>
      <c r="E359" s="152" t="s">
        <v>32</v>
      </c>
      <c r="F359" s="153" t="s">
        <v>283</v>
      </c>
      <c r="H359" s="152" t="s">
        <v>32</v>
      </c>
      <c r="I359" s="154"/>
      <c r="L359" s="150"/>
      <c r="M359" s="155"/>
      <c r="T359" s="156"/>
      <c r="AT359" s="152" t="s">
        <v>189</v>
      </c>
      <c r="AU359" s="152" t="s">
        <v>88</v>
      </c>
      <c r="AV359" s="12" t="s">
        <v>86</v>
      </c>
      <c r="AW359" s="12" t="s">
        <v>41</v>
      </c>
      <c r="AX359" s="12" t="s">
        <v>79</v>
      </c>
      <c r="AY359" s="152" t="s">
        <v>178</v>
      </c>
    </row>
    <row r="360" spans="2:65" s="12" customFormat="1" ht="10.199999999999999">
      <c r="B360" s="150"/>
      <c r="D360" s="151" t="s">
        <v>189</v>
      </c>
      <c r="E360" s="152" t="s">
        <v>32</v>
      </c>
      <c r="F360" s="153" t="s">
        <v>444</v>
      </c>
      <c r="H360" s="152" t="s">
        <v>32</v>
      </c>
      <c r="I360" s="154"/>
      <c r="L360" s="150"/>
      <c r="M360" s="155"/>
      <c r="T360" s="156"/>
      <c r="AT360" s="152" t="s">
        <v>189</v>
      </c>
      <c r="AU360" s="152" t="s">
        <v>88</v>
      </c>
      <c r="AV360" s="12" t="s">
        <v>86</v>
      </c>
      <c r="AW360" s="12" t="s">
        <v>41</v>
      </c>
      <c r="AX360" s="12" t="s">
        <v>79</v>
      </c>
      <c r="AY360" s="152" t="s">
        <v>178</v>
      </c>
    </row>
    <row r="361" spans="2:65" s="13" customFormat="1" ht="10.199999999999999">
      <c r="B361" s="157"/>
      <c r="D361" s="151" t="s">
        <v>189</v>
      </c>
      <c r="E361" s="158" t="s">
        <v>32</v>
      </c>
      <c r="F361" s="159" t="s">
        <v>3659</v>
      </c>
      <c r="H361" s="160">
        <v>97.95</v>
      </c>
      <c r="I361" s="161"/>
      <c r="L361" s="157"/>
      <c r="M361" s="162"/>
      <c r="T361" s="163"/>
      <c r="AT361" s="158" t="s">
        <v>189</v>
      </c>
      <c r="AU361" s="158" t="s">
        <v>88</v>
      </c>
      <c r="AV361" s="13" t="s">
        <v>88</v>
      </c>
      <c r="AW361" s="13" t="s">
        <v>41</v>
      </c>
      <c r="AX361" s="13" t="s">
        <v>79</v>
      </c>
      <c r="AY361" s="158" t="s">
        <v>178</v>
      </c>
    </row>
    <row r="362" spans="2:65" s="13" customFormat="1" ht="20.399999999999999">
      <c r="B362" s="157"/>
      <c r="D362" s="151" t="s">
        <v>189</v>
      </c>
      <c r="E362" s="158" t="s">
        <v>32</v>
      </c>
      <c r="F362" s="159" t="s">
        <v>3660</v>
      </c>
      <c r="H362" s="160">
        <v>-7.9470000000000001</v>
      </c>
      <c r="I362" s="161"/>
      <c r="L362" s="157"/>
      <c r="M362" s="162"/>
      <c r="T362" s="163"/>
      <c r="AT362" s="158" t="s">
        <v>189</v>
      </c>
      <c r="AU362" s="158" t="s">
        <v>88</v>
      </c>
      <c r="AV362" s="13" t="s">
        <v>88</v>
      </c>
      <c r="AW362" s="13" t="s">
        <v>41</v>
      </c>
      <c r="AX362" s="13" t="s">
        <v>79</v>
      </c>
      <c r="AY362" s="158" t="s">
        <v>178</v>
      </c>
    </row>
    <row r="363" spans="2:65" s="15" customFormat="1" ht="10.199999999999999">
      <c r="B363" s="181"/>
      <c r="D363" s="151" t="s">
        <v>189</v>
      </c>
      <c r="E363" s="182" t="s">
        <v>32</v>
      </c>
      <c r="F363" s="183" t="s">
        <v>474</v>
      </c>
      <c r="H363" s="184">
        <v>90.003</v>
      </c>
      <c r="I363" s="185"/>
      <c r="L363" s="181"/>
      <c r="M363" s="186"/>
      <c r="T363" s="187"/>
      <c r="AT363" s="182" t="s">
        <v>189</v>
      </c>
      <c r="AU363" s="182" t="s">
        <v>88</v>
      </c>
      <c r="AV363" s="15" t="s">
        <v>199</v>
      </c>
      <c r="AW363" s="15" t="s">
        <v>41</v>
      </c>
      <c r="AX363" s="15" t="s">
        <v>79</v>
      </c>
      <c r="AY363" s="182" t="s">
        <v>178</v>
      </c>
    </row>
    <row r="364" spans="2:65" s="14" customFormat="1" ht="10.199999999999999">
      <c r="B364" s="164"/>
      <c r="D364" s="151" t="s">
        <v>189</v>
      </c>
      <c r="E364" s="165" t="s">
        <v>32</v>
      </c>
      <c r="F364" s="166" t="s">
        <v>192</v>
      </c>
      <c r="H364" s="167">
        <v>90.003</v>
      </c>
      <c r="I364" s="168"/>
      <c r="L364" s="164"/>
      <c r="M364" s="169"/>
      <c r="T364" s="170"/>
      <c r="AT364" s="165" t="s">
        <v>189</v>
      </c>
      <c r="AU364" s="165" t="s">
        <v>88</v>
      </c>
      <c r="AV364" s="14" t="s">
        <v>185</v>
      </c>
      <c r="AW364" s="14" t="s">
        <v>41</v>
      </c>
      <c r="AX364" s="14" t="s">
        <v>86</v>
      </c>
      <c r="AY364" s="165" t="s">
        <v>178</v>
      </c>
    </row>
    <row r="365" spans="2:65" s="1" customFormat="1" ht="16.5" customHeight="1">
      <c r="B365" s="34"/>
      <c r="C365" s="171" t="s">
        <v>447</v>
      </c>
      <c r="D365" s="171" t="s">
        <v>398</v>
      </c>
      <c r="E365" s="172" t="s">
        <v>448</v>
      </c>
      <c r="F365" s="173" t="s">
        <v>449</v>
      </c>
      <c r="G365" s="174" t="s">
        <v>401</v>
      </c>
      <c r="H365" s="175">
        <v>180.006</v>
      </c>
      <c r="I365" s="176"/>
      <c r="J365" s="177">
        <f>ROUND(I365*H365,2)</f>
        <v>0</v>
      </c>
      <c r="K365" s="173" t="s">
        <v>184</v>
      </c>
      <c r="L365" s="178"/>
      <c r="M365" s="179" t="s">
        <v>32</v>
      </c>
      <c r="N365" s="180" t="s">
        <v>50</v>
      </c>
      <c r="P365" s="142">
        <f>O365*H365</f>
        <v>0</v>
      </c>
      <c r="Q365" s="142">
        <v>0</v>
      </c>
      <c r="R365" s="142">
        <f>Q365*H365</f>
        <v>0</v>
      </c>
      <c r="S365" s="142">
        <v>0</v>
      </c>
      <c r="T365" s="143">
        <f>S365*H365</f>
        <v>0</v>
      </c>
      <c r="AR365" s="144" t="s">
        <v>241</v>
      </c>
      <c r="AT365" s="144" t="s">
        <v>398</v>
      </c>
      <c r="AU365" s="144" t="s">
        <v>88</v>
      </c>
      <c r="AY365" s="18" t="s">
        <v>178</v>
      </c>
      <c r="BE365" s="145">
        <f>IF(N365="základní",J365,0)</f>
        <v>0</v>
      </c>
      <c r="BF365" s="145">
        <f>IF(N365="snížená",J365,0)</f>
        <v>0</v>
      </c>
      <c r="BG365" s="145">
        <f>IF(N365="zákl. přenesená",J365,0)</f>
        <v>0</v>
      </c>
      <c r="BH365" s="145">
        <f>IF(N365="sníž. přenesená",J365,0)</f>
        <v>0</v>
      </c>
      <c r="BI365" s="145">
        <f>IF(N365="nulová",J365,0)</f>
        <v>0</v>
      </c>
      <c r="BJ365" s="18" t="s">
        <v>86</v>
      </c>
      <c r="BK365" s="145">
        <f>ROUND(I365*H365,2)</f>
        <v>0</v>
      </c>
      <c r="BL365" s="18" t="s">
        <v>185</v>
      </c>
      <c r="BM365" s="144" t="s">
        <v>3661</v>
      </c>
    </row>
    <row r="366" spans="2:65" s="13" customFormat="1" ht="10.199999999999999">
      <c r="B366" s="157"/>
      <c r="D366" s="151" t="s">
        <v>189</v>
      </c>
      <c r="F366" s="159" t="s">
        <v>3662</v>
      </c>
      <c r="H366" s="160">
        <v>180.006</v>
      </c>
      <c r="I366" s="161"/>
      <c r="L366" s="157"/>
      <c r="M366" s="162"/>
      <c r="T366" s="163"/>
      <c r="AT366" s="158" t="s">
        <v>189</v>
      </c>
      <c r="AU366" s="158" t="s">
        <v>88</v>
      </c>
      <c r="AV366" s="13" t="s">
        <v>88</v>
      </c>
      <c r="AW366" s="13" t="s">
        <v>4</v>
      </c>
      <c r="AX366" s="13" t="s">
        <v>86</v>
      </c>
      <c r="AY366" s="158" t="s">
        <v>178</v>
      </c>
    </row>
    <row r="367" spans="2:65" s="11" customFormat="1" ht="22.8" customHeight="1">
      <c r="B367" s="121"/>
      <c r="D367" s="122" t="s">
        <v>78</v>
      </c>
      <c r="E367" s="131" t="s">
        <v>199</v>
      </c>
      <c r="F367" s="131" t="s">
        <v>452</v>
      </c>
      <c r="I367" s="124"/>
      <c r="J367" s="132">
        <f>BK367</f>
        <v>0</v>
      </c>
      <c r="L367" s="121"/>
      <c r="M367" s="126"/>
      <c r="P367" s="127">
        <f>SUM(P368:P385)</f>
        <v>0</v>
      </c>
      <c r="R367" s="127">
        <f>SUM(R368:R385)</f>
        <v>0</v>
      </c>
      <c r="T367" s="128">
        <f>SUM(T368:T385)</f>
        <v>0</v>
      </c>
      <c r="AR367" s="122" t="s">
        <v>86</v>
      </c>
      <c r="AT367" s="129" t="s">
        <v>78</v>
      </c>
      <c r="AU367" s="129" t="s">
        <v>86</v>
      </c>
      <c r="AY367" s="122" t="s">
        <v>178</v>
      </c>
      <c r="BK367" s="130">
        <f>SUM(BK368:BK385)</f>
        <v>0</v>
      </c>
    </row>
    <row r="368" spans="2:65" s="1" customFormat="1" ht="16.5" customHeight="1">
      <c r="B368" s="34"/>
      <c r="C368" s="133" t="s">
        <v>453</v>
      </c>
      <c r="D368" s="133" t="s">
        <v>180</v>
      </c>
      <c r="E368" s="134" t="s">
        <v>454</v>
      </c>
      <c r="F368" s="135" t="s">
        <v>455</v>
      </c>
      <c r="G368" s="136" t="s">
        <v>202</v>
      </c>
      <c r="H368" s="137">
        <v>171</v>
      </c>
      <c r="I368" s="138"/>
      <c r="J368" s="139">
        <f>ROUND(I368*H368,2)</f>
        <v>0</v>
      </c>
      <c r="K368" s="135" t="s">
        <v>184</v>
      </c>
      <c r="L368" s="34"/>
      <c r="M368" s="140" t="s">
        <v>32</v>
      </c>
      <c r="N368" s="141" t="s">
        <v>50</v>
      </c>
      <c r="P368" s="142">
        <f>O368*H368</f>
        <v>0</v>
      </c>
      <c r="Q368" s="142">
        <v>0</v>
      </c>
      <c r="R368" s="142">
        <f>Q368*H368</f>
        <v>0</v>
      </c>
      <c r="S368" s="142">
        <v>0</v>
      </c>
      <c r="T368" s="143">
        <f>S368*H368</f>
        <v>0</v>
      </c>
      <c r="AR368" s="144" t="s">
        <v>185</v>
      </c>
      <c r="AT368" s="144" t="s">
        <v>180</v>
      </c>
      <c r="AU368" s="144" t="s">
        <v>88</v>
      </c>
      <c r="AY368" s="18" t="s">
        <v>178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8" t="s">
        <v>86</v>
      </c>
      <c r="BK368" s="145">
        <f>ROUND(I368*H368,2)</f>
        <v>0</v>
      </c>
      <c r="BL368" s="18" t="s">
        <v>185</v>
      </c>
      <c r="BM368" s="144" t="s">
        <v>3663</v>
      </c>
    </row>
    <row r="369" spans="2:65" s="1" customFormat="1" ht="10.199999999999999">
      <c r="B369" s="34"/>
      <c r="D369" s="146" t="s">
        <v>187</v>
      </c>
      <c r="F369" s="147" t="s">
        <v>457</v>
      </c>
      <c r="I369" s="148"/>
      <c r="L369" s="34"/>
      <c r="M369" s="149"/>
      <c r="T369" s="55"/>
      <c r="AT369" s="18" t="s">
        <v>187</v>
      </c>
      <c r="AU369" s="18" t="s">
        <v>88</v>
      </c>
    </row>
    <row r="370" spans="2:65" s="12" customFormat="1" ht="10.199999999999999">
      <c r="B370" s="150"/>
      <c r="D370" s="151" t="s">
        <v>189</v>
      </c>
      <c r="E370" s="152" t="s">
        <v>32</v>
      </c>
      <c r="F370" s="153" t="s">
        <v>190</v>
      </c>
      <c r="H370" s="152" t="s">
        <v>32</v>
      </c>
      <c r="I370" s="154"/>
      <c r="L370" s="150"/>
      <c r="M370" s="155"/>
      <c r="T370" s="156"/>
      <c r="AT370" s="152" t="s">
        <v>189</v>
      </c>
      <c r="AU370" s="152" t="s">
        <v>88</v>
      </c>
      <c r="AV370" s="12" t="s">
        <v>86</v>
      </c>
      <c r="AW370" s="12" t="s">
        <v>41</v>
      </c>
      <c r="AX370" s="12" t="s">
        <v>79</v>
      </c>
      <c r="AY370" s="152" t="s">
        <v>178</v>
      </c>
    </row>
    <row r="371" spans="2:65" s="12" customFormat="1" ht="10.199999999999999">
      <c r="B371" s="150"/>
      <c r="D371" s="151" t="s">
        <v>189</v>
      </c>
      <c r="E371" s="152" t="s">
        <v>32</v>
      </c>
      <c r="F371" s="153" t="s">
        <v>3556</v>
      </c>
      <c r="H371" s="152" t="s">
        <v>32</v>
      </c>
      <c r="I371" s="154"/>
      <c r="L371" s="150"/>
      <c r="M371" s="155"/>
      <c r="T371" s="156"/>
      <c r="AT371" s="152" t="s">
        <v>189</v>
      </c>
      <c r="AU371" s="152" t="s">
        <v>88</v>
      </c>
      <c r="AV371" s="12" t="s">
        <v>86</v>
      </c>
      <c r="AW371" s="12" t="s">
        <v>41</v>
      </c>
      <c r="AX371" s="12" t="s">
        <v>79</v>
      </c>
      <c r="AY371" s="152" t="s">
        <v>178</v>
      </c>
    </row>
    <row r="372" spans="2:65" s="12" customFormat="1" ht="10.199999999999999">
      <c r="B372" s="150"/>
      <c r="D372" s="151" t="s">
        <v>189</v>
      </c>
      <c r="E372" s="152" t="s">
        <v>32</v>
      </c>
      <c r="F372" s="153" t="s">
        <v>3557</v>
      </c>
      <c r="H372" s="152" t="s">
        <v>32</v>
      </c>
      <c r="I372" s="154"/>
      <c r="L372" s="150"/>
      <c r="M372" s="155"/>
      <c r="T372" s="156"/>
      <c r="AT372" s="152" t="s">
        <v>189</v>
      </c>
      <c r="AU372" s="152" t="s">
        <v>88</v>
      </c>
      <c r="AV372" s="12" t="s">
        <v>86</v>
      </c>
      <c r="AW372" s="12" t="s">
        <v>41</v>
      </c>
      <c r="AX372" s="12" t="s">
        <v>79</v>
      </c>
      <c r="AY372" s="152" t="s">
        <v>178</v>
      </c>
    </row>
    <row r="373" spans="2:65" s="12" customFormat="1" ht="10.199999999999999">
      <c r="B373" s="150"/>
      <c r="D373" s="151" t="s">
        <v>189</v>
      </c>
      <c r="E373" s="152" t="s">
        <v>32</v>
      </c>
      <c r="F373" s="153" t="s">
        <v>3558</v>
      </c>
      <c r="H373" s="152" t="s">
        <v>32</v>
      </c>
      <c r="I373" s="154"/>
      <c r="L373" s="150"/>
      <c r="M373" s="155"/>
      <c r="T373" s="156"/>
      <c r="AT373" s="152" t="s">
        <v>189</v>
      </c>
      <c r="AU373" s="152" t="s">
        <v>88</v>
      </c>
      <c r="AV373" s="12" t="s">
        <v>86</v>
      </c>
      <c r="AW373" s="12" t="s">
        <v>41</v>
      </c>
      <c r="AX373" s="12" t="s">
        <v>79</v>
      </c>
      <c r="AY373" s="152" t="s">
        <v>178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458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3" customFormat="1" ht="10.199999999999999">
      <c r="B375" s="157"/>
      <c r="D375" s="151" t="s">
        <v>189</v>
      </c>
      <c r="E375" s="158" t="s">
        <v>32</v>
      </c>
      <c r="F375" s="159" t="s">
        <v>3664</v>
      </c>
      <c r="H375" s="160">
        <v>171</v>
      </c>
      <c r="I375" s="161"/>
      <c r="L375" s="157"/>
      <c r="M375" s="162"/>
      <c r="T375" s="163"/>
      <c r="AT375" s="158" t="s">
        <v>189</v>
      </c>
      <c r="AU375" s="158" t="s">
        <v>88</v>
      </c>
      <c r="AV375" s="13" t="s">
        <v>88</v>
      </c>
      <c r="AW375" s="13" t="s">
        <v>41</v>
      </c>
      <c r="AX375" s="13" t="s">
        <v>79</v>
      </c>
      <c r="AY375" s="158" t="s">
        <v>178</v>
      </c>
    </row>
    <row r="376" spans="2:65" s="14" customFormat="1" ht="10.199999999999999">
      <c r="B376" s="164"/>
      <c r="D376" s="151" t="s">
        <v>189</v>
      </c>
      <c r="E376" s="165" t="s">
        <v>32</v>
      </c>
      <c r="F376" s="166" t="s">
        <v>192</v>
      </c>
      <c r="H376" s="167">
        <v>171</v>
      </c>
      <c r="I376" s="168"/>
      <c r="L376" s="164"/>
      <c r="M376" s="169"/>
      <c r="T376" s="170"/>
      <c r="AT376" s="165" t="s">
        <v>189</v>
      </c>
      <c r="AU376" s="165" t="s">
        <v>88</v>
      </c>
      <c r="AV376" s="14" t="s">
        <v>185</v>
      </c>
      <c r="AW376" s="14" t="s">
        <v>41</v>
      </c>
      <c r="AX376" s="14" t="s">
        <v>86</v>
      </c>
      <c r="AY376" s="165" t="s">
        <v>178</v>
      </c>
    </row>
    <row r="377" spans="2:65" s="1" customFormat="1" ht="24.15" customHeight="1">
      <c r="B377" s="34"/>
      <c r="C377" s="133" t="s">
        <v>461</v>
      </c>
      <c r="D377" s="133" t="s">
        <v>180</v>
      </c>
      <c r="E377" s="134" t="s">
        <v>462</v>
      </c>
      <c r="F377" s="135" t="s">
        <v>463</v>
      </c>
      <c r="G377" s="136" t="s">
        <v>202</v>
      </c>
      <c r="H377" s="137">
        <v>171</v>
      </c>
      <c r="I377" s="138"/>
      <c r="J377" s="139">
        <f>ROUND(I377*H377,2)</f>
        <v>0</v>
      </c>
      <c r="K377" s="135" t="s">
        <v>184</v>
      </c>
      <c r="L377" s="34"/>
      <c r="M377" s="140" t="s">
        <v>32</v>
      </c>
      <c r="N377" s="141" t="s">
        <v>50</v>
      </c>
      <c r="P377" s="142">
        <f>O377*H377</f>
        <v>0</v>
      </c>
      <c r="Q377" s="142">
        <v>0</v>
      </c>
      <c r="R377" s="142">
        <f>Q377*H377</f>
        <v>0</v>
      </c>
      <c r="S377" s="142">
        <v>0</v>
      </c>
      <c r="T377" s="143">
        <f>S377*H377</f>
        <v>0</v>
      </c>
      <c r="AR377" s="144" t="s">
        <v>185</v>
      </c>
      <c r="AT377" s="144" t="s">
        <v>180</v>
      </c>
      <c r="AU377" s="144" t="s">
        <v>88</v>
      </c>
      <c r="AY377" s="18" t="s">
        <v>178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8" t="s">
        <v>86</v>
      </c>
      <c r="BK377" s="145">
        <f>ROUND(I377*H377,2)</f>
        <v>0</v>
      </c>
      <c r="BL377" s="18" t="s">
        <v>185</v>
      </c>
      <c r="BM377" s="144" t="s">
        <v>3665</v>
      </c>
    </row>
    <row r="378" spans="2:65" s="1" customFormat="1" ht="10.199999999999999">
      <c r="B378" s="34"/>
      <c r="D378" s="146" t="s">
        <v>187</v>
      </c>
      <c r="F378" s="147" t="s">
        <v>465</v>
      </c>
      <c r="I378" s="148"/>
      <c r="L378" s="34"/>
      <c r="M378" s="149"/>
      <c r="T378" s="55"/>
      <c r="AT378" s="18" t="s">
        <v>187</v>
      </c>
      <c r="AU378" s="18" t="s">
        <v>88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190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3556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2" customFormat="1" ht="10.199999999999999">
      <c r="B381" s="150"/>
      <c r="D381" s="151" t="s">
        <v>189</v>
      </c>
      <c r="E381" s="152" t="s">
        <v>32</v>
      </c>
      <c r="F381" s="153" t="s">
        <v>3557</v>
      </c>
      <c r="H381" s="152" t="s">
        <v>32</v>
      </c>
      <c r="I381" s="154"/>
      <c r="L381" s="150"/>
      <c r="M381" s="155"/>
      <c r="T381" s="156"/>
      <c r="AT381" s="152" t="s">
        <v>189</v>
      </c>
      <c r="AU381" s="152" t="s">
        <v>88</v>
      </c>
      <c r="AV381" s="12" t="s">
        <v>86</v>
      </c>
      <c r="AW381" s="12" t="s">
        <v>41</v>
      </c>
      <c r="AX381" s="12" t="s">
        <v>79</v>
      </c>
      <c r="AY381" s="152" t="s">
        <v>178</v>
      </c>
    </row>
    <row r="382" spans="2:65" s="12" customFormat="1" ht="10.199999999999999">
      <c r="B382" s="150"/>
      <c r="D382" s="151" t="s">
        <v>189</v>
      </c>
      <c r="E382" s="152" t="s">
        <v>32</v>
      </c>
      <c r="F382" s="153" t="s">
        <v>3558</v>
      </c>
      <c r="H382" s="152" t="s">
        <v>32</v>
      </c>
      <c r="I382" s="154"/>
      <c r="L382" s="150"/>
      <c r="M382" s="155"/>
      <c r="T382" s="156"/>
      <c r="AT382" s="152" t="s">
        <v>189</v>
      </c>
      <c r="AU382" s="152" t="s">
        <v>88</v>
      </c>
      <c r="AV382" s="12" t="s">
        <v>86</v>
      </c>
      <c r="AW382" s="12" t="s">
        <v>41</v>
      </c>
      <c r="AX382" s="12" t="s">
        <v>79</v>
      </c>
      <c r="AY382" s="152" t="s">
        <v>178</v>
      </c>
    </row>
    <row r="383" spans="2:65" s="12" customFormat="1" ht="10.199999999999999">
      <c r="B383" s="150"/>
      <c r="D383" s="151" t="s">
        <v>189</v>
      </c>
      <c r="E383" s="152" t="s">
        <v>32</v>
      </c>
      <c r="F383" s="153" t="s">
        <v>458</v>
      </c>
      <c r="H383" s="152" t="s">
        <v>32</v>
      </c>
      <c r="I383" s="154"/>
      <c r="L383" s="150"/>
      <c r="M383" s="155"/>
      <c r="T383" s="156"/>
      <c r="AT383" s="152" t="s">
        <v>189</v>
      </c>
      <c r="AU383" s="152" t="s">
        <v>88</v>
      </c>
      <c r="AV383" s="12" t="s">
        <v>86</v>
      </c>
      <c r="AW383" s="12" t="s">
        <v>41</v>
      </c>
      <c r="AX383" s="12" t="s">
        <v>79</v>
      </c>
      <c r="AY383" s="152" t="s">
        <v>178</v>
      </c>
    </row>
    <row r="384" spans="2:65" s="13" customFormat="1" ht="10.199999999999999">
      <c r="B384" s="157"/>
      <c r="D384" s="151" t="s">
        <v>189</v>
      </c>
      <c r="E384" s="158" t="s">
        <v>32</v>
      </c>
      <c r="F384" s="159" t="s">
        <v>3664</v>
      </c>
      <c r="H384" s="160">
        <v>171</v>
      </c>
      <c r="I384" s="161"/>
      <c r="L384" s="157"/>
      <c r="M384" s="162"/>
      <c r="T384" s="163"/>
      <c r="AT384" s="158" t="s">
        <v>189</v>
      </c>
      <c r="AU384" s="158" t="s">
        <v>88</v>
      </c>
      <c r="AV384" s="13" t="s">
        <v>88</v>
      </c>
      <c r="AW384" s="13" t="s">
        <v>41</v>
      </c>
      <c r="AX384" s="13" t="s">
        <v>79</v>
      </c>
      <c r="AY384" s="158" t="s">
        <v>178</v>
      </c>
    </row>
    <row r="385" spans="2:65" s="14" customFormat="1" ht="10.199999999999999">
      <c r="B385" s="164"/>
      <c r="D385" s="151" t="s">
        <v>189</v>
      </c>
      <c r="E385" s="165" t="s">
        <v>32</v>
      </c>
      <c r="F385" s="166" t="s">
        <v>192</v>
      </c>
      <c r="H385" s="167">
        <v>171</v>
      </c>
      <c r="I385" s="168"/>
      <c r="L385" s="164"/>
      <c r="M385" s="169"/>
      <c r="T385" s="170"/>
      <c r="AT385" s="165" t="s">
        <v>189</v>
      </c>
      <c r="AU385" s="165" t="s">
        <v>88</v>
      </c>
      <c r="AV385" s="14" t="s">
        <v>185</v>
      </c>
      <c r="AW385" s="14" t="s">
        <v>41</v>
      </c>
      <c r="AX385" s="14" t="s">
        <v>86</v>
      </c>
      <c r="AY385" s="165" t="s">
        <v>178</v>
      </c>
    </row>
    <row r="386" spans="2:65" s="11" customFormat="1" ht="22.8" customHeight="1">
      <c r="B386" s="121"/>
      <c r="D386" s="122" t="s">
        <v>78</v>
      </c>
      <c r="E386" s="131" t="s">
        <v>185</v>
      </c>
      <c r="F386" s="131" t="s">
        <v>466</v>
      </c>
      <c r="I386" s="124"/>
      <c r="J386" s="132">
        <f>BK386</f>
        <v>0</v>
      </c>
      <c r="L386" s="121"/>
      <c r="M386" s="126"/>
      <c r="P386" s="127">
        <f>SUM(P387:P455)</f>
        <v>0</v>
      </c>
      <c r="R386" s="127">
        <f>SUM(R387:R455)</f>
        <v>3.7227639999999997</v>
      </c>
      <c r="T386" s="128">
        <f>SUM(T387:T455)</f>
        <v>0</v>
      </c>
      <c r="AR386" s="122" t="s">
        <v>86</v>
      </c>
      <c r="AT386" s="129" t="s">
        <v>78</v>
      </c>
      <c r="AU386" s="129" t="s">
        <v>86</v>
      </c>
      <c r="AY386" s="122" t="s">
        <v>178</v>
      </c>
      <c r="BK386" s="130">
        <f>SUM(BK387:BK455)</f>
        <v>0</v>
      </c>
    </row>
    <row r="387" spans="2:65" s="1" customFormat="1" ht="33" customHeight="1">
      <c r="B387" s="34"/>
      <c r="C387" s="133" t="s">
        <v>467</v>
      </c>
      <c r="D387" s="133" t="s">
        <v>180</v>
      </c>
      <c r="E387" s="134" t="s">
        <v>468</v>
      </c>
      <c r="F387" s="135" t="s">
        <v>469</v>
      </c>
      <c r="G387" s="136" t="s">
        <v>277</v>
      </c>
      <c r="H387" s="137">
        <v>24.372</v>
      </c>
      <c r="I387" s="138"/>
      <c r="J387" s="139">
        <f>ROUND(I387*H387,2)</f>
        <v>0</v>
      </c>
      <c r="K387" s="135" t="s">
        <v>184</v>
      </c>
      <c r="L387" s="34"/>
      <c r="M387" s="140" t="s">
        <v>32</v>
      </c>
      <c r="N387" s="141" t="s">
        <v>50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185</v>
      </c>
      <c r="AT387" s="144" t="s">
        <v>180</v>
      </c>
      <c r="AU387" s="144" t="s">
        <v>88</v>
      </c>
      <c r="AY387" s="18" t="s">
        <v>178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86</v>
      </c>
      <c r="BK387" s="145">
        <f>ROUND(I387*H387,2)</f>
        <v>0</v>
      </c>
      <c r="BL387" s="18" t="s">
        <v>185</v>
      </c>
      <c r="BM387" s="144" t="s">
        <v>3666</v>
      </c>
    </row>
    <row r="388" spans="2:65" s="1" customFormat="1" ht="10.199999999999999">
      <c r="B388" s="34"/>
      <c r="D388" s="146" t="s">
        <v>187</v>
      </c>
      <c r="F388" s="147" t="s">
        <v>471</v>
      </c>
      <c r="I388" s="148"/>
      <c r="L388" s="34"/>
      <c r="M388" s="149"/>
      <c r="T388" s="55"/>
      <c r="AT388" s="18" t="s">
        <v>187</v>
      </c>
      <c r="AU388" s="18" t="s">
        <v>88</v>
      </c>
    </row>
    <row r="389" spans="2:65" s="12" customFormat="1" ht="10.199999999999999">
      <c r="B389" s="150"/>
      <c r="D389" s="151" t="s">
        <v>189</v>
      </c>
      <c r="E389" s="152" t="s">
        <v>32</v>
      </c>
      <c r="F389" s="153" t="s">
        <v>190</v>
      </c>
      <c r="H389" s="152" t="s">
        <v>32</v>
      </c>
      <c r="I389" s="154"/>
      <c r="L389" s="150"/>
      <c r="M389" s="155"/>
      <c r="T389" s="156"/>
      <c r="AT389" s="152" t="s">
        <v>189</v>
      </c>
      <c r="AU389" s="152" t="s">
        <v>88</v>
      </c>
      <c r="AV389" s="12" t="s">
        <v>86</v>
      </c>
      <c r="AW389" s="12" t="s">
        <v>41</v>
      </c>
      <c r="AX389" s="12" t="s">
        <v>79</v>
      </c>
      <c r="AY389" s="152" t="s">
        <v>178</v>
      </c>
    </row>
    <row r="390" spans="2:65" s="12" customFormat="1" ht="10.199999999999999">
      <c r="B390" s="150"/>
      <c r="D390" s="151" t="s">
        <v>189</v>
      </c>
      <c r="E390" s="152" t="s">
        <v>32</v>
      </c>
      <c r="F390" s="153" t="s">
        <v>3556</v>
      </c>
      <c r="H390" s="152" t="s">
        <v>32</v>
      </c>
      <c r="I390" s="154"/>
      <c r="L390" s="150"/>
      <c r="M390" s="155"/>
      <c r="T390" s="156"/>
      <c r="AT390" s="152" t="s">
        <v>189</v>
      </c>
      <c r="AU390" s="152" t="s">
        <v>88</v>
      </c>
      <c r="AV390" s="12" t="s">
        <v>86</v>
      </c>
      <c r="AW390" s="12" t="s">
        <v>41</v>
      </c>
      <c r="AX390" s="12" t="s">
        <v>79</v>
      </c>
      <c r="AY390" s="152" t="s">
        <v>178</v>
      </c>
    </row>
    <row r="391" spans="2:65" s="12" customFormat="1" ht="10.199999999999999">
      <c r="B391" s="150"/>
      <c r="D391" s="151" t="s">
        <v>189</v>
      </c>
      <c r="E391" s="152" t="s">
        <v>32</v>
      </c>
      <c r="F391" s="153" t="s">
        <v>3557</v>
      </c>
      <c r="H391" s="152" t="s">
        <v>32</v>
      </c>
      <c r="I391" s="154"/>
      <c r="L391" s="150"/>
      <c r="M391" s="155"/>
      <c r="T391" s="156"/>
      <c r="AT391" s="152" t="s">
        <v>189</v>
      </c>
      <c r="AU391" s="152" t="s">
        <v>88</v>
      </c>
      <c r="AV391" s="12" t="s">
        <v>86</v>
      </c>
      <c r="AW391" s="12" t="s">
        <v>41</v>
      </c>
      <c r="AX391" s="12" t="s">
        <v>79</v>
      </c>
      <c r="AY391" s="152" t="s">
        <v>178</v>
      </c>
    </row>
    <row r="392" spans="2:65" s="12" customFormat="1" ht="10.199999999999999">
      <c r="B392" s="150"/>
      <c r="D392" s="151" t="s">
        <v>189</v>
      </c>
      <c r="E392" s="152" t="s">
        <v>32</v>
      </c>
      <c r="F392" s="153" t="s">
        <v>475</v>
      </c>
      <c r="H392" s="152" t="s">
        <v>32</v>
      </c>
      <c r="I392" s="154"/>
      <c r="L392" s="150"/>
      <c r="M392" s="155"/>
      <c r="T392" s="156"/>
      <c r="AT392" s="152" t="s">
        <v>189</v>
      </c>
      <c r="AU392" s="152" t="s">
        <v>88</v>
      </c>
      <c r="AV392" s="12" t="s">
        <v>86</v>
      </c>
      <c r="AW392" s="12" t="s">
        <v>41</v>
      </c>
      <c r="AX392" s="12" t="s">
        <v>79</v>
      </c>
      <c r="AY392" s="152" t="s">
        <v>178</v>
      </c>
    </row>
    <row r="393" spans="2:65" s="12" customFormat="1" ht="10.199999999999999">
      <c r="B393" s="150"/>
      <c r="D393" s="151" t="s">
        <v>189</v>
      </c>
      <c r="E393" s="152" t="s">
        <v>32</v>
      </c>
      <c r="F393" s="153" t="s">
        <v>1072</v>
      </c>
      <c r="H393" s="152" t="s">
        <v>32</v>
      </c>
      <c r="I393" s="154"/>
      <c r="L393" s="150"/>
      <c r="M393" s="155"/>
      <c r="T393" s="156"/>
      <c r="AT393" s="152" t="s">
        <v>189</v>
      </c>
      <c r="AU393" s="152" t="s">
        <v>88</v>
      </c>
      <c r="AV393" s="12" t="s">
        <v>86</v>
      </c>
      <c r="AW393" s="12" t="s">
        <v>41</v>
      </c>
      <c r="AX393" s="12" t="s">
        <v>79</v>
      </c>
      <c r="AY393" s="152" t="s">
        <v>178</v>
      </c>
    </row>
    <row r="394" spans="2:65" s="13" customFormat="1" ht="10.199999999999999">
      <c r="B394" s="157"/>
      <c r="D394" s="151" t="s">
        <v>189</v>
      </c>
      <c r="E394" s="158" t="s">
        <v>32</v>
      </c>
      <c r="F394" s="159" t="s">
        <v>3667</v>
      </c>
      <c r="H394" s="160">
        <v>6.5629999999999997</v>
      </c>
      <c r="I394" s="161"/>
      <c r="L394" s="157"/>
      <c r="M394" s="162"/>
      <c r="T394" s="163"/>
      <c r="AT394" s="158" t="s">
        <v>189</v>
      </c>
      <c r="AU394" s="158" t="s">
        <v>88</v>
      </c>
      <c r="AV394" s="13" t="s">
        <v>88</v>
      </c>
      <c r="AW394" s="13" t="s">
        <v>41</v>
      </c>
      <c r="AX394" s="13" t="s">
        <v>79</v>
      </c>
      <c r="AY394" s="158" t="s">
        <v>178</v>
      </c>
    </row>
    <row r="395" spans="2:65" s="15" customFormat="1" ht="10.199999999999999">
      <c r="B395" s="181"/>
      <c r="D395" s="151" t="s">
        <v>189</v>
      </c>
      <c r="E395" s="182" t="s">
        <v>32</v>
      </c>
      <c r="F395" s="183" t="s">
        <v>479</v>
      </c>
      <c r="H395" s="184">
        <v>6.5629999999999997</v>
      </c>
      <c r="I395" s="185"/>
      <c r="L395" s="181"/>
      <c r="M395" s="186"/>
      <c r="T395" s="187"/>
      <c r="AT395" s="182" t="s">
        <v>189</v>
      </c>
      <c r="AU395" s="182" t="s">
        <v>88</v>
      </c>
      <c r="AV395" s="15" t="s">
        <v>199</v>
      </c>
      <c r="AW395" s="15" t="s">
        <v>41</v>
      </c>
      <c r="AX395" s="15" t="s">
        <v>79</v>
      </c>
      <c r="AY395" s="182" t="s">
        <v>178</v>
      </c>
    </row>
    <row r="396" spans="2:65" s="12" customFormat="1" ht="10.199999999999999">
      <c r="B396" s="150"/>
      <c r="D396" s="151" t="s">
        <v>189</v>
      </c>
      <c r="E396" s="152" t="s">
        <v>32</v>
      </c>
      <c r="F396" s="153" t="s">
        <v>280</v>
      </c>
      <c r="H396" s="152" t="s">
        <v>32</v>
      </c>
      <c r="I396" s="154"/>
      <c r="L396" s="150"/>
      <c r="M396" s="155"/>
      <c r="T396" s="156"/>
      <c r="AT396" s="152" t="s">
        <v>189</v>
      </c>
      <c r="AU396" s="152" t="s">
        <v>88</v>
      </c>
      <c r="AV396" s="12" t="s">
        <v>86</v>
      </c>
      <c r="AW396" s="12" t="s">
        <v>41</v>
      </c>
      <c r="AX396" s="12" t="s">
        <v>79</v>
      </c>
      <c r="AY396" s="152" t="s">
        <v>178</v>
      </c>
    </row>
    <row r="397" spans="2:65" s="12" customFormat="1" ht="10.199999999999999">
      <c r="B397" s="150"/>
      <c r="D397" s="151" t="s">
        <v>189</v>
      </c>
      <c r="E397" s="152" t="s">
        <v>32</v>
      </c>
      <c r="F397" s="153" t="s">
        <v>283</v>
      </c>
      <c r="H397" s="152" t="s">
        <v>32</v>
      </c>
      <c r="I397" s="154"/>
      <c r="L397" s="150"/>
      <c r="M397" s="155"/>
      <c r="T397" s="156"/>
      <c r="AT397" s="152" t="s">
        <v>189</v>
      </c>
      <c r="AU397" s="152" t="s">
        <v>88</v>
      </c>
      <c r="AV397" s="12" t="s">
        <v>86</v>
      </c>
      <c r="AW397" s="12" t="s">
        <v>41</v>
      </c>
      <c r="AX397" s="12" t="s">
        <v>79</v>
      </c>
      <c r="AY397" s="152" t="s">
        <v>178</v>
      </c>
    </row>
    <row r="398" spans="2:65" s="13" customFormat="1" ht="10.199999999999999">
      <c r="B398" s="157"/>
      <c r="D398" s="151" t="s">
        <v>189</v>
      </c>
      <c r="E398" s="158" t="s">
        <v>32</v>
      </c>
      <c r="F398" s="159" t="s">
        <v>3668</v>
      </c>
      <c r="H398" s="160">
        <v>17.809000000000001</v>
      </c>
      <c r="I398" s="161"/>
      <c r="L398" s="157"/>
      <c r="M398" s="162"/>
      <c r="T398" s="163"/>
      <c r="AT398" s="158" t="s">
        <v>189</v>
      </c>
      <c r="AU398" s="158" t="s">
        <v>88</v>
      </c>
      <c r="AV398" s="13" t="s">
        <v>88</v>
      </c>
      <c r="AW398" s="13" t="s">
        <v>41</v>
      </c>
      <c r="AX398" s="13" t="s">
        <v>79</v>
      </c>
      <c r="AY398" s="158" t="s">
        <v>178</v>
      </c>
    </row>
    <row r="399" spans="2:65" s="15" customFormat="1" ht="10.199999999999999">
      <c r="B399" s="181"/>
      <c r="D399" s="151" t="s">
        <v>189</v>
      </c>
      <c r="E399" s="182" t="s">
        <v>32</v>
      </c>
      <c r="F399" s="183" t="s">
        <v>474</v>
      </c>
      <c r="H399" s="184">
        <v>17.809000000000001</v>
      </c>
      <c r="I399" s="185"/>
      <c r="L399" s="181"/>
      <c r="M399" s="186"/>
      <c r="T399" s="187"/>
      <c r="AT399" s="182" t="s">
        <v>189</v>
      </c>
      <c r="AU399" s="182" t="s">
        <v>88</v>
      </c>
      <c r="AV399" s="15" t="s">
        <v>199</v>
      </c>
      <c r="AW399" s="15" t="s">
        <v>41</v>
      </c>
      <c r="AX399" s="15" t="s">
        <v>79</v>
      </c>
      <c r="AY399" s="182" t="s">
        <v>178</v>
      </c>
    </row>
    <row r="400" spans="2:65" s="14" customFormat="1" ht="10.199999999999999">
      <c r="B400" s="164"/>
      <c r="D400" s="151" t="s">
        <v>189</v>
      </c>
      <c r="E400" s="165" t="s">
        <v>32</v>
      </c>
      <c r="F400" s="166" t="s">
        <v>192</v>
      </c>
      <c r="H400" s="167">
        <v>24.372</v>
      </c>
      <c r="I400" s="168"/>
      <c r="L400" s="164"/>
      <c r="M400" s="169"/>
      <c r="T400" s="170"/>
      <c r="AT400" s="165" t="s">
        <v>189</v>
      </c>
      <c r="AU400" s="165" t="s">
        <v>88</v>
      </c>
      <c r="AV400" s="14" t="s">
        <v>185</v>
      </c>
      <c r="AW400" s="14" t="s">
        <v>41</v>
      </c>
      <c r="AX400" s="14" t="s">
        <v>86</v>
      </c>
      <c r="AY400" s="165" t="s">
        <v>178</v>
      </c>
    </row>
    <row r="401" spans="2:65" s="1" customFormat="1" ht="24.15" customHeight="1">
      <c r="B401" s="34"/>
      <c r="C401" s="133" t="s">
        <v>480</v>
      </c>
      <c r="D401" s="133" t="s">
        <v>180</v>
      </c>
      <c r="E401" s="134" t="s">
        <v>1480</v>
      </c>
      <c r="F401" s="135" t="s">
        <v>1481</v>
      </c>
      <c r="G401" s="136" t="s">
        <v>219</v>
      </c>
      <c r="H401" s="137">
        <v>2</v>
      </c>
      <c r="I401" s="138"/>
      <c r="J401" s="139">
        <f>ROUND(I401*H401,2)</f>
        <v>0</v>
      </c>
      <c r="K401" s="135" t="s">
        <v>184</v>
      </c>
      <c r="L401" s="34"/>
      <c r="M401" s="140" t="s">
        <v>32</v>
      </c>
      <c r="N401" s="141" t="s">
        <v>50</v>
      </c>
      <c r="P401" s="142">
        <f>O401*H401</f>
        <v>0</v>
      </c>
      <c r="Q401" s="142">
        <v>0.22394</v>
      </c>
      <c r="R401" s="142">
        <f>Q401*H401</f>
        <v>0.44788</v>
      </c>
      <c r="S401" s="142">
        <v>0</v>
      </c>
      <c r="T401" s="143">
        <f>S401*H401</f>
        <v>0</v>
      </c>
      <c r="AR401" s="144" t="s">
        <v>185</v>
      </c>
      <c r="AT401" s="144" t="s">
        <v>180</v>
      </c>
      <c r="AU401" s="144" t="s">
        <v>88</v>
      </c>
      <c r="AY401" s="18" t="s">
        <v>178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86</v>
      </c>
      <c r="BK401" s="145">
        <f>ROUND(I401*H401,2)</f>
        <v>0</v>
      </c>
      <c r="BL401" s="18" t="s">
        <v>185</v>
      </c>
      <c r="BM401" s="144" t="s">
        <v>3669</v>
      </c>
    </row>
    <row r="402" spans="2:65" s="1" customFormat="1" ht="10.199999999999999">
      <c r="B402" s="34"/>
      <c r="D402" s="146" t="s">
        <v>187</v>
      </c>
      <c r="F402" s="147" t="s">
        <v>1483</v>
      </c>
      <c r="I402" s="148"/>
      <c r="L402" s="34"/>
      <c r="M402" s="149"/>
      <c r="T402" s="55"/>
      <c r="AT402" s="18" t="s">
        <v>187</v>
      </c>
      <c r="AU402" s="18" t="s">
        <v>88</v>
      </c>
    </row>
    <row r="403" spans="2:65" s="12" customFormat="1" ht="10.199999999999999">
      <c r="B403" s="150"/>
      <c r="D403" s="151" t="s">
        <v>189</v>
      </c>
      <c r="E403" s="152" t="s">
        <v>32</v>
      </c>
      <c r="F403" s="153" t="s">
        <v>190</v>
      </c>
      <c r="H403" s="152" t="s">
        <v>32</v>
      </c>
      <c r="I403" s="154"/>
      <c r="L403" s="150"/>
      <c r="M403" s="155"/>
      <c r="T403" s="156"/>
      <c r="AT403" s="152" t="s">
        <v>189</v>
      </c>
      <c r="AU403" s="152" t="s">
        <v>88</v>
      </c>
      <c r="AV403" s="12" t="s">
        <v>86</v>
      </c>
      <c r="AW403" s="12" t="s">
        <v>41</v>
      </c>
      <c r="AX403" s="12" t="s">
        <v>79</v>
      </c>
      <c r="AY403" s="152" t="s">
        <v>178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3556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3557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2" customFormat="1" ht="10.199999999999999">
      <c r="B406" s="150"/>
      <c r="D406" s="151" t="s">
        <v>189</v>
      </c>
      <c r="E406" s="152" t="s">
        <v>32</v>
      </c>
      <c r="F406" s="153" t="s">
        <v>3558</v>
      </c>
      <c r="H406" s="152" t="s">
        <v>32</v>
      </c>
      <c r="I406" s="154"/>
      <c r="L406" s="150"/>
      <c r="M406" s="155"/>
      <c r="T406" s="156"/>
      <c r="AT406" s="152" t="s">
        <v>189</v>
      </c>
      <c r="AU406" s="152" t="s">
        <v>88</v>
      </c>
      <c r="AV406" s="12" t="s">
        <v>86</v>
      </c>
      <c r="AW406" s="12" t="s">
        <v>41</v>
      </c>
      <c r="AX406" s="12" t="s">
        <v>79</v>
      </c>
      <c r="AY406" s="152" t="s">
        <v>178</v>
      </c>
    </row>
    <row r="407" spans="2:65" s="12" customFormat="1" ht="10.199999999999999">
      <c r="B407" s="150"/>
      <c r="D407" s="151" t="s">
        <v>189</v>
      </c>
      <c r="E407" s="152" t="s">
        <v>32</v>
      </c>
      <c r="F407" s="153" t="s">
        <v>475</v>
      </c>
      <c r="H407" s="152" t="s">
        <v>32</v>
      </c>
      <c r="I407" s="154"/>
      <c r="L407" s="150"/>
      <c r="M407" s="155"/>
      <c r="T407" s="156"/>
      <c r="AT407" s="152" t="s">
        <v>189</v>
      </c>
      <c r="AU407" s="152" t="s">
        <v>88</v>
      </c>
      <c r="AV407" s="12" t="s">
        <v>86</v>
      </c>
      <c r="AW407" s="12" t="s">
        <v>41</v>
      </c>
      <c r="AX407" s="12" t="s">
        <v>79</v>
      </c>
      <c r="AY407" s="152" t="s">
        <v>178</v>
      </c>
    </row>
    <row r="408" spans="2:65" s="13" customFormat="1" ht="10.199999999999999">
      <c r="B408" s="157"/>
      <c r="D408" s="151" t="s">
        <v>189</v>
      </c>
      <c r="E408" s="158" t="s">
        <v>32</v>
      </c>
      <c r="F408" s="159" t="s">
        <v>3670</v>
      </c>
      <c r="H408" s="160">
        <v>2</v>
      </c>
      <c r="I408" s="161"/>
      <c r="L408" s="157"/>
      <c r="M408" s="162"/>
      <c r="T408" s="163"/>
      <c r="AT408" s="158" t="s">
        <v>189</v>
      </c>
      <c r="AU408" s="158" t="s">
        <v>88</v>
      </c>
      <c r="AV408" s="13" t="s">
        <v>88</v>
      </c>
      <c r="AW408" s="13" t="s">
        <v>41</v>
      </c>
      <c r="AX408" s="13" t="s">
        <v>79</v>
      </c>
      <c r="AY408" s="158" t="s">
        <v>178</v>
      </c>
    </row>
    <row r="409" spans="2:65" s="14" customFormat="1" ht="10.199999999999999">
      <c r="B409" s="164"/>
      <c r="D409" s="151" t="s">
        <v>189</v>
      </c>
      <c r="E409" s="165" t="s">
        <v>32</v>
      </c>
      <c r="F409" s="166" t="s">
        <v>192</v>
      </c>
      <c r="H409" s="167">
        <v>2</v>
      </c>
      <c r="I409" s="168"/>
      <c r="L409" s="164"/>
      <c r="M409" s="169"/>
      <c r="T409" s="170"/>
      <c r="AT409" s="165" t="s">
        <v>189</v>
      </c>
      <c r="AU409" s="165" t="s">
        <v>88</v>
      </c>
      <c r="AV409" s="14" t="s">
        <v>185</v>
      </c>
      <c r="AW409" s="14" t="s">
        <v>41</v>
      </c>
      <c r="AX409" s="14" t="s">
        <v>86</v>
      </c>
      <c r="AY409" s="165" t="s">
        <v>178</v>
      </c>
    </row>
    <row r="410" spans="2:65" s="1" customFormat="1" ht="24.15" customHeight="1">
      <c r="B410" s="34"/>
      <c r="C410" s="171" t="s">
        <v>487</v>
      </c>
      <c r="D410" s="171" t="s">
        <v>398</v>
      </c>
      <c r="E410" s="172" t="s">
        <v>1502</v>
      </c>
      <c r="F410" s="173" t="s">
        <v>1503</v>
      </c>
      <c r="G410" s="174" t="s">
        <v>219</v>
      </c>
      <c r="H410" s="175">
        <v>2.04</v>
      </c>
      <c r="I410" s="176"/>
      <c r="J410" s="177">
        <f>ROUND(I410*H410,2)</f>
        <v>0</v>
      </c>
      <c r="K410" s="173" t="s">
        <v>184</v>
      </c>
      <c r="L410" s="178"/>
      <c r="M410" s="179" t="s">
        <v>32</v>
      </c>
      <c r="N410" s="180" t="s">
        <v>50</v>
      </c>
      <c r="P410" s="142">
        <f>O410*H410</f>
        <v>0</v>
      </c>
      <c r="Q410" s="142">
        <v>6.8000000000000005E-2</v>
      </c>
      <c r="R410" s="142">
        <f>Q410*H410</f>
        <v>0.13872000000000001</v>
      </c>
      <c r="S410" s="142">
        <v>0</v>
      </c>
      <c r="T410" s="143">
        <f>S410*H410</f>
        <v>0</v>
      </c>
      <c r="AR410" s="144" t="s">
        <v>241</v>
      </c>
      <c r="AT410" s="144" t="s">
        <v>398</v>
      </c>
      <c r="AU410" s="144" t="s">
        <v>88</v>
      </c>
      <c r="AY410" s="18" t="s">
        <v>178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86</v>
      </c>
      <c r="BK410" s="145">
        <f>ROUND(I410*H410,2)</f>
        <v>0</v>
      </c>
      <c r="BL410" s="18" t="s">
        <v>185</v>
      </c>
      <c r="BM410" s="144" t="s">
        <v>3671</v>
      </c>
    </row>
    <row r="411" spans="2:65" s="13" customFormat="1" ht="10.199999999999999">
      <c r="B411" s="157"/>
      <c r="D411" s="151" t="s">
        <v>189</v>
      </c>
      <c r="F411" s="159" t="s">
        <v>812</v>
      </c>
      <c r="H411" s="160">
        <v>2.04</v>
      </c>
      <c r="I411" s="161"/>
      <c r="L411" s="157"/>
      <c r="M411" s="162"/>
      <c r="T411" s="163"/>
      <c r="AT411" s="158" t="s">
        <v>189</v>
      </c>
      <c r="AU411" s="158" t="s">
        <v>88</v>
      </c>
      <c r="AV411" s="13" t="s">
        <v>88</v>
      </c>
      <c r="AW411" s="13" t="s">
        <v>4</v>
      </c>
      <c r="AX411" s="13" t="s">
        <v>86</v>
      </c>
      <c r="AY411" s="158" t="s">
        <v>178</v>
      </c>
    </row>
    <row r="412" spans="2:65" s="1" customFormat="1" ht="33" customHeight="1">
      <c r="B412" s="34"/>
      <c r="C412" s="133" t="s">
        <v>493</v>
      </c>
      <c r="D412" s="133" t="s">
        <v>180</v>
      </c>
      <c r="E412" s="134" t="s">
        <v>1075</v>
      </c>
      <c r="F412" s="135" t="s">
        <v>1076</v>
      </c>
      <c r="G412" s="136" t="s">
        <v>219</v>
      </c>
      <c r="H412" s="137">
        <v>5</v>
      </c>
      <c r="I412" s="138"/>
      <c r="J412" s="139">
        <f>ROUND(I412*H412,2)</f>
        <v>0</v>
      </c>
      <c r="K412" s="135" t="s">
        <v>184</v>
      </c>
      <c r="L412" s="34"/>
      <c r="M412" s="140" t="s">
        <v>32</v>
      </c>
      <c r="N412" s="141" t="s">
        <v>50</v>
      </c>
      <c r="P412" s="142">
        <f>O412*H412</f>
        <v>0</v>
      </c>
      <c r="Q412" s="142">
        <v>0.22394</v>
      </c>
      <c r="R412" s="142">
        <f>Q412*H412</f>
        <v>1.1196999999999999</v>
      </c>
      <c r="S412" s="142">
        <v>0</v>
      </c>
      <c r="T412" s="143">
        <f>S412*H412</f>
        <v>0</v>
      </c>
      <c r="AR412" s="144" t="s">
        <v>185</v>
      </c>
      <c r="AT412" s="144" t="s">
        <v>180</v>
      </c>
      <c r="AU412" s="144" t="s">
        <v>88</v>
      </c>
      <c r="AY412" s="18" t="s">
        <v>178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86</v>
      </c>
      <c r="BK412" s="145">
        <f>ROUND(I412*H412,2)</f>
        <v>0</v>
      </c>
      <c r="BL412" s="18" t="s">
        <v>185</v>
      </c>
      <c r="BM412" s="144" t="s">
        <v>3672</v>
      </c>
    </row>
    <row r="413" spans="2:65" s="1" customFormat="1" ht="10.199999999999999">
      <c r="B413" s="34"/>
      <c r="D413" s="146" t="s">
        <v>187</v>
      </c>
      <c r="F413" s="147" t="s">
        <v>1078</v>
      </c>
      <c r="I413" s="148"/>
      <c r="L413" s="34"/>
      <c r="M413" s="149"/>
      <c r="T413" s="55"/>
      <c r="AT413" s="18" t="s">
        <v>187</v>
      </c>
      <c r="AU413" s="18" t="s">
        <v>88</v>
      </c>
    </row>
    <row r="414" spans="2:65" s="12" customFormat="1" ht="10.199999999999999">
      <c r="B414" s="150"/>
      <c r="D414" s="151" t="s">
        <v>189</v>
      </c>
      <c r="E414" s="152" t="s">
        <v>32</v>
      </c>
      <c r="F414" s="153" t="s">
        <v>190</v>
      </c>
      <c r="H414" s="152" t="s">
        <v>32</v>
      </c>
      <c r="I414" s="154"/>
      <c r="L414" s="150"/>
      <c r="M414" s="155"/>
      <c r="T414" s="156"/>
      <c r="AT414" s="152" t="s">
        <v>189</v>
      </c>
      <c r="AU414" s="152" t="s">
        <v>88</v>
      </c>
      <c r="AV414" s="12" t="s">
        <v>86</v>
      </c>
      <c r="AW414" s="12" t="s">
        <v>41</v>
      </c>
      <c r="AX414" s="12" t="s">
        <v>79</v>
      </c>
      <c r="AY414" s="152" t="s">
        <v>178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3556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2" customFormat="1" ht="10.199999999999999">
      <c r="B416" s="150"/>
      <c r="D416" s="151" t="s">
        <v>189</v>
      </c>
      <c r="E416" s="152" t="s">
        <v>32</v>
      </c>
      <c r="F416" s="153" t="s">
        <v>3557</v>
      </c>
      <c r="H416" s="152" t="s">
        <v>32</v>
      </c>
      <c r="I416" s="154"/>
      <c r="L416" s="150"/>
      <c r="M416" s="155"/>
      <c r="T416" s="156"/>
      <c r="AT416" s="152" t="s">
        <v>189</v>
      </c>
      <c r="AU416" s="152" t="s">
        <v>88</v>
      </c>
      <c r="AV416" s="12" t="s">
        <v>86</v>
      </c>
      <c r="AW416" s="12" t="s">
        <v>41</v>
      </c>
      <c r="AX416" s="12" t="s">
        <v>79</v>
      </c>
      <c r="AY416" s="152" t="s">
        <v>178</v>
      </c>
    </row>
    <row r="417" spans="2:65" s="12" customFormat="1" ht="10.199999999999999">
      <c r="B417" s="150"/>
      <c r="D417" s="151" t="s">
        <v>189</v>
      </c>
      <c r="E417" s="152" t="s">
        <v>32</v>
      </c>
      <c r="F417" s="153" t="s">
        <v>3558</v>
      </c>
      <c r="H417" s="152" t="s">
        <v>32</v>
      </c>
      <c r="I417" s="154"/>
      <c r="L417" s="150"/>
      <c r="M417" s="155"/>
      <c r="T417" s="156"/>
      <c r="AT417" s="152" t="s">
        <v>189</v>
      </c>
      <c r="AU417" s="152" t="s">
        <v>88</v>
      </c>
      <c r="AV417" s="12" t="s">
        <v>86</v>
      </c>
      <c r="AW417" s="12" t="s">
        <v>41</v>
      </c>
      <c r="AX417" s="12" t="s">
        <v>79</v>
      </c>
      <c r="AY417" s="152" t="s">
        <v>178</v>
      </c>
    </row>
    <row r="418" spans="2:65" s="12" customFormat="1" ht="10.199999999999999">
      <c r="B418" s="150"/>
      <c r="D418" s="151" t="s">
        <v>189</v>
      </c>
      <c r="E418" s="152" t="s">
        <v>32</v>
      </c>
      <c r="F418" s="153" t="s">
        <v>475</v>
      </c>
      <c r="H418" s="152" t="s">
        <v>32</v>
      </c>
      <c r="I418" s="154"/>
      <c r="L418" s="150"/>
      <c r="M418" s="155"/>
      <c r="T418" s="156"/>
      <c r="AT418" s="152" t="s">
        <v>189</v>
      </c>
      <c r="AU418" s="152" t="s">
        <v>88</v>
      </c>
      <c r="AV418" s="12" t="s">
        <v>86</v>
      </c>
      <c r="AW418" s="12" t="s">
        <v>41</v>
      </c>
      <c r="AX418" s="12" t="s">
        <v>79</v>
      </c>
      <c r="AY418" s="152" t="s">
        <v>178</v>
      </c>
    </row>
    <row r="419" spans="2:65" s="13" customFormat="1" ht="10.199999999999999">
      <c r="B419" s="157"/>
      <c r="D419" s="151" t="s">
        <v>189</v>
      </c>
      <c r="E419" s="158" t="s">
        <v>32</v>
      </c>
      <c r="F419" s="159" t="s">
        <v>3673</v>
      </c>
      <c r="H419" s="160">
        <v>1</v>
      </c>
      <c r="I419" s="161"/>
      <c r="L419" s="157"/>
      <c r="M419" s="162"/>
      <c r="T419" s="163"/>
      <c r="AT419" s="158" t="s">
        <v>189</v>
      </c>
      <c r="AU419" s="158" t="s">
        <v>88</v>
      </c>
      <c r="AV419" s="13" t="s">
        <v>88</v>
      </c>
      <c r="AW419" s="13" t="s">
        <v>41</v>
      </c>
      <c r="AX419" s="13" t="s">
        <v>79</v>
      </c>
      <c r="AY419" s="158" t="s">
        <v>178</v>
      </c>
    </row>
    <row r="420" spans="2:65" s="13" customFormat="1" ht="10.199999999999999">
      <c r="B420" s="157"/>
      <c r="D420" s="151" t="s">
        <v>189</v>
      </c>
      <c r="E420" s="158" t="s">
        <v>32</v>
      </c>
      <c r="F420" s="159" t="s">
        <v>3674</v>
      </c>
      <c r="H420" s="160">
        <v>1</v>
      </c>
      <c r="I420" s="161"/>
      <c r="L420" s="157"/>
      <c r="M420" s="162"/>
      <c r="T420" s="163"/>
      <c r="AT420" s="158" t="s">
        <v>189</v>
      </c>
      <c r="AU420" s="158" t="s">
        <v>88</v>
      </c>
      <c r="AV420" s="13" t="s">
        <v>88</v>
      </c>
      <c r="AW420" s="13" t="s">
        <v>41</v>
      </c>
      <c r="AX420" s="13" t="s">
        <v>79</v>
      </c>
      <c r="AY420" s="158" t="s">
        <v>178</v>
      </c>
    </row>
    <row r="421" spans="2:65" s="13" customFormat="1" ht="10.199999999999999">
      <c r="B421" s="157"/>
      <c r="D421" s="151" t="s">
        <v>189</v>
      </c>
      <c r="E421" s="158" t="s">
        <v>32</v>
      </c>
      <c r="F421" s="159" t="s">
        <v>3675</v>
      </c>
      <c r="H421" s="160">
        <v>1</v>
      </c>
      <c r="I421" s="161"/>
      <c r="L421" s="157"/>
      <c r="M421" s="162"/>
      <c r="T421" s="163"/>
      <c r="AT421" s="158" t="s">
        <v>189</v>
      </c>
      <c r="AU421" s="158" t="s">
        <v>88</v>
      </c>
      <c r="AV421" s="13" t="s">
        <v>88</v>
      </c>
      <c r="AW421" s="13" t="s">
        <v>41</v>
      </c>
      <c r="AX421" s="13" t="s">
        <v>79</v>
      </c>
      <c r="AY421" s="158" t="s">
        <v>178</v>
      </c>
    </row>
    <row r="422" spans="2:65" s="13" customFormat="1" ht="10.199999999999999">
      <c r="B422" s="157"/>
      <c r="D422" s="151" t="s">
        <v>189</v>
      </c>
      <c r="E422" s="158" t="s">
        <v>32</v>
      </c>
      <c r="F422" s="159" t="s">
        <v>3676</v>
      </c>
      <c r="H422" s="160">
        <v>1</v>
      </c>
      <c r="I422" s="161"/>
      <c r="L422" s="157"/>
      <c r="M422" s="162"/>
      <c r="T422" s="163"/>
      <c r="AT422" s="158" t="s">
        <v>189</v>
      </c>
      <c r="AU422" s="158" t="s">
        <v>88</v>
      </c>
      <c r="AV422" s="13" t="s">
        <v>88</v>
      </c>
      <c r="AW422" s="13" t="s">
        <v>41</v>
      </c>
      <c r="AX422" s="13" t="s">
        <v>79</v>
      </c>
      <c r="AY422" s="158" t="s">
        <v>178</v>
      </c>
    </row>
    <row r="423" spans="2:65" s="13" customFormat="1" ht="10.199999999999999">
      <c r="B423" s="157"/>
      <c r="D423" s="151" t="s">
        <v>189</v>
      </c>
      <c r="E423" s="158" t="s">
        <v>32</v>
      </c>
      <c r="F423" s="159" t="s">
        <v>3677</v>
      </c>
      <c r="H423" s="160">
        <v>1</v>
      </c>
      <c r="I423" s="161"/>
      <c r="L423" s="157"/>
      <c r="M423" s="162"/>
      <c r="T423" s="163"/>
      <c r="AT423" s="158" t="s">
        <v>189</v>
      </c>
      <c r="AU423" s="158" t="s">
        <v>88</v>
      </c>
      <c r="AV423" s="13" t="s">
        <v>88</v>
      </c>
      <c r="AW423" s="13" t="s">
        <v>41</v>
      </c>
      <c r="AX423" s="13" t="s">
        <v>79</v>
      </c>
      <c r="AY423" s="158" t="s">
        <v>178</v>
      </c>
    </row>
    <row r="424" spans="2:65" s="14" customFormat="1" ht="10.199999999999999">
      <c r="B424" s="164"/>
      <c r="D424" s="151" t="s">
        <v>189</v>
      </c>
      <c r="E424" s="165" t="s">
        <v>32</v>
      </c>
      <c r="F424" s="166" t="s">
        <v>192</v>
      </c>
      <c r="H424" s="167">
        <v>5</v>
      </c>
      <c r="I424" s="168"/>
      <c r="L424" s="164"/>
      <c r="M424" s="169"/>
      <c r="T424" s="170"/>
      <c r="AT424" s="165" t="s">
        <v>189</v>
      </c>
      <c r="AU424" s="165" t="s">
        <v>88</v>
      </c>
      <c r="AV424" s="14" t="s">
        <v>185</v>
      </c>
      <c r="AW424" s="14" t="s">
        <v>41</v>
      </c>
      <c r="AX424" s="14" t="s">
        <v>86</v>
      </c>
      <c r="AY424" s="165" t="s">
        <v>178</v>
      </c>
    </row>
    <row r="425" spans="2:65" s="1" customFormat="1" ht="24.15" customHeight="1">
      <c r="B425" s="34"/>
      <c r="C425" s="171" t="s">
        <v>502</v>
      </c>
      <c r="D425" s="171" t="s">
        <v>398</v>
      </c>
      <c r="E425" s="172" t="s">
        <v>1083</v>
      </c>
      <c r="F425" s="173" t="s">
        <v>1084</v>
      </c>
      <c r="G425" s="174" t="s">
        <v>219</v>
      </c>
      <c r="H425" s="175">
        <v>5.0999999999999996</v>
      </c>
      <c r="I425" s="176"/>
      <c r="J425" s="177">
        <f>ROUND(I425*H425,2)</f>
        <v>0</v>
      </c>
      <c r="K425" s="173" t="s">
        <v>184</v>
      </c>
      <c r="L425" s="178"/>
      <c r="M425" s="179" t="s">
        <v>32</v>
      </c>
      <c r="N425" s="180" t="s">
        <v>50</v>
      </c>
      <c r="P425" s="142">
        <f>O425*H425</f>
        <v>0</v>
      </c>
      <c r="Q425" s="142">
        <v>8.1000000000000003E-2</v>
      </c>
      <c r="R425" s="142">
        <f>Q425*H425</f>
        <v>0.41309999999999997</v>
      </c>
      <c r="S425" s="142">
        <v>0</v>
      </c>
      <c r="T425" s="143">
        <f>S425*H425</f>
        <v>0</v>
      </c>
      <c r="AR425" s="144" t="s">
        <v>241</v>
      </c>
      <c r="AT425" s="144" t="s">
        <v>398</v>
      </c>
      <c r="AU425" s="144" t="s">
        <v>88</v>
      </c>
      <c r="AY425" s="18" t="s">
        <v>178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86</v>
      </c>
      <c r="BK425" s="145">
        <f>ROUND(I425*H425,2)</f>
        <v>0</v>
      </c>
      <c r="BL425" s="18" t="s">
        <v>185</v>
      </c>
      <c r="BM425" s="144" t="s">
        <v>3678</v>
      </c>
    </row>
    <row r="426" spans="2:65" s="13" customFormat="1" ht="10.199999999999999">
      <c r="B426" s="157"/>
      <c r="D426" s="151" t="s">
        <v>189</v>
      </c>
      <c r="F426" s="159" t="s">
        <v>799</v>
      </c>
      <c r="H426" s="160">
        <v>5.0999999999999996</v>
      </c>
      <c r="I426" s="161"/>
      <c r="L426" s="157"/>
      <c r="M426" s="162"/>
      <c r="T426" s="163"/>
      <c r="AT426" s="158" t="s">
        <v>189</v>
      </c>
      <c r="AU426" s="158" t="s">
        <v>88</v>
      </c>
      <c r="AV426" s="13" t="s">
        <v>88</v>
      </c>
      <c r="AW426" s="13" t="s">
        <v>4</v>
      </c>
      <c r="AX426" s="13" t="s">
        <v>86</v>
      </c>
      <c r="AY426" s="158" t="s">
        <v>178</v>
      </c>
    </row>
    <row r="427" spans="2:65" s="1" customFormat="1" ht="49.05" customHeight="1">
      <c r="B427" s="34"/>
      <c r="C427" s="133" t="s">
        <v>511</v>
      </c>
      <c r="D427" s="133" t="s">
        <v>180</v>
      </c>
      <c r="E427" s="134" t="s">
        <v>481</v>
      </c>
      <c r="F427" s="135" t="s">
        <v>482</v>
      </c>
      <c r="G427" s="136" t="s">
        <v>277</v>
      </c>
      <c r="H427" s="137">
        <v>1.575</v>
      </c>
      <c r="I427" s="138"/>
      <c r="J427" s="139">
        <f>ROUND(I427*H427,2)</f>
        <v>0</v>
      </c>
      <c r="K427" s="135" t="s">
        <v>184</v>
      </c>
      <c r="L427" s="34"/>
      <c r="M427" s="140" t="s">
        <v>32</v>
      </c>
      <c r="N427" s="141" t="s">
        <v>50</v>
      </c>
      <c r="P427" s="142">
        <f>O427*H427</f>
        <v>0</v>
      </c>
      <c r="Q427" s="142">
        <v>0</v>
      </c>
      <c r="R427" s="142">
        <f>Q427*H427</f>
        <v>0</v>
      </c>
      <c r="S427" s="142">
        <v>0</v>
      </c>
      <c r="T427" s="143">
        <f>S427*H427</f>
        <v>0</v>
      </c>
      <c r="AR427" s="144" t="s">
        <v>185</v>
      </c>
      <c r="AT427" s="144" t="s">
        <v>180</v>
      </c>
      <c r="AU427" s="144" t="s">
        <v>88</v>
      </c>
      <c r="AY427" s="18" t="s">
        <v>178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8" t="s">
        <v>86</v>
      </c>
      <c r="BK427" s="145">
        <f>ROUND(I427*H427,2)</f>
        <v>0</v>
      </c>
      <c r="BL427" s="18" t="s">
        <v>185</v>
      </c>
      <c r="BM427" s="144" t="s">
        <v>3679</v>
      </c>
    </row>
    <row r="428" spans="2:65" s="1" customFormat="1" ht="10.199999999999999">
      <c r="B428" s="34"/>
      <c r="D428" s="146" t="s">
        <v>187</v>
      </c>
      <c r="F428" s="147" t="s">
        <v>484</v>
      </c>
      <c r="I428" s="148"/>
      <c r="L428" s="34"/>
      <c r="M428" s="149"/>
      <c r="T428" s="55"/>
      <c r="AT428" s="18" t="s">
        <v>187</v>
      </c>
      <c r="AU428" s="18" t="s">
        <v>88</v>
      </c>
    </row>
    <row r="429" spans="2:65" s="12" customFormat="1" ht="10.199999999999999">
      <c r="B429" s="150"/>
      <c r="D429" s="151" t="s">
        <v>189</v>
      </c>
      <c r="E429" s="152" t="s">
        <v>32</v>
      </c>
      <c r="F429" s="153" t="s">
        <v>190</v>
      </c>
      <c r="H429" s="152" t="s">
        <v>32</v>
      </c>
      <c r="I429" s="154"/>
      <c r="L429" s="150"/>
      <c r="M429" s="155"/>
      <c r="T429" s="156"/>
      <c r="AT429" s="152" t="s">
        <v>189</v>
      </c>
      <c r="AU429" s="152" t="s">
        <v>88</v>
      </c>
      <c r="AV429" s="12" t="s">
        <v>86</v>
      </c>
      <c r="AW429" s="12" t="s">
        <v>41</v>
      </c>
      <c r="AX429" s="12" t="s">
        <v>79</v>
      </c>
      <c r="AY429" s="152" t="s">
        <v>178</v>
      </c>
    </row>
    <row r="430" spans="2:65" s="12" customFormat="1" ht="10.199999999999999">
      <c r="B430" s="150"/>
      <c r="D430" s="151" t="s">
        <v>189</v>
      </c>
      <c r="E430" s="152" t="s">
        <v>32</v>
      </c>
      <c r="F430" s="153" t="s">
        <v>3556</v>
      </c>
      <c r="H430" s="152" t="s">
        <v>32</v>
      </c>
      <c r="I430" s="154"/>
      <c r="L430" s="150"/>
      <c r="M430" s="155"/>
      <c r="T430" s="156"/>
      <c r="AT430" s="152" t="s">
        <v>189</v>
      </c>
      <c r="AU430" s="152" t="s">
        <v>88</v>
      </c>
      <c r="AV430" s="12" t="s">
        <v>86</v>
      </c>
      <c r="AW430" s="12" t="s">
        <v>41</v>
      </c>
      <c r="AX430" s="12" t="s">
        <v>79</v>
      </c>
      <c r="AY430" s="152" t="s">
        <v>178</v>
      </c>
    </row>
    <row r="431" spans="2:65" s="12" customFormat="1" ht="10.199999999999999">
      <c r="B431" s="150"/>
      <c r="D431" s="151" t="s">
        <v>189</v>
      </c>
      <c r="E431" s="152" t="s">
        <v>32</v>
      </c>
      <c r="F431" s="153" t="s">
        <v>3557</v>
      </c>
      <c r="H431" s="152" t="s">
        <v>32</v>
      </c>
      <c r="I431" s="154"/>
      <c r="L431" s="150"/>
      <c r="M431" s="155"/>
      <c r="T431" s="156"/>
      <c r="AT431" s="152" t="s">
        <v>189</v>
      </c>
      <c r="AU431" s="152" t="s">
        <v>88</v>
      </c>
      <c r="AV431" s="12" t="s">
        <v>86</v>
      </c>
      <c r="AW431" s="12" t="s">
        <v>41</v>
      </c>
      <c r="AX431" s="12" t="s">
        <v>79</v>
      </c>
      <c r="AY431" s="152" t="s">
        <v>178</v>
      </c>
    </row>
    <row r="432" spans="2:65" s="12" customFormat="1" ht="10.199999999999999">
      <c r="B432" s="150"/>
      <c r="D432" s="151" t="s">
        <v>189</v>
      </c>
      <c r="E432" s="152" t="s">
        <v>32</v>
      </c>
      <c r="F432" s="153" t="s">
        <v>475</v>
      </c>
      <c r="H432" s="152" t="s">
        <v>32</v>
      </c>
      <c r="I432" s="154"/>
      <c r="L432" s="150"/>
      <c r="M432" s="155"/>
      <c r="T432" s="156"/>
      <c r="AT432" s="152" t="s">
        <v>189</v>
      </c>
      <c r="AU432" s="152" t="s">
        <v>88</v>
      </c>
      <c r="AV432" s="12" t="s">
        <v>86</v>
      </c>
      <c r="AW432" s="12" t="s">
        <v>41</v>
      </c>
      <c r="AX432" s="12" t="s">
        <v>79</v>
      </c>
      <c r="AY432" s="152" t="s">
        <v>178</v>
      </c>
    </row>
    <row r="433" spans="2:65" s="12" customFormat="1" ht="10.199999999999999">
      <c r="B433" s="150"/>
      <c r="D433" s="151" t="s">
        <v>189</v>
      </c>
      <c r="E433" s="152" t="s">
        <v>32</v>
      </c>
      <c r="F433" s="153" t="s">
        <v>485</v>
      </c>
      <c r="H433" s="152" t="s">
        <v>32</v>
      </c>
      <c r="I433" s="154"/>
      <c r="L433" s="150"/>
      <c r="M433" s="155"/>
      <c r="T433" s="156"/>
      <c r="AT433" s="152" t="s">
        <v>189</v>
      </c>
      <c r="AU433" s="152" t="s">
        <v>88</v>
      </c>
      <c r="AV433" s="12" t="s">
        <v>86</v>
      </c>
      <c r="AW433" s="12" t="s">
        <v>41</v>
      </c>
      <c r="AX433" s="12" t="s">
        <v>79</v>
      </c>
      <c r="AY433" s="152" t="s">
        <v>178</v>
      </c>
    </row>
    <row r="434" spans="2:65" s="13" customFormat="1" ht="10.199999999999999">
      <c r="B434" s="157"/>
      <c r="D434" s="151" t="s">
        <v>189</v>
      </c>
      <c r="E434" s="158" t="s">
        <v>32</v>
      </c>
      <c r="F434" s="159" t="s">
        <v>3680</v>
      </c>
      <c r="H434" s="160">
        <v>1.575</v>
      </c>
      <c r="I434" s="161"/>
      <c r="L434" s="157"/>
      <c r="M434" s="162"/>
      <c r="T434" s="163"/>
      <c r="AT434" s="158" t="s">
        <v>189</v>
      </c>
      <c r="AU434" s="158" t="s">
        <v>88</v>
      </c>
      <c r="AV434" s="13" t="s">
        <v>88</v>
      </c>
      <c r="AW434" s="13" t="s">
        <v>41</v>
      </c>
      <c r="AX434" s="13" t="s">
        <v>79</v>
      </c>
      <c r="AY434" s="158" t="s">
        <v>178</v>
      </c>
    </row>
    <row r="435" spans="2:65" s="15" customFormat="1" ht="10.199999999999999">
      <c r="B435" s="181"/>
      <c r="D435" s="151" t="s">
        <v>189</v>
      </c>
      <c r="E435" s="182" t="s">
        <v>32</v>
      </c>
      <c r="F435" s="183" t="s">
        <v>479</v>
      </c>
      <c r="H435" s="184">
        <v>1.575</v>
      </c>
      <c r="I435" s="185"/>
      <c r="L435" s="181"/>
      <c r="M435" s="186"/>
      <c r="T435" s="187"/>
      <c r="AT435" s="182" t="s">
        <v>189</v>
      </c>
      <c r="AU435" s="182" t="s">
        <v>88</v>
      </c>
      <c r="AV435" s="15" t="s">
        <v>199</v>
      </c>
      <c r="AW435" s="15" t="s">
        <v>41</v>
      </c>
      <c r="AX435" s="15" t="s">
        <v>79</v>
      </c>
      <c r="AY435" s="182" t="s">
        <v>178</v>
      </c>
    </row>
    <row r="436" spans="2:65" s="14" customFormat="1" ht="10.199999999999999">
      <c r="B436" s="164"/>
      <c r="D436" s="151" t="s">
        <v>189</v>
      </c>
      <c r="E436" s="165" t="s">
        <v>32</v>
      </c>
      <c r="F436" s="166" t="s">
        <v>192</v>
      </c>
      <c r="H436" s="167">
        <v>1.575</v>
      </c>
      <c r="I436" s="168"/>
      <c r="L436" s="164"/>
      <c r="M436" s="169"/>
      <c r="T436" s="170"/>
      <c r="AT436" s="165" t="s">
        <v>189</v>
      </c>
      <c r="AU436" s="165" t="s">
        <v>88</v>
      </c>
      <c r="AV436" s="14" t="s">
        <v>185</v>
      </c>
      <c r="AW436" s="14" t="s">
        <v>41</v>
      </c>
      <c r="AX436" s="14" t="s">
        <v>86</v>
      </c>
      <c r="AY436" s="165" t="s">
        <v>178</v>
      </c>
    </row>
    <row r="437" spans="2:65" s="1" customFormat="1" ht="37.799999999999997" customHeight="1">
      <c r="B437" s="34"/>
      <c r="C437" s="133" t="s">
        <v>518</v>
      </c>
      <c r="D437" s="133" t="s">
        <v>180</v>
      </c>
      <c r="E437" s="134" t="s">
        <v>488</v>
      </c>
      <c r="F437" s="135" t="s">
        <v>489</v>
      </c>
      <c r="G437" s="136" t="s">
        <v>234</v>
      </c>
      <c r="H437" s="137">
        <v>4.2</v>
      </c>
      <c r="I437" s="138"/>
      <c r="J437" s="139">
        <f>ROUND(I437*H437,2)</f>
        <v>0</v>
      </c>
      <c r="K437" s="135" t="s">
        <v>184</v>
      </c>
      <c r="L437" s="34"/>
      <c r="M437" s="140" t="s">
        <v>32</v>
      </c>
      <c r="N437" s="141" t="s">
        <v>50</v>
      </c>
      <c r="P437" s="142">
        <f>O437*H437</f>
        <v>0</v>
      </c>
      <c r="Q437" s="142">
        <v>6.3200000000000001E-3</v>
      </c>
      <c r="R437" s="142">
        <f>Q437*H437</f>
        <v>2.6544000000000002E-2</v>
      </c>
      <c r="S437" s="142">
        <v>0</v>
      </c>
      <c r="T437" s="143">
        <f>S437*H437</f>
        <v>0</v>
      </c>
      <c r="AR437" s="144" t="s">
        <v>185</v>
      </c>
      <c r="AT437" s="144" t="s">
        <v>180</v>
      </c>
      <c r="AU437" s="144" t="s">
        <v>88</v>
      </c>
      <c r="AY437" s="18" t="s">
        <v>178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8" t="s">
        <v>86</v>
      </c>
      <c r="BK437" s="145">
        <f>ROUND(I437*H437,2)</f>
        <v>0</v>
      </c>
      <c r="BL437" s="18" t="s">
        <v>185</v>
      </c>
      <c r="BM437" s="144" t="s">
        <v>3681</v>
      </c>
    </row>
    <row r="438" spans="2:65" s="1" customFormat="1" ht="10.199999999999999">
      <c r="B438" s="34"/>
      <c r="D438" s="146" t="s">
        <v>187</v>
      </c>
      <c r="F438" s="147" t="s">
        <v>491</v>
      </c>
      <c r="I438" s="148"/>
      <c r="L438" s="34"/>
      <c r="M438" s="149"/>
      <c r="T438" s="55"/>
      <c r="AT438" s="18" t="s">
        <v>187</v>
      </c>
      <c r="AU438" s="18" t="s">
        <v>88</v>
      </c>
    </row>
    <row r="439" spans="2:65" s="12" customFormat="1" ht="10.199999999999999">
      <c r="B439" s="150"/>
      <c r="D439" s="151" t="s">
        <v>189</v>
      </c>
      <c r="E439" s="152" t="s">
        <v>32</v>
      </c>
      <c r="F439" s="153" t="s">
        <v>190</v>
      </c>
      <c r="H439" s="152" t="s">
        <v>32</v>
      </c>
      <c r="I439" s="154"/>
      <c r="L439" s="150"/>
      <c r="M439" s="155"/>
      <c r="T439" s="156"/>
      <c r="AT439" s="152" t="s">
        <v>189</v>
      </c>
      <c r="AU439" s="152" t="s">
        <v>88</v>
      </c>
      <c r="AV439" s="12" t="s">
        <v>86</v>
      </c>
      <c r="AW439" s="12" t="s">
        <v>41</v>
      </c>
      <c r="AX439" s="12" t="s">
        <v>79</v>
      </c>
      <c r="AY439" s="152" t="s">
        <v>178</v>
      </c>
    </row>
    <row r="440" spans="2:65" s="12" customFormat="1" ht="10.199999999999999">
      <c r="B440" s="150"/>
      <c r="D440" s="151" t="s">
        <v>189</v>
      </c>
      <c r="E440" s="152" t="s">
        <v>32</v>
      </c>
      <c r="F440" s="153" t="s">
        <v>3556</v>
      </c>
      <c r="H440" s="152" t="s">
        <v>32</v>
      </c>
      <c r="I440" s="154"/>
      <c r="L440" s="150"/>
      <c r="M440" s="155"/>
      <c r="T440" s="156"/>
      <c r="AT440" s="152" t="s">
        <v>189</v>
      </c>
      <c r="AU440" s="152" t="s">
        <v>88</v>
      </c>
      <c r="AV440" s="12" t="s">
        <v>86</v>
      </c>
      <c r="AW440" s="12" t="s">
        <v>41</v>
      </c>
      <c r="AX440" s="12" t="s">
        <v>79</v>
      </c>
      <c r="AY440" s="152" t="s">
        <v>178</v>
      </c>
    </row>
    <row r="441" spans="2:65" s="12" customFormat="1" ht="10.199999999999999">
      <c r="B441" s="150"/>
      <c r="D441" s="151" t="s">
        <v>189</v>
      </c>
      <c r="E441" s="152" t="s">
        <v>32</v>
      </c>
      <c r="F441" s="153" t="s">
        <v>3557</v>
      </c>
      <c r="H441" s="152" t="s">
        <v>32</v>
      </c>
      <c r="I441" s="154"/>
      <c r="L441" s="150"/>
      <c r="M441" s="155"/>
      <c r="T441" s="156"/>
      <c r="AT441" s="152" t="s">
        <v>189</v>
      </c>
      <c r="AU441" s="152" t="s">
        <v>88</v>
      </c>
      <c r="AV441" s="12" t="s">
        <v>86</v>
      </c>
      <c r="AW441" s="12" t="s">
        <v>41</v>
      </c>
      <c r="AX441" s="12" t="s">
        <v>79</v>
      </c>
      <c r="AY441" s="152" t="s">
        <v>178</v>
      </c>
    </row>
    <row r="442" spans="2:65" s="12" customFormat="1" ht="10.199999999999999">
      <c r="B442" s="150"/>
      <c r="D442" s="151" t="s">
        <v>189</v>
      </c>
      <c r="E442" s="152" t="s">
        <v>32</v>
      </c>
      <c r="F442" s="153" t="s">
        <v>475</v>
      </c>
      <c r="H442" s="152" t="s">
        <v>32</v>
      </c>
      <c r="I442" s="154"/>
      <c r="L442" s="150"/>
      <c r="M442" s="155"/>
      <c r="T442" s="156"/>
      <c r="AT442" s="152" t="s">
        <v>189</v>
      </c>
      <c r="AU442" s="152" t="s">
        <v>88</v>
      </c>
      <c r="AV442" s="12" t="s">
        <v>86</v>
      </c>
      <c r="AW442" s="12" t="s">
        <v>41</v>
      </c>
      <c r="AX442" s="12" t="s">
        <v>79</v>
      </c>
      <c r="AY442" s="152" t="s">
        <v>178</v>
      </c>
    </row>
    <row r="443" spans="2:65" s="12" customFormat="1" ht="10.199999999999999">
      <c r="B443" s="150"/>
      <c r="D443" s="151" t="s">
        <v>189</v>
      </c>
      <c r="E443" s="152" t="s">
        <v>32</v>
      </c>
      <c r="F443" s="153" t="s">
        <v>485</v>
      </c>
      <c r="H443" s="152" t="s">
        <v>32</v>
      </c>
      <c r="I443" s="154"/>
      <c r="L443" s="150"/>
      <c r="M443" s="155"/>
      <c r="T443" s="156"/>
      <c r="AT443" s="152" t="s">
        <v>189</v>
      </c>
      <c r="AU443" s="152" t="s">
        <v>88</v>
      </c>
      <c r="AV443" s="12" t="s">
        <v>86</v>
      </c>
      <c r="AW443" s="12" t="s">
        <v>41</v>
      </c>
      <c r="AX443" s="12" t="s">
        <v>79</v>
      </c>
      <c r="AY443" s="152" t="s">
        <v>178</v>
      </c>
    </row>
    <row r="444" spans="2:65" s="13" customFormat="1" ht="10.199999999999999">
      <c r="B444" s="157"/>
      <c r="D444" s="151" t="s">
        <v>189</v>
      </c>
      <c r="E444" s="158" t="s">
        <v>32</v>
      </c>
      <c r="F444" s="159" t="s">
        <v>3682</v>
      </c>
      <c r="H444" s="160">
        <v>4.2</v>
      </c>
      <c r="I444" s="161"/>
      <c r="L444" s="157"/>
      <c r="M444" s="162"/>
      <c r="T444" s="163"/>
      <c r="AT444" s="158" t="s">
        <v>189</v>
      </c>
      <c r="AU444" s="158" t="s">
        <v>88</v>
      </c>
      <c r="AV444" s="13" t="s">
        <v>88</v>
      </c>
      <c r="AW444" s="13" t="s">
        <v>41</v>
      </c>
      <c r="AX444" s="13" t="s">
        <v>79</v>
      </c>
      <c r="AY444" s="158" t="s">
        <v>178</v>
      </c>
    </row>
    <row r="445" spans="2:65" s="15" customFormat="1" ht="10.199999999999999">
      <c r="B445" s="181"/>
      <c r="D445" s="151" t="s">
        <v>189</v>
      </c>
      <c r="E445" s="182" t="s">
        <v>32</v>
      </c>
      <c r="F445" s="183" t="s">
        <v>479</v>
      </c>
      <c r="H445" s="184">
        <v>4.2</v>
      </c>
      <c r="I445" s="185"/>
      <c r="L445" s="181"/>
      <c r="M445" s="186"/>
      <c r="T445" s="187"/>
      <c r="AT445" s="182" t="s">
        <v>189</v>
      </c>
      <c r="AU445" s="182" t="s">
        <v>88</v>
      </c>
      <c r="AV445" s="15" t="s">
        <v>199</v>
      </c>
      <c r="AW445" s="15" t="s">
        <v>41</v>
      </c>
      <c r="AX445" s="15" t="s">
        <v>79</v>
      </c>
      <c r="AY445" s="182" t="s">
        <v>178</v>
      </c>
    </row>
    <row r="446" spans="2:65" s="14" customFormat="1" ht="10.199999999999999">
      <c r="B446" s="164"/>
      <c r="D446" s="151" t="s">
        <v>189</v>
      </c>
      <c r="E446" s="165" t="s">
        <v>32</v>
      </c>
      <c r="F446" s="166" t="s">
        <v>192</v>
      </c>
      <c r="H446" s="167">
        <v>4.2</v>
      </c>
      <c r="I446" s="168"/>
      <c r="L446" s="164"/>
      <c r="M446" s="169"/>
      <c r="T446" s="170"/>
      <c r="AT446" s="165" t="s">
        <v>189</v>
      </c>
      <c r="AU446" s="165" t="s">
        <v>88</v>
      </c>
      <c r="AV446" s="14" t="s">
        <v>185</v>
      </c>
      <c r="AW446" s="14" t="s">
        <v>41</v>
      </c>
      <c r="AX446" s="14" t="s">
        <v>86</v>
      </c>
      <c r="AY446" s="165" t="s">
        <v>178</v>
      </c>
    </row>
    <row r="447" spans="2:65" s="1" customFormat="1" ht="44.25" customHeight="1">
      <c r="B447" s="34"/>
      <c r="C447" s="133" t="s">
        <v>526</v>
      </c>
      <c r="D447" s="133" t="s">
        <v>180</v>
      </c>
      <c r="E447" s="134" t="s">
        <v>1510</v>
      </c>
      <c r="F447" s="135" t="s">
        <v>1511</v>
      </c>
      <c r="G447" s="136" t="s">
        <v>219</v>
      </c>
      <c r="H447" s="137">
        <v>7</v>
      </c>
      <c r="I447" s="138"/>
      <c r="J447" s="139">
        <f>ROUND(I447*H447,2)</f>
        <v>0</v>
      </c>
      <c r="K447" s="135" t="s">
        <v>184</v>
      </c>
      <c r="L447" s="34"/>
      <c r="M447" s="140" t="s">
        <v>32</v>
      </c>
      <c r="N447" s="141" t="s">
        <v>50</v>
      </c>
      <c r="P447" s="142">
        <f>O447*H447</f>
        <v>0</v>
      </c>
      <c r="Q447" s="142">
        <v>0.22525999999999999</v>
      </c>
      <c r="R447" s="142">
        <f>Q447*H447</f>
        <v>1.5768199999999999</v>
      </c>
      <c r="S447" s="142">
        <v>0</v>
      </c>
      <c r="T447" s="143">
        <f>S447*H447</f>
        <v>0</v>
      </c>
      <c r="AR447" s="144" t="s">
        <v>185</v>
      </c>
      <c r="AT447" s="144" t="s">
        <v>180</v>
      </c>
      <c r="AU447" s="144" t="s">
        <v>88</v>
      </c>
      <c r="AY447" s="18" t="s">
        <v>178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8" t="s">
        <v>86</v>
      </c>
      <c r="BK447" s="145">
        <f>ROUND(I447*H447,2)</f>
        <v>0</v>
      </c>
      <c r="BL447" s="18" t="s">
        <v>185</v>
      </c>
      <c r="BM447" s="144" t="s">
        <v>3683</v>
      </c>
    </row>
    <row r="448" spans="2:65" s="1" customFormat="1" ht="10.199999999999999">
      <c r="B448" s="34"/>
      <c r="D448" s="146" t="s">
        <v>187</v>
      </c>
      <c r="F448" s="147" t="s">
        <v>1513</v>
      </c>
      <c r="I448" s="148"/>
      <c r="L448" s="34"/>
      <c r="M448" s="149"/>
      <c r="T448" s="55"/>
      <c r="AT448" s="18" t="s">
        <v>187</v>
      </c>
      <c r="AU448" s="18" t="s">
        <v>88</v>
      </c>
    </row>
    <row r="449" spans="2:65" s="12" customFormat="1" ht="10.199999999999999">
      <c r="B449" s="150"/>
      <c r="D449" s="151" t="s">
        <v>189</v>
      </c>
      <c r="E449" s="152" t="s">
        <v>32</v>
      </c>
      <c r="F449" s="153" t="s">
        <v>190</v>
      </c>
      <c r="H449" s="152" t="s">
        <v>32</v>
      </c>
      <c r="I449" s="154"/>
      <c r="L449" s="150"/>
      <c r="M449" s="155"/>
      <c r="T449" s="156"/>
      <c r="AT449" s="152" t="s">
        <v>189</v>
      </c>
      <c r="AU449" s="152" t="s">
        <v>88</v>
      </c>
      <c r="AV449" s="12" t="s">
        <v>86</v>
      </c>
      <c r="AW449" s="12" t="s">
        <v>41</v>
      </c>
      <c r="AX449" s="12" t="s">
        <v>79</v>
      </c>
      <c r="AY449" s="152" t="s">
        <v>178</v>
      </c>
    </row>
    <row r="450" spans="2:65" s="12" customFormat="1" ht="10.199999999999999">
      <c r="B450" s="150"/>
      <c r="D450" s="151" t="s">
        <v>189</v>
      </c>
      <c r="E450" s="152" t="s">
        <v>32</v>
      </c>
      <c r="F450" s="153" t="s">
        <v>3556</v>
      </c>
      <c r="H450" s="152" t="s">
        <v>32</v>
      </c>
      <c r="I450" s="154"/>
      <c r="L450" s="150"/>
      <c r="M450" s="155"/>
      <c r="T450" s="156"/>
      <c r="AT450" s="152" t="s">
        <v>189</v>
      </c>
      <c r="AU450" s="152" t="s">
        <v>88</v>
      </c>
      <c r="AV450" s="12" t="s">
        <v>86</v>
      </c>
      <c r="AW450" s="12" t="s">
        <v>41</v>
      </c>
      <c r="AX450" s="12" t="s">
        <v>79</v>
      </c>
      <c r="AY450" s="152" t="s">
        <v>178</v>
      </c>
    </row>
    <row r="451" spans="2:65" s="12" customFormat="1" ht="10.199999999999999">
      <c r="B451" s="150"/>
      <c r="D451" s="151" t="s">
        <v>189</v>
      </c>
      <c r="E451" s="152" t="s">
        <v>32</v>
      </c>
      <c r="F451" s="153" t="s">
        <v>3557</v>
      </c>
      <c r="H451" s="152" t="s">
        <v>32</v>
      </c>
      <c r="I451" s="154"/>
      <c r="L451" s="150"/>
      <c r="M451" s="155"/>
      <c r="T451" s="156"/>
      <c r="AT451" s="152" t="s">
        <v>189</v>
      </c>
      <c r="AU451" s="152" t="s">
        <v>88</v>
      </c>
      <c r="AV451" s="12" t="s">
        <v>86</v>
      </c>
      <c r="AW451" s="12" t="s">
        <v>41</v>
      </c>
      <c r="AX451" s="12" t="s">
        <v>79</v>
      </c>
      <c r="AY451" s="152" t="s">
        <v>178</v>
      </c>
    </row>
    <row r="452" spans="2:65" s="12" customFormat="1" ht="10.199999999999999">
      <c r="B452" s="150"/>
      <c r="D452" s="151" t="s">
        <v>189</v>
      </c>
      <c r="E452" s="152" t="s">
        <v>32</v>
      </c>
      <c r="F452" s="153" t="s">
        <v>475</v>
      </c>
      <c r="H452" s="152" t="s">
        <v>32</v>
      </c>
      <c r="I452" s="154"/>
      <c r="L452" s="150"/>
      <c r="M452" s="155"/>
      <c r="T452" s="156"/>
      <c r="AT452" s="152" t="s">
        <v>189</v>
      </c>
      <c r="AU452" s="152" t="s">
        <v>88</v>
      </c>
      <c r="AV452" s="12" t="s">
        <v>86</v>
      </c>
      <c r="AW452" s="12" t="s">
        <v>41</v>
      </c>
      <c r="AX452" s="12" t="s">
        <v>79</v>
      </c>
      <c r="AY452" s="152" t="s">
        <v>178</v>
      </c>
    </row>
    <row r="453" spans="2:65" s="12" customFormat="1" ht="10.199999999999999">
      <c r="B453" s="150"/>
      <c r="D453" s="151" t="s">
        <v>189</v>
      </c>
      <c r="E453" s="152" t="s">
        <v>32</v>
      </c>
      <c r="F453" s="153" t="s">
        <v>1514</v>
      </c>
      <c r="H453" s="152" t="s">
        <v>32</v>
      </c>
      <c r="I453" s="154"/>
      <c r="L453" s="150"/>
      <c r="M453" s="155"/>
      <c r="T453" s="156"/>
      <c r="AT453" s="152" t="s">
        <v>189</v>
      </c>
      <c r="AU453" s="152" t="s">
        <v>88</v>
      </c>
      <c r="AV453" s="12" t="s">
        <v>86</v>
      </c>
      <c r="AW453" s="12" t="s">
        <v>41</v>
      </c>
      <c r="AX453" s="12" t="s">
        <v>79</v>
      </c>
      <c r="AY453" s="152" t="s">
        <v>178</v>
      </c>
    </row>
    <row r="454" spans="2:65" s="13" customFormat="1" ht="20.399999999999999">
      <c r="B454" s="157"/>
      <c r="D454" s="151" t="s">
        <v>189</v>
      </c>
      <c r="E454" s="158" t="s">
        <v>32</v>
      </c>
      <c r="F454" s="159" t="s">
        <v>3684</v>
      </c>
      <c r="H454" s="160">
        <v>7</v>
      </c>
      <c r="I454" s="161"/>
      <c r="L454" s="157"/>
      <c r="M454" s="162"/>
      <c r="T454" s="163"/>
      <c r="AT454" s="158" t="s">
        <v>189</v>
      </c>
      <c r="AU454" s="158" t="s">
        <v>88</v>
      </c>
      <c r="AV454" s="13" t="s">
        <v>88</v>
      </c>
      <c r="AW454" s="13" t="s">
        <v>41</v>
      </c>
      <c r="AX454" s="13" t="s">
        <v>79</v>
      </c>
      <c r="AY454" s="158" t="s">
        <v>178</v>
      </c>
    </row>
    <row r="455" spans="2:65" s="14" customFormat="1" ht="10.199999999999999">
      <c r="B455" s="164"/>
      <c r="D455" s="151" t="s">
        <v>189</v>
      </c>
      <c r="E455" s="165" t="s">
        <v>32</v>
      </c>
      <c r="F455" s="166" t="s">
        <v>192</v>
      </c>
      <c r="H455" s="167">
        <v>7</v>
      </c>
      <c r="I455" s="168"/>
      <c r="L455" s="164"/>
      <c r="M455" s="169"/>
      <c r="T455" s="170"/>
      <c r="AT455" s="165" t="s">
        <v>189</v>
      </c>
      <c r="AU455" s="165" t="s">
        <v>88</v>
      </c>
      <c r="AV455" s="14" t="s">
        <v>185</v>
      </c>
      <c r="AW455" s="14" t="s">
        <v>41</v>
      </c>
      <c r="AX455" s="14" t="s">
        <v>86</v>
      </c>
      <c r="AY455" s="165" t="s">
        <v>178</v>
      </c>
    </row>
    <row r="456" spans="2:65" s="11" customFormat="1" ht="22.8" customHeight="1">
      <c r="B456" s="121"/>
      <c r="D456" s="122" t="s">
        <v>78</v>
      </c>
      <c r="E456" s="131" t="s">
        <v>216</v>
      </c>
      <c r="F456" s="131" t="s">
        <v>508</v>
      </c>
      <c r="I456" s="124"/>
      <c r="J456" s="132">
        <f>BK456</f>
        <v>0</v>
      </c>
      <c r="L456" s="121"/>
      <c r="M456" s="126"/>
      <c r="P456" s="127">
        <f>P457</f>
        <v>0</v>
      </c>
      <c r="R456" s="127">
        <f>R457</f>
        <v>0.366923</v>
      </c>
      <c r="T456" s="128">
        <f>T457</f>
        <v>258.2287</v>
      </c>
      <c r="AR456" s="122" t="s">
        <v>86</v>
      </c>
      <c r="AT456" s="129" t="s">
        <v>78</v>
      </c>
      <c r="AU456" s="129" t="s">
        <v>86</v>
      </c>
      <c r="AY456" s="122" t="s">
        <v>178</v>
      </c>
      <c r="BK456" s="130">
        <f>BK457</f>
        <v>0</v>
      </c>
    </row>
    <row r="457" spans="2:65" s="11" customFormat="1" ht="20.85" customHeight="1">
      <c r="B457" s="121"/>
      <c r="D457" s="122" t="s">
        <v>78</v>
      </c>
      <c r="E457" s="131" t="s">
        <v>509</v>
      </c>
      <c r="F457" s="131" t="s">
        <v>510</v>
      </c>
      <c r="I457" s="124"/>
      <c r="J457" s="132">
        <f>BK457</f>
        <v>0</v>
      </c>
      <c r="L457" s="121"/>
      <c r="M457" s="126"/>
      <c r="P457" s="127">
        <f>SUM(P458:P684)</f>
        <v>0</v>
      </c>
      <c r="R457" s="127">
        <f>SUM(R458:R684)</f>
        <v>0.366923</v>
      </c>
      <c r="T457" s="128">
        <f>SUM(T458:T684)</f>
        <v>258.2287</v>
      </c>
      <c r="AR457" s="122" t="s">
        <v>86</v>
      </c>
      <c r="AT457" s="129" t="s">
        <v>78</v>
      </c>
      <c r="AU457" s="129" t="s">
        <v>88</v>
      </c>
      <c r="AY457" s="122" t="s">
        <v>178</v>
      </c>
      <c r="BK457" s="130">
        <f>SUM(BK458:BK684)</f>
        <v>0</v>
      </c>
    </row>
    <row r="458" spans="2:65" s="1" customFormat="1" ht="66.75" customHeight="1">
      <c r="B458" s="34"/>
      <c r="C458" s="133" t="s">
        <v>532</v>
      </c>
      <c r="D458" s="133" t="s">
        <v>180</v>
      </c>
      <c r="E458" s="134" t="s">
        <v>1238</v>
      </c>
      <c r="F458" s="135" t="s">
        <v>1239</v>
      </c>
      <c r="G458" s="136" t="s">
        <v>234</v>
      </c>
      <c r="H458" s="137">
        <v>212.6</v>
      </c>
      <c r="I458" s="138"/>
      <c r="J458" s="139">
        <f>ROUND(I458*H458,2)</f>
        <v>0</v>
      </c>
      <c r="K458" s="135" t="s">
        <v>184</v>
      </c>
      <c r="L458" s="34"/>
      <c r="M458" s="140" t="s">
        <v>32</v>
      </c>
      <c r="N458" s="141" t="s">
        <v>50</v>
      </c>
      <c r="P458" s="142">
        <f>O458*H458</f>
        <v>0</v>
      </c>
      <c r="Q458" s="142">
        <v>0</v>
      </c>
      <c r="R458" s="142">
        <f>Q458*H458</f>
        <v>0</v>
      </c>
      <c r="S458" s="142">
        <v>0.57999999999999996</v>
      </c>
      <c r="T458" s="143">
        <f>S458*H458</f>
        <v>123.30799999999999</v>
      </c>
      <c r="AR458" s="144" t="s">
        <v>185</v>
      </c>
      <c r="AT458" s="144" t="s">
        <v>180</v>
      </c>
      <c r="AU458" s="144" t="s">
        <v>199</v>
      </c>
      <c r="AY458" s="18" t="s">
        <v>178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8" t="s">
        <v>86</v>
      </c>
      <c r="BK458" s="145">
        <f>ROUND(I458*H458,2)</f>
        <v>0</v>
      </c>
      <c r="BL458" s="18" t="s">
        <v>185</v>
      </c>
      <c r="BM458" s="144" t="s">
        <v>3685</v>
      </c>
    </row>
    <row r="459" spans="2:65" s="1" customFormat="1" ht="10.199999999999999">
      <c r="B459" s="34"/>
      <c r="D459" s="146" t="s">
        <v>187</v>
      </c>
      <c r="F459" s="147" t="s">
        <v>1241</v>
      </c>
      <c r="I459" s="148"/>
      <c r="L459" s="34"/>
      <c r="M459" s="149"/>
      <c r="T459" s="55"/>
      <c r="AT459" s="18" t="s">
        <v>187</v>
      </c>
      <c r="AU459" s="18" t="s">
        <v>199</v>
      </c>
    </row>
    <row r="460" spans="2:65" s="12" customFormat="1" ht="10.199999999999999">
      <c r="B460" s="150"/>
      <c r="D460" s="151" t="s">
        <v>189</v>
      </c>
      <c r="E460" s="152" t="s">
        <v>32</v>
      </c>
      <c r="F460" s="153" t="s">
        <v>190</v>
      </c>
      <c r="H460" s="152" t="s">
        <v>32</v>
      </c>
      <c r="I460" s="154"/>
      <c r="L460" s="150"/>
      <c r="M460" s="155"/>
      <c r="T460" s="156"/>
      <c r="AT460" s="152" t="s">
        <v>189</v>
      </c>
      <c r="AU460" s="152" t="s">
        <v>199</v>
      </c>
      <c r="AV460" s="12" t="s">
        <v>86</v>
      </c>
      <c r="AW460" s="12" t="s">
        <v>41</v>
      </c>
      <c r="AX460" s="12" t="s">
        <v>79</v>
      </c>
      <c r="AY460" s="152" t="s">
        <v>178</v>
      </c>
    </row>
    <row r="461" spans="2:65" s="12" customFormat="1" ht="10.199999999999999">
      <c r="B461" s="150"/>
      <c r="D461" s="151" t="s">
        <v>189</v>
      </c>
      <c r="E461" s="152" t="s">
        <v>32</v>
      </c>
      <c r="F461" s="153" t="s">
        <v>3556</v>
      </c>
      <c r="H461" s="152" t="s">
        <v>32</v>
      </c>
      <c r="I461" s="154"/>
      <c r="L461" s="150"/>
      <c r="M461" s="155"/>
      <c r="T461" s="156"/>
      <c r="AT461" s="152" t="s">
        <v>189</v>
      </c>
      <c r="AU461" s="152" t="s">
        <v>199</v>
      </c>
      <c r="AV461" s="12" t="s">
        <v>86</v>
      </c>
      <c r="AW461" s="12" t="s">
        <v>41</v>
      </c>
      <c r="AX461" s="12" t="s">
        <v>79</v>
      </c>
      <c r="AY461" s="152" t="s">
        <v>178</v>
      </c>
    </row>
    <row r="462" spans="2:65" s="12" customFormat="1" ht="10.199999999999999">
      <c r="B462" s="150"/>
      <c r="D462" s="151" t="s">
        <v>189</v>
      </c>
      <c r="E462" s="152" t="s">
        <v>32</v>
      </c>
      <c r="F462" s="153" t="s">
        <v>3557</v>
      </c>
      <c r="H462" s="152" t="s">
        <v>32</v>
      </c>
      <c r="I462" s="154"/>
      <c r="L462" s="150"/>
      <c r="M462" s="155"/>
      <c r="T462" s="156"/>
      <c r="AT462" s="152" t="s">
        <v>189</v>
      </c>
      <c r="AU462" s="152" t="s">
        <v>199</v>
      </c>
      <c r="AV462" s="12" t="s">
        <v>86</v>
      </c>
      <c r="AW462" s="12" t="s">
        <v>41</v>
      </c>
      <c r="AX462" s="12" t="s">
        <v>79</v>
      </c>
      <c r="AY462" s="152" t="s">
        <v>178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3558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199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3638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199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283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199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3" customFormat="1" ht="10.199999999999999">
      <c r="B466" s="157"/>
      <c r="D466" s="151" t="s">
        <v>189</v>
      </c>
      <c r="E466" s="158" t="s">
        <v>32</v>
      </c>
      <c r="F466" s="159" t="s">
        <v>3686</v>
      </c>
      <c r="H466" s="160">
        <v>188.1</v>
      </c>
      <c r="I466" s="161"/>
      <c r="L466" s="157"/>
      <c r="M466" s="162"/>
      <c r="T466" s="163"/>
      <c r="AT466" s="158" t="s">
        <v>189</v>
      </c>
      <c r="AU466" s="158" t="s">
        <v>199</v>
      </c>
      <c r="AV466" s="13" t="s">
        <v>88</v>
      </c>
      <c r="AW466" s="13" t="s">
        <v>41</v>
      </c>
      <c r="AX466" s="13" t="s">
        <v>79</v>
      </c>
      <c r="AY466" s="158" t="s">
        <v>178</v>
      </c>
    </row>
    <row r="467" spans="2:65" s="13" customFormat="1" ht="10.199999999999999">
      <c r="B467" s="157"/>
      <c r="D467" s="151" t="s">
        <v>189</v>
      </c>
      <c r="E467" s="158" t="s">
        <v>32</v>
      </c>
      <c r="F467" s="159" t="s">
        <v>3640</v>
      </c>
      <c r="H467" s="160">
        <v>24.5</v>
      </c>
      <c r="I467" s="161"/>
      <c r="L467" s="157"/>
      <c r="M467" s="162"/>
      <c r="T467" s="163"/>
      <c r="AT467" s="158" t="s">
        <v>189</v>
      </c>
      <c r="AU467" s="158" t="s">
        <v>199</v>
      </c>
      <c r="AV467" s="13" t="s">
        <v>88</v>
      </c>
      <c r="AW467" s="13" t="s">
        <v>41</v>
      </c>
      <c r="AX467" s="13" t="s">
        <v>79</v>
      </c>
      <c r="AY467" s="158" t="s">
        <v>178</v>
      </c>
    </row>
    <row r="468" spans="2:65" s="14" customFormat="1" ht="10.199999999999999">
      <c r="B468" s="164"/>
      <c r="D468" s="151" t="s">
        <v>189</v>
      </c>
      <c r="E468" s="165" t="s">
        <v>32</v>
      </c>
      <c r="F468" s="166" t="s">
        <v>192</v>
      </c>
      <c r="H468" s="167">
        <v>212.6</v>
      </c>
      <c r="I468" s="168"/>
      <c r="L468" s="164"/>
      <c r="M468" s="169"/>
      <c r="T468" s="170"/>
      <c r="AT468" s="165" t="s">
        <v>189</v>
      </c>
      <c r="AU468" s="165" t="s">
        <v>199</v>
      </c>
      <c r="AV468" s="14" t="s">
        <v>185</v>
      </c>
      <c r="AW468" s="14" t="s">
        <v>41</v>
      </c>
      <c r="AX468" s="14" t="s">
        <v>86</v>
      </c>
      <c r="AY468" s="165" t="s">
        <v>178</v>
      </c>
    </row>
    <row r="469" spans="2:65" s="1" customFormat="1" ht="55.5" customHeight="1">
      <c r="B469" s="34"/>
      <c r="C469" s="133" t="s">
        <v>540</v>
      </c>
      <c r="D469" s="133" t="s">
        <v>180</v>
      </c>
      <c r="E469" s="134" t="s">
        <v>1252</v>
      </c>
      <c r="F469" s="135" t="s">
        <v>1253</v>
      </c>
      <c r="G469" s="136" t="s">
        <v>234</v>
      </c>
      <c r="H469" s="137">
        <v>274.39999999999998</v>
      </c>
      <c r="I469" s="138"/>
      <c r="J469" s="139">
        <f>ROUND(I469*H469,2)</f>
        <v>0</v>
      </c>
      <c r="K469" s="135" t="s">
        <v>184</v>
      </c>
      <c r="L469" s="34"/>
      <c r="M469" s="140" t="s">
        <v>32</v>
      </c>
      <c r="N469" s="141" t="s">
        <v>50</v>
      </c>
      <c r="P469" s="142">
        <f>O469*H469</f>
        <v>0</v>
      </c>
      <c r="Q469" s="142">
        <v>0</v>
      </c>
      <c r="R469" s="142">
        <f>Q469*H469</f>
        <v>0</v>
      </c>
      <c r="S469" s="142">
        <v>9.8000000000000004E-2</v>
      </c>
      <c r="T469" s="143">
        <f>S469*H469</f>
        <v>26.891199999999998</v>
      </c>
      <c r="AR469" s="144" t="s">
        <v>185</v>
      </c>
      <c r="AT469" s="144" t="s">
        <v>180</v>
      </c>
      <c r="AU469" s="144" t="s">
        <v>199</v>
      </c>
      <c r="AY469" s="18" t="s">
        <v>178</v>
      </c>
      <c r="BE469" s="145">
        <f>IF(N469="základní",J469,0)</f>
        <v>0</v>
      </c>
      <c r="BF469" s="145">
        <f>IF(N469="snížená",J469,0)</f>
        <v>0</v>
      </c>
      <c r="BG469" s="145">
        <f>IF(N469="zákl. přenesená",J469,0)</f>
        <v>0</v>
      </c>
      <c r="BH469" s="145">
        <f>IF(N469="sníž. přenesená",J469,0)</f>
        <v>0</v>
      </c>
      <c r="BI469" s="145">
        <f>IF(N469="nulová",J469,0)</f>
        <v>0</v>
      </c>
      <c r="BJ469" s="18" t="s">
        <v>86</v>
      </c>
      <c r="BK469" s="145">
        <f>ROUND(I469*H469,2)</f>
        <v>0</v>
      </c>
      <c r="BL469" s="18" t="s">
        <v>185</v>
      </c>
      <c r="BM469" s="144" t="s">
        <v>3687</v>
      </c>
    </row>
    <row r="470" spans="2:65" s="1" customFormat="1" ht="10.199999999999999">
      <c r="B470" s="34"/>
      <c r="D470" s="146" t="s">
        <v>187</v>
      </c>
      <c r="F470" s="147" t="s">
        <v>1255</v>
      </c>
      <c r="I470" s="148"/>
      <c r="L470" s="34"/>
      <c r="M470" s="149"/>
      <c r="T470" s="55"/>
      <c r="AT470" s="18" t="s">
        <v>187</v>
      </c>
      <c r="AU470" s="18" t="s">
        <v>199</v>
      </c>
    </row>
    <row r="471" spans="2:65" s="12" customFormat="1" ht="10.199999999999999">
      <c r="B471" s="150"/>
      <c r="D471" s="151" t="s">
        <v>189</v>
      </c>
      <c r="E471" s="152" t="s">
        <v>32</v>
      </c>
      <c r="F471" s="153" t="s">
        <v>190</v>
      </c>
      <c r="H471" s="152" t="s">
        <v>32</v>
      </c>
      <c r="I471" s="154"/>
      <c r="L471" s="150"/>
      <c r="M471" s="155"/>
      <c r="T471" s="156"/>
      <c r="AT471" s="152" t="s">
        <v>189</v>
      </c>
      <c r="AU471" s="152" t="s">
        <v>199</v>
      </c>
      <c r="AV471" s="12" t="s">
        <v>86</v>
      </c>
      <c r="AW471" s="12" t="s">
        <v>41</v>
      </c>
      <c r="AX471" s="12" t="s">
        <v>79</v>
      </c>
      <c r="AY471" s="152" t="s">
        <v>178</v>
      </c>
    </row>
    <row r="472" spans="2:65" s="12" customFormat="1" ht="10.199999999999999">
      <c r="B472" s="150"/>
      <c r="D472" s="151" t="s">
        <v>189</v>
      </c>
      <c r="E472" s="152" t="s">
        <v>32</v>
      </c>
      <c r="F472" s="153" t="s">
        <v>3556</v>
      </c>
      <c r="H472" s="152" t="s">
        <v>32</v>
      </c>
      <c r="I472" s="154"/>
      <c r="L472" s="150"/>
      <c r="M472" s="155"/>
      <c r="T472" s="156"/>
      <c r="AT472" s="152" t="s">
        <v>189</v>
      </c>
      <c r="AU472" s="152" t="s">
        <v>199</v>
      </c>
      <c r="AV472" s="12" t="s">
        <v>86</v>
      </c>
      <c r="AW472" s="12" t="s">
        <v>41</v>
      </c>
      <c r="AX472" s="12" t="s">
        <v>79</v>
      </c>
      <c r="AY472" s="152" t="s">
        <v>178</v>
      </c>
    </row>
    <row r="473" spans="2:65" s="12" customFormat="1" ht="10.199999999999999">
      <c r="B473" s="150"/>
      <c r="D473" s="151" t="s">
        <v>189</v>
      </c>
      <c r="E473" s="152" t="s">
        <v>32</v>
      </c>
      <c r="F473" s="153" t="s">
        <v>3557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199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2" customFormat="1" ht="10.199999999999999">
      <c r="B474" s="150"/>
      <c r="D474" s="151" t="s">
        <v>189</v>
      </c>
      <c r="E474" s="152" t="s">
        <v>32</v>
      </c>
      <c r="F474" s="153" t="s">
        <v>3558</v>
      </c>
      <c r="H474" s="152" t="s">
        <v>32</v>
      </c>
      <c r="I474" s="154"/>
      <c r="L474" s="150"/>
      <c r="M474" s="155"/>
      <c r="T474" s="156"/>
      <c r="AT474" s="152" t="s">
        <v>189</v>
      </c>
      <c r="AU474" s="152" t="s">
        <v>199</v>
      </c>
      <c r="AV474" s="12" t="s">
        <v>86</v>
      </c>
      <c r="AW474" s="12" t="s">
        <v>41</v>
      </c>
      <c r="AX474" s="12" t="s">
        <v>79</v>
      </c>
      <c r="AY474" s="152" t="s">
        <v>178</v>
      </c>
    </row>
    <row r="475" spans="2:65" s="12" customFormat="1" ht="10.199999999999999">
      <c r="B475" s="150"/>
      <c r="D475" s="151" t="s">
        <v>189</v>
      </c>
      <c r="E475" s="152" t="s">
        <v>32</v>
      </c>
      <c r="F475" s="153" t="s">
        <v>3638</v>
      </c>
      <c r="H475" s="152" t="s">
        <v>32</v>
      </c>
      <c r="I475" s="154"/>
      <c r="L475" s="150"/>
      <c r="M475" s="155"/>
      <c r="T475" s="156"/>
      <c r="AT475" s="152" t="s">
        <v>189</v>
      </c>
      <c r="AU475" s="152" t="s">
        <v>199</v>
      </c>
      <c r="AV475" s="12" t="s">
        <v>86</v>
      </c>
      <c r="AW475" s="12" t="s">
        <v>41</v>
      </c>
      <c r="AX475" s="12" t="s">
        <v>79</v>
      </c>
      <c r="AY475" s="152" t="s">
        <v>178</v>
      </c>
    </row>
    <row r="476" spans="2:65" s="12" customFormat="1" ht="10.199999999999999">
      <c r="B476" s="150"/>
      <c r="D476" s="151" t="s">
        <v>189</v>
      </c>
      <c r="E476" s="152" t="s">
        <v>32</v>
      </c>
      <c r="F476" s="153" t="s">
        <v>523</v>
      </c>
      <c r="H476" s="152" t="s">
        <v>32</v>
      </c>
      <c r="I476" s="154"/>
      <c r="L476" s="150"/>
      <c r="M476" s="155"/>
      <c r="T476" s="156"/>
      <c r="AT476" s="152" t="s">
        <v>189</v>
      </c>
      <c r="AU476" s="152" t="s">
        <v>199</v>
      </c>
      <c r="AV476" s="12" t="s">
        <v>86</v>
      </c>
      <c r="AW476" s="12" t="s">
        <v>41</v>
      </c>
      <c r="AX476" s="12" t="s">
        <v>79</v>
      </c>
      <c r="AY476" s="152" t="s">
        <v>178</v>
      </c>
    </row>
    <row r="477" spans="2:65" s="13" customFormat="1" ht="10.199999999999999">
      <c r="B477" s="157"/>
      <c r="D477" s="151" t="s">
        <v>189</v>
      </c>
      <c r="E477" s="158" t="s">
        <v>32</v>
      </c>
      <c r="F477" s="159" t="s">
        <v>3688</v>
      </c>
      <c r="H477" s="160">
        <v>239.4</v>
      </c>
      <c r="I477" s="161"/>
      <c r="L477" s="157"/>
      <c r="M477" s="162"/>
      <c r="T477" s="163"/>
      <c r="AT477" s="158" t="s">
        <v>189</v>
      </c>
      <c r="AU477" s="158" t="s">
        <v>199</v>
      </c>
      <c r="AV477" s="13" t="s">
        <v>88</v>
      </c>
      <c r="AW477" s="13" t="s">
        <v>41</v>
      </c>
      <c r="AX477" s="13" t="s">
        <v>79</v>
      </c>
      <c r="AY477" s="158" t="s">
        <v>178</v>
      </c>
    </row>
    <row r="478" spans="2:65" s="13" customFormat="1" ht="10.199999999999999">
      <c r="B478" s="157"/>
      <c r="D478" s="151" t="s">
        <v>189</v>
      </c>
      <c r="E478" s="158" t="s">
        <v>32</v>
      </c>
      <c r="F478" s="159" t="s">
        <v>3689</v>
      </c>
      <c r="H478" s="160">
        <v>35</v>
      </c>
      <c r="I478" s="161"/>
      <c r="L478" s="157"/>
      <c r="M478" s="162"/>
      <c r="T478" s="163"/>
      <c r="AT478" s="158" t="s">
        <v>189</v>
      </c>
      <c r="AU478" s="158" t="s">
        <v>199</v>
      </c>
      <c r="AV478" s="13" t="s">
        <v>88</v>
      </c>
      <c r="AW478" s="13" t="s">
        <v>41</v>
      </c>
      <c r="AX478" s="13" t="s">
        <v>79</v>
      </c>
      <c r="AY478" s="158" t="s">
        <v>178</v>
      </c>
    </row>
    <row r="479" spans="2:65" s="14" customFormat="1" ht="10.199999999999999">
      <c r="B479" s="164"/>
      <c r="D479" s="151" t="s">
        <v>189</v>
      </c>
      <c r="E479" s="165" t="s">
        <v>32</v>
      </c>
      <c r="F479" s="166" t="s">
        <v>192</v>
      </c>
      <c r="H479" s="167">
        <v>274.39999999999998</v>
      </c>
      <c r="I479" s="168"/>
      <c r="L479" s="164"/>
      <c r="M479" s="169"/>
      <c r="T479" s="170"/>
      <c r="AT479" s="165" t="s">
        <v>189</v>
      </c>
      <c r="AU479" s="165" t="s">
        <v>199</v>
      </c>
      <c r="AV479" s="14" t="s">
        <v>185</v>
      </c>
      <c r="AW479" s="14" t="s">
        <v>41</v>
      </c>
      <c r="AX479" s="14" t="s">
        <v>86</v>
      </c>
      <c r="AY479" s="165" t="s">
        <v>178</v>
      </c>
    </row>
    <row r="480" spans="2:65" s="1" customFormat="1" ht="55.5" customHeight="1">
      <c r="B480" s="34"/>
      <c r="C480" s="133" t="s">
        <v>549</v>
      </c>
      <c r="D480" s="133" t="s">
        <v>180</v>
      </c>
      <c r="E480" s="134" t="s">
        <v>1261</v>
      </c>
      <c r="F480" s="135" t="s">
        <v>1262</v>
      </c>
      <c r="G480" s="136" t="s">
        <v>234</v>
      </c>
      <c r="H480" s="137">
        <v>274.39999999999998</v>
      </c>
      <c r="I480" s="138"/>
      <c r="J480" s="139">
        <f>ROUND(I480*H480,2)</f>
        <v>0</v>
      </c>
      <c r="K480" s="135" t="s">
        <v>184</v>
      </c>
      <c r="L480" s="34"/>
      <c r="M480" s="140" t="s">
        <v>32</v>
      </c>
      <c r="N480" s="141" t="s">
        <v>50</v>
      </c>
      <c r="P480" s="142">
        <f>O480*H480</f>
        <v>0</v>
      </c>
      <c r="Q480" s="142">
        <v>0</v>
      </c>
      <c r="R480" s="142">
        <f>Q480*H480</f>
        <v>0</v>
      </c>
      <c r="S480" s="142">
        <v>0.22</v>
      </c>
      <c r="T480" s="143">
        <f>S480*H480</f>
        <v>60.367999999999995</v>
      </c>
      <c r="AR480" s="144" t="s">
        <v>185</v>
      </c>
      <c r="AT480" s="144" t="s">
        <v>180</v>
      </c>
      <c r="AU480" s="144" t="s">
        <v>199</v>
      </c>
      <c r="AY480" s="18" t="s">
        <v>178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86</v>
      </c>
      <c r="BK480" s="145">
        <f>ROUND(I480*H480,2)</f>
        <v>0</v>
      </c>
      <c r="BL480" s="18" t="s">
        <v>185</v>
      </c>
      <c r="BM480" s="144" t="s">
        <v>3690</v>
      </c>
    </row>
    <row r="481" spans="2:65" s="1" customFormat="1" ht="10.199999999999999">
      <c r="B481" s="34"/>
      <c r="D481" s="146" t="s">
        <v>187</v>
      </c>
      <c r="F481" s="147" t="s">
        <v>1264</v>
      </c>
      <c r="I481" s="148"/>
      <c r="L481" s="34"/>
      <c r="M481" s="149"/>
      <c r="T481" s="55"/>
      <c r="AT481" s="18" t="s">
        <v>187</v>
      </c>
      <c r="AU481" s="18" t="s">
        <v>199</v>
      </c>
    </row>
    <row r="482" spans="2:65" s="12" customFormat="1" ht="10.199999999999999">
      <c r="B482" s="150"/>
      <c r="D482" s="151" t="s">
        <v>189</v>
      </c>
      <c r="E482" s="152" t="s">
        <v>32</v>
      </c>
      <c r="F482" s="153" t="s">
        <v>190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199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65" s="12" customFormat="1" ht="10.199999999999999">
      <c r="B483" s="150"/>
      <c r="D483" s="151" t="s">
        <v>189</v>
      </c>
      <c r="E483" s="152" t="s">
        <v>32</v>
      </c>
      <c r="F483" s="153" t="s">
        <v>3556</v>
      </c>
      <c r="H483" s="152" t="s">
        <v>32</v>
      </c>
      <c r="I483" s="154"/>
      <c r="L483" s="150"/>
      <c r="M483" s="155"/>
      <c r="T483" s="156"/>
      <c r="AT483" s="152" t="s">
        <v>189</v>
      </c>
      <c r="AU483" s="152" t="s">
        <v>199</v>
      </c>
      <c r="AV483" s="12" t="s">
        <v>86</v>
      </c>
      <c r="AW483" s="12" t="s">
        <v>41</v>
      </c>
      <c r="AX483" s="12" t="s">
        <v>79</v>
      </c>
      <c r="AY483" s="152" t="s">
        <v>178</v>
      </c>
    </row>
    <row r="484" spans="2:65" s="12" customFormat="1" ht="10.199999999999999">
      <c r="B484" s="150"/>
      <c r="D484" s="151" t="s">
        <v>189</v>
      </c>
      <c r="E484" s="152" t="s">
        <v>32</v>
      </c>
      <c r="F484" s="153" t="s">
        <v>3557</v>
      </c>
      <c r="H484" s="152" t="s">
        <v>32</v>
      </c>
      <c r="I484" s="154"/>
      <c r="L484" s="150"/>
      <c r="M484" s="155"/>
      <c r="T484" s="156"/>
      <c r="AT484" s="152" t="s">
        <v>189</v>
      </c>
      <c r="AU484" s="152" t="s">
        <v>199</v>
      </c>
      <c r="AV484" s="12" t="s">
        <v>86</v>
      </c>
      <c r="AW484" s="12" t="s">
        <v>41</v>
      </c>
      <c r="AX484" s="12" t="s">
        <v>79</v>
      </c>
      <c r="AY484" s="152" t="s">
        <v>178</v>
      </c>
    </row>
    <row r="485" spans="2:65" s="12" customFormat="1" ht="10.199999999999999">
      <c r="B485" s="150"/>
      <c r="D485" s="151" t="s">
        <v>189</v>
      </c>
      <c r="E485" s="152" t="s">
        <v>32</v>
      </c>
      <c r="F485" s="153" t="s">
        <v>3558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199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65" s="12" customFormat="1" ht="10.199999999999999">
      <c r="B486" s="150"/>
      <c r="D486" s="151" t="s">
        <v>189</v>
      </c>
      <c r="E486" s="152" t="s">
        <v>32</v>
      </c>
      <c r="F486" s="153" t="s">
        <v>3638</v>
      </c>
      <c r="H486" s="152" t="s">
        <v>32</v>
      </c>
      <c r="I486" s="154"/>
      <c r="L486" s="150"/>
      <c r="M486" s="155"/>
      <c r="T486" s="156"/>
      <c r="AT486" s="152" t="s">
        <v>189</v>
      </c>
      <c r="AU486" s="152" t="s">
        <v>199</v>
      </c>
      <c r="AV486" s="12" t="s">
        <v>86</v>
      </c>
      <c r="AW486" s="12" t="s">
        <v>41</v>
      </c>
      <c r="AX486" s="12" t="s">
        <v>79</v>
      </c>
      <c r="AY486" s="152" t="s">
        <v>178</v>
      </c>
    </row>
    <row r="487" spans="2:65" s="12" customFormat="1" ht="10.199999999999999">
      <c r="B487" s="150"/>
      <c r="D487" s="151" t="s">
        <v>189</v>
      </c>
      <c r="E487" s="152" t="s">
        <v>32</v>
      </c>
      <c r="F487" s="153" t="s">
        <v>523</v>
      </c>
      <c r="H487" s="152" t="s">
        <v>32</v>
      </c>
      <c r="I487" s="154"/>
      <c r="L487" s="150"/>
      <c r="M487" s="155"/>
      <c r="T487" s="156"/>
      <c r="AT487" s="152" t="s">
        <v>189</v>
      </c>
      <c r="AU487" s="152" t="s">
        <v>199</v>
      </c>
      <c r="AV487" s="12" t="s">
        <v>86</v>
      </c>
      <c r="AW487" s="12" t="s">
        <v>41</v>
      </c>
      <c r="AX487" s="12" t="s">
        <v>79</v>
      </c>
      <c r="AY487" s="152" t="s">
        <v>178</v>
      </c>
    </row>
    <row r="488" spans="2:65" s="13" customFormat="1" ht="10.199999999999999">
      <c r="B488" s="157"/>
      <c r="D488" s="151" t="s">
        <v>189</v>
      </c>
      <c r="E488" s="158" t="s">
        <v>32</v>
      </c>
      <c r="F488" s="159" t="s">
        <v>3691</v>
      </c>
      <c r="H488" s="160">
        <v>239.4</v>
      </c>
      <c r="I488" s="161"/>
      <c r="L488" s="157"/>
      <c r="M488" s="162"/>
      <c r="T488" s="163"/>
      <c r="AT488" s="158" t="s">
        <v>189</v>
      </c>
      <c r="AU488" s="158" t="s">
        <v>199</v>
      </c>
      <c r="AV488" s="13" t="s">
        <v>88</v>
      </c>
      <c r="AW488" s="13" t="s">
        <v>41</v>
      </c>
      <c r="AX488" s="13" t="s">
        <v>79</v>
      </c>
      <c r="AY488" s="158" t="s">
        <v>178</v>
      </c>
    </row>
    <row r="489" spans="2:65" s="13" customFormat="1" ht="10.199999999999999">
      <c r="B489" s="157"/>
      <c r="D489" s="151" t="s">
        <v>189</v>
      </c>
      <c r="E489" s="158" t="s">
        <v>32</v>
      </c>
      <c r="F489" s="159" t="s">
        <v>3689</v>
      </c>
      <c r="H489" s="160">
        <v>35</v>
      </c>
      <c r="I489" s="161"/>
      <c r="L489" s="157"/>
      <c r="M489" s="162"/>
      <c r="T489" s="163"/>
      <c r="AT489" s="158" t="s">
        <v>189</v>
      </c>
      <c r="AU489" s="158" t="s">
        <v>199</v>
      </c>
      <c r="AV489" s="13" t="s">
        <v>88</v>
      </c>
      <c r="AW489" s="13" t="s">
        <v>41</v>
      </c>
      <c r="AX489" s="13" t="s">
        <v>79</v>
      </c>
      <c r="AY489" s="158" t="s">
        <v>178</v>
      </c>
    </row>
    <row r="490" spans="2:65" s="14" customFormat="1" ht="10.199999999999999">
      <c r="B490" s="164"/>
      <c r="D490" s="151" t="s">
        <v>189</v>
      </c>
      <c r="E490" s="165" t="s">
        <v>32</v>
      </c>
      <c r="F490" s="166" t="s">
        <v>192</v>
      </c>
      <c r="H490" s="167">
        <v>274.39999999999998</v>
      </c>
      <c r="I490" s="168"/>
      <c r="L490" s="164"/>
      <c r="M490" s="169"/>
      <c r="T490" s="170"/>
      <c r="AT490" s="165" t="s">
        <v>189</v>
      </c>
      <c r="AU490" s="165" t="s">
        <v>199</v>
      </c>
      <c r="AV490" s="14" t="s">
        <v>185</v>
      </c>
      <c r="AW490" s="14" t="s">
        <v>41</v>
      </c>
      <c r="AX490" s="14" t="s">
        <v>86</v>
      </c>
      <c r="AY490" s="165" t="s">
        <v>178</v>
      </c>
    </row>
    <row r="491" spans="2:65" s="1" customFormat="1" ht="49.05" customHeight="1">
      <c r="B491" s="34"/>
      <c r="C491" s="133" t="s">
        <v>555</v>
      </c>
      <c r="D491" s="133" t="s">
        <v>180</v>
      </c>
      <c r="E491" s="134" t="s">
        <v>1285</v>
      </c>
      <c r="F491" s="135" t="s">
        <v>1286</v>
      </c>
      <c r="G491" s="136" t="s">
        <v>234</v>
      </c>
      <c r="H491" s="137">
        <v>328.7</v>
      </c>
      <c r="I491" s="138"/>
      <c r="J491" s="139">
        <f>ROUND(I491*H491,2)</f>
        <v>0</v>
      </c>
      <c r="K491" s="135" t="s">
        <v>184</v>
      </c>
      <c r="L491" s="34"/>
      <c r="M491" s="140" t="s">
        <v>32</v>
      </c>
      <c r="N491" s="141" t="s">
        <v>50</v>
      </c>
      <c r="P491" s="142">
        <f>O491*H491</f>
        <v>0</v>
      </c>
      <c r="Q491" s="142">
        <v>6.0000000000000002E-5</v>
      </c>
      <c r="R491" s="142">
        <f>Q491*H491</f>
        <v>1.9722E-2</v>
      </c>
      <c r="S491" s="142">
        <v>0.115</v>
      </c>
      <c r="T491" s="143">
        <f>S491*H491</f>
        <v>37.8005</v>
      </c>
      <c r="AR491" s="144" t="s">
        <v>185</v>
      </c>
      <c r="AT491" s="144" t="s">
        <v>180</v>
      </c>
      <c r="AU491" s="144" t="s">
        <v>199</v>
      </c>
      <c r="AY491" s="18" t="s">
        <v>178</v>
      </c>
      <c r="BE491" s="145">
        <f>IF(N491="základní",J491,0)</f>
        <v>0</v>
      </c>
      <c r="BF491" s="145">
        <f>IF(N491="snížená",J491,0)</f>
        <v>0</v>
      </c>
      <c r="BG491" s="145">
        <f>IF(N491="zákl. přenesená",J491,0)</f>
        <v>0</v>
      </c>
      <c r="BH491" s="145">
        <f>IF(N491="sníž. přenesená",J491,0)</f>
        <v>0</v>
      </c>
      <c r="BI491" s="145">
        <f>IF(N491="nulová",J491,0)</f>
        <v>0</v>
      </c>
      <c r="BJ491" s="18" t="s">
        <v>86</v>
      </c>
      <c r="BK491" s="145">
        <f>ROUND(I491*H491,2)</f>
        <v>0</v>
      </c>
      <c r="BL491" s="18" t="s">
        <v>185</v>
      </c>
      <c r="BM491" s="144" t="s">
        <v>3692</v>
      </c>
    </row>
    <row r="492" spans="2:65" s="1" customFormat="1" ht="10.199999999999999">
      <c r="B492" s="34"/>
      <c r="D492" s="146" t="s">
        <v>187</v>
      </c>
      <c r="F492" s="147" t="s">
        <v>1288</v>
      </c>
      <c r="I492" s="148"/>
      <c r="L492" s="34"/>
      <c r="M492" s="149"/>
      <c r="T492" s="55"/>
      <c r="AT492" s="18" t="s">
        <v>187</v>
      </c>
      <c r="AU492" s="18" t="s">
        <v>199</v>
      </c>
    </row>
    <row r="493" spans="2:65" s="12" customFormat="1" ht="10.199999999999999">
      <c r="B493" s="150"/>
      <c r="D493" s="151" t="s">
        <v>189</v>
      </c>
      <c r="E493" s="152" t="s">
        <v>32</v>
      </c>
      <c r="F493" s="153" t="s">
        <v>190</v>
      </c>
      <c r="H493" s="152" t="s">
        <v>32</v>
      </c>
      <c r="I493" s="154"/>
      <c r="L493" s="150"/>
      <c r="M493" s="155"/>
      <c r="T493" s="156"/>
      <c r="AT493" s="152" t="s">
        <v>189</v>
      </c>
      <c r="AU493" s="152" t="s">
        <v>199</v>
      </c>
      <c r="AV493" s="12" t="s">
        <v>86</v>
      </c>
      <c r="AW493" s="12" t="s">
        <v>41</v>
      </c>
      <c r="AX493" s="12" t="s">
        <v>79</v>
      </c>
      <c r="AY493" s="152" t="s">
        <v>178</v>
      </c>
    </row>
    <row r="494" spans="2:65" s="12" customFormat="1" ht="10.199999999999999">
      <c r="B494" s="150"/>
      <c r="D494" s="151" t="s">
        <v>189</v>
      </c>
      <c r="E494" s="152" t="s">
        <v>32</v>
      </c>
      <c r="F494" s="153" t="s">
        <v>3556</v>
      </c>
      <c r="H494" s="152" t="s">
        <v>32</v>
      </c>
      <c r="I494" s="154"/>
      <c r="L494" s="150"/>
      <c r="M494" s="155"/>
      <c r="T494" s="156"/>
      <c r="AT494" s="152" t="s">
        <v>189</v>
      </c>
      <c r="AU494" s="152" t="s">
        <v>199</v>
      </c>
      <c r="AV494" s="12" t="s">
        <v>86</v>
      </c>
      <c r="AW494" s="12" t="s">
        <v>41</v>
      </c>
      <c r="AX494" s="12" t="s">
        <v>79</v>
      </c>
      <c r="AY494" s="152" t="s">
        <v>178</v>
      </c>
    </row>
    <row r="495" spans="2:65" s="12" customFormat="1" ht="10.199999999999999">
      <c r="B495" s="150"/>
      <c r="D495" s="151" t="s">
        <v>189</v>
      </c>
      <c r="E495" s="152" t="s">
        <v>32</v>
      </c>
      <c r="F495" s="153" t="s">
        <v>3557</v>
      </c>
      <c r="H495" s="152" t="s">
        <v>32</v>
      </c>
      <c r="I495" s="154"/>
      <c r="L495" s="150"/>
      <c r="M495" s="155"/>
      <c r="T495" s="156"/>
      <c r="AT495" s="152" t="s">
        <v>189</v>
      </c>
      <c r="AU495" s="152" t="s">
        <v>199</v>
      </c>
      <c r="AV495" s="12" t="s">
        <v>86</v>
      </c>
      <c r="AW495" s="12" t="s">
        <v>41</v>
      </c>
      <c r="AX495" s="12" t="s">
        <v>79</v>
      </c>
      <c r="AY495" s="152" t="s">
        <v>178</v>
      </c>
    </row>
    <row r="496" spans="2:65" s="12" customFormat="1" ht="10.199999999999999">
      <c r="B496" s="150"/>
      <c r="D496" s="151" t="s">
        <v>189</v>
      </c>
      <c r="E496" s="152" t="s">
        <v>32</v>
      </c>
      <c r="F496" s="153" t="s">
        <v>3558</v>
      </c>
      <c r="H496" s="152" t="s">
        <v>32</v>
      </c>
      <c r="I496" s="154"/>
      <c r="L496" s="150"/>
      <c r="M496" s="155"/>
      <c r="T496" s="156"/>
      <c r="AT496" s="152" t="s">
        <v>189</v>
      </c>
      <c r="AU496" s="152" t="s">
        <v>199</v>
      </c>
      <c r="AV496" s="12" t="s">
        <v>86</v>
      </c>
      <c r="AW496" s="12" t="s">
        <v>41</v>
      </c>
      <c r="AX496" s="12" t="s">
        <v>79</v>
      </c>
      <c r="AY496" s="152" t="s">
        <v>178</v>
      </c>
    </row>
    <row r="497" spans="2:65" s="12" customFormat="1" ht="10.199999999999999">
      <c r="B497" s="150"/>
      <c r="D497" s="151" t="s">
        <v>189</v>
      </c>
      <c r="E497" s="152" t="s">
        <v>32</v>
      </c>
      <c r="F497" s="153" t="s">
        <v>3638</v>
      </c>
      <c r="H497" s="152" t="s">
        <v>32</v>
      </c>
      <c r="I497" s="154"/>
      <c r="L497" s="150"/>
      <c r="M497" s="155"/>
      <c r="T497" s="156"/>
      <c r="AT497" s="152" t="s">
        <v>189</v>
      </c>
      <c r="AU497" s="152" t="s">
        <v>199</v>
      </c>
      <c r="AV497" s="12" t="s">
        <v>86</v>
      </c>
      <c r="AW497" s="12" t="s">
        <v>41</v>
      </c>
      <c r="AX497" s="12" t="s">
        <v>79</v>
      </c>
      <c r="AY497" s="152" t="s">
        <v>178</v>
      </c>
    </row>
    <row r="498" spans="2:65" s="12" customFormat="1" ht="10.199999999999999">
      <c r="B498" s="150"/>
      <c r="D498" s="151" t="s">
        <v>189</v>
      </c>
      <c r="E498" s="152" t="s">
        <v>32</v>
      </c>
      <c r="F498" s="153" t="s">
        <v>537</v>
      </c>
      <c r="H498" s="152" t="s">
        <v>32</v>
      </c>
      <c r="I498" s="154"/>
      <c r="L498" s="150"/>
      <c r="M498" s="155"/>
      <c r="T498" s="156"/>
      <c r="AT498" s="152" t="s">
        <v>189</v>
      </c>
      <c r="AU498" s="152" t="s">
        <v>199</v>
      </c>
      <c r="AV498" s="12" t="s">
        <v>86</v>
      </c>
      <c r="AW498" s="12" t="s">
        <v>41</v>
      </c>
      <c r="AX498" s="12" t="s">
        <v>79</v>
      </c>
      <c r="AY498" s="152" t="s">
        <v>178</v>
      </c>
    </row>
    <row r="499" spans="2:65" s="13" customFormat="1" ht="20.399999999999999">
      <c r="B499" s="157"/>
      <c r="D499" s="151" t="s">
        <v>189</v>
      </c>
      <c r="E499" s="158" t="s">
        <v>32</v>
      </c>
      <c r="F499" s="159" t="s">
        <v>3693</v>
      </c>
      <c r="H499" s="160">
        <v>328.7</v>
      </c>
      <c r="I499" s="161"/>
      <c r="L499" s="157"/>
      <c r="M499" s="162"/>
      <c r="T499" s="163"/>
      <c r="AT499" s="158" t="s">
        <v>189</v>
      </c>
      <c r="AU499" s="158" t="s">
        <v>199</v>
      </c>
      <c r="AV499" s="13" t="s">
        <v>88</v>
      </c>
      <c r="AW499" s="13" t="s">
        <v>41</v>
      </c>
      <c r="AX499" s="13" t="s">
        <v>79</v>
      </c>
      <c r="AY499" s="158" t="s">
        <v>178</v>
      </c>
    </row>
    <row r="500" spans="2:65" s="14" customFormat="1" ht="10.199999999999999">
      <c r="B500" s="164"/>
      <c r="D500" s="151" t="s">
        <v>189</v>
      </c>
      <c r="E500" s="165" t="s">
        <v>32</v>
      </c>
      <c r="F500" s="166" t="s">
        <v>192</v>
      </c>
      <c r="H500" s="167">
        <v>328.7</v>
      </c>
      <c r="I500" s="168"/>
      <c r="L500" s="164"/>
      <c r="M500" s="169"/>
      <c r="T500" s="170"/>
      <c r="AT500" s="165" t="s">
        <v>189</v>
      </c>
      <c r="AU500" s="165" t="s">
        <v>199</v>
      </c>
      <c r="AV500" s="14" t="s">
        <v>185</v>
      </c>
      <c r="AW500" s="14" t="s">
        <v>41</v>
      </c>
      <c r="AX500" s="14" t="s">
        <v>86</v>
      </c>
      <c r="AY500" s="165" t="s">
        <v>178</v>
      </c>
    </row>
    <row r="501" spans="2:65" s="1" customFormat="1" ht="24.15" customHeight="1">
      <c r="B501" s="34"/>
      <c r="C501" s="133" t="s">
        <v>563</v>
      </c>
      <c r="D501" s="133" t="s">
        <v>180</v>
      </c>
      <c r="E501" s="134" t="s">
        <v>541</v>
      </c>
      <c r="F501" s="135" t="s">
        <v>542</v>
      </c>
      <c r="G501" s="136" t="s">
        <v>202</v>
      </c>
      <c r="H501" s="137">
        <v>364.4</v>
      </c>
      <c r="I501" s="138"/>
      <c r="J501" s="139">
        <f>ROUND(I501*H501,2)</f>
        <v>0</v>
      </c>
      <c r="K501" s="135" t="s">
        <v>184</v>
      </c>
      <c r="L501" s="34"/>
      <c r="M501" s="140" t="s">
        <v>32</v>
      </c>
      <c r="N501" s="141" t="s">
        <v>50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185</v>
      </c>
      <c r="AT501" s="144" t="s">
        <v>180</v>
      </c>
      <c r="AU501" s="144" t="s">
        <v>199</v>
      </c>
      <c r="AY501" s="18" t="s">
        <v>178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86</v>
      </c>
      <c r="BK501" s="145">
        <f>ROUND(I501*H501,2)</f>
        <v>0</v>
      </c>
      <c r="BL501" s="18" t="s">
        <v>185</v>
      </c>
      <c r="BM501" s="144" t="s">
        <v>3694</v>
      </c>
    </row>
    <row r="502" spans="2:65" s="1" customFormat="1" ht="10.199999999999999">
      <c r="B502" s="34"/>
      <c r="D502" s="146" t="s">
        <v>187</v>
      </c>
      <c r="F502" s="147" t="s">
        <v>544</v>
      </c>
      <c r="I502" s="148"/>
      <c r="L502" s="34"/>
      <c r="M502" s="149"/>
      <c r="T502" s="55"/>
      <c r="AT502" s="18" t="s">
        <v>187</v>
      </c>
      <c r="AU502" s="18" t="s">
        <v>199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190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199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3556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199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2" customFormat="1" ht="10.199999999999999">
      <c r="B505" s="150"/>
      <c r="D505" s="151" t="s">
        <v>189</v>
      </c>
      <c r="E505" s="152" t="s">
        <v>32</v>
      </c>
      <c r="F505" s="153" t="s">
        <v>3557</v>
      </c>
      <c r="H505" s="152" t="s">
        <v>32</v>
      </c>
      <c r="I505" s="154"/>
      <c r="L505" s="150"/>
      <c r="M505" s="155"/>
      <c r="T505" s="156"/>
      <c r="AT505" s="152" t="s">
        <v>189</v>
      </c>
      <c r="AU505" s="152" t="s">
        <v>199</v>
      </c>
      <c r="AV505" s="12" t="s">
        <v>86</v>
      </c>
      <c r="AW505" s="12" t="s">
        <v>41</v>
      </c>
      <c r="AX505" s="12" t="s">
        <v>79</v>
      </c>
      <c r="AY505" s="152" t="s">
        <v>178</v>
      </c>
    </row>
    <row r="506" spans="2:65" s="12" customFormat="1" ht="10.199999999999999">
      <c r="B506" s="150"/>
      <c r="D506" s="151" t="s">
        <v>189</v>
      </c>
      <c r="E506" s="152" t="s">
        <v>32</v>
      </c>
      <c r="F506" s="153" t="s">
        <v>3558</v>
      </c>
      <c r="H506" s="152" t="s">
        <v>32</v>
      </c>
      <c r="I506" s="154"/>
      <c r="L506" s="150"/>
      <c r="M506" s="155"/>
      <c r="T506" s="156"/>
      <c r="AT506" s="152" t="s">
        <v>189</v>
      </c>
      <c r="AU506" s="152" t="s">
        <v>199</v>
      </c>
      <c r="AV506" s="12" t="s">
        <v>86</v>
      </c>
      <c r="AW506" s="12" t="s">
        <v>41</v>
      </c>
      <c r="AX506" s="12" t="s">
        <v>79</v>
      </c>
      <c r="AY506" s="152" t="s">
        <v>178</v>
      </c>
    </row>
    <row r="507" spans="2:65" s="12" customFormat="1" ht="10.199999999999999">
      <c r="B507" s="150"/>
      <c r="D507" s="151" t="s">
        <v>189</v>
      </c>
      <c r="E507" s="152" t="s">
        <v>32</v>
      </c>
      <c r="F507" s="153" t="s">
        <v>3638</v>
      </c>
      <c r="H507" s="152" t="s">
        <v>32</v>
      </c>
      <c r="I507" s="154"/>
      <c r="L507" s="150"/>
      <c r="M507" s="155"/>
      <c r="T507" s="156"/>
      <c r="AT507" s="152" t="s">
        <v>189</v>
      </c>
      <c r="AU507" s="152" t="s">
        <v>199</v>
      </c>
      <c r="AV507" s="12" t="s">
        <v>86</v>
      </c>
      <c r="AW507" s="12" t="s">
        <v>41</v>
      </c>
      <c r="AX507" s="12" t="s">
        <v>79</v>
      </c>
      <c r="AY507" s="152" t="s">
        <v>178</v>
      </c>
    </row>
    <row r="508" spans="2:65" s="13" customFormat="1" ht="10.199999999999999">
      <c r="B508" s="157"/>
      <c r="D508" s="151" t="s">
        <v>189</v>
      </c>
      <c r="E508" s="158" t="s">
        <v>32</v>
      </c>
      <c r="F508" s="159" t="s">
        <v>3695</v>
      </c>
      <c r="H508" s="160">
        <v>344.8</v>
      </c>
      <c r="I508" s="161"/>
      <c r="L508" s="157"/>
      <c r="M508" s="162"/>
      <c r="T508" s="163"/>
      <c r="AT508" s="158" t="s">
        <v>189</v>
      </c>
      <c r="AU508" s="158" t="s">
        <v>199</v>
      </c>
      <c r="AV508" s="13" t="s">
        <v>88</v>
      </c>
      <c r="AW508" s="13" t="s">
        <v>41</v>
      </c>
      <c r="AX508" s="13" t="s">
        <v>79</v>
      </c>
      <c r="AY508" s="158" t="s">
        <v>178</v>
      </c>
    </row>
    <row r="509" spans="2:65" s="13" customFormat="1" ht="10.199999999999999">
      <c r="B509" s="157"/>
      <c r="D509" s="151" t="s">
        <v>189</v>
      </c>
      <c r="E509" s="158" t="s">
        <v>32</v>
      </c>
      <c r="F509" s="159" t="s">
        <v>3696</v>
      </c>
      <c r="H509" s="160">
        <v>19.600000000000001</v>
      </c>
      <c r="I509" s="161"/>
      <c r="L509" s="157"/>
      <c r="M509" s="162"/>
      <c r="T509" s="163"/>
      <c r="AT509" s="158" t="s">
        <v>189</v>
      </c>
      <c r="AU509" s="158" t="s">
        <v>199</v>
      </c>
      <c r="AV509" s="13" t="s">
        <v>88</v>
      </c>
      <c r="AW509" s="13" t="s">
        <v>41</v>
      </c>
      <c r="AX509" s="13" t="s">
        <v>79</v>
      </c>
      <c r="AY509" s="158" t="s">
        <v>178</v>
      </c>
    </row>
    <row r="510" spans="2:65" s="14" customFormat="1" ht="10.199999999999999">
      <c r="B510" s="164"/>
      <c r="D510" s="151" t="s">
        <v>189</v>
      </c>
      <c r="E510" s="165" t="s">
        <v>32</v>
      </c>
      <c r="F510" s="166" t="s">
        <v>192</v>
      </c>
      <c r="H510" s="167">
        <v>364.4</v>
      </c>
      <c r="I510" s="168"/>
      <c r="L510" s="164"/>
      <c r="M510" s="169"/>
      <c r="T510" s="170"/>
      <c r="AT510" s="165" t="s">
        <v>189</v>
      </c>
      <c r="AU510" s="165" t="s">
        <v>199</v>
      </c>
      <c r="AV510" s="14" t="s">
        <v>185</v>
      </c>
      <c r="AW510" s="14" t="s">
        <v>41</v>
      </c>
      <c r="AX510" s="14" t="s">
        <v>86</v>
      </c>
      <c r="AY510" s="165" t="s">
        <v>178</v>
      </c>
    </row>
    <row r="511" spans="2:65" s="1" customFormat="1" ht="24.15" customHeight="1">
      <c r="B511" s="34"/>
      <c r="C511" s="133" t="s">
        <v>570</v>
      </c>
      <c r="D511" s="133" t="s">
        <v>180</v>
      </c>
      <c r="E511" s="134" t="s">
        <v>550</v>
      </c>
      <c r="F511" s="135" t="s">
        <v>551</v>
      </c>
      <c r="G511" s="136" t="s">
        <v>202</v>
      </c>
      <c r="H511" s="137">
        <v>364.4</v>
      </c>
      <c r="I511" s="138"/>
      <c r="J511" s="139">
        <f>ROUND(I511*H511,2)</f>
        <v>0</v>
      </c>
      <c r="K511" s="135" t="s">
        <v>184</v>
      </c>
      <c r="L511" s="34"/>
      <c r="M511" s="140" t="s">
        <v>32</v>
      </c>
      <c r="N511" s="141" t="s">
        <v>50</v>
      </c>
      <c r="P511" s="142">
        <f>O511*H511</f>
        <v>0</v>
      </c>
      <c r="Q511" s="142">
        <v>0</v>
      </c>
      <c r="R511" s="142">
        <f>Q511*H511</f>
        <v>0</v>
      </c>
      <c r="S511" s="142">
        <v>0</v>
      </c>
      <c r="T511" s="143">
        <f>S511*H511</f>
        <v>0</v>
      </c>
      <c r="AR511" s="144" t="s">
        <v>185</v>
      </c>
      <c r="AT511" s="144" t="s">
        <v>180</v>
      </c>
      <c r="AU511" s="144" t="s">
        <v>199</v>
      </c>
      <c r="AY511" s="18" t="s">
        <v>178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86</v>
      </c>
      <c r="BK511" s="145">
        <f>ROUND(I511*H511,2)</f>
        <v>0</v>
      </c>
      <c r="BL511" s="18" t="s">
        <v>185</v>
      </c>
      <c r="BM511" s="144" t="s">
        <v>3697</v>
      </c>
    </row>
    <row r="512" spans="2:65" s="1" customFormat="1" ht="10.199999999999999">
      <c r="B512" s="34"/>
      <c r="D512" s="146" t="s">
        <v>187</v>
      </c>
      <c r="F512" s="147" t="s">
        <v>553</v>
      </c>
      <c r="I512" s="148"/>
      <c r="L512" s="34"/>
      <c r="M512" s="149"/>
      <c r="T512" s="55"/>
      <c r="AT512" s="18" t="s">
        <v>187</v>
      </c>
      <c r="AU512" s="18" t="s">
        <v>199</v>
      </c>
    </row>
    <row r="513" spans="2:65" s="12" customFormat="1" ht="10.199999999999999">
      <c r="B513" s="150"/>
      <c r="D513" s="151" t="s">
        <v>189</v>
      </c>
      <c r="E513" s="152" t="s">
        <v>32</v>
      </c>
      <c r="F513" s="153" t="s">
        <v>190</v>
      </c>
      <c r="H513" s="152" t="s">
        <v>32</v>
      </c>
      <c r="I513" s="154"/>
      <c r="L513" s="150"/>
      <c r="M513" s="155"/>
      <c r="T513" s="156"/>
      <c r="AT513" s="152" t="s">
        <v>189</v>
      </c>
      <c r="AU513" s="152" t="s">
        <v>199</v>
      </c>
      <c r="AV513" s="12" t="s">
        <v>86</v>
      </c>
      <c r="AW513" s="12" t="s">
        <v>41</v>
      </c>
      <c r="AX513" s="12" t="s">
        <v>79</v>
      </c>
      <c r="AY513" s="152" t="s">
        <v>178</v>
      </c>
    </row>
    <row r="514" spans="2:65" s="12" customFormat="1" ht="10.199999999999999">
      <c r="B514" s="150"/>
      <c r="D514" s="151" t="s">
        <v>189</v>
      </c>
      <c r="E514" s="152" t="s">
        <v>32</v>
      </c>
      <c r="F514" s="153" t="s">
        <v>3556</v>
      </c>
      <c r="H514" s="152" t="s">
        <v>32</v>
      </c>
      <c r="I514" s="154"/>
      <c r="L514" s="150"/>
      <c r="M514" s="155"/>
      <c r="T514" s="156"/>
      <c r="AT514" s="152" t="s">
        <v>189</v>
      </c>
      <c r="AU514" s="152" t="s">
        <v>199</v>
      </c>
      <c r="AV514" s="12" t="s">
        <v>86</v>
      </c>
      <c r="AW514" s="12" t="s">
        <v>41</v>
      </c>
      <c r="AX514" s="12" t="s">
        <v>79</v>
      </c>
      <c r="AY514" s="152" t="s">
        <v>178</v>
      </c>
    </row>
    <row r="515" spans="2:65" s="12" customFormat="1" ht="10.199999999999999">
      <c r="B515" s="150"/>
      <c r="D515" s="151" t="s">
        <v>189</v>
      </c>
      <c r="E515" s="152" t="s">
        <v>32</v>
      </c>
      <c r="F515" s="153" t="s">
        <v>3557</v>
      </c>
      <c r="H515" s="152" t="s">
        <v>32</v>
      </c>
      <c r="I515" s="154"/>
      <c r="L515" s="150"/>
      <c r="M515" s="155"/>
      <c r="T515" s="156"/>
      <c r="AT515" s="152" t="s">
        <v>189</v>
      </c>
      <c r="AU515" s="152" t="s">
        <v>199</v>
      </c>
      <c r="AV515" s="12" t="s">
        <v>86</v>
      </c>
      <c r="AW515" s="12" t="s">
        <v>41</v>
      </c>
      <c r="AX515" s="12" t="s">
        <v>79</v>
      </c>
      <c r="AY515" s="152" t="s">
        <v>178</v>
      </c>
    </row>
    <row r="516" spans="2:65" s="12" customFormat="1" ht="10.199999999999999">
      <c r="B516" s="150"/>
      <c r="D516" s="151" t="s">
        <v>189</v>
      </c>
      <c r="E516" s="152" t="s">
        <v>32</v>
      </c>
      <c r="F516" s="153" t="s">
        <v>3558</v>
      </c>
      <c r="H516" s="152" t="s">
        <v>32</v>
      </c>
      <c r="I516" s="154"/>
      <c r="L516" s="150"/>
      <c r="M516" s="155"/>
      <c r="T516" s="156"/>
      <c r="AT516" s="152" t="s">
        <v>189</v>
      </c>
      <c r="AU516" s="152" t="s">
        <v>199</v>
      </c>
      <c r="AV516" s="12" t="s">
        <v>86</v>
      </c>
      <c r="AW516" s="12" t="s">
        <v>41</v>
      </c>
      <c r="AX516" s="12" t="s">
        <v>79</v>
      </c>
      <c r="AY516" s="152" t="s">
        <v>178</v>
      </c>
    </row>
    <row r="517" spans="2:65" s="12" customFormat="1" ht="10.199999999999999">
      <c r="B517" s="150"/>
      <c r="D517" s="151" t="s">
        <v>189</v>
      </c>
      <c r="E517" s="152" t="s">
        <v>32</v>
      </c>
      <c r="F517" s="153" t="s">
        <v>3638</v>
      </c>
      <c r="H517" s="152" t="s">
        <v>32</v>
      </c>
      <c r="I517" s="154"/>
      <c r="L517" s="150"/>
      <c r="M517" s="155"/>
      <c r="T517" s="156"/>
      <c r="AT517" s="152" t="s">
        <v>189</v>
      </c>
      <c r="AU517" s="152" t="s">
        <v>199</v>
      </c>
      <c r="AV517" s="12" t="s">
        <v>86</v>
      </c>
      <c r="AW517" s="12" t="s">
        <v>41</v>
      </c>
      <c r="AX517" s="12" t="s">
        <v>79</v>
      </c>
      <c r="AY517" s="152" t="s">
        <v>178</v>
      </c>
    </row>
    <row r="518" spans="2:65" s="12" customFormat="1" ht="10.199999999999999">
      <c r="B518" s="150"/>
      <c r="D518" s="151" t="s">
        <v>189</v>
      </c>
      <c r="E518" s="152" t="s">
        <v>32</v>
      </c>
      <c r="F518" s="153" t="s">
        <v>523</v>
      </c>
      <c r="H518" s="152" t="s">
        <v>32</v>
      </c>
      <c r="I518" s="154"/>
      <c r="L518" s="150"/>
      <c r="M518" s="155"/>
      <c r="T518" s="156"/>
      <c r="AT518" s="152" t="s">
        <v>189</v>
      </c>
      <c r="AU518" s="152" t="s">
        <v>199</v>
      </c>
      <c r="AV518" s="12" t="s">
        <v>86</v>
      </c>
      <c r="AW518" s="12" t="s">
        <v>41</v>
      </c>
      <c r="AX518" s="12" t="s">
        <v>79</v>
      </c>
      <c r="AY518" s="152" t="s">
        <v>178</v>
      </c>
    </row>
    <row r="519" spans="2:65" s="13" customFormat="1" ht="10.199999999999999">
      <c r="B519" s="157"/>
      <c r="D519" s="151" t="s">
        <v>189</v>
      </c>
      <c r="E519" s="158" t="s">
        <v>32</v>
      </c>
      <c r="F519" s="159" t="s">
        <v>3698</v>
      </c>
      <c r="H519" s="160">
        <v>344.8</v>
      </c>
      <c r="I519" s="161"/>
      <c r="L519" s="157"/>
      <c r="M519" s="162"/>
      <c r="T519" s="163"/>
      <c r="AT519" s="158" t="s">
        <v>189</v>
      </c>
      <c r="AU519" s="158" t="s">
        <v>199</v>
      </c>
      <c r="AV519" s="13" t="s">
        <v>88</v>
      </c>
      <c r="AW519" s="13" t="s">
        <v>41</v>
      </c>
      <c r="AX519" s="13" t="s">
        <v>79</v>
      </c>
      <c r="AY519" s="158" t="s">
        <v>178</v>
      </c>
    </row>
    <row r="520" spans="2:65" s="13" customFormat="1" ht="10.199999999999999">
      <c r="B520" s="157"/>
      <c r="D520" s="151" t="s">
        <v>189</v>
      </c>
      <c r="E520" s="158" t="s">
        <v>32</v>
      </c>
      <c r="F520" s="159" t="s">
        <v>3699</v>
      </c>
      <c r="H520" s="160">
        <v>19.600000000000001</v>
      </c>
      <c r="I520" s="161"/>
      <c r="L520" s="157"/>
      <c r="M520" s="162"/>
      <c r="T520" s="163"/>
      <c r="AT520" s="158" t="s">
        <v>189</v>
      </c>
      <c r="AU520" s="158" t="s">
        <v>199</v>
      </c>
      <c r="AV520" s="13" t="s">
        <v>88</v>
      </c>
      <c r="AW520" s="13" t="s">
        <v>41</v>
      </c>
      <c r="AX520" s="13" t="s">
        <v>79</v>
      </c>
      <c r="AY520" s="158" t="s">
        <v>178</v>
      </c>
    </row>
    <row r="521" spans="2:65" s="14" customFormat="1" ht="10.199999999999999">
      <c r="B521" s="164"/>
      <c r="D521" s="151" t="s">
        <v>189</v>
      </c>
      <c r="E521" s="165" t="s">
        <v>32</v>
      </c>
      <c r="F521" s="166" t="s">
        <v>192</v>
      </c>
      <c r="H521" s="167">
        <v>364.4</v>
      </c>
      <c r="I521" s="168"/>
      <c r="L521" s="164"/>
      <c r="M521" s="169"/>
      <c r="T521" s="170"/>
      <c r="AT521" s="165" t="s">
        <v>189</v>
      </c>
      <c r="AU521" s="165" t="s">
        <v>199</v>
      </c>
      <c r="AV521" s="14" t="s">
        <v>185</v>
      </c>
      <c r="AW521" s="14" t="s">
        <v>41</v>
      </c>
      <c r="AX521" s="14" t="s">
        <v>86</v>
      </c>
      <c r="AY521" s="165" t="s">
        <v>178</v>
      </c>
    </row>
    <row r="522" spans="2:65" s="1" customFormat="1" ht="37.799999999999997" customHeight="1">
      <c r="B522" s="34"/>
      <c r="C522" s="133" t="s">
        <v>576</v>
      </c>
      <c r="D522" s="133" t="s">
        <v>180</v>
      </c>
      <c r="E522" s="134" t="s">
        <v>556</v>
      </c>
      <c r="F522" s="135" t="s">
        <v>557</v>
      </c>
      <c r="G522" s="136" t="s">
        <v>401</v>
      </c>
      <c r="H522" s="137">
        <v>170.97</v>
      </c>
      <c r="I522" s="138"/>
      <c r="J522" s="139">
        <f>ROUND(I522*H522,2)</f>
        <v>0</v>
      </c>
      <c r="K522" s="135" t="s">
        <v>184</v>
      </c>
      <c r="L522" s="34"/>
      <c r="M522" s="140" t="s">
        <v>32</v>
      </c>
      <c r="N522" s="141" t="s">
        <v>50</v>
      </c>
      <c r="P522" s="142">
        <f>O522*H522</f>
        <v>0</v>
      </c>
      <c r="Q522" s="142">
        <v>0</v>
      </c>
      <c r="R522" s="142">
        <f>Q522*H522</f>
        <v>0</v>
      </c>
      <c r="S522" s="142">
        <v>0</v>
      </c>
      <c r="T522" s="143">
        <f>S522*H522</f>
        <v>0</v>
      </c>
      <c r="AR522" s="144" t="s">
        <v>185</v>
      </c>
      <c r="AT522" s="144" t="s">
        <v>180</v>
      </c>
      <c r="AU522" s="144" t="s">
        <v>199</v>
      </c>
      <c r="AY522" s="18" t="s">
        <v>178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86</v>
      </c>
      <c r="BK522" s="145">
        <f>ROUND(I522*H522,2)</f>
        <v>0</v>
      </c>
      <c r="BL522" s="18" t="s">
        <v>185</v>
      </c>
      <c r="BM522" s="144" t="s">
        <v>3700</v>
      </c>
    </row>
    <row r="523" spans="2:65" s="1" customFormat="1" ht="10.199999999999999">
      <c r="B523" s="34"/>
      <c r="D523" s="146" t="s">
        <v>187</v>
      </c>
      <c r="F523" s="147" t="s">
        <v>559</v>
      </c>
      <c r="I523" s="148"/>
      <c r="L523" s="34"/>
      <c r="M523" s="149"/>
      <c r="T523" s="55"/>
      <c r="AT523" s="18" t="s">
        <v>187</v>
      </c>
      <c r="AU523" s="18" t="s">
        <v>199</v>
      </c>
    </row>
    <row r="524" spans="2:65" s="13" customFormat="1" ht="10.199999999999999">
      <c r="B524" s="157"/>
      <c r="D524" s="151" t="s">
        <v>189</v>
      </c>
      <c r="E524" s="158" t="s">
        <v>32</v>
      </c>
      <c r="F524" s="159" t="s">
        <v>3701</v>
      </c>
      <c r="H524" s="160">
        <v>123.30800000000001</v>
      </c>
      <c r="I524" s="161"/>
      <c r="L524" s="157"/>
      <c r="M524" s="162"/>
      <c r="T524" s="163"/>
      <c r="AT524" s="158" t="s">
        <v>189</v>
      </c>
      <c r="AU524" s="158" t="s">
        <v>199</v>
      </c>
      <c r="AV524" s="13" t="s">
        <v>88</v>
      </c>
      <c r="AW524" s="13" t="s">
        <v>41</v>
      </c>
      <c r="AX524" s="13" t="s">
        <v>79</v>
      </c>
      <c r="AY524" s="158" t="s">
        <v>178</v>
      </c>
    </row>
    <row r="525" spans="2:65" s="13" customFormat="1" ht="10.199999999999999">
      <c r="B525" s="157"/>
      <c r="D525" s="151" t="s">
        <v>189</v>
      </c>
      <c r="E525" s="158" t="s">
        <v>32</v>
      </c>
      <c r="F525" s="159" t="s">
        <v>3702</v>
      </c>
      <c r="H525" s="160">
        <v>37.801000000000002</v>
      </c>
      <c r="I525" s="161"/>
      <c r="L525" s="157"/>
      <c r="M525" s="162"/>
      <c r="T525" s="163"/>
      <c r="AT525" s="158" t="s">
        <v>189</v>
      </c>
      <c r="AU525" s="158" t="s">
        <v>199</v>
      </c>
      <c r="AV525" s="13" t="s">
        <v>88</v>
      </c>
      <c r="AW525" s="13" t="s">
        <v>41</v>
      </c>
      <c r="AX525" s="13" t="s">
        <v>79</v>
      </c>
      <c r="AY525" s="158" t="s">
        <v>178</v>
      </c>
    </row>
    <row r="526" spans="2:65" s="13" customFormat="1" ht="10.199999999999999">
      <c r="B526" s="157"/>
      <c r="D526" s="151" t="s">
        <v>189</v>
      </c>
      <c r="E526" s="158" t="s">
        <v>32</v>
      </c>
      <c r="F526" s="159" t="s">
        <v>3703</v>
      </c>
      <c r="H526" s="160">
        <v>9.8610000000000007</v>
      </c>
      <c r="I526" s="161"/>
      <c r="L526" s="157"/>
      <c r="M526" s="162"/>
      <c r="T526" s="163"/>
      <c r="AT526" s="158" t="s">
        <v>189</v>
      </c>
      <c r="AU526" s="158" t="s">
        <v>199</v>
      </c>
      <c r="AV526" s="13" t="s">
        <v>88</v>
      </c>
      <c r="AW526" s="13" t="s">
        <v>41</v>
      </c>
      <c r="AX526" s="13" t="s">
        <v>79</v>
      </c>
      <c r="AY526" s="158" t="s">
        <v>178</v>
      </c>
    </row>
    <row r="527" spans="2:65" s="14" customFormat="1" ht="10.199999999999999">
      <c r="B527" s="164"/>
      <c r="D527" s="151" t="s">
        <v>189</v>
      </c>
      <c r="E527" s="165" t="s">
        <v>32</v>
      </c>
      <c r="F527" s="166" t="s">
        <v>192</v>
      </c>
      <c r="H527" s="167">
        <v>170.97</v>
      </c>
      <c r="I527" s="168"/>
      <c r="L527" s="164"/>
      <c r="M527" s="169"/>
      <c r="T527" s="170"/>
      <c r="AT527" s="165" t="s">
        <v>189</v>
      </c>
      <c r="AU527" s="165" t="s">
        <v>199</v>
      </c>
      <c r="AV527" s="14" t="s">
        <v>185</v>
      </c>
      <c r="AW527" s="14" t="s">
        <v>41</v>
      </c>
      <c r="AX527" s="14" t="s">
        <v>86</v>
      </c>
      <c r="AY527" s="165" t="s">
        <v>178</v>
      </c>
    </row>
    <row r="528" spans="2:65" s="1" customFormat="1" ht="37.799999999999997" customHeight="1">
      <c r="B528" s="34"/>
      <c r="C528" s="133" t="s">
        <v>582</v>
      </c>
      <c r="D528" s="133" t="s">
        <v>180</v>
      </c>
      <c r="E528" s="134" t="s">
        <v>564</v>
      </c>
      <c r="F528" s="135" t="s">
        <v>565</v>
      </c>
      <c r="G528" s="136" t="s">
        <v>401</v>
      </c>
      <c r="H528" s="137">
        <v>2393.58</v>
      </c>
      <c r="I528" s="138"/>
      <c r="J528" s="139">
        <f>ROUND(I528*H528,2)</f>
        <v>0</v>
      </c>
      <c r="K528" s="135" t="s">
        <v>184</v>
      </c>
      <c r="L528" s="34"/>
      <c r="M528" s="140" t="s">
        <v>32</v>
      </c>
      <c r="N528" s="141" t="s">
        <v>50</v>
      </c>
      <c r="P528" s="142">
        <f>O528*H528</f>
        <v>0</v>
      </c>
      <c r="Q528" s="142">
        <v>0</v>
      </c>
      <c r="R528" s="142">
        <f>Q528*H528</f>
        <v>0</v>
      </c>
      <c r="S528" s="142">
        <v>0</v>
      </c>
      <c r="T528" s="143">
        <f>S528*H528</f>
        <v>0</v>
      </c>
      <c r="AR528" s="144" t="s">
        <v>185</v>
      </c>
      <c r="AT528" s="144" t="s">
        <v>180</v>
      </c>
      <c r="AU528" s="144" t="s">
        <v>199</v>
      </c>
      <c r="AY528" s="18" t="s">
        <v>178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8" t="s">
        <v>86</v>
      </c>
      <c r="BK528" s="145">
        <f>ROUND(I528*H528,2)</f>
        <v>0</v>
      </c>
      <c r="BL528" s="18" t="s">
        <v>185</v>
      </c>
      <c r="BM528" s="144" t="s">
        <v>3704</v>
      </c>
    </row>
    <row r="529" spans="2:65" s="1" customFormat="1" ht="10.199999999999999">
      <c r="B529" s="34"/>
      <c r="D529" s="146" t="s">
        <v>187</v>
      </c>
      <c r="F529" s="147" t="s">
        <v>567</v>
      </c>
      <c r="I529" s="148"/>
      <c r="L529" s="34"/>
      <c r="M529" s="149"/>
      <c r="T529" s="55"/>
      <c r="AT529" s="18" t="s">
        <v>187</v>
      </c>
      <c r="AU529" s="18" t="s">
        <v>199</v>
      </c>
    </row>
    <row r="530" spans="2:65" s="13" customFormat="1" ht="10.199999999999999">
      <c r="B530" s="157"/>
      <c r="D530" s="151" t="s">
        <v>189</v>
      </c>
      <c r="E530" s="158" t="s">
        <v>32</v>
      </c>
      <c r="F530" s="159" t="s">
        <v>3705</v>
      </c>
      <c r="H530" s="160">
        <v>170.97</v>
      </c>
      <c r="I530" s="161"/>
      <c r="L530" s="157"/>
      <c r="M530" s="162"/>
      <c r="T530" s="163"/>
      <c r="AT530" s="158" t="s">
        <v>189</v>
      </c>
      <c r="AU530" s="158" t="s">
        <v>199</v>
      </c>
      <c r="AV530" s="13" t="s">
        <v>88</v>
      </c>
      <c r="AW530" s="13" t="s">
        <v>41</v>
      </c>
      <c r="AX530" s="13" t="s">
        <v>86</v>
      </c>
      <c r="AY530" s="158" t="s">
        <v>178</v>
      </c>
    </row>
    <row r="531" spans="2:65" s="13" customFormat="1" ht="10.199999999999999">
      <c r="B531" s="157"/>
      <c r="D531" s="151" t="s">
        <v>189</v>
      </c>
      <c r="F531" s="159" t="s">
        <v>3706</v>
      </c>
      <c r="H531" s="160">
        <v>2393.58</v>
      </c>
      <c r="I531" s="161"/>
      <c r="L531" s="157"/>
      <c r="M531" s="162"/>
      <c r="T531" s="163"/>
      <c r="AT531" s="158" t="s">
        <v>189</v>
      </c>
      <c r="AU531" s="158" t="s">
        <v>199</v>
      </c>
      <c r="AV531" s="13" t="s">
        <v>88</v>
      </c>
      <c r="AW531" s="13" t="s">
        <v>4</v>
      </c>
      <c r="AX531" s="13" t="s">
        <v>86</v>
      </c>
      <c r="AY531" s="158" t="s">
        <v>178</v>
      </c>
    </row>
    <row r="532" spans="2:65" s="1" customFormat="1" ht="37.799999999999997" customHeight="1">
      <c r="B532" s="34"/>
      <c r="C532" s="133" t="s">
        <v>587</v>
      </c>
      <c r="D532" s="133" t="s">
        <v>180</v>
      </c>
      <c r="E532" s="134" t="s">
        <v>571</v>
      </c>
      <c r="F532" s="135" t="s">
        <v>572</v>
      </c>
      <c r="G532" s="136" t="s">
        <v>401</v>
      </c>
      <c r="H532" s="137">
        <v>87.259</v>
      </c>
      <c r="I532" s="138"/>
      <c r="J532" s="139">
        <f>ROUND(I532*H532,2)</f>
        <v>0</v>
      </c>
      <c r="K532" s="135" t="s">
        <v>184</v>
      </c>
      <c r="L532" s="34"/>
      <c r="M532" s="140" t="s">
        <v>32</v>
      </c>
      <c r="N532" s="141" t="s">
        <v>50</v>
      </c>
      <c r="P532" s="142">
        <f>O532*H532</f>
        <v>0</v>
      </c>
      <c r="Q532" s="142">
        <v>0</v>
      </c>
      <c r="R532" s="142">
        <f>Q532*H532</f>
        <v>0</v>
      </c>
      <c r="S532" s="142">
        <v>0</v>
      </c>
      <c r="T532" s="143">
        <f>S532*H532</f>
        <v>0</v>
      </c>
      <c r="AR532" s="144" t="s">
        <v>185</v>
      </c>
      <c r="AT532" s="144" t="s">
        <v>180</v>
      </c>
      <c r="AU532" s="144" t="s">
        <v>199</v>
      </c>
      <c r="AY532" s="18" t="s">
        <v>178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8" t="s">
        <v>86</v>
      </c>
      <c r="BK532" s="145">
        <f>ROUND(I532*H532,2)</f>
        <v>0</v>
      </c>
      <c r="BL532" s="18" t="s">
        <v>185</v>
      </c>
      <c r="BM532" s="144" t="s">
        <v>3707</v>
      </c>
    </row>
    <row r="533" spans="2:65" s="1" customFormat="1" ht="10.199999999999999">
      <c r="B533" s="34"/>
      <c r="D533" s="146" t="s">
        <v>187</v>
      </c>
      <c r="F533" s="147" t="s">
        <v>574</v>
      </c>
      <c r="I533" s="148"/>
      <c r="L533" s="34"/>
      <c r="M533" s="149"/>
      <c r="T533" s="55"/>
      <c r="AT533" s="18" t="s">
        <v>187</v>
      </c>
      <c r="AU533" s="18" t="s">
        <v>199</v>
      </c>
    </row>
    <row r="534" spans="2:65" s="13" customFormat="1" ht="10.199999999999999">
      <c r="B534" s="157"/>
      <c r="D534" s="151" t="s">
        <v>189</v>
      </c>
      <c r="E534" s="158" t="s">
        <v>32</v>
      </c>
      <c r="F534" s="159" t="s">
        <v>3708</v>
      </c>
      <c r="H534" s="160">
        <v>87.259</v>
      </c>
      <c r="I534" s="161"/>
      <c r="L534" s="157"/>
      <c r="M534" s="162"/>
      <c r="T534" s="163"/>
      <c r="AT534" s="158" t="s">
        <v>189</v>
      </c>
      <c r="AU534" s="158" t="s">
        <v>199</v>
      </c>
      <c r="AV534" s="13" t="s">
        <v>88</v>
      </c>
      <c r="AW534" s="13" t="s">
        <v>41</v>
      </c>
      <c r="AX534" s="13" t="s">
        <v>86</v>
      </c>
      <c r="AY534" s="158" t="s">
        <v>178</v>
      </c>
    </row>
    <row r="535" spans="2:65" s="1" customFormat="1" ht="37.799999999999997" customHeight="1">
      <c r="B535" s="34"/>
      <c r="C535" s="133" t="s">
        <v>592</v>
      </c>
      <c r="D535" s="133" t="s">
        <v>180</v>
      </c>
      <c r="E535" s="134" t="s">
        <v>577</v>
      </c>
      <c r="F535" s="135" t="s">
        <v>565</v>
      </c>
      <c r="G535" s="136" t="s">
        <v>401</v>
      </c>
      <c r="H535" s="137">
        <v>1221.626</v>
      </c>
      <c r="I535" s="138"/>
      <c r="J535" s="139">
        <f>ROUND(I535*H535,2)</f>
        <v>0</v>
      </c>
      <c r="K535" s="135" t="s">
        <v>184</v>
      </c>
      <c r="L535" s="34"/>
      <c r="M535" s="140" t="s">
        <v>32</v>
      </c>
      <c r="N535" s="141" t="s">
        <v>50</v>
      </c>
      <c r="P535" s="142">
        <f>O535*H535</f>
        <v>0</v>
      </c>
      <c r="Q535" s="142">
        <v>0</v>
      </c>
      <c r="R535" s="142">
        <f>Q535*H535</f>
        <v>0</v>
      </c>
      <c r="S535" s="142">
        <v>0</v>
      </c>
      <c r="T535" s="143">
        <f>S535*H535</f>
        <v>0</v>
      </c>
      <c r="AR535" s="144" t="s">
        <v>185</v>
      </c>
      <c r="AT535" s="144" t="s">
        <v>180</v>
      </c>
      <c r="AU535" s="144" t="s">
        <v>199</v>
      </c>
      <c r="AY535" s="18" t="s">
        <v>178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86</v>
      </c>
      <c r="BK535" s="145">
        <f>ROUND(I535*H535,2)</f>
        <v>0</v>
      </c>
      <c r="BL535" s="18" t="s">
        <v>185</v>
      </c>
      <c r="BM535" s="144" t="s">
        <v>3709</v>
      </c>
    </row>
    <row r="536" spans="2:65" s="1" customFormat="1" ht="10.199999999999999">
      <c r="B536" s="34"/>
      <c r="D536" s="146" t="s">
        <v>187</v>
      </c>
      <c r="F536" s="147" t="s">
        <v>579</v>
      </c>
      <c r="I536" s="148"/>
      <c r="L536" s="34"/>
      <c r="M536" s="149"/>
      <c r="T536" s="55"/>
      <c r="AT536" s="18" t="s">
        <v>187</v>
      </c>
      <c r="AU536" s="18" t="s">
        <v>199</v>
      </c>
    </row>
    <row r="537" spans="2:65" s="13" customFormat="1" ht="10.199999999999999">
      <c r="B537" s="157"/>
      <c r="D537" s="151" t="s">
        <v>189</v>
      </c>
      <c r="E537" s="158" t="s">
        <v>32</v>
      </c>
      <c r="F537" s="159" t="s">
        <v>3710</v>
      </c>
      <c r="H537" s="160">
        <v>87.259</v>
      </c>
      <c r="I537" s="161"/>
      <c r="L537" s="157"/>
      <c r="M537" s="162"/>
      <c r="T537" s="163"/>
      <c r="AT537" s="158" t="s">
        <v>189</v>
      </c>
      <c r="AU537" s="158" t="s">
        <v>199</v>
      </c>
      <c r="AV537" s="13" t="s">
        <v>88</v>
      </c>
      <c r="AW537" s="13" t="s">
        <v>41</v>
      </c>
      <c r="AX537" s="13" t="s">
        <v>86</v>
      </c>
      <c r="AY537" s="158" t="s">
        <v>178</v>
      </c>
    </row>
    <row r="538" spans="2:65" s="13" customFormat="1" ht="10.199999999999999">
      <c r="B538" s="157"/>
      <c r="D538" s="151" t="s">
        <v>189</v>
      </c>
      <c r="F538" s="159" t="s">
        <v>3711</v>
      </c>
      <c r="H538" s="160">
        <v>1221.626</v>
      </c>
      <c r="I538" s="161"/>
      <c r="L538" s="157"/>
      <c r="M538" s="162"/>
      <c r="T538" s="163"/>
      <c r="AT538" s="158" t="s">
        <v>189</v>
      </c>
      <c r="AU538" s="158" t="s">
        <v>199</v>
      </c>
      <c r="AV538" s="13" t="s">
        <v>88</v>
      </c>
      <c r="AW538" s="13" t="s">
        <v>4</v>
      </c>
      <c r="AX538" s="13" t="s">
        <v>86</v>
      </c>
      <c r="AY538" s="158" t="s">
        <v>178</v>
      </c>
    </row>
    <row r="539" spans="2:65" s="1" customFormat="1" ht="24.15" customHeight="1">
      <c r="B539" s="34"/>
      <c r="C539" s="133" t="s">
        <v>596</v>
      </c>
      <c r="D539" s="133" t="s">
        <v>180</v>
      </c>
      <c r="E539" s="134" t="s">
        <v>583</v>
      </c>
      <c r="F539" s="135" t="s">
        <v>584</v>
      </c>
      <c r="G539" s="136" t="s">
        <v>401</v>
      </c>
      <c r="H539" s="137">
        <v>258.22899999999998</v>
      </c>
      <c r="I539" s="138"/>
      <c r="J539" s="139">
        <f>ROUND(I539*H539,2)</f>
        <v>0</v>
      </c>
      <c r="K539" s="135" t="s">
        <v>184</v>
      </c>
      <c r="L539" s="34"/>
      <c r="M539" s="140" t="s">
        <v>32</v>
      </c>
      <c r="N539" s="141" t="s">
        <v>50</v>
      </c>
      <c r="P539" s="142">
        <f>O539*H539</f>
        <v>0</v>
      </c>
      <c r="Q539" s="142">
        <v>0</v>
      </c>
      <c r="R539" s="142">
        <f>Q539*H539</f>
        <v>0</v>
      </c>
      <c r="S539" s="142">
        <v>0</v>
      </c>
      <c r="T539" s="143">
        <f>S539*H539</f>
        <v>0</v>
      </c>
      <c r="AR539" s="144" t="s">
        <v>185</v>
      </c>
      <c r="AT539" s="144" t="s">
        <v>180</v>
      </c>
      <c r="AU539" s="144" t="s">
        <v>199</v>
      </c>
      <c r="AY539" s="18" t="s">
        <v>178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8" t="s">
        <v>86</v>
      </c>
      <c r="BK539" s="145">
        <f>ROUND(I539*H539,2)</f>
        <v>0</v>
      </c>
      <c r="BL539" s="18" t="s">
        <v>185</v>
      </c>
      <c r="BM539" s="144" t="s">
        <v>3712</v>
      </c>
    </row>
    <row r="540" spans="2:65" s="1" customFormat="1" ht="10.199999999999999">
      <c r="B540" s="34"/>
      <c r="D540" s="146" t="s">
        <v>187</v>
      </c>
      <c r="F540" s="147" t="s">
        <v>586</v>
      </c>
      <c r="I540" s="148"/>
      <c r="L540" s="34"/>
      <c r="M540" s="149"/>
      <c r="T540" s="55"/>
      <c r="AT540" s="18" t="s">
        <v>187</v>
      </c>
      <c r="AU540" s="18" t="s">
        <v>199</v>
      </c>
    </row>
    <row r="541" spans="2:65" s="13" customFormat="1" ht="10.199999999999999">
      <c r="B541" s="157"/>
      <c r="D541" s="151" t="s">
        <v>189</v>
      </c>
      <c r="E541" s="158" t="s">
        <v>32</v>
      </c>
      <c r="F541" s="159" t="s">
        <v>3701</v>
      </c>
      <c r="H541" s="160">
        <v>123.30800000000001</v>
      </c>
      <c r="I541" s="161"/>
      <c r="L541" s="157"/>
      <c r="M541" s="162"/>
      <c r="T541" s="163"/>
      <c r="AT541" s="158" t="s">
        <v>189</v>
      </c>
      <c r="AU541" s="158" t="s">
        <v>199</v>
      </c>
      <c r="AV541" s="13" t="s">
        <v>88</v>
      </c>
      <c r="AW541" s="13" t="s">
        <v>41</v>
      </c>
      <c r="AX541" s="13" t="s">
        <v>79</v>
      </c>
      <c r="AY541" s="158" t="s">
        <v>178</v>
      </c>
    </row>
    <row r="542" spans="2:65" s="13" customFormat="1" ht="10.199999999999999">
      <c r="B542" s="157"/>
      <c r="D542" s="151" t="s">
        <v>189</v>
      </c>
      <c r="E542" s="158" t="s">
        <v>32</v>
      </c>
      <c r="F542" s="159" t="s">
        <v>3702</v>
      </c>
      <c r="H542" s="160">
        <v>37.801000000000002</v>
      </c>
      <c r="I542" s="161"/>
      <c r="L542" s="157"/>
      <c r="M542" s="162"/>
      <c r="T542" s="163"/>
      <c r="AT542" s="158" t="s">
        <v>189</v>
      </c>
      <c r="AU542" s="158" t="s">
        <v>199</v>
      </c>
      <c r="AV542" s="13" t="s">
        <v>88</v>
      </c>
      <c r="AW542" s="13" t="s">
        <v>41</v>
      </c>
      <c r="AX542" s="13" t="s">
        <v>79</v>
      </c>
      <c r="AY542" s="158" t="s">
        <v>178</v>
      </c>
    </row>
    <row r="543" spans="2:65" s="13" customFormat="1" ht="10.199999999999999">
      <c r="B543" s="157"/>
      <c r="D543" s="151" t="s">
        <v>189</v>
      </c>
      <c r="E543" s="158" t="s">
        <v>32</v>
      </c>
      <c r="F543" s="159" t="s">
        <v>3703</v>
      </c>
      <c r="H543" s="160">
        <v>9.8610000000000007</v>
      </c>
      <c r="I543" s="161"/>
      <c r="L543" s="157"/>
      <c r="M543" s="162"/>
      <c r="T543" s="163"/>
      <c r="AT543" s="158" t="s">
        <v>189</v>
      </c>
      <c r="AU543" s="158" t="s">
        <v>199</v>
      </c>
      <c r="AV543" s="13" t="s">
        <v>88</v>
      </c>
      <c r="AW543" s="13" t="s">
        <v>41</v>
      </c>
      <c r="AX543" s="13" t="s">
        <v>79</v>
      </c>
      <c r="AY543" s="158" t="s">
        <v>178</v>
      </c>
    </row>
    <row r="544" spans="2:65" s="13" customFormat="1" ht="10.199999999999999">
      <c r="B544" s="157"/>
      <c r="D544" s="151" t="s">
        <v>189</v>
      </c>
      <c r="E544" s="158" t="s">
        <v>32</v>
      </c>
      <c r="F544" s="159" t="s">
        <v>3708</v>
      </c>
      <c r="H544" s="160">
        <v>87.259</v>
      </c>
      <c r="I544" s="161"/>
      <c r="L544" s="157"/>
      <c r="M544" s="162"/>
      <c r="T544" s="163"/>
      <c r="AT544" s="158" t="s">
        <v>189</v>
      </c>
      <c r="AU544" s="158" t="s">
        <v>199</v>
      </c>
      <c r="AV544" s="13" t="s">
        <v>88</v>
      </c>
      <c r="AW544" s="13" t="s">
        <v>41</v>
      </c>
      <c r="AX544" s="13" t="s">
        <v>79</v>
      </c>
      <c r="AY544" s="158" t="s">
        <v>178</v>
      </c>
    </row>
    <row r="545" spans="2:65" s="14" customFormat="1" ht="10.199999999999999">
      <c r="B545" s="164"/>
      <c r="D545" s="151" t="s">
        <v>189</v>
      </c>
      <c r="E545" s="165" t="s">
        <v>32</v>
      </c>
      <c r="F545" s="166" t="s">
        <v>192</v>
      </c>
      <c r="H545" s="167">
        <v>258.22899999999998</v>
      </c>
      <c r="I545" s="168"/>
      <c r="L545" s="164"/>
      <c r="M545" s="169"/>
      <c r="T545" s="170"/>
      <c r="AT545" s="165" t="s">
        <v>189</v>
      </c>
      <c r="AU545" s="165" t="s">
        <v>199</v>
      </c>
      <c r="AV545" s="14" t="s">
        <v>185</v>
      </c>
      <c r="AW545" s="14" t="s">
        <v>41</v>
      </c>
      <c r="AX545" s="14" t="s">
        <v>86</v>
      </c>
      <c r="AY545" s="165" t="s">
        <v>178</v>
      </c>
    </row>
    <row r="546" spans="2:65" s="1" customFormat="1" ht="44.25" customHeight="1">
      <c r="B546" s="34"/>
      <c r="C546" s="133" t="s">
        <v>602</v>
      </c>
      <c r="D546" s="133" t="s">
        <v>180</v>
      </c>
      <c r="E546" s="134" t="s">
        <v>588</v>
      </c>
      <c r="F546" s="135" t="s">
        <v>589</v>
      </c>
      <c r="G546" s="136" t="s">
        <v>401</v>
      </c>
      <c r="H546" s="137">
        <v>125.06</v>
      </c>
      <c r="I546" s="138"/>
      <c r="J546" s="139">
        <f>ROUND(I546*H546,2)</f>
        <v>0</v>
      </c>
      <c r="K546" s="135" t="s">
        <v>184</v>
      </c>
      <c r="L546" s="34"/>
      <c r="M546" s="140" t="s">
        <v>32</v>
      </c>
      <c r="N546" s="141" t="s">
        <v>50</v>
      </c>
      <c r="P546" s="142">
        <f>O546*H546</f>
        <v>0</v>
      </c>
      <c r="Q546" s="142">
        <v>0</v>
      </c>
      <c r="R546" s="142">
        <f>Q546*H546</f>
        <v>0</v>
      </c>
      <c r="S546" s="142">
        <v>0</v>
      </c>
      <c r="T546" s="143">
        <f>S546*H546</f>
        <v>0</v>
      </c>
      <c r="AR546" s="144" t="s">
        <v>185</v>
      </c>
      <c r="AT546" s="144" t="s">
        <v>180</v>
      </c>
      <c r="AU546" s="144" t="s">
        <v>199</v>
      </c>
      <c r="AY546" s="18" t="s">
        <v>178</v>
      </c>
      <c r="BE546" s="145">
        <f>IF(N546="základní",J546,0)</f>
        <v>0</v>
      </c>
      <c r="BF546" s="145">
        <f>IF(N546="snížená",J546,0)</f>
        <v>0</v>
      </c>
      <c r="BG546" s="145">
        <f>IF(N546="zákl. přenesená",J546,0)</f>
        <v>0</v>
      </c>
      <c r="BH546" s="145">
        <f>IF(N546="sníž. přenesená",J546,0)</f>
        <v>0</v>
      </c>
      <c r="BI546" s="145">
        <f>IF(N546="nulová",J546,0)</f>
        <v>0</v>
      </c>
      <c r="BJ546" s="18" t="s">
        <v>86</v>
      </c>
      <c r="BK546" s="145">
        <f>ROUND(I546*H546,2)</f>
        <v>0</v>
      </c>
      <c r="BL546" s="18" t="s">
        <v>185</v>
      </c>
      <c r="BM546" s="144" t="s">
        <v>3713</v>
      </c>
    </row>
    <row r="547" spans="2:65" s="1" customFormat="1" ht="10.199999999999999">
      <c r="B547" s="34"/>
      <c r="D547" s="146" t="s">
        <v>187</v>
      </c>
      <c r="F547" s="147" t="s">
        <v>591</v>
      </c>
      <c r="I547" s="148"/>
      <c r="L547" s="34"/>
      <c r="M547" s="149"/>
      <c r="T547" s="55"/>
      <c r="AT547" s="18" t="s">
        <v>187</v>
      </c>
      <c r="AU547" s="18" t="s">
        <v>199</v>
      </c>
    </row>
    <row r="548" spans="2:65" s="13" customFormat="1" ht="10.199999999999999">
      <c r="B548" s="157"/>
      <c r="D548" s="151" t="s">
        <v>189</v>
      </c>
      <c r="E548" s="158" t="s">
        <v>32</v>
      </c>
      <c r="F548" s="159" t="s">
        <v>3702</v>
      </c>
      <c r="H548" s="160">
        <v>37.801000000000002</v>
      </c>
      <c r="I548" s="161"/>
      <c r="L548" s="157"/>
      <c r="M548" s="162"/>
      <c r="T548" s="163"/>
      <c r="AT548" s="158" t="s">
        <v>189</v>
      </c>
      <c r="AU548" s="158" t="s">
        <v>199</v>
      </c>
      <c r="AV548" s="13" t="s">
        <v>88</v>
      </c>
      <c r="AW548" s="13" t="s">
        <v>41</v>
      </c>
      <c r="AX548" s="13" t="s">
        <v>79</v>
      </c>
      <c r="AY548" s="158" t="s">
        <v>178</v>
      </c>
    </row>
    <row r="549" spans="2:65" s="13" customFormat="1" ht="10.199999999999999">
      <c r="B549" s="157"/>
      <c r="D549" s="151" t="s">
        <v>189</v>
      </c>
      <c r="E549" s="158" t="s">
        <v>32</v>
      </c>
      <c r="F549" s="159" t="s">
        <v>3708</v>
      </c>
      <c r="H549" s="160">
        <v>87.259</v>
      </c>
      <c r="I549" s="161"/>
      <c r="L549" s="157"/>
      <c r="M549" s="162"/>
      <c r="T549" s="163"/>
      <c r="AT549" s="158" t="s">
        <v>189</v>
      </c>
      <c r="AU549" s="158" t="s">
        <v>199</v>
      </c>
      <c r="AV549" s="13" t="s">
        <v>88</v>
      </c>
      <c r="AW549" s="13" t="s">
        <v>41</v>
      </c>
      <c r="AX549" s="13" t="s">
        <v>79</v>
      </c>
      <c r="AY549" s="158" t="s">
        <v>178</v>
      </c>
    </row>
    <row r="550" spans="2:65" s="14" customFormat="1" ht="10.199999999999999">
      <c r="B550" s="164"/>
      <c r="D550" s="151" t="s">
        <v>189</v>
      </c>
      <c r="E550" s="165" t="s">
        <v>32</v>
      </c>
      <c r="F550" s="166" t="s">
        <v>192</v>
      </c>
      <c r="H550" s="167">
        <v>125.06</v>
      </c>
      <c r="I550" s="168"/>
      <c r="L550" s="164"/>
      <c r="M550" s="169"/>
      <c r="T550" s="170"/>
      <c r="AT550" s="165" t="s">
        <v>189</v>
      </c>
      <c r="AU550" s="165" t="s">
        <v>199</v>
      </c>
      <c r="AV550" s="14" t="s">
        <v>185</v>
      </c>
      <c r="AW550" s="14" t="s">
        <v>41</v>
      </c>
      <c r="AX550" s="14" t="s">
        <v>86</v>
      </c>
      <c r="AY550" s="165" t="s">
        <v>178</v>
      </c>
    </row>
    <row r="551" spans="2:65" s="1" customFormat="1" ht="44.25" customHeight="1">
      <c r="B551" s="34"/>
      <c r="C551" s="133" t="s">
        <v>607</v>
      </c>
      <c r="D551" s="133" t="s">
        <v>180</v>
      </c>
      <c r="E551" s="134" t="s">
        <v>593</v>
      </c>
      <c r="F551" s="135" t="s">
        <v>406</v>
      </c>
      <c r="G551" s="136" t="s">
        <v>401</v>
      </c>
      <c r="H551" s="137">
        <v>133.16900000000001</v>
      </c>
      <c r="I551" s="138"/>
      <c r="J551" s="139">
        <f>ROUND(I551*H551,2)</f>
        <v>0</v>
      </c>
      <c r="K551" s="135" t="s">
        <v>184</v>
      </c>
      <c r="L551" s="34"/>
      <c r="M551" s="140" t="s">
        <v>32</v>
      </c>
      <c r="N551" s="141" t="s">
        <v>50</v>
      </c>
      <c r="P551" s="142">
        <f>O551*H551</f>
        <v>0</v>
      </c>
      <c r="Q551" s="142">
        <v>0</v>
      </c>
      <c r="R551" s="142">
        <f>Q551*H551</f>
        <v>0</v>
      </c>
      <c r="S551" s="142">
        <v>0</v>
      </c>
      <c r="T551" s="143">
        <f>S551*H551</f>
        <v>0</v>
      </c>
      <c r="AR551" s="144" t="s">
        <v>185</v>
      </c>
      <c r="AT551" s="144" t="s">
        <v>180</v>
      </c>
      <c r="AU551" s="144" t="s">
        <v>199</v>
      </c>
      <c r="AY551" s="18" t="s">
        <v>178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8" t="s">
        <v>86</v>
      </c>
      <c r="BK551" s="145">
        <f>ROUND(I551*H551,2)</f>
        <v>0</v>
      </c>
      <c r="BL551" s="18" t="s">
        <v>185</v>
      </c>
      <c r="BM551" s="144" t="s">
        <v>3714</v>
      </c>
    </row>
    <row r="552" spans="2:65" s="1" customFormat="1" ht="10.199999999999999">
      <c r="B552" s="34"/>
      <c r="D552" s="146" t="s">
        <v>187</v>
      </c>
      <c r="F552" s="147" t="s">
        <v>595</v>
      </c>
      <c r="I552" s="148"/>
      <c r="L552" s="34"/>
      <c r="M552" s="149"/>
      <c r="T552" s="55"/>
      <c r="AT552" s="18" t="s">
        <v>187</v>
      </c>
      <c r="AU552" s="18" t="s">
        <v>199</v>
      </c>
    </row>
    <row r="553" spans="2:65" s="13" customFormat="1" ht="10.199999999999999">
      <c r="B553" s="157"/>
      <c r="D553" s="151" t="s">
        <v>189</v>
      </c>
      <c r="E553" s="158" t="s">
        <v>32</v>
      </c>
      <c r="F553" s="159" t="s">
        <v>3701</v>
      </c>
      <c r="H553" s="160">
        <v>123.30800000000001</v>
      </c>
      <c r="I553" s="161"/>
      <c r="L553" s="157"/>
      <c r="M553" s="162"/>
      <c r="T553" s="163"/>
      <c r="AT553" s="158" t="s">
        <v>189</v>
      </c>
      <c r="AU553" s="158" t="s">
        <v>199</v>
      </c>
      <c r="AV553" s="13" t="s">
        <v>88</v>
      </c>
      <c r="AW553" s="13" t="s">
        <v>41</v>
      </c>
      <c r="AX553" s="13" t="s">
        <v>79</v>
      </c>
      <c r="AY553" s="158" t="s">
        <v>178</v>
      </c>
    </row>
    <row r="554" spans="2:65" s="13" customFormat="1" ht="10.199999999999999">
      <c r="B554" s="157"/>
      <c r="D554" s="151" t="s">
        <v>189</v>
      </c>
      <c r="E554" s="158" t="s">
        <v>32</v>
      </c>
      <c r="F554" s="159" t="s">
        <v>3703</v>
      </c>
      <c r="H554" s="160">
        <v>9.8610000000000007</v>
      </c>
      <c r="I554" s="161"/>
      <c r="L554" s="157"/>
      <c r="M554" s="162"/>
      <c r="T554" s="163"/>
      <c r="AT554" s="158" t="s">
        <v>189</v>
      </c>
      <c r="AU554" s="158" t="s">
        <v>199</v>
      </c>
      <c r="AV554" s="13" t="s">
        <v>88</v>
      </c>
      <c r="AW554" s="13" t="s">
        <v>41</v>
      </c>
      <c r="AX554" s="13" t="s">
        <v>79</v>
      </c>
      <c r="AY554" s="158" t="s">
        <v>178</v>
      </c>
    </row>
    <row r="555" spans="2:65" s="14" customFormat="1" ht="10.199999999999999">
      <c r="B555" s="164"/>
      <c r="D555" s="151" t="s">
        <v>189</v>
      </c>
      <c r="E555" s="165" t="s">
        <v>32</v>
      </c>
      <c r="F555" s="166" t="s">
        <v>192</v>
      </c>
      <c r="H555" s="167">
        <v>133.16900000000001</v>
      </c>
      <c r="I555" s="168"/>
      <c r="L555" s="164"/>
      <c r="M555" s="169"/>
      <c r="T555" s="170"/>
      <c r="AT555" s="165" t="s">
        <v>189</v>
      </c>
      <c r="AU555" s="165" t="s">
        <v>199</v>
      </c>
      <c r="AV555" s="14" t="s">
        <v>185</v>
      </c>
      <c r="AW555" s="14" t="s">
        <v>41</v>
      </c>
      <c r="AX555" s="14" t="s">
        <v>86</v>
      </c>
      <c r="AY555" s="165" t="s">
        <v>178</v>
      </c>
    </row>
    <row r="556" spans="2:65" s="1" customFormat="1" ht="33" customHeight="1">
      <c r="B556" s="34"/>
      <c r="C556" s="133" t="s">
        <v>612</v>
      </c>
      <c r="D556" s="133" t="s">
        <v>180</v>
      </c>
      <c r="E556" s="134" t="s">
        <v>3072</v>
      </c>
      <c r="F556" s="135" t="s">
        <v>3073</v>
      </c>
      <c r="G556" s="136" t="s">
        <v>234</v>
      </c>
      <c r="H556" s="137">
        <v>212.6</v>
      </c>
      <c r="I556" s="138"/>
      <c r="J556" s="139">
        <f>ROUND(I556*H556,2)</f>
        <v>0</v>
      </c>
      <c r="K556" s="135" t="s">
        <v>184</v>
      </c>
      <c r="L556" s="34"/>
      <c r="M556" s="140" t="s">
        <v>32</v>
      </c>
      <c r="N556" s="141" t="s">
        <v>50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185</v>
      </c>
      <c r="AT556" s="144" t="s">
        <v>180</v>
      </c>
      <c r="AU556" s="144" t="s">
        <v>199</v>
      </c>
      <c r="AY556" s="18" t="s">
        <v>178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86</v>
      </c>
      <c r="BK556" s="145">
        <f>ROUND(I556*H556,2)</f>
        <v>0</v>
      </c>
      <c r="BL556" s="18" t="s">
        <v>185</v>
      </c>
      <c r="BM556" s="144" t="s">
        <v>3715</v>
      </c>
    </row>
    <row r="557" spans="2:65" s="1" customFormat="1" ht="10.199999999999999">
      <c r="B557" s="34"/>
      <c r="D557" s="146" t="s">
        <v>187</v>
      </c>
      <c r="F557" s="147" t="s">
        <v>3075</v>
      </c>
      <c r="I557" s="148"/>
      <c r="L557" s="34"/>
      <c r="M557" s="149"/>
      <c r="T557" s="55"/>
      <c r="AT557" s="18" t="s">
        <v>187</v>
      </c>
      <c r="AU557" s="18" t="s">
        <v>199</v>
      </c>
    </row>
    <row r="558" spans="2:65" s="12" customFormat="1" ht="10.199999999999999">
      <c r="B558" s="150"/>
      <c r="D558" s="151" t="s">
        <v>189</v>
      </c>
      <c r="E558" s="152" t="s">
        <v>32</v>
      </c>
      <c r="F558" s="153" t="s">
        <v>190</v>
      </c>
      <c r="H558" s="152" t="s">
        <v>32</v>
      </c>
      <c r="I558" s="154"/>
      <c r="L558" s="150"/>
      <c r="M558" s="155"/>
      <c r="T558" s="156"/>
      <c r="AT558" s="152" t="s">
        <v>189</v>
      </c>
      <c r="AU558" s="152" t="s">
        <v>199</v>
      </c>
      <c r="AV558" s="12" t="s">
        <v>86</v>
      </c>
      <c r="AW558" s="12" t="s">
        <v>41</v>
      </c>
      <c r="AX558" s="12" t="s">
        <v>79</v>
      </c>
      <c r="AY558" s="152" t="s">
        <v>178</v>
      </c>
    </row>
    <row r="559" spans="2:65" s="12" customFormat="1" ht="10.199999999999999">
      <c r="B559" s="150"/>
      <c r="D559" s="151" t="s">
        <v>189</v>
      </c>
      <c r="E559" s="152" t="s">
        <v>32</v>
      </c>
      <c r="F559" s="153" t="s">
        <v>3556</v>
      </c>
      <c r="H559" s="152" t="s">
        <v>32</v>
      </c>
      <c r="I559" s="154"/>
      <c r="L559" s="150"/>
      <c r="M559" s="155"/>
      <c r="T559" s="156"/>
      <c r="AT559" s="152" t="s">
        <v>189</v>
      </c>
      <c r="AU559" s="152" t="s">
        <v>199</v>
      </c>
      <c r="AV559" s="12" t="s">
        <v>86</v>
      </c>
      <c r="AW559" s="12" t="s">
        <v>41</v>
      </c>
      <c r="AX559" s="12" t="s">
        <v>79</v>
      </c>
      <c r="AY559" s="152" t="s">
        <v>178</v>
      </c>
    </row>
    <row r="560" spans="2:65" s="12" customFormat="1" ht="10.199999999999999">
      <c r="B560" s="150"/>
      <c r="D560" s="151" t="s">
        <v>189</v>
      </c>
      <c r="E560" s="152" t="s">
        <v>32</v>
      </c>
      <c r="F560" s="153" t="s">
        <v>3557</v>
      </c>
      <c r="H560" s="152" t="s">
        <v>32</v>
      </c>
      <c r="I560" s="154"/>
      <c r="L560" s="150"/>
      <c r="M560" s="155"/>
      <c r="T560" s="156"/>
      <c r="AT560" s="152" t="s">
        <v>189</v>
      </c>
      <c r="AU560" s="152" t="s">
        <v>199</v>
      </c>
      <c r="AV560" s="12" t="s">
        <v>86</v>
      </c>
      <c r="AW560" s="12" t="s">
        <v>41</v>
      </c>
      <c r="AX560" s="12" t="s">
        <v>79</v>
      </c>
      <c r="AY560" s="152" t="s">
        <v>178</v>
      </c>
    </row>
    <row r="561" spans="2:65" s="12" customFormat="1" ht="10.199999999999999">
      <c r="B561" s="150"/>
      <c r="D561" s="151" t="s">
        <v>189</v>
      </c>
      <c r="E561" s="152" t="s">
        <v>32</v>
      </c>
      <c r="F561" s="153" t="s">
        <v>3558</v>
      </c>
      <c r="H561" s="152" t="s">
        <v>32</v>
      </c>
      <c r="I561" s="154"/>
      <c r="L561" s="150"/>
      <c r="M561" s="155"/>
      <c r="T561" s="156"/>
      <c r="AT561" s="152" t="s">
        <v>189</v>
      </c>
      <c r="AU561" s="152" t="s">
        <v>199</v>
      </c>
      <c r="AV561" s="12" t="s">
        <v>86</v>
      </c>
      <c r="AW561" s="12" t="s">
        <v>41</v>
      </c>
      <c r="AX561" s="12" t="s">
        <v>79</v>
      </c>
      <c r="AY561" s="152" t="s">
        <v>178</v>
      </c>
    </row>
    <row r="562" spans="2:65" s="12" customFormat="1" ht="10.199999999999999">
      <c r="B562" s="150"/>
      <c r="D562" s="151" t="s">
        <v>189</v>
      </c>
      <c r="E562" s="152" t="s">
        <v>32</v>
      </c>
      <c r="F562" s="153" t="s">
        <v>3638</v>
      </c>
      <c r="H562" s="152" t="s">
        <v>32</v>
      </c>
      <c r="I562" s="154"/>
      <c r="L562" s="150"/>
      <c r="M562" s="155"/>
      <c r="T562" s="156"/>
      <c r="AT562" s="152" t="s">
        <v>189</v>
      </c>
      <c r="AU562" s="152" t="s">
        <v>199</v>
      </c>
      <c r="AV562" s="12" t="s">
        <v>86</v>
      </c>
      <c r="AW562" s="12" t="s">
        <v>41</v>
      </c>
      <c r="AX562" s="12" t="s">
        <v>79</v>
      </c>
      <c r="AY562" s="152" t="s">
        <v>178</v>
      </c>
    </row>
    <row r="563" spans="2:65" s="12" customFormat="1" ht="10.199999999999999">
      <c r="B563" s="150"/>
      <c r="D563" s="151" t="s">
        <v>189</v>
      </c>
      <c r="E563" s="152" t="s">
        <v>32</v>
      </c>
      <c r="F563" s="153" t="s">
        <v>283</v>
      </c>
      <c r="H563" s="152" t="s">
        <v>32</v>
      </c>
      <c r="I563" s="154"/>
      <c r="L563" s="150"/>
      <c r="M563" s="155"/>
      <c r="T563" s="156"/>
      <c r="AT563" s="152" t="s">
        <v>189</v>
      </c>
      <c r="AU563" s="152" t="s">
        <v>199</v>
      </c>
      <c r="AV563" s="12" t="s">
        <v>86</v>
      </c>
      <c r="AW563" s="12" t="s">
        <v>41</v>
      </c>
      <c r="AX563" s="12" t="s">
        <v>79</v>
      </c>
      <c r="AY563" s="152" t="s">
        <v>178</v>
      </c>
    </row>
    <row r="564" spans="2:65" s="13" customFormat="1" ht="20.399999999999999">
      <c r="B564" s="157"/>
      <c r="D564" s="151" t="s">
        <v>189</v>
      </c>
      <c r="E564" s="158" t="s">
        <v>32</v>
      </c>
      <c r="F564" s="159" t="s">
        <v>3716</v>
      </c>
      <c r="H564" s="160">
        <v>188.1</v>
      </c>
      <c r="I564" s="161"/>
      <c r="L564" s="157"/>
      <c r="M564" s="162"/>
      <c r="T564" s="163"/>
      <c r="AT564" s="158" t="s">
        <v>189</v>
      </c>
      <c r="AU564" s="158" t="s">
        <v>199</v>
      </c>
      <c r="AV564" s="13" t="s">
        <v>88</v>
      </c>
      <c r="AW564" s="13" t="s">
        <v>41</v>
      </c>
      <c r="AX564" s="13" t="s">
        <v>79</v>
      </c>
      <c r="AY564" s="158" t="s">
        <v>178</v>
      </c>
    </row>
    <row r="565" spans="2:65" s="13" customFormat="1" ht="10.199999999999999">
      <c r="B565" s="157"/>
      <c r="D565" s="151" t="s">
        <v>189</v>
      </c>
      <c r="E565" s="158" t="s">
        <v>32</v>
      </c>
      <c r="F565" s="159" t="s">
        <v>3640</v>
      </c>
      <c r="H565" s="160">
        <v>24.5</v>
      </c>
      <c r="I565" s="161"/>
      <c r="L565" s="157"/>
      <c r="M565" s="162"/>
      <c r="T565" s="163"/>
      <c r="AT565" s="158" t="s">
        <v>189</v>
      </c>
      <c r="AU565" s="158" t="s">
        <v>199</v>
      </c>
      <c r="AV565" s="13" t="s">
        <v>88</v>
      </c>
      <c r="AW565" s="13" t="s">
        <v>41</v>
      </c>
      <c r="AX565" s="13" t="s">
        <v>79</v>
      </c>
      <c r="AY565" s="158" t="s">
        <v>178</v>
      </c>
    </row>
    <row r="566" spans="2:65" s="14" customFormat="1" ht="10.199999999999999">
      <c r="B566" s="164"/>
      <c r="D566" s="151" t="s">
        <v>189</v>
      </c>
      <c r="E566" s="165" t="s">
        <v>32</v>
      </c>
      <c r="F566" s="166" t="s">
        <v>192</v>
      </c>
      <c r="H566" s="167">
        <v>212.6</v>
      </c>
      <c r="I566" s="168"/>
      <c r="L566" s="164"/>
      <c r="M566" s="169"/>
      <c r="T566" s="170"/>
      <c r="AT566" s="165" t="s">
        <v>189</v>
      </c>
      <c r="AU566" s="165" t="s">
        <v>199</v>
      </c>
      <c r="AV566" s="14" t="s">
        <v>185</v>
      </c>
      <c r="AW566" s="14" t="s">
        <v>41</v>
      </c>
      <c r="AX566" s="14" t="s">
        <v>86</v>
      </c>
      <c r="AY566" s="165" t="s">
        <v>178</v>
      </c>
    </row>
    <row r="567" spans="2:65" s="1" customFormat="1" ht="33" customHeight="1">
      <c r="B567" s="34"/>
      <c r="C567" s="133" t="s">
        <v>617</v>
      </c>
      <c r="D567" s="133" t="s">
        <v>180</v>
      </c>
      <c r="E567" s="134" t="s">
        <v>3076</v>
      </c>
      <c r="F567" s="135" t="s">
        <v>3077</v>
      </c>
      <c r="G567" s="136" t="s">
        <v>234</v>
      </c>
      <c r="H567" s="137">
        <v>212.6</v>
      </c>
      <c r="I567" s="138"/>
      <c r="J567" s="139">
        <f>ROUND(I567*H567,2)</f>
        <v>0</v>
      </c>
      <c r="K567" s="135" t="s">
        <v>184</v>
      </c>
      <c r="L567" s="34"/>
      <c r="M567" s="140" t="s">
        <v>32</v>
      </c>
      <c r="N567" s="141" t="s">
        <v>50</v>
      </c>
      <c r="P567" s="142">
        <f>O567*H567</f>
        <v>0</v>
      </c>
      <c r="Q567" s="142">
        <v>0</v>
      </c>
      <c r="R567" s="142">
        <f>Q567*H567</f>
        <v>0</v>
      </c>
      <c r="S567" s="142">
        <v>0</v>
      </c>
      <c r="T567" s="143">
        <f>S567*H567</f>
        <v>0</v>
      </c>
      <c r="AR567" s="144" t="s">
        <v>185</v>
      </c>
      <c r="AT567" s="144" t="s">
        <v>180</v>
      </c>
      <c r="AU567" s="144" t="s">
        <v>199</v>
      </c>
      <c r="AY567" s="18" t="s">
        <v>178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86</v>
      </c>
      <c r="BK567" s="145">
        <f>ROUND(I567*H567,2)</f>
        <v>0</v>
      </c>
      <c r="BL567" s="18" t="s">
        <v>185</v>
      </c>
      <c r="BM567" s="144" t="s">
        <v>3717</v>
      </c>
    </row>
    <row r="568" spans="2:65" s="1" customFormat="1" ht="10.199999999999999">
      <c r="B568" s="34"/>
      <c r="D568" s="146" t="s">
        <v>187</v>
      </c>
      <c r="F568" s="147" t="s">
        <v>3079</v>
      </c>
      <c r="I568" s="148"/>
      <c r="L568" s="34"/>
      <c r="M568" s="149"/>
      <c r="T568" s="55"/>
      <c r="AT568" s="18" t="s">
        <v>187</v>
      </c>
      <c r="AU568" s="18" t="s">
        <v>199</v>
      </c>
    </row>
    <row r="569" spans="2:65" s="12" customFormat="1" ht="10.199999999999999">
      <c r="B569" s="150"/>
      <c r="D569" s="151" t="s">
        <v>189</v>
      </c>
      <c r="E569" s="152" t="s">
        <v>32</v>
      </c>
      <c r="F569" s="153" t="s">
        <v>190</v>
      </c>
      <c r="H569" s="152" t="s">
        <v>32</v>
      </c>
      <c r="I569" s="154"/>
      <c r="L569" s="150"/>
      <c r="M569" s="155"/>
      <c r="T569" s="156"/>
      <c r="AT569" s="152" t="s">
        <v>189</v>
      </c>
      <c r="AU569" s="152" t="s">
        <v>199</v>
      </c>
      <c r="AV569" s="12" t="s">
        <v>86</v>
      </c>
      <c r="AW569" s="12" t="s">
        <v>41</v>
      </c>
      <c r="AX569" s="12" t="s">
        <v>79</v>
      </c>
      <c r="AY569" s="152" t="s">
        <v>178</v>
      </c>
    </row>
    <row r="570" spans="2:65" s="12" customFormat="1" ht="10.199999999999999">
      <c r="B570" s="150"/>
      <c r="D570" s="151" t="s">
        <v>189</v>
      </c>
      <c r="E570" s="152" t="s">
        <v>32</v>
      </c>
      <c r="F570" s="153" t="s">
        <v>3556</v>
      </c>
      <c r="H570" s="152" t="s">
        <v>32</v>
      </c>
      <c r="I570" s="154"/>
      <c r="L570" s="150"/>
      <c r="M570" s="155"/>
      <c r="T570" s="156"/>
      <c r="AT570" s="152" t="s">
        <v>189</v>
      </c>
      <c r="AU570" s="152" t="s">
        <v>199</v>
      </c>
      <c r="AV570" s="12" t="s">
        <v>86</v>
      </c>
      <c r="AW570" s="12" t="s">
        <v>41</v>
      </c>
      <c r="AX570" s="12" t="s">
        <v>79</v>
      </c>
      <c r="AY570" s="152" t="s">
        <v>178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3557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199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2" customFormat="1" ht="10.199999999999999">
      <c r="B572" s="150"/>
      <c r="D572" s="151" t="s">
        <v>189</v>
      </c>
      <c r="E572" s="152" t="s">
        <v>32</v>
      </c>
      <c r="F572" s="153" t="s">
        <v>3558</v>
      </c>
      <c r="H572" s="152" t="s">
        <v>32</v>
      </c>
      <c r="I572" s="154"/>
      <c r="L572" s="150"/>
      <c r="M572" s="155"/>
      <c r="T572" s="156"/>
      <c r="AT572" s="152" t="s">
        <v>189</v>
      </c>
      <c r="AU572" s="152" t="s">
        <v>199</v>
      </c>
      <c r="AV572" s="12" t="s">
        <v>86</v>
      </c>
      <c r="AW572" s="12" t="s">
        <v>41</v>
      </c>
      <c r="AX572" s="12" t="s">
        <v>79</v>
      </c>
      <c r="AY572" s="152" t="s">
        <v>178</v>
      </c>
    </row>
    <row r="573" spans="2:65" s="12" customFormat="1" ht="10.199999999999999">
      <c r="B573" s="150"/>
      <c r="D573" s="151" t="s">
        <v>189</v>
      </c>
      <c r="E573" s="152" t="s">
        <v>32</v>
      </c>
      <c r="F573" s="153" t="s">
        <v>3638</v>
      </c>
      <c r="H573" s="152" t="s">
        <v>32</v>
      </c>
      <c r="I573" s="154"/>
      <c r="L573" s="150"/>
      <c r="M573" s="155"/>
      <c r="T573" s="156"/>
      <c r="AT573" s="152" t="s">
        <v>189</v>
      </c>
      <c r="AU573" s="152" t="s">
        <v>199</v>
      </c>
      <c r="AV573" s="12" t="s">
        <v>86</v>
      </c>
      <c r="AW573" s="12" t="s">
        <v>41</v>
      </c>
      <c r="AX573" s="12" t="s">
        <v>79</v>
      </c>
      <c r="AY573" s="152" t="s">
        <v>178</v>
      </c>
    </row>
    <row r="574" spans="2:65" s="12" customFormat="1" ht="10.199999999999999">
      <c r="B574" s="150"/>
      <c r="D574" s="151" t="s">
        <v>189</v>
      </c>
      <c r="E574" s="152" t="s">
        <v>32</v>
      </c>
      <c r="F574" s="153" t="s">
        <v>283</v>
      </c>
      <c r="H574" s="152" t="s">
        <v>32</v>
      </c>
      <c r="I574" s="154"/>
      <c r="L574" s="150"/>
      <c r="M574" s="155"/>
      <c r="T574" s="156"/>
      <c r="AT574" s="152" t="s">
        <v>189</v>
      </c>
      <c r="AU574" s="152" t="s">
        <v>199</v>
      </c>
      <c r="AV574" s="12" t="s">
        <v>86</v>
      </c>
      <c r="AW574" s="12" t="s">
        <v>41</v>
      </c>
      <c r="AX574" s="12" t="s">
        <v>79</v>
      </c>
      <c r="AY574" s="152" t="s">
        <v>178</v>
      </c>
    </row>
    <row r="575" spans="2:65" s="13" customFormat="1" ht="20.399999999999999">
      <c r="B575" s="157"/>
      <c r="D575" s="151" t="s">
        <v>189</v>
      </c>
      <c r="E575" s="158" t="s">
        <v>32</v>
      </c>
      <c r="F575" s="159" t="s">
        <v>3716</v>
      </c>
      <c r="H575" s="160">
        <v>188.1</v>
      </c>
      <c r="I575" s="161"/>
      <c r="L575" s="157"/>
      <c r="M575" s="162"/>
      <c r="T575" s="163"/>
      <c r="AT575" s="158" t="s">
        <v>189</v>
      </c>
      <c r="AU575" s="158" t="s">
        <v>199</v>
      </c>
      <c r="AV575" s="13" t="s">
        <v>88</v>
      </c>
      <c r="AW575" s="13" t="s">
        <v>41</v>
      </c>
      <c r="AX575" s="13" t="s">
        <v>79</v>
      </c>
      <c r="AY575" s="158" t="s">
        <v>178</v>
      </c>
    </row>
    <row r="576" spans="2:65" s="13" customFormat="1" ht="10.199999999999999">
      <c r="B576" s="157"/>
      <c r="D576" s="151" t="s">
        <v>189</v>
      </c>
      <c r="E576" s="158" t="s">
        <v>32</v>
      </c>
      <c r="F576" s="159" t="s">
        <v>3640</v>
      </c>
      <c r="H576" s="160">
        <v>24.5</v>
      </c>
      <c r="I576" s="161"/>
      <c r="L576" s="157"/>
      <c r="M576" s="162"/>
      <c r="T576" s="163"/>
      <c r="AT576" s="158" t="s">
        <v>189</v>
      </c>
      <c r="AU576" s="158" t="s">
        <v>199</v>
      </c>
      <c r="AV576" s="13" t="s">
        <v>88</v>
      </c>
      <c r="AW576" s="13" t="s">
        <v>41</v>
      </c>
      <c r="AX576" s="13" t="s">
        <v>79</v>
      </c>
      <c r="AY576" s="158" t="s">
        <v>178</v>
      </c>
    </row>
    <row r="577" spans="2:65" s="14" customFormat="1" ht="10.199999999999999">
      <c r="B577" s="164"/>
      <c r="D577" s="151" t="s">
        <v>189</v>
      </c>
      <c r="E577" s="165" t="s">
        <v>32</v>
      </c>
      <c r="F577" s="166" t="s">
        <v>192</v>
      </c>
      <c r="H577" s="167">
        <v>212.6</v>
      </c>
      <c r="I577" s="168"/>
      <c r="L577" s="164"/>
      <c r="M577" s="169"/>
      <c r="T577" s="170"/>
      <c r="AT577" s="165" t="s">
        <v>189</v>
      </c>
      <c r="AU577" s="165" t="s">
        <v>199</v>
      </c>
      <c r="AV577" s="14" t="s">
        <v>185</v>
      </c>
      <c r="AW577" s="14" t="s">
        <v>41</v>
      </c>
      <c r="AX577" s="14" t="s">
        <v>86</v>
      </c>
      <c r="AY577" s="165" t="s">
        <v>178</v>
      </c>
    </row>
    <row r="578" spans="2:65" s="1" customFormat="1" ht="49.05" customHeight="1">
      <c r="B578" s="34"/>
      <c r="C578" s="133" t="s">
        <v>625</v>
      </c>
      <c r="D578" s="133" t="s">
        <v>180</v>
      </c>
      <c r="E578" s="134" t="s">
        <v>608</v>
      </c>
      <c r="F578" s="135" t="s">
        <v>609</v>
      </c>
      <c r="G578" s="136" t="s">
        <v>234</v>
      </c>
      <c r="H578" s="137">
        <v>274.39999999999998</v>
      </c>
      <c r="I578" s="138"/>
      <c r="J578" s="139">
        <f>ROUND(I578*H578,2)</f>
        <v>0</v>
      </c>
      <c r="K578" s="135" t="s">
        <v>184</v>
      </c>
      <c r="L578" s="34"/>
      <c r="M578" s="140" t="s">
        <v>32</v>
      </c>
      <c r="N578" s="141" t="s">
        <v>50</v>
      </c>
      <c r="P578" s="142">
        <f>O578*H578</f>
        <v>0</v>
      </c>
      <c r="Q578" s="142">
        <v>0</v>
      </c>
      <c r="R578" s="142">
        <f>Q578*H578</f>
        <v>0</v>
      </c>
      <c r="S578" s="142">
        <v>0</v>
      </c>
      <c r="T578" s="143">
        <f>S578*H578</f>
        <v>0</v>
      </c>
      <c r="AR578" s="144" t="s">
        <v>185</v>
      </c>
      <c r="AT578" s="144" t="s">
        <v>180</v>
      </c>
      <c r="AU578" s="144" t="s">
        <v>199</v>
      </c>
      <c r="AY578" s="18" t="s">
        <v>178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8" t="s">
        <v>86</v>
      </c>
      <c r="BK578" s="145">
        <f>ROUND(I578*H578,2)</f>
        <v>0</v>
      </c>
      <c r="BL578" s="18" t="s">
        <v>185</v>
      </c>
      <c r="BM578" s="144" t="s">
        <v>3718</v>
      </c>
    </row>
    <row r="579" spans="2:65" s="1" customFormat="1" ht="10.199999999999999">
      <c r="B579" s="34"/>
      <c r="D579" s="146" t="s">
        <v>187</v>
      </c>
      <c r="F579" s="147" t="s">
        <v>611</v>
      </c>
      <c r="I579" s="148"/>
      <c r="L579" s="34"/>
      <c r="M579" s="149"/>
      <c r="T579" s="55"/>
      <c r="AT579" s="18" t="s">
        <v>187</v>
      </c>
      <c r="AU579" s="18" t="s">
        <v>199</v>
      </c>
    </row>
    <row r="580" spans="2:65" s="12" customFormat="1" ht="10.199999999999999">
      <c r="B580" s="150"/>
      <c r="D580" s="151" t="s">
        <v>189</v>
      </c>
      <c r="E580" s="152" t="s">
        <v>32</v>
      </c>
      <c r="F580" s="153" t="s">
        <v>190</v>
      </c>
      <c r="H580" s="152" t="s">
        <v>32</v>
      </c>
      <c r="I580" s="154"/>
      <c r="L580" s="150"/>
      <c r="M580" s="155"/>
      <c r="T580" s="156"/>
      <c r="AT580" s="152" t="s">
        <v>189</v>
      </c>
      <c r="AU580" s="152" t="s">
        <v>199</v>
      </c>
      <c r="AV580" s="12" t="s">
        <v>86</v>
      </c>
      <c r="AW580" s="12" t="s">
        <v>41</v>
      </c>
      <c r="AX580" s="12" t="s">
        <v>79</v>
      </c>
      <c r="AY580" s="152" t="s">
        <v>178</v>
      </c>
    </row>
    <row r="581" spans="2:65" s="12" customFormat="1" ht="10.199999999999999">
      <c r="B581" s="150"/>
      <c r="D581" s="151" t="s">
        <v>189</v>
      </c>
      <c r="E581" s="152" t="s">
        <v>32</v>
      </c>
      <c r="F581" s="153" t="s">
        <v>3556</v>
      </c>
      <c r="H581" s="152" t="s">
        <v>32</v>
      </c>
      <c r="I581" s="154"/>
      <c r="L581" s="150"/>
      <c r="M581" s="155"/>
      <c r="T581" s="156"/>
      <c r="AT581" s="152" t="s">
        <v>189</v>
      </c>
      <c r="AU581" s="152" t="s">
        <v>199</v>
      </c>
      <c r="AV581" s="12" t="s">
        <v>86</v>
      </c>
      <c r="AW581" s="12" t="s">
        <v>41</v>
      </c>
      <c r="AX581" s="12" t="s">
        <v>79</v>
      </c>
      <c r="AY581" s="152" t="s">
        <v>178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3557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199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3558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199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3638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199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2" customFormat="1" ht="10.199999999999999">
      <c r="B585" s="150"/>
      <c r="D585" s="151" t="s">
        <v>189</v>
      </c>
      <c r="E585" s="152" t="s">
        <v>32</v>
      </c>
      <c r="F585" s="153" t="s">
        <v>523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199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3" customFormat="1" ht="10.199999999999999">
      <c r="B586" s="157"/>
      <c r="D586" s="151" t="s">
        <v>189</v>
      </c>
      <c r="E586" s="158" t="s">
        <v>32</v>
      </c>
      <c r="F586" s="159" t="s">
        <v>3691</v>
      </c>
      <c r="H586" s="160">
        <v>239.4</v>
      </c>
      <c r="I586" s="161"/>
      <c r="L586" s="157"/>
      <c r="M586" s="162"/>
      <c r="T586" s="163"/>
      <c r="AT586" s="158" t="s">
        <v>189</v>
      </c>
      <c r="AU586" s="158" t="s">
        <v>199</v>
      </c>
      <c r="AV586" s="13" t="s">
        <v>88</v>
      </c>
      <c r="AW586" s="13" t="s">
        <v>41</v>
      </c>
      <c r="AX586" s="13" t="s">
        <v>79</v>
      </c>
      <c r="AY586" s="158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3689</v>
      </c>
      <c r="H587" s="160">
        <v>35</v>
      </c>
      <c r="I587" s="161"/>
      <c r="L587" s="157"/>
      <c r="M587" s="162"/>
      <c r="T587" s="163"/>
      <c r="AT587" s="158" t="s">
        <v>189</v>
      </c>
      <c r="AU587" s="158" t="s">
        <v>199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4" customFormat="1" ht="10.199999999999999">
      <c r="B588" s="164"/>
      <c r="D588" s="151" t="s">
        <v>189</v>
      </c>
      <c r="E588" s="165" t="s">
        <v>32</v>
      </c>
      <c r="F588" s="166" t="s">
        <v>192</v>
      </c>
      <c r="H588" s="167">
        <v>274.39999999999998</v>
      </c>
      <c r="I588" s="168"/>
      <c r="L588" s="164"/>
      <c r="M588" s="169"/>
      <c r="T588" s="170"/>
      <c r="AT588" s="165" t="s">
        <v>189</v>
      </c>
      <c r="AU588" s="165" t="s">
        <v>199</v>
      </c>
      <c r="AV588" s="14" t="s">
        <v>185</v>
      </c>
      <c r="AW588" s="14" t="s">
        <v>41</v>
      </c>
      <c r="AX588" s="14" t="s">
        <v>86</v>
      </c>
      <c r="AY588" s="165" t="s">
        <v>178</v>
      </c>
    </row>
    <row r="589" spans="2:65" s="1" customFormat="1" ht="24.15" customHeight="1">
      <c r="B589" s="34"/>
      <c r="C589" s="133" t="s">
        <v>630</v>
      </c>
      <c r="D589" s="133" t="s">
        <v>180</v>
      </c>
      <c r="E589" s="134" t="s">
        <v>613</v>
      </c>
      <c r="F589" s="135" t="s">
        <v>614</v>
      </c>
      <c r="G589" s="136" t="s">
        <v>234</v>
      </c>
      <c r="H589" s="137">
        <v>212.6</v>
      </c>
      <c r="I589" s="138"/>
      <c r="J589" s="139">
        <f>ROUND(I589*H589,2)</f>
        <v>0</v>
      </c>
      <c r="K589" s="135" t="s">
        <v>184</v>
      </c>
      <c r="L589" s="34"/>
      <c r="M589" s="140" t="s">
        <v>32</v>
      </c>
      <c r="N589" s="141" t="s">
        <v>50</v>
      </c>
      <c r="P589" s="142">
        <f>O589*H589</f>
        <v>0</v>
      </c>
      <c r="Q589" s="142">
        <v>0</v>
      </c>
      <c r="R589" s="142">
        <f>Q589*H589</f>
        <v>0</v>
      </c>
      <c r="S589" s="142">
        <v>0</v>
      </c>
      <c r="T589" s="143">
        <f>S589*H589</f>
        <v>0</v>
      </c>
      <c r="AR589" s="144" t="s">
        <v>185</v>
      </c>
      <c r="AT589" s="144" t="s">
        <v>180</v>
      </c>
      <c r="AU589" s="144" t="s">
        <v>199</v>
      </c>
      <c r="AY589" s="18" t="s">
        <v>178</v>
      </c>
      <c r="BE589" s="145">
        <f>IF(N589="základní",J589,0)</f>
        <v>0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8" t="s">
        <v>86</v>
      </c>
      <c r="BK589" s="145">
        <f>ROUND(I589*H589,2)</f>
        <v>0</v>
      </c>
      <c r="BL589" s="18" t="s">
        <v>185</v>
      </c>
      <c r="BM589" s="144" t="s">
        <v>3719</v>
      </c>
    </row>
    <row r="590" spans="2:65" s="1" customFormat="1" ht="10.199999999999999">
      <c r="B590" s="34"/>
      <c r="D590" s="146" t="s">
        <v>187</v>
      </c>
      <c r="F590" s="147" t="s">
        <v>616</v>
      </c>
      <c r="I590" s="148"/>
      <c r="L590" s="34"/>
      <c r="M590" s="149"/>
      <c r="T590" s="55"/>
      <c r="AT590" s="18" t="s">
        <v>187</v>
      </c>
      <c r="AU590" s="18" t="s">
        <v>199</v>
      </c>
    </row>
    <row r="591" spans="2:65" s="12" customFormat="1" ht="10.199999999999999">
      <c r="B591" s="150"/>
      <c r="D591" s="151" t="s">
        <v>189</v>
      </c>
      <c r="E591" s="152" t="s">
        <v>32</v>
      </c>
      <c r="F591" s="153" t="s">
        <v>190</v>
      </c>
      <c r="H591" s="152" t="s">
        <v>32</v>
      </c>
      <c r="I591" s="154"/>
      <c r="L591" s="150"/>
      <c r="M591" s="155"/>
      <c r="T591" s="156"/>
      <c r="AT591" s="152" t="s">
        <v>189</v>
      </c>
      <c r="AU591" s="152" t="s">
        <v>199</v>
      </c>
      <c r="AV591" s="12" t="s">
        <v>86</v>
      </c>
      <c r="AW591" s="12" t="s">
        <v>41</v>
      </c>
      <c r="AX591" s="12" t="s">
        <v>79</v>
      </c>
      <c r="AY591" s="152" t="s">
        <v>178</v>
      </c>
    </row>
    <row r="592" spans="2:65" s="12" customFormat="1" ht="10.199999999999999">
      <c r="B592" s="150"/>
      <c r="D592" s="151" t="s">
        <v>189</v>
      </c>
      <c r="E592" s="152" t="s">
        <v>32</v>
      </c>
      <c r="F592" s="153" t="s">
        <v>3556</v>
      </c>
      <c r="H592" s="152" t="s">
        <v>32</v>
      </c>
      <c r="I592" s="154"/>
      <c r="L592" s="150"/>
      <c r="M592" s="155"/>
      <c r="T592" s="156"/>
      <c r="AT592" s="152" t="s">
        <v>189</v>
      </c>
      <c r="AU592" s="152" t="s">
        <v>199</v>
      </c>
      <c r="AV592" s="12" t="s">
        <v>86</v>
      </c>
      <c r="AW592" s="12" t="s">
        <v>41</v>
      </c>
      <c r="AX592" s="12" t="s">
        <v>79</v>
      </c>
      <c r="AY592" s="152" t="s">
        <v>178</v>
      </c>
    </row>
    <row r="593" spans="2:65" s="12" customFormat="1" ht="10.199999999999999">
      <c r="B593" s="150"/>
      <c r="D593" s="151" t="s">
        <v>189</v>
      </c>
      <c r="E593" s="152" t="s">
        <v>32</v>
      </c>
      <c r="F593" s="153" t="s">
        <v>3557</v>
      </c>
      <c r="H593" s="152" t="s">
        <v>32</v>
      </c>
      <c r="I593" s="154"/>
      <c r="L593" s="150"/>
      <c r="M593" s="155"/>
      <c r="T593" s="156"/>
      <c r="AT593" s="152" t="s">
        <v>189</v>
      </c>
      <c r="AU593" s="152" t="s">
        <v>199</v>
      </c>
      <c r="AV593" s="12" t="s">
        <v>86</v>
      </c>
      <c r="AW593" s="12" t="s">
        <v>41</v>
      </c>
      <c r="AX593" s="12" t="s">
        <v>79</v>
      </c>
      <c r="AY593" s="152" t="s">
        <v>178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3558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199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3638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199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2" customFormat="1" ht="10.199999999999999">
      <c r="B596" s="150"/>
      <c r="D596" s="151" t="s">
        <v>189</v>
      </c>
      <c r="E596" s="152" t="s">
        <v>32</v>
      </c>
      <c r="F596" s="153" t="s">
        <v>283</v>
      </c>
      <c r="H596" s="152" t="s">
        <v>32</v>
      </c>
      <c r="I596" s="154"/>
      <c r="L596" s="150"/>
      <c r="M596" s="155"/>
      <c r="T596" s="156"/>
      <c r="AT596" s="152" t="s">
        <v>189</v>
      </c>
      <c r="AU596" s="152" t="s">
        <v>199</v>
      </c>
      <c r="AV596" s="12" t="s">
        <v>86</v>
      </c>
      <c r="AW596" s="12" t="s">
        <v>41</v>
      </c>
      <c r="AX596" s="12" t="s">
        <v>79</v>
      </c>
      <c r="AY596" s="152" t="s">
        <v>178</v>
      </c>
    </row>
    <row r="597" spans="2:65" s="13" customFormat="1" ht="10.199999999999999">
      <c r="B597" s="157"/>
      <c r="D597" s="151" t="s">
        <v>189</v>
      </c>
      <c r="E597" s="158" t="s">
        <v>32</v>
      </c>
      <c r="F597" s="159" t="s">
        <v>3686</v>
      </c>
      <c r="H597" s="160">
        <v>188.1</v>
      </c>
      <c r="I597" s="161"/>
      <c r="L597" s="157"/>
      <c r="M597" s="162"/>
      <c r="T597" s="163"/>
      <c r="AT597" s="158" t="s">
        <v>189</v>
      </c>
      <c r="AU597" s="158" t="s">
        <v>199</v>
      </c>
      <c r="AV597" s="13" t="s">
        <v>88</v>
      </c>
      <c r="AW597" s="13" t="s">
        <v>41</v>
      </c>
      <c r="AX597" s="13" t="s">
        <v>79</v>
      </c>
      <c r="AY597" s="158" t="s">
        <v>178</v>
      </c>
    </row>
    <row r="598" spans="2:65" s="13" customFormat="1" ht="10.199999999999999">
      <c r="B598" s="157"/>
      <c r="D598" s="151" t="s">
        <v>189</v>
      </c>
      <c r="E598" s="158" t="s">
        <v>32</v>
      </c>
      <c r="F598" s="159" t="s">
        <v>3640</v>
      </c>
      <c r="H598" s="160">
        <v>24.5</v>
      </c>
      <c r="I598" s="161"/>
      <c r="L598" s="157"/>
      <c r="M598" s="162"/>
      <c r="T598" s="163"/>
      <c r="AT598" s="158" t="s">
        <v>189</v>
      </c>
      <c r="AU598" s="158" t="s">
        <v>199</v>
      </c>
      <c r="AV598" s="13" t="s">
        <v>88</v>
      </c>
      <c r="AW598" s="13" t="s">
        <v>41</v>
      </c>
      <c r="AX598" s="13" t="s">
        <v>79</v>
      </c>
      <c r="AY598" s="158" t="s">
        <v>178</v>
      </c>
    </row>
    <row r="599" spans="2:65" s="14" customFormat="1" ht="10.199999999999999">
      <c r="B599" s="164"/>
      <c r="D599" s="151" t="s">
        <v>189</v>
      </c>
      <c r="E599" s="165" t="s">
        <v>32</v>
      </c>
      <c r="F599" s="166" t="s">
        <v>192</v>
      </c>
      <c r="H599" s="167">
        <v>212.6</v>
      </c>
      <c r="I599" s="168"/>
      <c r="L599" s="164"/>
      <c r="M599" s="169"/>
      <c r="T599" s="170"/>
      <c r="AT599" s="165" t="s">
        <v>189</v>
      </c>
      <c r="AU599" s="165" t="s">
        <v>199</v>
      </c>
      <c r="AV599" s="14" t="s">
        <v>185</v>
      </c>
      <c r="AW599" s="14" t="s">
        <v>41</v>
      </c>
      <c r="AX599" s="14" t="s">
        <v>86</v>
      </c>
      <c r="AY599" s="165" t="s">
        <v>178</v>
      </c>
    </row>
    <row r="600" spans="2:65" s="1" customFormat="1" ht="24.15" customHeight="1">
      <c r="B600" s="34"/>
      <c r="C600" s="133" t="s">
        <v>635</v>
      </c>
      <c r="D600" s="133" t="s">
        <v>180</v>
      </c>
      <c r="E600" s="134" t="s">
        <v>618</v>
      </c>
      <c r="F600" s="135" t="s">
        <v>619</v>
      </c>
      <c r="G600" s="136" t="s">
        <v>234</v>
      </c>
      <c r="H600" s="137">
        <v>603.1</v>
      </c>
      <c r="I600" s="138"/>
      <c r="J600" s="139">
        <f>ROUND(I600*H600,2)</f>
        <v>0</v>
      </c>
      <c r="K600" s="135" t="s">
        <v>184</v>
      </c>
      <c r="L600" s="34"/>
      <c r="M600" s="140" t="s">
        <v>32</v>
      </c>
      <c r="N600" s="141" t="s">
        <v>50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185</v>
      </c>
      <c r="AT600" s="144" t="s">
        <v>180</v>
      </c>
      <c r="AU600" s="144" t="s">
        <v>199</v>
      </c>
      <c r="AY600" s="18" t="s">
        <v>178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86</v>
      </c>
      <c r="BK600" s="145">
        <f>ROUND(I600*H600,2)</f>
        <v>0</v>
      </c>
      <c r="BL600" s="18" t="s">
        <v>185</v>
      </c>
      <c r="BM600" s="144" t="s">
        <v>3720</v>
      </c>
    </row>
    <row r="601" spans="2:65" s="1" customFormat="1" ht="10.199999999999999">
      <c r="B601" s="34"/>
      <c r="D601" s="146" t="s">
        <v>187</v>
      </c>
      <c r="F601" s="147" t="s">
        <v>621</v>
      </c>
      <c r="I601" s="148"/>
      <c r="L601" s="34"/>
      <c r="M601" s="149"/>
      <c r="T601" s="55"/>
      <c r="AT601" s="18" t="s">
        <v>187</v>
      </c>
      <c r="AU601" s="18" t="s">
        <v>199</v>
      </c>
    </row>
    <row r="602" spans="2:65" s="12" customFormat="1" ht="10.199999999999999">
      <c r="B602" s="150"/>
      <c r="D602" s="151" t="s">
        <v>189</v>
      </c>
      <c r="E602" s="152" t="s">
        <v>32</v>
      </c>
      <c r="F602" s="153" t="s">
        <v>190</v>
      </c>
      <c r="H602" s="152" t="s">
        <v>32</v>
      </c>
      <c r="I602" s="154"/>
      <c r="L602" s="150"/>
      <c r="M602" s="155"/>
      <c r="T602" s="156"/>
      <c r="AT602" s="152" t="s">
        <v>189</v>
      </c>
      <c r="AU602" s="152" t="s">
        <v>199</v>
      </c>
      <c r="AV602" s="12" t="s">
        <v>86</v>
      </c>
      <c r="AW602" s="12" t="s">
        <v>41</v>
      </c>
      <c r="AX602" s="12" t="s">
        <v>79</v>
      </c>
      <c r="AY602" s="152" t="s">
        <v>178</v>
      </c>
    </row>
    <row r="603" spans="2:65" s="12" customFormat="1" ht="10.199999999999999">
      <c r="B603" s="150"/>
      <c r="D603" s="151" t="s">
        <v>189</v>
      </c>
      <c r="E603" s="152" t="s">
        <v>32</v>
      </c>
      <c r="F603" s="153" t="s">
        <v>3556</v>
      </c>
      <c r="H603" s="152" t="s">
        <v>32</v>
      </c>
      <c r="I603" s="154"/>
      <c r="L603" s="150"/>
      <c r="M603" s="155"/>
      <c r="T603" s="156"/>
      <c r="AT603" s="152" t="s">
        <v>189</v>
      </c>
      <c r="AU603" s="152" t="s">
        <v>199</v>
      </c>
      <c r="AV603" s="12" t="s">
        <v>86</v>
      </c>
      <c r="AW603" s="12" t="s">
        <v>41</v>
      </c>
      <c r="AX603" s="12" t="s">
        <v>79</v>
      </c>
      <c r="AY603" s="152" t="s">
        <v>178</v>
      </c>
    </row>
    <row r="604" spans="2:65" s="12" customFormat="1" ht="10.199999999999999">
      <c r="B604" s="150"/>
      <c r="D604" s="151" t="s">
        <v>189</v>
      </c>
      <c r="E604" s="152" t="s">
        <v>32</v>
      </c>
      <c r="F604" s="153" t="s">
        <v>3557</v>
      </c>
      <c r="H604" s="152" t="s">
        <v>32</v>
      </c>
      <c r="I604" s="154"/>
      <c r="L604" s="150"/>
      <c r="M604" s="155"/>
      <c r="T604" s="156"/>
      <c r="AT604" s="152" t="s">
        <v>189</v>
      </c>
      <c r="AU604" s="152" t="s">
        <v>199</v>
      </c>
      <c r="AV604" s="12" t="s">
        <v>86</v>
      </c>
      <c r="AW604" s="12" t="s">
        <v>41</v>
      </c>
      <c r="AX604" s="12" t="s">
        <v>79</v>
      </c>
      <c r="AY604" s="152" t="s">
        <v>178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3558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199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2" customFormat="1" ht="10.199999999999999">
      <c r="B606" s="150"/>
      <c r="D606" s="151" t="s">
        <v>189</v>
      </c>
      <c r="E606" s="152" t="s">
        <v>32</v>
      </c>
      <c r="F606" s="153" t="s">
        <v>3638</v>
      </c>
      <c r="H606" s="152" t="s">
        <v>32</v>
      </c>
      <c r="I606" s="154"/>
      <c r="L606" s="150"/>
      <c r="M606" s="155"/>
      <c r="T606" s="156"/>
      <c r="AT606" s="152" t="s">
        <v>189</v>
      </c>
      <c r="AU606" s="152" t="s">
        <v>199</v>
      </c>
      <c r="AV606" s="12" t="s">
        <v>86</v>
      </c>
      <c r="AW606" s="12" t="s">
        <v>41</v>
      </c>
      <c r="AX606" s="12" t="s">
        <v>79</v>
      </c>
      <c r="AY606" s="152" t="s">
        <v>178</v>
      </c>
    </row>
    <row r="607" spans="2:65" s="12" customFormat="1" ht="10.199999999999999">
      <c r="B607" s="150"/>
      <c r="D607" s="151" t="s">
        <v>189</v>
      </c>
      <c r="E607" s="152" t="s">
        <v>32</v>
      </c>
      <c r="F607" s="153" t="s">
        <v>537</v>
      </c>
      <c r="H607" s="152" t="s">
        <v>32</v>
      </c>
      <c r="I607" s="154"/>
      <c r="L607" s="150"/>
      <c r="M607" s="155"/>
      <c r="T607" s="156"/>
      <c r="AT607" s="152" t="s">
        <v>189</v>
      </c>
      <c r="AU607" s="152" t="s">
        <v>199</v>
      </c>
      <c r="AV607" s="12" t="s">
        <v>86</v>
      </c>
      <c r="AW607" s="12" t="s">
        <v>41</v>
      </c>
      <c r="AX607" s="12" t="s">
        <v>79</v>
      </c>
      <c r="AY607" s="152" t="s">
        <v>178</v>
      </c>
    </row>
    <row r="608" spans="2:65" s="13" customFormat="1" ht="20.399999999999999">
      <c r="B608" s="157"/>
      <c r="D608" s="151" t="s">
        <v>189</v>
      </c>
      <c r="E608" s="158" t="s">
        <v>32</v>
      </c>
      <c r="F608" s="159" t="s">
        <v>3693</v>
      </c>
      <c r="H608" s="160">
        <v>328.7</v>
      </c>
      <c r="I608" s="161"/>
      <c r="L608" s="157"/>
      <c r="M608" s="162"/>
      <c r="T608" s="163"/>
      <c r="AT608" s="158" t="s">
        <v>189</v>
      </c>
      <c r="AU608" s="158" t="s">
        <v>199</v>
      </c>
      <c r="AV608" s="13" t="s">
        <v>88</v>
      </c>
      <c r="AW608" s="13" t="s">
        <v>41</v>
      </c>
      <c r="AX608" s="13" t="s">
        <v>79</v>
      </c>
      <c r="AY608" s="158" t="s">
        <v>178</v>
      </c>
    </row>
    <row r="609" spans="2:65" s="12" customFormat="1" ht="10.199999999999999">
      <c r="B609" s="150"/>
      <c r="D609" s="151" t="s">
        <v>189</v>
      </c>
      <c r="E609" s="152" t="s">
        <v>32</v>
      </c>
      <c r="F609" s="153" t="s">
        <v>523</v>
      </c>
      <c r="H609" s="152" t="s">
        <v>32</v>
      </c>
      <c r="I609" s="154"/>
      <c r="L609" s="150"/>
      <c r="M609" s="155"/>
      <c r="T609" s="156"/>
      <c r="AT609" s="152" t="s">
        <v>189</v>
      </c>
      <c r="AU609" s="152" t="s">
        <v>199</v>
      </c>
      <c r="AV609" s="12" t="s">
        <v>86</v>
      </c>
      <c r="AW609" s="12" t="s">
        <v>41</v>
      </c>
      <c r="AX609" s="12" t="s">
        <v>79</v>
      </c>
      <c r="AY609" s="152" t="s">
        <v>178</v>
      </c>
    </row>
    <row r="610" spans="2:65" s="13" customFormat="1" ht="10.199999999999999">
      <c r="B610" s="157"/>
      <c r="D610" s="151" t="s">
        <v>189</v>
      </c>
      <c r="E610" s="158" t="s">
        <v>32</v>
      </c>
      <c r="F610" s="159" t="s">
        <v>3688</v>
      </c>
      <c r="H610" s="160">
        <v>239.4</v>
      </c>
      <c r="I610" s="161"/>
      <c r="L610" s="157"/>
      <c r="M610" s="162"/>
      <c r="T610" s="163"/>
      <c r="AT610" s="158" t="s">
        <v>189</v>
      </c>
      <c r="AU610" s="158" t="s">
        <v>199</v>
      </c>
      <c r="AV610" s="13" t="s">
        <v>88</v>
      </c>
      <c r="AW610" s="13" t="s">
        <v>41</v>
      </c>
      <c r="AX610" s="13" t="s">
        <v>79</v>
      </c>
      <c r="AY610" s="158" t="s">
        <v>178</v>
      </c>
    </row>
    <row r="611" spans="2:65" s="13" customFormat="1" ht="10.199999999999999">
      <c r="B611" s="157"/>
      <c r="D611" s="151" t="s">
        <v>189</v>
      </c>
      <c r="E611" s="158" t="s">
        <v>32</v>
      </c>
      <c r="F611" s="159" t="s">
        <v>3689</v>
      </c>
      <c r="H611" s="160">
        <v>35</v>
      </c>
      <c r="I611" s="161"/>
      <c r="L611" s="157"/>
      <c r="M611" s="162"/>
      <c r="T611" s="163"/>
      <c r="AT611" s="158" t="s">
        <v>189</v>
      </c>
      <c r="AU611" s="158" t="s">
        <v>199</v>
      </c>
      <c r="AV611" s="13" t="s">
        <v>88</v>
      </c>
      <c r="AW611" s="13" t="s">
        <v>41</v>
      </c>
      <c r="AX611" s="13" t="s">
        <v>79</v>
      </c>
      <c r="AY611" s="158" t="s">
        <v>178</v>
      </c>
    </row>
    <row r="612" spans="2:65" s="14" customFormat="1" ht="10.199999999999999">
      <c r="B612" s="164"/>
      <c r="D612" s="151" t="s">
        <v>189</v>
      </c>
      <c r="E612" s="165" t="s">
        <v>32</v>
      </c>
      <c r="F612" s="166" t="s">
        <v>192</v>
      </c>
      <c r="H612" s="167">
        <v>603.1</v>
      </c>
      <c r="I612" s="168"/>
      <c r="L612" s="164"/>
      <c r="M612" s="169"/>
      <c r="T612" s="170"/>
      <c r="AT612" s="165" t="s">
        <v>189</v>
      </c>
      <c r="AU612" s="165" t="s">
        <v>199</v>
      </c>
      <c r="AV612" s="14" t="s">
        <v>185</v>
      </c>
      <c r="AW612" s="14" t="s">
        <v>41</v>
      </c>
      <c r="AX612" s="14" t="s">
        <v>86</v>
      </c>
      <c r="AY612" s="165" t="s">
        <v>178</v>
      </c>
    </row>
    <row r="613" spans="2:65" s="1" customFormat="1" ht="44.25" customHeight="1">
      <c r="B613" s="34"/>
      <c r="C613" s="133" t="s">
        <v>641</v>
      </c>
      <c r="D613" s="133" t="s">
        <v>180</v>
      </c>
      <c r="E613" s="134" t="s">
        <v>626</v>
      </c>
      <c r="F613" s="135" t="s">
        <v>627</v>
      </c>
      <c r="G613" s="136" t="s">
        <v>234</v>
      </c>
      <c r="H613" s="137">
        <v>328.7</v>
      </c>
      <c r="I613" s="138"/>
      <c r="J613" s="139">
        <f>ROUND(I613*H613,2)</f>
        <v>0</v>
      </c>
      <c r="K613" s="135" t="s">
        <v>184</v>
      </c>
      <c r="L613" s="34"/>
      <c r="M613" s="140" t="s">
        <v>32</v>
      </c>
      <c r="N613" s="141" t="s">
        <v>50</v>
      </c>
      <c r="P613" s="142">
        <f>O613*H613</f>
        <v>0</v>
      </c>
      <c r="Q613" s="142">
        <v>0</v>
      </c>
      <c r="R613" s="142">
        <f>Q613*H613</f>
        <v>0</v>
      </c>
      <c r="S613" s="142">
        <v>0</v>
      </c>
      <c r="T613" s="143">
        <f>S613*H613</f>
        <v>0</v>
      </c>
      <c r="AR613" s="144" t="s">
        <v>185</v>
      </c>
      <c r="AT613" s="144" t="s">
        <v>180</v>
      </c>
      <c r="AU613" s="144" t="s">
        <v>199</v>
      </c>
      <c r="AY613" s="18" t="s">
        <v>178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86</v>
      </c>
      <c r="BK613" s="145">
        <f>ROUND(I613*H613,2)</f>
        <v>0</v>
      </c>
      <c r="BL613" s="18" t="s">
        <v>185</v>
      </c>
      <c r="BM613" s="144" t="s">
        <v>3721</v>
      </c>
    </row>
    <row r="614" spans="2:65" s="1" customFormat="1" ht="10.199999999999999">
      <c r="B614" s="34"/>
      <c r="D614" s="146" t="s">
        <v>187</v>
      </c>
      <c r="F614" s="147" t="s">
        <v>629</v>
      </c>
      <c r="I614" s="148"/>
      <c r="L614" s="34"/>
      <c r="M614" s="149"/>
      <c r="T614" s="55"/>
      <c r="AT614" s="18" t="s">
        <v>187</v>
      </c>
      <c r="AU614" s="18" t="s">
        <v>199</v>
      </c>
    </row>
    <row r="615" spans="2:65" s="12" customFormat="1" ht="10.199999999999999">
      <c r="B615" s="150"/>
      <c r="D615" s="151" t="s">
        <v>189</v>
      </c>
      <c r="E615" s="152" t="s">
        <v>32</v>
      </c>
      <c r="F615" s="153" t="s">
        <v>190</v>
      </c>
      <c r="H615" s="152" t="s">
        <v>32</v>
      </c>
      <c r="I615" s="154"/>
      <c r="L615" s="150"/>
      <c r="M615" s="155"/>
      <c r="T615" s="156"/>
      <c r="AT615" s="152" t="s">
        <v>189</v>
      </c>
      <c r="AU615" s="152" t="s">
        <v>199</v>
      </c>
      <c r="AV615" s="12" t="s">
        <v>86</v>
      </c>
      <c r="AW615" s="12" t="s">
        <v>41</v>
      </c>
      <c r="AX615" s="12" t="s">
        <v>79</v>
      </c>
      <c r="AY615" s="152" t="s">
        <v>178</v>
      </c>
    </row>
    <row r="616" spans="2:65" s="12" customFormat="1" ht="10.199999999999999">
      <c r="B616" s="150"/>
      <c r="D616" s="151" t="s">
        <v>189</v>
      </c>
      <c r="E616" s="152" t="s">
        <v>32</v>
      </c>
      <c r="F616" s="153" t="s">
        <v>3556</v>
      </c>
      <c r="H616" s="152" t="s">
        <v>32</v>
      </c>
      <c r="I616" s="154"/>
      <c r="L616" s="150"/>
      <c r="M616" s="155"/>
      <c r="T616" s="156"/>
      <c r="AT616" s="152" t="s">
        <v>189</v>
      </c>
      <c r="AU616" s="152" t="s">
        <v>199</v>
      </c>
      <c r="AV616" s="12" t="s">
        <v>86</v>
      </c>
      <c r="AW616" s="12" t="s">
        <v>41</v>
      </c>
      <c r="AX616" s="12" t="s">
        <v>79</v>
      </c>
      <c r="AY616" s="152" t="s">
        <v>178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3557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199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2" customFormat="1" ht="10.199999999999999">
      <c r="B618" s="150"/>
      <c r="D618" s="151" t="s">
        <v>189</v>
      </c>
      <c r="E618" s="152" t="s">
        <v>32</v>
      </c>
      <c r="F618" s="153" t="s">
        <v>3558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199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65" s="12" customFormat="1" ht="10.199999999999999">
      <c r="B619" s="150"/>
      <c r="D619" s="151" t="s">
        <v>189</v>
      </c>
      <c r="E619" s="152" t="s">
        <v>32</v>
      </c>
      <c r="F619" s="153" t="s">
        <v>3638</v>
      </c>
      <c r="H619" s="152" t="s">
        <v>32</v>
      </c>
      <c r="I619" s="154"/>
      <c r="L619" s="150"/>
      <c r="M619" s="155"/>
      <c r="T619" s="156"/>
      <c r="AT619" s="152" t="s">
        <v>189</v>
      </c>
      <c r="AU619" s="152" t="s">
        <v>199</v>
      </c>
      <c r="AV619" s="12" t="s">
        <v>86</v>
      </c>
      <c r="AW619" s="12" t="s">
        <v>41</v>
      </c>
      <c r="AX619" s="12" t="s">
        <v>79</v>
      </c>
      <c r="AY619" s="152" t="s">
        <v>178</v>
      </c>
    </row>
    <row r="620" spans="2:65" s="12" customFormat="1" ht="10.199999999999999">
      <c r="B620" s="150"/>
      <c r="D620" s="151" t="s">
        <v>189</v>
      </c>
      <c r="E620" s="152" t="s">
        <v>32</v>
      </c>
      <c r="F620" s="153" t="s">
        <v>537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199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3" customFormat="1" ht="20.399999999999999">
      <c r="B621" s="157"/>
      <c r="D621" s="151" t="s">
        <v>189</v>
      </c>
      <c r="E621" s="158" t="s">
        <v>32</v>
      </c>
      <c r="F621" s="159" t="s">
        <v>3693</v>
      </c>
      <c r="H621" s="160">
        <v>328.7</v>
      </c>
      <c r="I621" s="161"/>
      <c r="L621" s="157"/>
      <c r="M621" s="162"/>
      <c r="T621" s="163"/>
      <c r="AT621" s="158" t="s">
        <v>189</v>
      </c>
      <c r="AU621" s="158" t="s">
        <v>199</v>
      </c>
      <c r="AV621" s="13" t="s">
        <v>88</v>
      </c>
      <c r="AW621" s="13" t="s">
        <v>41</v>
      </c>
      <c r="AX621" s="13" t="s">
        <v>79</v>
      </c>
      <c r="AY621" s="158" t="s">
        <v>178</v>
      </c>
    </row>
    <row r="622" spans="2:65" s="14" customFormat="1" ht="10.199999999999999">
      <c r="B622" s="164"/>
      <c r="D622" s="151" t="s">
        <v>189</v>
      </c>
      <c r="E622" s="165" t="s">
        <v>32</v>
      </c>
      <c r="F622" s="166" t="s">
        <v>192</v>
      </c>
      <c r="H622" s="167">
        <v>328.7</v>
      </c>
      <c r="I622" s="168"/>
      <c r="L622" s="164"/>
      <c r="M622" s="169"/>
      <c r="T622" s="170"/>
      <c r="AT622" s="165" t="s">
        <v>189</v>
      </c>
      <c r="AU622" s="165" t="s">
        <v>199</v>
      </c>
      <c r="AV622" s="14" t="s">
        <v>185</v>
      </c>
      <c r="AW622" s="14" t="s">
        <v>41</v>
      </c>
      <c r="AX622" s="14" t="s">
        <v>86</v>
      </c>
      <c r="AY622" s="165" t="s">
        <v>178</v>
      </c>
    </row>
    <row r="623" spans="2:65" s="1" customFormat="1" ht="44.25" customHeight="1">
      <c r="B623" s="34"/>
      <c r="C623" s="133" t="s">
        <v>648</v>
      </c>
      <c r="D623" s="133" t="s">
        <v>180</v>
      </c>
      <c r="E623" s="134" t="s">
        <v>631</v>
      </c>
      <c r="F623" s="135" t="s">
        <v>632</v>
      </c>
      <c r="G623" s="136" t="s">
        <v>234</v>
      </c>
      <c r="H623" s="137">
        <v>274.39999999999998</v>
      </c>
      <c r="I623" s="138"/>
      <c r="J623" s="139">
        <f>ROUND(I623*H623,2)</f>
        <v>0</v>
      </c>
      <c r="K623" s="135" t="s">
        <v>376</v>
      </c>
      <c r="L623" s="34"/>
      <c r="M623" s="140" t="s">
        <v>32</v>
      </c>
      <c r="N623" s="141" t="s">
        <v>50</v>
      </c>
      <c r="P623" s="142">
        <f>O623*H623</f>
        <v>0</v>
      </c>
      <c r="Q623" s="142">
        <v>0</v>
      </c>
      <c r="R623" s="142">
        <f>Q623*H623</f>
        <v>0</v>
      </c>
      <c r="S623" s="142">
        <v>0</v>
      </c>
      <c r="T623" s="143">
        <f>S623*H623</f>
        <v>0</v>
      </c>
      <c r="AR623" s="144" t="s">
        <v>185</v>
      </c>
      <c r="AT623" s="144" t="s">
        <v>180</v>
      </c>
      <c r="AU623" s="144" t="s">
        <v>199</v>
      </c>
      <c r="AY623" s="18" t="s">
        <v>178</v>
      </c>
      <c r="BE623" s="145">
        <f>IF(N623="základní",J623,0)</f>
        <v>0</v>
      </c>
      <c r="BF623" s="145">
        <f>IF(N623="snížená",J623,0)</f>
        <v>0</v>
      </c>
      <c r="BG623" s="145">
        <f>IF(N623="zákl. přenesená",J623,0)</f>
        <v>0</v>
      </c>
      <c r="BH623" s="145">
        <f>IF(N623="sníž. přenesená",J623,0)</f>
        <v>0</v>
      </c>
      <c r="BI623" s="145">
        <f>IF(N623="nulová",J623,0)</f>
        <v>0</v>
      </c>
      <c r="BJ623" s="18" t="s">
        <v>86</v>
      </c>
      <c r="BK623" s="145">
        <f>ROUND(I623*H623,2)</f>
        <v>0</v>
      </c>
      <c r="BL623" s="18" t="s">
        <v>185</v>
      </c>
      <c r="BM623" s="144" t="s">
        <v>3722</v>
      </c>
    </row>
    <row r="624" spans="2:65" s="12" customFormat="1" ht="10.199999999999999">
      <c r="B624" s="150"/>
      <c r="D624" s="151" t="s">
        <v>189</v>
      </c>
      <c r="E624" s="152" t="s">
        <v>32</v>
      </c>
      <c r="F624" s="153" t="s">
        <v>190</v>
      </c>
      <c r="H624" s="152" t="s">
        <v>32</v>
      </c>
      <c r="I624" s="154"/>
      <c r="L624" s="150"/>
      <c r="M624" s="155"/>
      <c r="T624" s="156"/>
      <c r="AT624" s="152" t="s">
        <v>189</v>
      </c>
      <c r="AU624" s="152" t="s">
        <v>199</v>
      </c>
      <c r="AV624" s="12" t="s">
        <v>86</v>
      </c>
      <c r="AW624" s="12" t="s">
        <v>41</v>
      </c>
      <c r="AX624" s="12" t="s">
        <v>79</v>
      </c>
      <c r="AY624" s="152" t="s">
        <v>178</v>
      </c>
    </row>
    <row r="625" spans="2:65" s="12" customFormat="1" ht="10.199999999999999">
      <c r="B625" s="150"/>
      <c r="D625" s="151" t="s">
        <v>189</v>
      </c>
      <c r="E625" s="152" t="s">
        <v>32</v>
      </c>
      <c r="F625" s="153" t="s">
        <v>3556</v>
      </c>
      <c r="H625" s="152" t="s">
        <v>32</v>
      </c>
      <c r="I625" s="154"/>
      <c r="L625" s="150"/>
      <c r="M625" s="155"/>
      <c r="T625" s="156"/>
      <c r="AT625" s="152" t="s">
        <v>189</v>
      </c>
      <c r="AU625" s="152" t="s">
        <v>199</v>
      </c>
      <c r="AV625" s="12" t="s">
        <v>86</v>
      </c>
      <c r="AW625" s="12" t="s">
        <v>41</v>
      </c>
      <c r="AX625" s="12" t="s">
        <v>79</v>
      </c>
      <c r="AY625" s="152" t="s">
        <v>178</v>
      </c>
    </row>
    <row r="626" spans="2:65" s="12" customFormat="1" ht="10.199999999999999">
      <c r="B626" s="150"/>
      <c r="D626" s="151" t="s">
        <v>189</v>
      </c>
      <c r="E626" s="152" t="s">
        <v>32</v>
      </c>
      <c r="F626" s="153" t="s">
        <v>3557</v>
      </c>
      <c r="H626" s="152" t="s">
        <v>32</v>
      </c>
      <c r="I626" s="154"/>
      <c r="L626" s="150"/>
      <c r="M626" s="155"/>
      <c r="T626" s="156"/>
      <c r="AT626" s="152" t="s">
        <v>189</v>
      </c>
      <c r="AU626" s="152" t="s">
        <v>199</v>
      </c>
      <c r="AV626" s="12" t="s">
        <v>86</v>
      </c>
      <c r="AW626" s="12" t="s">
        <v>41</v>
      </c>
      <c r="AX626" s="12" t="s">
        <v>79</v>
      </c>
      <c r="AY626" s="152" t="s">
        <v>178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3558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199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2" customFormat="1" ht="10.199999999999999">
      <c r="B628" s="150"/>
      <c r="D628" s="151" t="s">
        <v>189</v>
      </c>
      <c r="E628" s="152" t="s">
        <v>32</v>
      </c>
      <c r="F628" s="153" t="s">
        <v>3638</v>
      </c>
      <c r="H628" s="152" t="s">
        <v>32</v>
      </c>
      <c r="I628" s="154"/>
      <c r="L628" s="150"/>
      <c r="M628" s="155"/>
      <c r="T628" s="156"/>
      <c r="AT628" s="152" t="s">
        <v>189</v>
      </c>
      <c r="AU628" s="152" t="s">
        <v>199</v>
      </c>
      <c r="AV628" s="12" t="s">
        <v>86</v>
      </c>
      <c r="AW628" s="12" t="s">
        <v>41</v>
      </c>
      <c r="AX628" s="12" t="s">
        <v>79</v>
      </c>
      <c r="AY628" s="152" t="s">
        <v>178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523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199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3" customFormat="1" ht="10.199999999999999">
      <c r="B630" s="157"/>
      <c r="D630" s="151" t="s">
        <v>189</v>
      </c>
      <c r="E630" s="158" t="s">
        <v>32</v>
      </c>
      <c r="F630" s="159" t="s">
        <v>3688</v>
      </c>
      <c r="H630" s="160">
        <v>239.4</v>
      </c>
      <c r="I630" s="161"/>
      <c r="L630" s="157"/>
      <c r="M630" s="162"/>
      <c r="T630" s="163"/>
      <c r="AT630" s="158" t="s">
        <v>189</v>
      </c>
      <c r="AU630" s="158" t="s">
        <v>199</v>
      </c>
      <c r="AV630" s="13" t="s">
        <v>88</v>
      </c>
      <c r="AW630" s="13" t="s">
        <v>41</v>
      </c>
      <c r="AX630" s="13" t="s">
        <v>79</v>
      </c>
      <c r="AY630" s="158" t="s">
        <v>178</v>
      </c>
    </row>
    <row r="631" spans="2:65" s="13" customFormat="1" ht="10.199999999999999">
      <c r="B631" s="157"/>
      <c r="D631" s="151" t="s">
        <v>189</v>
      </c>
      <c r="E631" s="158" t="s">
        <v>32</v>
      </c>
      <c r="F631" s="159" t="s">
        <v>3689</v>
      </c>
      <c r="H631" s="160">
        <v>35</v>
      </c>
      <c r="I631" s="161"/>
      <c r="L631" s="157"/>
      <c r="M631" s="162"/>
      <c r="T631" s="163"/>
      <c r="AT631" s="158" t="s">
        <v>189</v>
      </c>
      <c r="AU631" s="158" t="s">
        <v>199</v>
      </c>
      <c r="AV631" s="13" t="s">
        <v>88</v>
      </c>
      <c r="AW631" s="13" t="s">
        <v>41</v>
      </c>
      <c r="AX631" s="13" t="s">
        <v>79</v>
      </c>
      <c r="AY631" s="158" t="s">
        <v>178</v>
      </c>
    </row>
    <row r="632" spans="2:65" s="14" customFormat="1" ht="10.199999999999999">
      <c r="B632" s="164"/>
      <c r="D632" s="151" t="s">
        <v>189</v>
      </c>
      <c r="E632" s="165" t="s">
        <v>32</v>
      </c>
      <c r="F632" s="166" t="s">
        <v>192</v>
      </c>
      <c r="H632" s="167">
        <v>274.39999999999998</v>
      </c>
      <c r="I632" s="168"/>
      <c r="L632" s="164"/>
      <c r="M632" s="169"/>
      <c r="T632" s="170"/>
      <c r="AT632" s="165" t="s">
        <v>189</v>
      </c>
      <c r="AU632" s="165" t="s">
        <v>199</v>
      </c>
      <c r="AV632" s="14" t="s">
        <v>185</v>
      </c>
      <c r="AW632" s="14" t="s">
        <v>41</v>
      </c>
      <c r="AX632" s="14" t="s">
        <v>86</v>
      </c>
      <c r="AY632" s="165" t="s">
        <v>178</v>
      </c>
    </row>
    <row r="633" spans="2:65" s="1" customFormat="1" ht="24.15" customHeight="1">
      <c r="B633" s="34"/>
      <c r="C633" s="133" t="s">
        <v>653</v>
      </c>
      <c r="D633" s="133" t="s">
        <v>180</v>
      </c>
      <c r="E633" s="134" t="s">
        <v>642</v>
      </c>
      <c r="F633" s="135" t="s">
        <v>643</v>
      </c>
      <c r="G633" s="136" t="s">
        <v>234</v>
      </c>
      <c r="H633" s="137">
        <v>212.6</v>
      </c>
      <c r="I633" s="138"/>
      <c r="J633" s="139">
        <f>ROUND(I633*H633,2)</f>
        <v>0</v>
      </c>
      <c r="K633" s="135" t="s">
        <v>184</v>
      </c>
      <c r="L633" s="34"/>
      <c r="M633" s="140" t="s">
        <v>32</v>
      </c>
      <c r="N633" s="141" t="s">
        <v>50</v>
      </c>
      <c r="P633" s="142">
        <f>O633*H633</f>
        <v>0</v>
      </c>
      <c r="Q633" s="142">
        <v>6.8999999999999997E-4</v>
      </c>
      <c r="R633" s="142">
        <f>Q633*H633</f>
        <v>0.14669399999999999</v>
      </c>
      <c r="S633" s="142">
        <v>0</v>
      </c>
      <c r="T633" s="143">
        <f>S633*H633</f>
        <v>0</v>
      </c>
      <c r="AR633" s="144" t="s">
        <v>185</v>
      </c>
      <c r="AT633" s="144" t="s">
        <v>180</v>
      </c>
      <c r="AU633" s="144" t="s">
        <v>199</v>
      </c>
      <c r="AY633" s="18" t="s">
        <v>178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18" t="s">
        <v>86</v>
      </c>
      <c r="BK633" s="145">
        <f>ROUND(I633*H633,2)</f>
        <v>0</v>
      </c>
      <c r="BL633" s="18" t="s">
        <v>185</v>
      </c>
      <c r="BM633" s="144" t="s">
        <v>3723</v>
      </c>
    </row>
    <row r="634" spans="2:65" s="1" customFormat="1" ht="10.199999999999999">
      <c r="B634" s="34"/>
      <c r="D634" s="146" t="s">
        <v>187</v>
      </c>
      <c r="F634" s="147" t="s">
        <v>645</v>
      </c>
      <c r="I634" s="148"/>
      <c r="L634" s="34"/>
      <c r="M634" s="149"/>
      <c r="T634" s="55"/>
      <c r="AT634" s="18" t="s">
        <v>187</v>
      </c>
      <c r="AU634" s="18" t="s">
        <v>199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190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199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2" customFormat="1" ht="10.199999999999999">
      <c r="B636" s="150"/>
      <c r="D636" s="151" t="s">
        <v>189</v>
      </c>
      <c r="E636" s="152" t="s">
        <v>32</v>
      </c>
      <c r="F636" s="153" t="s">
        <v>3556</v>
      </c>
      <c r="H636" s="152" t="s">
        <v>32</v>
      </c>
      <c r="I636" s="154"/>
      <c r="L636" s="150"/>
      <c r="M636" s="155"/>
      <c r="T636" s="156"/>
      <c r="AT636" s="152" t="s">
        <v>189</v>
      </c>
      <c r="AU636" s="152" t="s">
        <v>199</v>
      </c>
      <c r="AV636" s="12" t="s">
        <v>86</v>
      </c>
      <c r="AW636" s="12" t="s">
        <v>41</v>
      </c>
      <c r="AX636" s="12" t="s">
        <v>79</v>
      </c>
      <c r="AY636" s="152" t="s">
        <v>178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3557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199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3558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199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2" customFormat="1" ht="10.199999999999999">
      <c r="B639" s="150"/>
      <c r="D639" s="151" t="s">
        <v>189</v>
      </c>
      <c r="E639" s="152" t="s">
        <v>32</v>
      </c>
      <c r="F639" s="153" t="s">
        <v>3638</v>
      </c>
      <c r="H639" s="152" t="s">
        <v>32</v>
      </c>
      <c r="I639" s="154"/>
      <c r="L639" s="150"/>
      <c r="M639" s="155"/>
      <c r="T639" s="156"/>
      <c r="AT639" s="152" t="s">
        <v>189</v>
      </c>
      <c r="AU639" s="152" t="s">
        <v>199</v>
      </c>
      <c r="AV639" s="12" t="s">
        <v>86</v>
      </c>
      <c r="AW639" s="12" t="s">
        <v>41</v>
      </c>
      <c r="AX639" s="12" t="s">
        <v>79</v>
      </c>
      <c r="AY639" s="152" t="s">
        <v>178</v>
      </c>
    </row>
    <row r="640" spans="2:65" s="12" customFormat="1" ht="10.199999999999999">
      <c r="B640" s="150"/>
      <c r="D640" s="151" t="s">
        <v>189</v>
      </c>
      <c r="E640" s="152" t="s">
        <v>32</v>
      </c>
      <c r="F640" s="153" t="s">
        <v>3724</v>
      </c>
      <c r="H640" s="152" t="s">
        <v>32</v>
      </c>
      <c r="I640" s="154"/>
      <c r="L640" s="150"/>
      <c r="M640" s="155"/>
      <c r="T640" s="156"/>
      <c r="AT640" s="152" t="s">
        <v>189</v>
      </c>
      <c r="AU640" s="152" t="s">
        <v>199</v>
      </c>
      <c r="AV640" s="12" t="s">
        <v>86</v>
      </c>
      <c r="AW640" s="12" t="s">
        <v>41</v>
      </c>
      <c r="AX640" s="12" t="s">
        <v>79</v>
      </c>
      <c r="AY640" s="152" t="s">
        <v>178</v>
      </c>
    </row>
    <row r="641" spans="2:65" s="12" customFormat="1" ht="10.199999999999999">
      <c r="B641" s="150"/>
      <c r="D641" s="151" t="s">
        <v>189</v>
      </c>
      <c r="E641" s="152" t="s">
        <v>32</v>
      </c>
      <c r="F641" s="153" t="s">
        <v>283</v>
      </c>
      <c r="H641" s="152" t="s">
        <v>32</v>
      </c>
      <c r="I641" s="154"/>
      <c r="L641" s="150"/>
      <c r="M641" s="155"/>
      <c r="T641" s="156"/>
      <c r="AT641" s="152" t="s">
        <v>189</v>
      </c>
      <c r="AU641" s="152" t="s">
        <v>199</v>
      </c>
      <c r="AV641" s="12" t="s">
        <v>86</v>
      </c>
      <c r="AW641" s="12" t="s">
        <v>41</v>
      </c>
      <c r="AX641" s="12" t="s">
        <v>79</v>
      </c>
      <c r="AY641" s="152" t="s">
        <v>178</v>
      </c>
    </row>
    <row r="642" spans="2:65" s="13" customFormat="1" ht="10.199999999999999">
      <c r="B642" s="157"/>
      <c r="D642" s="151" t="s">
        <v>189</v>
      </c>
      <c r="E642" s="158" t="s">
        <v>32</v>
      </c>
      <c r="F642" s="159" t="s">
        <v>3686</v>
      </c>
      <c r="H642" s="160">
        <v>188.1</v>
      </c>
      <c r="I642" s="161"/>
      <c r="L642" s="157"/>
      <c r="M642" s="162"/>
      <c r="T642" s="163"/>
      <c r="AT642" s="158" t="s">
        <v>189</v>
      </c>
      <c r="AU642" s="158" t="s">
        <v>199</v>
      </c>
      <c r="AV642" s="13" t="s">
        <v>88</v>
      </c>
      <c r="AW642" s="13" t="s">
        <v>41</v>
      </c>
      <c r="AX642" s="13" t="s">
        <v>79</v>
      </c>
      <c r="AY642" s="158" t="s">
        <v>178</v>
      </c>
    </row>
    <row r="643" spans="2:65" s="13" customFormat="1" ht="10.199999999999999">
      <c r="B643" s="157"/>
      <c r="D643" s="151" t="s">
        <v>189</v>
      </c>
      <c r="E643" s="158" t="s">
        <v>32</v>
      </c>
      <c r="F643" s="159" t="s">
        <v>3640</v>
      </c>
      <c r="H643" s="160">
        <v>24.5</v>
      </c>
      <c r="I643" s="161"/>
      <c r="L643" s="157"/>
      <c r="M643" s="162"/>
      <c r="T643" s="163"/>
      <c r="AT643" s="158" t="s">
        <v>189</v>
      </c>
      <c r="AU643" s="158" t="s">
        <v>199</v>
      </c>
      <c r="AV643" s="13" t="s">
        <v>88</v>
      </c>
      <c r="AW643" s="13" t="s">
        <v>41</v>
      </c>
      <c r="AX643" s="13" t="s">
        <v>79</v>
      </c>
      <c r="AY643" s="158" t="s">
        <v>178</v>
      </c>
    </row>
    <row r="644" spans="2:65" s="14" customFormat="1" ht="10.199999999999999">
      <c r="B644" s="164"/>
      <c r="D644" s="151" t="s">
        <v>189</v>
      </c>
      <c r="E644" s="165" t="s">
        <v>32</v>
      </c>
      <c r="F644" s="166" t="s">
        <v>192</v>
      </c>
      <c r="H644" s="167">
        <v>212.6</v>
      </c>
      <c r="I644" s="168"/>
      <c r="L644" s="164"/>
      <c r="M644" s="169"/>
      <c r="T644" s="170"/>
      <c r="AT644" s="165" t="s">
        <v>189</v>
      </c>
      <c r="AU644" s="165" t="s">
        <v>199</v>
      </c>
      <c r="AV644" s="14" t="s">
        <v>185</v>
      </c>
      <c r="AW644" s="14" t="s">
        <v>41</v>
      </c>
      <c r="AX644" s="14" t="s">
        <v>86</v>
      </c>
      <c r="AY644" s="165" t="s">
        <v>178</v>
      </c>
    </row>
    <row r="645" spans="2:65" s="1" customFormat="1" ht="37.799999999999997" customHeight="1">
      <c r="B645" s="34"/>
      <c r="C645" s="133" t="s">
        <v>658</v>
      </c>
      <c r="D645" s="133" t="s">
        <v>180</v>
      </c>
      <c r="E645" s="134" t="s">
        <v>654</v>
      </c>
      <c r="F645" s="135" t="s">
        <v>655</v>
      </c>
      <c r="G645" s="136" t="s">
        <v>202</v>
      </c>
      <c r="H645" s="137">
        <v>328.7</v>
      </c>
      <c r="I645" s="138"/>
      <c r="J645" s="139">
        <f>ROUND(I645*H645,2)</f>
        <v>0</v>
      </c>
      <c r="K645" s="135" t="s">
        <v>184</v>
      </c>
      <c r="L645" s="34"/>
      <c r="M645" s="140" t="s">
        <v>32</v>
      </c>
      <c r="N645" s="141" t="s">
        <v>50</v>
      </c>
      <c r="P645" s="142">
        <f>O645*H645</f>
        <v>0</v>
      </c>
      <c r="Q645" s="142">
        <v>0</v>
      </c>
      <c r="R645" s="142">
        <f>Q645*H645</f>
        <v>0</v>
      </c>
      <c r="S645" s="142">
        <v>0</v>
      </c>
      <c r="T645" s="143">
        <f>S645*H645</f>
        <v>0</v>
      </c>
      <c r="AR645" s="144" t="s">
        <v>185</v>
      </c>
      <c r="AT645" s="144" t="s">
        <v>180</v>
      </c>
      <c r="AU645" s="144" t="s">
        <v>199</v>
      </c>
      <c r="AY645" s="18" t="s">
        <v>178</v>
      </c>
      <c r="BE645" s="145">
        <f>IF(N645="základní",J645,0)</f>
        <v>0</v>
      </c>
      <c r="BF645" s="145">
        <f>IF(N645="snížená",J645,0)</f>
        <v>0</v>
      </c>
      <c r="BG645" s="145">
        <f>IF(N645="zákl. přenesená",J645,0)</f>
        <v>0</v>
      </c>
      <c r="BH645" s="145">
        <f>IF(N645="sníž. přenesená",J645,0)</f>
        <v>0</v>
      </c>
      <c r="BI645" s="145">
        <f>IF(N645="nulová",J645,0)</f>
        <v>0</v>
      </c>
      <c r="BJ645" s="18" t="s">
        <v>86</v>
      </c>
      <c r="BK645" s="145">
        <f>ROUND(I645*H645,2)</f>
        <v>0</v>
      </c>
      <c r="BL645" s="18" t="s">
        <v>185</v>
      </c>
      <c r="BM645" s="144" t="s">
        <v>3725</v>
      </c>
    </row>
    <row r="646" spans="2:65" s="1" customFormat="1" ht="10.199999999999999">
      <c r="B646" s="34"/>
      <c r="D646" s="146" t="s">
        <v>187</v>
      </c>
      <c r="F646" s="147" t="s">
        <v>657</v>
      </c>
      <c r="I646" s="148"/>
      <c r="L646" s="34"/>
      <c r="M646" s="149"/>
      <c r="T646" s="55"/>
      <c r="AT646" s="18" t="s">
        <v>187</v>
      </c>
      <c r="AU646" s="18" t="s">
        <v>199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190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199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2" customFormat="1" ht="10.199999999999999">
      <c r="B648" s="150"/>
      <c r="D648" s="151" t="s">
        <v>189</v>
      </c>
      <c r="E648" s="152" t="s">
        <v>32</v>
      </c>
      <c r="F648" s="153" t="s">
        <v>3556</v>
      </c>
      <c r="H648" s="152" t="s">
        <v>32</v>
      </c>
      <c r="I648" s="154"/>
      <c r="L648" s="150"/>
      <c r="M648" s="155"/>
      <c r="T648" s="156"/>
      <c r="AT648" s="152" t="s">
        <v>189</v>
      </c>
      <c r="AU648" s="152" t="s">
        <v>199</v>
      </c>
      <c r="AV648" s="12" t="s">
        <v>86</v>
      </c>
      <c r="AW648" s="12" t="s">
        <v>41</v>
      </c>
      <c r="AX648" s="12" t="s">
        <v>79</v>
      </c>
      <c r="AY648" s="152" t="s">
        <v>178</v>
      </c>
    </row>
    <row r="649" spans="2:65" s="12" customFormat="1" ht="10.199999999999999">
      <c r="B649" s="150"/>
      <c r="D649" s="151" t="s">
        <v>189</v>
      </c>
      <c r="E649" s="152" t="s">
        <v>32</v>
      </c>
      <c r="F649" s="153" t="s">
        <v>3557</v>
      </c>
      <c r="H649" s="152" t="s">
        <v>32</v>
      </c>
      <c r="I649" s="154"/>
      <c r="L649" s="150"/>
      <c r="M649" s="155"/>
      <c r="T649" s="156"/>
      <c r="AT649" s="152" t="s">
        <v>189</v>
      </c>
      <c r="AU649" s="152" t="s">
        <v>199</v>
      </c>
      <c r="AV649" s="12" t="s">
        <v>86</v>
      </c>
      <c r="AW649" s="12" t="s">
        <v>41</v>
      </c>
      <c r="AX649" s="12" t="s">
        <v>79</v>
      </c>
      <c r="AY649" s="152" t="s">
        <v>178</v>
      </c>
    </row>
    <row r="650" spans="2:65" s="12" customFormat="1" ht="10.199999999999999">
      <c r="B650" s="150"/>
      <c r="D650" s="151" t="s">
        <v>189</v>
      </c>
      <c r="E650" s="152" t="s">
        <v>32</v>
      </c>
      <c r="F650" s="153" t="s">
        <v>3558</v>
      </c>
      <c r="H650" s="152" t="s">
        <v>32</v>
      </c>
      <c r="I650" s="154"/>
      <c r="L650" s="150"/>
      <c r="M650" s="155"/>
      <c r="T650" s="156"/>
      <c r="AT650" s="152" t="s">
        <v>189</v>
      </c>
      <c r="AU650" s="152" t="s">
        <v>199</v>
      </c>
      <c r="AV650" s="12" t="s">
        <v>86</v>
      </c>
      <c r="AW650" s="12" t="s">
        <v>41</v>
      </c>
      <c r="AX650" s="12" t="s">
        <v>79</v>
      </c>
      <c r="AY650" s="152" t="s">
        <v>178</v>
      </c>
    </row>
    <row r="651" spans="2:65" s="12" customFormat="1" ht="10.199999999999999">
      <c r="B651" s="150"/>
      <c r="D651" s="151" t="s">
        <v>189</v>
      </c>
      <c r="E651" s="152" t="s">
        <v>32</v>
      </c>
      <c r="F651" s="153" t="s">
        <v>3638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199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2" customFormat="1" ht="10.199999999999999">
      <c r="B652" s="150"/>
      <c r="D652" s="151" t="s">
        <v>189</v>
      </c>
      <c r="E652" s="152" t="s">
        <v>32</v>
      </c>
      <c r="F652" s="153" t="s">
        <v>537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199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3" customFormat="1" ht="20.399999999999999">
      <c r="B653" s="157"/>
      <c r="D653" s="151" t="s">
        <v>189</v>
      </c>
      <c r="E653" s="158" t="s">
        <v>32</v>
      </c>
      <c r="F653" s="159" t="s">
        <v>3693</v>
      </c>
      <c r="H653" s="160">
        <v>328.7</v>
      </c>
      <c r="I653" s="161"/>
      <c r="L653" s="157"/>
      <c r="M653" s="162"/>
      <c r="T653" s="163"/>
      <c r="AT653" s="158" t="s">
        <v>189</v>
      </c>
      <c r="AU653" s="158" t="s">
        <v>199</v>
      </c>
      <c r="AV653" s="13" t="s">
        <v>88</v>
      </c>
      <c r="AW653" s="13" t="s">
        <v>41</v>
      </c>
      <c r="AX653" s="13" t="s">
        <v>79</v>
      </c>
      <c r="AY653" s="158" t="s">
        <v>178</v>
      </c>
    </row>
    <row r="654" spans="2:65" s="14" customFormat="1" ht="10.199999999999999">
      <c r="B654" s="164"/>
      <c r="D654" s="151" t="s">
        <v>189</v>
      </c>
      <c r="E654" s="165" t="s">
        <v>32</v>
      </c>
      <c r="F654" s="166" t="s">
        <v>192</v>
      </c>
      <c r="H654" s="167">
        <v>328.7</v>
      </c>
      <c r="I654" s="168"/>
      <c r="L654" s="164"/>
      <c r="M654" s="169"/>
      <c r="T654" s="170"/>
      <c r="AT654" s="165" t="s">
        <v>189</v>
      </c>
      <c r="AU654" s="165" t="s">
        <v>199</v>
      </c>
      <c r="AV654" s="14" t="s">
        <v>185</v>
      </c>
      <c r="AW654" s="14" t="s">
        <v>41</v>
      </c>
      <c r="AX654" s="14" t="s">
        <v>86</v>
      </c>
      <c r="AY654" s="165" t="s">
        <v>178</v>
      </c>
    </row>
    <row r="655" spans="2:65" s="1" customFormat="1" ht="62.7" customHeight="1">
      <c r="B655" s="34"/>
      <c r="C655" s="133" t="s">
        <v>663</v>
      </c>
      <c r="D655" s="133" t="s">
        <v>180</v>
      </c>
      <c r="E655" s="134" t="s">
        <v>649</v>
      </c>
      <c r="F655" s="135" t="s">
        <v>650</v>
      </c>
      <c r="G655" s="136" t="s">
        <v>202</v>
      </c>
      <c r="H655" s="137">
        <v>328.7</v>
      </c>
      <c r="I655" s="138"/>
      <c r="J655" s="139">
        <f>ROUND(I655*H655,2)</f>
        <v>0</v>
      </c>
      <c r="K655" s="135" t="s">
        <v>184</v>
      </c>
      <c r="L655" s="34"/>
      <c r="M655" s="140" t="s">
        <v>32</v>
      </c>
      <c r="N655" s="141" t="s">
        <v>50</v>
      </c>
      <c r="P655" s="142">
        <f>O655*H655</f>
        <v>0</v>
      </c>
      <c r="Q655" s="142">
        <v>6.0999999999999997E-4</v>
      </c>
      <c r="R655" s="142">
        <f>Q655*H655</f>
        <v>0.20050699999999999</v>
      </c>
      <c r="S655" s="142">
        <v>0</v>
      </c>
      <c r="T655" s="143">
        <f>S655*H655</f>
        <v>0</v>
      </c>
      <c r="AR655" s="144" t="s">
        <v>185</v>
      </c>
      <c r="AT655" s="144" t="s">
        <v>180</v>
      </c>
      <c r="AU655" s="144" t="s">
        <v>199</v>
      </c>
      <c r="AY655" s="18" t="s">
        <v>178</v>
      </c>
      <c r="BE655" s="145">
        <f>IF(N655="základní",J655,0)</f>
        <v>0</v>
      </c>
      <c r="BF655" s="145">
        <f>IF(N655="snížená",J655,0)</f>
        <v>0</v>
      </c>
      <c r="BG655" s="145">
        <f>IF(N655="zákl. přenesená",J655,0)</f>
        <v>0</v>
      </c>
      <c r="BH655" s="145">
        <f>IF(N655="sníž. přenesená",J655,0)</f>
        <v>0</v>
      </c>
      <c r="BI655" s="145">
        <f>IF(N655="nulová",J655,0)</f>
        <v>0</v>
      </c>
      <c r="BJ655" s="18" t="s">
        <v>86</v>
      </c>
      <c r="BK655" s="145">
        <f>ROUND(I655*H655,2)</f>
        <v>0</v>
      </c>
      <c r="BL655" s="18" t="s">
        <v>185</v>
      </c>
      <c r="BM655" s="144" t="s">
        <v>3726</v>
      </c>
    </row>
    <row r="656" spans="2:65" s="1" customFormat="1" ht="10.199999999999999">
      <c r="B656" s="34"/>
      <c r="D656" s="146" t="s">
        <v>187</v>
      </c>
      <c r="F656" s="147" t="s">
        <v>652</v>
      </c>
      <c r="I656" s="148"/>
      <c r="L656" s="34"/>
      <c r="M656" s="149"/>
      <c r="T656" s="55"/>
      <c r="AT656" s="18" t="s">
        <v>187</v>
      </c>
      <c r="AU656" s="18" t="s">
        <v>199</v>
      </c>
    </row>
    <row r="657" spans="2:65" s="12" customFormat="1" ht="10.199999999999999">
      <c r="B657" s="150"/>
      <c r="D657" s="151" t="s">
        <v>189</v>
      </c>
      <c r="E657" s="152" t="s">
        <v>32</v>
      </c>
      <c r="F657" s="153" t="s">
        <v>190</v>
      </c>
      <c r="H657" s="152" t="s">
        <v>32</v>
      </c>
      <c r="I657" s="154"/>
      <c r="L657" s="150"/>
      <c r="M657" s="155"/>
      <c r="T657" s="156"/>
      <c r="AT657" s="152" t="s">
        <v>189</v>
      </c>
      <c r="AU657" s="152" t="s">
        <v>199</v>
      </c>
      <c r="AV657" s="12" t="s">
        <v>86</v>
      </c>
      <c r="AW657" s="12" t="s">
        <v>41</v>
      </c>
      <c r="AX657" s="12" t="s">
        <v>79</v>
      </c>
      <c r="AY657" s="152" t="s">
        <v>178</v>
      </c>
    </row>
    <row r="658" spans="2:65" s="12" customFormat="1" ht="10.199999999999999">
      <c r="B658" s="150"/>
      <c r="D658" s="151" t="s">
        <v>189</v>
      </c>
      <c r="E658" s="152" t="s">
        <v>32</v>
      </c>
      <c r="F658" s="153" t="s">
        <v>3556</v>
      </c>
      <c r="H658" s="152" t="s">
        <v>32</v>
      </c>
      <c r="I658" s="154"/>
      <c r="L658" s="150"/>
      <c r="M658" s="155"/>
      <c r="T658" s="156"/>
      <c r="AT658" s="152" t="s">
        <v>189</v>
      </c>
      <c r="AU658" s="152" t="s">
        <v>199</v>
      </c>
      <c r="AV658" s="12" t="s">
        <v>86</v>
      </c>
      <c r="AW658" s="12" t="s">
        <v>41</v>
      </c>
      <c r="AX658" s="12" t="s">
        <v>79</v>
      </c>
      <c r="AY658" s="152" t="s">
        <v>178</v>
      </c>
    </row>
    <row r="659" spans="2:65" s="12" customFormat="1" ht="10.199999999999999">
      <c r="B659" s="150"/>
      <c r="D659" s="151" t="s">
        <v>189</v>
      </c>
      <c r="E659" s="152" t="s">
        <v>32</v>
      </c>
      <c r="F659" s="153" t="s">
        <v>3557</v>
      </c>
      <c r="H659" s="152" t="s">
        <v>32</v>
      </c>
      <c r="I659" s="154"/>
      <c r="L659" s="150"/>
      <c r="M659" s="155"/>
      <c r="T659" s="156"/>
      <c r="AT659" s="152" t="s">
        <v>189</v>
      </c>
      <c r="AU659" s="152" t="s">
        <v>199</v>
      </c>
      <c r="AV659" s="12" t="s">
        <v>86</v>
      </c>
      <c r="AW659" s="12" t="s">
        <v>41</v>
      </c>
      <c r="AX659" s="12" t="s">
        <v>79</v>
      </c>
      <c r="AY659" s="152" t="s">
        <v>178</v>
      </c>
    </row>
    <row r="660" spans="2:65" s="12" customFormat="1" ht="10.199999999999999">
      <c r="B660" s="150"/>
      <c r="D660" s="151" t="s">
        <v>189</v>
      </c>
      <c r="E660" s="152" t="s">
        <v>32</v>
      </c>
      <c r="F660" s="153" t="s">
        <v>3558</v>
      </c>
      <c r="H660" s="152" t="s">
        <v>32</v>
      </c>
      <c r="I660" s="154"/>
      <c r="L660" s="150"/>
      <c r="M660" s="155"/>
      <c r="T660" s="156"/>
      <c r="AT660" s="152" t="s">
        <v>189</v>
      </c>
      <c r="AU660" s="152" t="s">
        <v>199</v>
      </c>
      <c r="AV660" s="12" t="s">
        <v>86</v>
      </c>
      <c r="AW660" s="12" t="s">
        <v>41</v>
      </c>
      <c r="AX660" s="12" t="s">
        <v>79</v>
      </c>
      <c r="AY660" s="152" t="s">
        <v>178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3638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199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2" customFormat="1" ht="10.199999999999999">
      <c r="B662" s="150"/>
      <c r="D662" s="151" t="s">
        <v>189</v>
      </c>
      <c r="E662" s="152" t="s">
        <v>32</v>
      </c>
      <c r="F662" s="153" t="s">
        <v>537</v>
      </c>
      <c r="H662" s="152" t="s">
        <v>32</v>
      </c>
      <c r="I662" s="154"/>
      <c r="L662" s="150"/>
      <c r="M662" s="155"/>
      <c r="T662" s="156"/>
      <c r="AT662" s="152" t="s">
        <v>189</v>
      </c>
      <c r="AU662" s="152" t="s">
        <v>199</v>
      </c>
      <c r="AV662" s="12" t="s">
        <v>86</v>
      </c>
      <c r="AW662" s="12" t="s">
        <v>41</v>
      </c>
      <c r="AX662" s="12" t="s">
        <v>79</v>
      </c>
      <c r="AY662" s="152" t="s">
        <v>178</v>
      </c>
    </row>
    <row r="663" spans="2:65" s="13" customFormat="1" ht="20.399999999999999">
      <c r="B663" s="157"/>
      <c r="D663" s="151" t="s">
        <v>189</v>
      </c>
      <c r="E663" s="158" t="s">
        <v>32</v>
      </c>
      <c r="F663" s="159" t="s">
        <v>3693</v>
      </c>
      <c r="H663" s="160">
        <v>328.7</v>
      </c>
      <c r="I663" s="161"/>
      <c r="L663" s="157"/>
      <c r="M663" s="162"/>
      <c r="T663" s="163"/>
      <c r="AT663" s="158" t="s">
        <v>189</v>
      </c>
      <c r="AU663" s="158" t="s">
        <v>199</v>
      </c>
      <c r="AV663" s="13" t="s">
        <v>88</v>
      </c>
      <c r="AW663" s="13" t="s">
        <v>41</v>
      </c>
      <c r="AX663" s="13" t="s">
        <v>79</v>
      </c>
      <c r="AY663" s="158" t="s">
        <v>178</v>
      </c>
    </row>
    <row r="664" spans="2:65" s="14" customFormat="1" ht="10.199999999999999">
      <c r="B664" s="164"/>
      <c r="D664" s="151" t="s">
        <v>189</v>
      </c>
      <c r="E664" s="165" t="s">
        <v>32</v>
      </c>
      <c r="F664" s="166" t="s">
        <v>192</v>
      </c>
      <c r="H664" s="167">
        <v>328.7</v>
      </c>
      <c r="I664" s="168"/>
      <c r="L664" s="164"/>
      <c r="M664" s="169"/>
      <c r="T664" s="170"/>
      <c r="AT664" s="165" t="s">
        <v>189</v>
      </c>
      <c r="AU664" s="165" t="s">
        <v>199</v>
      </c>
      <c r="AV664" s="14" t="s">
        <v>185</v>
      </c>
      <c r="AW664" s="14" t="s">
        <v>41</v>
      </c>
      <c r="AX664" s="14" t="s">
        <v>86</v>
      </c>
      <c r="AY664" s="165" t="s">
        <v>178</v>
      </c>
    </row>
    <row r="665" spans="2:65" s="1" customFormat="1" ht="33" customHeight="1">
      <c r="B665" s="34"/>
      <c r="C665" s="133" t="s">
        <v>669</v>
      </c>
      <c r="D665" s="133" t="s">
        <v>180</v>
      </c>
      <c r="E665" s="134" t="s">
        <v>659</v>
      </c>
      <c r="F665" s="135" t="s">
        <v>660</v>
      </c>
      <c r="G665" s="136" t="s">
        <v>234</v>
      </c>
      <c r="H665" s="137">
        <v>328.7</v>
      </c>
      <c r="I665" s="138"/>
      <c r="J665" s="139">
        <f>ROUND(I665*H665,2)</f>
        <v>0</v>
      </c>
      <c r="K665" s="135" t="s">
        <v>184</v>
      </c>
      <c r="L665" s="34"/>
      <c r="M665" s="140" t="s">
        <v>32</v>
      </c>
      <c r="N665" s="141" t="s">
        <v>50</v>
      </c>
      <c r="P665" s="142">
        <f>O665*H665</f>
        <v>0</v>
      </c>
      <c r="Q665" s="142">
        <v>0</v>
      </c>
      <c r="R665" s="142">
        <f>Q665*H665</f>
        <v>0</v>
      </c>
      <c r="S665" s="142">
        <v>0.01</v>
      </c>
      <c r="T665" s="143">
        <f>S665*H665</f>
        <v>3.2869999999999999</v>
      </c>
      <c r="AR665" s="144" t="s">
        <v>185</v>
      </c>
      <c r="AT665" s="144" t="s">
        <v>180</v>
      </c>
      <c r="AU665" s="144" t="s">
        <v>199</v>
      </c>
      <c r="AY665" s="18" t="s">
        <v>178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8" t="s">
        <v>86</v>
      </c>
      <c r="BK665" s="145">
        <f>ROUND(I665*H665,2)</f>
        <v>0</v>
      </c>
      <c r="BL665" s="18" t="s">
        <v>185</v>
      </c>
      <c r="BM665" s="144" t="s">
        <v>3727</v>
      </c>
    </row>
    <row r="666" spans="2:65" s="1" customFormat="1" ht="10.199999999999999">
      <c r="B666" s="34"/>
      <c r="D666" s="146" t="s">
        <v>187</v>
      </c>
      <c r="F666" s="147" t="s">
        <v>662</v>
      </c>
      <c r="I666" s="148"/>
      <c r="L666" s="34"/>
      <c r="M666" s="149"/>
      <c r="T666" s="55"/>
      <c r="AT666" s="18" t="s">
        <v>187</v>
      </c>
      <c r="AU666" s="18" t="s">
        <v>199</v>
      </c>
    </row>
    <row r="667" spans="2:65" s="12" customFormat="1" ht="10.199999999999999">
      <c r="B667" s="150"/>
      <c r="D667" s="151" t="s">
        <v>189</v>
      </c>
      <c r="E667" s="152" t="s">
        <v>32</v>
      </c>
      <c r="F667" s="153" t="s">
        <v>190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199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2" customFormat="1" ht="10.199999999999999">
      <c r="B668" s="150"/>
      <c r="D668" s="151" t="s">
        <v>189</v>
      </c>
      <c r="E668" s="152" t="s">
        <v>32</v>
      </c>
      <c r="F668" s="153" t="s">
        <v>3556</v>
      </c>
      <c r="H668" s="152" t="s">
        <v>32</v>
      </c>
      <c r="I668" s="154"/>
      <c r="L668" s="150"/>
      <c r="M668" s="155"/>
      <c r="T668" s="156"/>
      <c r="AT668" s="152" t="s">
        <v>189</v>
      </c>
      <c r="AU668" s="152" t="s">
        <v>199</v>
      </c>
      <c r="AV668" s="12" t="s">
        <v>86</v>
      </c>
      <c r="AW668" s="12" t="s">
        <v>41</v>
      </c>
      <c r="AX668" s="12" t="s">
        <v>79</v>
      </c>
      <c r="AY668" s="152" t="s">
        <v>178</v>
      </c>
    </row>
    <row r="669" spans="2:65" s="12" customFormat="1" ht="10.199999999999999">
      <c r="B669" s="150"/>
      <c r="D669" s="151" t="s">
        <v>189</v>
      </c>
      <c r="E669" s="152" t="s">
        <v>32</v>
      </c>
      <c r="F669" s="153" t="s">
        <v>3557</v>
      </c>
      <c r="H669" s="152" t="s">
        <v>32</v>
      </c>
      <c r="I669" s="154"/>
      <c r="L669" s="150"/>
      <c r="M669" s="155"/>
      <c r="T669" s="156"/>
      <c r="AT669" s="152" t="s">
        <v>189</v>
      </c>
      <c r="AU669" s="152" t="s">
        <v>199</v>
      </c>
      <c r="AV669" s="12" t="s">
        <v>86</v>
      </c>
      <c r="AW669" s="12" t="s">
        <v>41</v>
      </c>
      <c r="AX669" s="12" t="s">
        <v>79</v>
      </c>
      <c r="AY669" s="152" t="s">
        <v>178</v>
      </c>
    </row>
    <row r="670" spans="2:65" s="12" customFormat="1" ht="10.199999999999999">
      <c r="B670" s="150"/>
      <c r="D670" s="151" t="s">
        <v>189</v>
      </c>
      <c r="E670" s="152" t="s">
        <v>32</v>
      </c>
      <c r="F670" s="153" t="s">
        <v>3558</v>
      </c>
      <c r="H670" s="152" t="s">
        <v>32</v>
      </c>
      <c r="I670" s="154"/>
      <c r="L670" s="150"/>
      <c r="M670" s="155"/>
      <c r="T670" s="156"/>
      <c r="AT670" s="152" t="s">
        <v>189</v>
      </c>
      <c r="AU670" s="152" t="s">
        <v>199</v>
      </c>
      <c r="AV670" s="12" t="s">
        <v>86</v>
      </c>
      <c r="AW670" s="12" t="s">
        <v>41</v>
      </c>
      <c r="AX670" s="12" t="s">
        <v>79</v>
      </c>
      <c r="AY670" s="152" t="s">
        <v>178</v>
      </c>
    </row>
    <row r="671" spans="2:65" s="12" customFormat="1" ht="10.199999999999999">
      <c r="B671" s="150"/>
      <c r="D671" s="151" t="s">
        <v>189</v>
      </c>
      <c r="E671" s="152" t="s">
        <v>32</v>
      </c>
      <c r="F671" s="153" t="s">
        <v>3638</v>
      </c>
      <c r="H671" s="152" t="s">
        <v>32</v>
      </c>
      <c r="I671" s="154"/>
      <c r="L671" s="150"/>
      <c r="M671" s="155"/>
      <c r="T671" s="156"/>
      <c r="AT671" s="152" t="s">
        <v>189</v>
      </c>
      <c r="AU671" s="152" t="s">
        <v>199</v>
      </c>
      <c r="AV671" s="12" t="s">
        <v>86</v>
      </c>
      <c r="AW671" s="12" t="s">
        <v>41</v>
      </c>
      <c r="AX671" s="12" t="s">
        <v>79</v>
      </c>
      <c r="AY671" s="152" t="s">
        <v>178</v>
      </c>
    </row>
    <row r="672" spans="2:65" s="12" customFormat="1" ht="10.199999999999999">
      <c r="B672" s="150"/>
      <c r="D672" s="151" t="s">
        <v>189</v>
      </c>
      <c r="E672" s="152" t="s">
        <v>32</v>
      </c>
      <c r="F672" s="153" t="s">
        <v>537</v>
      </c>
      <c r="H672" s="152" t="s">
        <v>32</v>
      </c>
      <c r="I672" s="154"/>
      <c r="L672" s="150"/>
      <c r="M672" s="155"/>
      <c r="T672" s="156"/>
      <c r="AT672" s="152" t="s">
        <v>189</v>
      </c>
      <c r="AU672" s="152" t="s">
        <v>199</v>
      </c>
      <c r="AV672" s="12" t="s">
        <v>86</v>
      </c>
      <c r="AW672" s="12" t="s">
        <v>41</v>
      </c>
      <c r="AX672" s="12" t="s">
        <v>79</v>
      </c>
      <c r="AY672" s="152" t="s">
        <v>178</v>
      </c>
    </row>
    <row r="673" spans="2:65" s="13" customFormat="1" ht="20.399999999999999">
      <c r="B673" s="157"/>
      <c r="D673" s="151" t="s">
        <v>189</v>
      </c>
      <c r="E673" s="158" t="s">
        <v>32</v>
      </c>
      <c r="F673" s="159" t="s">
        <v>3693</v>
      </c>
      <c r="H673" s="160">
        <v>328.7</v>
      </c>
      <c r="I673" s="161"/>
      <c r="L673" s="157"/>
      <c r="M673" s="162"/>
      <c r="T673" s="163"/>
      <c r="AT673" s="158" t="s">
        <v>189</v>
      </c>
      <c r="AU673" s="158" t="s">
        <v>199</v>
      </c>
      <c r="AV673" s="13" t="s">
        <v>88</v>
      </c>
      <c r="AW673" s="13" t="s">
        <v>41</v>
      </c>
      <c r="AX673" s="13" t="s">
        <v>79</v>
      </c>
      <c r="AY673" s="158" t="s">
        <v>178</v>
      </c>
    </row>
    <row r="674" spans="2:65" s="14" customFormat="1" ht="10.199999999999999">
      <c r="B674" s="164"/>
      <c r="D674" s="151" t="s">
        <v>189</v>
      </c>
      <c r="E674" s="165" t="s">
        <v>32</v>
      </c>
      <c r="F674" s="166" t="s">
        <v>192</v>
      </c>
      <c r="H674" s="167">
        <v>328.7</v>
      </c>
      <c r="I674" s="168"/>
      <c r="L674" s="164"/>
      <c r="M674" s="169"/>
      <c r="T674" s="170"/>
      <c r="AT674" s="165" t="s">
        <v>189</v>
      </c>
      <c r="AU674" s="165" t="s">
        <v>199</v>
      </c>
      <c r="AV674" s="14" t="s">
        <v>185</v>
      </c>
      <c r="AW674" s="14" t="s">
        <v>41</v>
      </c>
      <c r="AX674" s="14" t="s">
        <v>86</v>
      </c>
      <c r="AY674" s="165" t="s">
        <v>178</v>
      </c>
    </row>
    <row r="675" spans="2:65" s="1" customFormat="1" ht="62.7" customHeight="1">
      <c r="B675" s="34"/>
      <c r="C675" s="133" t="s">
        <v>676</v>
      </c>
      <c r="D675" s="133" t="s">
        <v>180</v>
      </c>
      <c r="E675" s="134" t="s">
        <v>664</v>
      </c>
      <c r="F675" s="135" t="s">
        <v>665</v>
      </c>
      <c r="G675" s="136" t="s">
        <v>234</v>
      </c>
      <c r="H675" s="137">
        <v>328.7</v>
      </c>
      <c r="I675" s="138"/>
      <c r="J675" s="139">
        <f>ROUND(I675*H675,2)</f>
        <v>0</v>
      </c>
      <c r="K675" s="135" t="s">
        <v>184</v>
      </c>
      <c r="L675" s="34"/>
      <c r="M675" s="140" t="s">
        <v>32</v>
      </c>
      <c r="N675" s="141" t="s">
        <v>50</v>
      </c>
      <c r="P675" s="142">
        <f>O675*H675</f>
        <v>0</v>
      </c>
      <c r="Q675" s="142">
        <v>0</v>
      </c>
      <c r="R675" s="142">
        <f>Q675*H675</f>
        <v>0</v>
      </c>
      <c r="S675" s="142">
        <v>0.02</v>
      </c>
      <c r="T675" s="143">
        <f>S675*H675</f>
        <v>6.5739999999999998</v>
      </c>
      <c r="AR675" s="144" t="s">
        <v>185</v>
      </c>
      <c r="AT675" s="144" t="s">
        <v>180</v>
      </c>
      <c r="AU675" s="144" t="s">
        <v>199</v>
      </c>
      <c r="AY675" s="18" t="s">
        <v>178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86</v>
      </c>
      <c r="BK675" s="145">
        <f>ROUND(I675*H675,2)</f>
        <v>0</v>
      </c>
      <c r="BL675" s="18" t="s">
        <v>185</v>
      </c>
      <c r="BM675" s="144" t="s">
        <v>3728</v>
      </c>
    </row>
    <row r="676" spans="2:65" s="1" customFormat="1" ht="10.199999999999999">
      <c r="B676" s="34"/>
      <c r="D676" s="146" t="s">
        <v>187</v>
      </c>
      <c r="F676" s="147" t="s">
        <v>667</v>
      </c>
      <c r="I676" s="148"/>
      <c r="L676" s="34"/>
      <c r="M676" s="149"/>
      <c r="T676" s="55"/>
      <c r="AT676" s="18" t="s">
        <v>187</v>
      </c>
      <c r="AU676" s="18" t="s">
        <v>199</v>
      </c>
    </row>
    <row r="677" spans="2:65" s="12" customFormat="1" ht="10.199999999999999">
      <c r="B677" s="150"/>
      <c r="D677" s="151" t="s">
        <v>189</v>
      </c>
      <c r="E677" s="152" t="s">
        <v>32</v>
      </c>
      <c r="F677" s="153" t="s">
        <v>190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199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2" customFormat="1" ht="10.199999999999999">
      <c r="B678" s="150"/>
      <c r="D678" s="151" t="s">
        <v>189</v>
      </c>
      <c r="E678" s="152" t="s">
        <v>32</v>
      </c>
      <c r="F678" s="153" t="s">
        <v>3556</v>
      </c>
      <c r="H678" s="152" t="s">
        <v>32</v>
      </c>
      <c r="I678" s="154"/>
      <c r="L678" s="150"/>
      <c r="M678" s="155"/>
      <c r="T678" s="156"/>
      <c r="AT678" s="152" t="s">
        <v>189</v>
      </c>
      <c r="AU678" s="152" t="s">
        <v>199</v>
      </c>
      <c r="AV678" s="12" t="s">
        <v>86</v>
      </c>
      <c r="AW678" s="12" t="s">
        <v>41</v>
      </c>
      <c r="AX678" s="12" t="s">
        <v>79</v>
      </c>
      <c r="AY678" s="152" t="s">
        <v>178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3557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199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2" customFormat="1" ht="10.199999999999999">
      <c r="B680" s="150"/>
      <c r="D680" s="151" t="s">
        <v>189</v>
      </c>
      <c r="E680" s="152" t="s">
        <v>32</v>
      </c>
      <c r="F680" s="153" t="s">
        <v>3558</v>
      </c>
      <c r="H680" s="152" t="s">
        <v>32</v>
      </c>
      <c r="I680" s="154"/>
      <c r="L680" s="150"/>
      <c r="M680" s="155"/>
      <c r="T680" s="156"/>
      <c r="AT680" s="152" t="s">
        <v>189</v>
      </c>
      <c r="AU680" s="152" t="s">
        <v>199</v>
      </c>
      <c r="AV680" s="12" t="s">
        <v>86</v>
      </c>
      <c r="AW680" s="12" t="s">
        <v>41</v>
      </c>
      <c r="AX680" s="12" t="s">
        <v>79</v>
      </c>
      <c r="AY680" s="152" t="s">
        <v>178</v>
      </c>
    </row>
    <row r="681" spans="2:65" s="12" customFormat="1" ht="10.199999999999999">
      <c r="B681" s="150"/>
      <c r="D681" s="151" t="s">
        <v>189</v>
      </c>
      <c r="E681" s="152" t="s">
        <v>32</v>
      </c>
      <c r="F681" s="153" t="s">
        <v>3638</v>
      </c>
      <c r="H681" s="152" t="s">
        <v>32</v>
      </c>
      <c r="I681" s="154"/>
      <c r="L681" s="150"/>
      <c r="M681" s="155"/>
      <c r="T681" s="156"/>
      <c r="AT681" s="152" t="s">
        <v>189</v>
      </c>
      <c r="AU681" s="152" t="s">
        <v>199</v>
      </c>
      <c r="AV681" s="12" t="s">
        <v>86</v>
      </c>
      <c r="AW681" s="12" t="s">
        <v>41</v>
      </c>
      <c r="AX681" s="12" t="s">
        <v>79</v>
      </c>
      <c r="AY681" s="152" t="s">
        <v>178</v>
      </c>
    </row>
    <row r="682" spans="2:65" s="12" customFormat="1" ht="10.199999999999999">
      <c r="B682" s="150"/>
      <c r="D682" s="151" t="s">
        <v>189</v>
      </c>
      <c r="E682" s="152" t="s">
        <v>32</v>
      </c>
      <c r="F682" s="153" t="s">
        <v>537</v>
      </c>
      <c r="H682" s="152" t="s">
        <v>32</v>
      </c>
      <c r="I682" s="154"/>
      <c r="L682" s="150"/>
      <c r="M682" s="155"/>
      <c r="T682" s="156"/>
      <c r="AT682" s="152" t="s">
        <v>189</v>
      </c>
      <c r="AU682" s="152" t="s">
        <v>199</v>
      </c>
      <c r="AV682" s="12" t="s">
        <v>86</v>
      </c>
      <c r="AW682" s="12" t="s">
        <v>41</v>
      </c>
      <c r="AX682" s="12" t="s">
        <v>79</v>
      </c>
      <c r="AY682" s="152" t="s">
        <v>178</v>
      </c>
    </row>
    <row r="683" spans="2:65" s="13" customFormat="1" ht="20.399999999999999">
      <c r="B683" s="157"/>
      <c r="D683" s="151" t="s">
        <v>189</v>
      </c>
      <c r="E683" s="158" t="s">
        <v>32</v>
      </c>
      <c r="F683" s="159" t="s">
        <v>3693</v>
      </c>
      <c r="H683" s="160">
        <v>328.7</v>
      </c>
      <c r="I683" s="161"/>
      <c r="L683" s="157"/>
      <c r="M683" s="162"/>
      <c r="T683" s="163"/>
      <c r="AT683" s="158" t="s">
        <v>189</v>
      </c>
      <c r="AU683" s="158" t="s">
        <v>199</v>
      </c>
      <c r="AV683" s="13" t="s">
        <v>88</v>
      </c>
      <c r="AW683" s="13" t="s">
        <v>41</v>
      </c>
      <c r="AX683" s="13" t="s">
        <v>79</v>
      </c>
      <c r="AY683" s="158" t="s">
        <v>178</v>
      </c>
    </row>
    <row r="684" spans="2:65" s="14" customFormat="1" ht="10.199999999999999">
      <c r="B684" s="164"/>
      <c r="D684" s="151" t="s">
        <v>189</v>
      </c>
      <c r="E684" s="165" t="s">
        <v>32</v>
      </c>
      <c r="F684" s="166" t="s">
        <v>192</v>
      </c>
      <c r="H684" s="167">
        <v>328.7</v>
      </c>
      <c r="I684" s="168"/>
      <c r="L684" s="164"/>
      <c r="M684" s="169"/>
      <c r="T684" s="170"/>
      <c r="AT684" s="165" t="s">
        <v>189</v>
      </c>
      <c r="AU684" s="165" t="s">
        <v>199</v>
      </c>
      <c r="AV684" s="14" t="s">
        <v>185</v>
      </c>
      <c r="AW684" s="14" t="s">
        <v>41</v>
      </c>
      <c r="AX684" s="14" t="s">
        <v>86</v>
      </c>
      <c r="AY684" s="165" t="s">
        <v>178</v>
      </c>
    </row>
    <row r="685" spans="2:65" s="11" customFormat="1" ht="22.8" customHeight="1">
      <c r="B685" s="121"/>
      <c r="D685" s="122" t="s">
        <v>78</v>
      </c>
      <c r="E685" s="131" t="s">
        <v>225</v>
      </c>
      <c r="F685" s="131" t="s">
        <v>3729</v>
      </c>
      <c r="I685" s="124"/>
      <c r="J685" s="132">
        <f>BK685</f>
        <v>0</v>
      </c>
      <c r="L685" s="121"/>
      <c r="M685" s="126"/>
      <c r="P685" s="127">
        <f>SUM(P686:P698)</f>
        <v>0</v>
      </c>
      <c r="R685" s="127">
        <f>SUM(R686:R698)</f>
        <v>7.5675000000000006E-2</v>
      </c>
      <c r="T685" s="128">
        <f>SUM(T686:T698)</f>
        <v>0</v>
      </c>
      <c r="AR685" s="122" t="s">
        <v>86</v>
      </c>
      <c r="AT685" s="129" t="s">
        <v>78</v>
      </c>
      <c r="AU685" s="129" t="s">
        <v>86</v>
      </c>
      <c r="AY685" s="122" t="s">
        <v>178</v>
      </c>
      <c r="BK685" s="130">
        <f>SUM(BK686:BK698)</f>
        <v>0</v>
      </c>
    </row>
    <row r="686" spans="2:65" s="1" customFormat="1" ht="37.799999999999997" customHeight="1">
      <c r="B686" s="34"/>
      <c r="C686" s="133" t="s">
        <v>681</v>
      </c>
      <c r="D686" s="133" t="s">
        <v>180</v>
      </c>
      <c r="E686" s="134" t="s">
        <v>3730</v>
      </c>
      <c r="F686" s="135" t="s">
        <v>3731</v>
      </c>
      <c r="G686" s="136" t="s">
        <v>202</v>
      </c>
      <c r="H686" s="137">
        <v>7.5</v>
      </c>
      <c r="I686" s="138"/>
      <c r="J686" s="139">
        <f>ROUND(I686*H686,2)</f>
        <v>0</v>
      </c>
      <c r="K686" s="135" t="s">
        <v>184</v>
      </c>
      <c r="L686" s="34"/>
      <c r="M686" s="140" t="s">
        <v>32</v>
      </c>
      <c r="N686" s="141" t="s">
        <v>50</v>
      </c>
      <c r="P686" s="142">
        <f>O686*H686</f>
        <v>0</v>
      </c>
      <c r="Q686" s="142">
        <v>1.009E-2</v>
      </c>
      <c r="R686" s="142">
        <f>Q686*H686</f>
        <v>7.5675000000000006E-2</v>
      </c>
      <c r="S686" s="142">
        <v>0</v>
      </c>
      <c r="T686" s="143">
        <f>S686*H686</f>
        <v>0</v>
      </c>
      <c r="AR686" s="144" t="s">
        <v>185</v>
      </c>
      <c r="AT686" s="144" t="s">
        <v>180</v>
      </c>
      <c r="AU686" s="144" t="s">
        <v>88</v>
      </c>
      <c r="AY686" s="18" t="s">
        <v>178</v>
      </c>
      <c r="BE686" s="145">
        <f>IF(N686="základní",J686,0)</f>
        <v>0</v>
      </c>
      <c r="BF686" s="145">
        <f>IF(N686="snížená",J686,0)</f>
        <v>0</v>
      </c>
      <c r="BG686" s="145">
        <f>IF(N686="zákl. přenesená",J686,0)</f>
        <v>0</v>
      </c>
      <c r="BH686" s="145">
        <f>IF(N686="sníž. přenesená",J686,0)</f>
        <v>0</v>
      </c>
      <c r="BI686" s="145">
        <f>IF(N686="nulová",J686,0)</f>
        <v>0</v>
      </c>
      <c r="BJ686" s="18" t="s">
        <v>86</v>
      </c>
      <c r="BK686" s="145">
        <f>ROUND(I686*H686,2)</f>
        <v>0</v>
      </c>
      <c r="BL686" s="18" t="s">
        <v>185</v>
      </c>
      <c r="BM686" s="144" t="s">
        <v>3732</v>
      </c>
    </row>
    <row r="687" spans="2:65" s="1" customFormat="1" ht="10.199999999999999">
      <c r="B687" s="34"/>
      <c r="D687" s="146" t="s">
        <v>187</v>
      </c>
      <c r="F687" s="147" t="s">
        <v>3733</v>
      </c>
      <c r="I687" s="148"/>
      <c r="L687" s="34"/>
      <c r="M687" s="149"/>
      <c r="T687" s="55"/>
      <c r="AT687" s="18" t="s">
        <v>187</v>
      </c>
      <c r="AU687" s="18" t="s">
        <v>88</v>
      </c>
    </row>
    <row r="688" spans="2:65" s="12" customFormat="1" ht="10.199999999999999">
      <c r="B688" s="150"/>
      <c r="D688" s="151" t="s">
        <v>189</v>
      </c>
      <c r="E688" s="152" t="s">
        <v>32</v>
      </c>
      <c r="F688" s="153" t="s">
        <v>190</v>
      </c>
      <c r="H688" s="152" t="s">
        <v>32</v>
      </c>
      <c r="I688" s="154"/>
      <c r="L688" s="150"/>
      <c r="M688" s="155"/>
      <c r="T688" s="156"/>
      <c r="AT688" s="152" t="s">
        <v>189</v>
      </c>
      <c r="AU688" s="152" t="s">
        <v>88</v>
      </c>
      <c r="AV688" s="12" t="s">
        <v>86</v>
      </c>
      <c r="AW688" s="12" t="s">
        <v>41</v>
      </c>
      <c r="AX688" s="12" t="s">
        <v>79</v>
      </c>
      <c r="AY688" s="152" t="s">
        <v>178</v>
      </c>
    </row>
    <row r="689" spans="2:65" s="12" customFormat="1" ht="10.199999999999999">
      <c r="B689" s="150"/>
      <c r="D689" s="151" t="s">
        <v>189</v>
      </c>
      <c r="E689" s="152" t="s">
        <v>32</v>
      </c>
      <c r="F689" s="153" t="s">
        <v>3556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88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3557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88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3" customFormat="1" ht="10.199999999999999">
      <c r="B691" s="157"/>
      <c r="D691" s="151" t="s">
        <v>189</v>
      </c>
      <c r="E691" s="158" t="s">
        <v>32</v>
      </c>
      <c r="F691" s="159" t="s">
        <v>3673</v>
      </c>
      <c r="H691" s="160">
        <v>1</v>
      </c>
      <c r="I691" s="161"/>
      <c r="L691" s="157"/>
      <c r="M691" s="162"/>
      <c r="T691" s="163"/>
      <c r="AT691" s="158" t="s">
        <v>189</v>
      </c>
      <c r="AU691" s="158" t="s">
        <v>88</v>
      </c>
      <c r="AV691" s="13" t="s">
        <v>88</v>
      </c>
      <c r="AW691" s="13" t="s">
        <v>41</v>
      </c>
      <c r="AX691" s="13" t="s">
        <v>79</v>
      </c>
      <c r="AY691" s="158" t="s">
        <v>178</v>
      </c>
    </row>
    <row r="692" spans="2:65" s="13" customFormat="1" ht="10.199999999999999">
      <c r="B692" s="157"/>
      <c r="D692" s="151" t="s">
        <v>189</v>
      </c>
      <c r="E692" s="158" t="s">
        <v>32</v>
      </c>
      <c r="F692" s="159" t="s">
        <v>3674</v>
      </c>
      <c r="H692" s="160">
        <v>1</v>
      </c>
      <c r="I692" s="161"/>
      <c r="L692" s="157"/>
      <c r="M692" s="162"/>
      <c r="T692" s="163"/>
      <c r="AT692" s="158" t="s">
        <v>189</v>
      </c>
      <c r="AU692" s="158" t="s">
        <v>88</v>
      </c>
      <c r="AV692" s="13" t="s">
        <v>88</v>
      </c>
      <c r="AW692" s="13" t="s">
        <v>41</v>
      </c>
      <c r="AX692" s="13" t="s">
        <v>79</v>
      </c>
      <c r="AY692" s="158" t="s">
        <v>178</v>
      </c>
    </row>
    <row r="693" spans="2:65" s="13" customFormat="1" ht="10.199999999999999">
      <c r="B693" s="157"/>
      <c r="D693" s="151" t="s">
        <v>189</v>
      </c>
      <c r="E693" s="158" t="s">
        <v>32</v>
      </c>
      <c r="F693" s="159" t="s">
        <v>3734</v>
      </c>
      <c r="H693" s="160">
        <v>1</v>
      </c>
      <c r="I693" s="161"/>
      <c r="L693" s="157"/>
      <c r="M693" s="162"/>
      <c r="T693" s="163"/>
      <c r="AT693" s="158" t="s">
        <v>189</v>
      </c>
      <c r="AU693" s="158" t="s">
        <v>88</v>
      </c>
      <c r="AV693" s="13" t="s">
        <v>88</v>
      </c>
      <c r="AW693" s="13" t="s">
        <v>41</v>
      </c>
      <c r="AX693" s="13" t="s">
        <v>79</v>
      </c>
      <c r="AY693" s="158" t="s">
        <v>178</v>
      </c>
    </row>
    <row r="694" spans="2:65" s="13" customFormat="1" ht="10.199999999999999">
      <c r="B694" s="157"/>
      <c r="D694" s="151" t="s">
        <v>189</v>
      </c>
      <c r="E694" s="158" t="s">
        <v>32</v>
      </c>
      <c r="F694" s="159" t="s">
        <v>3735</v>
      </c>
      <c r="H694" s="160">
        <v>1</v>
      </c>
      <c r="I694" s="161"/>
      <c r="L694" s="157"/>
      <c r="M694" s="162"/>
      <c r="T694" s="163"/>
      <c r="AT694" s="158" t="s">
        <v>189</v>
      </c>
      <c r="AU694" s="158" t="s">
        <v>88</v>
      </c>
      <c r="AV694" s="13" t="s">
        <v>88</v>
      </c>
      <c r="AW694" s="13" t="s">
        <v>41</v>
      </c>
      <c r="AX694" s="13" t="s">
        <v>79</v>
      </c>
      <c r="AY694" s="158" t="s">
        <v>178</v>
      </c>
    </row>
    <row r="695" spans="2:65" s="13" customFormat="1" ht="10.199999999999999">
      <c r="B695" s="157"/>
      <c r="D695" s="151" t="s">
        <v>189</v>
      </c>
      <c r="E695" s="158" t="s">
        <v>32</v>
      </c>
      <c r="F695" s="159" t="s">
        <v>3675</v>
      </c>
      <c r="H695" s="160">
        <v>1</v>
      </c>
      <c r="I695" s="161"/>
      <c r="L695" s="157"/>
      <c r="M695" s="162"/>
      <c r="T695" s="163"/>
      <c r="AT695" s="158" t="s">
        <v>189</v>
      </c>
      <c r="AU695" s="158" t="s">
        <v>88</v>
      </c>
      <c r="AV695" s="13" t="s">
        <v>88</v>
      </c>
      <c r="AW695" s="13" t="s">
        <v>41</v>
      </c>
      <c r="AX695" s="13" t="s">
        <v>79</v>
      </c>
      <c r="AY695" s="158" t="s">
        <v>178</v>
      </c>
    </row>
    <row r="696" spans="2:65" s="13" customFormat="1" ht="10.199999999999999">
      <c r="B696" s="157"/>
      <c r="D696" s="151" t="s">
        <v>189</v>
      </c>
      <c r="E696" s="158" t="s">
        <v>32</v>
      </c>
      <c r="F696" s="159" t="s">
        <v>3676</v>
      </c>
      <c r="H696" s="160">
        <v>1</v>
      </c>
      <c r="I696" s="161"/>
      <c r="L696" s="157"/>
      <c r="M696" s="162"/>
      <c r="T696" s="163"/>
      <c r="AT696" s="158" t="s">
        <v>189</v>
      </c>
      <c r="AU696" s="158" t="s">
        <v>88</v>
      </c>
      <c r="AV696" s="13" t="s">
        <v>88</v>
      </c>
      <c r="AW696" s="13" t="s">
        <v>41</v>
      </c>
      <c r="AX696" s="13" t="s">
        <v>79</v>
      </c>
      <c r="AY696" s="158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3736</v>
      </c>
      <c r="H697" s="160">
        <v>1.5</v>
      </c>
      <c r="I697" s="161"/>
      <c r="L697" s="157"/>
      <c r="M697" s="162"/>
      <c r="T697" s="163"/>
      <c r="AT697" s="158" t="s">
        <v>189</v>
      </c>
      <c r="AU697" s="158" t="s">
        <v>88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4" customFormat="1" ht="10.199999999999999">
      <c r="B698" s="164"/>
      <c r="D698" s="151" t="s">
        <v>189</v>
      </c>
      <c r="E698" s="165" t="s">
        <v>32</v>
      </c>
      <c r="F698" s="166" t="s">
        <v>192</v>
      </c>
      <c r="H698" s="167">
        <v>7.5</v>
      </c>
      <c r="I698" s="168"/>
      <c r="L698" s="164"/>
      <c r="M698" s="169"/>
      <c r="T698" s="170"/>
      <c r="AT698" s="165" t="s">
        <v>189</v>
      </c>
      <c r="AU698" s="165" t="s">
        <v>88</v>
      </c>
      <c r="AV698" s="14" t="s">
        <v>185</v>
      </c>
      <c r="AW698" s="14" t="s">
        <v>41</v>
      </c>
      <c r="AX698" s="14" t="s">
        <v>86</v>
      </c>
      <c r="AY698" s="165" t="s">
        <v>178</v>
      </c>
    </row>
    <row r="699" spans="2:65" s="11" customFormat="1" ht="22.8" customHeight="1">
      <c r="B699" s="121"/>
      <c r="D699" s="122" t="s">
        <v>78</v>
      </c>
      <c r="E699" s="131" t="s">
        <v>241</v>
      </c>
      <c r="F699" s="131" t="s">
        <v>668</v>
      </c>
      <c r="I699" s="124"/>
      <c r="J699" s="132">
        <f>BK699</f>
        <v>0</v>
      </c>
      <c r="L699" s="121"/>
      <c r="M699" s="126"/>
      <c r="P699" s="127">
        <f>SUM(P700:P870)</f>
        <v>0</v>
      </c>
      <c r="R699" s="127">
        <f>SUM(R700:R870)</f>
        <v>29.992944349999998</v>
      </c>
      <c r="T699" s="128">
        <f>SUM(T700:T870)</f>
        <v>1.6216000000000002</v>
      </c>
      <c r="AR699" s="122" t="s">
        <v>86</v>
      </c>
      <c r="AT699" s="129" t="s">
        <v>78</v>
      </c>
      <c r="AU699" s="129" t="s">
        <v>86</v>
      </c>
      <c r="AY699" s="122" t="s">
        <v>178</v>
      </c>
      <c r="BK699" s="130">
        <f>SUM(BK700:BK870)</f>
        <v>0</v>
      </c>
    </row>
    <row r="700" spans="2:65" s="1" customFormat="1" ht="33" customHeight="1">
      <c r="B700" s="34"/>
      <c r="C700" s="133" t="s">
        <v>688</v>
      </c>
      <c r="D700" s="133" t="s">
        <v>180</v>
      </c>
      <c r="E700" s="134" t="s">
        <v>3737</v>
      </c>
      <c r="F700" s="135" t="s">
        <v>3738</v>
      </c>
      <c r="G700" s="136" t="s">
        <v>202</v>
      </c>
      <c r="H700" s="137">
        <v>171</v>
      </c>
      <c r="I700" s="138"/>
      <c r="J700" s="139">
        <f>ROUND(I700*H700,2)</f>
        <v>0</v>
      </c>
      <c r="K700" s="135" t="s">
        <v>184</v>
      </c>
      <c r="L700" s="34"/>
      <c r="M700" s="140" t="s">
        <v>32</v>
      </c>
      <c r="N700" s="141" t="s">
        <v>50</v>
      </c>
      <c r="P700" s="142">
        <f>O700*H700</f>
        <v>0</v>
      </c>
      <c r="Q700" s="142">
        <v>2.0000000000000002E-5</v>
      </c>
      <c r="R700" s="142">
        <f>Q700*H700</f>
        <v>3.4200000000000003E-3</v>
      </c>
      <c r="S700" s="142">
        <v>0</v>
      </c>
      <c r="T700" s="143">
        <f>S700*H700</f>
        <v>0</v>
      </c>
      <c r="AR700" s="144" t="s">
        <v>185</v>
      </c>
      <c r="AT700" s="144" t="s">
        <v>180</v>
      </c>
      <c r="AU700" s="144" t="s">
        <v>88</v>
      </c>
      <c r="AY700" s="18" t="s">
        <v>178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8" t="s">
        <v>86</v>
      </c>
      <c r="BK700" s="145">
        <f>ROUND(I700*H700,2)</f>
        <v>0</v>
      </c>
      <c r="BL700" s="18" t="s">
        <v>185</v>
      </c>
      <c r="BM700" s="144" t="s">
        <v>3739</v>
      </c>
    </row>
    <row r="701" spans="2:65" s="1" customFormat="1" ht="10.199999999999999">
      <c r="B701" s="34"/>
      <c r="D701" s="146" t="s">
        <v>187</v>
      </c>
      <c r="F701" s="147" t="s">
        <v>3740</v>
      </c>
      <c r="I701" s="148"/>
      <c r="L701" s="34"/>
      <c r="M701" s="149"/>
      <c r="T701" s="55"/>
      <c r="AT701" s="18" t="s">
        <v>187</v>
      </c>
      <c r="AU701" s="18" t="s">
        <v>88</v>
      </c>
    </row>
    <row r="702" spans="2:65" s="12" customFormat="1" ht="10.199999999999999">
      <c r="B702" s="150"/>
      <c r="D702" s="151" t="s">
        <v>189</v>
      </c>
      <c r="E702" s="152" t="s">
        <v>32</v>
      </c>
      <c r="F702" s="153" t="s">
        <v>190</v>
      </c>
      <c r="H702" s="152" t="s">
        <v>32</v>
      </c>
      <c r="I702" s="154"/>
      <c r="L702" s="150"/>
      <c r="M702" s="155"/>
      <c r="T702" s="156"/>
      <c r="AT702" s="152" t="s">
        <v>189</v>
      </c>
      <c r="AU702" s="152" t="s">
        <v>88</v>
      </c>
      <c r="AV702" s="12" t="s">
        <v>86</v>
      </c>
      <c r="AW702" s="12" t="s">
        <v>41</v>
      </c>
      <c r="AX702" s="12" t="s">
        <v>79</v>
      </c>
      <c r="AY702" s="152" t="s">
        <v>178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3556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88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3557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88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2" customFormat="1" ht="10.199999999999999">
      <c r="B705" s="150"/>
      <c r="D705" s="151" t="s">
        <v>189</v>
      </c>
      <c r="E705" s="152" t="s">
        <v>32</v>
      </c>
      <c r="F705" s="153" t="s">
        <v>3558</v>
      </c>
      <c r="H705" s="152" t="s">
        <v>32</v>
      </c>
      <c r="I705" s="154"/>
      <c r="L705" s="150"/>
      <c r="M705" s="155"/>
      <c r="T705" s="156"/>
      <c r="AT705" s="152" t="s">
        <v>189</v>
      </c>
      <c r="AU705" s="152" t="s">
        <v>88</v>
      </c>
      <c r="AV705" s="12" t="s">
        <v>86</v>
      </c>
      <c r="AW705" s="12" t="s">
        <v>41</v>
      </c>
      <c r="AX705" s="12" t="s">
        <v>79</v>
      </c>
      <c r="AY705" s="152" t="s">
        <v>178</v>
      </c>
    </row>
    <row r="706" spans="2:65" s="13" customFormat="1" ht="10.199999999999999">
      <c r="B706" s="157"/>
      <c r="D706" s="151" t="s">
        <v>189</v>
      </c>
      <c r="E706" s="158" t="s">
        <v>32</v>
      </c>
      <c r="F706" s="159" t="s">
        <v>3664</v>
      </c>
      <c r="H706" s="160">
        <v>171</v>
      </c>
      <c r="I706" s="161"/>
      <c r="L706" s="157"/>
      <c r="M706" s="162"/>
      <c r="T706" s="163"/>
      <c r="AT706" s="158" t="s">
        <v>189</v>
      </c>
      <c r="AU706" s="158" t="s">
        <v>88</v>
      </c>
      <c r="AV706" s="13" t="s">
        <v>88</v>
      </c>
      <c r="AW706" s="13" t="s">
        <v>41</v>
      </c>
      <c r="AX706" s="13" t="s">
        <v>79</v>
      </c>
      <c r="AY706" s="158" t="s">
        <v>178</v>
      </c>
    </row>
    <row r="707" spans="2:65" s="14" customFormat="1" ht="10.199999999999999">
      <c r="B707" s="164"/>
      <c r="D707" s="151" t="s">
        <v>189</v>
      </c>
      <c r="E707" s="165" t="s">
        <v>32</v>
      </c>
      <c r="F707" s="166" t="s">
        <v>192</v>
      </c>
      <c r="H707" s="167">
        <v>171</v>
      </c>
      <c r="I707" s="168"/>
      <c r="L707" s="164"/>
      <c r="M707" s="169"/>
      <c r="T707" s="170"/>
      <c r="AT707" s="165" t="s">
        <v>189</v>
      </c>
      <c r="AU707" s="165" t="s">
        <v>88</v>
      </c>
      <c r="AV707" s="14" t="s">
        <v>185</v>
      </c>
      <c r="AW707" s="14" t="s">
        <v>41</v>
      </c>
      <c r="AX707" s="14" t="s">
        <v>86</v>
      </c>
      <c r="AY707" s="165" t="s">
        <v>178</v>
      </c>
    </row>
    <row r="708" spans="2:65" s="1" customFormat="1" ht="24.15" customHeight="1">
      <c r="B708" s="34"/>
      <c r="C708" s="171" t="s">
        <v>692</v>
      </c>
      <c r="D708" s="171" t="s">
        <v>398</v>
      </c>
      <c r="E708" s="172" t="s">
        <v>3741</v>
      </c>
      <c r="F708" s="173" t="s">
        <v>3742</v>
      </c>
      <c r="G708" s="174" t="s">
        <v>202</v>
      </c>
      <c r="H708" s="175">
        <v>173.565</v>
      </c>
      <c r="I708" s="176"/>
      <c r="J708" s="177">
        <f>ROUND(I708*H708,2)</f>
        <v>0</v>
      </c>
      <c r="K708" s="173" t="s">
        <v>184</v>
      </c>
      <c r="L708" s="178"/>
      <c r="M708" s="179" t="s">
        <v>32</v>
      </c>
      <c r="N708" s="180" t="s">
        <v>50</v>
      </c>
      <c r="P708" s="142">
        <f>O708*H708</f>
        <v>0</v>
      </c>
      <c r="Q708" s="142">
        <v>7.9900000000000006E-3</v>
      </c>
      <c r="R708" s="142">
        <f>Q708*H708</f>
        <v>1.3867843500000001</v>
      </c>
      <c r="S708" s="142">
        <v>0</v>
      </c>
      <c r="T708" s="143">
        <f>S708*H708</f>
        <v>0</v>
      </c>
      <c r="AR708" s="144" t="s">
        <v>241</v>
      </c>
      <c r="AT708" s="144" t="s">
        <v>398</v>
      </c>
      <c r="AU708" s="144" t="s">
        <v>88</v>
      </c>
      <c r="AY708" s="18" t="s">
        <v>178</v>
      </c>
      <c r="BE708" s="145">
        <f>IF(N708="základní",J708,0)</f>
        <v>0</v>
      </c>
      <c r="BF708" s="145">
        <f>IF(N708="snížená",J708,0)</f>
        <v>0</v>
      </c>
      <c r="BG708" s="145">
        <f>IF(N708="zákl. přenesená",J708,0)</f>
        <v>0</v>
      </c>
      <c r="BH708" s="145">
        <f>IF(N708="sníž. přenesená",J708,0)</f>
        <v>0</v>
      </c>
      <c r="BI708" s="145">
        <f>IF(N708="nulová",J708,0)</f>
        <v>0</v>
      </c>
      <c r="BJ708" s="18" t="s">
        <v>86</v>
      </c>
      <c r="BK708" s="145">
        <f>ROUND(I708*H708,2)</f>
        <v>0</v>
      </c>
      <c r="BL708" s="18" t="s">
        <v>185</v>
      </c>
      <c r="BM708" s="144" t="s">
        <v>3743</v>
      </c>
    </row>
    <row r="709" spans="2:65" s="13" customFormat="1" ht="10.199999999999999">
      <c r="B709" s="157"/>
      <c r="D709" s="151" t="s">
        <v>189</v>
      </c>
      <c r="F709" s="159" t="s">
        <v>3744</v>
      </c>
      <c r="H709" s="160">
        <v>173.565</v>
      </c>
      <c r="I709" s="161"/>
      <c r="L709" s="157"/>
      <c r="M709" s="162"/>
      <c r="T709" s="163"/>
      <c r="AT709" s="158" t="s">
        <v>189</v>
      </c>
      <c r="AU709" s="158" t="s">
        <v>88</v>
      </c>
      <c r="AV709" s="13" t="s">
        <v>88</v>
      </c>
      <c r="AW709" s="13" t="s">
        <v>4</v>
      </c>
      <c r="AX709" s="13" t="s">
        <v>86</v>
      </c>
      <c r="AY709" s="158" t="s">
        <v>178</v>
      </c>
    </row>
    <row r="710" spans="2:65" s="1" customFormat="1" ht="37.799999999999997" customHeight="1">
      <c r="B710" s="34"/>
      <c r="C710" s="133" t="s">
        <v>700</v>
      </c>
      <c r="D710" s="133" t="s">
        <v>180</v>
      </c>
      <c r="E710" s="134" t="s">
        <v>682</v>
      </c>
      <c r="F710" s="135" t="s">
        <v>683</v>
      </c>
      <c r="G710" s="136" t="s">
        <v>219</v>
      </c>
      <c r="H710" s="137">
        <v>8</v>
      </c>
      <c r="I710" s="138"/>
      <c r="J710" s="139">
        <f>ROUND(I710*H710,2)</f>
        <v>0</v>
      </c>
      <c r="K710" s="135" t="s">
        <v>184</v>
      </c>
      <c r="L710" s="34"/>
      <c r="M710" s="140" t="s">
        <v>32</v>
      </c>
      <c r="N710" s="141" t="s">
        <v>50</v>
      </c>
      <c r="P710" s="142">
        <f>O710*H710</f>
        <v>0</v>
      </c>
      <c r="Q710" s="142">
        <v>0</v>
      </c>
      <c r="R710" s="142">
        <f>Q710*H710</f>
        <v>0</v>
      </c>
      <c r="S710" s="142">
        <v>0</v>
      </c>
      <c r="T710" s="143">
        <f>S710*H710</f>
        <v>0</v>
      </c>
      <c r="AR710" s="144" t="s">
        <v>185</v>
      </c>
      <c r="AT710" s="144" t="s">
        <v>180</v>
      </c>
      <c r="AU710" s="144" t="s">
        <v>88</v>
      </c>
      <c r="AY710" s="18" t="s">
        <v>178</v>
      </c>
      <c r="BE710" s="145">
        <f>IF(N710="základní",J710,0)</f>
        <v>0</v>
      </c>
      <c r="BF710" s="145">
        <f>IF(N710="snížená",J710,0)</f>
        <v>0</v>
      </c>
      <c r="BG710" s="145">
        <f>IF(N710="zákl. přenesená",J710,0)</f>
        <v>0</v>
      </c>
      <c r="BH710" s="145">
        <f>IF(N710="sníž. přenesená",J710,0)</f>
        <v>0</v>
      </c>
      <c r="BI710" s="145">
        <f>IF(N710="nulová",J710,0)</f>
        <v>0</v>
      </c>
      <c r="BJ710" s="18" t="s">
        <v>86</v>
      </c>
      <c r="BK710" s="145">
        <f>ROUND(I710*H710,2)</f>
        <v>0</v>
      </c>
      <c r="BL710" s="18" t="s">
        <v>185</v>
      </c>
      <c r="BM710" s="144" t="s">
        <v>3745</v>
      </c>
    </row>
    <row r="711" spans="2:65" s="1" customFormat="1" ht="10.199999999999999">
      <c r="B711" s="34"/>
      <c r="D711" s="146" t="s">
        <v>187</v>
      </c>
      <c r="F711" s="147" t="s">
        <v>685</v>
      </c>
      <c r="I711" s="148"/>
      <c r="L711" s="34"/>
      <c r="M711" s="149"/>
      <c r="T711" s="55"/>
      <c r="AT711" s="18" t="s">
        <v>187</v>
      </c>
      <c r="AU711" s="18" t="s">
        <v>88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190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88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2" customFormat="1" ht="10.199999999999999">
      <c r="B713" s="150"/>
      <c r="D713" s="151" t="s">
        <v>189</v>
      </c>
      <c r="E713" s="152" t="s">
        <v>32</v>
      </c>
      <c r="F713" s="153" t="s">
        <v>3556</v>
      </c>
      <c r="H713" s="152" t="s">
        <v>32</v>
      </c>
      <c r="I713" s="154"/>
      <c r="L713" s="150"/>
      <c r="M713" s="155"/>
      <c r="T713" s="156"/>
      <c r="AT713" s="152" t="s">
        <v>189</v>
      </c>
      <c r="AU713" s="152" t="s">
        <v>88</v>
      </c>
      <c r="AV713" s="12" t="s">
        <v>86</v>
      </c>
      <c r="AW713" s="12" t="s">
        <v>41</v>
      </c>
      <c r="AX713" s="12" t="s">
        <v>79</v>
      </c>
      <c r="AY713" s="152" t="s">
        <v>178</v>
      </c>
    </row>
    <row r="714" spans="2:65" s="12" customFormat="1" ht="10.199999999999999">
      <c r="B714" s="150"/>
      <c r="D714" s="151" t="s">
        <v>189</v>
      </c>
      <c r="E714" s="152" t="s">
        <v>32</v>
      </c>
      <c r="F714" s="153" t="s">
        <v>3557</v>
      </c>
      <c r="H714" s="152" t="s">
        <v>32</v>
      </c>
      <c r="I714" s="154"/>
      <c r="L714" s="150"/>
      <c r="M714" s="155"/>
      <c r="T714" s="156"/>
      <c r="AT714" s="152" t="s">
        <v>189</v>
      </c>
      <c r="AU714" s="152" t="s">
        <v>88</v>
      </c>
      <c r="AV714" s="12" t="s">
        <v>86</v>
      </c>
      <c r="AW714" s="12" t="s">
        <v>41</v>
      </c>
      <c r="AX714" s="12" t="s">
        <v>79</v>
      </c>
      <c r="AY714" s="152" t="s">
        <v>178</v>
      </c>
    </row>
    <row r="715" spans="2:65" s="13" customFormat="1" ht="10.199999999999999">
      <c r="B715" s="157"/>
      <c r="D715" s="151" t="s">
        <v>189</v>
      </c>
      <c r="E715" s="158" t="s">
        <v>32</v>
      </c>
      <c r="F715" s="159" t="s">
        <v>3746</v>
      </c>
      <c r="H715" s="160">
        <v>1</v>
      </c>
      <c r="I715" s="161"/>
      <c r="L715" s="157"/>
      <c r="M715" s="162"/>
      <c r="T715" s="163"/>
      <c r="AT715" s="158" t="s">
        <v>189</v>
      </c>
      <c r="AU715" s="158" t="s">
        <v>88</v>
      </c>
      <c r="AV715" s="13" t="s">
        <v>88</v>
      </c>
      <c r="AW715" s="13" t="s">
        <v>41</v>
      </c>
      <c r="AX715" s="13" t="s">
        <v>79</v>
      </c>
      <c r="AY715" s="158" t="s">
        <v>178</v>
      </c>
    </row>
    <row r="716" spans="2:65" s="13" customFormat="1" ht="10.199999999999999">
      <c r="B716" s="157"/>
      <c r="D716" s="151" t="s">
        <v>189</v>
      </c>
      <c r="E716" s="158" t="s">
        <v>32</v>
      </c>
      <c r="F716" s="159" t="s">
        <v>3747</v>
      </c>
      <c r="H716" s="160">
        <v>1</v>
      </c>
      <c r="I716" s="161"/>
      <c r="L716" s="157"/>
      <c r="M716" s="162"/>
      <c r="T716" s="163"/>
      <c r="AT716" s="158" t="s">
        <v>189</v>
      </c>
      <c r="AU716" s="158" t="s">
        <v>88</v>
      </c>
      <c r="AV716" s="13" t="s">
        <v>88</v>
      </c>
      <c r="AW716" s="13" t="s">
        <v>41</v>
      </c>
      <c r="AX716" s="13" t="s">
        <v>79</v>
      </c>
      <c r="AY716" s="158" t="s">
        <v>178</v>
      </c>
    </row>
    <row r="717" spans="2:65" s="13" customFormat="1" ht="10.199999999999999">
      <c r="B717" s="157"/>
      <c r="D717" s="151" t="s">
        <v>189</v>
      </c>
      <c r="E717" s="158" t="s">
        <v>32</v>
      </c>
      <c r="F717" s="159" t="s">
        <v>3748</v>
      </c>
      <c r="H717" s="160">
        <v>1</v>
      </c>
      <c r="I717" s="161"/>
      <c r="L717" s="157"/>
      <c r="M717" s="162"/>
      <c r="T717" s="163"/>
      <c r="AT717" s="158" t="s">
        <v>189</v>
      </c>
      <c r="AU717" s="158" t="s">
        <v>88</v>
      </c>
      <c r="AV717" s="13" t="s">
        <v>88</v>
      </c>
      <c r="AW717" s="13" t="s">
        <v>41</v>
      </c>
      <c r="AX717" s="13" t="s">
        <v>79</v>
      </c>
      <c r="AY717" s="158" t="s">
        <v>178</v>
      </c>
    </row>
    <row r="718" spans="2:65" s="13" customFormat="1" ht="10.199999999999999">
      <c r="B718" s="157"/>
      <c r="D718" s="151" t="s">
        <v>189</v>
      </c>
      <c r="E718" s="158" t="s">
        <v>32</v>
      </c>
      <c r="F718" s="159" t="s">
        <v>3749</v>
      </c>
      <c r="H718" s="160">
        <v>1</v>
      </c>
      <c r="I718" s="161"/>
      <c r="L718" s="157"/>
      <c r="M718" s="162"/>
      <c r="T718" s="163"/>
      <c r="AT718" s="158" t="s">
        <v>189</v>
      </c>
      <c r="AU718" s="158" t="s">
        <v>88</v>
      </c>
      <c r="AV718" s="13" t="s">
        <v>88</v>
      </c>
      <c r="AW718" s="13" t="s">
        <v>41</v>
      </c>
      <c r="AX718" s="13" t="s">
        <v>79</v>
      </c>
      <c r="AY718" s="158" t="s">
        <v>178</v>
      </c>
    </row>
    <row r="719" spans="2:65" s="13" customFormat="1" ht="10.199999999999999">
      <c r="B719" s="157"/>
      <c r="D719" s="151" t="s">
        <v>189</v>
      </c>
      <c r="E719" s="158" t="s">
        <v>32</v>
      </c>
      <c r="F719" s="159" t="s">
        <v>3750</v>
      </c>
      <c r="H719" s="160">
        <v>1</v>
      </c>
      <c r="I719" s="161"/>
      <c r="L719" s="157"/>
      <c r="M719" s="162"/>
      <c r="T719" s="163"/>
      <c r="AT719" s="158" t="s">
        <v>189</v>
      </c>
      <c r="AU719" s="158" t="s">
        <v>88</v>
      </c>
      <c r="AV719" s="13" t="s">
        <v>88</v>
      </c>
      <c r="AW719" s="13" t="s">
        <v>41</v>
      </c>
      <c r="AX719" s="13" t="s">
        <v>79</v>
      </c>
      <c r="AY719" s="158" t="s">
        <v>178</v>
      </c>
    </row>
    <row r="720" spans="2:65" s="13" customFormat="1" ht="10.199999999999999">
      <c r="B720" s="157"/>
      <c r="D720" s="151" t="s">
        <v>189</v>
      </c>
      <c r="E720" s="158" t="s">
        <v>32</v>
      </c>
      <c r="F720" s="159" t="s">
        <v>3751</v>
      </c>
      <c r="H720" s="160">
        <v>1</v>
      </c>
      <c r="I720" s="161"/>
      <c r="L720" s="157"/>
      <c r="M720" s="162"/>
      <c r="T720" s="163"/>
      <c r="AT720" s="158" t="s">
        <v>189</v>
      </c>
      <c r="AU720" s="158" t="s">
        <v>88</v>
      </c>
      <c r="AV720" s="13" t="s">
        <v>88</v>
      </c>
      <c r="AW720" s="13" t="s">
        <v>41</v>
      </c>
      <c r="AX720" s="13" t="s">
        <v>79</v>
      </c>
      <c r="AY720" s="158" t="s">
        <v>178</v>
      </c>
    </row>
    <row r="721" spans="2:65" s="13" customFormat="1" ht="10.199999999999999">
      <c r="B721" s="157"/>
      <c r="D721" s="151" t="s">
        <v>189</v>
      </c>
      <c r="E721" s="158" t="s">
        <v>32</v>
      </c>
      <c r="F721" s="159" t="s">
        <v>3752</v>
      </c>
      <c r="H721" s="160">
        <v>1</v>
      </c>
      <c r="I721" s="161"/>
      <c r="L721" s="157"/>
      <c r="M721" s="162"/>
      <c r="T721" s="163"/>
      <c r="AT721" s="158" t="s">
        <v>189</v>
      </c>
      <c r="AU721" s="158" t="s">
        <v>88</v>
      </c>
      <c r="AV721" s="13" t="s">
        <v>88</v>
      </c>
      <c r="AW721" s="13" t="s">
        <v>41</v>
      </c>
      <c r="AX721" s="13" t="s">
        <v>79</v>
      </c>
      <c r="AY721" s="158" t="s">
        <v>178</v>
      </c>
    </row>
    <row r="722" spans="2:65" s="13" customFormat="1" ht="10.199999999999999">
      <c r="B722" s="157"/>
      <c r="D722" s="151" t="s">
        <v>189</v>
      </c>
      <c r="E722" s="158" t="s">
        <v>32</v>
      </c>
      <c r="F722" s="159" t="s">
        <v>3753</v>
      </c>
      <c r="H722" s="160">
        <v>1</v>
      </c>
      <c r="I722" s="161"/>
      <c r="L722" s="157"/>
      <c r="M722" s="162"/>
      <c r="T722" s="163"/>
      <c r="AT722" s="158" t="s">
        <v>189</v>
      </c>
      <c r="AU722" s="158" t="s">
        <v>88</v>
      </c>
      <c r="AV722" s="13" t="s">
        <v>88</v>
      </c>
      <c r="AW722" s="13" t="s">
        <v>41</v>
      </c>
      <c r="AX722" s="13" t="s">
        <v>79</v>
      </c>
      <c r="AY722" s="158" t="s">
        <v>178</v>
      </c>
    </row>
    <row r="723" spans="2:65" s="14" customFormat="1" ht="10.199999999999999">
      <c r="B723" s="164"/>
      <c r="D723" s="151" t="s">
        <v>189</v>
      </c>
      <c r="E723" s="165" t="s">
        <v>32</v>
      </c>
      <c r="F723" s="166" t="s">
        <v>192</v>
      </c>
      <c r="H723" s="167">
        <v>8</v>
      </c>
      <c r="I723" s="168"/>
      <c r="L723" s="164"/>
      <c r="M723" s="169"/>
      <c r="T723" s="170"/>
      <c r="AT723" s="165" t="s">
        <v>189</v>
      </c>
      <c r="AU723" s="165" t="s">
        <v>88</v>
      </c>
      <c r="AV723" s="14" t="s">
        <v>185</v>
      </c>
      <c r="AW723" s="14" t="s">
        <v>41</v>
      </c>
      <c r="AX723" s="14" t="s">
        <v>86</v>
      </c>
      <c r="AY723" s="165" t="s">
        <v>178</v>
      </c>
    </row>
    <row r="724" spans="2:65" s="1" customFormat="1" ht="16.5" customHeight="1">
      <c r="B724" s="34"/>
      <c r="C724" s="171" t="s">
        <v>704</v>
      </c>
      <c r="D724" s="171" t="s">
        <v>398</v>
      </c>
      <c r="E724" s="172" t="s">
        <v>689</v>
      </c>
      <c r="F724" s="173" t="s">
        <v>690</v>
      </c>
      <c r="G724" s="174" t="s">
        <v>219</v>
      </c>
      <c r="H724" s="175">
        <v>8</v>
      </c>
      <c r="I724" s="176"/>
      <c r="J724" s="177">
        <f>ROUND(I724*H724,2)</f>
        <v>0</v>
      </c>
      <c r="K724" s="173" t="s">
        <v>184</v>
      </c>
      <c r="L724" s="178"/>
      <c r="M724" s="179" t="s">
        <v>32</v>
      </c>
      <c r="N724" s="180" t="s">
        <v>50</v>
      </c>
      <c r="P724" s="142">
        <f>O724*H724</f>
        <v>0</v>
      </c>
      <c r="Q724" s="142">
        <v>8.0000000000000004E-4</v>
      </c>
      <c r="R724" s="142">
        <f>Q724*H724</f>
        <v>6.4000000000000003E-3</v>
      </c>
      <c r="S724" s="142">
        <v>0</v>
      </c>
      <c r="T724" s="143">
        <f>S724*H724</f>
        <v>0</v>
      </c>
      <c r="AR724" s="144" t="s">
        <v>241</v>
      </c>
      <c r="AT724" s="144" t="s">
        <v>398</v>
      </c>
      <c r="AU724" s="144" t="s">
        <v>88</v>
      </c>
      <c r="AY724" s="18" t="s">
        <v>178</v>
      </c>
      <c r="BE724" s="145">
        <f>IF(N724="základní",J724,0)</f>
        <v>0</v>
      </c>
      <c r="BF724" s="145">
        <f>IF(N724="snížená",J724,0)</f>
        <v>0</v>
      </c>
      <c r="BG724" s="145">
        <f>IF(N724="zákl. přenesená",J724,0)</f>
        <v>0</v>
      </c>
      <c r="BH724" s="145">
        <f>IF(N724="sníž. přenesená",J724,0)</f>
        <v>0</v>
      </c>
      <c r="BI724" s="145">
        <f>IF(N724="nulová",J724,0)</f>
        <v>0</v>
      </c>
      <c r="BJ724" s="18" t="s">
        <v>86</v>
      </c>
      <c r="BK724" s="145">
        <f>ROUND(I724*H724,2)</f>
        <v>0</v>
      </c>
      <c r="BL724" s="18" t="s">
        <v>185</v>
      </c>
      <c r="BM724" s="144" t="s">
        <v>3754</v>
      </c>
    </row>
    <row r="725" spans="2:65" s="1" customFormat="1" ht="37.799999999999997" customHeight="1">
      <c r="B725" s="34"/>
      <c r="C725" s="133" t="s">
        <v>709</v>
      </c>
      <c r="D725" s="133" t="s">
        <v>180</v>
      </c>
      <c r="E725" s="134" t="s">
        <v>693</v>
      </c>
      <c r="F725" s="135" t="s">
        <v>694</v>
      </c>
      <c r="G725" s="136" t="s">
        <v>219</v>
      </c>
      <c r="H725" s="137">
        <v>1</v>
      </c>
      <c r="I725" s="138"/>
      <c r="J725" s="139">
        <f>ROUND(I725*H725,2)</f>
        <v>0</v>
      </c>
      <c r="K725" s="135" t="s">
        <v>184</v>
      </c>
      <c r="L725" s="34"/>
      <c r="M725" s="140" t="s">
        <v>32</v>
      </c>
      <c r="N725" s="141" t="s">
        <v>50</v>
      </c>
      <c r="P725" s="142">
        <f>O725*H725</f>
        <v>0</v>
      </c>
      <c r="Q725" s="142">
        <v>8.0000000000000007E-5</v>
      </c>
      <c r="R725" s="142">
        <f>Q725*H725</f>
        <v>8.0000000000000007E-5</v>
      </c>
      <c r="S725" s="142">
        <v>0</v>
      </c>
      <c r="T725" s="143">
        <f>S725*H725</f>
        <v>0</v>
      </c>
      <c r="AR725" s="144" t="s">
        <v>185</v>
      </c>
      <c r="AT725" s="144" t="s">
        <v>180</v>
      </c>
      <c r="AU725" s="144" t="s">
        <v>88</v>
      </c>
      <c r="AY725" s="18" t="s">
        <v>178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86</v>
      </c>
      <c r="BK725" s="145">
        <f>ROUND(I725*H725,2)</f>
        <v>0</v>
      </c>
      <c r="BL725" s="18" t="s">
        <v>185</v>
      </c>
      <c r="BM725" s="144" t="s">
        <v>3755</v>
      </c>
    </row>
    <row r="726" spans="2:65" s="1" customFormat="1" ht="10.199999999999999">
      <c r="B726" s="34"/>
      <c r="D726" s="146" t="s">
        <v>187</v>
      </c>
      <c r="F726" s="147" t="s">
        <v>696</v>
      </c>
      <c r="I726" s="148"/>
      <c r="L726" s="34"/>
      <c r="M726" s="149"/>
      <c r="T726" s="55"/>
      <c r="AT726" s="18" t="s">
        <v>187</v>
      </c>
      <c r="AU726" s="18" t="s">
        <v>88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190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88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3556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3557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88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3" customFormat="1" ht="10.199999999999999">
      <c r="B730" s="157"/>
      <c r="D730" s="151" t="s">
        <v>189</v>
      </c>
      <c r="E730" s="158" t="s">
        <v>32</v>
      </c>
      <c r="F730" s="159" t="s">
        <v>3756</v>
      </c>
      <c r="H730" s="160">
        <v>1</v>
      </c>
      <c r="I730" s="161"/>
      <c r="L730" s="157"/>
      <c r="M730" s="162"/>
      <c r="T730" s="163"/>
      <c r="AT730" s="158" t="s">
        <v>189</v>
      </c>
      <c r="AU730" s="158" t="s">
        <v>88</v>
      </c>
      <c r="AV730" s="13" t="s">
        <v>88</v>
      </c>
      <c r="AW730" s="13" t="s">
        <v>41</v>
      </c>
      <c r="AX730" s="13" t="s">
        <v>79</v>
      </c>
      <c r="AY730" s="158" t="s">
        <v>178</v>
      </c>
    </row>
    <row r="731" spans="2:65" s="14" customFormat="1" ht="10.199999999999999">
      <c r="B731" s="164"/>
      <c r="D731" s="151" t="s">
        <v>189</v>
      </c>
      <c r="E731" s="165" t="s">
        <v>32</v>
      </c>
      <c r="F731" s="166" t="s">
        <v>192</v>
      </c>
      <c r="H731" s="167">
        <v>1</v>
      </c>
      <c r="I731" s="168"/>
      <c r="L731" s="164"/>
      <c r="M731" s="169"/>
      <c r="T731" s="170"/>
      <c r="AT731" s="165" t="s">
        <v>189</v>
      </c>
      <c r="AU731" s="165" t="s">
        <v>88</v>
      </c>
      <c r="AV731" s="14" t="s">
        <v>185</v>
      </c>
      <c r="AW731" s="14" t="s">
        <v>41</v>
      </c>
      <c r="AX731" s="14" t="s">
        <v>86</v>
      </c>
      <c r="AY731" s="165" t="s">
        <v>178</v>
      </c>
    </row>
    <row r="732" spans="2:65" s="1" customFormat="1" ht="16.5" customHeight="1">
      <c r="B732" s="34"/>
      <c r="C732" s="171" t="s">
        <v>713</v>
      </c>
      <c r="D732" s="171" t="s">
        <v>398</v>
      </c>
      <c r="E732" s="172" t="s">
        <v>3115</v>
      </c>
      <c r="F732" s="173" t="s">
        <v>3116</v>
      </c>
      <c r="G732" s="174" t="s">
        <v>219</v>
      </c>
      <c r="H732" s="175">
        <v>1</v>
      </c>
      <c r="I732" s="176"/>
      <c r="J732" s="177">
        <f>ROUND(I732*H732,2)</f>
        <v>0</v>
      </c>
      <c r="K732" s="173" t="s">
        <v>184</v>
      </c>
      <c r="L732" s="178"/>
      <c r="M732" s="179" t="s">
        <v>32</v>
      </c>
      <c r="N732" s="180" t="s">
        <v>50</v>
      </c>
      <c r="P732" s="142">
        <f>O732*H732</f>
        <v>0</v>
      </c>
      <c r="Q732" s="142">
        <v>5.0000000000000001E-4</v>
      </c>
      <c r="R732" s="142">
        <f>Q732*H732</f>
        <v>5.0000000000000001E-4</v>
      </c>
      <c r="S732" s="142">
        <v>0</v>
      </c>
      <c r="T732" s="143">
        <f>S732*H732</f>
        <v>0</v>
      </c>
      <c r="AR732" s="144" t="s">
        <v>241</v>
      </c>
      <c r="AT732" s="144" t="s">
        <v>398</v>
      </c>
      <c r="AU732" s="144" t="s">
        <v>88</v>
      </c>
      <c r="AY732" s="18" t="s">
        <v>178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8" t="s">
        <v>86</v>
      </c>
      <c r="BK732" s="145">
        <f>ROUND(I732*H732,2)</f>
        <v>0</v>
      </c>
      <c r="BL732" s="18" t="s">
        <v>185</v>
      </c>
      <c r="BM732" s="144" t="s">
        <v>3757</v>
      </c>
    </row>
    <row r="733" spans="2:65" s="1" customFormat="1" ht="37.799999999999997" customHeight="1">
      <c r="B733" s="34"/>
      <c r="C733" s="133" t="s">
        <v>723</v>
      </c>
      <c r="D733" s="133" t="s">
        <v>180</v>
      </c>
      <c r="E733" s="134" t="s">
        <v>705</v>
      </c>
      <c r="F733" s="135" t="s">
        <v>706</v>
      </c>
      <c r="G733" s="136" t="s">
        <v>219</v>
      </c>
      <c r="H733" s="137">
        <v>8</v>
      </c>
      <c r="I733" s="138"/>
      <c r="J733" s="139">
        <f>ROUND(I733*H733,2)</f>
        <v>0</v>
      </c>
      <c r="K733" s="135" t="s">
        <v>184</v>
      </c>
      <c r="L733" s="34"/>
      <c r="M733" s="140" t="s">
        <v>32</v>
      </c>
      <c r="N733" s="141" t="s">
        <v>50</v>
      </c>
      <c r="P733" s="142">
        <f>O733*H733</f>
        <v>0</v>
      </c>
      <c r="Q733" s="142">
        <v>0</v>
      </c>
      <c r="R733" s="142">
        <f>Q733*H733</f>
        <v>0</v>
      </c>
      <c r="S733" s="142">
        <v>0</v>
      </c>
      <c r="T733" s="143">
        <f>S733*H733</f>
        <v>0</v>
      </c>
      <c r="AR733" s="144" t="s">
        <v>185</v>
      </c>
      <c r="AT733" s="144" t="s">
        <v>180</v>
      </c>
      <c r="AU733" s="144" t="s">
        <v>88</v>
      </c>
      <c r="AY733" s="18" t="s">
        <v>178</v>
      </c>
      <c r="BE733" s="145">
        <f>IF(N733="základní",J733,0)</f>
        <v>0</v>
      </c>
      <c r="BF733" s="145">
        <f>IF(N733="snížená",J733,0)</f>
        <v>0</v>
      </c>
      <c r="BG733" s="145">
        <f>IF(N733="zákl. přenesená",J733,0)</f>
        <v>0</v>
      </c>
      <c r="BH733" s="145">
        <f>IF(N733="sníž. přenesená",J733,0)</f>
        <v>0</v>
      </c>
      <c r="BI733" s="145">
        <f>IF(N733="nulová",J733,0)</f>
        <v>0</v>
      </c>
      <c r="BJ733" s="18" t="s">
        <v>86</v>
      </c>
      <c r="BK733" s="145">
        <f>ROUND(I733*H733,2)</f>
        <v>0</v>
      </c>
      <c r="BL733" s="18" t="s">
        <v>185</v>
      </c>
      <c r="BM733" s="144" t="s">
        <v>3758</v>
      </c>
    </row>
    <row r="734" spans="2:65" s="1" customFormat="1" ht="10.199999999999999">
      <c r="B734" s="34"/>
      <c r="D734" s="146" t="s">
        <v>187</v>
      </c>
      <c r="F734" s="147" t="s">
        <v>708</v>
      </c>
      <c r="I734" s="148"/>
      <c r="L734" s="34"/>
      <c r="M734" s="149"/>
      <c r="T734" s="55"/>
      <c r="AT734" s="18" t="s">
        <v>187</v>
      </c>
      <c r="AU734" s="18" t="s">
        <v>88</v>
      </c>
    </row>
    <row r="735" spans="2:65" s="12" customFormat="1" ht="10.199999999999999">
      <c r="B735" s="150"/>
      <c r="D735" s="151" t="s">
        <v>189</v>
      </c>
      <c r="E735" s="152" t="s">
        <v>32</v>
      </c>
      <c r="F735" s="153" t="s">
        <v>190</v>
      </c>
      <c r="H735" s="152" t="s">
        <v>32</v>
      </c>
      <c r="I735" s="154"/>
      <c r="L735" s="150"/>
      <c r="M735" s="155"/>
      <c r="T735" s="156"/>
      <c r="AT735" s="152" t="s">
        <v>189</v>
      </c>
      <c r="AU735" s="152" t="s">
        <v>88</v>
      </c>
      <c r="AV735" s="12" t="s">
        <v>86</v>
      </c>
      <c r="AW735" s="12" t="s">
        <v>41</v>
      </c>
      <c r="AX735" s="12" t="s">
        <v>79</v>
      </c>
      <c r="AY735" s="152" t="s">
        <v>178</v>
      </c>
    </row>
    <row r="736" spans="2:65" s="12" customFormat="1" ht="10.199999999999999">
      <c r="B736" s="150"/>
      <c r="D736" s="151" t="s">
        <v>189</v>
      </c>
      <c r="E736" s="152" t="s">
        <v>32</v>
      </c>
      <c r="F736" s="153" t="s">
        <v>3556</v>
      </c>
      <c r="H736" s="152" t="s">
        <v>32</v>
      </c>
      <c r="I736" s="154"/>
      <c r="L736" s="150"/>
      <c r="M736" s="155"/>
      <c r="T736" s="156"/>
      <c r="AT736" s="152" t="s">
        <v>189</v>
      </c>
      <c r="AU736" s="152" t="s">
        <v>88</v>
      </c>
      <c r="AV736" s="12" t="s">
        <v>86</v>
      </c>
      <c r="AW736" s="12" t="s">
        <v>41</v>
      </c>
      <c r="AX736" s="12" t="s">
        <v>79</v>
      </c>
      <c r="AY736" s="152" t="s">
        <v>178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3557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88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3" customFormat="1" ht="10.199999999999999">
      <c r="B738" s="157"/>
      <c r="D738" s="151" t="s">
        <v>189</v>
      </c>
      <c r="E738" s="158" t="s">
        <v>32</v>
      </c>
      <c r="F738" s="159" t="s">
        <v>3746</v>
      </c>
      <c r="H738" s="160">
        <v>1</v>
      </c>
      <c r="I738" s="161"/>
      <c r="L738" s="157"/>
      <c r="M738" s="162"/>
      <c r="T738" s="163"/>
      <c r="AT738" s="158" t="s">
        <v>189</v>
      </c>
      <c r="AU738" s="158" t="s">
        <v>88</v>
      </c>
      <c r="AV738" s="13" t="s">
        <v>88</v>
      </c>
      <c r="AW738" s="13" t="s">
        <v>41</v>
      </c>
      <c r="AX738" s="13" t="s">
        <v>79</v>
      </c>
      <c r="AY738" s="158" t="s">
        <v>178</v>
      </c>
    </row>
    <row r="739" spans="2:65" s="13" customFormat="1" ht="10.199999999999999">
      <c r="B739" s="157"/>
      <c r="D739" s="151" t="s">
        <v>189</v>
      </c>
      <c r="E739" s="158" t="s">
        <v>32</v>
      </c>
      <c r="F739" s="159" t="s">
        <v>3747</v>
      </c>
      <c r="H739" s="160">
        <v>1</v>
      </c>
      <c r="I739" s="161"/>
      <c r="L739" s="157"/>
      <c r="M739" s="162"/>
      <c r="T739" s="163"/>
      <c r="AT739" s="158" t="s">
        <v>189</v>
      </c>
      <c r="AU739" s="158" t="s">
        <v>88</v>
      </c>
      <c r="AV739" s="13" t="s">
        <v>88</v>
      </c>
      <c r="AW739" s="13" t="s">
        <v>41</v>
      </c>
      <c r="AX739" s="13" t="s">
        <v>79</v>
      </c>
      <c r="AY739" s="158" t="s">
        <v>178</v>
      </c>
    </row>
    <row r="740" spans="2:65" s="13" customFormat="1" ht="10.199999999999999">
      <c r="B740" s="157"/>
      <c r="D740" s="151" t="s">
        <v>189</v>
      </c>
      <c r="E740" s="158" t="s">
        <v>32</v>
      </c>
      <c r="F740" s="159" t="s">
        <v>3748</v>
      </c>
      <c r="H740" s="160">
        <v>1</v>
      </c>
      <c r="I740" s="161"/>
      <c r="L740" s="157"/>
      <c r="M740" s="162"/>
      <c r="T740" s="163"/>
      <c r="AT740" s="158" t="s">
        <v>189</v>
      </c>
      <c r="AU740" s="158" t="s">
        <v>88</v>
      </c>
      <c r="AV740" s="13" t="s">
        <v>88</v>
      </c>
      <c r="AW740" s="13" t="s">
        <v>41</v>
      </c>
      <c r="AX740" s="13" t="s">
        <v>79</v>
      </c>
      <c r="AY740" s="158" t="s">
        <v>178</v>
      </c>
    </row>
    <row r="741" spans="2:65" s="13" customFormat="1" ht="10.199999999999999">
      <c r="B741" s="157"/>
      <c r="D741" s="151" t="s">
        <v>189</v>
      </c>
      <c r="E741" s="158" t="s">
        <v>32</v>
      </c>
      <c r="F741" s="159" t="s">
        <v>3749</v>
      </c>
      <c r="H741" s="160">
        <v>1</v>
      </c>
      <c r="I741" s="161"/>
      <c r="L741" s="157"/>
      <c r="M741" s="162"/>
      <c r="T741" s="163"/>
      <c r="AT741" s="158" t="s">
        <v>189</v>
      </c>
      <c r="AU741" s="158" t="s">
        <v>88</v>
      </c>
      <c r="AV741" s="13" t="s">
        <v>88</v>
      </c>
      <c r="AW741" s="13" t="s">
        <v>41</v>
      </c>
      <c r="AX741" s="13" t="s">
        <v>79</v>
      </c>
      <c r="AY741" s="158" t="s">
        <v>178</v>
      </c>
    </row>
    <row r="742" spans="2:65" s="13" customFormat="1" ht="10.199999999999999">
      <c r="B742" s="157"/>
      <c r="D742" s="151" t="s">
        <v>189</v>
      </c>
      <c r="E742" s="158" t="s">
        <v>32</v>
      </c>
      <c r="F742" s="159" t="s">
        <v>3750</v>
      </c>
      <c r="H742" s="160">
        <v>1</v>
      </c>
      <c r="I742" s="161"/>
      <c r="L742" s="157"/>
      <c r="M742" s="162"/>
      <c r="T742" s="163"/>
      <c r="AT742" s="158" t="s">
        <v>189</v>
      </c>
      <c r="AU742" s="158" t="s">
        <v>88</v>
      </c>
      <c r="AV742" s="13" t="s">
        <v>88</v>
      </c>
      <c r="AW742" s="13" t="s">
        <v>41</v>
      </c>
      <c r="AX742" s="13" t="s">
        <v>79</v>
      </c>
      <c r="AY742" s="158" t="s">
        <v>178</v>
      </c>
    </row>
    <row r="743" spans="2:65" s="13" customFormat="1" ht="10.199999999999999">
      <c r="B743" s="157"/>
      <c r="D743" s="151" t="s">
        <v>189</v>
      </c>
      <c r="E743" s="158" t="s">
        <v>32</v>
      </c>
      <c r="F743" s="159" t="s">
        <v>3751</v>
      </c>
      <c r="H743" s="160">
        <v>1</v>
      </c>
      <c r="I743" s="161"/>
      <c r="L743" s="157"/>
      <c r="M743" s="162"/>
      <c r="T743" s="163"/>
      <c r="AT743" s="158" t="s">
        <v>189</v>
      </c>
      <c r="AU743" s="158" t="s">
        <v>88</v>
      </c>
      <c r="AV743" s="13" t="s">
        <v>88</v>
      </c>
      <c r="AW743" s="13" t="s">
        <v>41</v>
      </c>
      <c r="AX743" s="13" t="s">
        <v>79</v>
      </c>
      <c r="AY743" s="158" t="s">
        <v>178</v>
      </c>
    </row>
    <row r="744" spans="2:65" s="13" customFormat="1" ht="10.199999999999999">
      <c r="B744" s="157"/>
      <c r="D744" s="151" t="s">
        <v>189</v>
      </c>
      <c r="E744" s="158" t="s">
        <v>32</v>
      </c>
      <c r="F744" s="159" t="s">
        <v>3752</v>
      </c>
      <c r="H744" s="160">
        <v>1</v>
      </c>
      <c r="I744" s="161"/>
      <c r="L744" s="157"/>
      <c r="M744" s="162"/>
      <c r="T744" s="163"/>
      <c r="AT744" s="158" t="s">
        <v>189</v>
      </c>
      <c r="AU744" s="158" t="s">
        <v>88</v>
      </c>
      <c r="AV744" s="13" t="s">
        <v>88</v>
      </c>
      <c r="AW744" s="13" t="s">
        <v>41</v>
      </c>
      <c r="AX744" s="13" t="s">
        <v>79</v>
      </c>
      <c r="AY744" s="158" t="s">
        <v>178</v>
      </c>
    </row>
    <row r="745" spans="2:65" s="13" customFormat="1" ht="10.199999999999999">
      <c r="B745" s="157"/>
      <c r="D745" s="151" t="s">
        <v>189</v>
      </c>
      <c r="E745" s="158" t="s">
        <v>32</v>
      </c>
      <c r="F745" s="159" t="s">
        <v>3753</v>
      </c>
      <c r="H745" s="160">
        <v>1</v>
      </c>
      <c r="I745" s="161"/>
      <c r="L745" s="157"/>
      <c r="M745" s="162"/>
      <c r="T745" s="163"/>
      <c r="AT745" s="158" t="s">
        <v>189</v>
      </c>
      <c r="AU745" s="158" t="s">
        <v>88</v>
      </c>
      <c r="AV745" s="13" t="s">
        <v>88</v>
      </c>
      <c r="AW745" s="13" t="s">
        <v>41</v>
      </c>
      <c r="AX745" s="13" t="s">
        <v>79</v>
      </c>
      <c r="AY745" s="158" t="s">
        <v>178</v>
      </c>
    </row>
    <row r="746" spans="2:65" s="14" customFormat="1" ht="10.199999999999999">
      <c r="B746" s="164"/>
      <c r="D746" s="151" t="s">
        <v>189</v>
      </c>
      <c r="E746" s="165" t="s">
        <v>32</v>
      </c>
      <c r="F746" s="166" t="s">
        <v>192</v>
      </c>
      <c r="H746" s="167">
        <v>8</v>
      </c>
      <c r="I746" s="168"/>
      <c r="L746" s="164"/>
      <c r="M746" s="169"/>
      <c r="T746" s="170"/>
      <c r="AT746" s="165" t="s">
        <v>189</v>
      </c>
      <c r="AU746" s="165" t="s">
        <v>88</v>
      </c>
      <c r="AV746" s="14" t="s">
        <v>185</v>
      </c>
      <c r="AW746" s="14" t="s">
        <v>41</v>
      </c>
      <c r="AX746" s="14" t="s">
        <v>86</v>
      </c>
      <c r="AY746" s="165" t="s">
        <v>178</v>
      </c>
    </row>
    <row r="747" spans="2:65" s="1" customFormat="1" ht="16.5" customHeight="1">
      <c r="B747" s="34"/>
      <c r="C747" s="171" t="s">
        <v>727</v>
      </c>
      <c r="D747" s="171" t="s">
        <v>398</v>
      </c>
      <c r="E747" s="172" t="s">
        <v>710</v>
      </c>
      <c r="F747" s="173" t="s">
        <v>711</v>
      </c>
      <c r="G747" s="174" t="s">
        <v>219</v>
      </c>
      <c r="H747" s="175">
        <v>8</v>
      </c>
      <c r="I747" s="176"/>
      <c r="J747" s="177">
        <f>ROUND(I747*H747,2)</f>
        <v>0</v>
      </c>
      <c r="K747" s="173" t="s">
        <v>184</v>
      </c>
      <c r="L747" s="178"/>
      <c r="M747" s="179" t="s">
        <v>32</v>
      </c>
      <c r="N747" s="180" t="s">
        <v>50</v>
      </c>
      <c r="P747" s="142">
        <f>O747*H747</f>
        <v>0</v>
      </c>
      <c r="Q747" s="142">
        <v>8.8000000000000005E-3</v>
      </c>
      <c r="R747" s="142">
        <f>Q747*H747</f>
        <v>7.0400000000000004E-2</v>
      </c>
      <c r="S747" s="142">
        <v>0</v>
      </c>
      <c r="T747" s="143">
        <f>S747*H747</f>
        <v>0</v>
      </c>
      <c r="AR747" s="144" t="s">
        <v>241</v>
      </c>
      <c r="AT747" s="144" t="s">
        <v>398</v>
      </c>
      <c r="AU747" s="144" t="s">
        <v>88</v>
      </c>
      <c r="AY747" s="18" t="s">
        <v>178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86</v>
      </c>
      <c r="BK747" s="145">
        <f>ROUND(I747*H747,2)</f>
        <v>0</v>
      </c>
      <c r="BL747" s="18" t="s">
        <v>185</v>
      </c>
      <c r="BM747" s="144" t="s">
        <v>3759</v>
      </c>
    </row>
    <row r="748" spans="2:65" s="1" customFormat="1" ht="37.799999999999997" customHeight="1">
      <c r="B748" s="34"/>
      <c r="C748" s="133" t="s">
        <v>733</v>
      </c>
      <c r="D748" s="133" t="s">
        <v>180</v>
      </c>
      <c r="E748" s="134" t="s">
        <v>714</v>
      </c>
      <c r="F748" s="135" t="s">
        <v>715</v>
      </c>
      <c r="G748" s="136" t="s">
        <v>219</v>
      </c>
      <c r="H748" s="137">
        <v>13</v>
      </c>
      <c r="I748" s="138"/>
      <c r="J748" s="139">
        <f>ROUND(I748*H748,2)</f>
        <v>0</v>
      </c>
      <c r="K748" s="135" t="s">
        <v>184</v>
      </c>
      <c r="L748" s="34"/>
      <c r="M748" s="140" t="s">
        <v>32</v>
      </c>
      <c r="N748" s="141" t="s">
        <v>50</v>
      </c>
      <c r="P748" s="142">
        <f>O748*H748</f>
        <v>0</v>
      </c>
      <c r="Q748" s="142">
        <v>1E-4</v>
      </c>
      <c r="R748" s="142">
        <f>Q748*H748</f>
        <v>1.3000000000000002E-3</v>
      </c>
      <c r="S748" s="142">
        <v>0</v>
      </c>
      <c r="T748" s="143">
        <f>S748*H748</f>
        <v>0</v>
      </c>
      <c r="AR748" s="144" t="s">
        <v>185</v>
      </c>
      <c r="AT748" s="144" t="s">
        <v>180</v>
      </c>
      <c r="AU748" s="144" t="s">
        <v>88</v>
      </c>
      <c r="AY748" s="18" t="s">
        <v>178</v>
      </c>
      <c r="BE748" s="145">
        <f>IF(N748="základní",J748,0)</f>
        <v>0</v>
      </c>
      <c r="BF748" s="145">
        <f>IF(N748="snížená",J748,0)</f>
        <v>0</v>
      </c>
      <c r="BG748" s="145">
        <f>IF(N748="zákl. přenesená",J748,0)</f>
        <v>0</v>
      </c>
      <c r="BH748" s="145">
        <f>IF(N748="sníž. přenesená",J748,0)</f>
        <v>0</v>
      </c>
      <c r="BI748" s="145">
        <f>IF(N748="nulová",J748,0)</f>
        <v>0</v>
      </c>
      <c r="BJ748" s="18" t="s">
        <v>86</v>
      </c>
      <c r="BK748" s="145">
        <f>ROUND(I748*H748,2)</f>
        <v>0</v>
      </c>
      <c r="BL748" s="18" t="s">
        <v>185</v>
      </c>
      <c r="BM748" s="144" t="s">
        <v>3760</v>
      </c>
    </row>
    <row r="749" spans="2:65" s="1" customFormat="1" ht="10.199999999999999">
      <c r="B749" s="34"/>
      <c r="D749" s="146" t="s">
        <v>187</v>
      </c>
      <c r="F749" s="147" t="s">
        <v>717</v>
      </c>
      <c r="I749" s="148"/>
      <c r="L749" s="34"/>
      <c r="M749" s="149"/>
      <c r="T749" s="55"/>
      <c r="AT749" s="18" t="s">
        <v>187</v>
      </c>
      <c r="AU749" s="18" t="s">
        <v>88</v>
      </c>
    </row>
    <row r="750" spans="2:65" s="12" customFormat="1" ht="10.199999999999999">
      <c r="B750" s="150"/>
      <c r="D750" s="151" t="s">
        <v>189</v>
      </c>
      <c r="E750" s="152" t="s">
        <v>32</v>
      </c>
      <c r="F750" s="153" t="s">
        <v>190</v>
      </c>
      <c r="H750" s="152" t="s">
        <v>32</v>
      </c>
      <c r="I750" s="154"/>
      <c r="L750" s="150"/>
      <c r="M750" s="155"/>
      <c r="T750" s="156"/>
      <c r="AT750" s="152" t="s">
        <v>189</v>
      </c>
      <c r="AU750" s="152" t="s">
        <v>88</v>
      </c>
      <c r="AV750" s="12" t="s">
        <v>86</v>
      </c>
      <c r="AW750" s="12" t="s">
        <v>41</v>
      </c>
      <c r="AX750" s="12" t="s">
        <v>79</v>
      </c>
      <c r="AY750" s="152" t="s">
        <v>178</v>
      </c>
    </row>
    <row r="751" spans="2:65" s="12" customFormat="1" ht="10.199999999999999">
      <c r="B751" s="150"/>
      <c r="D751" s="151" t="s">
        <v>189</v>
      </c>
      <c r="E751" s="152" t="s">
        <v>32</v>
      </c>
      <c r="F751" s="153" t="s">
        <v>3556</v>
      </c>
      <c r="H751" s="152" t="s">
        <v>32</v>
      </c>
      <c r="I751" s="154"/>
      <c r="L751" s="150"/>
      <c r="M751" s="155"/>
      <c r="T751" s="156"/>
      <c r="AT751" s="152" t="s">
        <v>189</v>
      </c>
      <c r="AU751" s="152" t="s">
        <v>88</v>
      </c>
      <c r="AV751" s="12" t="s">
        <v>86</v>
      </c>
      <c r="AW751" s="12" t="s">
        <v>41</v>
      </c>
      <c r="AX751" s="12" t="s">
        <v>79</v>
      </c>
      <c r="AY751" s="152" t="s">
        <v>178</v>
      </c>
    </row>
    <row r="752" spans="2:65" s="12" customFormat="1" ht="10.199999999999999">
      <c r="B752" s="150"/>
      <c r="D752" s="151" t="s">
        <v>189</v>
      </c>
      <c r="E752" s="152" t="s">
        <v>32</v>
      </c>
      <c r="F752" s="153" t="s">
        <v>3557</v>
      </c>
      <c r="H752" s="152" t="s">
        <v>32</v>
      </c>
      <c r="I752" s="154"/>
      <c r="L752" s="150"/>
      <c r="M752" s="155"/>
      <c r="T752" s="156"/>
      <c r="AT752" s="152" t="s">
        <v>189</v>
      </c>
      <c r="AU752" s="152" t="s">
        <v>88</v>
      </c>
      <c r="AV752" s="12" t="s">
        <v>86</v>
      </c>
      <c r="AW752" s="12" t="s">
        <v>41</v>
      </c>
      <c r="AX752" s="12" t="s">
        <v>79</v>
      </c>
      <c r="AY752" s="152" t="s">
        <v>178</v>
      </c>
    </row>
    <row r="753" spans="2:65" s="13" customFormat="1" ht="10.199999999999999">
      <c r="B753" s="157"/>
      <c r="D753" s="151" t="s">
        <v>189</v>
      </c>
      <c r="E753" s="158" t="s">
        <v>32</v>
      </c>
      <c r="F753" s="159" t="s">
        <v>3761</v>
      </c>
      <c r="H753" s="160">
        <v>2</v>
      </c>
      <c r="I753" s="161"/>
      <c r="L753" s="157"/>
      <c r="M753" s="162"/>
      <c r="T753" s="163"/>
      <c r="AT753" s="158" t="s">
        <v>189</v>
      </c>
      <c r="AU753" s="158" t="s">
        <v>88</v>
      </c>
      <c r="AV753" s="13" t="s">
        <v>88</v>
      </c>
      <c r="AW753" s="13" t="s">
        <v>41</v>
      </c>
      <c r="AX753" s="13" t="s">
        <v>79</v>
      </c>
      <c r="AY753" s="158" t="s">
        <v>178</v>
      </c>
    </row>
    <row r="754" spans="2:65" s="13" customFormat="1" ht="10.199999999999999">
      <c r="B754" s="157"/>
      <c r="D754" s="151" t="s">
        <v>189</v>
      </c>
      <c r="E754" s="158" t="s">
        <v>32</v>
      </c>
      <c r="F754" s="159" t="s">
        <v>3762</v>
      </c>
      <c r="H754" s="160">
        <v>2</v>
      </c>
      <c r="I754" s="161"/>
      <c r="L754" s="157"/>
      <c r="M754" s="162"/>
      <c r="T754" s="163"/>
      <c r="AT754" s="158" t="s">
        <v>189</v>
      </c>
      <c r="AU754" s="158" t="s">
        <v>88</v>
      </c>
      <c r="AV754" s="13" t="s">
        <v>88</v>
      </c>
      <c r="AW754" s="13" t="s">
        <v>41</v>
      </c>
      <c r="AX754" s="13" t="s">
        <v>79</v>
      </c>
      <c r="AY754" s="158" t="s">
        <v>178</v>
      </c>
    </row>
    <row r="755" spans="2:65" s="13" customFormat="1" ht="10.199999999999999">
      <c r="B755" s="157"/>
      <c r="D755" s="151" t="s">
        <v>189</v>
      </c>
      <c r="E755" s="158" t="s">
        <v>32</v>
      </c>
      <c r="F755" s="159" t="s">
        <v>3670</v>
      </c>
      <c r="H755" s="160">
        <v>2</v>
      </c>
      <c r="I755" s="161"/>
      <c r="L755" s="157"/>
      <c r="M755" s="162"/>
      <c r="T755" s="163"/>
      <c r="AT755" s="158" t="s">
        <v>189</v>
      </c>
      <c r="AU755" s="158" t="s">
        <v>88</v>
      </c>
      <c r="AV755" s="13" t="s">
        <v>88</v>
      </c>
      <c r="AW755" s="13" t="s">
        <v>41</v>
      </c>
      <c r="AX755" s="13" t="s">
        <v>79</v>
      </c>
      <c r="AY755" s="158" t="s">
        <v>178</v>
      </c>
    </row>
    <row r="756" spans="2:65" s="13" customFormat="1" ht="10.199999999999999">
      <c r="B756" s="157"/>
      <c r="D756" s="151" t="s">
        <v>189</v>
      </c>
      <c r="E756" s="158" t="s">
        <v>32</v>
      </c>
      <c r="F756" s="159" t="s">
        <v>3763</v>
      </c>
      <c r="H756" s="160">
        <v>2</v>
      </c>
      <c r="I756" s="161"/>
      <c r="L756" s="157"/>
      <c r="M756" s="162"/>
      <c r="T756" s="163"/>
      <c r="AT756" s="158" t="s">
        <v>189</v>
      </c>
      <c r="AU756" s="158" t="s">
        <v>88</v>
      </c>
      <c r="AV756" s="13" t="s">
        <v>88</v>
      </c>
      <c r="AW756" s="13" t="s">
        <v>41</v>
      </c>
      <c r="AX756" s="13" t="s">
        <v>79</v>
      </c>
      <c r="AY756" s="158" t="s">
        <v>178</v>
      </c>
    </row>
    <row r="757" spans="2:65" s="13" customFormat="1" ht="10.199999999999999">
      <c r="B757" s="157"/>
      <c r="D757" s="151" t="s">
        <v>189</v>
      </c>
      <c r="E757" s="158" t="s">
        <v>32</v>
      </c>
      <c r="F757" s="159" t="s">
        <v>3764</v>
      </c>
      <c r="H757" s="160">
        <v>2</v>
      </c>
      <c r="I757" s="161"/>
      <c r="L757" s="157"/>
      <c r="M757" s="162"/>
      <c r="T757" s="163"/>
      <c r="AT757" s="158" t="s">
        <v>189</v>
      </c>
      <c r="AU757" s="158" t="s">
        <v>88</v>
      </c>
      <c r="AV757" s="13" t="s">
        <v>88</v>
      </c>
      <c r="AW757" s="13" t="s">
        <v>41</v>
      </c>
      <c r="AX757" s="13" t="s">
        <v>79</v>
      </c>
      <c r="AY757" s="158" t="s">
        <v>178</v>
      </c>
    </row>
    <row r="758" spans="2:65" s="13" customFormat="1" ht="10.199999999999999">
      <c r="B758" s="157"/>
      <c r="D758" s="151" t="s">
        <v>189</v>
      </c>
      <c r="E758" s="158" t="s">
        <v>32</v>
      </c>
      <c r="F758" s="159" t="s">
        <v>3765</v>
      </c>
      <c r="H758" s="160">
        <v>2</v>
      </c>
      <c r="I758" s="161"/>
      <c r="L758" s="157"/>
      <c r="M758" s="162"/>
      <c r="T758" s="163"/>
      <c r="AT758" s="158" t="s">
        <v>189</v>
      </c>
      <c r="AU758" s="158" t="s">
        <v>88</v>
      </c>
      <c r="AV758" s="13" t="s">
        <v>88</v>
      </c>
      <c r="AW758" s="13" t="s">
        <v>41</v>
      </c>
      <c r="AX758" s="13" t="s">
        <v>79</v>
      </c>
      <c r="AY758" s="158" t="s">
        <v>178</v>
      </c>
    </row>
    <row r="759" spans="2:65" s="13" customFormat="1" ht="10.199999999999999">
      <c r="B759" s="157"/>
      <c r="D759" s="151" t="s">
        <v>189</v>
      </c>
      <c r="E759" s="158" t="s">
        <v>32</v>
      </c>
      <c r="F759" s="159" t="s">
        <v>3677</v>
      </c>
      <c r="H759" s="160">
        <v>1</v>
      </c>
      <c r="I759" s="161"/>
      <c r="L759" s="157"/>
      <c r="M759" s="162"/>
      <c r="T759" s="163"/>
      <c r="AT759" s="158" t="s">
        <v>189</v>
      </c>
      <c r="AU759" s="158" t="s">
        <v>88</v>
      </c>
      <c r="AV759" s="13" t="s">
        <v>88</v>
      </c>
      <c r="AW759" s="13" t="s">
        <v>41</v>
      </c>
      <c r="AX759" s="13" t="s">
        <v>79</v>
      </c>
      <c r="AY759" s="158" t="s">
        <v>178</v>
      </c>
    </row>
    <row r="760" spans="2:65" s="14" customFormat="1" ht="10.199999999999999">
      <c r="B760" s="164"/>
      <c r="D760" s="151" t="s">
        <v>189</v>
      </c>
      <c r="E760" s="165" t="s">
        <v>32</v>
      </c>
      <c r="F760" s="166" t="s">
        <v>192</v>
      </c>
      <c r="H760" s="167">
        <v>13</v>
      </c>
      <c r="I760" s="168"/>
      <c r="L760" s="164"/>
      <c r="M760" s="169"/>
      <c r="T760" s="170"/>
      <c r="AT760" s="165" t="s">
        <v>189</v>
      </c>
      <c r="AU760" s="165" t="s">
        <v>88</v>
      </c>
      <c r="AV760" s="14" t="s">
        <v>185</v>
      </c>
      <c r="AW760" s="14" t="s">
        <v>41</v>
      </c>
      <c r="AX760" s="14" t="s">
        <v>86</v>
      </c>
      <c r="AY760" s="165" t="s">
        <v>178</v>
      </c>
    </row>
    <row r="761" spans="2:65" s="1" customFormat="1" ht="16.5" customHeight="1">
      <c r="B761" s="34"/>
      <c r="C761" s="171" t="s">
        <v>737</v>
      </c>
      <c r="D761" s="171" t="s">
        <v>398</v>
      </c>
      <c r="E761" s="172" t="s">
        <v>3141</v>
      </c>
      <c r="F761" s="173" t="s">
        <v>3142</v>
      </c>
      <c r="G761" s="174" t="s">
        <v>219</v>
      </c>
      <c r="H761" s="175">
        <v>13</v>
      </c>
      <c r="I761" s="176"/>
      <c r="J761" s="177">
        <f>ROUND(I761*H761,2)</f>
        <v>0</v>
      </c>
      <c r="K761" s="173" t="s">
        <v>184</v>
      </c>
      <c r="L761" s="178"/>
      <c r="M761" s="179" t="s">
        <v>32</v>
      </c>
      <c r="N761" s="180" t="s">
        <v>50</v>
      </c>
      <c r="P761" s="142">
        <f>O761*H761</f>
        <v>0</v>
      </c>
      <c r="Q761" s="142">
        <v>8.9999999999999998E-4</v>
      </c>
      <c r="R761" s="142">
        <f>Q761*H761</f>
        <v>1.17E-2</v>
      </c>
      <c r="S761" s="142">
        <v>0</v>
      </c>
      <c r="T761" s="143">
        <f>S761*H761</f>
        <v>0</v>
      </c>
      <c r="AR761" s="144" t="s">
        <v>241</v>
      </c>
      <c r="AT761" s="144" t="s">
        <v>398</v>
      </c>
      <c r="AU761" s="144" t="s">
        <v>88</v>
      </c>
      <c r="AY761" s="18" t="s">
        <v>178</v>
      </c>
      <c r="BE761" s="145">
        <f>IF(N761="základní",J761,0)</f>
        <v>0</v>
      </c>
      <c r="BF761" s="145">
        <f>IF(N761="snížená",J761,0)</f>
        <v>0</v>
      </c>
      <c r="BG761" s="145">
        <f>IF(N761="zákl. přenesená",J761,0)</f>
        <v>0</v>
      </c>
      <c r="BH761" s="145">
        <f>IF(N761="sníž. přenesená",J761,0)</f>
        <v>0</v>
      </c>
      <c r="BI761" s="145">
        <f>IF(N761="nulová",J761,0)</f>
        <v>0</v>
      </c>
      <c r="BJ761" s="18" t="s">
        <v>86</v>
      </c>
      <c r="BK761" s="145">
        <f>ROUND(I761*H761,2)</f>
        <v>0</v>
      </c>
      <c r="BL761" s="18" t="s">
        <v>185</v>
      </c>
      <c r="BM761" s="144" t="s">
        <v>3766</v>
      </c>
    </row>
    <row r="762" spans="2:65" s="1" customFormat="1" ht="33" customHeight="1">
      <c r="B762" s="34"/>
      <c r="C762" s="133" t="s">
        <v>741</v>
      </c>
      <c r="D762" s="133" t="s">
        <v>180</v>
      </c>
      <c r="E762" s="134" t="s">
        <v>2649</v>
      </c>
      <c r="F762" s="135" t="s">
        <v>2650</v>
      </c>
      <c r="G762" s="136" t="s">
        <v>277</v>
      </c>
      <c r="H762" s="137">
        <v>2.536</v>
      </c>
      <c r="I762" s="138"/>
      <c r="J762" s="139">
        <f>ROUND(I762*H762,2)</f>
        <v>0</v>
      </c>
      <c r="K762" s="135" t="s">
        <v>184</v>
      </c>
      <c r="L762" s="34"/>
      <c r="M762" s="140" t="s">
        <v>32</v>
      </c>
      <c r="N762" s="141" t="s">
        <v>50</v>
      </c>
      <c r="P762" s="142">
        <f>O762*H762</f>
        <v>0</v>
      </c>
      <c r="Q762" s="142">
        <v>0</v>
      </c>
      <c r="R762" s="142">
        <f>Q762*H762</f>
        <v>0</v>
      </c>
      <c r="S762" s="142">
        <v>0.6</v>
      </c>
      <c r="T762" s="143">
        <f>S762*H762</f>
        <v>1.5216000000000001</v>
      </c>
      <c r="AR762" s="144" t="s">
        <v>185</v>
      </c>
      <c r="AT762" s="144" t="s">
        <v>180</v>
      </c>
      <c r="AU762" s="144" t="s">
        <v>88</v>
      </c>
      <c r="AY762" s="18" t="s">
        <v>178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8" t="s">
        <v>86</v>
      </c>
      <c r="BK762" s="145">
        <f>ROUND(I762*H762,2)</f>
        <v>0</v>
      </c>
      <c r="BL762" s="18" t="s">
        <v>185</v>
      </c>
      <c r="BM762" s="144" t="s">
        <v>3767</v>
      </c>
    </row>
    <row r="763" spans="2:65" s="1" customFormat="1" ht="10.199999999999999">
      <c r="B763" s="34"/>
      <c r="D763" s="146" t="s">
        <v>187</v>
      </c>
      <c r="F763" s="147" t="s">
        <v>2652</v>
      </c>
      <c r="I763" s="148"/>
      <c r="L763" s="34"/>
      <c r="M763" s="149"/>
      <c r="T763" s="55"/>
      <c r="AT763" s="18" t="s">
        <v>187</v>
      </c>
      <c r="AU763" s="18" t="s">
        <v>88</v>
      </c>
    </row>
    <row r="764" spans="2:65" s="12" customFormat="1" ht="10.199999999999999">
      <c r="B764" s="150"/>
      <c r="D764" s="151" t="s">
        <v>189</v>
      </c>
      <c r="E764" s="152" t="s">
        <v>32</v>
      </c>
      <c r="F764" s="153" t="s">
        <v>190</v>
      </c>
      <c r="H764" s="152" t="s">
        <v>32</v>
      </c>
      <c r="I764" s="154"/>
      <c r="L764" s="150"/>
      <c r="M764" s="155"/>
      <c r="T764" s="156"/>
      <c r="AT764" s="152" t="s">
        <v>189</v>
      </c>
      <c r="AU764" s="152" t="s">
        <v>88</v>
      </c>
      <c r="AV764" s="12" t="s">
        <v>86</v>
      </c>
      <c r="AW764" s="12" t="s">
        <v>41</v>
      </c>
      <c r="AX764" s="12" t="s">
        <v>79</v>
      </c>
      <c r="AY764" s="152" t="s">
        <v>178</v>
      </c>
    </row>
    <row r="765" spans="2:65" s="12" customFormat="1" ht="10.199999999999999">
      <c r="B765" s="150"/>
      <c r="D765" s="151" t="s">
        <v>189</v>
      </c>
      <c r="E765" s="152" t="s">
        <v>32</v>
      </c>
      <c r="F765" s="153" t="s">
        <v>3556</v>
      </c>
      <c r="H765" s="152" t="s">
        <v>32</v>
      </c>
      <c r="I765" s="154"/>
      <c r="L765" s="150"/>
      <c r="M765" s="155"/>
      <c r="T765" s="156"/>
      <c r="AT765" s="152" t="s">
        <v>189</v>
      </c>
      <c r="AU765" s="152" t="s">
        <v>88</v>
      </c>
      <c r="AV765" s="12" t="s">
        <v>86</v>
      </c>
      <c r="AW765" s="12" t="s">
        <v>41</v>
      </c>
      <c r="AX765" s="12" t="s">
        <v>79</v>
      </c>
      <c r="AY765" s="152" t="s">
        <v>178</v>
      </c>
    </row>
    <row r="766" spans="2:65" s="12" customFormat="1" ht="10.199999999999999">
      <c r="B766" s="150"/>
      <c r="D766" s="151" t="s">
        <v>189</v>
      </c>
      <c r="E766" s="152" t="s">
        <v>32</v>
      </c>
      <c r="F766" s="153" t="s">
        <v>3557</v>
      </c>
      <c r="H766" s="152" t="s">
        <v>32</v>
      </c>
      <c r="I766" s="154"/>
      <c r="L766" s="150"/>
      <c r="M766" s="155"/>
      <c r="T766" s="156"/>
      <c r="AT766" s="152" t="s">
        <v>189</v>
      </c>
      <c r="AU766" s="152" t="s">
        <v>88</v>
      </c>
      <c r="AV766" s="12" t="s">
        <v>86</v>
      </c>
      <c r="AW766" s="12" t="s">
        <v>41</v>
      </c>
      <c r="AX766" s="12" t="s">
        <v>79</v>
      </c>
      <c r="AY766" s="152" t="s">
        <v>178</v>
      </c>
    </row>
    <row r="767" spans="2:65" s="13" customFormat="1" ht="10.199999999999999">
      <c r="B767" s="157"/>
      <c r="D767" s="151" t="s">
        <v>189</v>
      </c>
      <c r="E767" s="158" t="s">
        <v>32</v>
      </c>
      <c r="F767" s="159" t="s">
        <v>3768</v>
      </c>
      <c r="H767" s="160">
        <v>2.536</v>
      </c>
      <c r="I767" s="161"/>
      <c r="L767" s="157"/>
      <c r="M767" s="162"/>
      <c r="T767" s="163"/>
      <c r="AT767" s="158" t="s">
        <v>189</v>
      </c>
      <c r="AU767" s="158" t="s">
        <v>88</v>
      </c>
      <c r="AV767" s="13" t="s">
        <v>88</v>
      </c>
      <c r="AW767" s="13" t="s">
        <v>41</v>
      </c>
      <c r="AX767" s="13" t="s">
        <v>79</v>
      </c>
      <c r="AY767" s="158" t="s">
        <v>178</v>
      </c>
    </row>
    <row r="768" spans="2:65" s="14" customFormat="1" ht="10.199999999999999">
      <c r="B768" s="164"/>
      <c r="D768" s="151" t="s">
        <v>189</v>
      </c>
      <c r="E768" s="165" t="s">
        <v>32</v>
      </c>
      <c r="F768" s="166" t="s">
        <v>192</v>
      </c>
      <c r="H768" s="167">
        <v>2.536</v>
      </c>
      <c r="I768" s="168"/>
      <c r="L768" s="164"/>
      <c r="M768" s="169"/>
      <c r="T768" s="170"/>
      <c r="AT768" s="165" t="s">
        <v>189</v>
      </c>
      <c r="AU768" s="165" t="s">
        <v>88</v>
      </c>
      <c r="AV768" s="14" t="s">
        <v>185</v>
      </c>
      <c r="AW768" s="14" t="s">
        <v>41</v>
      </c>
      <c r="AX768" s="14" t="s">
        <v>86</v>
      </c>
      <c r="AY768" s="165" t="s">
        <v>178</v>
      </c>
    </row>
    <row r="769" spans="2:65" s="1" customFormat="1" ht="24.15" customHeight="1">
      <c r="B769" s="34"/>
      <c r="C769" s="133" t="s">
        <v>745</v>
      </c>
      <c r="D769" s="133" t="s">
        <v>180</v>
      </c>
      <c r="E769" s="134" t="s">
        <v>3769</v>
      </c>
      <c r="F769" s="135" t="s">
        <v>3770</v>
      </c>
      <c r="G769" s="136" t="s">
        <v>748</v>
      </c>
      <c r="H769" s="137">
        <v>6</v>
      </c>
      <c r="I769" s="138"/>
      <c r="J769" s="139">
        <f>ROUND(I769*H769,2)</f>
        <v>0</v>
      </c>
      <c r="K769" s="135" t="s">
        <v>184</v>
      </c>
      <c r="L769" s="34"/>
      <c r="M769" s="140" t="s">
        <v>32</v>
      </c>
      <c r="N769" s="141" t="s">
        <v>50</v>
      </c>
      <c r="P769" s="142">
        <f>O769*H769</f>
        <v>0</v>
      </c>
      <c r="Q769" s="142">
        <v>3.1E-4</v>
      </c>
      <c r="R769" s="142">
        <f>Q769*H769</f>
        <v>1.8600000000000001E-3</v>
      </c>
      <c r="S769" s="142">
        <v>0</v>
      </c>
      <c r="T769" s="143">
        <f>S769*H769</f>
        <v>0</v>
      </c>
      <c r="AR769" s="144" t="s">
        <v>185</v>
      </c>
      <c r="AT769" s="144" t="s">
        <v>180</v>
      </c>
      <c r="AU769" s="144" t="s">
        <v>88</v>
      </c>
      <c r="AY769" s="18" t="s">
        <v>178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86</v>
      </c>
      <c r="BK769" s="145">
        <f>ROUND(I769*H769,2)</f>
        <v>0</v>
      </c>
      <c r="BL769" s="18" t="s">
        <v>185</v>
      </c>
      <c r="BM769" s="144" t="s">
        <v>3771</v>
      </c>
    </row>
    <row r="770" spans="2:65" s="1" customFormat="1" ht="10.199999999999999">
      <c r="B770" s="34"/>
      <c r="D770" s="146" t="s">
        <v>187</v>
      </c>
      <c r="F770" s="147" t="s">
        <v>3772</v>
      </c>
      <c r="I770" s="148"/>
      <c r="L770" s="34"/>
      <c r="M770" s="149"/>
      <c r="T770" s="55"/>
      <c r="AT770" s="18" t="s">
        <v>187</v>
      </c>
      <c r="AU770" s="18" t="s">
        <v>88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190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2" customFormat="1" ht="10.199999999999999">
      <c r="B772" s="150"/>
      <c r="D772" s="151" t="s">
        <v>189</v>
      </c>
      <c r="E772" s="152" t="s">
        <v>32</v>
      </c>
      <c r="F772" s="153" t="s">
        <v>3556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88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2" customFormat="1" ht="10.199999999999999">
      <c r="B773" s="150"/>
      <c r="D773" s="151" t="s">
        <v>189</v>
      </c>
      <c r="E773" s="152" t="s">
        <v>32</v>
      </c>
      <c r="F773" s="153" t="s">
        <v>3557</v>
      </c>
      <c r="H773" s="152" t="s">
        <v>32</v>
      </c>
      <c r="I773" s="154"/>
      <c r="L773" s="150"/>
      <c r="M773" s="155"/>
      <c r="T773" s="156"/>
      <c r="AT773" s="152" t="s">
        <v>189</v>
      </c>
      <c r="AU773" s="152" t="s">
        <v>88</v>
      </c>
      <c r="AV773" s="12" t="s">
        <v>86</v>
      </c>
      <c r="AW773" s="12" t="s">
        <v>41</v>
      </c>
      <c r="AX773" s="12" t="s">
        <v>79</v>
      </c>
      <c r="AY773" s="152" t="s">
        <v>178</v>
      </c>
    </row>
    <row r="774" spans="2:65" s="12" customFormat="1" ht="10.199999999999999">
      <c r="B774" s="150"/>
      <c r="D774" s="151" t="s">
        <v>189</v>
      </c>
      <c r="E774" s="152" t="s">
        <v>32</v>
      </c>
      <c r="F774" s="153" t="s">
        <v>3588</v>
      </c>
      <c r="H774" s="152" t="s">
        <v>32</v>
      </c>
      <c r="I774" s="154"/>
      <c r="L774" s="150"/>
      <c r="M774" s="155"/>
      <c r="T774" s="156"/>
      <c r="AT774" s="152" t="s">
        <v>189</v>
      </c>
      <c r="AU774" s="152" t="s">
        <v>88</v>
      </c>
      <c r="AV774" s="12" t="s">
        <v>86</v>
      </c>
      <c r="AW774" s="12" t="s">
        <v>41</v>
      </c>
      <c r="AX774" s="12" t="s">
        <v>79</v>
      </c>
      <c r="AY774" s="152" t="s">
        <v>178</v>
      </c>
    </row>
    <row r="775" spans="2:65" s="13" customFormat="1" ht="10.199999999999999">
      <c r="B775" s="157"/>
      <c r="D775" s="151" t="s">
        <v>189</v>
      </c>
      <c r="E775" s="158" t="s">
        <v>32</v>
      </c>
      <c r="F775" s="159" t="s">
        <v>3773</v>
      </c>
      <c r="H775" s="160">
        <v>1</v>
      </c>
      <c r="I775" s="161"/>
      <c r="L775" s="157"/>
      <c r="M775" s="162"/>
      <c r="T775" s="163"/>
      <c r="AT775" s="158" t="s">
        <v>189</v>
      </c>
      <c r="AU775" s="158" t="s">
        <v>88</v>
      </c>
      <c r="AV775" s="13" t="s">
        <v>88</v>
      </c>
      <c r="AW775" s="13" t="s">
        <v>41</v>
      </c>
      <c r="AX775" s="13" t="s">
        <v>79</v>
      </c>
      <c r="AY775" s="158" t="s">
        <v>178</v>
      </c>
    </row>
    <row r="776" spans="2:65" s="13" customFormat="1" ht="10.199999999999999">
      <c r="B776" s="157"/>
      <c r="D776" s="151" t="s">
        <v>189</v>
      </c>
      <c r="E776" s="158" t="s">
        <v>32</v>
      </c>
      <c r="F776" s="159" t="s">
        <v>3774</v>
      </c>
      <c r="H776" s="160">
        <v>1</v>
      </c>
      <c r="I776" s="161"/>
      <c r="L776" s="157"/>
      <c r="M776" s="162"/>
      <c r="T776" s="163"/>
      <c r="AT776" s="158" t="s">
        <v>189</v>
      </c>
      <c r="AU776" s="158" t="s">
        <v>88</v>
      </c>
      <c r="AV776" s="13" t="s">
        <v>88</v>
      </c>
      <c r="AW776" s="13" t="s">
        <v>41</v>
      </c>
      <c r="AX776" s="13" t="s">
        <v>79</v>
      </c>
      <c r="AY776" s="158" t="s">
        <v>178</v>
      </c>
    </row>
    <row r="777" spans="2:65" s="13" customFormat="1" ht="10.199999999999999">
      <c r="B777" s="157"/>
      <c r="D777" s="151" t="s">
        <v>189</v>
      </c>
      <c r="E777" s="158" t="s">
        <v>32</v>
      </c>
      <c r="F777" s="159" t="s">
        <v>3775</v>
      </c>
      <c r="H777" s="160">
        <v>1</v>
      </c>
      <c r="I777" s="161"/>
      <c r="L777" s="157"/>
      <c r="M777" s="162"/>
      <c r="T777" s="163"/>
      <c r="AT777" s="158" t="s">
        <v>189</v>
      </c>
      <c r="AU777" s="158" t="s">
        <v>88</v>
      </c>
      <c r="AV777" s="13" t="s">
        <v>88</v>
      </c>
      <c r="AW777" s="13" t="s">
        <v>41</v>
      </c>
      <c r="AX777" s="13" t="s">
        <v>79</v>
      </c>
      <c r="AY777" s="158" t="s">
        <v>178</v>
      </c>
    </row>
    <row r="778" spans="2:65" s="13" customFormat="1" ht="10.199999999999999">
      <c r="B778" s="157"/>
      <c r="D778" s="151" t="s">
        <v>189</v>
      </c>
      <c r="E778" s="158" t="s">
        <v>32</v>
      </c>
      <c r="F778" s="159" t="s">
        <v>3776</v>
      </c>
      <c r="H778" s="160">
        <v>1</v>
      </c>
      <c r="I778" s="161"/>
      <c r="L778" s="157"/>
      <c r="M778" s="162"/>
      <c r="T778" s="163"/>
      <c r="AT778" s="158" t="s">
        <v>189</v>
      </c>
      <c r="AU778" s="158" t="s">
        <v>88</v>
      </c>
      <c r="AV778" s="13" t="s">
        <v>88</v>
      </c>
      <c r="AW778" s="13" t="s">
        <v>41</v>
      </c>
      <c r="AX778" s="13" t="s">
        <v>79</v>
      </c>
      <c r="AY778" s="158" t="s">
        <v>178</v>
      </c>
    </row>
    <row r="779" spans="2:65" s="13" customFormat="1" ht="10.199999999999999">
      <c r="B779" s="157"/>
      <c r="D779" s="151" t="s">
        <v>189</v>
      </c>
      <c r="E779" s="158" t="s">
        <v>32</v>
      </c>
      <c r="F779" s="159" t="s">
        <v>3777</v>
      </c>
      <c r="H779" s="160">
        <v>1</v>
      </c>
      <c r="I779" s="161"/>
      <c r="L779" s="157"/>
      <c r="M779" s="162"/>
      <c r="T779" s="163"/>
      <c r="AT779" s="158" t="s">
        <v>189</v>
      </c>
      <c r="AU779" s="158" t="s">
        <v>88</v>
      </c>
      <c r="AV779" s="13" t="s">
        <v>88</v>
      </c>
      <c r="AW779" s="13" t="s">
        <v>41</v>
      </c>
      <c r="AX779" s="13" t="s">
        <v>79</v>
      </c>
      <c r="AY779" s="158" t="s">
        <v>178</v>
      </c>
    </row>
    <row r="780" spans="2:65" s="13" customFormat="1" ht="10.199999999999999">
      <c r="B780" s="157"/>
      <c r="D780" s="151" t="s">
        <v>189</v>
      </c>
      <c r="E780" s="158" t="s">
        <v>32</v>
      </c>
      <c r="F780" s="159" t="s">
        <v>3778</v>
      </c>
      <c r="H780" s="160">
        <v>1</v>
      </c>
      <c r="I780" s="161"/>
      <c r="L780" s="157"/>
      <c r="M780" s="162"/>
      <c r="T780" s="163"/>
      <c r="AT780" s="158" t="s">
        <v>189</v>
      </c>
      <c r="AU780" s="158" t="s">
        <v>88</v>
      </c>
      <c r="AV780" s="13" t="s">
        <v>88</v>
      </c>
      <c r="AW780" s="13" t="s">
        <v>41</v>
      </c>
      <c r="AX780" s="13" t="s">
        <v>79</v>
      </c>
      <c r="AY780" s="158" t="s">
        <v>178</v>
      </c>
    </row>
    <row r="781" spans="2:65" s="14" customFormat="1" ht="10.199999999999999">
      <c r="B781" s="164"/>
      <c r="D781" s="151" t="s">
        <v>189</v>
      </c>
      <c r="E781" s="165" t="s">
        <v>32</v>
      </c>
      <c r="F781" s="166" t="s">
        <v>192</v>
      </c>
      <c r="H781" s="167">
        <v>6</v>
      </c>
      <c r="I781" s="168"/>
      <c r="L781" s="164"/>
      <c r="M781" s="169"/>
      <c r="T781" s="170"/>
      <c r="AT781" s="165" t="s">
        <v>189</v>
      </c>
      <c r="AU781" s="165" t="s">
        <v>88</v>
      </c>
      <c r="AV781" s="14" t="s">
        <v>185</v>
      </c>
      <c r="AW781" s="14" t="s">
        <v>41</v>
      </c>
      <c r="AX781" s="14" t="s">
        <v>86</v>
      </c>
      <c r="AY781" s="165" t="s">
        <v>178</v>
      </c>
    </row>
    <row r="782" spans="2:65" s="1" customFormat="1" ht="24.15" customHeight="1">
      <c r="B782" s="34"/>
      <c r="C782" s="133" t="s">
        <v>754</v>
      </c>
      <c r="D782" s="133" t="s">
        <v>180</v>
      </c>
      <c r="E782" s="134" t="s">
        <v>755</v>
      </c>
      <c r="F782" s="135" t="s">
        <v>756</v>
      </c>
      <c r="G782" s="136" t="s">
        <v>202</v>
      </c>
      <c r="H782" s="137">
        <v>171</v>
      </c>
      <c r="I782" s="138"/>
      <c r="J782" s="139">
        <f>ROUND(I782*H782,2)</f>
        <v>0</v>
      </c>
      <c r="K782" s="135" t="s">
        <v>184</v>
      </c>
      <c r="L782" s="34"/>
      <c r="M782" s="140" t="s">
        <v>32</v>
      </c>
      <c r="N782" s="141" t="s">
        <v>50</v>
      </c>
      <c r="P782" s="142">
        <f>O782*H782</f>
        <v>0</v>
      </c>
      <c r="Q782" s="142">
        <v>0</v>
      </c>
      <c r="R782" s="142">
        <f>Q782*H782</f>
        <v>0</v>
      </c>
      <c r="S782" s="142">
        <v>0</v>
      </c>
      <c r="T782" s="143">
        <f>S782*H782</f>
        <v>0</v>
      </c>
      <c r="AR782" s="144" t="s">
        <v>185</v>
      </c>
      <c r="AT782" s="144" t="s">
        <v>180</v>
      </c>
      <c r="AU782" s="144" t="s">
        <v>88</v>
      </c>
      <c r="AY782" s="18" t="s">
        <v>178</v>
      </c>
      <c r="BE782" s="145">
        <f>IF(N782="základní",J782,0)</f>
        <v>0</v>
      </c>
      <c r="BF782" s="145">
        <f>IF(N782="snížená",J782,0)</f>
        <v>0</v>
      </c>
      <c r="BG782" s="145">
        <f>IF(N782="zákl. přenesená",J782,0)</f>
        <v>0</v>
      </c>
      <c r="BH782" s="145">
        <f>IF(N782="sníž. přenesená",J782,0)</f>
        <v>0</v>
      </c>
      <c r="BI782" s="145">
        <f>IF(N782="nulová",J782,0)</f>
        <v>0</v>
      </c>
      <c r="BJ782" s="18" t="s">
        <v>86</v>
      </c>
      <c r="BK782" s="145">
        <f>ROUND(I782*H782,2)</f>
        <v>0</v>
      </c>
      <c r="BL782" s="18" t="s">
        <v>185</v>
      </c>
      <c r="BM782" s="144" t="s">
        <v>3779</v>
      </c>
    </row>
    <row r="783" spans="2:65" s="1" customFormat="1" ht="10.199999999999999">
      <c r="B783" s="34"/>
      <c r="D783" s="146" t="s">
        <v>187</v>
      </c>
      <c r="F783" s="147" t="s">
        <v>758</v>
      </c>
      <c r="I783" s="148"/>
      <c r="L783" s="34"/>
      <c r="M783" s="149"/>
      <c r="T783" s="55"/>
      <c r="AT783" s="18" t="s">
        <v>187</v>
      </c>
      <c r="AU783" s="18" t="s">
        <v>88</v>
      </c>
    </row>
    <row r="784" spans="2:65" s="12" customFormat="1" ht="10.199999999999999">
      <c r="B784" s="150"/>
      <c r="D784" s="151" t="s">
        <v>189</v>
      </c>
      <c r="E784" s="152" t="s">
        <v>32</v>
      </c>
      <c r="F784" s="153" t="s">
        <v>190</v>
      </c>
      <c r="H784" s="152" t="s">
        <v>32</v>
      </c>
      <c r="I784" s="154"/>
      <c r="L784" s="150"/>
      <c r="M784" s="155"/>
      <c r="T784" s="156"/>
      <c r="AT784" s="152" t="s">
        <v>189</v>
      </c>
      <c r="AU784" s="152" t="s">
        <v>88</v>
      </c>
      <c r="AV784" s="12" t="s">
        <v>86</v>
      </c>
      <c r="AW784" s="12" t="s">
        <v>41</v>
      </c>
      <c r="AX784" s="12" t="s">
        <v>79</v>
      </c>
      <c r="AY784" s="152" t="s">
        <v>178</v>
      </c>
    </row>
    <row r="785" spans="2:65" s="12" customFormat="1" ht="10.199999999999999">
      <c r="B785" s="150"/>
      <c r="D785" s="151" t="s">
        <v>189</v>
      </c>
      <c r="E785" s="152" t="s">
        <v>32</v>
      </c>
      <c r="F785" s="153" t="s">
        <v>3556</v>
      </c>
      <c r="H785" s="152" t="s">
        <v>32</v>
      </c>
      <c r="I785" s="154"/>
      <c r="L785" s="150"/>
      <c r="M785" s="155"/>
      <c r="T785" s="156"/>
      <c r="AT785" s="152" t="s">
        <v>189</v>
      </c>
      <c r="AU785" s="152" t="s">
        <v>88</v>
      </c>
      <c r="AV785" s="12" t="s">
        <v>86</v>
      </c>
      <c r="AW785" s="12" t="s">
        <v>41</v>
      </c>
      <c r="AX785" s="12" t="s">
        <v>79</v>
      </c>
      <c r="AY785" s="152" t="s">
        <v>178</v>
      </c>
    </row>
    <row r="786" spans="2:65" s="12" customFormat="1" ht="10.199999999999999">
      <c r="B786" s="150"/>
      <c r="D786" s="151" t="s">
        <v>189</v>
      </c>
      <c r="E786" s="152" t="s">
        <v>32</v>
      </c>
      <c r="F786" s="153" t="s">
        <v>3557</v>
      </c>
      <c r="H786" s="152" t="s">
        <v>32</v>
      </c>
      <c r="I786" s="154"/>
      <c r="L786" s="150"/>
      <c r="M786" s="155"/>
      <c r="T786" s="156"/>
      <c r="AT786" s="152" t="s">
        <v>189</v>
      </c>
      <c r="AU786" s="152" t="s">
        <v>88</v>
      </c>
      <c r="AV786" s="12" t="s">
        <v>86</v>
      </c>
      <c r="AW786" s="12" t="s">
        <v>41</v>
      </c>
      <c r="AX786" s="12" t="s">
        <v>79</v>
      </c>
      <c r="AY786" s="152" t="s">
        <v>178</v>
      </c>
    </row>
    <row r="787" spans="2:65" s="13" customFormat="1" ht="10.199999999999999">
      <c r="B787" s="157"/>
      <c r="D787" s="151" t="s">
        <v>189</v>
      </c>
      <c r="E787" s="158" t="s">
        <v>32</v>
      </c>
      <c r="F787" s="159" t="s">
        <v>3664</v>
      </c>
      <c r="H787" s="160">
        <v>171</v>
      </c>
      <c r="I787" s="161"/>
      <c r="L787" s="157"/>
      <c r="M787" s="162"/>
      <c r="T787" s="163"/>
      <c r="AT787" s="158" t="s">
        <v>189</v>
      </c>
      <c r="AU787" s="158" t="s">
        <v>88</v>
      </c>
      <c r="AV787" s="13" t="s">
        <v>88</v>
      </c>
      <c r="AW787" s="13" t="s">
        <v>41</v>
      </c>
      <c r="AX787" s="13" t="s">
        <v>79</v>
      </c>
      <c r="AY787" s="158" t="s">
        <v>178</v>
      </c>
    </row>
    <row r="788" spans="2:65" s="14" customFormat="1" ht="10.199999999999999">
      <c r="B788" s="164"/>
      <c r="D788" s="151" t="s">
        <v>189</v>
      </c>
      <c r="E788" s="165" t="s">
        <v>32</v>
      </c>
      <c r="F788" s="166" t="s">
        <v>192</v>
      </c>
      <c r="H788" s="167">
        <v>171</v>
      </c>
      <c r="I788" s="168"/>
      <c r="L788" s="164"/>
      <c r="M788" s="169"/>
      <c r="T788" s="170"/>
      <c r="AT788" s="165" t="s">
        <v>189</v>
      </c>
      <c r="AU788" s="165" t="s">
        <v>88</v>
      </c>
      <c r="AV788" s="14" t="s">
        <v>185</v>
      </c>
      <c r="AW788" s="14" t="s">
        <v>41</v>
      </c>
      <c r="AX788" s="14" t="s">
        <v>86</v>
      </c>
      <c r="AY788" s="165" t="s">
        <v>178</v>
      </c>
    </row>
    <row r="789" spans="2:65" s="1" customFormat="1" ht="24.15" customHeight="1">
      <c r="B789" s="34"/>
      <c r="C789" s="133" t="s">
        <v>760</v>
      </c>
      <c r="D789" s="133" t="s">
        <v>180</v>
      </c>
      <c r="E789" s="134" t="s">
        <v>761</v>
      </c>
      <c r="F789" s="135" t="s">
        <v>762</v>
      </c>
      <c r="G789" s="136" t="s">
        <v>219</v>
      </c>
      <c r="H789" s="137">
        <v>7</v>
      </c>
      <c r="I789" s="138"/>
      <c r="J789" s="139">
        <f>ROUND(I789*H789,2)</f>
        <v>0</v>
      </c>
      <c r="K789" s="135" t="s">
        <v>184</v>
      </c>
      <c r="L789" s="34"/>
      <c r="M789" s="140" t="s">
        <v>32</v>
      </c>
      <c r="N789" s="141" t="s">
        <v>50</v>
      </c>
      <c r="P789" s="142">
        <f>O789*H789</f>
        <v>0</v>
      </c>
      <c r="Q789" s="142">
        <v>0.41488999999999998</v>
      </c>
      <c r="R789" s="142">
        <f>Q789*H789</f>
        <v>2.9042300000000001</v>
      </c>
      <c r="S789" s="142">
        <v>0</v>
      </c>
      <c r="T789" s="143">
        <f>S789*H789</f>
        <v>0</v>
      </c>
      <c r="AR789" s="144" t="s">
        <v>185</v>
      </c>
      <c r="AT789" s="144" t="s">
        <v>180</v>
      </c>
      <c r="AU789" s="144" t="s">
        <v>88</v>
      </c>
      <c r="AY789" s="18" t="s">
        <v>178</v>
      </c>
      <c r="BE789" s="145">
        <f>IF(N789="základní",J789,0)</f>
        <v>0</v>
      </c>
      <c r="BF789" s="145">
        <f>IF(N789="snížená",J789,0)</f>
        <v>0</v>
      </c>
      <c r="BG789" s="145">
        <f>IF(N789="zákl. přenesená",J789,0)</f>
        <v>0</v>
      </c>
      <c r="BH789" s="145">
        <f>IF(N789="sníž. přenesená",J789,0)</f>
        <v>0</v>
      </c>
      <c r="BI789" s="145">
        <f>IF(N789="nulová",J789,0)</f>
        <v>0</v>
      </c>
      <c r="BJ789" s="18" t="s">
        <v>86</v>
      </c>
      <c r="BK789" s="145">
        <f>ROUND(I789*H789,2)</f>
        <v>0</v>
      </c>
      <c r="BL789" s="18" t="s">
        <v>185</v>
      </c>
      <c r="BM789" s="144" t="s">
        <v>3780</v>
      </c>
    </row>
    <row r="790" spans="2:65" s="1" customFormat="1" ht="10.199999999999999">
      <c r="B790" s="34"/>
      <c r="D790" s="146" t="s">
        <v>187</v>
      </c>
      <c r="F790" s="147" t="s">
        <v>764</v>
      </c>
      <c r="I790" s="148"/>
      <c r="L790" s="34"/>
      <c r="M790" s="149"/>
      <c r="T790" s="55"/>
      <c r="AT790" s="18" t="s">
        <v>187</v>
      </c>
      <c r="AU790" s="18" t="s">
        <v>88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190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88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2" customFormat="1" ht="10.199999999999999">
      <c r="B792" s="150"/>
      <c r="D792" s="151" t="s">
        <v>189</v>
      </c>
      <c r="E792" s="152" t="s">
        <v>32</v>
      </c>
      <c r="F792" s="153" t="s">
        <v>3556</v>
      </c>
      <c r="H792" s="152" t="s">
        <v>32</v>
      </c>
      <c r="I792" s="154"/>
      <c r="L792" s="150"/>
      <c r="M792" s="155"/>
      <c r="T792" s="156"/>
      <c r="AT792" s="152" t="s">
        <v>189</v>
      </c>
      <c r="AU792" s="152" t="s">
        <v>88</v>
      </c>
      <c r="AV792" s="12" t="s">
        <v>86</v>
      </c>
      <c r="AW792" s="12" t="s">
        <v>41</v>
      </c>
      <c r="AX792" s="12" t="s">
        <v>79</v>
      </c>
      <c r="AY792" s="152" t="s">
        <v>178</v>
      </c>
    </row>
    <row r="793" spans="2:65" s="12" customFormat="1" ht="10.199999999999999">
      <c r="B793" s="150"/>
      <c r="D793" s="151" t="s">
        <v>189</v>
      </c>
      <c r="E793" s="152" t="s">
        <v>32</v>
      </c>
      <c r="F793" s="153" t="s">
        <v>3557</v>
      </c>
      <c r="H793" s="152" t="s">
        <v>32</v>
      </c>
      <c r="I793" s="154"/>
      <c r="L793" s="150"/>
      <c r="M793" s="155"/>
      <c r="T793" s="156"/>
      <c r="AT793" s="152" t="s">
        <v>189</v>
      </c>
      <c r="AU793" s="152" t="s">
        <v>88</v>
      </c>
      <c r="AV793" s="12" t="s">
        <v>86</v>
      </c>
      <c r="AW793" s="12" t="s">
        <v>41</v>
      </c>
      <c r="AX793" s="12" t="s">
        <v>79</v>
      </c>
      <c r="AY793" s="152" t="s">
        <v>178</v>
      </c>
    </row>
    <row r="794" spans="2:65" s="12" customFormat="1" ht="10.199999999999999">
      <c r="B794" s="150"/>
      <c r="D794" s="151" t="s">
        <v>189</v>
      </c>
      <c r="E794" s="152" t="s">
        <v>32</v>
      </c>
      <c r="F794" s="153" t="s">
        <v>3558</v>
      </c>
      <c r="H794" s="152" t="s">
        <v>32</v>
      </c>
      <c r="I794" s="154"/>
      <c r="L794" s="150"/>
      <c r="M794" s="155"/>
      <c r="T794" s="156"/>
      <c r="AT794" s="152" t="s">
        <v>189</v>
      </c>
      <c r="AU794" s="152" t="s">
        <v>88</v>
      </c>
      <c r="AV794" s="12" t="s">
        <v>86</v>
      </c>
      <c r="AW794" s="12" t="s">
        <v>41</v>
      </c>
      <c r="AX794" s="12" t="s">
        <v>79</v>
      </c>
      <c r="AY794" s="152" t="s">
        <v>178</v>
      </c>
    </row>
    <row r="795" spans="2:65" s="12" customFormat="1" ht="10.199999999999999">
      <c r="B795" s="150"/>
      <c r="D795" s="151" t="s">
        <v>189</v>
      </c>
      <c r="E795" s="152" t="s">
        <v>32</v>
      </c>
      <c r="F795" s="153" t="s">
        <v>475</v>
      </c>
      <c r="H795" s="152" t="s">
        <v>32</v>
      </c>
      <c r="I795" s="154"/>
      <c r="L795" s="150"/>
      <c r="M795" s="155"/>
      <c r="T795" s="156"/>
      <c r="AT795" s="152" t="s">
        <v>189</v>
      </c>
      <c r="AU795" s="152" t="s">
        <v>88</v>
      </c>
      <c r="AV795" s="12" t="s">
        <v>86</v>
      </c>
      <c r="AW795" s="12" t="s">
        <v>41</v>
      </c>
      <c r="AX795" s="12" t="s">
        <v>79</v>
      </c>
      <c r="AY795" s="152" t="s">
        <v>178</v>
      </c>
    </row>
    <row r="796" spans="2:65" s="13" customFormat="1" ht="10.199999999999999">
      <c r="B796" s="157"/>
      <c r="D796" s="151" t="s">
        <v>189</v>
      </c>
      <c r="E796" s="158" t="s">
        <v>32</v>
      </c>
      <c r="F796" s="159" t="s">
        <v>3781</v>
      </c>
      <c r="H796" s="160">
        <v>7</v>
      </c>
      <c r="I796" s="161"/>
      <c r="L796" s="157"/>
      <c r="M796" s="162"/>
      <c r="T796" s="163"/>
      <c r="AT796" s="158" t="s">
        <v>189</v>
      </c>
      <c r="AU796" s="158" t="s">
        <v>88</v>
      </c>
      <c r="AV796" s="13" t="s">
        <v>88</v>
      </c>
      <c r="AW796" s="13" t="s">
        <v>41</v>
      </c>
      <c r="AX796" s="13" t="s">
        <v>79</v>
      </c>
      <c r="AY796" s="158" t="s">
        <v>178</v>
      </c>
    </row>
    <row r="797" spans="2:65" s="14" customFormat="1" ht="10.199999999999999">
      <c r="B797" s="164"/>
      <c r="D797" s="151" t="s">
        <v>189</v>
      </c>
      <c r="E797" s="165" t="s">
        <v>32</v>
      </c>
      <c r="F797" s="166" t="s">
        <v>192</v>
      </c>
      <c r="H797" s="167">
        <v>7</v>
      </c>
      <c r="I797" s="168"/>
      <c r="L797" s="164"/>
      <c r="M797" s="169"/>
      <c r="T797" s="170"/>
      <c r="AT797" s="165" t="s">
        <v>189</v>
      </c>
      <c r="AU797" s="165" t="s">
        <v>88</v>
      </c>
      <c r="AV797" s="14" t="s">
        <v>185</v>
      </c>
      <c r="AW797" s="14" t="s">
        <v>41</v>
      </c>
      <c r="AX797" s="14" t="s">
        <v>86</v>
      </c>
      <c r="AY797" s="165" t="s">
        <v>178</v>
      </c>
    </row>
    <row r="798" spans="2:65" s="1" customFormat="1" ht="21.75" customHeight="1">
      <c r="B798" s="34"/>
      <c r="C798" s="171" t="s">
        <v>766</v>
      </c>
      <c r="D798" s="171" t="s">
        <v>398</v>
      </c>
      <c r="E798" s="172" t="s">
        <v>767</v>
      </c>
      <c r="F798" s="173" t="s">
        <v>768</v>
      </c>
      <c r="G798" s="174" t="s">
        <v>219</v>
      </c>
      <c r="H798" s="175">
        <v>7.14</v>
      </c>
      <c r="I798" s="176"/>
      <c r="J798" s="177">
        <f>ROUND(I798*H798,2)</f>
        <v>0</v>
      </c>
      <c r="K798" s="173" t="s">
        <v>184</v>
      </c>
      <c r="L798" s="178"/>
      <c r="M798" s="179" t="s">
        <v>32</v>
      </c>
      <c r="N798" s="180" t="s">
        <v>50</v>
      </c>
      <c r="P798" s="142">
        <f>O798*H798</f>
        <v>0</v>
      </c>
      <c r="Q798" s="142">
        <v>1.87</v>
      </c>
      <c r="R798" s="142">
        <f>Q798*H798</f>
        <v>13.351800000000001</v>
      </c>
      <c r="S798" s="142">
        <v>0</v>
      </c>
      <c r="T798" s="143">
        <f>S798*H798</f>
        <v>0</v>
      </c>
      <c r="AR798" s="144" t="s">
        <v>241</v>
      </c>
      <c r="AT798" s="144" t="s">
        <v>398</v>
      </c>
      <c r="AU798" s="144" t="s">
        <v>88</v>
      </c>
      <c r="AY798" s="18" t="s">
        <v>178</v>
      </c>
      <c r="BE798" s="145">
        <f>IF(N798="základní",J798,0)</f>
        <v>0</v>
      </c>
      <c r="BF798" s="145">
        <f>IF(N798="snížená",J798,0)</f>
        <v>0</v>
      </c>
      <c r="BG798" s="145">
        <f>IF(N798="zákl. přenesená",J798,0)</f>
        <v>0</v>
      </c>
      <c r="BH798" s="145">
        <f>IF(N798="sníž. přenesená",J798,0)</f>
        <v>0</v>
      </c>
      <c r="BI798" s="145">
        <f>IF(N798="nulová",J798,0)</f>
        <v>0</v>
      </c>
      <c r="BJ798" s="18" t="s">
        <v>86</v>
      </c>
      <c r="BK798" s="145">
        <f>ROUND(I798*H798,2)</f>
        <v>0</v>
      </c>
      <c r="BL798" s="18" t="s">
        <v>185</v>
      </c>
      <c r="BM798" s="144" t="s">
        <v>3782</v>
      </c>
    </row>
    <row r="799" spans="2:65" s="13" customFormat="1" ht="10.199999999999999">
      <c r="B799" s="157"/>
      <c r="D799" s="151" t="s">
        <v>189</v>
      </c>
      <c r="F799" s="159" t="s">
        <v>3783</v>
      </c>
      <c r="H799" s="160">
        <v>7.14</v>
      </c>
      <c r="I799" s="161"/>
      <c r="L799" s="157"/>
      <c r="M799" s="162"/>
      <c r="T799" s="163"/>
      <c r="AT799" s="158" t="s">
        <v>189</v>
      </c>
      <c r="AU799" s="158" t="s">
        <v>88</v>
      </c>
      <c r="AV799" s="13" t="s">
        <v>88</v>
      </c>
      <c r="AW799" s="13" t="s">
        <v>4</v>
      </c>
      <c r="AX799" s="13" t="s">
        <v>86</v>
      </c>
      <c r="AY799" s="158" t="s">
        <v>178</v>
      </c>
    </row>
    <row r="800" spans="2:65" s="1" customFormat="1" ht="24.15" customHeight="1">
      <c r="B800" s="34"/>
      <c r="C800" s="171" t="s">
        <v>771</v>
      </c>
      <c r="D800" s="171" t="s">
        <v>398</v>
      </c>
      <c r="E800" s="172" t="s">
        <v>772</v>
      </c>
      <c r="F800" s="173" t="s">
        <v>773</v>
      </c>
      <c r="G800" s="174" t="s">
        <v>219</v>
      </c>
      <c r="H800" s="175">
        <v>7</v>
      </c>
      <c r="I800" s="176"/>
      <c r="J800" s="177">
        <f>ROUND(I800*H800,2)</f>
        <v>0</v>
      </c>
      <c r="K800" s="173" t="s">
        <v>184</v>
      </c>
      <c r="L800" s="178"/>
      <c r="M800" s="179" t="s">
        <v>32</v>
      </c>
      <c r="N800" s="180" t="s">
        <v>50</v>
      </c>
      <c r="P800" s="142">
        <f>O800*H800</f>
        <v>0</v>
      </c>
      <c r="Q800" s="142">
        <v>2E-3</v>
      </c>
      <c r="R800" s="142">
        <f>Q800*H800</f>
        <v>1.4E-2</v>
      </c>
      <c r="S800" s="142">
        <v>0</v>
      </c>
      <c r="T800" s="143">
        <f>S800*H800</f>
        <v>0</v>
      </c>
      <c r="AR800" s="144" t="s">
        <v>241</v>
      </c>
      <c r="AT800" s="144" t="s">
        <v>398</v>
      </c>
      <c r="AU800" s="144" t="s">
        <v>88</v>
      </c>
      <c r="AY800" s="18" t="s">
        <v>178</v>
      </c>
      <c r="BE800" s="145">
        <f>IF(N800="základní",J800,0)</f>
        <v>0</v>
      </c>
      <c r="BF800" s="145">
        <f>IF(N800="snížená",J800,0)</f>
        <v>0</v>
      </c>
      <c r="BG800" s="145">
        <f>IF(N800="zákl. přenesená",J800,0)</f>
        <v>0</v>
      </c>
      <c r="BH800" s="145">
        <f>IF(N800="sníž. přenesená",J800,0)</f>
        <v>0</v>
      </c>
      <c r="BI800" s="145">
        <f>IF(N800="nulová",J800,0)</f>
        <v>0</v>
      </c>
      <c r="BJ800" s="18" t="s">
        <v>86</v>
      </c>
      <c r="BK800" s="145">
        <f>ROUND(I800*H800,2)</f>
        <v>0</v>
      </c>
      <c r="BL800" s="18" t="s">
        <v>185</v>
      </c>
      <c r="BM800" s="144" t="s">
        <v>3784</v>
      </c>
    </row>
    <row r="801" spans="2:65" s="1" customFormat="1" ht="24.15" customHeight="1">
      <c r="B801" s="34"/>
      <c r="C801" s="133" t="s">
        <v>775</v>
      </c>
      <c r="D801" s="133" t="s">
        <v>180</v>
      </c>
      <c r="E801" s="134" t="s">
        <v>790</v>
      </c>
      <c r="F801" s="135" t="s">
        <v>791</v>
      </c>
      <c r="G801" s="136" t="s">
        <v>219</v>
      </c>
      <c r="H801" s="137">
        <v>6</v>
      </c>
      <c r="I801" s="138"/>
      <c r="J801" s="139">
        <f>ROUND(I801*H801,2)</f>
        <v>0</v>
      </c>
      <c r="K801" s="135" t="s">
        <v>184</v>
      </c>
      <c r="L801" s="34"/>
      <c r="M801" s="140" t="s">
        <v>32</v>
      </c>
      <c r="N801" s="141" t="s">
        <v>50</v>
      </c>
      <c r="P801" s="142">
        <f>O801*H801</f>
        <v>0</v>
      </c>
      <c r="Q801" s="142">
        <v>9.8899999999999995E-3</v>
      </c>
      <c r="R801" s="142">
        <f>Q801*H801</f>
        <v>5.9339999999999997E-2</v>
      </c>
      <c r="S801" s="142">
        <v>0</v>
      </c>
      <c r="T801" s="143">
        <f>S801*H801</f>
        <v>0</v>
      </c>
      <c r="AR801" s="144" t="s">
        <v>185</v>
      </c>
      <c r="AT801" s="144" t="s">
        <v>180</v>
      </c>
      <c r="AU801" s="144" t="s">
        <v>88</v>
      </c>
      <c r="AY801" s="18" t="s">
        <v>178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8" t="s">
        <v>86</v>
      </c>
      <c r="BK801" s="145">
        <f>ROUND(I801*H801,2)</f>
        <v>0</v>
      </c>
      <c r="BL801" s="18" t="s">
        <v>185</v>
      </c>
      <c r="BM801" s="144" t="s">
        <v>3785</v>
      </c>
    </row>
    <row r="802" spans="2:65" s="1" customFormat="1" ht="10.199999999999999">
      <c r="B802" s="34"/>
      <c r="D802" s="146" t="s">
        <v>187</v>
      </c>
      <c r="F802" s="147" t="s">
        <v>793</v>
      </c>
      <c r="I802" s="148"/>
      <c r="L802" s="34"/>
      <c r="M802" s="149"/>
      <c r="T802" s="55"/>
      <c r="AT802" s="18" t="s">
        <v>187</v>
      </c>
      <c r="AU802" s="18" t="s">
        <v>88</v>
      </c>
    </row>
    <row r="803" spans="2:65" s="12" customFormat="1" ht="10.199999999999999">
      <c r="B803" s="150"/>
      <c r="D803" s="151" t="s">
        <v>189</v>
      </c>
      <c r="E803" s="152" t="s">
        <v>32</v>
      </c>
      <c r="F803" s="153" t="s">
        <v>190</v>
      </c>
      <c r="H803" s="152" t="s">
        <v>32</v>
      </c>
      <c r="I803" s="154"/>
      <c r="L803" s="150"/>
      <c r="M803" s="155"/>
      <c r="T803" s="156"/>
      <c r="AT803" s="152" t="s">
        <v>189</v>
      </c>
      <c r="AU803" s="152" t="s">
        <v>88</v>
      </c>
      <c r="AV803" s="12" t="s">
        <v>86</v>
      </c>
      <c r="AW803" s="12" t="s">
        <v>41</v>
      </c>
      <c r="AX803" s="12" t="s">
        <v>79</v>
      </c>
      <c r="AY803" s="152" t="s">
        <v>178</v>
      </c>
    </row>
    <row r="804" spans="2:65" s="12" customFormat="1" ht="10.199999999999999">
      <c r="B804" s="150"/>
      <c r="D804" s="151" t="s">
        <v>189</v>
      </c>
      <c r="E804" s="152" t="s">
        <v>32</v>
      </c>
      <c r="F804" s="153" t="s">
        <v>3556</v>
      </c>
      <c r="H804" s="152" t="s">
        <v>32</v>
      </c>
      <c r="I804" s="154"/>
      <c r="L804" s="150"/>
      <c r="M804" s="155"/>
      <c r="T804" s="156"/>
      <c r="AT804" s="152" t="s">
        <v>189</v>
      </c>
      <c r="AU804" s="152" t="s">
        <v>88</v>
      </c>
      <c r="AV804" s="12" t="s">
        <v>86</v>
      </c>
      <c r="AW804" s="12" t="s">
        <v>41</v>
      </c>
      <c r="AX804" s="12" t="s">
        <v>79</v>
      </c>
      <c r="AY804" s="152" t="s">
        <v>178</v>
      </c>
    </row>
    <row r="805" spans="2:65" s="12" customFormat="1" ht="10.199999999999999">
      <c r="B805" s="150"/>
      <c r="D805" s="151" t="s">
        <v>189</v>
      </c>
      <c r="E805" s="152" t="s">
        <v>32</v>
      </c>
      <c r="F805" s="153" t="s">
        <v>3557</v>
      </c>
      <c r="H805" s="152" t="s">
        <v>32</v>
      </c>
      <c r="I805" s="154"/>
      <c r="L805" s="150"/>
      <c r="M805" s="155"/>
      <c r="T805" s="156"/>
      <c r="AT805" s="152" t="s">
        <v>189</v>
      </c>
      <c r="AU805" s="152" t="s">
        <v>88</v>
      </c>
      <c r="AV805" s="12" t="s">
        <v>86</v>
      </c>
      <c r="AW805" s="12" t="s">
        <v>41</v>
      </c>
      <c r="AX805" s="12" t="s">
        <v>79</v>
      </c>
      <c r="AY805" s="152" t="s">
        <v>178</v>
      </c>
    </row>
    <row r="806" spans="2:65" s="12" customFormat="1" ht="10.199999999999999">
      <c r="B806" s="150"/>
      <c r="D806" s="151" t="s">
        <v>189</v>
      </c>
      <c r="E806" s="152" t="s">
        <v>32</v>
      </c>
      <c r="F806" s="153" t="s">
        <v>3558</v>
      </c>
      <c r="H806" s="152" t="s">
        <v>32</v>
      </c>
      <c r="I806" s="154"/>
      <c r="L806" s="150"/>
      <c r="M806" s="155"/>
      <c r="T806" s="156"/>
      <c r="AT806" s="152" t="s">
        <v>189</v>
      </c>
      <c r="AU806" s="152" t="s">
        <v>88</v>
      </c>
      <c r="AV806" s="12" t="s">
        <v>86</v>
      </c>
      <c r="AW806" s="12" t="s">
        <v>41</v>
      </c>
      <c r="AX806" s="12" t="s">
        <v>79</v>
      </c>
      <c r="AY806" s="152" t="s">
        <v>178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475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3" customFormat="1" ht="10.199999999999999">
      <c r="B808" s="157"/>
      <c r="D808" s="151" t="s">
        <v>189</v>
      </c>
      <c r="E808" s="158" t="s">
        <v>32</v>
      </c>
      <c r="F808" s="159" t="s">
        <v>3673</v>
      </c>
      <c r="H808" s="160">
        <v>1</v>
      </c>
      <c r="I808" s="161"/>
      <c r="L808" s="157"/>
      <c r="M808" s="162"/>
      <c r="T808" s="163"/>
      <c r="AT808" s="158" t="s">
        <v>189</v>
      </c>
      <c r="AU808" s="158" t="s">
        <v>88</v>
      </c>
      <c r="AV808" s="13" t="s">
        <v>88</v>
      </c>
      <c r="AW808" s="13" t="s">
        <v>41</v>
      </c>
      <c r="AX808" s="13" t="s">
        <v>79</v>
      </c>
      <c r="AY808" s="158" t="s">
        <v>178</v>
      </c>
    </row>
    <row r="809" spans="2:65" s="13" customFormat="1" ht="10.199999999999999">
      <c r="B809" s="157"/>
      <c r="D809" s="151" t="s">
        <v>189</v>
      </c>
      <c r="E809" s="158" t="s">
        <v>32</v>
      </c>
      <c r="F809" s="159" t="s">
        <v>3674</v>
      </c>
      <c r="H809" s="160">
        <v>1</v>
      </c>
      <c r="I809" s="161"/>
      <c r="L809" s="157"/>
      <c r="M809" s="162"/>
      <c r="T809" s="163"/>
      <c r="AT809" s="158" t="s">
        <v>189</v>
      </c>
      <c r="AU809" s="158" t="s">
        <v>88</v>
      </c>
      <c r="AV809" s="13" t="s">
        <v>88</v>
      </c>
      <c r="AW809" s="13" t="s">
        <v>41</v>
      </c>
      <c r="AX809" s="13" t="s">
        <v>79</v>
      </c>
      <c r="AY809" s="158" t="s">
        <v>178</v>
      </c>
    </row>
    <row r="810" spans="2:65" s="13" customFormat="1" ht="10.199999999999999">
      <c r="B810" s="157"/>
      <c r="D810" s="151" t="s">
        <v>189</v>
      </c>
      <c r="E810" s="158" t="s">
        <v>32</v>
      </c>
      <c r="F810" s="159" t="s">
        <v>3734</v>
      </c>
      <c r="H810" s="160">
        <v>1</v>
      </c>
      <c r="I810" s="161"/>
      <c r="L810" s="157"/>
      <c r="M810" s="162"/>
      <c r="T810" s="163"/>
      <c r="AT810" s="158" t="s">
        <v>189</v>
      </c>
      <c r="AU810" s="158" t="s">
        <v>88</v>
      </c>
      <c r="AV810" s="13" t="s">
        <v>88</v>
      </c>
      <c r="AW810" s="13" t="s">
        <v>41</v>
      </c>
      <c r="AX810" s="13" t="s">
        <v>79</v>
      </c>
      <c r="AY810" s="158" t="s">
        <v>178</v>
      </c>
    </row>
    <row r="811" spans="2:65" s="13" customFormat="1" ht="10.199999999999999">
      <c r="B811" s="157"/>
      <c r="D811" s="151" t="s">
        <v>189</v>
      </c>
      <c r="E811" s="158" t="s">
        <v>32</v>
      </c>
      <c r="F811" s="159" t="s">
        <v>3675</v>
      </c>
      <c r="H811" s="160">
        <v>1</v>
      </c>
      <c r="I811" s="161"/>
      <c r="L811" s="157"/>
      <c r="M811" s="162"/>
      <c r="T811" s="163"/>
      <c r="AT811" s="158" t="s">
        <v>189</v>
      </c>
      <c r="AU811" s="158" t="s">
        <v>88</v>
      </c>
      <c r="AV811" s="13" t="s">
        <v>88</v>
      </c>
      <c r="AW811" s="13" t="s">
        <v>41</v>
      </c>
      <c r="AX811" s="13" t="s">
        <v>79</v>
      </c>
      <c r="AY811" s="158" t="s">
        <v>178</v>
      </c>
    </row>
    <row r="812" spans="2:65" s="13" customFormat="1" ht="10.199999999999999">
      <c r="B812" s="157"/>
      <c r="D812" s="151" t="s">
        <v>189</v>
      </c>
      <c r="E812" s="158" t="s">
        <v>32</v>
      </c>
      <c r="F812" s="159" t="s">
        <v>3676</v>
      </c>
      <c r="H812" s="160">
        <v>1</v>
      </c>
      <c r="I812" s="161"/>
      <c r="L812" s="157"/>
      <c r="M812" s="162"/>
      <c r="T812" s="163"/>
      <c r="AT812" s="158" t="s">
        <v>189</v>
      </c>
      <c r="AU812" s="158" t="s">
        <v>88</v>
      </c>
      <c r="AV812" s="13" t="s">
        <v>88</v>
      </c>
      <c r="AW812" s="13" t="s">
        <v>41</v>
      </c>
      <c r="AX812" s="13" t="s">
        <v>79</v>
      </c>
      <c r="AY812" s="158" t="s">
        <v>178</v>
      </c>
    </row>
    <row r="813" spans="2:65" s="13" customFormat="1" ht="10.199999999999999">
      <c r="B813" s="157"/>
      <c r="D813" s="151" t="s">
        <v>189</v>
      </c>
      <c r="E813" s="158" t="s">
        <v>32</v>
      </c>
      <c r="F813" s="159" t="s">
        <v>3677</v>
      </c>
      <c r="H813" s="160">
        <v>1</v>
      </c>
      <c r="I813" s="161"/>
      <c r="L813" s="157"/>
      <c r="M813" s="162"/>
      <c r="T813" s="163"/>
      <c r="AT813" s="158" t="s">
        <v>189</v>
      </c>
      <c r="AU813" s="158" t="s">
        <v>88</v>
      </c>
      <c r="AV813" s="13" t="s">
        <v>88</v>
      </c>
      <c r="AW813" s="13" t="s">
        <v>41</v>
      </c>
      <c r="AX813" s="13" t="s">
        <v>79</v>
      </c>
      <c r="AY813" s="158" t="s">
        <v>178</v>
      </c>
    </row>
    <row r="814" spans="2:65" s="14" customFormat="1" ht="10.199999999999999">
      <c r="B814" s="164"/>
      <c r="D814" s="151" t="s">
        <v>189</v>
      </c>
      <c r="E814" s="165" t="s">
        <v>32</v>
      </c>
      <c r="F814" s="166" t="s">
        <v>192</v>
      </c>
      <c r="H814" s="167">
        <v>6</v>
      </c>
      <c r="I814" s="168"/>
      <c r="L814" s="164"/>
      <c r="M814" s="169"/>
      <c r="T814" s="170"/>
      <c r="AT814" s="165" t="s">
        <v>189</v>
      </c>
      <c r="AU814" s="165" t="s">
        <v>88</v>
      </c>
      <c r="AV814" s="14" t="s">
        <v>185</v>
      </c>
      <c r="AW814" s="14" t="s">
        <v>41</v>
      </c>
      <c r="AX814" s="14" t="s">
        <v>86</v>
      </c>
      <c r="AY814" s="165" t="s">
        <v>178</v>
      </c>
    </row>
    <row r="815" spans="2:65" s="1" customFormat="1" ht="16.5" customHeight="1">
      <c r="B815" s="34"/>
      <c r="C815" s="171" t="s">
        <v>780</v>
      </c>
      <c r="D815" s="171" t="s">
        <v>398</v>
      </c>
      <c r="E815" s="172" t="s">
        <v>796</v>
      </c>
      <c r="F815" s="173" t="s">
        <v>797</v>
      </c>
      <c r="G815" s="174" t="s">
        <v>219</v>
      </c>
      <c r="H815" s="175">
        <v>6.12</v>
      </c>
      <c r="I815" s="176"/>
      <c r="J815" s="177">
        <f>ROUND(I815*H815,2)</f>
        <v>0</v>
      </c>
      <c r="K815" s="173" t="s">
        <v>184</v>
      </c>
      <c r="L815" s="178"/>
      <c r="M815" s="179" t="s">
        <v>32</v>
      </c>
      <c r="N815" s="180" t="s">
        <v>50</v>
      </c>
      <c r="P815" s="142">
        <f>O815*H815</f>
        <v>0</v>
      </c>
      <c r="Q815" s="142">
        <v>0.26200000000000001</v>
      </c>
      <c r="R815" s="142">
        <f>Q815*H815</f>
        <v>1.6034400000000002</v>
      </c>
      <c r="S815" s="142">
        <v>0</v>
      </c>
      <c r="T815" s="143">
        <f>S815*H815</f>
        <v>0</v>
      </c>
      <c r="AR815" s="144" t="s">
        <v>241</v>
      </c>
      <c r="AT815" s="144" t="s">
        <v>398</v>
      </c>
      <c r="AU815" s="144" t="s">
        <v>88</v>
      </c>
      <c r="AY815" s="18" t="s">
        <v>178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86</v>
      </c>
      <c r="BK815" s="145">
        <f>ROUND(I815*H815,2)</f>
        <v>0</v>
      </c>
      <c r="BL815" s="18" t="s">
        <v>185</v>
      </c>
      <c r="BM815" s="144" t="s">
        <v>3786</v>
      </c>
    </row>
    <row r="816" spans="2:65" s="13" customFormat="1" ht="10.199999999999999">
      <c r="B816" s="157"/>
      <c r="D816" s="151" t="s">
        <v>189</v>
      </c>
      <c r="F816" s="159" t="s">
        <v>3787</v>
      </c>
      <c r="H816" s="160">
        <v>6.12</v>
      </c>
      <c r="I816" s="161"/>
      <c r="L816" s="157"/>
      <c r="M816" s="162"/>
      <c r="T816" s="163"/>
      <c r="AT816" s="158" t="s">
        <v>189</v>
      </c>
      <c r="AU816" s="158" t="s">
        <v>88</v>
      </c>
      <c r="AV816" s="13" t="s">
        <v>88</v>
      </c>
      <c r="AW816" s="13" t="s">
        <v>4</v>
      </c>
      <c r="AX816" s="13" t="s">
        <v>86</v>
      </c>
      <c r="AY816" s="158" t="s">
        <v>178</v>
      </c>
    </row>
    <row r="817" spans="2:65" s="1" customFormat="1" ht="24.15" customHeight="1">
      <c r="B817" s="34"/>
      <c r="C817" s="171" t="s">
        <v>785</v>
      </c>
      <c r="D817" s="171" t="s">
        <v>398</v>
      </c>
      <c r="E817" s="172" t="s">
        <v>772</v>
      </c>
      <c r="F817" s="173" t="s">
        <v>773</v>
      </c>
      <c r="G817" s="174" t="s">
        <v>219</v>
      </c>
      <c r="H817" s="175">
        <v>6</v>
      </c>
      <c r="I817" s="176"/>
      <c r="J817" s="177">
        <f>ROUND(I817*H817,2)</f>
        <v>0</v>
      </c>
      <c r="K817" s="173" t="s">
        <v>184</v>
      </c>
      <c r="L817" s="178"/>
      <c r="M817" s="179" t="s">
        <v>32</v>
      </c>
      <c r="N817" s="180" t="s">
        <v>50</v>
      </c>
      <c r="P817" s="142">
        <f>O817*H817</f>
        <v>0</v>
      </c>
      <c r="Q817" s="142">
        <v>2E-3</v>
      </c>
      <c r="R817" s="142">
        <f>Q817*H817</f>
        <v>1.2E-2</v>
      </c>
      <c r="S817" s="142">
        <v>0</v>
      </c>
      <c r="T817" s="143">
        <f>S817*H817</f>
        <v>0</v>
      </c>
      <c r="AR817" s="144" t="s">
        <v>241</v>
      </c>
      <c r="AT817" s="144" t="s">
        <v>398</v>
      </c>
      <c r="AU817" s="144" t="s">
        <v>88</v>
      </c>
      <c r="AY817" s="18" t="s">
        <v>178</v>
      </c>
      <c r="BE817" s="145">
        <f>IF(N817="základní",J817,0)</f>
        <v>0</v>
      </c>
      <c r="BF817" s="145">
        <f>IF(N817="snížená",J817,0)</f>
        <v>0</v>
      </c>
      <c r="BG817" s="145">
        <f>IF(N817="zákl. přenesená",J817,0)</f>
        <v>0</v>
      </c>
      <c r="BH817" s="145">
        <f>IF(N817="sníž. přenesená",J817,0)</f>
        <v>0</v>
      </c>
      <c r="BI817" s="145">
        <f>IF(N817="nulová",J817,0)</f>
        <v>0</v>
      </c>
      <c r="BJ817" s="18" t="s">
        <v>86</v>
      </c>
      <c r="BK817" s="145">
        <f>ROUND(I817*H817,2)</f>
        <v>0</v>
      </c>
      <c r="BL817" s="18" t="s">
        <v>185</v>
      </c>
      <c r="BM817" s="144" t="s">
        <v>3788</v>
      </c>
    </row>
    <row r="818" spans="2:65" s="1" customFormat="1" ht="24.15" customHeight="1">
      <c r="B818" s="34"/>
      <c r="C818" s="133" t="s">
        <v>789</v>
      </c>
      <c r="D818" s="133" t="s">
        <v>180</v>
      </c>
      <c r="E818" s="134" t="s">
        <v>1723</v>
      </c>
      <c r="F818" s="135" t="s">
        <v>1724</v>
      </c>
      <c r="G818" s="136" t="s">
        <v>219</v>
      </c>
      <c r="H818" s="137">
        <v>8</v>
      </c>
      <c r="I818" s="138"/>
      <c r="J818" s="139">
        <f>ROUND(I818*H818,2)</f>
        <v>0</v>
      </c>
      <c r="K818" s="135" t="s">
        <v>184</v>
      </c>
      <c r="L818" s="34"/>
      <c r="M818" s="140" t="s">
        <v>32</v>
      </c>
      <c r="N818" s="141" t="s">
        <v>50</v>
      </c>
      <c r="P818" s="142">
        <f>O818*H818</f>
        <v>0</v>
      </c>
      <c r="Q818" s="142">
        <v>9.8899999999999995E-3</v>
      </c>
      <c r="R818" s="142">
        <f>Q818*H818</f>
        <v>7.9119999999999996E-2</v>
      </c>
      <c r="S818" s="142">
        <v>0</v>
      </c>
      <c r="T818" s="143">
        <f>S818*H818</f>
        <v>0</v>
      </c>
      <c r="AR818" s="144" t="s">
        <v>185</v>
      </c>
      <c r="AT818" s="144" t="s">
        <v>180</v>
      </c>
      <c r="AU818" s="144" t="s">
        <v>88</v>
      </c>
      <c r="AY818" s="18" t="s">
        <v>178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8" t="s">
        <v>86</v>
      </c>
      <c r="BK818" s="145">
        <f>ROUND(I818*H818,2)</f>
        <v>0</v>
      </c>
      <c r="BL818" s="18" t="s">
        <v>185</v>
      </c>
      <c r="BM818" s="144" t="s">
        <v>3789</v>
      </c>
    </row>
    <row r="819" spans="2:65" s="1" customFormat="1" ht="10.199999999999999">
      <c r="B819" s="34"/>
      <c r="D819" s="146" t="s">
        <v>187</v>
      </c>
      <c r="F819" s="147" t="s">
        <v>1726</v>
      </c>
      <c r="I819" s="148"/>
      <c r="L819" s="34"/>
      <c r="M819" s="149"/>
      <c r="T819" s="55"/>
      <c r="AT819" s="18" t="s">
        <v>187</v>
      </c>
      <c r="AU819" s="18" t="s">
        <v>88</v>
      </c>
    </row>
    <row r="820" spans="2:65" s="12" customFormat="1" ht="10.199999999999999">
      <c r="B820" s="150"/>
      <c r="D820" s="151" t="s">
        <v>189</v>
      </c>
      <c r="E820" s="152" t="s">
        <v>32</v>
      </c>
      <c r="F820" s="153" t="s">
        <v>190</v>
      </c>
      <c r="H820" s="152" t="s">
        <v>32</v>
      </c>
      <c r="I820" s="154"/>
      <c r="L820" s="150"/>
      <c r="M820" s="155"/>
      <c r="T820" s="156"/>
      <c r="AT820" s="152" t="s">
        <v>189</v>
      </c>
      <c r="AU820" s="152" t="s">
        <v>88</v>
      </c>
      <c r="AV820" s="12" t="s">
        <v>86</v>
      </c>
      <c r="AW820" s="12" t="s">
        <v>41</v>
      </c>
      <c r="AX820" s="12" t="s">
        <v>79</v>
      </c>
      <c r="AY820" s="152" t="s">
        <v>178</v>
      </c>
    </row>
    <row r="821" spans="2:65" s="12" customFormat="1" ht="10.199999999999999">
      <c r="B821" s="150"/>
      <c r="D821" s="151" t="s">
        <v>189</v>
      </c>
      <c r="E821" s="152" t="s">
        <v>32</v>
      </c>
      <c r="F821" s="153" t="s">
        <v>3556</v>
      </c>
      <c r="H821" s="152" t="s">
        <v>32</v>
      </c>
      <c r="I821" s="154"/>
      <c r="L821" s="150"/>
      <c r="M821" s="155"/>
      <c r="T821" s="156"/>
      <c r="AT821" s="152" t="s">
        <v>189</v>
      </c>
      <c r="AU821" s="152" t="s">
        <v>88</v>
      </c>
      <c r="AV821" s="12" t="s">
        <v>86</v>
      </c>
      <c r="AW821" s="12" t="s">
        <v>41</v>
      </c>
      <c r="AX821" s="12" t="s">
        <v>79</v>
      </c>
      <c r="AY821" s="152" t="s">
        <v>178</v>
      </c>
    </row>
    <row r="822" spans="2:65" s="12" customFormat="1" ht="10.199999999999999">
      <c r="B822" s="150"/>
      <c r="D822" s="151" t="s">
        <v>189</v>
      </c>
      <c r="E822" s="152" t="s">
        <v>32</v>
      </c>
      <c r="F822" s="153" t="s">
        <v>3557</v>
      </c>
      <c r="H822" s="152" t="s">
        <v>32</v>
      </c>
      <c r="I822" s="154"/>
      <c r="L822" s="150"/>
      <c r="M822" s="155"/>
      <c r="T822" s="156"/>
      <c r="AT822" s="152" t="s">
        <v>189</v>
      </c>
      <c r="AU822" s="152" t="s">
        <v>88</v>
      </c>
      <c r="AV822" s="12" t="s">
        <v>86</v>
      </c>
      <c r="AW822" s="12" t="s">
        <v>41</v>
      </c>
      <c r="AX822" s="12" t="s">
        <v>79</v>
      </c>
      <c r="AY822" s="152" t="s">
        <v>178</v>
      </c>
    </row>
    <row r="823" spans="2:65" s="12" customFormat="1" ht="10.199999999999999">
      <c r="B823" s="150"/>
      <c r="D823" s="151" t="s">
        <v>189</v>
      </c>
      <c r="E823" s="152" t="s">
        <v>32</v>
      </c>
      <c r="F823" s="153" t="s">
        <v>3558</v>
      </c>
      <c r="H823" s="152" t="s">
        <v>32</v>
      </c>
      <c r="I823" s="154"/>
      <c r="L823" s="150"/>
      <c r="M823" s="155"/>
      <c r="T823" s="156"/>
      <c r="AT823" s="152" t="s">
        <v>189</v>
      </c>
      <c r="AU823" s="152" t="s">
        <v>88</v>
      </c>
      <c r="AV823" s="12" t="s">
        <v>86</v>
      </c>
      <c r="AW823" s="12" t="s">
        <v>41</v>
      </c>
      <c r="AX823" s="12" t="s">
        <v>79</v>
      </c>
      <c r="AY823" s="152" t="s">
        <v>178</v>
      </c>
    </row>
    <row r="824" spans="2:65" s="12" customFormat="1" ht="10.199999999999999">
      <c r="B824" s="150"/>
      <c r="D824" s="151" t="s">
        <v>189</v>
      </c>
      <c r="E824" s="152" t="s">
        <v>32</v>
      </c>
      <c r="F824" s="153" t="s">
        <v>475</v>
      </c>
      <c r="H824" s="152" t="s">
        <v>32</v>
      </c>
      <c r="I824" s="154"/>
      <c r="L824" s="150"/>
      <c r="M824" s="155"/>
      <c r="T824" s="156"/>
      <c r="AT824" s="152" t="s">
        <v>189</v>
      </c>
      <c r="AU824" s="152" t="s">
        <v>88</v>
      </c>
      <c r="AV824" s="12" t="s">
        <v>86</v>
      </c>
      <c r="AW824" s="12" t="s">
        <v>41</v>
      </c>
      <c r="AX824" s="12" t="s">
        <v>79</v>
      </c>
      <c r="AY824" s="152" t="s">
        <v>178</v>
      </c>
    </row>
    <row r="825" spans="2:65" s="13" customFormat="1" ht="10.199999999999999">
      <c r="B825" s="157"/>
      <c r="D825" s="151" t="s">
        <v>189</v>
      </c>
      <c r="E825" s="158" t="s">
        <v>32</v>
      </c>
      <c r="F825" s="159" t="s">
        <v>3673</v>
      </c>
      <c r="H825" s="160">
        <v>1</v>
      </c>
      <c r="I825" s="161"/>
      <c r="L825" s="157"/>
      <c r="M825" s="162"/>
      <c r="T825" s="163"/>
      <c r="AT825" s="158" t="s">
        <v>189</v>
      </c>
      <c r="AU825" s="158" t="s">
        <v>88</v>
      </c>
      <c r="AV825" s="13" t="s">
        <v>88</v>
      </c>
      <c r="AW825" s="13" t="s">
        <v>41</v>
      </c>
      <c r="AX825" s="13" t="s">
        <v>79</v>
      </c>
      <c r="AY825" s="158" t="s">
        <v>178</v>
      </c>
    </row>
    <row r="826" spans="2:65" s="13" customFormat="1" ht="10.199999999999999">
      <c r="B826" s="157"/>
      <c r="D826" s="151" t="s">
        <v>189</v>
      </c>
      <c r="E826" s="158" t="s">
        <v>32</v>
      </c>
      <c r="F826" s="159" t="s">
        <v>3674</v>
      </c>
      <c r="H826" s="160">
        <v>1</v>
      </c>
      <c r="I826" s="161"/>
      <c r="L826" s="157"/>
      <c r="M826" s="162"/>
      <c r="T826" s="163"/>
      <c r="AT826" s="158" t="s">
        <v>189</v>
      </c>
      <c r="AU826" s="158" t="s">
        <v>88</v>
      </c>
      <c r="AV826" s="13" t="s">
        <v>88</v>
      </c>
      <c r="AW826" s="13" t="s">
        <v>41</v>
      </c>
      <c r="AX826" s="13" t="s">
        <v>79</v>
      </c>
      <c r="AY826" s="158" t="s">
        <v>178</v>
      </c>
    </row>
    <row r="827" spans="2:65" s="13" customFormat="1" ht="10.199999999999999">
      <c r="B827" s="157"/>
      <c r="D827" s="151" t="s">
        <v>189</v>
      </c>
      <c r="E827" s="158" t="s">
        <v>32</v>
      </c>
      <c r="F827" s="159" t="s">
        <v>3734</v>
      </c>
      <c r="H827" s="160">
        <v>1</v>
      </c>
      <c r="I827" s="161"/>
      <c r="L827" s="157"/>
      <c r="M827" s="162"/>
      <c r="T827" s="163"/>
      <c r="AT827" s="158" t="s">
        <v>189</v>
      </c>
      <c r="AU827" s="158" t="s">
        <v>88</v>
      </c>
      <c r="AV827" s="13" t="s">
        <v>88</v>
      </c>
      <c r="AW827" s="13" t="s">
        <v>41</v>
      </c>
      <c r="AX827" s="13" t="s">
        <v>79</v>
      </c>
      <c r="AY827" s="158" t="s">
        <v>178</v>
      </c>
    </row>
    <row r="828" spans="2:65" s="13" customFormat="1" ht="10.199999999999999">
      <c r="B828" s="157"/>
      <c r="D828" s="151" t="s">
        <v>189</v>
      </c>
      <c r="E828" s="158" t="s">
        <v>32</v>
      </c>
      <c r="F828" s="159" t="s">
        <v>3763</v>
      </c>
      <c r="H828" s="160">
        <v>2</v>
      </c>
      <c r="I828" s="161"/>
      <c r="L828" s="157"/>
      <c r="M828" s="162"/>
      <c r="T828" s="163"/>
      <c r="AT828" s="158" t="s">
        <v>189</v>
      </c>
      <c r="AU828" s="158" t="s">
        <v>88</v>
      </c>
      <c r="AV828" s="13" t="s">
        <v>88</v>
      </c>
      <c r="AW828" s="13" t="s">
        <v>41</v>
      </c>
      <c r="AX828" s="13" t="s">
        <v>79</v>
      </c>
      <c r="AY828" s="158" t="s">
        <v>178</v>
      </c>
    </row>
    <row r="829" spans="2:65" s="13" customFormat="1" ht="10.199999999999999">
      <c r="B829" s="157"/>
      <c r="D829" s="151" t="s">
        <v>189</v>
      </c>
      <c r="E829" s="158" t="s">
        <v>32</v>
      </c>
      <c r="F829" s="159" t="s">
        <v>3675</v>
      </c>
      <c r="H829" s="160">
        <v>1</v>
      </c>
      <c r="I829" s="161"/>
      <c r="L829" s="157"/>
      <c r="M829" s="162"/>
      <c r="T829" s="163"/>
      <c r="AT829" s="158" t="s">
        <v>189</v>
      </c>
      <c r="AU829" s="158" t="s">
        <v>88</v>
      </c>
      <c r="AV829" s="13" t="s">
        <v>88</v>
      </c>
      <c r="AW829" s="13" t="s">
        <v>41</v>
      </c>
      <c r="AX829" s="13" t="s">
        <v>79</v>
      </c>
      <c r="AY829" s="158" t="s">
        <v>178</v>
      </c>
    </row>
    <row r="830" spans="2:65" s="13" customFormat="1" ht="10.199999999999999">
      <c r="B830" s="157"/>
      <c r="D830" s="151" t="s">
        <v>189</v>
      </c>
      <c r="E830" s="158" t="s">
        <v>32</v>
      </c>
      <c r="F830" s="159" t="s">
        <v>3676</v>
      </c>
      <c r="H830" s="160">
        <v>1</v>
      </c>
      <c r="I830" s="161"/>
      <c r="L830" s="157"/>
      <c r="M830" s="162"/>
      <c r="T830" s="163"/>
      <c r="AT830" s="158" t="s">
        <v>189</v>
      </c>
      <c r="AU830" s="158" t="s">
        <v>88</v>
      </c>
      <c r="AV830" s="13" t="s">
        <v>88</v>
      </c>
      <c r="AW830" s="13" t="s">
        <v>41</v>
      </c>
      <c r="AX830" s="13" t="s">
        <v>79</v>
      </c>
      <c r="AY830" s="158" t="s">
        <v>178</v>
      </c>
    </row>
    <row r="831" spans="2:65" s="13" customFormat="1" ht="10.199999999999999">
      <c r="B831" s="157"/>
      <c r="D831" s="151" t="s">
        <v>189</v>
      </c>
      <c r="E831" s="158" t="s">
        <v>32</v>
      </c>
      <c r="F831" s="159" t="s">
        <v>3677</v>
      </c>
      <c r="H831" s="160">
        <v>1</v>
      </c>
      <c r="I831" s="161"/>
      <c r="L831" s="157"/>
      <c r="M831" s="162"/>
      <c r="T831" s="163"/>
      <c r="AT831" s="158" t="s">
        <v>189</v>
      </c>
      <c r="AU831" s="158" t="s">
        <v>88</v>
      </c>
      <c r="AV831" s="13" t="s">
        <v>88</v>
      </c>
      <c r="AW831" s="13" t="s">
        <v>41</v>
      </c>
      <c r="AX831" s="13" t="s">
        <v>79</v>
      </c>
      <c r="AY831" s="158" t="s">
        <v>178</v>
      </c>
    </row>
    <row r="832" spans="2:65" s="14" customFormat="1" ht="10.199999999999999">
      <c r="B832" s="164"/>
      <c r="D832" s="151" t="s">
        <v>189</v>
      </c>
      <c r="E832" s="165" t="s">
        <v>32</v>
      </c>
      <c r="F832" s="166" t="s">
        <v>192</v>
      </c>
      <c r="H832" s="167">
        <v>8</v>
      </c>
      <c r="I832" s="168"/>
      <c r="L832" s="164"/>
      <c r="M832" s="169"/>
      <c r="T832" s="170"/>
      <c r="AT832" s="165" t="s">
        <v>189</v>
      </c>
      <c r="AU832" s="165" t="s">
        <v>88</v>
      </c>
      <c r="AV832" s="14" t="s">
        <v>185</v>
      </c>
      <c r="AW832" s="14" t="s">
        <v>41</v>
      </c>
      <c r="AX832" s="14" t="s">
        <v>86</v>
      </c>
      <c r="AY832" s="165" t="s">
        <v>178</v>
      </c>
    </row>
    <row r="833" spans="2:65" s="1" customFormat="1" ht="16.5" customHeight="1">
      <c r="B833" s="34"/>
      <c r="C833" s="171" t="s">
        <v>795</v>
      </c>
      <c r="D833" s="171" t="s">
        <v>398</v>
      </c>
      <c r="E833" s="172" t="s">
        <v>1732</v>
      </c>
      <c r="F833" s="173" t="s">
        <v>1733</v>
      </c>
      <c r="G833" s="174" t="s">
        <v>219</v>
      </c>
      <c r="H833" s="175">
        <v>8.16</v>
      </c>
      <c r="I833" s="176"/>
      <c r="J833" s="177">
        <f>ROUND(I833*H833,2)</f>
        <v>0</v>
      </c>
      <c r="K833" s="173" t="s">
        <v>184</v>
      </c>
      <c r="L833" s="178"/>
      <c r="M833" s="179" t="s">
        <v>32</v>
      </c>
      <c r="N833" s="180" t="s">
        <v>50</v>
      </c>
      <c r="P833" s="142">
        <f>O833*H833</f>
        <v>0</v>
      </c>
      <c r="Q833" s="142">
        <v>0.52600000000000002</v>
      </c>
      <c r="R833" s="142">
        <f>Q833*H833</f>
        <v>4.29216</v>
      </c>
      <c r="S833" s="142">
        <v>0</v>
      </c>
      <c r="T833" s="143">
        <f>S833*H833</f>
        <v>0</v>
      </c>
      <c r="AR833" s="144" t="s">
        <v>241</v>
      </c>
      <c r="AT833" s="144" t="s">
        <v>398</v>
      </c>
      <c r="AU833" s="144" t="s">
        <v>88</v>
      </c>
      <c r="AY833" s="18" t="s">
        <v>178</v>
      </c>
      <c r="BE833" s="145">
        <f>IF(N833="základní",J833,0)</f>
        <v>0</v>
      </c>
      <c r="BF833" s="145">
        <f>IF(N833="snížená",J833,0)</f>
        <v>0</v>
      </c>
      <c r="BG833" s="145">
        <f>IF(N833="zákl. přenesená",J833,0)</f>
        <v>0</v>
      </c>
      <c r="BH833" s="145">
        <f>IF(N833="sníž. přenesená",J833,0)</f>
        <v>0</v>
      </c>
      <c r="BI833" s="145">
        <f>IF(N833="nulová",J833,0)</f>
        <v>0</v>
      </c>
      <c r="BJ833" s="18" t="s">
        <v>86</v>
      </c>
      <c r="BK833" s="145">
        <f>ROUND(I833*H833,2)</f>
        <v>0</v>
      </c>
      <c r="BL833" s="18" t="s">
        <v>185</v>
      </c>
      <c r="BM833" s="144" t="s">
        <v>3790</v>
      </c>
    </row>
    <row r="834" spans="2:65" s="13" customFormat="1" ht="10.199999999999999">
      <c r="B834" s="157"/>
      <c r="D834" s="151" t="s">
        <v>189</v>
      </c>
      <c r="F834" s="159" t="s">
        <v>3791</v>
      </c>
      <c r="H834" s="160">
        <v>8.16</v>
      </c>
      <c r="I834" s="161"/>
      <c r="L834" s="157"/>
      <c r="M834" s="162"/>
      <c r="T834" s="163"/>
      <c r="AT834" s="158" t="s">
        <v>189</v>
      </c>
      <c r="AU834" s="158" t="s">
        <v>88</v>
      </c>
      <c r="AV834" s="13" t="s">
        <v>88</v>
      </c>
      <c r="AW834" s="13" t="s">
        <v>4</v>
      </c>
      <c r="AX834" s="13" t="s">
        <v>86</v>
      </c>
      <c r="AY834" s="158" t="s">
        <v>178</v>
      </c>
    </row>
    <row r="835" spans="2:65" s="1" customFormat="1" ht="24.15" customHeight="1">
      <c r="B835" s="34"/>
      <c r="C835" s="171" t="s">
        <v>800</v>
      </c>
      <c r="D835" s="171" t="s">
        <v>398</v>
      </c>
      <c r="E835" s="172" t="s">
        <v>772</v>
      </c>
      <c r="F835" s="173" t="s">
        <v>773</v>
      </c>
      <c r="G835" s="174" t="s">
        <v>219</v>
      </c>
      <c r="H835" s="175">
        <v>8</v>
      </c>
      <c r="I835" s="176"/>
      <c r="J835" s="177">
        <f>ROUND(I835*H835,2)</f>
        <v>0</v>
      </c>
      <c r="K835" s="173" t="s">
        <v>184</v>
      </c>
      <c r="L835" s="178"/>
      <c r="M835" s="179" t="s">
        <v>32</v>
      </c>
      <c r="N835" s="180" t="s">
        <v>50</v>
      </c>
      <c r="P835" s="142">
        <f>O835*H835</f>
        <v>0</v>
      </c>
      <c r="Q835" s="142">
        <v>2E-3</v>
      </c>
      <c r="R835" s="142">
        <f>Q835*H835</f>
        <v>1.6E-2</v>
      </c>
      <c r="S835" s="142">
        <v>0</v>
      </c>
      <c r="T835" s="143">
        <f>S835*H835</f>
        <v>0</v>
      </c>
      <c r="AR835" s="144" t="s">
        <v>241</v>
      </c>
      <c r="AT835" s="144" t="s">
        <v>398</v>
      </c>
      <c r="AU835" s="144" t="s">
        <v>88</v>
      </c>
      <c r="AY835" s="18" t="s">
        <v>178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8" t="s">
        <v>86</v>
      </c>
      <c r="BK835" s="145">
        <f>ROUND(I835*H835,2)</f>
        <v>0</v>
      </c>
      <c r="BL835" s="18" t="s">
        <v>185</v>
      </c>
      <c r="BM835" s="144" t="s">
        <v>3792</v>
      </c>
    </row>
    <row r="836" spans="2:65" s="1" customFormat="1" ht="24.15" customHeight="1">
      <c r="B836" s="34"/>
      <c r="C836" s="133" t="s">
        <v>802</v>
      </c>
      <c r="D836" s="133" t="s">
        <v>180</v>
      </c>
      <c r="E836" s="134" t="s">
        <v>816</v>
      </c>
      <c r="F836" s="135" t="s">
        <v>817</v>
      </c>
      <c r="G836" s="136" t="s">
        <v>219</v>
      </c>
      <c r="H836" s="137">
        <v>7</v>
      </c>
      <c r="I836" s="138"/>
      <c r="J836" s="139">
        <f>ROUND(I836*H836,2)</f>
        <v>0</v>
      </c>
      <c r="K836" s="135" t="s">
        <v>184</v>
      </c>
      <c r="L836" s="34"/>
      <c r="M836" s="140" t="s">
        <v>32</v>
      </c>
      <c r="N836" s="141" t="s">
        <v>50</v>
      </c>
      <c r="P836" s="142">
        <f>O836*H836</f>
        <v>0</v>
      </c>
      <c r="Q836" s="142">
        <v>1.218E-2</v>
      </c>
      <c r="R836" s="142">
        <f>Q836*H836</f>
        <v>8.5260000000000002E-2</v>
      </c>
      <c r="S836" s="142">
        <v>0</v>
      </c>
      <c r="T836" s="143">
        <f>S836*H836</f>
        <v>0</v>
      </c>
      <c r="AR836" s="144" t="s">
        <v>185</v>
      </c>
      <c r="AT836" s="144" t="s">
        <v>180</v>
      </c>
      <c r="AU836" s="144" t="s">
        <v>88</v>
      </c>
      <c r="AY836" s="18" t="s">
        <v>178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8" t="s">
        <v>86</v>
      </c>
      <c r="BK836" s="145">
        <f>ROUND(I836*H836,2)</f>
        <v>0</v>
      </c>
      <c r="BL836" s="18" t="s">
        <v>185</v>
      </c>
      <c r="BM836" s="144" t="s">
        <v>3793</v>
      </c>
    </row>
    <row r="837" spans="2:65" s="1" customFormat="1" ht="10.199999999999999">
      <c r="B837" s="34"/>
      <c r="D837" s="146" t="s">
        <v>187</v>
      </c>
      <c r="F837" s="147" t="s">
        <v>819</v>
      </c>
      <c r="I837" s="148"/>
      <c r="L837" s="34"/>
      <c r="M837" s="149"/>
      <c r="T837" s="55"/>
      <c r="AT837" s="18" t="s">
        <v>187</v>
      </c>
      <c r="AU837" s="18" t="s">
        <v>88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190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88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2" customFormat="1" ht="10.199999999999999">
      <c r="B839" s="150"/>
      <c r="D839" s="151" t="s">
        <v>189</v>
      </c>
      <c r="E839" s="152" t="s">
        <v>32</v>
      </c>
      <c r="F839" s="153" t="s">
        <v>3556</v>
      </c>
      <c r="H839" s="152" t="s">
        <v>32</v>
      </c>
      <c r="I839" s="154"/>
      <c r="L839" s="150"/>
      <c r="M839" s="155"/>
      <c r="T839" s="156"/>
      <c r="AT839" s="152" t="s">
        <v>189</v>
      </c>
      <c r="AU839" s="152" t="s">
        <v>88</v>
      </c>
      <c r="AV839" s="12" t="s">
        <v>86</v>
      </c>
      <c r="AW839" s="12" t="s">
        <v>41</v>
      </c>
      <c r="AX839" s="12" t="s">
        <v>79</v>
      </c>
      <c r="AY839" s="152" t="s">
        <v>178</v>
      </c>
    </row>
    <row r="840" spans="2:65" s="12" customFormat="1" ht="10.199999999999999">
      <c r="B840" s="150"/>
      <c r="D840" s="151" t="s">
        <v>189</v>
      </c>
      <c r="E840" s="152" t="s">
        <v>32</v>
      </c>
      <c r="F840" s="153" t="s">
        <v>3557</v>
      </c>
      <c r="H840" s="152" t="s">
        <v>32</v>
      </c>
      <c r="I840" s="154"/>
      <c r="L840" s="150"/>
      <c r="M840" s="155"/>
      <c r="T840" s="156"/>
      <c r="AT840" s="152" t="s">
        <v>189</v>
      </c>
      <c r="AU840" s="152" t="s">
        <v>88</v>
      </c>
      <c r="AV840" s="12" t="s">
        <v>86</v>
      </c>
      <c r="AW840" s="12" t="s">
        <v>41</v>
      </c>
      <c r="AX840" s="12" t="s">
        <v>79</v>
      </c>
      <c r="AY840" s="152" t="s">
        <v>178</v>
      </c>
    </row>
    <row r="841" spans="2:65" s="12" customFormat="1" ht="10.199999999999999">
      <c r="B841" s="150"/>
      <c r="D841" s="151" t="s">
        <v>189</v>
      </c>
      <c r="E841" s="152" t="s">
        <v>32</v>
      </c>
      <c r="F841" s="153" t="s">
        <v>3558</v>
      </c>
      <c r="H841" s="152" t="s">
        <v>32</v>
      </c>
      <c r="I841" s="154"/>
      <c r="L841" s="150"/>
      <c r="M841" s="155"/>
      <c r="T841" s="156"/>
      <c r="AT841" s="152" t="s">
        <v>189</v>
      </c>
      <c r="AU841" s="152" t="s">
        <v>88</v>
      </c>
      <c r="AV841" s="12" t="s">
        <v>86</v>
      </c>
      <c r="AW841" s="12" t="s">
        <v>41</v>
      </c>
      <c r="AX841" s="12" t="s">
        <v>79</v>
      </c>
      <c r="AY841" s="152" t="s">
        <v>178</v>
      </c>
    </row>
    <row r="842" spans="2:65" s="12" customFormat="1" ht="10.199999999999999">
      <c r="B842" s="150"/>
      <c r="D842" s="151" t="s">
        <v>189</v>
      </c>
      <c r="E842" s="152" t="s">
        <v>32</v>
      </c>
      <c r="F842" s="153" t="s">
        <v>475</v>
      </c>
      <c r="H842" s="152" t="s">
        <v>32</v>
      </c>
      <c r="I842" s="154"/>
      <c r="L842" s="150"/>
      <c r="M842" s="155"/>
      <c r="T842" s="156"/>
      <c r="AT842" s="152" t="s">
        <v>189</v>
      </c>
      <c r="AU842" s="152" t="s">
        <v>88</v>
      </c>
      <c r="AV842" s="12" t="s">
        <v>86</v>
      </c>
      <c r="AW842" s="12" t="s">
        <v>41</v>
      </c>
      <c r="AX842" s="12" t="s">
        <v>79</v>
      </c>
      <c r="AY842" s="152" t="s">
        <v>178</v>
      </c>
    </row>
    <row r="843" spans="2:65" s="13" customFormat="1" ht="10.199999999999999">
      <c r="B843" s="157"/>
      <c r="D843" s="151" t="s">
        <v>189</v>
      </c>
      <c r="E843" s="158" t="s">
        <v>32</v>
      </c>
      <c r="F843" s="159" t="s">
        <v>3781</v>
      </c>
      <c r="H843" s="160">
        <v>7</v>
      </c>
      <c r="I843" s="161"/>
      <c r="L843" s="157"/>
      <c r="M843" s="162"/>
      <c r="T843" s="163"/>
      <c r="AT843" s="158" t="s">
        <v>189</v>
      </c>
      <c r="AU843" s="158" t="s">
        <v>88</v>
      </c>
      <c r="AV843" s="13" t="s">
        <v>88</v>
      </c>
      <c r="AW843" s="13" t="s">
        <v>41</v>
      </c>
      <c r="AX843" s="13" t="s">
        <v>79</v>
      </c>
      <c r="AY843" s="158" t="s">
        <v>178</v>
      </c>
    </row>
    <row r="844" spans="2:65" s="14" customFormat="1" ht="10.199999999999999">
      <c r="B844" s="164"/>
      <c r="D844" s="151" t="s">
        <v>189</v>
      </c>
      <c r="E844" s="165" t="s">
        <v>32</v>
      </c>
      <c r="F844" s="166" t="s">
        <v>192</v>
      </c>
      <c r="H844" s="167">
        <v>7</v>
      </c>
      <c r="I844" s="168"/>
      <c r="L844" s="164"/>
      <c r="M844" s="169"/>
      <c r="T844" s="170"/>
      <c r="AT844" s="165" t="s">
        <v>189</v>
      </c>
      <c r="AU844" s="165" t="s">
        <v>88</v>
      </c>
      <c r="AV844" s="14" t="s">
        <v>185</v>
      </c>
      <c r="AW844" s="14" t="s">
        <v>41</v>
      </c>
      <c r="AX844" s="14" t="s">
        <v>86</v>
      </c>
      <c r="AY844" s="165" t="s">
        <v>178</v>
      </c>
    </row>
    <row r="845" spans="2:65" s="1" customFormat="1" ht="24.15" customHeight="1">
      <c r="B845" s="34"/>
      <c r="C845" s="171" t="s">
        <v>808</v>
      </c>
      <c r="D845" s="171" t="s">
        <v>398</v>
      </c>
      <c r="E845" s="172" t="s">
        <v>821</v>
      </c>
      <c r="F845" s="173" t="s">
        <v>822</v>
      </c>
      <c r="G845" s="174" t="s">
        <v>219</v>
      </c>
      <c r="H845" s="175">
        <v>7.14</v>
      </c>
      <c r="I845" s="176"/>
      <c r="J845" s="177">
        <f>ROUND(I845*H845,2)</f>
        <v>0</v>
      </c>
      <c r="K845" s="173" t="s">
        <v>184</v>
      </c>
      <c r="L845" s="178"/>
      <c r="M845" s="179" t="s">
        <v>32</v>
      </c>
      <c r="N845" s="180" t="s">
        <v>50</v>
      </c>
      <c r="P845" s="142">
        <f>O845*H845</f>
        <v>0</v>
      </c>
      <c r="Q845" s="142">
        <v>0.58499999999999996</v>
      </c>
      <c r="R845" s="142">
        <f>Q845*H845</f>
        <v>4.1768999999999998</v>
      </c>
      <c r="S845" s="142">
        <v>0</v>
      </c>
      <c r="T845" s="143">
        <f>S845*H845</f>
        <v>0</v>
      </c>
      <c r="AR845" s="144" t="s">
        <v>241</v>
      </c>
      <c r="AT845" s="144" t="s">
        <v>398</v>
      </c>
      <c r="AU845" s="144" t="s">
        <v>88</v>
      </c>
      <c r="AY845" s="18" t="s">
        <v>178</v>
      </c>
      <c r="BE845" s="145">
        <f>IF(N845="základní",J845,0)</f>
        <v>0</v>
      </c>
      <c r="BF845" s="145">
        <f>IF(N845="snížená",J845,0)</f>
        <v>0</v>
      </c>
      <c r="BG845" s="145">
        <f>IF(N845="zákl. přenesená",J845,0)</f>
        <v>0</v>
      </c>
      <c r="BH845" s="145">
        <f>IF(N845="sníž. přenesená",J845,0)</f>
        <v>0</v>
      </c>
      <c r="BI845" s="145">
        <f>IF(N845="nulová",J845,0)</f>
        <v>0</v>
      </c>
      <c r="BJ845" s="18" t="s">
        <v>86</v>
      </c>
      <c r="BK845" s="145">
        <f>ROUND(I845*H845,2)</f>
        <v>0</v>
      </c>
      <c r="BL845" s="18" t="s">
        <v>185</v>
      </c>
      <c r="BM845" s="144" t="s">
        <v>3794</v>
      </c>
    </row>
    <row r="846" spans="2:65" s="13" customFormat="1" ht="10.199999999999999">
      <c r="B846" s="157"/>
      <c r="D846" s="151" t="s">
        <v>189</v>
      </c>
      <c r="F846" s="159" t="s">
        <v>3783</v>
      </c>
      <c r="H846" s="160">
        <v>7.14</v>
      </c>
      <c r="I846" s="161"/>
      <c r="L846" s="157"/>
      <c r="M846" s="162"/>
      <c r="T846" s="163"/>
      <c r="AT846" s="158" t="s">
        <v>189</v>
      </c>
      <c r="AU846" s="158" t="s">
        <v>88</v>
      </c>
      <c r="AV846" s="13" t="s">
        <v>88</v>
      </c>
      <c r="AW846" s="13" t="s">
        <v>4</v>
      </c>
      <c r="AX846" s="13" t="s">
        <v>86</v>
      </c>
      <c r="AY846" s="158" t="s">
        <v>178</v>
      </c>
    </row>
    <row r="847" spans="2:65" s="1" customFormat="1" ht="24.15" customHeight="1">
      <c r="B847" s="34"/>
      <c r="C847" s="133" t="s">
        <v>813</v>
      </c>
      <c r="D847" s="133" t="s">
        <v>180</v>
      </c>
      <c r="E847" s="134" t="s">
        <v>1761</v>
      </c>
      <c r="F847" s="135" t="s">
        <v>1762</v>
      </c>
      <c r="G847" s="136" t="s">
        <v>219</v>
      </c>
      <c r="H847" s="137">
        <v>1</v>
      </c>
      <c r="I847" s="138"/>
      <c r="J847" s="139">
        <f>ROUND(I847*H847,2)</f>
        <v>0</v>
      </c>
      <c r="K847" s="135" t="s">
        <v>184</v>
      </c>
      <c r="L847" s="34"/>
      <c r="M847" s="140" t="s">
        <v>32</v>
      </c>
      <c r="N847" s="141" t="s">
        <v>50</v>
      </c>
      <c r="P847" s="142">
        <f>O847*H847</f>
        <v>0</v>
      </c>
      <c r="Q847" s="142">
        <v>0</v>
      </c>
      <c r="R847" s="142">
        <f>Q847*H847</f>
        <v>0</v>
      </c>
      <c r="S847" s="142">
        <v>0.1</v>
      </c>
      <c r="T847" s="143">
        <f>S847*H847</f>
        <v>0.1</v>
      </c>
      <c r="AR847" s="144" t="s">
        <v>185</v>
      </c>
      <c r="AT847" s="144" t="s">
        <v>180</v>
      </c>
      <c r="AU847" s="144" t="s">
        <v>88</v>
      </c>
      <c r="AY847" s="18" t="s">
        <v>178</v>
      </c>
      <c r="BE847" s="145">
        <f>IF(N847="základní",J847,0)</f>
        <v>0</v>
      </c>
      <c r="BF847" s="145">
        <f>IF(N847="snížená",J847,0)</f>
        <v>0</v>
      </c>
      <c r="BG847" s="145">
        <f>IF(N847="zákl. přenesená",J847,0)</f>
        <v>0</v>
      </c>
      <c r="BH847" s="145">
        <f>IF(N847="sníž. přenesená",J847,0)</f>
        <v>0</v>
      </c>
      <c r="BI847" s="145">
        <f>IF(N847="nulová",J847,0)</f>
        <v>0</v>
      </c>
      <c r="BJ847" s="18" t="s">
        <v>86</v>
      </c>
      <c r="BK847" s="145">
        <f>ROUND(I847*H847,2)</f>
        <v>0</v>
      </c>
      <c r="BL847" s="18" t="s">
        <v>185</v>
      </c>
      <c r="BM847" s="144" t="s">
        <v>3795</v>
      </c>
    </row>
    <row r="848" spans="2:65" s="1" customFormat="1" ht="10.199999999999999">
      <c r="B848" s="34"/>
      <c r="D848" s="146" t="s">
        <v>187</v>
      </c>
      <c r="F848" s="147" t="s">
        <v>1764</v>
      </c>
      <c r="I848" s="148"/>
      <c r="L848" s="34"/>
      <c r="M848" s="149"/>
      <c r="T848" s="55"/>
      <c r="AT848" s="18" t="s">
        <v>187</v>
      </c>
      <c r="AU848" s="18" t="s">
        <v>88</v>
      </c>
    </row>
    <row r="849" spans="2:65" s="12" customFormat="1" ht="10.199999999999999">
      <c r="B849" s="150"/>
      <c r="D849" s="151" t="s">
        <v>189</v>
      </c>
      <c r="E849" s="152" t="s">
        <v>32</v>
      </c>
      <c r="F849" s="153" t="s">
        <v>190</v>
      </c>
      <c r="H849" s="152" t="s">
        <v>32</v>
      </c>
      <c r="I849" s="154"/>
      <c r="L849" s="150"/>
      <c r="M849" s="155"/>
      <c r="T849" s="156"/>
      <c r="AT849" s="152" t="s">
        <v>189</v>
      </c>
      <c r="AU849" s="152" t="s">
        <v>88</v>
      </c>
      <c r="AV849" s="12" t="s">
        <v>86</v>
      </c>
      <c r="AW849" s="12" t="s">
        <v>41</v>
      </c>
      <c r="AX849" s="12" t="s">
        <v>79</v>
      </c>
      <c r="AY849" s="152" t="s">
        <v>178</v>
      </c>
    </row>
    <row r="850" spans="2:65" s="12" customFormat="1" ht="10.199999999999999">
      <c r="B850" s="150"/>
      <c r="D850" s="151" t="s">
        <v>189</v>
      </c>
      <c r="E850" s="152" t="s">
        <v>32</v>
      </c>
      <c r="F850" s="153" t="s">
        <v>3556</v>
      </c>
      <c r="H850" s="152" t="s">
        <v>32</v>
      </c>
      <c r="I850" s="154"/>
      <c r="L850" s="150"/>
      <c r="M850" s="155"/>
      <c r="T850" s="156"/>
      <c r="AT850" s="152" t="s">
        <v>189</v>
      </c>
      <c r="AU850" s="152" t="s">
        <v>88</v>
      </c>
      <c r="AV850" s="12" t="s">
        <v>86</v>
      </c>
      <c r="AW850" s="12" t="s">
        <v>41</v>
      </c>
      <c r="AX850" s="12" t="s">
        <v>79</v>
      </c>
      <c r="AY850" s="152" t="s">
        <v>178</v>
      </c>
    </row>
    <row r="851" spans="2:65" s="12" customFormat="1" ht="10.199999999999999">
      <c r="B851" s="150"/>
      <c r="D851" s="151" t="s">
        <v>189</v>
      </c>
      <c r="E851" s="152" t="s">
        <v>32</v>
      </c>
      <c r="F851" s="153" t="s">
        <v>3557</v>
      </c>
      <c r="H851" s="152" t="s">
        <v>32</v>
      </c>
      <c r="I851" s="154"/>
      <c r="L851" s="150"/>
      <c r="M851" s="155"/>
      <c r="T851" s="156"/>
      <c r="AT851" s="152" t="s">
        <v>189</v>
      </c>
      <c r="AU851" s="152" t="s">
        <v>88</v>
      </c>
      <c r="AV851" s="12" t="s">
        <v>86</v>
      </c>
      <c r="AW851" s="12" t="s">
        <v>41</v>
      </c>
      <c r="AX851" s="12" t="s">
        <v>79</v>
      </c>
      <c r="AY851" s="152" t="s">
        <v>178</v>
      </c>
    </row>
    <row r="852" spans="2:65" s="13" customFormat="1" ht="10.199999999999999">
      <c r="B852" s="157"/>
      <c r="D852" s="151" t="s">
        <v>189</v>
      </c>
      <c r="E852" s="158" t="s">
        <v>32</v>
      </c>
      <c r="F852" s="159" t="s">
        <v>3796</v>
      </c>
      <c r="H852" s="160">
        <v>1</v>
      </c>
      <c r="I852" s="161"/>
      <c r="L852" s="157"/>
      <c r="M852" s="162"/>
      <c r="T852" s="163"/>
      <c r="AT852" s="158" t="s">
        <v>189</v>
      </c>
      <c r="AU852" s="158" t="s">
        <v>88</v>
      </c>
      <c r="AV852" s="13" t="s">
        <v>88</v>
      </c>
      <c r="AW852" s="13" t="s">
        <v>41</v>
      </c>
      <c r="AX852" s="13" t="s">
        <v>79</v>
      </c>
      <c r="AY852" s="158" t="s">
        <v>178</v>
      </c>
    </row>
    <row r="853" spans="2:65" s="14" customFormat="1" ht="10.199999999999999">
      <c r="B853" s="164"/>
      <c r="D853" s="151" t="s">
        <v>189</v>
      </c>
      <c r="E853" s="165" t="s">
        <v>32</v>
      </c>
      <c r="F853" s="166" t="s">
        <v>192</v>
      </c>
      <c r="H853" s="167">
        <v>1</v>
      </c>
      <c r="I853" s="168"/>
      <c r="L853" s="164"/>
      <c r="M853" s="169"/>
      <c r="T853" s="170"/>
      <c r="AT853" s="165" t="s">
        <v>189</v>
      </c>
      <c r="AU853" s="165" t="s">
        <v>88</v>
      </c>
      <c r="AV853" s="14" t="s">
        <v>185</v>
      </c>
      <c r="AW853" s="14" t="s">
        <v>41</v>
      </c>
      <c r="AX853" s="14" t="s">
        <v>86</v>
      </c>
      <c r="AY853" s="165" t="s">
        <v>178</v>
      </c>
    </row>
    <row r="854" spans="2:65" s="1" customFormat="1" ht="24.15" customHeight="1">
      <c r="B854" s="34"/>
      <c r="C854" s="133" t="s">
        <v>815</v>
      </c>
      <c r="D854" s="133" t="s">
        <v>180</v>
      </c>
      <c r="E854" s="134" t="s">
        <v>834</v>
      </c>
      <c r="F854" s="135" t="s">
        <v>835</v>
      </c>
      <c r="G854" s="136" t="s">
        <v>219</v>
      </c>
      <c r="H854" s="137">
        <v>7</v>
      </c>
      <c r="I854" s="138"/>
      <c r="J854" s="139">
        <f>ROUND(I854*H854,2)</f>
        <v>0</v>
      </c>
      <c r="K854" s="135" t="s">
        <v>184</v>
      </c>
      <c r="L854" s="34"/>
      <c r="M854" s="140" t="s">
        <v>32</v>
      </c>
      <c r="N854" s="141" t="s">
        <v>50</v>
      </c>
      <c r="P854" s="142">
        <f>O854*H854</f>
        <v>0</v>
      </c>
      <c r="Q854" s="142">
        <v>0.21734000000000001</v>
      </c>
      <c r="R854" s="142">
        <f>Q854*H854</f>
        <v>1.52138</v>
      </c>
      <c r="S854" s="142">
        <v>0</v>
      </c>
      <c r="T854" s="143">
        <f>S854*H854</f>
        <v>0</v>
      </c>
      <c r="AR854" s="144" t="s">
        <v>185</v>
      </c>
      <c r="AT854" s="144" t="s">
        <v>180</v>
      </c>
      <c r="AU854" s="144" t="s">
        <v>88</v>
      </c>
      <c r="AY854" s="18" t="s">
        <v>178</v>
      </c>
      <c r="BE854" s="145">
        <f>IF(N854="základní",J854,0)</f>
        <v>0</v>
      </c>
      <c r="BF854" s="145">
        <f>IF(N854="snížená",J854,0)</f>
        <v>0</v>
      </c>
      <c r="BG854" s="145">
        <f>IF(N854="zákl. přenesená",J854,0)</f>
        <v>0</v>
      </c>
      <c r="BH854" s="145">
        <f>IF(N854="sníž. přenesená",J854,0)</f>
        <v>0</v>
      </c>
      <c r="BI854" s="145">
        <f>IF(N854="nulová",J854,0)</f>
        <v>0</v>
      </c>
      <c r="BJ854" s="18" t="s">
        <v>86</v>
      </c>
      <c r="BK854" s="145">
        <f>ROUND(I854*H854,2)</f>
        <v>0</v>
      </c>
      <c r="BL854" s="18" t="s">
        <v>185</v>
      </c>
      <c r="BM854" s="144" t="s">
        <v>3797</v>
      </c>
    </row>
    <row r="855" spans="2:65" s="1" customFormat="1" ht="10.199999999999999">
      <c r="B855" s="34"/>
      <c r="D855" s="146" t="s">
        <v>187</v>
      </c>
      <c r="F855" s="147" t="s">
        <v>837</v>
      </c>
      <c r="I855" s="148"/>
      <c r="L855" s="34"/>
      <c r="M855" s="149"/>
      <c r="T855" s="55"/>
      <c r="AT855" s="18" t="s">
        <v>187</v>
      </c>
      <c r="AU855" s="18" t="s">
        <v>88</v>
      </c>
    </row>
    <row r="856" spans="2:65" s="12" customFormat="1" ht="10.199999999999999">
      <c r="B856" s="150"/>
      <c r="D856" s="151" t="s">
        <v>189</v>
      </c>
      <c r="E856" s="152" t="s">
        <v>32</v>
      </c>
      <c r="F856" s="153" t="s">
        <v>190</v>
      </c>
      <c r="H856" s="152" t="s">
        <v>32</v>
      </c>
      <c r="I856" s="154"/>
      <c r="L856" s="150"/>
      <c r="M856" s="155"/>
      <c r="T856" s="156"/>
      <c r="AT856" s="152" t="s">
        <v>189</v>
      </c>
      <c r="AU856" s="152" t="s">
        <v>88</v>
      </c>
      <c r="AV856" s="12" t="s">
        <v>86</v>
      </c>
      <c r="AW856" s="12" t="s">
        <v>41</v>
      </c>
      <c r="AX856" s="12" t="s">
        <v>79</v>
      </c>
      <c r="AY856" s="152" t="s">
        <v>178</v>
      </c>
    </row>
    <row r="857" spans="2:65" s="12" customFormat="1" ht="10.199999999999999">
      <c r="B857" s="150"/>
      <c r="D857" s="151" t="s">
        <v>189</v>
      </c>
      <c r="E857" s="152" t="s">
        <v>32</v>
      </c>
      <c r="F857" s="153" t="s">
        <v>3556</v>
      </c>
      <c r="H857" s="152" t="s">
        <v>32</v>
      </c>
      <c r="I857" s="154"/>
      <c r="L857" s="150"/>
      <c r="M857" s="155"/>
      <c r="T857" s="156"/>
      <c r="AT857" s="152" t="s">
        <v>189</v>
      </c>
      <c r="AU857" s="152" t="s">
        <v>88</v>
      </c>
      <c r="AV857" s="12" t="s">
        <v>86</v>
      </c>
      <c r="AW857" s="12" t="s">
        <v>41</v>
      </c>
      <c r="AX857" s="12" t="s">
        <v>79</v>
      </c>
      <c r="AY857" s="152" t="s">
        <v>178</v>
      </c>
    </row>
    <row r="858" spans="2:65" s="12" customFormat="1" ht="10.199999999999999">
      <c r="B858" s="150"/>
      <c r="D858" s="151" t="s">
        <v>189</v>
      </c>
      <c r="E858" s="152" t="s">
        <v>32</v>
      </c>
      <c r="F858" s="153" t="s">
        <v>3557</v>
      </c>
      <c r="H858" s="152" t="s">
        <v>32</v>
      </c>
      <c r="I858" s="154"/>
      <c r="L858" s="150"/>
      <c r="M858" s="155"/>
      <c r="T858" s="156"/>
      <c r="AT858" s="152" t="s">
        <v>189</v>
      </c>
      <c r="AU858" s="152" t="s">
        <v>88</v>
      </c>
      <c r="AV858" s="12" t="s">
        <v>86</v>
      </c>
      <c r="AW858" s="12" t="s">
        <v>41</v>
      </c>
      <c r="AX858" s="12" t="s">
        <v>79</v>
      </c>
      <c r="AY858" s="152" t="s">
        <v>178</v>
      </c>
    </row>
    <row r="859" spans="2:65" s="12" customFormat="1" ht="10.199999999999999">
      <c r="B859" s="150"/>
      <c r="D859" s="151" t="s">
        <v>189</v>
      </c>
      <c r="E859" s="152" t="s">
        <v>32</v>
      </c>
      <c r="F859" s="153" t="s">
        <v>475</v>
      </c>
      <c r="H859" s="152" t="s">
        <v>32</v>
      </c>
      <c r="I859" s="154"/>
      <c r="L859" s="150"/>
      <c r="M859" s="155"/>
      <c r="T859" s="156"/>
      <c r="AT859" s="152" t="s">
        <v>189</v>
      </c>
      <c r="AU859" s="152" t="s">
        <v>88</v>
      </c>
      <c r="AV859" s="12" t="s">
        <v>86</v>
      </c>
      <c r="AW859" s="12" t="s">
        <v>41</v>
      </c>
      <c r="AX859" s="12" t="s">
        <v>79</v>
      </c>
      <c r="AY859" s="152" t="s">
        <v>178</v>
      </c>
    </row>
    <row r="860" spans="2:65" s="13" customFormat="1" ht="10.199999999999999">
      <c r="B860" s="157"/>
      <c r="D860" s="151" t="s">
        <v>189</v>
      </c>
      <c r="E860" s="158" t="s">
        <v>32</v>
      </c>
      <c r="F860" s="159" t="s">
        <v>3781</v>
      </c>
      <c r="H860" s="160">
        <v>7</v>
      </c>
      <c r="I860" s="161"/>
      <c r="L860" s="157"/>
      <c r="M860" s="162"/>
      <c r="T860" s="163"/>
      <c r="AT860" s="158" t="s">
        <v>189</v>
      </c>
      <c r="AU860" s="158" t="s">
        <v>88</v>
      </c>
      <c r="AV860" s="13" t="s">
        <v>88</v>
      </c>
      <c r="AW860" s="13" t="s">
        <v>41</v>
      </c>
      <c r="AX860" s="13" t="s">
        <v>79</v>
      </c>
      <c r="AY860" s="158" t="s">
        <v>178</v>
      </c>
    </row>
    <row r="861" spans="2:65" s="14" customFormat="1" ht="10.199999999999999">
      <c r="B861" s="164"/>
      <c r="D861" s="151" t="s">
        <v>189</v>
      </c>
      <c r="E861" s="165" t="s">
        <v>32</v>
      </c>
      <c r="F861" s="166" t="s">
        <v>192</v>
      </c>
      <c r="H861" s="167">
        <v>7</v>
      </c>
      <c r="I861" s="168"/>
      <c r="L861" s="164"/>
      <c r="M861" s="169"/>
      <c r="T861" s="170"/>
      <c r="AT861" s="165" t="s">
        <v>189</v>
      </c>
      <c r="AU861" s="165" t="s">
        <v>88</v>
      </c>
      <c r="AV861" s="14" t="s">
        <v>185</v>
      </c>
      <c r="AW861" s="14" t="s">
        <v>41</v>
      </c>
      <c r="AX861" s="14" t="s">
        <v>86</v>
      </c>
      <c r="AY861" s="165" t="s">
        <v>178</v>
      </c>
    </row>
    <row r="862" spans="2:65" s="1" customFormat="1" ht="24.15" customHeight="1">
      <c r="B862" s="34"/>
      <c r="C862" s="171" t="s">
        <v>820</v>
      </c>
      <c r="D862" s="171" t="s">
        <v>398</v>
      </c>
      <c r="E862" s="172" t="s">
        <v>1197</v>
      </c>
      <c r="F862" s="173" t="s">
        <v>1198</v>
      </c>
      <c r="G862" s="174" t="s">
        <v>219</v>
      </c>
      <c r="H862" s="175">
        <v>7</v>
      </c>
      <c r="I862" s="176"/>
      <c r="J862" s="177">
        <f>ROUND(I862*H862,2)</f>
        <v>0</v>
      </c>
      <c r="K862" s="173" t="s">
        <v>184</v>
      </c>
      <c r="L862" s="178"/>
      <c r="M862" s="179" t="s">
        <v>32</v>
      </c>
      <c r="N862" s="180" t="s">
        <v>50</v>
      </c>
      <c r="P862" s="142">
        <f>O862*H862</f>
        <v>0</v>
      </c>
      <c r="Q862" s="142">
        <v>5.6300000000000003E-2</v>
      </c>
      <c r="R862" s="142">
        <f>Q862*H862</f>
        <v>0.39410000000000001</v>
      </c>
      <c r="S862" s="142">
        <v>0</v>
      </c>
      <c r="T862" s="143">
        <f>S862*H862</f>
        <v>0</v>
      </c>
      <c r="AR862" s="144" t="s">
        <v>241</v>
      </c>
      <c r="AT862" s="144" t="s">
        <v>398</v>
      </c>
      <c r="AU862" s="144" t="s">
        <v>88</v>
      </c>
      <c r="AY862" s="18" t="s">
        <v>178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8" t="s">
        <v>86</v>
      </c>
      <c r="BK862" s="145">
        <f>ROUND(I862*H862,2)</f>
        <v>0</v>
      </c>
      <c r="BL862" s="18" t="s">
        <v>185</v>
      </c>
      <c r="BM862" s="144" t="s">
        <v>3798</v>
      </c>
    </row>
    <row r="863" spans="2:65" s="1" customFormat="1" ht="24.15" customHeight="1">
      <c r="B863" s="34"/>
      <c r="C863" s="133" t="s">
        <v>824</v>
      </c>
      <c r="D863" s="133" t="s">
        <v>180</v>
      </c>
      <c r="E863" s="134" t="s">
        <v>843</v>
      </c>
      <c r="F863" s="135" t="s">
        <v>844</v>
      </c>
      <c r="G863" s="136" t="s">
        <v>219</v>
      </c>
      <c r="H863" s="137">
        <v>7</v>
      </c>
      <c r="I863" s="138"/>
      <c r="J863" s="139">
        <f>ROUND(I863*H863,2)</f>
        <v>0</v>
      </c>
      <c r="K863" s="135" t="s">
        <v>184</v>
      </c>
      <c r="L863" s="34"/>
      <c r="M863" s="140" t="s">
        <v>32</v>
      </c>
      <c r="N863" s="141" t="s">
        <v>50</v>
      </c>
      <c r="P863" s="142">
        <f>O863*H863</f>
        <v>0</v>
      </c>
      <c r="Q863" s="142">
        <v>1.1E-4</v>
      </c>
      <c r="R863" s="142">
        <f>Q863*H863</f>
        <v>7.7000000000000007E-4</v>
      </c>
      <c r="S863" s="142">
        <v>0</v>
      </c>
      <c r="T863" s="143">
        <f>S863*H863</f>
        <v>0</v>
      </c>
      <c r="AR863" s="144" t="s">
        <v>185</v>
      </c>
      <c r="AT863" s="144" t="s">
        <v>180</v>
      </c>
      <c r="AU863" s="144" t="s">
        <v>88</v>
      </c>
      <c r="AY863" s="18" t="s">
        <v>178</v>
      </c>
      <c r="BE863" s="145">
        <f>IF(N863="základní",J863,0)</f>
        <v>0</v>
      </c>
      <c r="BF863" s="145">
        <f>IF(N863="snížená",J863,0)</f>
        <v>0</v>
      </c>
      <c r="BG863" s="145">
        <f>IF(N863="zákl. přenesená",J863,0)</f>
        <v>0</v>
      </c>
      <c r="BH863" s="145">
        <f>IF(N863="sníž. přenesená",J863,0)</f>
        <v>0</v>
      </c>
      <c r="BI863" s="145">
        <f>IF(N863="nulová",J863,0)</f>
        <v>0</v>
      </c>
      <c r="BJ863" s="18" t="s">
        <v>86</v>
      </c>
      <c r="BK863" s="145">
        <f>ROUND(I863*H863,2)</f>
        <v>0</v>
      </c>
      <c r="BL863" s="18" t="s">
        <v>185</v>
      </c>
      <c r="BM863" s="144" t="s">
        <v>3799</v>
      </c>
    </row>
    <row r="864" spans="2:65" s="1" customFormat="1" ht="10.199999999999999">
      <c r="B864" s="34"/>
      <c r="D864" s="146" t="s">
        <v>187</v>
      </c>
      <c r="F864" s="147" t="s">
        <v>846</v>
      </c>
      <c r="I864" s="148"/>
      <c r="L864" s="34"/>
      <c r="M864" s="149"/>
      <c r="T864" s="55"/>
      <c r="AT864" s="18" t="s">
        <v>187</v>
      </c>
      <c r="AU864" s="18" t="s">
        <v>88</v>
      </c>
    </row>
    <row r="865" spans="2:65" s="12" customFormat="1" ht="10.199999999999999">
      <c r="B865" s="150"/>
      <c r="D865" s="151" t="s">
        <v>189</v>
      </c>
      <c r="E865" s="152" t="s">
        <v>32</v>
      </c>
      <c r="F865" s="153" t="s">
        <v>190</v>
      </c>
      <c r="H865" s="152" t="s">
        <v>32</v>
      </c>
      <c r="I865" s="154"/>
      <c r="L865" s="150"/>
      <c r="M865" s="155"/>
      <c r="T865" s="156"/>
      <c r="AT865" s="152" t="s">
        <v>189</v>
      </c>
      <c r="AU865" s="152" t="s">
        <v>88</v>
      </c>
      <c r="AV865" s="12" t="s">
        <v>86</v>
      </c>
      <c r="AW865" s="12" t="s">
        <v>41</v>
      </c>
      <c r="AX865" s="12" t="s">
        <v>79</v>
      </c>
      <c r="AY865" s="152" t="s">
        <v>178</v>
      </c>
    </row>
    <row r="866" spans="2:65" s="12" customFormat="1" ht="10.199999999999999">
      <c r="B866" s="150"/>
      <c r="D866" s="151" t="s">
        <v>189</v>
      </c>
      <c r="E866" s="152" t="s">
        <v>32</v>
      </c>
      <c r="F866" s="153" t="s">
        <v>3556</v>
      </c>
      <c r="H866" s="152" t="s">
        <v>32</v>
      </c>
      <c r="I866" s="154"/>
      <c r="L866" s="150"/>
      <c r="M866" s="155"/>
      <c r="T866" s="156"/>
      <c r="AT866" s="152" t="s">
        <v>189</v>
      </c>
      <c r="AU866" s="152" t="s">
        <v>88</v>
      </c>
      <c r="AV866" s="12" t="s">
        <v>86</v>
      </c>
      <c r="AW866" s="12" t="s">
        <v>41</v>
      </c>
      <c r="AX866" s="12" t="s">
        <v>79</v>
      </c>
      <c r="AY866" s="152" t="s">
        <v>178</v>
      </c>
    </row>
    <row r="867" spans="2:65" s="12" customFormat="1" ht="10.199999999999999">
      <c r="B867" s="150"/>
      <c r="D867" s="151" t="s">
        <v>189</v>
      </c>
      <c r="E867" s="152" t="s">
        <v>32</v>
      </c>
      <c r="F867" s="153" t="s">
        <v>3557</v>
      </c>
      <c r="H867" s="152" t="s">
        <v>32</v>
      </c>
      <c r="I867" s="154"/>
      <c r="L867" s="150"/>
      <c r="M867" s="155"/>
      <c r="T867" s="156"/>
      <c r="AT867" s="152" t="s">
        <v>189</v>
      </c>
      <c r="AU867" s="152" t="s">
        <v>88</v>
      </c>
      <c r="AV867" s="12" t="s">
        <v>86</v>
      </c>
      <c r="AW867" s="12" t="s">
        <v>41</v>
      </c>
      <c r="AX867" s="12" t="s">
        <v>79</v>
      </c>
      <c r="AY867" s="152" t="s">
        <v>178</v>
      </c>
    </row>
    <row r="868" spans="2:65" s="12" customFormat="1" ht="10.199999999999999">
      <c r="B868" s="150"/>
      <c r="D868" s="151" t="s">
        <v>189</v>
      </c>
      <c r="E868" s="152" t="s">
        <v>32</v>
      </c>
      <c r="F868" s="153" t="s">
        <v>3800</v>
      </c>
      <c r="H868" s="152" t="s">
        <v>32</v>
      </c>
      <c r="I868" s="154"/>
      <c r="L868" s="150"/>
      <c r="M868" s="155"/>
      <c r="T868" s="156"/>
      <c r="AT868" s="152" t="s">
        <v>189</v>
      </c>
      <c r="AU868" s="152" t="s">
        <v>88</v>
      </c>
      <c r="AV868" s="12" t="s">
        <v>86</v>
      </c>
      <c r="AW868" s="12" t="s">
        <v>41</v>
      </c>
      <c r="AX868" s="12" t="s">
        <v>79</v>
      </c>
      <c r="AY868" s="152" t="s">
        <v>178</v>
      </c>
    </row>
    <row r="869" spans="2:65" s="13" customFormat="1" ht="10.199999999999999">
      <c r="B869" s="157"/>
      <c r="D869" s="151" t="s">
        <v>189</v>
      </c>
      <c r="E869" s="158" t="s">
        <v>32</v>
      </c>
      <c r="F869" s="159" t="s">
        <v>3801</v>
      </c>
      <c r="H869" s="160">
        <v>7</v>
      </c>
      <c r="I869" s="161"/>
      <c r="L869" s="157"/>
      <c r="M869" s="162"/>
      <c r="T869" s="163"/>
      <c r="AT869" s="158" t="s">
        <v>189</v>
      </c>
      <c r="AU869" s="158" t="s">
        <v>88</v>
      </c>
      <c r="AV869" s="13" t="s">
        <v>88</v>
      </c>
      <c r="AW869" s="13" t="s">
        <v>41</v>
      </c>
      <c r="AX869" s="13" t="s">
        <v>79</v>
      </c>
      <c r="AY869" s="158" t="s">
        <v>178</v>
      </c>
    </row>
    <row r="870" spans="2:65" s="14" customFormat="1" ht="10.199999999999999">
      <c r="B870" s="164"/>
      <c r="D870" s="151" t="s">
        <v>189</v>
      </c>
      <c r="E870" s="165" t="s">
        <v>32</v>
      </c>
      <c r="F870" s="166" t="s">
        <v>192</v>
      </c>
      <c r="H870" s="167">
        <v>7</v>
      </c>
      <c r="I870" s="168"/>
      <c r="L870" s="164"/>
      <c r="M870" s="169"/>
      <c r="T870" s="170"/>
      <c r="AT870" s="165" t="s">
        <v>189</v>
      </c>
      <c r="AU870" s="165" t="s">
        <v>88</v>
      </c>
      <c r="AV870" s="14" t="s">
        <v>185</v>
      </c>
      <c r="AW870" s="14" t="s">
        <v>41</v>
      </c>
      <c r="AX870" s="14" t="s">
        <v>86</v>
      </c>
      <c r="AY870" s="165" t="s">
        <v>178</v>
      </c>
    </row>
    <row r="871" spans="2:65" s="11" customFormat="1" ht="22.8" customHeight="1">
      <c r="B871" s="121"/>
      <c r="D871" s="122" t="s">
        <v>78</v>
      </c>
      <c r="E871" s="131" t="s">
        <v>870</v>
      </c>
      <c r="F871" s="131" t="s">
        <v>871</v>
      </c>
      <c r="I871" s="124"/>
      <c r="J871" s="132">
        <f>BK871</f>
        <v>0</v>
      </c>
      <c r="L871" s="121"/>
      <c r="M871" s="126"/>
      <c r="P871" s="127">
        <f>SUM(P872:P875)</f>
        <v>0</v>
      </c>
      <c r="R871" s="127">
        <f>SUM(R872:R875)</f>
        <v>0</v>
      </c>
      <c r="T871" s="128">
        <f>SUM(T872:T875)</f>
        <v>0</v>
      </c>
      <c r="AR871" s="122" t="s">
        <v>86</v>
      </c>
      <c r="AT871" s="129" t="s">
        <v>78</v>
      </c>
      <c r="AU871" s="129" t="s">
        <v>86</v>
      </c>
      <c r="AY871" s="122" t="s">
        <v>178</v>
      </c>
      <c r="BK871" s="130">
        <f>SUM(BK872:BK875)</f>
        <v>0</v>
      </c>
    </row>
    <row r="872" spans="2:65" s="1" customFormat="1" ht="49.05" customHeight="1">
      <c r="B872" s="34"/>
      <c r="C872" s="133" t="s">
        <v>829</v>
      </c>
      <c r="D872" s="133" t="s">
        <v>180</v>
      </c>
      <c r="E872" s="134" t="s">
        <v>873</v>
      </c>
      <c r="F872" s="135" t="s">
        <v>874</v>
      </c>
      <c r="G872" s="136" t="s">
        <v>401</v>
      </c>
      <c r="H872" s="137">
        <v>35.262999999999998</v>
      </c>
      <c r="I872" s="138"/>
      <c r="J872" s="139">
        <f>ROUND(I872*H872,2)</f>
        <v>0</v>
      </c>
      <c r="K872" s="135" t="s">
        <v>184</v>
      </c>
      <c r="L872" s="34"/>
      <c r="M872" s="140" t="s">
        <v>32</v>
      </c>
      <c r="N872" s="141" t="s">
        <v>50</v>
      </c>
      <c r="P872" s="142">
        <f>O872*H872</f>
        <v>0</v>
      </c>
      <c r="Q872" s="142">
        <v>0</v>
      </c>
      <c r="R872" s="142">
        <f>Q872*H872</f>
        <v>0</v>
      </c>
      <c r="S872" s="142">
        <v>0</v>
      </c>
      <c r="T872" s="143">
        <f>S872*H872</f>
        <v>0</v>
      </c>
      <c r="AR872" s="144" t="s">
        <v>185</v>
      </c>
      <c r="AT872" s="144" t="s">
        <v>180</v>
      </c>
      <c r="AU872" s="144" t="s">
        <v>88</v>
      </c>
      <c r="AY872" s="18" t="s">
        <v>178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8" t="s">
        <v>86</v>
      </c>
      <c r="BK872" s="145">
        <f>ROUND(I872*H872,2)</f>
        <v>0</v>
      </c>
      <c r="BL872" s="18" t="s">
        <v>185</v>
      </c>
      <c r="BM872" s="144" t="s">
        <v>3802</v>
      </c>
    </row>
    <row r="873" spans="2:65" s="1" customFormat="1" ht="10.199999999999999">
      <c r="B873" s="34"/>
      <c r="D873" s="146" t="s">
        <v>187</v>
      </c>
      <c r="F873" s="147" t="s">
        <v>876</v>
      </c>
      <c r="I873" s="148"/>
      <c r="L873" s="34"/>
      <c r="M873" s="149"/>
      <c r="T873" s="55"/>
      <c r="AT873" s="18" t="s">
        <v>187</v>
      </c>
      <c r="AU873" s="18" t="s">
        <v>88</v>
      </c>
    </row>
    <row r="874" spans="2:65" s="1" customFormat="1" ht="55.5" customHeight="1">
      <c r="B874" s="34"/>
      <c r="C874" s="133" t="s">
        <v>833</v>
      </c>
      <c r="D874" s="133" t="s">
        <v>180</v>
      </c>
      <c r="E874" s="134" t="s">
        <v>878</v>
      </c>
      <c r="F874" s="135" t="s">
        <v>879</v>
      </c>
      <c r="G874" s="136" t="s">
        <v>401</v>
      </c>
      <c r="H874" s="137">
        <v>35.262999999999998</v>
      </c>
      <c r="I874" s="138"/>
      <c r="J874" s="139">
        <f>ROUND(I874*H874,2)</f>
        <v>0</v>
      </c>
      <c r="K874" s="135" t="s">
        <v>184</v>
      </c>
      <c r="L874" s="34"/>
      <c r="M874" s="140" t="s">
        <v>32</v>
      </c>
      <c r="N874" s="141" t="s">
        <v>50</v>
      </c>
      <c r="P874" s="142">
        <f>O874*H874</f>
        <v>0</v>
      </c>
      <c r="Q874" s="142">
        <v>0</v>
      </c>
      <c r="R874" s="142">
        <f>Q874*H874</f>
        <v>0</v>
      </c>
      <c r="S874" s="142">
        <v>0</v>
      </c>
      <c r="T874" s="143">
        <f>S874*H874</f>
        <v>0</v>
      </c>
      <c r="AR874" s="144" t="s">
        <v>185</v>
      </c>
      <c r="AT874" s="144" t="s">
        <v>180</v>
      </c>
      <c r="AU874" s="144" t="s">
        <v>88</v>
      </c>
      <c r="AY874" s="18" t="s">
        <v>178</v>
      </c>
      <c r="BE874" s="145">
        <f>IF(N874="základní",J874,0)</f>
        <v>0</v>
      </c>
      <c r="BF874" s="145">
        <f>IF(N874="snížená",J874,0)</f>
        <v>0</v>
      </c>
      <c r="BG874" s="145">
        <f>IF(N874="zákl. přenesená",J874,0)</f>
        <v>0</v>
      </c>
      <c r="BH874" s="145">
        <f>IF(N874="sníž. přenesená",J874,0)</f>
        <v>0</v>
      </c>
      <c r="BI874" s="145">
        <f>IF(N874="nulová",J874,0)</f>
        <v>0</v>
      </c>
      <c r="BJ874" s="18" t="s">
        <v>86</v>
      </c>
      <c r="BK874" s="145">
        <f>ROUND(I874*H874,2)</f>
        <v>0</v>
      </c>
      <c r="BL874" s="18" t="s">
        <v>185</v>
      </c>
      <c r="BM874" s="144" t="s">
        <v>3803</v>
      </c>
    </row>
    <row r="875" spans="2:65" s="1" customFormat="1" ht="10.199999999999999">
      <c r="B875" s="34"/>
      <c r="D875" s="146" t="s">
        <v>187</v>
      </c>
      <c r="F875" s="147" t="s">
        <v>881</v>
      </c>
      <c r="I875" s="148"/>
      <c r="L875" s="34"/>
      <c r="M875" s="149"/>
      <c r="T875" s="55"/>
      <c r="AT875" s="18" t="s">
        <v>187</v>
      </c>
      <c r="AU875" s="18" t="s">
        <v>88</v>
      </c>
    </row>
    <row r="876" spans="2:65" s="11" customFormat="1" ht="25.95" customHeight="1">
      <c r="B876" s="121"/>
      <c r="D876" s="122" t="s">
        <v>78</v>
      </c>
      <c r="E876" s="123" t="s">
        <v>398</v>
      </c>
      <c r="F876" s="123" t="s">
        <v>882</v>
      </c>
      <c r="I876" s="124"/>
      <c r="J876" s="125">
        <f>BK876</f>
        <v>0</v>
      </c>
      <c r="L876" s="121"/>
      <c r="M876" s="126"/>
      <c r="P876" s="127">
        <f>P877</f>
        <v>0</v>
      </c>
      <c r="R876" s="127">
        <f>R877</f>
        <v>55.154307000000003</v>
      </c>
      <c r="T876" s="128">
        <f>T877</f>
        <v>61.684499999999993</v>
      </c>
      <c r="AR876" s="122" t="s">
        <v>199</v>
      </c>
      <c r="AT876" s="129" t="s">
        <v>78</v>
      </c>
      <c r="AU876" s="129" t="s">
        <v>79</v>
      </c>
      <c r="AY876" s="122" t="s">
        <v>178</v>
      </c>
      <c r="BK876" s="130">
        <f>BK877</f>
        <v>0</v>
      </c>
    </row>
    <row r="877" spans="2:65" s="11" customFormat="1" ht="22.8" customHeight="1">
      <c r="B877" s="121"/>
      <c r="D877" s="122" t="s">
        <v>78</v>
      </c>
      <c r="E877" s="131" t="s">
        <v>883</v>
      </c>
      <c r="F877" s="131" t="s">
        <v>884</v>
      </c>
      <c r="I877" s="124"/>
      <c r="J877" s="132">
        <f>BK877</f>
        <v>0</v>
      </c>
      <c r="L877" s="121"/>
      <c r="M877" s="126"/>
      <c r="P877" s="127">
        <f>SUM(P878:P908)</f>
        <v>0</v>
      </c>
      <c r="R877" s="127">
        <f>SUM(R878:R908)</f>
        <v>55.154307000000003</v>
      </c>
      <c r="T877" s="128">
        <f>SUM(T878:T908)</f>
        <v>61.684499999999993</v>
      </c>
      <c r="AR877" s="122" t="s">
        <v>199</v>
      </c>
      <c r="AT877" s="129" t="s">
        <v>78</v>
      </c>
      <c r="AU877" s="129" t="s">
        <v>86</v>
      </c>
      <c r="AY877" s="122" t="s">
        <v>178</v>
      </c>
      <c r="BK877" s="130">
        <f>SUM(BK878:BK908)</f>
        <v>0</v>
      </c>
    </row>
    <row r="878" spans="2:65" s="1" customFormat="1" ht="49.05" customHeight="1">
      <c r="B878" s="34"/>
      <c r="C878" s="133" t="s">
        <v>838</v>
      </c>
      <c r="D878" s="133" t="s">
        <v>180</v>
      </c>
      <c r="E878" s="134" t="s">
        <v>886</v>
      </c>
      <c r="F878" s="135" t="s">
        <v>887</v>
      </c>
      <c r="G878" s="136" t="s">
        <v>234</v>
      </c>
      <c r="H878" s="137">
        <v>209.1</v>
      </c>
      <c r="I878" s="138"/>
      <c r="J878" s="139">
        <f>ROUND(I878*H878,2)</f>
        <v>0</v>
      </c>
      <c r="K878" s="135" t="s">
        <v>184</v>
      </c>
      <c r="L878" s="34"/>
      <c r="M878" s="140" t="s">
        <v>32</v>
      </c>
      <c r="N878" s="141" t="s">
        <v>50</v>
      </c>
      <c r="P878" s="142">
        <f>O878*H878</f>
        <v>0</v>
      </c>
      <c r="Q878" s="142">
        <v>8.4250000000000005E-2</v>
      </c>
      <c r="R878" s="142">
        <f>Q878*H878</f>
        <v>17.616675000000001</v>
      </c>
      <c r="S878" s="142">
        <v>0</v>
      </c>
      <c r="T878" s="143">
        <f>S878*H878</f>
        <v>0</v>
      </c>
      <c r="AR878" s="144" t="s">
        <v>648</v>
      </c>
      <c r="AT878" s="144" t="s">
        <v>180</v>
      </c>
      <c r="AU878" s="144" t="s">
        <v>88</v>
      </c>
      <c r="AY878" s="18" t="s">
        <v>178</v>
      </c>
      <c r="BE878" s="145">
        <f>IF(N878="základní",J878,0)</f>
        <v>0</v>
      </c>
      <c r="BF878" s="145">
        <f>IF(N878="snížená",J878,0)</f>
        <v>0</v>
      </c>
      <c r="BG878" s="145">
        <f>IF(N878="zákl. přenesená",J878,0)</f>
        <v>0</v>
      </c>
      <c r="BH878" s="145">
        <f>IF(N878="sníž. přenesená",J878,0)</f>
        <v>0</v>
      </c>
      <c r="BI878" s="145">
        <f>IF(N878="nulová",J878,0)</f>
        <v>0</v>
      </c>
      <c r="BJ878" s="18" t="s">
        <v>86</v>
      </c>
      <c r="BK878" s="145">
        <f>ROUND(I878*H878,2)</f>
        <v>0</v>
      </c>
      <c r="BL878" s="18" t="s">
        <v>648</v>
      </c>
      <c r="BM878" s="144" t="s">
        <v>3804</v>
      </c>
    </row>
    <row r="879" spans="2:65" s="1" customFormat="1" ht="10.199999999999999">
      <c r="B879" s="34"/>
      <c r="D879" s="146" t="s">
        <v>187</v>
      </c>
      <c r="F879" s="147" t="s">
        <v>889</v>
      </c>
      <c r="I879" s="148"/>
      <c r="L879" s="34"/>
      <c r="M879" s="149"/>
      <c r="T879" s="55"/>
      <c r="AT879" s="18" t="s">
        <v>187</v>
      </c>
      <c r="AU879" s="18" t="s">
        <v>88</v>
      </c>
    </row>
    <row r="880" spans="2:65" s="12" customFormat="1" ht="10.199999999999999">
      <c r="B880" s="150"/>
      <c r="D880" s="151" t="s">
        <v>189</v>
      </c>
      <c r="E880" s="152" t="s">
        <v>32</v>
      </c>
      <c r="F880" s="153" t="s">
        <v>190</v>
      </c>
      <c r="H880" s="152" t="s">
        <v>32</v>
      </c>
      <c r="I880" s="154"/>
      <c r="L880" s="150"/>
      <c r="M880" s="155"/>
      <c r="T880" s="156"/>
      <c r="AT880" s="152" t="s">
        <v>189</v>
      </c>
      <c r="AU880" s="152" t="s">
        <v>88</v>
      </c>
      <c r="AV880" s="12" t="s">
        <v>86</v>
      </c>
      <c r="AW880" s="12" t="s">
        <v>41</v>
      </c>
      <c r="AX880" s="12" t="s">
        <v>79</v>
      </c>
      <c r="AY880" s="152" t="s">
        <v>178</v>
      </c>
    </row>
    <row r="881" spans="2:65" s="12" customFormat="1" ht="10.199999999999999">
      <c r="B881" s="150"/>
      <c r="D881" s="151" t="s">
        <v>189</v>
      </c>
      <c r="E881" s="152" t="s">
        <v>32</v>
      </c>
      <c r="F881" s="153" t="s">
        <v>3556</v>
      </c>
      <c r="H881" s="152" t="s">
        <v>32</v>
      </c>
      <c r="I881" s="154"/>
      <c r="L881" s="150"/>
      <c r="M881" s="155"/>
      <c r="T881" s="156"/>
      <c r="AT881" s="152" t="s">
        <v>189</v>
      </c>
      <c r="AU881" s="152" t="s">
        <v>88</v>
      </c>
      <c r="AV881" s="12" t="s">
        <v>86</v>
      </c>
      <c r="AW881" s="12" t="s">
        <v>41</v>
      </c>
      <c r="AX881" s="12" t="s">
        <v>79</v>
      </c>
      <c r="AY881" s="152" t="s">
        <v>178</v>
      </c>
    </row>
    <row r="882" spans="2:65" s="12" customFormat="1" ht="10.199999999999999">
      <c r="B882" s="150"/>
      <c r="D882" s="151" t="s">
        <v>189</v>
      </c>
      <c r="E882" s="152" t="s">
        <v>32</v>
      </c>
      <c r="F882" s="153" t="s">
        <v>3557</v>
      </c>
      <c r="H882" s="152" t="s">
        <v>32</v>
      </c>
      <c r="I882" s="154"/>
      <c r="L882" s="150"/>
      <c r="M882" s="155"/>
      <c r="T882" s="156"/>
      <c r="AT882" s="152" t="s">
        <v>189</v>
      </c>
      <c r="AU882" s="152" t="s">
        <v>88</v>
      </c>
      <c r="AV882" s="12" t="s">
        <v>86</v>
      </c>
      <c r="AW882" s="12" t="s">
        <v>41</v>
      </c>
      <c r="AX882" s="12" t="s">
        <v>79</v>
      </c>
      <c r="AY882" s="152" t="s">
        <v>178</v>
      </c>
    </row>
    <row r="883" spans="2:65" s="12" customFormat="1" ht="10.199999999999999">
      <c r="B883" s="150"/>
      <c r="D883" s="151" t="s">
        <v>189</v>
      </c>
      <c r="E883" s="152" t="s">
        <v>32</v>
      </c>
      <c r="F883" s="153" t="s">
        <v>2740</v>
      </c>
      <c r="H883" s="152" t="s">
        <v>32</v>
      </c>
      <c r="I883" s="154"/>
      <c r="L883" s="150"/>
      <c r="M883" s="155"/>
      <c r="T883" s="156"/>
      <c r="AT883" s="152" t="s">
        <v>189</v>
      </c>
      <c r="AU883" s="152" t="s">
        <v>88</v>
      </c>
      <c r="AV883" s="12" t="s">
        <v>86</v>
      </c>
      <c r="AW883" s="12" t="s">
        <v>41</v>
      </c>
      <c r="AX883" s="12" t="s">
        <v>79</v>
      </c>
      <c r="AY883" s="152" t="s">
        <v>178</v>
      </c>
    </row>
    <row r="884" spans="2:65" s="13" customFormat="1" ht="10.199999999999999">
      <c r="B884" s="157"/>
      <c r="D884" s="151" t="s">
        <v>189</v>
      </c>
      <c r="E884" s="158" t="s">
        <v>32</v>
      </c>
      <c r="F884" s="159" t="s">
        <v>3805</v>
      </c>
      <c r="H884" s="160">
        <v>188.1</v>
      </c>
      <c r="I884" s="161"/>
      <c r="L884" s="157"/>
      <c r="M884" s="162"/>
      <c r="T884" s="163"/>
      <c r="AT884" s="158" t="s">
        <v>189</v>
      </c>
      <c r="AU884" s="158" t="s">
        <v>88</v>
      </c>
      <c r="AV884" s="13" t="s">
        <v>88</v>
      </c>
      <c r="AW884" s="13" t="s">
        <v>41</v>
      </c>
      <c r="AX884" s="13" t="s">
        <v>79</v>
      </c>
      <c r="AY884" s="158" t="s">
        <v>178</v>
      </c>
    </row>
    <row r="885" spans="2:65" s="13" customFormat="1" ht="10.199999999999999">
      <c r="B885" s="157"/>
      <c r="D885" s="151" t="s">
        <v>189</v>
      </c>
      <c r="E885" s="158" t="s">
        <v>32</v>
      </c>
      <c r="F885" s="159" t="s">
        <v>3806</v>
      </c>
      <c r="H885" s="160">
        <v>21</v>
      </c>
      <c r="I885" s="161"/>
      <c r="L885" s="157"/>
      <c r="M885" s="162"/>
      <c r="T885" s="163"/>
      <c r="AT885" s="158" t="s">
        <v>189</v>
      </c>
      <c r="AU885" s="158" t="s">
        <v>88</v>
      </c>
      <c r="AV885" s="13" t="s">
        <v>88</v>
      </c>
      <c r="AW885" s="13" t="s">
        <v>41</v>
      </c>
      <c r="AX885" s="13" t="s">
        <v>79</v>
      </c>
      <c r="AY885" s="158" t="s">
        <v>178</v>
      </c>
    </row>
    <row r="886" spans="2:65" s="14" customFormat="1" ht="10.199999999999999">
      <c r="B886" s="164"/>
      <c r="D886" s="151" t="s">
        <v>189</v>
      </c>
      <c r="E886" s="165" t="s">
        <v>32</v>
      </c>
      <c r="F886" s="166" t="s">
        <v>192</v>
      </c>
      <c r="H886" s="167">
        <v>209.1</v>
      </c>
      <c r="I886" s="168"/>
      <c r="L886" s="164"/>
      <c r="M886" s="169"/>
      <c r="T886" s="170"/>
      <c r="AT886" s="165" t="s">
        <v>189</v>
      </c>
      <c r="AU886" s="165" t="s">
        <v>88</v>
      </c>
      <c r="AV886" s="14" t="s">
        <v>185</v>
      </c>
      <c r="AW886" s="14" t="s">
        <v>41</v>
      </c>
      <c r="AX886" s="14" t="s">
        <v>86</v>
      </c>
      <c r="AY886" s="165" t="s">
        <v>178</v>
      </c>
    </row>
    <row r="887" spans="2:65" s="1" customFormat="1" ht="16.5" customHeight="1">
      <c r="B887" s="34"/>
      <c r="C887" s="171" t="s">
        <v>842</v>
      </c>
      <c r="D887" s="171" t="s">
        <v>398</v>
      </c>
      <c r="E887" s="172" t="s">
        <v>893</v>
      </c>
      <c r="F887" s="173" t="s">
        <v>894</v>
      </c>
      <c r="G887" s="174" t="s">
        <v>234</v>
      </c>
      <c r="H887" s="175">
        <v>213.28200000000001</v>
      </c>
      <c r="I887" s="176"/>
      <c r="J887" s="177">
        <f>ROUND(I887*H887,2)</f>
        <v>0</v>
      </c>
      <c r="K887" s="173" t="s">
        <v>184</v>
      </c>
      <c r="L887" s="178"/>
      <c r="M887" s="179" t="s">
        <v>32</v>
      </c>
      <c r="N887" s="180" t="s">
        <v>50</v>
      </c>
      <c r="P887" s="142">
        <f>O887*H887</f>
        <v>0</v>
      </c>
      <c r="Q887" s="142">
        <v>0.17599999999999999</v>
      </c>
      <c r="R887" s="142">
        <f>Q887*H887</f>
        <v>37.537632000000002</v>
      </c>
      <c r="S887" s="142">
        <v>0</v>
      </c>
      <c r="T887" s="143">
        <f>S887*H887</f>
        <v>0</v>
      </c>
      <c r="AR887" s="144" t="s">
        <v>895</v>
      </c>
      <c r="AT887" s="144" t="s">
        <v>398</v>
      </c>
      <c r="AU887" s="144" t="s">
        <v>88</v>
      </c>
      <c r="AY887" s="18" t="s">
        <v>178</v>
      </c>
      <c r="BE887" s="145">
        <f>IF(N887="základní",J887,0)</f>
        <v>0</v>
      </c>
      <c r="BF887" s="145">
        <f>IF(N887="snížená",J887,0)</f>
        <v>0</v>
      </c>
      <c r="BG887" s="145">
        <f>IF(N887="zákl. přenesená",J887,0)</f>
        <v>0</v>
      </c>
      <c r="BH887" s="145">
        <f>IF(N887="sníž. přenesená",J887,0)</f>
        <v>0</v>
      </c>
      <c r="BI887" s="145">
        <f>IF(N887="nulová",J887,0)</f>
        <v>0</v>
      </c>
      <c r="BJ887" s="18" t="s">
        <v>86</v>
      </c>
      <c r="BK887" s="145">
        <f>ROUND(I887*H887,2)</f>
        <v>0</v>
      </c>
      <c r="BL887" s="18" t="s">
        <v>895</v>
      </c>
      <c r="BM887" s="144" t="s">
        <v>3807</v>
      </c>
    </row>
    <row r="888" spans="2:65" s="1" customFormat="1" ht="28.8">
      <c r="B888" s="34"/>
      <c r="D888" s="151" t="s">
        <v>897</v>
      </c>
      <c r="F888" s="188" t="s">
        <v>3242</v>
      </c>
      <c r="I888" s="148"/>
      <c r="L888" s="34"/>
      <c r="M888" s="149"/>
      <c r="T888" s="55"/>
      <c r="AT888" s="18" t="s">
        <v>897</v>
      </c>
      <c r="AU888" s="18" t="s">
        <v>88</v>
      </c>
    </row>
    <row r="889" spans="2:65" s="13" customFormat="1" ht="10.199999999999999">
      <c r="B889" s="157"/>
      <c r="D889" s="151" t="s">
        <v>189</v>
      </c>
      <c r="F889" s="159" t="s">
        <v>3808</v>
      </c>
      <c r="H889" s="160">
        <v>213.28200000000001</v>
      </c>
      <c r="I889" s="161"/>
      <c r="L889" s="157"/>
      <c r="M889" s="162"/>
      <c r="T889" s="163"/>
      <c r="AT889" s="158" t="s">
        <v>189</v>
      </c>
      <c r="AU889" s="158" t="s">
        <v>88</v>
      </c>
      <c r="AV889" s="13" t="s">
        <v>88</v>
      </c>
      <c r="AW889" s="13" t="s">
        <v>4</v>
      </c>
      <c r="AX889" s="13" t="s">
        <v>86</v>
      </c>
      <c r="AY889" s="158" t="s">
        <v>178</v>
      </c>
    </row>
    <row r="890" spans="2:65" s="1" customFormat="1" ht="55.5" customHeight="1">
      <c r="B890" s="34"/>
      <c r="C890" s="133" t="s">
        <v>849</v>
      </c>
      <c r="D890" s="133" t="s">
        <v>180</v>
      </c>
      <c r="E890" s="134" t="s">
        <v>901</v>
      </c>
      <c r="F890" s="135" t="s">
        <v>902</v>
      </c>
      <c r="G890" s="136" t="s">
        <v>234</v>
      </c>
      <c r="H890" s="137">
        <v>209.1</v>
      </c>
      <c r="I890" s="138"/>
      <c r="J890" s="139">
        <f>ROUND(I890*H890,2)</f>
        <v>0</v>
      </c>
      <c r="K890" s="135" t="s">
        <v>184</v>
      </c>
      <c r="L890" s="34"/>
      <c r="M890" s="140" t="s">
        <v>32</v>
      </c>
      <c r="N890" s="141" t="s">
        <v>50</v>
      </c>
      <c r="P890" s="142">
        <f>O890*H890</f>
        <v>0</v>
      </c>
      <c r="Q890" s="142">
        <v>0</v>
      </c>
      <c r="R890" s="142">
        <f>Q890*H890</f>
        <v>0</v>
      </c>
      <c r="S890" s="142">
        <v>0.29499999999999998</v>
      </c>
      <c r="T890" s="143">
        <f>S890*H890</f>
        <v>61.684499999999993</v>
      </c>
      <c r="AR890" s="144" t="s">
        <v>648</v>
      </c>
      <c r="AT890" s="144" t="s">
        <v>180</v>
      </c>
      <c r="AU890" s="144" t="s">
        <v>88</v>
      </c>
      <c r="AY890" s="18" t="s">
        <v>178</v>
      </c>
      <c r="BE890" s="145">
        <f>IF(N890="základní",J890,0)</f>
        <v>0</v>
      </c>
      <c r="BF890" s="145">
        <f>IF(N890="snížená",J890,0)</f>
        <v>0</v>
      </c>
      <c r="BG890" s="145">
        <f>IF(N890="zákl. přenesená",J890,0)</f>
        <v>0</v>
      </c>
      <c r="BH890" s="145">
        <f>IF(N890="sníž. přenesená",J890,0)</f>
        <v>0</v>
      </c>
      <c r="BI890" s="145">
        <f>IF(N890="nulová",J890,0)</f>
        <v>0</v>
      </c>
      <c r="BJ890" s="18" t="s">
        <v>86</v>
      </c>
      <c r="BK890" s="145">
        <f>ROUND(I890*H890,2)</f>
        <v>0</v>
      </c>
      <c r="BL890" s="18" t="s">
        <v>648</v>
      </c>
      <c r="BM890" s="144" t="s">
        <v>3809</v>
      </c>
    </row>
    <row r="891" spans="2:65" s="1" customFormat="1" ht="10.199999999999999">
      <c r="B891" s="34"/>
      <c r="D891" s="146" t="s">
        <v>187</v>
      </c>
      <c r="F891" s="147" t="s">
        <v>904</v>
      </c>
      <c r="I891" s="148"/>
      <c r="L891" s="34"/>
      <c r="M891" s="149"/>
      <c r="T891" s="55"/>
      <c r="AT891" s="18" t="s">
        <v>187</v>
      </c>
      <c r="AU891" s="18" t="s">
        <v>88</v>
      </c>
    </row>
    <row r="892" spans="2:65" s="12" customFormat="1" ht="10.199999999999999">
      <c r="B892" s="150"/>
      <c r="D892" s="151" t="s">
        <v>189</v>
      </c>
      <c r="E892" s="152" t="s">
        <v>32</v>
      </c>
      <c r="F892" s="153" t="s">
        <v>190</v>
      </c>
      <c r="H892" s="152" t="s">
        <v>32</v>
      </c>
      <c r="I892" s="154"/>
      <c r="L892" s="150"/>
      <c r="M892" s="155"/>
      <c r="T892" s="156"/>
      <c r="AT892" s="152" t="s">
        <v>189</v>
      </c>
      <c r="AU892" s="152" t="s">
        <v>88</v>
      </c>
      <c r="AV892" s="12" t="s">
        <v>86</v>
      </c>
      <c r="AW892" s="12" t="s">
        <v>41</v>
      </c>
      <c r="AX892" s="12" t="s">
        <v>79</v>
      </c>
      <c r="AY892" s="152" t="s">
        <v>178</v>
      </c>
    </row>
    <row r="893" spans="2:65" s="12" customFormat="1" ht="10.199999999999999">
      <c r="B893" s="150"/>
      <c r="D893" s="151" t="s">
        <v>189</v>
      </c>
      <c r="E893" s="152" t="s">
        <v>32</v>
      </c>
      <c r="F893" s="153" t="s">
        <v>3556</v>
      </c>
      <c r="H893" s="152" t="s">
        <v>32</v>
      </c>
      <c r="I893" s="154"/>
      <c r="L893" s="150"/>
      <c r="M893" s="155"/>
      <c r="T893" s="156"/>
      <c r="AT893" s="152" t="s">
        <v>189</v>
      </c>
      <c r="AU893" s="152" t="s">
        <v>88</v>
      </c>
      <c r="AV893" s="12" t="s">
        <v>86</v>
      </c>
      <c r="AW893" s="12" t="s">
        <v>41</v>
      </c>
      <c r="AX893" s="12" t="s">
        <v>79</v>
      </c>
      <c r="AY893" s="152" t="s">
        <v>178</v>
      </c>
    </row>
    <row r="894" spans="2:65" s="12" customFormat="1" ht="10.199999999999999">
      <c r="B894" s="150"/>
      <c r="D894" s="151" t="s">
        <v>189</v>
      </c>
      <c r="E894" s="152" t="s">
        <v>32</v>
      </c>
      <c r="F894" s="153" t="s">
        <v>3557</v>
      </c>
      <c r="H894" s="152" t="s">
        <v>32</v>
      </c>
      <c r="I894" s="154"/>
      <c r="L894" s="150"/>
      <c r="M894" s="155"/>
      <c r="T894" s="156"/>
      <c r="AT894" s="152" t="s">
        <v>189</v>
      </c>
      <c r="AU894" s="152" t="s">
        <v>88</v>
      </c>
      <c r="AV894" s="12" t="s">
        <v>86</v>
      </c>
      <c r="AW894" s="12" t="s">
        <v>41</v>
      </c>
      <c r="AX894" s="12" t="s">
        <v>79</v>
      </c>
      <c r="AY894" s="152" t="s">
        <v>178</v>
      </c>
    </row>
    <row r="895" spans="2:65" s="12" customFormat="1" ht="10.199999999999999">
      <c r="B895" s="150"/>
      <c r="D895" s="151" t="s">
        <v>189</v>
      </c>
      <c r="E895" s="152" t="s">
        <v>32</v>
      </c>
      <c r="F895" s="153" t="s">
        <v>2740</v>
      </c>
      <c r="H895" s="152" t="s">
        <v>32</v>
      </c>
      <c r="I895" s="154"/>
      <c r="L895" s="150"/>
      <c r="M895" s="155"/>
      <c r="T895" s="156"/>
      <c r="AT895" s="152" t="s">
        <v>189</v>
      </c>
      <c r="AU895" s="152" t="s">
        <v>88</v>
      </c>
      <c r="AV895" s="12" t="s">
        <v>86</v>
      </c>
      <c r="AW895" s="12" t="s">
        <v>41</v>
      </c>
      <c r="AX895" s="12" t="s">
        <v>79</v>
      </c>
      <c r="AY895" s="152" t="s">
        <v>178</v>
      </c>
    </row>
    <row r="896" spans="2:65" s="13" customFormat="1" ht="10.199999999999999">
      <c r="B896" s="157"/>
      <c r="D896" s="151" t="s">
        <v>189</v>
      </c>
      <c r="E896" s="158" t="s">
        <v>32</v>
      </c>
      <c r="F896" s="159" t="s">
        <v>3805</v>
      </c>
      <c r="H896" s="160">
        <v>188.1</v>
      </c>
      <c r="I896" s="161"/>
      <c r="L896" s="157"/>
      <c r="M896" s="162"/>
      <c r="T896" s="163"/>
      <c r="AT896" s="158" t="s">
        <v>189</v>
      </c>
      <c r="AU896" s="158" t="s">
        <v>88</v>
      </c>
      <c r="AV896" s="13" t="s">
        <v>88</v>
      </c>
      <c r="AW896" s="13" t="s">
        <v>41</v>
      </c>
      <c r="AX896" s="13" t="s">
        <v>79</v>
      </c>
      <c r="AY896" s="158" t="s">
        <v>178</v>
      </c>
    </row>
    <row r="897" spans="2:65" s="13" customFormat="1" ht="10.199999999999999">
      <c r="B897" s="157"/>
      <c r="D897" s="151" t="s">
        <v>189</v>
      </c>
      <c r="E897" s="158" t="s">
        <v>32</v>
      </c>
      <c r="F897" s="159" t="s">
        <v>3806</v>
      </c>
      <c r="H897" s="160">
        <v>21</v>
      </c>
      <c r="I897" s="161"/>
      <c r="L897" s="157"/>
      <c r="M897" s="162"/>
      <c r="T897" s="163"/>
      <c r="AT897" s="158" t="s">
        <v>189</v>
      </c>
      <c r="AU897" s="158" t="s">
        <v>88</v>
      </c>
      <c r="AV897" s="13" t="s">
        <v>88</v>
      </c>
      <c r="AW897" s="13" t="s">
        <v>41</v>
      </c>
      <c r="AX897" s="13" t="s">
        <v>79</v>
      </c>
      <c r="AY897" s="158" t="s">
        <v>178</v>
      </c>
    </row>
    <row r="898" spans="2:65" s="14" customFormat="1" ht="10.199999999999999">
      <c r="B898" s="164"/>
      <c r="D898" s="151" t="s">
        <v>189</v>
      </c>
      <c r="E898" s="165" t="s">
        <v>32</v>
      </c>
      <c r="F898" s="166" t="s">
        <v>192</v>
      </c>
      <c r="H898" s="167">
        <v>209.1</v>
      </c>
      <c r="I898" s="168"/>
      <c r="L898" s="164"/>
      <c r="M898" s="169"/>
      <c r="T898" s="170"/>
      <c r="AT898" s="165" t="s">
        <v>189</v>
      </c>
      <c r="AU898" s="165" t="s">
        <v>88</v>
      </c>
      <c r="AV898" s="14" t="s">
        <v>185</v>
      </c>
      <c r="AW898" s="14" t="s">
        <v>41</v>
      </c>
      <c r="AX898" s="14" t="s">
        <v>86</v>
      </c>
      <c r="AY898" s="165" t="s">
        <v>178</v>
      </c>
    </row>
    <row r="899" spans="2:65" s="1" customFormat="1" ht="24.15" customHeight="1">
      <c r="B899" s="34"/>
      <c r="C899" s="133" t="s">
        <v>857</v>
      </c>
      <c r="D899" s="133" t="s">
        <v>180</v>
      </c>
      <c r="E899" s="134" t="s">
        <v>906</v>
      </c>
      <c r="F899" s="135" t="s">
        <v>907</v>
      </c>
      <c r="G899" s="136" t="s">
        <v>401</v>
      </c>
      <c r="H899" s="137">
        <v>61.685000000000002</v>
      </c>
      <c r="I899" s="138"/>
      <c r="J899" s="139">
        <f>ROUND(I899*H899,2)</f>
        <v>0</v>
      </c>
      <c r="K899" s="135" t="s">
        <v>184</v>
      </c>
      <c r="L899" s="34"/>
      <c r="M899" s="140" t="s">
        <v>32</v>
      </c>
      <c r="N899" s="141" t="s">
        <v>50</v>
      </c>
      <c r="P899" s="142">
        <f>O899*H899</f>
        <v>0</v>
      </c>
      <c r="Q899" s="142">
        <v>0</v>
      </c>
      <c r="R899" s="142">
        <f>Q899*H899</f>
        <v>0</v>
      </c>
      <c r="S899" s="142">
        <v>0</v>
      </c>
      <c r="T899" s="143">
        <f>S899*H899</f>
        <v>0</v>
      </c>
      <c r="AR899" s="144" t="s">
        <v>648</v>
      </c>
      <c r="AT899" s="144" t="s">
        <v>180</v>
      </c>
      <c r="AU899" s="144" t="s">
        <v>88</v>
      </c>
      <c r="AY899" s="18" t="s">
        <v>178</v>
      </c>
      <c r="BE899" s="145">
        <f>IF(N899="základní",J899,0)</f>
        <v>0</v>
      </c>
      <c r="BF899" s="145">
        <f>IF(N899="snížená",J899,0)</f>
        <v>0</v>
      </c>
      <c r="BG899" s="145">
        <f>IF(N899="zákl. přenesená",J899,0)</f>
        <v>0</v>
      </c>
      <c r="BH899" s="145">
        <f>IF(N899="sníž. přenesená",J899,0)</f>
        <v>0</v>
      </c>
      <c r="BI899" s="145">
        <f>IF(N899="nulová",J899,0)</f>
        <v>0</v>
      </c>
      <c r="BJ899" s="18" t="s">
        <v>86</v>
      </c>
      <c r="BK899" s="145">
        <f>ROUND(I899*H899,2)</f>
        <v>0</v>
      </c>
      <c r="BL899" s="18" t="s">
        <v>648</v>
      </c>
      <c r="BM899" s="144" t="s">
        <v>3810</v>
      </c>
    </row>
    <row r="900" spans="2:65" s="1" customFormat="1" ht="10.199999999999999">
      <c r="B900" s="34"/>
      <c r="D900" s="146" t="s">
        <v>187</v>
      </c>
      <c r="F900" s="147" t="s">
        <v>909</v>
      </c>
      <c r="I900" s="148"/>
      <c r="L900" s="34"/>
      <c r="M900" s="149"/>
      <c r="T900" s="55"/>
      <c r="AT900" s="18" t="s">
        <v>187</v>
      </c>
      <c r="AU900" s="18" t="s">
        <v>88</v>
      </c>
    </row>
    <row r="901" spans="2:65" s="1" customFormat="1" ht="37.799999999999997" customHeight="1">
      <c r="B901" s="34"/>
      <c r="C901" s="133" t="s">
        <v>863</v>
      </c>
      <c r="D901" s="133" t="s">
        <v>180</v>
      </c>
      <c r="E901" s="134" t="s">
        <v>911</v>
      </c>
      <c r="F901" s="135" t="s">
        <v>912</v>
      </c>
      <c r="G901" s="136" t="s">
        <v>401</v>
      </c>
      <c r="H901" s="137">
        <v>185.05500000000001</v>
      </c>
      <c r="I901" s="138"/>
      <c r="J901" s="139">
        <f>ROUND(I901*H901,2)</f>
        <v>0</v>
      </c>
      <c r="K901" s="135" t="s">
        <v>184</v>
      </c>
      <c r="L901" s="34"/>
      <c r="M901" s="140" t="s">
        <v>32</v>
      </c>
      <c r="N901" s="141" t="s">
        <v>50</v>
      </c>
      <c r="P901" s="142">
        <f>O901*H901</f>
        <v>0</v>
      </c>
      <c r="Q901" s="142">
        <v>0</v>
      </c>
      <c r="R901" s="142">
        <f>Q901*H901</f>
        <v>0</v>
      </c>
      <c r="S901" s="142">
        <v>0</v>
      </c>
      <c r="T901" s="143">
        <f>S901*H901</f>
        <v>0</v>
      </c>
      <c r="AR901" s="144" t="s">
        <v>648</v>
      </c>
      <c r="AT901" s="144" t="s">
        <v>180</v>
      </c>
      <c r="AU901" s="144" t="s">
        <v>88</v>
      </c>
      <c r="AY901" s="18" t="s">
        <v>178</v>
      </c>
      <c r="BE901" s="145">
        <f>IF(N901="základní",J901,0)</f>
        <v>0</v>
      </c>
      <c r="BF901" s="145">
        <f>IF(N901="snížená",J901,0)</f>
        <v>0</v>
      </c>
      <c r="BG901" s="145">
        <f>IF(N901="zákl. přenesená",J901,0)</f>
        <v>0</v>
      </c>
      <c r="BH901" s="145">
        <f>IF(N901="sníž. přenesená",J901,0)</f>
        <v>0</v>
      </c>
      <c r="BI901" s="145">
        <f>IF(N901="nulová",J901,0)</f>
        <v>0</v>
      </c>
      <c r="BJ901" s="18" t="s">
        <v>86</v>
      </c>
      <c r="BK901" s="145">
        <f>ROUND(I901*H901,2)</f>
        <v>0</v>
      </c>
      <c r="BL901" s="18" t="s">
        <v>648</v>
      </c>
      <c r="BM901" s="144" t="s">
        <v>3811</v>
      </c>
    </row>
    <row r="902" spans="2:65" s="1" customFormat="1" ht="10.199999999999999">
      <c r="B902" s="34"/>
      <c r="D902" s="146" t="s">
        <v>187</v>
      </c>
      <c r="F902" s="147" t="s">
        <v>914</v>
      </c>
      <c r="I902" s="148"/>
      <c r="L902" s="34"/>
      <c r="M902" s="149"/>
      <c r="T902" s="55"/>
      <c r="AT902" s="18" t="s">
        <v>187</v>
      </c>
      <c r="AU902" s="18" t="s">
        <v>88</v>
      </c>
    </row>
    <row r="903" spans="2:65" s="13" customFormat="1" ht="10.199999999999999">
      <c r="B903" s="157"/>
      <c r="D903" s="151" t="s">
        <v>189</v>
      </c>
      <c r="F903" s="159" t="s">
        <v>3812</v>
      </c>
      <c r="H903" s="160">
        <v>185.05500000000001</v>
      </c>
      <c r="I903" s="161"/>
      <c r="L903" s="157"/>
      <c r="M903" s="162"/>
      <c r="T903" s="163"/>
      <c r="AT903" s="158" t="s">
        <v>189</v>
      </c>
      <c r="AU903" s="158" t="s">
        <v>88</v>
      </c>
      <c r="AV903" s="13" t="s">
        <v>88</v>
      </c>
      <c r="AW903" s="13" t="s">
        <v>4</v>
      </c>
      <c r="AX903" s="13" t="s">
        <v>86</v>
      </c>
      <c r="AY903" s="158" t="s">
        <v>178</v>
      </c>
    </row>
    <row r="904" spans="2:65" s="1" customFormat="1" ht="24.15" customHeight="1">
      <c r="B904" s="34"/>
      <c r="C904" s="133" t="s">
        <v>872</v>
      </c>
      <c r="D904" s="133" t="s">
        <v>180</v>
      </c>
      <c r="E904" s="134" t="s">
        <v>917</v>
      </c>
      <c r="F904" s="135" t="s">
        <v>918</v>
      </c>
      <c r="G904" s="136" t="s">
        <v>401</v>
      </c>
      <c r="H904" s="137">
        <v>55.154000000000003</v>
      </c>
      <c r="I904" s="138"/>
      <c r="J904" s="139">
        <f>ROUND(I904*H904,2)</f>
        <v>0</v>
      </c>
      <c r="K904" s="135" t="s">
        <v>184</v>
      </c>
      <c r="L904" s="34"/>
      <c r="M904" s="140" t="s">
        <v>32</v>
      </c>
      <c r="N904" s="141" t="s">
        <v>50</v>
      </c>
      <c r="P904" s="142">
        <f>O904*H904</f>
        <v>0</v>
      </c>
      <c r="Q904" s="142">
        <v>0</v>
      </c>
      <c r="R904" s="142">
        <f>Q904*H904</f>
        <v>0</v>
      </c>
      <c r="S904" s="142">
        <v>0</v>
      </c>
      <c r="T904" s="143">
        <f>S904*H904</f>
        <v>0</v>
      </c>
      <c r="AR904" s="144" t="s">
        <v>648</v>
      </c>
      <c r="AT904" s="144" t="s">
        <v>180</v>
      </c>
      <c r="AU904" s="144" t="s">
        <v>88</v>
      </c>
      <c r="AY904" s="18" t="s">
        <v>178</v>
      </c>
      <c r="BE904" s="145">
        <f>IF(N904="základní",J904,0)</f>
        <v>0</v>
      </c>
      <c r="BF904" s="145">
        <f>IF(N904="snížená",J904,0)</f>
        <v>0</v>
      </c>
      <c r="BG904" s="145">
        <f>IF(N904="zákl. přenesená",J904,0)</f>
        <v>0</v>
      </c>
      <c r="BH904" s="145">
        <f>IF(N904="sníž. přenesená",J904,0)</f>
        <v>0</v>
      </c>
      <c r="BI904" s="145">
        <f>IF(N904="nulová",J904,0)</f>
        <v>0</v>
      </c>
      <c r="BJ904" s="18" t="s">
        <v>86</v>
      </c>
      <c r="BK904" s="145">
        <f>ROUND(I904*H904,2)</f>
        <v>0</v>
      </c>
      <c r="BL904" s="18" t="s">
        <v>648</v>
      </c>
      <c r="BM904" s="144" t="s">
        <v>3813</v>
      </c>
    </row>
    <row r="905" spans="2:65" s="1" customFormat="1" ht="10.199999999999999">
      <c r="B905" s="34"/>
      <c r="D905" s="146" t="s">
        <v>187</v>
      </c>
      <c r="F905" s="147" t="s">
        <v>920</v>
      </c>
      <c r="I905" s="148"/>
      <c r="L905" s="34"/>
      <c r="M905" s="149"/>
      <c r="T905" s="55"/>
      <c r="AT905" s="18" t="s">
        <v>187</v>
      </c>
      <c r="AU905" s="18" t="s">
        <v>88</v>
      </c>
    </row>
    <row r="906" spans="2:65" s="1" customFormat="1" ht="55.5" customHeight="1">
      <c r="B906" s="34"/>
      <c r="C906" s="133" t="s">
        <v>877</v>
      </c>
      <c r="D906" s="133" t="s">
        <v>180</v>
      </c>
      <c r="E906" s="134" t="s">
        <v>922</v>
      </c>
      <c r="F906" s="135" t="s">
        <v>923</v>
      </c>
      <c r="G906" s="136" t="s">
        <v>401</v>
      </c>
      <c r="H906" s="137">
        <v>165.46199999999999</v>
      </c>
      <c r="I906" s="138"/>
      <c r="J906" s="139">
        <f>ROUND(I906*H906,2)</f>
        <v>0</v>
      </c>
      <c r="K906" s="135" t="s">
        <v>184</v>
      </c>
      <c r="L906" s="34"/>
      <c r="M906" s="140" t="s">
        <v>32</v>
      </c>
      <c r="N906" s="141" t="s">
        <v>50</v>
      </c>
      <c r="P906" s="142">
        <f>O906*H906</f>
        <v>0</v>
      </c>
      <c r="Q906" s="142">
        <v>0</v>
      </c>
      <c r="R906" s="142">
        <f>Q906*H906</f>
        <v>0</v>
      </c>
      <c r="S906" s="142">
        <v>0</v>
      </c>
      <c r="T906" s="143">
        <f>S906*H906</f>
        <v>0</v>
      </c>
      <c r="AR906" s="144" t="s">
        <v>648</v>
      </c>
      <c r="AT906" s="144" t="s">
        <v>180</v>
      </c>
      <c r="AU906" s="144" t="s">
        <v>88</v>
      </c>
      <c r="AY906" s="18" t="s">
        <v>178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8" t="s">
        <v>86</v>
      </c>
      <c r="BK906" s="145">
        <f>ROUND(I906*H906,2)</f>
        <v>0</v>
      </c>
      <c r="BL906" s="18" t="s">
        <v>648</v>
      </c>
      <c r="BM906" s="144" t="s">
        <v>3814</v>
      </c>
    </row>
    <row r="907" spans="2:65" s="1" customFormat="1" ht="10.199999999999999">
      <c r="B907" s="34"/>
      <c r="D907" s="146" t="s">
        <v>187</v>
      </c>
      <c r="F907" s="147" t="s">
        <v>925</v>
      </c>
      <c r="I907" s="148"/>
      <c r="L907" s="34"/>
      <c r="M907" s="149"/>
      <c r="T907" s="55"/>
      <c r="AT907" s="18" t="s">
        <v>187</v>
      </c>
      <c r="AU907" s="18" t="s">
        <v>88</v>
      </c>
    </row>
    <row r="908" spans="2:65" s="13" customFormat="1" ht="10.199999999999999">
      <c r="B908" s="157"/>
      <c r="D908" s="151" t="s">
        <v>189</v>
      </c>
      <c r="F908" s="159" t="s">
        <v>3815</v>
      </c>
      <c r="H908" s="160">
        <v>165.46199999999999</v>
      </c>
      <c r="I908" s="161"/>
      <c r="L908" s="157"/>
      <c r="M908" s="189"/>
      <c r="N908" s="190"/>
      <c r="O908" s="190"/>
      <c r="P908" s="190"/>
      <c r="Q908" s="190"/>
      <c r="R908" s="190"/>
      <c r="S908" s="190"/>
      <c r="T908" s="191"/>
      <c r="AT908" s="158" t="s">
        <v>189</v>
      </c>
      <c r="AU908" s="158" t="s">
        <v>88</v>
      </c>
      <c r="AV908" s="13" t="s">
        <v>88</v>
      </c>
      <c r="AW908" s="13" t="s">
        <v>4</v>
      </c>
      <c r="AX908" s="13" t="s">
        <v>86</v>
      </c>
      <c r="AY908" s="158" t="s">
        <v>178</v>
      </c>
    </row>
    <row r="909" spans="2:65" s="1" customFormat="1" ht="6.9" customHeight="1">
      <c r="B909" s="43"/>
      <c r="C909" s="44"/>
      <c r="D909" s="44"/>
      <c r="E909" s="44"/>
      <c r="F909" s="44"/>
      <c r="G909" s="44"/>
      <c r="H909" s="44"/>
      <c r="I909" s="44"/>
      <c r="J909" s="44"/>
      <c r="K909" s="44"/>
      <c r="L909" s="34"/>
    </row>
  </sheetData>
  <sheetProtection algorithmName="SHA-512" hashValue="HiSHhqR5ggCLGxNSd6oYySHSwrBAQA63q2+2LJC8iWdoMDFfNOPB63SWuT6255CvPeOEMVJUL8e5Sw094ea9cw==" saltValue="xtrgc13hWEzF1+Y3bHSNpS2d9KX9GXJt9WEhloPu95FB1cOHMxDedWSdkUXfY0Q2WvJdP5VzJF/t4JwX78Eceg==" spinCount="100000" sheet="1" objects="1" scenarios="1" formatColumns="0" formatRows="0" autoFilter="0"/>
  <autoFilter ref="C95:K908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700-000000000000}"/>
    <hyperlink ref="F105" r:id="rId2" xr:uid="{00000000-0004-0000-0700-000001000000}"/>
    <hyperlink ref="F110" r:id="rId3" xr:uid="{00000000-0004-0000-0700-000002000000}"/>
    <hyperlink ref="F121" r:id="rId4" xr:uid="{00000000-0004-0000-0700-000003000000}"/>
    <hyperlink ref="F131" r:id="rId5" xr:uid="{00000000-0004-0000-0700-000004000000}"/>
    <hyperlink ref="F152" r:id="rId6" xr:uid="{00000000-0004-0000-0700-000005000000}"/>
    <hyperlink ref="F155" r:id="rId7" xr:uid="{00000000-0004-0000-0700-000006000000}"/>
    <hyperlink ref="F178" r:id="rId8" xr:uid="{00000000-0004-0000-0700-000007000000}"/>
    <hyperlink ref="F181" r:id="rId9" xr:uid="{00000000-0004-0000-0700-000008000000}"/>
    <hyperlink ref="F193" r:id="rId10" xr:uid="{00000000-0004-0000-0700-000009000000}"/>
    <hyperlink ref="F196" r:id="rId11" xr:uid="{00000000-0004-0000-0700-00000A000000}"/>
    <hyperlink ref="F204" r:id="rId12" xr:uid="{00000000-0004-0000-0700-00000B000000}"/>
    <hyperlink ref="F207" r:id="rId13" xr:uid="{00000000-0004-0000-0700-00000C000000}"/>
    <hyperlink ref="F219" r:id="rId14" xr:uid="{00000000-0004-0000-0700-00000D000000}"/>
    <hyperlink ref="F231" r:id="rId15" xr:uid="{00000000-0004-0000-0700-00000E000000}"/>
    <hyperlink ref="F244" r:id="rId16" xr:uid="{00000000-0004-0000-0700-00000F000000}"/>
    <hyperlink ref="F253" r:id="rId17" xr:uid="{00000000-0004-0000-0700-000010000000}"/>
    <hyperlink ref="F262" r:id="rId18" xr:uid="{00000000-0004-0000-0700-000011000000}"/>
    <hyperlink ref="F265" r:id="rId19" xr:uid="{00000000-0004-0000-0700-000012000000}"/>
    <hyperlink ref="F268" r:id="rId20" xr:uid="{00000000-0004-0000-0700-000013000000}"/>
    <hyperlink ref="F275" r:id="rId21" xr:uid="{00000000-0004-0000-0700-000014000000}"/>
    <hyperlink ref="F281" r:id="rId22" xr:uid="{00000000-0004-0000-0700-000015000000}"/>
    <hyperlink ref="F285" r:id="rId23" xr:uid="{00000000-0004-0000-0700-000016000000}"/>
    <hyperlink ref="F290" r:id="rId24" xr:uid="{00000000-0004-0000-0700-000017000000}"/>
    <hyperlink ref="F298" r:id="rId25" xr:uid="{00000000-0004-0000-0700-000018000000}"/>
    <hyperlink ref="F304" r:id="rId26" xr:uid="{00000000-0004-0000-0700-000019000000}"/>
    <hyperlink ref="F318" r:id="rId27" xr:uid="{00000000-0004-0000-0700-00001A000000}"/>
    <hyperlink ref="F326" r:id="rId28" xr:uid="{00000000-0004-0000-0700-00001B000000}"/>
    <hyperlink ref="F334" r:id="rId29" xr:uid="{00000000-0004-0000-0700-00001C000000}"/>
    <hyperlink ref="F354" r:id="rId30" xr:uid="{00000000-0004-0000-0700-00001D000000}"/>
    <hyperlink ref="F369" r:id="rId31" xr:uid="{00000000-0004-0000-0700-00001E000000}"/>
    <hyperlink ref="F378" r:id="rId32" xr:uid="{00000000-0004-0000-0700-00001F000000}"/>
    <hyperlink ref="F388" r:id="rId33" xr:uid="{00000000-0004-0000-0700-000020000000}"/>
    <hyperlink ref="F402" r:id="rId34" xr:uid="{00000000-0004-0000-0700-000021000000}"/>
    <hyperlink ref="F413" r:id="rId35" xr:uid="{00000000-0004-0000-0700-000022000000}"/>
    <hyperlink ref="F428" r:id="rId36" xr:uid="{00000000-0004-0000-0700-000023000000}"/>
    <hyperlink ref="F438" r:id="rId37" xr:uid="{00000000-0004-0000-0700-000024000000}"/>
    <hyperlink ref="F448" r:id="rId38" xr:uid="{00000000-0004-0000-0700-000025000000}"/>
    <hyperlink ref="F459" r:id="rId39" xr:uid="{00000000-0004-0000-0700-000026000000}"/>
    <hyperlink ref="F470" r:id="rId40" xr:uid="{00000000-0004-0000-0700-000027000000}"/>
    <hyperlink ref="F481" r:id="rId41" xr:uid="{00000000-0004-0000-0700-000028000000}"/>
    <hyperlink ref="F492" r:id="rId42" xr:uid="{00000000-0004-0000-0700-000029000000}"/>
    <hyperlink ref="F502" r:id="rId43" xr:uid="{00000000-0004-0000-0700-00002A000000}"/>
    <hyperlink ref="F512" r:id="rId44" xr:uid="{00000000-0004-0000-0700-00002B000000}"/>
    <hyperlink ref="F523" r:id="rId45" xr:uid="{00000000-0004-0000-0700-00002C000000}"/>
    <hyperlink ref="F529" r:id="rId46" xr:uid="{00000000-0004-0000-0700-00002D000000}"/>
    <hyperlink ref="F533" r:id="rId47" xr:uid="{00000000-0004-0000-0700-00002E000000}"/>
    <hyperlink ref="F536" r:id="rId48" xr:uid="{00000000-0004-0000-0700-00002F000000}"/>
    <hyperlink ref="F540" r:id="rId49" xr:uid="{00000000-0004-0000-0700-000030000000}"/>
    <hyperlink ref="F547" r:id="rId50" xr:uid="{00000000-0004-0000-0700-000031000000}"/>
    <hyperlink ref="F552" r:id="rId51" xr:uid="{00000000-0004-0000-0700-000032000000}"/>
    <hyperlink ref="F557" r:id="rId52" xr:uid="{00000000-0004-0000-0700-000033000000}"/>
    <hyperlink ref="F568" r:id="rId53" xr:uid="{00000000-0004-0000-0700-000034000000}"/>
    <hyperlink ref="F579" r:id="rId54" xr:uid="{00000000-0004-0000-0700-000035000000}"/>
    <hyperlink ref="F590" r:id="rId55" xr:uid="{00000000-0004-0000-0700-000036000000}"/>
    <hyperlink ref="F601" r:id="rId56" xr:uid="{00000000-0004-0000-0700-000037000000}"/>
    <hyperlink ref="F614" r:id="rId57" xr:uid="{00000000-0004-0000-0700-000038000000}"/>
    <hyperlink ref="F634" r:id="rId58" xr:uid="{00000000-0004-0000-0700-000039000000}"/>
    <hyperlink ref="F646" r:id="rId59" xr:uid="{00000000-0004-0000-0700-00003A000000}"/>
    <hyperlink ref="F656" r:id="rId60" xr:uid="{00000000-0004-0000-0700-00003B000000}"/>
    <hyperlink ref="F666" r:id="rId61" xr:uid="{00000000-0004-0000-0700-00003C000000}"/>
    <hyperlink ref="F676" r:id="rId62" xr:uid="{00000000-0004-0000-0700-00003D000000}"/>
    <hyperlink ref="F687" r:id="rId63" xr:uid="{00000000-0004-0000-0700-00003E000000}"/>
    <hyperlink ref="F701" r:id="rId64" xr:uid="{00000000-0004-0000-0700-00003F000000}"/>
    <hyperlink ref="F711" r:id="rId65" xr:uid="{00000000-0004-0000-0700-000040000000}"/>
    <hyperlink ref="F726" r:id="rId66" xr:uid="{00000000-0004-0000-0700-000041000000}"/>
    <hyperlink ref="F734" r:id="rId67" xr:uid="{00000000-0004-0000-0700-000042000000}"/>
    <hyperlink ref="F749" r:id="rId68" xr:uid="{00000000-0004-0000-0700-000043000000}"/>
    <hyperlink ref="F763" r:id="rId69" xr:uid="{00000000-0004-0000-0700-000044000000}"/>
    <hyperlink ref="F770" r:id="rId70" xr:uid="{00000000-0004-0000-0700-000045000000}"/>
    <hyperlink ref="F783" r:id="rId71" xr:uid="{00000000-0004-0000-0700-000046000000}"/>
    <hyperlink ref="F790" r:id="rId72" xr:uid="{00000000-0004-0000-0700-000047000000}"/>
    <hyperlink ref="F802" r:id="rId73" xr:uid="{00000000-0004-0000-0700-000048000000}"/>
    <hyperlink ref="F819" r:id="rId74" xr:uid="{00000000-0004-0000-0700-000049000000}"/>
    <hyperlink ref="F837" r:id="rId75" xr:uid="{00000000-0004-0000-0700-00004A000000}"/>
    <hyperlink ref="F848" r:id="rId76" xr:uid="{00000000-0004-0000-0700-00004B000000}"/>
    <hyperlink ref="F855" r:id="rId77" xr:uid="{00000000-0004-0000-0700-00004C000000}"/>
    <hyperlink ref="F864" r:id="rId78" xr:uid="{00000000-0004-0000-0700-00004D000000}"/>
    <hyperlink ref="F873" r:id="rId79" xr:uid="{00000000-0004-0000-0700-00004E000000}"/>
    <hyperlink ref="F875" r:id="rId80" xr:uid="{00000000-0004-0000-0700-00004F000000}"/>
    <hyperlink ref="F879" r:id="rId81" xr:uid="{00000000-0004-0000-0700-000050000000}"/>
    <hyperlink ref="F891" r:id="rId82" xr:uid="{00000000-0004-0000-0700-000051000000}"/>
    <hyperlink ref="F900" r:id="rId83" xr:uid="{00000000-0004-0000-0700-000052000000}"/>
    <hyperlink ref="F902" r:id="rId84" xr:uid="{00000000-0004-0000-0700-000053000000}"/>
    <hyperlink ref="F905" r:id="rId85" xr:uid="{00000000-0004-0000-0700-000054000000}"/>
    <hyperlink ref="F907" r:id="rId86" xr:uid="{00000000-0004-0000-0700-00005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87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114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3816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ROUND((SUM(BE96:BE873)),  2)</f>
        <v>0</v>
      </c>
      <c r="I35" s="95">
        <v>0.21</v>
      </c>
      <c r="J35" s="85">
        <f>ROUND(((SUM(BE96:BE873))*I35),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ROUND((SUM(BF96:BF873)),  2)</f>
        <v>0</v>
      </c>
      <c r="I36" s="95">
        <v>0.15</v>
      </c>
      <c r="J36" s="85">
        <f>ROUND(((SUM(BF96:BF873))*I36),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ROUND((SUM(BG96:BG873)),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ROUND((SUM(BH96:BH873)),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ROUND((SUM(BI96:BI873)),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01.7 - stoka K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J347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J362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J441</f>
        <v>0</v>
      </c>
      <c r="L68" s="109"/>
    </row>
    <row r="69" spans="2:12" s="9" customFormat="1" ht="19.95" customHeight="1">
      <c r="B69" s="109"/>
      <c r="D69" s="110" t="s">
        <v>158</v>
      </c>
      <c r="E69" s="111"/>
      <c r="F69" s="111"/>
      <c r="G69" s="111"/>
      <c r="H69" s="111"/>
      <c r="I69" s="111"/>
      <c r="J69" s="112">
        <f>J539</f>
        <v>0</v>
      </c>
      <c r="L69" s="109"/>
    </row>
    <row r="70" spans="2:12" s="9" customFormat="1" ht="19.95" customHeight="1">
      <c r="B70" s="109"/>
      <c r="D70" s="110" t="s">
        <v>159</v>
      </c>
      <c r="E70" s="111"/>
      <c r="F70" s="111"/>
      <c r="G70" s="111"/>
      <c r="H70" s="111"/>
      <c r="I70" s="111"/>
      <c r="J70" s="112">
        <f>J726</f>
        <v>0</v>
      </c>
      <c r="L70" s="109"/>
    </row>
    <row r="71" spans="2:12" s="9" customFormat="1" ht="19.95" customHeight="1">
      <c r="B71" s="109"/>
      <c r="D71" s="110" t="s">
        <v>1215</v>
      </c>
      <c r="E71" s="111"/>
      <c r="F71" s="111"/>
      <c r="G71" s="111"/>
      <c r="H71" s="111"/>
      <c r="I71" s="111"/>
      <c r="J71" s="112">
        <f>J800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J839</f>
        <v>0</v>
      </c>
      <c r="L72" s="109"/>
    </row>
    <row r="73" spans="2:12" s="8" customFormat="1" ht="24.9" customHeight="1">
      <c r="B73" s="105"/>
      <c r="D73" s="106" t="s">
        <v>161</v>
      </c>
      <c r="E73" s="107"/>
      <c r="F73" s="107"/>
      <c r="G73" s="107"/>
      <c r="H73" s="107"/>
      <c r="I73" s="107"/>
      <c r="J73" s="108">
        <f>J844</f>
        <v>0</v>
      </c>
      <c r="L73" s="105"/>
    </row>
    <row r="74" spans="2:12" s="9" customFormat="1" ht="19.95" customHeight="1">
      <c r="B74" s="109"/>
      <c r="D74" s="110" t="s">
        <v>162</v>
      </c>
      <c r="E74" s="111"/>
      <c r="F74" s="111"/>
      <c r="G74" s="111"/>
      <c r="H74" s="111"/>
      <c r="I74" s="111"/>
      <c r="J74" s="112">
        <f>J845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145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01.7 - stoka K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P97+P844</f>
        <v>0</v>
      </c>
      <c r="Q96" s="52"/>
      <c r="R96" s="118">
        <f>R97+R844</f>
        <v>122.83402679999998</v>
      </c>
      <c r="S96" s="52"/>
      <c r="T96" s="119">
        <f>T97+T844</f>
        <v>277.12484999999998</v>
      </c>
      <c r="AT96" s="18" t="s">
        <v>78</v>
      </c>
      <c r="AU96" s="18" t="s">
        <v>151</v>
      </c>
      <c r="BK96" s="120">
        <f>BK97+BK844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P98+P347+P362+P441+P539+P726+P800+P839</f>
        <v>0</v>
      </c>
      <c r="R97" s="127">
        <f>R98+R347+R362+R441+R539+R726+R800+R839</f>
        <v>72.875988799999988</v>
      </c>
      <c r="T97" s="128">
        <f>T98+T347+T362+T441+T539+T726+T800+T839</f>
        <v>221.25184999999996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BK98+BK347+BK362+BK441+BK539+BK726+BK800+BK839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SUM(P99:P346)</f>
        <v>0</v>
      </c>
      <c r="R98" s="127">
        <f>SUM(R99:R346)</f>
        <v>0.85427970000000009</v>
      </c>
      <c r="T98" s="128">
        <f>SUM(T99:T346)</f>
        <v>215.21194999999997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SUM(BK99:BK346)</f>
        <v>0</v>
      </c>
    </row>
    <row r="99" spans="2:65" s="1" customFormat="1" ht="55.5" customHeight="1">
      <c r="B99" s="34"/>
      <c r="C99" s="133" t="s">
        <v>86</v>
      </c>
      <c r="D99" s="133" t="s">
        <v>180</v>
      </c>
      <c r="E99" s="134" t="s">
        <v>3817</v>
      </c>
      <c r="F99" s="135" t="s">
        <v>3818</v>
      </c>
      <c r="G99" s="136" t="s">
        <v>234</v>
      </c>
      <c r="H99" s="137">
        <v>130.41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0</v>
      </c>
      <c r="R99" s="142">
        <f>Q99*H99</f>
        <v>0</v>
      </c>
      <c r="S99" s="142">
        <v>0.29499999999999998</v>
      </c>
      <c r="T99" s="143">
        <f>S99*H99</f>
        <v>38.470949999999995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3819</v>
      </c>
    </row>
    <row r="100" spans="2:65" s="1" customFormat="1" ht="10.199999999999999">
      <c r="B100" s="34"/>
      <c r="D100" s="146" t="s">
        <v>187</v>
      </c>
      <c r="F100" s="147" t="s">
        <v>3820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190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2" customFormat="1" ht="10.199999999999999">
      <c r="B102" s="150"/>
      <c r="D102" s="151" t="s">
        <v>189</v>
      </c>
      <c r="E102" s="152" t="s">
        <v>32</v>
      </c>
      <c r="F102" s="153" t="s">
        <v>3821</v>
      </c>
      <c r="H102" s="152" t="s">
        <v>32</v>
      </c>
      <c r="I102" s="154"/>
      <c r="L102" s="150"/>
      <c r="M102" s="155"/>
      <c r="T102" s="156"/>
      <c r="AT102" s="152" t="s">
        <v>189</v>
      </c>
      <c r="AU102" s="152" t="s">
        <v>88</v>
      </c>
      <c r="AV102" s="12" t="s">
        <v>86</v>
      </c>
      <c r="AW102" s="12" t="s">
        <v>41</v>
      </c>
      <c r="AX102" s="12" t="s">
        <v>79</v>
      </c>
      <c r="AY102" s="152" t="s">
        <v>178</v>
      </c>
    </row>
    <row r="103" spans="2:65" s="12" customFormat="1" ht="10.199999999999999">
      <c r="B103" s="150"/>
      <c r="D103" s="151" t="s">
        <v>189</v>
      </c>
      <c r="E103" s="152" t="s">
        <v>32</v>
      </c>
      <c r="F103" s="153" t="s">
        <v>3822</v>
      </c>
      <c r="H103" s="152" t="s">
        <v>32</v>
      </c>
      <c r="I103" s="154"/>
      <c r="L103" s="150"/>
      <c r="M103" s="155"/>
      <c r="T103" s="156"/>
      <c r="AT103" s="152" t="s">
        <v>189</v>
      </c>
      <c r="AU103" s="152" t="s">
        <v>88</v>
      </c>
      <c r="AV103" s="12" t="s">
        <v>86</v>
      </c>
      <c r="AW103" s="12" t="s">
        <v>41</v>
      </c>
      <c r="AX103" s="12" t="s">
        <v>79</v>
      </c>
      <c r="AY103" s="152" t="s">
        <v>178</v>
      </c>
    </row>
    <row r="104" spans="2:65" s="12" customFormat="1" ht="10.199999999999999">
      <c r="B104" s="150"/>
      <c r="D104" s="151" t="s">
        <v>189</v>
      </c>
      <c r="E104" s="152" t="s">
        <v>32</v>
      </c>
      <c r="F104" s="153" t="s">
        <v>3823</v>
      </c>
      <c r="H104" s="152" t="s">
        <v>32</v>
      </c>
      <c r="I104" s="154"/>
      <c r="L104" s="150"/>
      <c r="M104" s="155"/>
      <c r="T104" s="156"/>
      <c r="AT104" s="152" t="s">
        <v>189</v>
      </c>
      <c r="AU104" s="152" t="s">
        <v>88</v>
      </c>
      <c r="AV104" s="12" t="s">
        <v>86</v>
      </c>
      <c r="AW104" s="12" t="s">
        <v>41</v>
      </c>
      <c r="AX104" s="12" t="s">
        <v>79</v>
      </c>
      <c r="AY104" s="152" t="s">
        <v>178</v>
      </c>
    </row>
    <row r="105" spans="2:65" s="13" customFormat="1" ht="10.199999999999999">
      <c r="B105" s="157"/>
      <c r="D105" s="151" t="s">
        <v>189</v>
      </c>
      <c r="E105" s="158" t="s">
        <v>32</v>
      </c>
      <c r="F105" s="159" t="s">
        <v>3824</v>
      </c>
      <c r="H105" s="160">
        <v>130.41</v>
      </c>
      <c r="I105" s="161"/>
      <c r="L105" s="157"/>
      <c r="M105" s="162"/>
      <c r="T105" s="163"/>
      <c r="AT105" s="158" t="s">
        <v>189</v>
      </c>
      <c r="AU105" s="158" t="s">
        <v>88</v>
      </c>
      <c r="AV105" s="13" t="s">
        <v>88</v>
      </c>
      <c r="AW105" s="13" t="s">
        <v>41</v>
      </c>
      <c r="AX105" s="13" t="s">
        <v>79</v>
      </c>
      <c r="AY105" s="158" t="s">
        <v>178</v>
      </c>
    </row>
    <row r="106" spans="2:65" s="14" customFormat="1" ht="10.199999999999999">
      <c r="B106" s="164"/>
      <c r="D106" s="151" t="s">
        <v>189</v>
      </c>
      <c r="E106" s="165" t="s">
        <v>32</v>
      </c>
      <c r="F106" s="166" t="s">
        <v>192</v>
      </c>
      <c r="H106" s="167">
        <v>130.41</v>
      </c>
      <c r="I106" s="168"/>
      <c r="L106" s="164"/>
      <c r="M106" s="169"/>
      <c r="T106" s="170"/>
      <c r="AT106" s="165" t="s">
        <v>189</v>
      </c>
      <c r="AU106" s="165" t="s">
        <v>88</v>
      </c>
      <c r="AV106" s="14" t="s">
        <v>185</v>
      </c>
      <c r="AW106" s="14" t="s">
        <v>41</v>
      </c>
      <c r="AX106" s="14" t="s">
        <v>86</v>
      </c>
      <c r="AY106" s="165" t="s">
        <v>178</v>
      </c>
    </row>
    <row r="107" spans="2:65" s="1" customFormat="1" ht="66.75" customHeight="1">
      <c r="B107" s="34"/>
      <c r="C107" s="133" t="s">
        <v>88</v>
      </c>
      <c r="D107" s="133" t="s">
        <v>180</v>
      </c>
      <c r="E107" s="134" t="s">
        <v>512</v>
      </c>
      <c r="F107" s="135" t="s">
        <v>513</v>
      </c>
      <c r="G107" s="136" t="s">
        <v>234</v>
      </c>
      <c r="H107" s="137">
        <v>185.9</v>
      </c>
      <c r="I107" s="138"/>
      <c r="J107" s="139">
        <f>ROUND(I107*H107,2)</f>
        <v>0</v>
      </c>
      <c r="K107" s="135" t="s">
        <v>184</v>
      </c>
      <c r="L107" s="34"/>
      <c r="M107" s="140" t="s">
        <v>32</v>
      </c>
      <c r="N107" s="141" t="s">
        <v>50</v>
      </c>
      <c r="P107" s="142">
        <f>O107*H107</f>
        <v>0</v>
      </c>
      <c r="Q107" s="142">
        <v>0</v>
      </c>
      <c r="R107" s="142">
        <f>Q107*H107</f>
        <v>0</v>
      </c>
      <c r="S107" s="142">
        <v>0.57999999999999996</v>
      </c>
      <c r="T107" s="143">
        <f>S107*H107</f>
        <v>107.822</v>
      </c>
      <c r="AR107" s="144" t="s">
        <v>185</v>
      </c>
      <c r="AT107" s="144" t="s">
        <v>180</v>
      </c>
      <c r="AU107" s="144" t="s">
        <v>88</v>
      </c>
      <c r="AY107" s="18" t="s">
        <v>178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86</v>
      </c>
      <c r="BK107" s="145">
        <f>ROUND(I107*H107,2)</f>
        <v>0</v>
      </c>
      <c r="BL107" s="18" t="s">
        <v>185</v>
      </c>
      <c r="BM107" s="144" t="s">
        <v>3825</v>
      </c>
    </row>
    <row r="108" spans="2:65" s="1" customFormat="1" ht="10.199999999999999">
      <c r="B108" s="34"/>
      <c r="D108" s="146" t="s">
        <v>187</v>
      </c>
      <c r="F108" s="147" t="s">
        <v>515</v>
      </c>
      <c r="I108" s="148"/>
      <c r="L108" s="34"/>
      <c r="M108" s="149"/>
      <c r="T108" s="55"/>
      <c r="AT108" s="18" t="s">
        <v>187</v>
      </c>
      <c r="AU108" s="18" t="s">
        <v>88</v>
      </c>
    </row>
    <row r="109" spans="2:65" s="12" customFormat="1" ht="10.199999999999999">
      <c r="B109" s="150"/>
      <c r="D109" s="151" t="s">
        <v>189</v>
      </c>
      <c r="E109" s="152" t="s">
        <v>32</v>
      </c>
      <c r="F109" s="153" t="s">
        <v>190</v>
      </c>
      <c r="H109" s="152" t="s">
        <v>32</v>
      </c>
      <c r="I109" s="154"/>
      <c r="L109" s="150"/>
      <c r="M109" s="155"/>
      <c r="T109" s="156"/>
      <c r="AT109" s="152" t="s">
        <v>189</v>
      </c>
      <c r="AU109" s="152" t="s">
        <v>88</v>
      </c>
      <c r="AV109" s="12" t="s">
        <v>86</v>
      </c>
      <c r="AW109" s="12" t="s">
        <v>41</v>
      </c>
      <c r="AX109" s="12" t="s">
        <v>79</v>
      </c>
      <c r="AY109" s="152" t="s">
        <v>178</v>
      </c>
    </row>
    <row r="110" spans="2:65" s="12" customFormat="1" ht="10.199999999999999">
      <c r="B110" s="150"/>
      <c r="D110" s="151" t="s">
        <v>189</v>
      </c>
      <c r="E110" s="152" t="s">
        <v>32</v>
      </c>
      <c r="F110" s="153" t="s">
        <v>3821</v>
      </c>
      <c r="H110" s="152" t="s">
        <v>32</v>
      </c>
      <c r="I110" s="154"/>
      <c r="L110" s="150"/>
      <c r="M110" s="155"/>
      <c r="T110" s="156"/>
      <c r="AT110" s="152" t="s">
        <v>189</v>
      </c>
      <c r="AU110" s="152" t="s">
        <v>88</v>
      </c>
      <c r="AV110" s="12" t="s">
        <v>86</v>
      </c>
      <c r="AW110" s="12" t="s">
        <v>41</v>
      </c>
      <c r="AX110" s="12" t="s">
        <v>79</v>
      </c>
      <c r="AY110" s="152" t="s">
        <v>178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3822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3826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3" customFormat="1" ht="10.199999999999999">
      <c r="B113" s="157"/>
      <c r="D113" s="151" t="s">
        <v>189</v>
      </c>
      <c r="E113" s="158" t="s">
        <v>32</v>
      </c>
      <c r="F113" s="159" t="s">
        <v>3827</v>
      </c>
      <c r="H113" s="160">
        <v>53.13</v>
      </c>
      <c r="I113" s="161"/>
      <c r="L113" s="157"/>
      <c r="M113" s="162"/>
      <c r="T113" s="163"/>
      <c r="AT113" s="158" t="s">
        <v>189</v>
      </c>
      <c r="AU113" s="158" t="s">
        <v>88</v>
      </c>
      <c r="AV113" s="13" t="s">
        <v>88</v>
      </c>
      <c r="AW113" s="13" t="s">
        <v>41</v>
      </c>
      <c r="AX113" s="13" t="s">
        <v>79</v>
      </c>
      <c r="AY113" s="158" t="s">
        <v>178</v>
      </c>
    </row>
    <row r="114" spans="2:65" s="12" customFormat="1" ht="10.199999999999999">
      <c r="B114" s="150"/>
      <c r="D114" s="151" t="s">
        <v>189</v>
      </c>
      <c r="E114" s="152" t="s">
        <v>32</v>
      </c>
      <c r="F114" s="153" t="s">
        <v>3828</v>
      </c>
      <c r="H114" s="152" t="s">
        <v>32</v>
      </c>
      <c r="I114" s="154"/>
      <c r="L114" s="150"/>
      <c r="M114" s="155"/>
      <c r="T114" s="156"/>
      <c r="AT114" s="152" t="s">
        <v>189</v>
      </c>
      <c r="AU114" s="152" t="s">
        <v>88</v>
      </c>
      <c r="AV114" s="12" t="s">
        <v>86</v>
      </c>
      <c r="AW114" s="12" t="s">
        <v>41</v>
      </c>
      <c r="AX114" s="12" t="s">
        <v>79</v>
      </c>
      <c r="AY114" s="152" t="s">
        <v>178</v>
      </c>
    </row>
    <row r="115" spans="2:65" s="13" customFormat="1" ht="10.199999999999999">
      <c r="B115" s="157"/>
      <c r="D115" s="151" t="s">
        <v>189</v>
      </c>
      <c r="E115" s="158" t="s">
        <v>32</v>
      </c>
      <c r="F115" s="159" t="s">
        <v>3829</v>
      </c>
      <c r="H115" s="160">
        <v>94.27</v>
      </c>
      <c r="I115" s="161"/>
      <c r="L115" s="157"/>
      <c r="M115" s="162"/>
      <c r="T115" s="163"/>
      <c r="AT115" s="158" t="s">
        <v>189</v>
      </c>
      <c r="AU115" s="158" t="s">
        <v>88</v>
      </c>
      <c r="AV115" s="13" t="s">
        <v>88</v>
      </c>
      <c r="AW115" s="13" t="s">
        <v>41</v>
      </c>
      <c r="AX115" s="13" t="s">
        <v>79</v>
      </c>
      <c r="AY115" s="158" t="s">
        <v>178</v>
      </c>
    </row>
    <row r="116" spans="2:65" s="13" customFormat="1" ht="10.199999999999999">
      <c r="B116" s="157"/>
      <c r="D116" s="151" t="s">
        <v>189</v>
      </c>
      <c r="E116" s="158" t="s">
        <v>32</v>
      </c>
      <c r="F116" s="159" t="s">
        <v>3830</v>
      </c>
      <c r="H116" s="160">
        <v>38.5</v>
      </c>
      <c r="I116" s="161"/>
      <c r="L116" s="157"/>
      <c r="M116" s="162"/>
      <c r="T116" s="163"/>
      <c r="AT116" s="158" t="s">
        <v>189</v>
      </c>
      <c r="AU116" s="158" t="s">
        <v>88</v>
      </c>
      <c r="AV116" s="13" t="s">
        <v>88</v>
      </c>
      <c r="AW116" s="13" t="s">
        <v>41</v>
      </c>
      <c r="AX116" s="13" t="s">
        <v>79</v>
      </c>
      <c r="AY116" s="158" t="s">
        <v>178</v>
      </c>
    </row>
    <row r="117" spans="2:65" s="14" customFormat="1" ht="10.199999999999999">
      <c r="B117" s="164"/>
      <c r="D117" s="151" t="s">
        <v>189</v>
      </c>
      <c r="E117" s="165" t="s">
        <v>32</v>
      </c>
      <c r="F117" s="166" t="s">
        <v>192</v>
      </c>
      <c r="H117" s="167">
        <v>185.9</v>
      </c>
      <c r="I117" s="168"/>
      <c r="L117" s="164"/>
      <c r="M117" s="169"/>
      <c r="T117" s="170"/>
      <c r="AT117" s="165" t="s">
        <v>189</v>
      </c>
      <c r="AU117" s="165" t="s">
        <v>88</v>
      </c>
      <c r="AV117" s="14" t="s">
        <v>185</v>
      </c>
      <c r="AW117" s="14" t="s">
        <v>41</v>
      </c>
      <c r="AX117" s="14" t="s">
        <v>86</v>
      </c>
      <c r="AY117" s="165" t="s">
        <v>178</v>
      </c>
    </row>
    <row r="118" spans="2:65" s="1" customFormat="1" ht="55.5" customHeight="1">
      <c r="B118" s="34"/>
      <c r="C118" s="133" t="s">
        <v>199</v>
      </c>
      <c r="D118" s="133" t="s">
        <v>180</v>
      </c>
      <c r="E118" s="134" t="s">
        <v>519</v>
      </c>
      <c r="F118" s="135" t="s">
        <v>520</v>
      </c>
      <c r="G118" s="136" t="s">
        <v>234</v>
      </c>
      <c r="H118" s="137">
        <v>158.47999999999999</v>
      </c>
      <c r="I118" s="138"/>
      <c r="J118" s="139">
        <f>ROUND(I118*H118,2)</f>
        <v>0</v>
      </c>
      <c r="K118" s="135" t="s">
        <v>184</v>
      </c>
      <c r="L118" s="34"/>
      <c r="M118" s="140" t="s">
        <v>32</v>
      </c>
      <c r="N118" s="141" t="s">
        <v>50</v>
      </c>
      <c r="P118" s="142">
        <f>O118*H118</f>
        <v>0</v>
      </c>
      <c r="Q118" s="142">
        <v>0</v>
      </c>
      <c r="R118" s="142">
        <f>Q118*H118</f>
        <v>0</v>
      </c>
      <c r="S118" s="142">
        <v>9.8000000000000004E-2</v>
      </c>
      <c r="T118" s="143">
        <f>S118*H118</f>
        <v>15.531039999999999</v>
      </c>
      <c r="AR118" s="144" t="s">
        <v>185</v>
      </c>
      <c r="AT118" s="144" t="s">
        <v>180</v>
      </c>
      <c r="AU118" s="144" t="s">
        <v>88</v>
      </c>
      <c r="AY118" s="18" t="s">
        <v>178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86</v>
      </c>
      <c r="BK118" s="145">
        <f>ROUND(I118*H118,2)</f>
        <v>0</v>
      </c>
      <c r="BL118" s="18" t="s">
        <v>185</v>
      </c>
      <c r="BM118" s="144" t="s">
        <v>3831</v>
      </c>
    </row>
    <row r="119" spans="2:65" s="1" customFormat="1" ht="10.199999999999999">
      <c r="B119" s="34"/>
      <c r="D119" s="146" t="s">
        <v>187</v>
      </c>
      <c r="F119" s="147" t="s">
        <v>522</v>
      </c>
      <c r="I119" s="148"/>
      <c r="L119" s="34"/>
      <c r="M119" s="149"/>
      <c r="T119" s="55"/>
      <c r="AT119" s="18" t="s">
        <v>187</v>
      </c>
      <c r="AU119" s="18" t="s">
        <v>88</v>
      </c>
    </row>
    <row r="120" spans="2:65" s="12" customFormat="1" ht="10.199999999999999">
      <c r="B120" s="150"/>
      <c r="D120" s="151" t="s">
        <v>189</v>
      </c>
      <c r="E120" s="152" t="s">
        <v>32</v>
      </c>
      <c r="F120" s="153" t="s">
        <v>190</v>
      </c>
      <c r="H120" s="152" t="s">
        <v>32</v>
      </c>
      <c r="I120" s="154"/>
      <c r="L120" s="150"/>
      <c r="M120" s="155"/>
      <c r="T120" s="156"/>
      <c r="AT120" s="152" t="s">
        <v>189</v>
      </c>
      <c r="AU120" s="152" t="s">
        <v>88</v>
      </c>
      <c r="AV120" s="12" t="s">
        <v>86</v>
      </c>
      <c r="AW120" s="12" t="s">
        <v>41</v>
      </c>
      <c r="AX120" s="12" t="s">
        <v>79</v>
      </c>
      <c r="AY120" s="152" t="s">
        <v>178</v>
      </c>
    </row>
    <row r="121" spans="2:65" s="12" customFormat="1" ht="10.199999999999999">
      <c r="B121" s="150"/>
      <c r="D121" s="151" t="s">
        <v>189</v>
      </c>
      <c r="E121" s="152" t="s">
        <v>32</v>
      </c>
      <c r="F121" s="153" t="s">
        <v>3821</v>
      </c>
      <c r="H121" s="152" t="s">
        <v>32</v>
      </c>
      <c r="I121" s="154"/>
      <c r="L121" s="150"/>
      <c r="M121" s="155"/>
      <c r="T121" s="156"/>
      <c r="AT121" s="152" t="s">
        <v>189</v>
      </c>
      <c r="AU121" s="152" t="s">
        <v>88</v>
      </c>
      <c r="AV121" s="12" t="s">
        <v>86</v>
      </c>
      <c r="AW121" s="12" t="s">
        <v>41</v>
      </c>
      <c r="AX121" s="12" t="s">
        <v>79</v>
      </c>
      <c r="AY121" s="152" t="s">
        <v>178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3822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3826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2" customFormat="1" ht="10.199999999999999">
      <c r="B124" s="150"/>
      <c r="D124" s="151" t="s">
        <v>189</v>
      </c>
      <c r="E124" s="152" t="s">
        <v>32</v>
      </c>
      <c r="F124" s="153" t="s">
        <v>3828</v>
      </c>
      <c r="H124" s="152" t="s">
        <v>32</v>
      </c>
      <c r="I124" s="154"/>
      <c r="L124" s="150"/>
      <c r="M124" s="155"/>
      <c r="T124" s="156"/>
      <c r="AT124" s="152" t="s">
        <v>189</v>
      </c>
      <c r="AU124" s="152" t="s">
        <v>88</v>
      </c>
      <c r="AV124" s="12" t="s">
        <v>86</v>
      </c>
      <c r="AW124" s="12" t="s">
        <v>41</v>
      </c>
      <c r="AX124" s="12" t="s">
        <v>79</v>
      </c>
      <c r="AY124" s="152" t="s">
        <v>178</v>
      </c>
    </row>
    <row r="125" spans="2:65" s="13" customFormat="1" ht="10.199999999999999">
      <c r="B125" s="157"/>
      <c r="D125" s="151" t="s">
        <v>189</v>
      </c>
      <c r="E125" s="158" t="s">
        <v>32</v>
      </c>
      <c r="F125" s="159" t="s">
        <v>3832</v>
      </c>
      <c r="H125" s="160">
        <v>119.98</v>
      </c>
      <c r="I125" s="161"/>
      <c r="L125" s="157"/>
      <c r="M125" s="162"/>
      <c r="T125" s="163"/>
      <c r="AT125" s="158" t="s">
        <v>189</v>
      </c>
      <c r="AU125" s="158" t="s">
        <v>88</v>
      </c>
      <c r="AV125" s="13" t="s">
        <v>88</v>
      </c>
      <c r="AW125" s="13" t="s">
        <v>41</v>
      </c>
      <c r="AX125" s="13" t="s">
        <v>79</v>
      </c>
      <c r="AY125" s="158" t="s">
        <v>178</v>
      </c>
    </row>
    <row r="126" spans="2:65" s="13" customFormat="1" ht="10.199999999999999">
      <c r="B126" s="157"/>
      <c r="D126" s="151" t="s">
        <v>189</v>
      </c>
      <c r="E126" s="158" t="s">
        <v>32</v>
      </c>
      <c r="F126" s="159" t="s">
        <v>3830</v>
      </c>
      <c r="H126" s="160">
        <v>38.5</v>
      </c>
      <c r="I126" s="161"/>
      <c r="L126" s="157"/>
      <c r="M126" s="162"/>
      <c r="T126" s="163"/>
      <c r="AT126" s="158" t="s">
        <v>189</v>
      </c>
      <c r="AU126" s="158" t="s">
        <v>88</v>
      </c>
      <c r="AV126" s="13" t="s">
        <v>88</v>
      </c>
      <c r="AW126" s="13" t="s">
        <v>41</v>
      </c>
      <c r="AX126" s="13" t="s">
        <v>79</v>
      </c>
      <c r="AY126" s="158" t="s">
        <v>178</v>
      </c>
    </row>
    <row r="127" spans="2:65" s="14" customFormat="1" ht="10.199999999999999">
      <c r="B127" s="164"/>
      <c r="D127" s="151" t="s">
        <v>189</v>
      </c>
      <c r="E127" s="165" t="s">
        <v>32</v>
      </c>
      <c r="F127" s="166" t="s">
        <v>192</v>
      </c>
      <c r="H127" s="167">
        <v>158.47999999999999</v>
      </c>
      <c r="I127" s="168"/>
      <c r="L127" s="164"/>
      <c r="M127" s="169"/>
      <c r="T127" s="170"/>
      <c r="AT127" s="165" t="s">
        <v>189</v>
      </c>
      <c r="AU127" s="165" t="s">
        <v>88</v>
      </c>
      <c r="AV127" s="14" t="s">
        <v>185</v>
      </c>
      <c r="AW127" s="14" t="s">
        <v>41</v>
      </c>
      <c r="AX127" s="14" t="s">
        <v>86</v>
      </c>
      <c r="AY127" s="165" t="s">
        <v>178</v>
      </c>
    </row>
    <row r="128" spans="2:65" s="1" customFormat="1" ht="66.75" customHeight="1">
      <c r="B128" s="34"/>
      <c r="C128" s="133" t="s">
        <v>185</v>
      </c>
      <c r="D128" s="133" t="s">
        <v>180</v>
      </c>
      <c r="E128" s="134" t="s">
        <v>527</v>
      </c>
      <c r="F128" s="135" t="s">
        <v>528</v>
      </c>
      <c r="G128" s="136" t="s">
        <v>234</v>
      </c>
      <c r="H128" s="137">
        <v>158.47999999999999</v>
      </c>
      <c r="I128" s="138"/>
      <c r="J128" s="139">
        <f>ROUND(I128*H128,2)</f>
        <v>0</v>
      </c>
      <c r="K128" s="135" t="s">
        <v>184</v>
      </c>
      <c r="L128" s="34"/>
      <c r="M128" s="140" t="s">
        <v>32</v>
      </c>
      <c r="N128" s="141" t="s">
        <v>50</v>
      </c>
      <c r="P128" s="142">
        <f>O128*H128</f>
        <v>0</v>
      </c>
      <c r="Q128" s="142">
        <v>0</v>
      </c>
      <c r="R128" s="142">
        <f>Q128*H128</f>
        <v>0</v>
      </c>
      <c r="S128" s="142">
        <v>0.22</v>
      </c>
      <c r="T128" s="143">
        <f>S128*H128</f>
        <v>34.865600000000001</v>
      </c>
      <c r="AR128" s="144" t="s">
        <v>185</v>
      </c>
      <c r="AT128" s="144" t="s">
        <v>180</v>
      </c>
      <c r="AU128" s="144" t="s">
        <v>88</v>
      </c>
      <c r="AY128" s="18" t="s">
        <v>178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86</v>
      </c>
      <c r="BK128" s="145">
        <f>ROUND(I128*H128,2)</f>
        <v>0</v>
      </c>
      <c r="BL128" s="18" t="s">
        <v>185</v>
      </c>
      <c r="BM128" s="144" t="s">
        <v>3833</v>
      </c>
    </row>
    <row r="129" spans="2:65" s="1" customFormat="1" ht="10.199999999999999">
      <c r="B129" s="34"/>
      <c r="D129" s="146" t="s">
        <v>187</v>
      </c>
      <c r="F129" s="147" t="s">
        <v>530</v>
      </c>
      <c r="I129" s="148"/>
      <c r="L129" s="34"/>
      <c r="M129" s="149"/>
      <c r="T129" s="55"/>
      <c r="AT129" s="18" t="s">
        <v>187</v>
      </c>
      <c r="AU129" s="18" t="s">
        <v>88</v>
      </c>
    </row>
    <row r="130" spans="2:65" s="12" customFormat="1" ht="10.199999999999999">
      <c r="B130" s="150"/>
      <c r="D130" s="151" t="s">
        <v>189</v>
      </c>
      <c r="E130" s="152" t="s">
        <v>32</v>
      </c>
      <c r="F130" s="153" t="s">
        <v>190</v>
      </c>
      <c r="H130" s="152" t="s">
        <v>32</v>
      </c>
      <c r="I130" s="154"/>
      <c r="L130" s="150"/>
      <c r="M130" s="155"/>
      <c r="T130" s="156"/>
      <c r="AT130" s="152" t="s">
        <v>189</v>
      </c>
      <c r="AU130" s="152" t="s">
        <v>88</v>
      </c>
      <c r="AV130" s="12" t="s">
        <v>86</v>
      </c>
      <c r="AW130" s="12" t="s">
        <v>41</v>
      </c>
      <c r="AX130" s="12" t="s">
        <v>79</v>
      </c>
      <c r="AY130" s="152" t="s">
        <v>178</v>
      </c>
    </row>
    <row r="131" spans="2:65" s="12" customFormat="1" ht="10.199999999999999">
      <c r="B131" s="150"/>
      <c r="D131" s="151" t="s">
        <v>189</v>
      </c>
      <c r="E131" s="152" t="s">
        <v>32</v>
      </c>
      <c r="F131" s="153" t="s">
        <v>3821</v>
      </c>
      <c r="H131" s="152" t="s">
        <v>32</v>
      </c>
      <c r="I131" s="154"/>
      <c r="L131" s="150"/>
      <c r="M131" s="155"/>
      <c r="T131" s="156"/>
      <c r="AT131" s="152" t="s">
        <v>189</v>
      </c>
      <c r="AU131" s="152" t="s">
        <v>88</v>
      </c>
      <c r="AV131" s="12" t="s">
        <v>86</v>
      </c>
      <c r="AW131" s="12" t="s">
        <v>41</v>
      </c>
      <c r="AX131" s="12" t="s">
        <v>79</v>
      </c>
      <c r="AY131" s="152" t="s">
        <v>178</v>
      </c>
    </row>
    <row r="132" spans="2:65" s="12" customFormat="1" ht="10.199999999999999">
      <c r="B132" s="150"/>
      <c r="D132" s="151" t="s">
        <v>189</v>
      </c>
      <c r="E132" s="152" t="s">
        <v>32</v>
      </c>
      <c r="F132" s="153" t="s">
        <v>3822</v>
      </c>
      <c r="H132" s="152" t="s">
        <v>32</v>
      </c>
      <c r="I132" s="154"/>
      <c r="L132" s="150"/>
      <c r="M132" s="155"/>
      <c r="T132" s="156"/>
      <c r="AT132" s="152" t="s">
        <v>189</v>
      </c>
      <c r="AU132" s="152" t="s">
        <v>88</v>
      </c>
      <c r="AV132" s="12" t="s">
        <v>86</v>
      </c>
      <c r="AW132" s="12" t="s">
        <v>41</v>
      </c>
      <c r="AX132" s="12" t="s">
        <v>79</v>
      </c>
      <c r="AY132" s="152" t="s">
        <v>178</v>
      </c>
    </row>
    <row r="133" spans="2:65" s="12" customFormat="1" ht="10.199999999999999">
      <c r="B133" s="150"/>
      <c r="D133" s="151" t="s">
        <v>189</v>
      </c>
      <c r="E133" s="152" t="s">
        <v>32</v>
      </c>
      <c r="F133" s="153" t="s">
        <v>3826</v>
      </c>
      <c r="H133" s="152" t="s">
        <v>32</v>
      </c>
      <c r="I133" s="154"/>
      <c r="L133" s="150"/>
      <c r="M133" s="155"/>
      <c r="T133" s="156"/>
      <c r="AT133" s="152" t="s">
        <v>189</v>
      </c>
      <c r="AU133" s="152" t="s">
        <v>88</v>
      </c>
      <c r="AV133" s="12" t="s">
        <v>86</v>
      </c>
      <c r="AW133" s="12" t="s">
        <v>41</v>
      </c>
      <c r="AX133" s="12" t="s">
        <v>79</v>
      </c>
      <c r="AY133" s="152" t="s">
        <v>178</v>
      </c>
    </row>
    <row r="134" spans="2:65" s="12" customFormat="1" ht="10.199999999999999">
      <c r="B134" s="150"/>
      <c r="D134" s="151" t="s">
        <v>189</v>
      </c>
      <c r="E134" s="152" t="s">
        <v>32</v>
      </c>
      <c r="F134" s="153" t="s">
        <v>3828</v>
      </c>
      <c r="H134" s="152" t="s">
        <v>32</v>
      </c>
      <c r="I134" s="154"/>
      <c r="L134" s="150"/>
      <c r="M134" s="155"/>
      <c r="T134" s="156"/>
      <c r="AT134" s="152" t="s">
        <v>189</v>
      </c>
      <c r="AU134" s="152" t="s">
        <v>88</v>
      </c>
      <c r="AV134" s="12" t="s">
        <v>86</v>
      </c>
      <c r="AW134" s="12" t="s">
        <v>41</v>
      </c>
      <c r="AX134" s="12" t="s">
        <v>79</v>
      </c>
      <c r="AY134" s="152" t="s">
        <v>178</v>
      </c>
    </row>
    <row r="135" spans="2:65" s="13" customFormat="1" ht="10.199999999999999">
      <c r="B135" s="157"/>
      <c r="D135" s="151" t="s">
        <v>189</v>
      </c>
      <c r="E135" s="158" t="s">
        <v>32</v>
      </c>
      <c r="F135" s="159" t="s">
        <v>3834</v>
      </c>
      <c r="H135" s="160">
        <v>119.98</v>
      </c>
      <c r="I135" s="161"/>
      <c r="L135" s="157"/>
      <c r="M135" s="162"/>
      <c r="T135" s="163"/>
      <c r="AT135" s="158" t="s">
        <v>189</v>
      </c>
      <c r="AU135" s="158" t="s">
        <v>88</v>
      </c>
      <c r="AV135" s="13" t="s">
        <v>88</v>
      </c>
      <c r="AW135" s="13" t="s">
        <v>41</v>
      </c>
      <c r="AX135" s="13" t="s">
        <v>79</v>
      </c>
      <c r="AY135" s="158" t="s">
        <v>178</v>
      </c>
    </row>
    <row r="136" spans="2:65" s="13" customFormat="1" ht="10.199999999999999">
      <c r="B136" s="157"/>
      <c r="D136" s="151" t="s">
        <v>189</v>
      </c>
      <c r="E136" s="158" t="s">
        <v>32</v>
      </c>
      <c r="F136" s="159" t="s">
        <v>3830</v>
      </c>
      <c r="H136" s="160">
        <v>38.5</v>
      </c>
      <c r="I136" s="161"/>
      <c r="L136" s="157"/>
      <c r="M136" s="162"/>
      <c r="T136" s="163"/>
      <c r="AT136" s="158" t="s">
        <v>189</v>
      </c>
      <c r="AU136" s="158" t="s">
        <v>88</v>
      </c>
      <c r="AV136" s="13" t="s">
        <v>88</v>
      </c>
      <c r="AW136" s="13" t="s">
        <v>41</v>
      </c>
      <c r="AX136" s="13" t="s">
        <v>79</v>
      </c>
      <c r="AY136" s="158" t="s">
        <v>178</v>
      </c>
    </row>
    <row r="137" spans="2:65" s="14" customFormat="1" ht="10.199999999999999">
      <c r="B137" s="164"/>
      <c r="D137" s="151" t="s">
        <v>189</v>
      </c>
      <c r="E137" s="165" t="s">
        <v>32</v>
      </c>
      <c r="F137" s="166" t="s">
        <v>192</v>
      </c>
      <c r="H137" s="167">
        <v>158.47999999999999</v>
      </c>
      <c r="I137" s="168"/>
      <c r="L137" s="164"/>
      <c r="M137" s="169"/>
      <c r="T137" s="170"/>
      <c r="AT137" s="165" t="s">
        <v>189</v>
      </c>
      <c r="AU137" s="165" t="s">
        <v>88</v>
      </c>
      <c r="AV137" s="14" t="s">
        <v>185</v>
      </c>
      <c r="AW137" s="14" t="s">
        <v>41</v>
      </c>
      <c r="AX137" s="14" t="s">
        <v>86</v>
      </c>
      <c r="AY137" s="165" t="s">
        <v>178</v>
      </c>
    </row>
    <row r="138" spans="2:65" s="1" customFormat="1" ht="44.25" customHeight="1">
      <c r="B138" s="34"/>
      <c r="C138" s="133" t="s">
        <v>216</v>
      </c>
      <c r="D138" s="133" t="s">
        <v>180</v>
      </c>
      <c r="E138" s="134" t="s">
        <v>533</v>
      </c>
      <c r="F138" s="135" t="s">
        <v>534</v>
      </c>
      <c r="G138" s="136" t="s">
        <v>234</v>
      </c>
      <c r="H138" s="137">
        <v>201.33</v>
      </c>
      <c r="I138" s="138"/>
      <c r="J138" s="139">
        <f>ROUND(I138*H138,2)</f>
        <v>0</v>
      </c>
      <c r="K138" s="135" t="s">
        <v>184</v>
      </c>
      <c r="L138" s="34"/>
      <c r="M138" s="140" t="s">
        <v>32</v>
      </c>
      <c r="N138" s="141" t="s">
        <v>50</v>
      </c>
      <c r="P138" s="142">
        <f>O138*H138</f>
        <v>0</v>
      </c>
      <c r="Q138" s="142">
        <v>3.0000000000000001E-5</v>
      </c>
      <c r="R138" s="142">
        <f>Q138*H138</f>
        <v>6.0399000000000008E-3</v>
      </c>
      <c r="S138" s="142">
        <v>9.1999999999999998E-2</v>
      </c>
      <c r="T138" s="143">
        <f>S138*H138</f>
        <v>18.522360000000003</v>
      </c>
      <c r="AR138" s="144" t="s">
        <v>185</v>
      </c>
      <c r="AT138" s="144" t="s">
        <v>180</v>
      </c>
      <c r="AU138" s="144" t="s">
        <v>88</v>
      </c>
      <c r="AY138" s="18" t="s">
        <v>178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86</v>
      </c>
      <c r="BK138" s="145">
        <f>ROUND(I138*H138,2)</f>
        <v>0</v>
      </c>
      <c r="BL138" s="18" t="s">
        <v>185</v>
      </c>
      <c r="BM138" s="144" t="s">
        <v>3835</v>
      </c>
    </row>
    <row r="139" spans="2:65" s="1" customFormat="1" ht="10.199999999999999">
      <c r="B139" s="34"/>
      <c r="D139" s="146" t="s">
        <v>187</v>
      </c>
      <c r="F139" s="147" t="s">
        <v>536</v>
      </c>
      <c r="I139" s="148"/>
      <c r="L139" s="34"/>
      <c r="M139" s="149"/>
      <c r="T139" s="55"/>
      <c r="AT139" s="18" t="s">
        <v>187</v>
      </c>
      <c r="AU139" s="18" t="s">
        <v>88</v>
      </c>
    </row>
    <row r="140" spans="2:65" s="12" customFormat="1" ht="10.199999999999999">
      <c r="B140" s="150"/>
      <c r="D140" s="151" t="s">
        <v>189</v>
      </c>
      <c r="E140" s="152" t="s">
        <v>32</v>
      </c>
      <c r="F140" s="153" t="s">
        <v>190</v>
      </c>
      <c r="H140" s="152" t="s">
        <v>32</v>
      </c>
      <c r="I140" s="154"/>
      <c r="L140" s="150"/>
      <c r="M140" s="155"/>
      <c r="T140" s="156"/>
      <c r="AT140" s="152" t="s">
        <v>189</v>
      </c>
      <c r="AU140" s="152" t="s">
        <v>88</v>
      </c>
      <c r="AV140" s="12" t="s">
        <v>86</v>
      </c>
      <c r="AW140" s="12" t="s">
        <v>41</v>
      </c>
      <c r="AX140" s="12" t="s">
        <v>79</v>
      </c>
      <c r="AY140" s="152" t="s">
        <v>178</v>
      </c>
    </row>
    <row r="141" spans="2:65" s="12" customFormat="1" ht="10.199999999999999">
      <c r="B141" s="150"/>
      <c r="D141" s="151" t="s">
        <v>189</v>
      </c>
      <c r="E141" s="152" t="s">
        <v>32</v>
      </c>
      <c r="F141" s="153" t="s">
        <v>3821</v>
      </c>
      <c r="H141" s="152" t="s">
        <v>32</v>
      </c>
      <c r="I141" s="154"/>
      <c r="L141" s="150"/>
      <c r="M141" s="155"/>
      <c r="T141" s="156"/>
      <c r="AT141" s="152" t="s">
        <v>189</v>
      </c>
      <c r="AU141" s="152" t="s">
        <v>88</v>
      </c>
      <c r="AV141" s="12" t="s">
        <v>86</v>
      </c>
      <c r="AW141" s="12" t="s">
        <v>41</v>
      </c>
      <c r="AX141" s="12" t="s">
        <v>79</v>
      </c>
      <c r="AY141" s="152" t="s">
        <v>178</v>
      </c>
    </row>
    <row r="142" spans="2:65" s="12" customFormat="1" ht="10.199999999999999">
      <c r="B142" s="150"/>
      <c r="D142" s="151" t="s">
        <v>189</v>
      </c>
      <c r="E142" s="152" t="s">
        <v>32</v>
      </c>
      <c r="F142" s="153" t="s">
        <v>3822</v>
      </c>
      <c r="H142" s="152" t="s">
        <v>32</v>
      </c>
      <c r="I142" s="154"/>
      <c r="L142" s="150"/>
      <c r="M142" s="155"/>
      <c r="T142" s="156"/>
      <c r="AT142" s="152" t="s">
        <v>189</v>
      </c>
      <c r="AU142" s="152" t="s">
        <v>88</v>
      </c>
      <c r="AV142" s="12" t="s">
        <v>86</v>
      </c>
      <c r="AW142" s="12" t="s">
        <v>41</v>
      </c>
      <c r="AX142" s="12" t="s">
        <v>79</v>
      </c>
      <c r="AY142" s="152" t="s">
        <v>178</v>
      </c>
    </row>
    <row r="143" spans="2:65" s="12" customFormat="1" ht="10.199999999999999">
      <c r="B143" s="150"/>
      <c r="D143" s="151" t="s">
        <v>189</v>
      </c>
      <c r="E143" s="152" t="s">
        <v>32</v>
      </c>
      <c r="F143" s="153" t="s">
        <v>3826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2" customFormat="1" ht="10.199999999999999">
      <c r="B144" s="150"/>
      <c r="D144" s="151" t="s">
        <v>189</v>
      </c>
      <c r="E144" s="152" t="s">
        <v>32</v>
      </c>
      <c r="F144" s="153" t="s">
        <v>3828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3" customFormat="1" ht="10.199999999999999">
      <c r="B145" s="157"/>
      <c r="D145" s="151" t="s">
        <v>189</v>
      </c>
      <c r="E145" s="158" t="s">
        <v>32</v>
      </c>
      <c r="F145" s="159" t="s">
        <v>3836</v>
      </c>
      <c r="H145" s="160">
        <v>162.83000000000001</v>
      </c>
      <c r="I145" s="161"/>
      <c r="L145" s="157"/>
      <c r="M145" s="162"/>
      <c r="T145" s="163"/>
      <c r="AT145" s="158" t="s">
        <v>189</v>
      </c>
      <c r="AU145" s="158" t="s">
        <v>88</v>
      </c>
      <c r="AV145" s="13" t="s">
        <v>88</v>
      </c>
      <c r="AW145" s="13" t="s">
        <v>41</v>
      </c>
      <c r="AX145" s="13" t="s">
        <v>79</v>
      </c>
      <c r="AY145" s="158" t="s">
        <v>178</v>
      </c>
    </row>
    <row r="146" spans="2:65" s="13" customFormat="1" ht="10.199999999999999">
      <c r="B146" s="157"/>
      <c r="D146" s="151" t="s">
        <v>189</v>
      </c>
      <c r="E146" s="158" t="s">
        <v>32</v>
      </c>
      <c r="F146" s="159" t="s">
        <v>3830</v>
      </c>
      <c r="H146" s="160">
        <v>38.5</v>
      </c>
      <c r="I146" s="161"/>
      <c r="L146" s="157"/>
      <c r="M146" s="162"/>
      <c r="T146" s="163"/>
      <c r="AT146" s="158" t="s">
        <v>189</v>
      </c>
      <c r="AU146" s="158" t="s">
        <v>88</v>
      </c>
      <c r="AV146" s="13" t="s">
        <v>88</v>
      </c>
      <c r="AW146" s="13" t="s">
        <v>41</v>
      </c>
      <c r="AX146" s="13" t="s">
        <v>79</v>
      </c>
      <c r="AY146" s="158" t="s">
        <v>178</v>
      </c>
    </row>
    <row r="147" spans="2:65" s="14" customFormat="1" ht="10.199999999999999">
      <c r="B147" s="164"/>
      <c r="D147" s="151" t="s">
        <v>189</v>
      </c>
      <c r="E147" s="165" t="s">
        <v>32</v>
      </c>
      <c r="F147" s="166" t="s">
        <v>192</v>
      </c>
      <c r="H147" s="167">
        <v>201.33</v>
      </c>
      <c r="I147" s="168"/>
      <c r="L147" s="164"/>
      <c r="M147" s="169"/>
      <c r="T147" s="170"/>
      <c r="AT147" s="165" t="s">
        <v>189</v>
      </c>
      <c r="AU147" s="165" t="s">
        <v>88</v>
      </c>
      <c r="AV147" s="14" t="s">
        <v>185</v>
      </c>
      <c r="AW147" s="14" t="s">
        <v>41</v>
      </c>
      <c r="AX147" s="14" t="s">
        <v>86</v>
      </c>
      <c r="AY147" s="165" t="s">
        <v>178</v>
      </c>
    </row>
    <row r="148" spans="2:65" s="1" customFormat="1" ht="90" customHeight="1">
      <c r="B148" s="34"/>
      <c r="C148" s="133" t="s">
        <v>225</v>
      </c>
      <c r="D148" s="133" t="s">
        <v>180</v>
      </c>
      <c r="E148" s="134" t="s">
        <v>1996</v>
      </c>
      <c r="F148" s="135" t="s">
        <v>1997</v>
      </c>
      <c r="G148" s="136" t="s">
        <v>202</v>
      </c>
      <c r="H148" s="137">
        <v>7.7</v>
      </c>
      <c r="I148" s="138"/>
      <c r="J148" s="139">
        <f>ROUND(I148*H148,2)</f>
        <v>0</v>
      </c>
      <c r="K148" s="135" t="s">
        <v>184</v>
      </c>
      <c r="L148" s="34"/>
      <c r="M148" s="140" t="s">
        <v>32</v>
      </c>
      <c r="N148" s="141" t="s">
        <v>50</v>
      </c>
      <c r="P148" s="142">
        <f>O148*H148</f>
        <v>0</v>
      </c>
      <c r="Q148" s="142">
        <v>8.6800000000000002E-3</v>
      </c>
      <c r="R148" s="142">
        <f>Q148*H148</f>
        <v>6.6836000000000007E-2</v>
      </c>
      <c r="S148" s="142">
        <v>0</v>
      </c>
      <c r="T148" s="143">
        <f>S148*H148</f>
        <v>0</v>
      </c>
      <c r="AR148" s="144" t="s">
        <v>185</v>
      </c>
      <c r="AT148" s="144" t="s">
        <v>180</v>
      </c>
      <c r="AU148" s="144" t="s">
        <v>88</v>
      </c>
      <c r="AY148" s="18" t="s">
        <v>178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86</v>
      </c>
      <c r="BK148" s="145">
        <f>ROUND(I148*H148,2)</f>
        <v>0</v>
      </c>
      <c r="BL148" s="18" t="s">
        <v>185</v>
      </c>
      <c r="BM148" s="144" t="s">
        <v>3837</v>
      </c>
    </row>
    <row r="149" spans="2:65" s="1" customFormat="1" ht="10.199999999999999">
      <c r="B149" s="34"/>
      <c r="D149" s="146" t="s">
        <v>187</v>
      </c>
      <c r="F149" s="147" t="s">
        <v>1999</v>
      </c>
      <c r="I149" s="148"/>
      <c r="L149" s="34"/>
      <c r="M149" s="149"/>
      <c r="T149" s="55"/>
      <c r="AT149" s="18" t="s">
        <v>187</v>
      </c>
      <c r="AU149" s="18" t="s">
        <v>88</v>
      </c>
    </row>
    <row r="150" spans="2:65" s="12" customFormat="1" ht="10.199999999999999">
      <c r="B150" s="150"/>
      <c r="D150" s="151" t="s">
        <v>189</v>
      </c>
      <c r="E150" s="152" t="s">
        <v>32</v>
      </c>
      <c r="F150" s="153" t="s">
        <v>190</v>
      </c>
      <c r="H150" s="152" t="s">
        <v>32</v>
      </c>
      <c r="I150" s="154"/>
      <c r="L150" s="150"/>
      <c r="M150" s="155"/>
      <c r="T150" s="156"/>
      <c r="AT150" s="152" t="s">
        <v>189</v>
      </c>
      <c r="AU150" s="152" t="s">
        <v>88</v>
      </c>
      <c r="AV150" s="12" t="s">
        <v>86</v>
      </c>
      <c r="AW150" s="12" t="s">
        <v>41</v>
      </c>
      <c r="AX150" s="12" t="s">
        <v>79</v>
      </c>
      <c r="AY150" s="152" t="s">
        <v>178</v>
      </c>
    </row>
    <row r="151" spans="2:65" s="12" customFormat="1" ht="10.199999999999999">
      <c r="B151" s="150"/>
      <c r="D151" s="151" t="s">
        <v>189</v>
      </c>
      <c r="E151" s="152" t="s">
        <v>32</v>
      </c>
      <c r="F151" s="153" t="s">
        <v>3822</v>
      </c>
      <c r="H151" s="152" t="s">
        <v>32</v>
      </c>
      <c r="I151" s="154"/>
      <c r="L151" s="150"/>
      <c r="M151" s="155"/>
      <c r="T151" s="156"/>
      <c r="AT151" s="152" t="s">
        <v>189</v>
      </c>
      <c r="AU151" s="152" t="s">
        <v>88</v>
      </c>
      <c r="AV151" s="12" t="s">
        <v>86</v>
      </c>
      <c r="AW151" s="12" t="s">
        <v>41</v>
      </c>
      <c r="AX151" s="12" t="s">
        <v>79</v>
      </c>
      <c r="AY151" s="152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206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3" customFormat="1" ht="10.199999999999999">
      <c r="B153" s="157"/>
      <c r="D153" s="151" t="s">
        <v>189</v>
      </c>
      <c r="E153" s="158" t="s">
        <v>32</v>
      </c>
      <c r="F153" s="159" t="s">
        <v>3838</v>
      </c>
      <c r="H153" s="160">
        <v>5.5</v>
      </c>
      <c r="I153" s="161"/>
      <c r="L153" s="157"/>
      <c r="M153" s="162"/>
      <c r="T153" s="163"/>
      <c r="AT153" s="158" t="s">
        <v>189</v>
      </c>
      <c r="AU153" s="158" t="s">
        <v>88</v>
      </c>
      <c r="AV153" s="13" t="s">
        <v>88</v>
      </c>
      <c r="AW153" s="13" t="s">
        <v>41</v>
      </c>
      <c r="AX153" s="13" t="s">
        <v>79</v>
      </c>
      <c r="AY153" s="158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3839</v>
      </c>
      <c r="H154" s="160">
        <v>1.1000000000000001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3" customFormat="1" ht="10.199999999999999">
      <c r="B155" s="157"/>
      <c r="D155" s="151" t="s">
        <v>189</v>
      </c>
      <c r="E155" s="158" t="s">
        <v>32</v>
      </c>
      <c r="F155" s="159" t="s">
        <v>3840</v>
      </c>
      <c r="H155" s="160">
        <v>1.1000000000000001</v>
      </c>
      <c r="I155" s="161"/>
      <c r="L155" s="157"/>
      <c r="M155" s="162"/>
      <c r="T155" s="163"/>
      <c r="AT155" s="158" t="s">
        <v>189</v>
      </c>
      <c r="AU155" s="158" t="s">
        <v>88</v>
      </c>
      <c r="AV155" s="13" t="s">
        <v>88</v>
      </c>
      <c r="AW155" s="13" t="s">
        <v>41</v>
      </c>
      <c r="AX155" s="13" t="s">
        <v>79</v>
      </c>
      <c r="AY155" s="158" t="s">
        <v>178</v>
      </c>
    </row>
    <row r="156" spans="2:65" s="14" customFormat="1" ht="10.199999999999999">
      <c r="B156" s="164"/>
      <c r="D156" s="151" t="s">
        <v>189</v>
      </c>
      <c r="E156" s="165" t="s">
        <v>32</v>
      </c>
      <c r="F156" s="166" t="s">
        <v>192</v>
      </c>
      <c r="H156" s="167">
        <v>7.7</v>
      </c>
      <c r="I156" s="168"/>
      <c r="L156" s="164"/>
      <c r="M156" s="169"/>
      <c r="T156" s="170"/>
      <c r="AT156" s="165" t="s">
        <v>189</v>
      </c>
      <c r="AU156" s="165" t="s">
        <v>88</v>
      </c>
      <c r="AV156" s="14" t="s">
        <v>185</v>
      </c>
      <c r="AW156" s="14" t="s">
        <v>41</v>
      </c>
      <c r="AX156" s="14" t="s">
        <v>86</v>
      </c>
      <c r="AY156" s="165" t="s">
        <v>178</v>
      </c>
    </row>
    <row r="157" spans="2:65" s="1" customFormat="1" ht="90" customHeight="1">
      <c r="B157" s="34"/>
      <c r="C157" s="133" t="s">
        <v>231</v>
      </c>
      <c r="D157" s="133" t="s">
        <v>180</v>
      </c>
      <c r="E157" s="134" t="s">
        <v>200</v>
      </c>
      <c r="F157" s="135" t="s">
        <v>201</v>
      </c>
      <c r="G157" s="136" t="s">
        <v>202</v>
      </c>
      <c r="H157" s="137">
        <v>6.6</v>
      </c>
      <c r="I157" s="138"/>
      <c r="J157" s="139">
        <f>ROUND(I157*H157,2)</f>
        <v>0</v>
      </c>
      <c r="K157" s="135" t="s">
        <v>184</v>
      </c>
      <c r="L157" s="34"/>
      <c r="M157" s="140" t="s">
        <v>32</v>
      </c>
      <c r="N157" s="141" t="s">
        <v>50</v>
      </c>
      <c r="P157" s="142">
        <f>O157*H157</f>
        <v>0</v>
      </c>
      <c r="Q157" s="142">
        <v>3.6900000000000002E-2</v>
      </c>
      <c r="R157" s="142">
        <f>Q157*H157</f>
        <v>0.24354000000000001</v>
      </c>
      <c r="S157" s="142">
        <v>0</v>
      </c>
      <c r="T157" s="143">
        <f>S157*H157</f>
        <v>0</v>
      </c>
      <c r="AR157" s="144" t="s">
        <v>185</v>
      </c>
      <c r="AT157" s="144" t="s">
        <v>180</v>
      </c>
      <c r="AU157" s="144" t="s">
        <v>88</v>
      </c>
      <c r="AY157" s="18" t="s">
        <v>178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86</v>
      </c>
      <c r="BK157" s="145">
        <f>ROUND(I157*H157,2)</f>
        <v>0</v>
      </c>
      <c r="BL157" s="18" t="s">
        <v>185</v>
      </c>
      <c r="BM157" s="144" t="s">
        <v>3841</v>
      </c>
    </row>
    <row r="158" spans="2:65" s="1" customFormat="1" ht="10.199999999999999">
      <c r="B158" s="34"/>
      <c r="D158" s="146" t="s">
        <v>187</v>
      </c>
      <c r="F158" s="147" t="s">
        <v>204</v>
      </c>
      <c r="I158" s="148"/>
      <c r="L158" s="34"/>
      <c r="M158" s="149"/>
      <c r="T158" s="55"/>
      <c r="AT158" s="18" t="s">
        <v>187</v>
      </c>
      <c r="AU158" s="18" t="s">
        <v>88</v>
      </c>
    </row>
    <row r="159" spans="2:65" s="12" customFormat="1" ht="10.199999999999999">
      <c r="B159" s="150"/>
      <c r="D159" s="151" t="s">
        <v>189</v>
      </c>
      <c r="E159" s="152" t="s">
        <v>32</v>
      </c>
      <c r="F159" s="153" t="s">
        <v>190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2" customFormat="1" ht="10.199999999999999">
      <c r="B160" s="150"/>
      <c r="D160" s="151" t="s">
        <v>189</v>
      </c>
      <c r="E160" s="152" t="s">
        <v>32</v>
      </c>
      <c r="F160" s="153" t="s">
        <v>3822</v>
      </c>
      <c r="H160" s="152" t="s">
        <v>32</v>
      </c>
      <c r="I160" s="154"/>
      <c r="L160" s="150"/>
      <c r="M160" s="155"/>
      <c r="T160" s="156"/>
      <c r="AT160" s="152" t="s">
        <v>189</v>
      </c>
      <c r="AU160" s="152" t="s">
        <v>88</v>
      </c>
      <c r="AV160" s="12" t="s">
        <v>86</v>
      </c>
      <c r="AW160" s="12" t="s">
        <v>41</v>
      </c>
      <c r="AX160" s="12" t="s">
        <v>79</v>
      </c>
      <c r="AY160" s="152" t="s">
        <v>178</v>
      </c>
    </row>
    <row r="161" spans="2:65" s="12" customFormat="1" ht="10.199999999999999">
      <c r="B161" s="150"/>
      <c r="D161" s="151" t="s">
        <v>189</v>
      </c>
      <c r="E161" s="152" t="s">
        <v>32</v>
      </c>
      <c r="F161" s="153" t="s">
        <v>206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65" s="13" customFormat="1" ht="10.199999999999999">
      <c r="B162" s="157"/>
      <c r="D162" s="151" t="s">
        <v>189</v>
      </c>
      <c r="E162" s="158" t="s">
        <v>32</v>
      </c>
      <c r="F162" s="159" t="s">
        <v>3842</v>
      </c>
      <c r="H162" s="160">
        <v>6.6</v>
      </c>
      <c r="I162" s="161"/>
      <c r="L162" s="157"/>
      <c r="M162" s="162"/>
      <c r="T162" s="163"/>
      <c r="AT162" s="158" t="s">
        <v>189</v>
      </c>
      <c r="AU162" s="158" t="s">
        <v>88</v>
      </c>
      <c r="AV162" s="13" t="s">
        <v>88</v>
      </c>
      <c r="AW162" s="13" t="s">
        <v>41</v>
      </c>
      <c r="AX162" s="13" t="s">
        <v>79</v>
      </c>
      <c r="AY162" s="158" t="s">
        <v>178</v>
      </c>
    </row>
    <row r="163" spans="2:65" s="14" customFormat="1" ht="10.199999999999999">
      <c r="B163" s="164"/>
      <c r="D163" s="151" t="s">
        <v>189</v>
      </c>
      <c r="E163" s="165" t="s">
        <v>32</v>
      </c>
      <c r="F163" s="166" t="s">
        <v>192</v>
      </c>
      <c r="H163" s="167">
        <v>6.6</v>
      </c>
      <c r="I163" s="168"/>
      <c r="L163" s="164"/>
      <c r="M163" s="169"/>
      <c r="T163" s="170"/>
      <c r="AT163" s="165" t="s">
        <v>189</v>
      </c>
      <c r="AU163" s="165" t="s">
        <v>88</v>
      </c>
      <c r="AV163" s="14" t="s">
        <v>185</v>
      </c>
      <c r="AW163" s="14" t="s">
        <v>41</v>
      </c>
      <c r="AX163" s="14" t="s">
        <v>86</v>
      </c>
      <c r="AY163" s="165" t="s">
        <v>178</v>
      </c>
    </row>
    <row r="164" spans="2:65" s="1" customFormat="1" ht="90" customHeight="1">
      <c r="B164" s="34"/>
      <c r="C164" s="133" t="s">
        <v>241</v>
      </c>
      <c r="D164" s="133" t="s">
        <v>180</v>
      </c>
      <c r="E164" s="134" t="s">
        <v>211</v>
      </c>
      <c r="F164" s="135" t="s">
        <v>212</v>
      </c>
      <c r="G164" s="136" t="s">
        <v>202</v>
      </c>
      <c r="H164" s="137">
        <v>5.5</v>
      </c>
      <c r="I164" s="138"/>
      <c r="J164" s="139">
        <f>ROUND(I164*H164,2)</f>
        <v>0</v>
      </c>
      <c r="K164" s="135" t="s">
        <v>184</v>
      </c>
      <c r="L164" s="34"/>
      <c r="M164" s="140" t="s">
        <v>32</v>
      </c>
      <c r="N164" s="141" t="s">
        <v>50</v>
      </c>
      <c r="P164" s="142">
        <f>O164*H164</f>
        <v>0</v>
      </c>
      <c r="Q164" s="142">
        <v>3.6900000000000002E-2</v>
      </c>
      <c r="R164" s="142">
        <f>Q164*H164</f>
        <v>0.20295000000000002</v>
      </c>
      <c r="S164" s="142">
        <v>0</v>
      </c>
      <c r="T164" s="143">
        <f>S164*H164</f>
        <v>0</v>
      </c>
      <c r="AR164" s="144" t="s">
        <v>185</v>
      </c>
      <c r="AT164" s="144" t="s">
        <v>180</v>
      </c>
      <c r="AU164" s="144" t="s">
        <v>88</v>
      </c>
      <c r="AY164" s="18" t="s">
        <v>178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86</v>
      </c>
      <c r="BK164" s="145">
        <f>ROUND(I164*H164,2)</f>
        <v>0</v>
      </c>
      <c r="BL164" s="18" t="s">
        <v>185</v>
      </c>
      <c r="BM164" s="144" t="s">
        <v>3843</v>
      </c>
    </row>
    <row r="165" spans="2:65" s="1" customFormat="1" ht="10.199999999999999">
      <c r="B165" s="34"/>
      <c r="D165" s="146" t="s">
        <v>187</v>
      </c>
      <c r="F165" s="147" t="s">
        <v>214</v>
      </c>
      <c r="I165" s="148"/>
      <c r="L165" s="34"/>
      <c r="M165" s="149"/>
      <c r="T165" s="55"/>
      <c r="AT165" s="18" t="s">
        <v>187</v>
      </c>
      <c r="AU165" s="18" t="s">
        <v>88</v>
      </c>
    </row>
    <row r="166" spans="2:65" s="12" customFormat="1" ht="10.199999999999999">
      <c r="B166" s="150"/>
      <c r="D166" s="151" t="s">
        <v>189</v>
      </c>
      <c r="E166" s="152" t="s">
        <v>32</v>
      </c>
      <c r="F166" s="153" t="s">
        <v>190</v>
      </c>
      <c r="H166" s="152" t="s">
        <v>32</v>
      </c>
      <c r="I166" s="154"/>
      <c r="L166" s="150"/>
      <c r="M166" s="155"/>
      <c r="T166" s="156"/>
      <c r="AT166" s="152" t="s">
        <v>189</v>
      </c>
      <c r="AU166" s="152" t="s">
        <v>88</v>
      </c>
      <c r="AV166" s="12" t="s">
        <v>86</v>
      </c>
      <c r="AW166" s="12" t="s">
        <v>41</v>
      </c>
      <c r="AX166" s="12" t="s">
        <v>79</v>
      </c>
      <c r="AY166" s="152" t="s">
        <v>178</v>
      </c>
    </row>
    <row r="167" spans="2:65" s="12" customFormat="1" ht="10.199999999999999">
      <c r="B167" s="150"/>
      <c r="D167" s="151" t="s">
        <v>189</v>
      </c>
      <c r="E167" s="152" t="s">
        <v>32</v>
      </c>
      <c r="F167" s="153" t="s">
        <v>3822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65" s="12" customFormat="1" ht="10.199999999999999">
      <c r="B168" s="150"/>
      <c r="D168" s="151" t="s">
        <v>189</v>
      </c>
      <c r="E168" s="152" t="s">
        <v>32</v>
      </c>
      <c r="F168" s="153" t="s">
        <v>206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3844</v>
      </c>
      <c r="H169" s="160">
        <v>5.5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79</v>
      </c>
      <c r="AY169" s="158" t="s">
        <v>178</v>
      </c>
    </row>
    <row r="170" spans="2:65" s="14" customFormat="1" ht="10.199999999999999">
      <c r="B170" s="164"/>
      <c r="D170" s="151" t="s">
        <v>189</v>
      </c>
      <c r="E170" s="165" t="s">
        <v>32</v>
      </c>
      <c r="F170" s="166" t="s">
        <v>192</v>
      </c>
      <c r="H170" s="167">
        <v>5.5</v>
      </c>
      <c r="I170" s="168"/>
      <c r="L170" s="164"/>
      <c r="M170" s="169"/>
      <c r="T170" s="170"/>
      <c r="AT170" s="165" t="s">
        <v>189</v>
      </c>
      <c r="AU170" s="165" t="s">
        <v>88</v>
      </c>
      <c r="AV170" s="14" t="s">
        <v>185</v>
      </c>
      <c r="AW170" s="14" t="s">
        <v>41</v>
      </c>
      <c r="AX170" s="14" t="s">
        <v>86</v>
      </c>
      <c r="AY170" s="165" t="s">
        <v>178</v>
      </c>
    </row>
    <row r="171" spans="2:65" s="1" customFormat="1" ht="37.799999999999997" customHeight="1">
      <c r="B171" s="34"/>
      <c r="C171" s="133" t="s">
        <v>247</v>
      </c>
      <c r="D171" s="133" t="s">
        <v>180</v>
      </c>
      <c r="E171" s="134" t="s">
        <v>217</v>
      </c>
      <c r="F171" s="135" t="s">
        <v>218</v>
      </c>
      <c r="G171" s="136" t="s">
        <v>219</v>
      </c>
      <c r="H171" s="137">
        <v>7</v>
      </c>
      <c r="I171" s="138"/>
      <c r="J171" s="139">
        <f>ROUND(I171*H171,2)</f>
        <v>0</v>
      </c>
      <c r="K171" s="135" t="s">
        <v>184</v>
      </c>
      <c r="L171" s="34"/>
      <c r="M171" s="140" t="s">
        <v>32</v>
      </c>
      <c r="N171" s="141" t="s">
        <v>50</v>
      </c>
      <c r="P171" s="142">
        <f>O171*H171</f>
        <v>0</v>
      </c>
      <c r="Q171" s="142">
        <v>6.4999999999999997E-4</v>
      </c>
      <c r="R171" s="142">
        <f>Q171*H171</f>
        <v>4.5500000000000002E-3</v>
      </c>
      <c r="S171" s="142">
        <v>0</v>
      </c>
      <c r="T171" s="143">
        <f>S171*H171</f>
        <v>0</v>
      </c>
      <c r="AR171" s="144" t="s">
        <v>185</v>
      </c>
      <c r="AT171" s="144" t="s">
        <v>180</v>
      </c>
      <c r="AU171" s="144" t="s">
        <v>88</v>
      </c>
      <c r="AY171" s="18" t="s">
        <v>178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86</v>
      </c>
      <c r="BK171" s="145">
        <f>ROUND(I171*H171,2)</f>
        <v>0</v>
      </c>
      <c r="BL171" s="18" t="s">
        <v>185</v>
      </c>
      <c r="BM171" s="144" t="s">
        <v>3845</v>
      </c>
    </row>
    <row r="172" spans="2:65" s="1" customFormat="1" ht="10.199999999999999">
      <c r="B172" s="34"/>
      <c r="D172" s="146" t="s">
        <v>187</v>
      </c>
      <c r="F172" s="147" t="s">
        <v>221</v>
      </c>
      <c r="I172" s="148"/>
      <c r="L172" s="34"/>
      <c r="M172" s="149"/>
      <c r="T172" s="55"/>
      <c r="AT172" s="18" t="s">
        <v>187</v>
      </c>
      <c r="AU172" s="18" t="s">
        <v>88</v>
      </c>
    </row>
    <row r="173" spans="2:65" s="12" customFormat="1" ht="10.199999999999999">
      <c r="B173" s="150"/>
      <c r="D173" s="151" t="s">
        <v>189</v>
      </c>
      <c r="E173" s="152" t="s">
        <v>32</v>
      </c>
      <c r="F173" s="153" t="s">
        <v>3821</v>
      </c>
      <c r="H173" s="152" t="s">
        <v>32</v>
      </c>
      <c r="I173" s="154"/>
      <c r="L173" s="150"/>
      <c r="M173" s="155"/>
      <c r="T173" s="156"/>
      <c r="AT173" s="152" t="s">
        <v>189</v>
      </c>
      <c r="AU173" s="152" t="s">
        <v>88</v>
      </c>
      <c r="AV173" s="12" t="s">
        <v>86</v>
      </c>
      <c r="AW173" s="12" t="s">
        <v>41</v>
      </c>
      <c r="AX173" s="12" t="s">
        <v>79</v>
      </c>
      <c r="AY173" s="152" t="s">
        <v>178</v>
      </c>
    </row>
    <row r="174" spans="2:65" s="13" customFormat="1" ht="10.199999999999999">
      <c r="B174" s="157"/>
      <c r="D174" s="151" t="s">
        <v>189</v>
      </c>
      <c r="E174" s="158" t="s">
        <v>32</v>
      </c>
      <c r="F174" s="159" t="s">
        <v>3846</v>
      </c>
      <c r="H174" s="160">
        <v>7</v>
      </c>
      <c r="I174" s="161"/>
      <c r="L174" s="157"/>
      <c r="M174" s="162"/>
      <c r="T174" s="163"/>
      <c r="AT174" s="158" t="s">
        <v>189</v>
      </c>
      <c r="AU174" s="158" t="s">
        <v>88</v>
      </c>
      <c r="AV174" s="13" t="s">
        <v>88</v>
      </c>
      <c r="AW174" s="13" t="s">
        <v>41</v>
      </c>
      <c r="AX174" s="13" t="s">
        <v>79</v>
      </c>
      <c r="AY174" s="158" t="s">
        <v>178</v>
      </c>
    </row>
    <row r="175" spans="2:65" s="14" customFormat="1" ht="10.199999999999999">
      <c r="B175" s="164"/>
      <c r="D175" s="151" t="s">
        <v>189</v>
      </c>
      <c r="E175" s="165" t="s">
        <v>32</v>
      </c>
      <c r="F175" s="166" t="s">
        <v>192</v>
      </c>
      <c r="H175" s="167">
        <v>7</v>
      </c>
      <c r="I175" s="168"/>
      <c r="L175" s="164"/>
      <c r="M175" s="169"/>
      <c r="T175" s="170"/>
      <c r="AT175" s="165" t="s">
        <v>189</v>
      </c>
      <c r="AU175" s="165" t="s">
        <v>88</v>
      </c>
      <c r="AV175" s="14" t="s">
        <v>185</v>
      </c>
      <c r="AW175" s="14" t="s">
        <v>41</v>
      </c>
      <c r="AX175" s="14" t="s">
        <v>86</v>
      </c>
      <c r="AY175" s="165" t="s">
        <v>178</v>
      </c>
    </row>
    <row r="176" spans="2:65" s="1" customFormat="1" ht="37.799999999999997" customHeight="1">
      <c r="B176" s="34"/>
      <c r="C176" s="133" t="s">
        <v>255</v>
      </c>
      <c r="D176" s="133" t="s">
        <v>180</v>
      </c>
      <c r="E176" s="134" t="s">
        <v>226</v>
      </c>
      <c r="F176" s="135" t="s">
        <v>227</v>
      </c>
      <c r="G176" s="136" t="s">
        <v>219</v>
      </c>
      <c r="H176" s="137">
        <v>7</v>
      </c>
      <c r="I176" s="138"/>
      <c r="J176" s="139">
        <f>ROUND(I176*H176,2)</f>
        <v>0</v>
      </c>
      <c r="K176" s="135" t="s">
        <v>184</v>
      </c>
      <c r="L176" s="34"/>
      <c r="M176" s="140" t="s">
        <v>32</v>
      </c>
      <c r="N176" s="141" t="s">
        <v>50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185</v>
      </c>
      <c r="AT176" s="144" t="s">
        <v>180</v>
      </c>
      <c r="AU176" s="144" t="s">
        <v>88</v>
      </c>
      <c r="AY176" s="18" t="s">
        <v>178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86</v>
      </c>
      <c r="BK176" s="145">
        <f>ROUND(I176*H176,2)</f>
        <v>0</v>
      </c>
      <c r="BL176" s="18" t="s">
        <v>185</v>
      </c>
      <c r="BM176" s="144" t="s">
        <v>3847</v>
      </c>
    </row>
    <row r="177" spans="2:65" s="1" customFormat="1" ht="10.199999999999999">
      <c r="B177" s="34"/>
      <c r="D177" s="146" t="s">
        <v>187</v>
      </c>
      <c r="F177" s="147" t="s">
        <v>229</v>
      </c>
      <c r="I177" s="148"/>
      <c r="L177" s="34"/>
      <c r="M177" s="149"/>
      <c r="T177" s="55"/>
      <c r="AT177" s="18" t="s">
        <v>187</v>
      </c>
      <c r="AU177" s="18" t="s">
        <v>88</v>
      </c>
    </row>
    <row r="178" spans="2:65" s="13" customFormat="1" ht="10.199999999999999">
      <c r="B178" s="157"/>
      <c r="D178" s="151" t="s">
        <v>189</v>
      </c>
      <c r="E178" s="158" t="s">
        <v>32</v>
      </c>
      <c r="F178" s="159" t="s">
        <v>3848</v>
      </c>
      <c r="H178" s="160">
        <v>7</v>
      </c>
      <c r="I178" s="161"/>
      <c r="L178" s="157"/>
      <c r="M178" s="162"/>
      <c r="T178" s="163"/>
      <c r="AT178" s="158" t="s">
        <v>189</v>
      </c>
      <c r="AU178" s="158" t="s">
        <v>88</v>
      </c>
      <c r="AV178" s="13" t="s">
        <v>88</v>
      </c>
      <c r="AW178" s="13" t="s">
        <v>41</v>
      </c>
      <c r="AX178" s="13" t="s">
        <v>86</v>
      </c>
      <c r="AY178" s="158" t="s">
        <v>178</v>
      </c>
    </row>
    <row r="179" spans="2:65" s="1" customFormat="1" ht="37.799999999999997" customHeight="1">
      <c r="B179" s="34"/>
      <c r="C179" s="133" t="s">
        <v>261</v>
      </c>
      <c r="D179" s="133" t="s">
        <v>180</v>
      </c>
      <c r="E179" s="134" t="s">
        <v>248</v>
      </c>
      <c r="F179" s="135" t="s">
        <v>249</v>
      </c>
      <c r="G179" s="136" t="s">
        <v>202</v>
      </c>
      <c r="H179" s="137">
        <v>280</v>
      </c>
      <c r="I179" s="138"/>
      <c r="J179" s="139">
        <f>ROUND(I179*H179,2)</f>
        <v>0</v>
      </c>
      <c r="K179" s="135" t="s">
        <v>184</v>
      </c>
      <c r="L179" s="34"/>
      <c r="M179" s="140" t="s">
        <v>32</v>
      </c>
      <c r="N179" s="141" t="s">
        <v>50</v>
      </c>
      <c r="P179" s="142">
        <f>O179*H179</f>
        <v>0</v>
      </c>
      <c r="Q179" s="142">
        <v>1.4999999999999999E-4</v>
      </c>
      <c r="R179" s="142">
        <f>Q179*H179</f>
        <v>4.1999999999999996E-2</v>
      </c>
      <c r="S179" s="142">
        <v>0</v>
      </c>
      <c r="T179" s="143">
        <f>S179*H179</f>
        <v>0</v>
      </c>
      <c r="AR179" s="144" t="s">
        <v>185</v>
      </c>
      <c r="AT179" s="144" t="s">
        <v>180</v>
      </c>
      <c r="AU179" s="144" t="s">
        <v>88</v>
      </c>
      <c r="AY179" s="18" t="s">
        <v>178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8" t="s">
        <v>86</v>
      </c>
      <c r="BK179" s="145">
        <f>ROUND(I179*H179,2)</f>
        <v>0</v>
      </c>
      <c r="BL179" s="18" t="s">
        <v>185</v>
      </c>
      <c r="BM179" s="144" t="s">
        <v>3849</v>
      </c>
    </row>
    <row r="180" spans="2:65" s="1" customFormat="1" ht="10.199999999999999">
      <c r="B180" s="34"/>
      <c r="D180" s="146" t="s">
        <v>187</v>
      </c>
      <c r="F180" s="147" t="s">
        <v>251</v>
      </c>
      <c r="I180" s="148"/>
      <c r="L180" s="34"/>
      <c r="M180" s="149"/>
      <c r="T180" s="55"/>
      <c r="AT180" s="18" t="s">
        <v>187</v>
      </c>
      <c r="AU180" s="18" t="s">
        <v>88</v>
      </c>
    </row>
    <row r="181" spans="2:65" s="12" customFormat="1" ht="10.199999999999999">
      <c r="B181" s="150"/>
      <c r="D181" s="151" t="s">
        <v>189</v>
      </c>
      <c r="E181" s="152" t="s">
        <v>32</v>
      </c>
      <c r="F181" s="153" t="s">
        <v>3821</v>
      </c>
      <c r="H181" s="152" t="s">
        <v>32</v>
      </c>
      <c r="I181" s="154"/>
      <c r="L181" s="150"/>
      <c r="M181" s="155"/>
      <c r="T181" s="156"/>
      <c r="AT181" s="152" t="s">
        <v>189</v>
      </c>
      <c r="AU181" s="152" t="s">
        <v>88</v>
      </c>
      <c r="AV181" s="12" t="s">
        <v>86</v>
      </c>
      <c r="AW181" s="12" t="s">
        <v>41</v>
      </c>
      <c r="AX181" s="12" t="s">
        <v>79</v>
      </c>
      <c r="AY181" s="152" t="s">
        <v>178</v>
      </c>
    </row>
    <row r="182" spans="2:65" s="13" customFormat="1" ht="10.199999999999999">
      <c r="B182" s="157"/>
      <c r="D182" s="151" t="s">
        <v>189</v>
      </c>
      <c r="E182" s="158" t="s">
        <v>32</v>
      </c>
      <c r="F182" s="159" t="s">
        <v>3850</v>
      </c>
      <c r="H182" s="160">
        <v>280</v>
      </c>
      <c r="I182" s="161"/>
      <c r="L182" s="157"/>
      <c r="M182" s="162"/>
      <c r="T182" s="163"/>
      <c r="AT182" s="158" t="s">
        <v>189</v>
      </c>
      <c r="AU182" s="158" t="s">
        <v>88</v>
      </c>
      <c r="AV182" s="13" t="s">
        <v>88</v>
      </c>
      <c r="AW182" s="13" t="s">
        <v>41</v>
      </c>
      <c r="AX182" s="13" t="s">
        <v>79</v>
      </c>
      <c r="AY182" s="158" t="s">
        <v>178</v>
      </c>
    </row>
    <row r="183" spans="2:65" s="14" customFormat="1" ht="10.199999999999999">
      <c r="B183" s="164"/>
      <c r="D183" s="151" t="s">
        <v>189</v>
      </c>
      <c r="E183" s="165" t="s">
        <v>32</v>
      </c>
      <c r="F183" s="166" t="s">
        <v>192</v>
      </c>
      <c r="H183" s="167">
        <v>280</v>
      </c>
      <c r="I183" s="168"/>
      <c r="L183" s="164"/>
      <c r="M183" s="169"/>
      <c r="T183" s="170"/>
      <c r="AT183" s="165" t="s">
        <v>189</v>
      </c>
      <c r="AU183" s="165" t="s">
        <v>88</v>
      </c>
      <c r="AV183" s="14" t="s">
        <v>185</v>
      </c>
      <c r="AW183" s="14" t="s">
        <v>41</v>
      </c>
      <c r="AX183" s="14" t="s">
        <v>86</v>
      </c>
      <c r="AY183" s="165" t="s">
        <v>178</v>
      </c>
    </row>
    <row r="184" spans="2:65" s="1" customFormat="1" ht="37.799999999999997" customHeight="1">
      <c r="B184" s="34"/>
      <c r="C184" s="133" t="s">
        <v>268</v>
      </c>
      <c r="D184" s="133" t="s">
        <v>180</v>
      </c>
      <c r="E184" s="134" t="s">
        <v>256</v>
      </c>
      <c r="F184" s="135" t="s">
        <v>257</v>
      </c>
      <c r="G184" s="136" t="s">
        <v>202</v>
      </c>
      <c r="H184" s="137">
        <v>280</v>
      </c>
      <c r="I184" s="138"/>
      <c r="J184" s="139">
        <f>ROUND(I184*H184,2)</f>
        <v>0</v>
      </c>
      <c r="K184" s="135" t="s">
        <v>184</v>
      </c>
      <c r="L184" s="34"/>
      <c r="M184" s="140" t="s">
        <v>32</v>
      </c>
      <c r="N184" s="141" t="s">
        <v>50</v>
      </c>
      <c r="P184" s="142">
        <f>O184*H184</f>
        <v>0</v>
      </c>
      <c r="Q184" s="142">
        <v>0</v>
      </c>
      <c r="R184" s="142">
        <f>Q184*H184</f>
        <v>0</v>
      </c>
      <c r="S184" s="142">
        <v>0</v>
      </c>
      <c r="T184" s="143">
        <f>S184*H184</f>
        <v>0</v>
      </c>
      <c r="AR184" s="144" t="s">
        <v>185</v>
      </c>
      <c r="AT184" s="144" t="s">
        <v>180</v>
      </c>
      <c r="AU184" s="144" t="s">
        <v>88</v>
      </c>
      <c r="AY184" s="18" t="s">
        <v>178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86</v>
      </c>
      <c r="BK184" s="145">
        <f>ROUND(I184*H184,2)</f>
        <v>0</v>
      </c>
      <c r="BL184" s="18" t="s">
        <v>185</v>
      </c>
      <c r="BM184" s="144" t="s">
        <v>3851</v>
      </c>
    </row>
    <row r="185" spans="2:65" s="1" customFormat="1" ht="10.199999999999999">
      <c r="B185" s="34"/>
      <c r="D185" s="146" t="s">
        <v>187</v>
      </c>
      <c r="F185" s="147" t="s">
        <v>259</v>
      </c>
      <c r="I185" s="148"/>
      <c r="L185" s="34"/>
      <c r="M185" s="149"/>
      <c r="T185" s="55"/>
      <c r="AT185" s="18" t="s">
        <v>187</v>
      </c>
      <c r="AU185" s="18" t="s">
        <v>88</v>
      </c>
    </row>
    <row r="186" spans="2:65" s="13" customFormat="1" ht="10.199999999999999">
      <c r="B186" s="157"/>
      <c r="D186" s="151" t="s">
        <v>189</v>
      </c>
      <c r="E186" s="158" t="s">
        <v>32</v>
      </c>
      <c r="F186" s="159" t="s">
        <v>3852</v>
      </c>
      <c r="H186" s="160">
        <v>280</v>
      </c>
      <c r="I186" s="161"/>
      <c r="L186" s="157"/>
      <c r="M186" s="162"/>
      <c r="T186" s="163"/>
      <c r="AT186" s="158" t="s">
        <v>189</v>
      </c>
      <c r="AU186" s="158" t="s">
        <v>88</v>
      </c>
      <c r="AV186" s="13" t="s">
        <v>88</v>
      </c>
      <c r="AW186" s="13" t="s">
        <v>41</v>
      </c>
      <c r="AX186" s="13" t="s">
        <v>86</v>
      </c>
      <c r="AY186" s="158" t="s">
        <v>178</v>
      </c>
    </row>
    <row r="187" spans="2:65" s="1" customFormat="1" ht="24.15" customHeight="1">
      <c r="B187" s="34"/>
      <c r="C187" s="133" t="s">
        <v>274</v>
      </c>
      <c r="D187" s="133" t="s">
        <v>180</v>
      </c>
      <c r="E187" s="134" t="s">
        <v>262</v>
      </c>
      <c r="F187" s="135" t="s">
        <v>263</v>
      </c>
      <c r="G187" s="136" t="s">
        <v>202</v>
      </c>
      <c r="H187" s="137">
        <v>25.9</v>
      </c>
      <c r="I187" s="138"/>
      <c r="J187" s="139">
        <f>ROUND(I187*H187,2)</f>
        <v>0</v>
      </c>
      <c r="K187" s="135" t="s">
        <v>184</v>
      </c>
      <c r="L187" s="34"/>
      <c r="M187" s="140" t="s">
        <v>32</v>
      </c>
      <c r="N187" s="141" t="s">
        <v>50</v>
      </c>
      <c r="P187" s="142">
        <f>O187*H187</f>
        <v>0</v>
      </c>
      <c r="Q187" s="142">
        <v>4.6999999999999999E-4</v>
      </c>
      <c r="R187" s="142">
        <f>Q187*H187</f>
        <v>1.2173E-2</v>
      </c>
      <c r="S187" s="142">
        <v>0</v>
      </c>
      <c r="T187" s="143">
        <f>S187*H187</f>
        <v>0</v>
      </c>
      <c r="AR187" s="144" t="s">
        <v>185</v>
      </c>
      <c r="AT187" s="144" t="s">
        <v>180</v>
      </c>
      <c r="AU187" s="144" t="s">
        <v>88</v>
      </c>
      <c r="AY187" s="18" t="s">
        <v>178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86</v>
      </c>
      <c r="BK187" s="145">
        <f>ROUND(I187*H187,2)</f>
        <v>0</v>
      </c>
      <c r="BL187" s="18" t="s">
        <v>185</v>
      </c>
      <c r="BM187" s="144" t="s">
        <v>3853</v>
      </c>
    </row>
    <row r="188" spans="2:65" s="1" customFormat="1" ht="10.199999999999999">
      <c r="B188" s="34"/>
      <c r="D188" s="146" t="s">
        <v>187</v>
      </c>
      <c r="F188" s="147" t="s">
        <v>265</v>
      </c>
      <c r="I188" s="148"/>
      <c r="L188" s="34"/>
      <c r="M188" s="149"/>
      <c r="T188" s="55"/>
      <c r="AT188" s="18" t="s">
        <v>187</v>
      </c>
      <c r="AU188" s="18" t="s">
        <v>88</v>
      </c>
    </row>
    <row r="189" spans="2:65" s="12" customFormat="1" ht="10.199999999999999">
      <c r="B189" s="150"/>
      <c r="D189" s="151" t="s">
        <v>189</v>
      </c>
      <c r="E189" s="152" t="s">
        <v>32</v>
      </c>
      <c r="F189" s="153" t="s">
        <v>3822</v>
      </c>
      <c r="H189" s="152" t="s">
        <v>32</v>
      </c>
      <c r="I189" s="154"/>
      <c r="L189" s="150"/>
      <c r="M189" s="155"/>
      <c r="T189" s="156"/>
      <c r="AT189" s="152" t="s">
        <v>189</v>
      </c>
      <c r="AU189" s="152" t="s">
        <v>88</v>
      </c>
      <c r="AV189" s="12" t="s">
        <v>86</v>
      </c>
      <c r="AW189" s="12" t="s">
        <v>41</v>
      </c>
      <c r="AX189" s="12" t="s">
        <v>79</v>
      </c>
      <c r="AY189" s="152" t="s">
        <v>178</v>
      </c>
    </row>
    <row r="190" spans="2:65" s="13" customFormat="1" ht="10.199999999999999">
      <c r="B190" s="157"/>
      <c r="D190" s="151" t="s">
        <v>189</v>
      </c>
      <c r="E190" s="158" t="s">
        <v>32</v>
      </c>
      <c r="F190" s="159" t="s">
        <v>3854</v>
      </c>
      <c r="H190" s="160">
        <v>25.9</v>
      </c>
      <c r="I190" s="161"/>
      <c r="L190" s="157"/>
      <c r="M190" s="162"/>
      <c r="T190" s="163"/>
      <c r="AT190" s="158" t="s">
        <v>189</v>
      </c>
      <c r="AU190" s="158" t="s">
        <v>88</v>
      </c>
      <c r="AV190" s="13" t="s">
        <v>88</v>
      </c>
      <c r="AW190" s="13" t="s">
        <v>41</v>
      </c>
      <c r="AX190" s="13" t="s">
        <v>79</v>
      </c>
      <c r="AY190" s="158" t="s">
        <v>178</v>
      </c>
    </row>
    <row r="191" spans="2:65" s="14" customFormat="1" ht="10.199999999999999">
      <c r="B191" s="164"/>
      <c r="D191" s="151" t="s">
        <v>189</v>
      </c>
      <c r="E191" s="165" t="s">
        <v>32</v>
      </c>
      <c r="F191" s="166" t="s">
        <v>192</v>
      </c>
      <c r="H191" s="167">
        <v>25.9</v>
      </c>
      <c r="I191" s="168"/>
      <c r="L191" s="164"/>
      <c r="M191" s="169"/>
      <c r="T191" s="170"/>
      <c r="AT191" s="165" t="s">
        <v>189</v>
      </c>
      <c r="AU191" s="165" t="s">
        <v>88</v>
      </c>
      <c r="AV191" s="14" t="s">
        <v>185</v>
      </c>
      <c r="AW191" s="14" t="s">
        <v>41</v>
      </c>
      <c r="AX191" s="14" t="s">
        <v>86</v>
      </c>
      <c r="AY191" s="165" t="s">
        <v>178</v>
      </c>
    </row>
    <row r="192" spans="2:65" s="1" customFormat="1" ht="24.15" customHeight="1">
      <c r="B192" s="34"/>
      <c r="C192" s="133" t="s">
        <v>290</v>
      </c>
      <c r="D192" s="133" t="s">
        <v>180</v>
      </c>
      <c r="E192" s="134" t="s">
        <v>269</v>
      </c>
      <c r="F192" s="135" t="s">
        <v>270</v>
      </c>
      <c r="G192" s="136" t="s">
        <v>202</v>
      </c>
      <c r="H192" s="137">
        <v>25.9</v>
      </c>
      <c r="I192" s="138"/>
      <c r="J192" s="139">
        <f>ROUND(I192*H192,2)</f>
        <v>0</v>
      </c>
      <c r="K192" s="135" t="s">
        <v>184</v>
      </c>
      <c r="L192" s="34"/>
      <c r="M192" s="140" t="s">
        <v>32</v>
      </c>
      <c r="N192" s="141" t="s">
        <v>50</v>
      </c>
      <c r="P192" s="142">
        <f>O192*H192</f>
        <v>0</v>
      </c>
      <c r="Q192" s="142">
        <v>0</v>
      </c>
      <c r="R192" s="142">
        <f>Q192*H192</f>
        <v>0</v>
      </c>
      <c r="S192" s="142">
        <v>0</v>
      </c>
      <c r="T192" s="143">
        <f>S192*H192</f>
        <v>0</v>
      </c>
      <c r="AR192" s="144" t="s">
        <v>185</v>
      </c>
      <c r="AT192" s="144" t="s">
        <v>180</v>
      </c>
      <c r="AU192" s="144" t="s">
        <v>88</v>
      </c>
      <c r="AY192" s="18" t="s">
        <v>178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86</v>
      </c>
      <c r="BK192" s="145">
        <f>ROUND(I192*H192,2)</f>
        <v>0</v>
      </c>
      <c r="BL192" s="18" t="s">
        <v>185</v>
      </c>
      <c r="BM192" s="144" t="s">
        <v>3855</v>
      </c>
    </row>
    <row r="193" spans="2:65" s="1" customFormat="1" ht="10.199999999999999">
      <c r="B193" s="34"/>
      <c r="D193" s="146" t="s">
        <v>187</v>
      </c>
      <c r="F193" s="147" t="s">
        <v>272</v>
      </c>
      <c r="I193" s="148"/>
      <c r="L193" s="34"/>
      <c r="M193" s="149"/>
      <c r="T193" s="55"/>
      <c r="AT193" s="18" t="s">
        <v>187</v>
      </c>
      <c r="AU193" s="18" t="s">
        <v>88</v>
      </c>
    </row>
    <row r="194" spans="2:65" s="13" customFormat="1" ht="10.199999999999999">
      <c r="B194" s="157"/>
      <c r="D194" s="151" t="s">
        <v>189</v>
      </c>
      <c r="E194" s="158" t="s">
        <v>32</v>
      </c>
      <c r="F194" s="159" t="s">
        <v>3856</v>
      </c>
      <c r="H194" s="160">
        <v>25.9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86</v>
      </c>
      <c r="AY194" s="158" t="s">
        <v>178</v>
      </c>
    </row>
    <row r="195" spans="2:65" s="1" customFormat="1" ht="37.799999999999997" customHeight="1">
      <c r="B195" s="34"/>
      <c r="C195" s="133" t="s">
        <v>8</v>
      </c>
      <c r="D195" s="133" t="s">
        <v>180</v>
      </c>
      <c r="E195" s="134" t="s">
        <v>3857</v>
      </c>
      <c r="F195" s="135" t="s">
        <v>3858</v>
      </c>
      <c r="G195" s="136" t="s">
        <v>277</v>
      </c>
      <c r="H195" s="137">
        <v>5.1840000000000002</v>
      </c>
      <c r="I195" s="138"/>
      <c r="J195" s="139">
        <f>ROUND(I195*H195,2)</f>
        <v>0</v>
      </c>
      <c r="K195" s="135" t="s">
        <v>184</v>
      </c>
      <c r="L195" s="34"/>
      <c r="M195" s="140" t="s">
        <v>32</v>
      </c>
      <c r="N195" s="141" t="s">
        <v>50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185</v>
      </c>
      <c r="AT195" s="144" t="s">
        <v>180</v>
      </c>
      <c r="AU195" s="144" t="s">
        <v>88</v>
      </c>
      <c r="AY195" s="18" t="s">
        <v>178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86</v>
      </c>
      <c r="BK195" s="145">
        <f>ROUND(I195*H195,2)</f>
        <v>0</v>
      </c>
      <c r="BL195" s="18" t="s">
        <v>185</v>
      </c>
      <c r="BM195" s="144" t="s">
        <v>3859</v>
      </c>
    </row>
    <row r="196" spans="2:65" s="1" customFormat="1" ht="10.199999999999999">
      <c r="B196" s="34"/>
      <c r="D196" s="146" t="s">
        <v>187</v>
      </c>
      <c r="F196" s="147" t="s">
        <v>3860</v>
      </c>
      <c r="I196" s="148"/>
      <c r="L196" s="34"/>
      <c r="M196" s="149"/>
      <c r="T196" s="55"/>
      <c r="AT196" s="18" t="s">
        <v>187</v>
      </c>
      <c r="AU196" s="18" t="s">
        <v>88</v>
      </c>
    </row>
    <row r="197" spans="2:65" s="12" customFormat="1" ht="10.199999999999999">
      <c r="B197" s="150"/>
      <c r="D197" s="151" t="s">
        <v>189</v>
      </c>
      <c r="E197" s="152" t="s">
        <v>32</v>
      </c>
      <c r="F197" s="153" t="s">
        <v>190</v>
      </c>
      <c r="H197" s="152" t="s">
        <v>32</v>
      </c>
      <c r="I197" s="154"/>
      <c r="L197" s="150"/>
      <c r="M197" s="155"/>
      <c r="T197" s="156"/>
      <c r="AT197" s="152" t="s">
        <v>189</v>
      </c>
      <c r="AU197" s="152" t="s">
        <v>88</v>
      </c>
      <c r="AV197" s="12" t="s">
        <v>86</v>
      </c>
      <c r="AW197" s="12" t="s">
        <v>41</v>
      </c>
      <c r="AX197" s="12" t="s">
        <v>79</v>
      </c>
      <c r="AY197" s="152" t="s">
        <v>178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3821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3822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20.399999999999999">
      <c r="B200" s="150"/>
      <c r="D200" s="151" t="s">
        <v>189</v>
      </c>
      <c r="E200" s="152" t="s">
        <v>32</v>
      </c>
      <c r="F200" s="153" t="s">
        <v>3861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20.399999999999999">
      <c r="B201" s="150"/>
      <c r="D201" s="151" t="s">
        <v>189</v>
      </c>
      <c r="E201" s="152" t="s">
        <v>32</v>
      </c>
      <c r="F201" s="153" t="s">
        <v>3862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3" customFormat="1" ht="10.199999999999999">
      <c r="B202" s="157"/>
      <c r="D202" s="151" t="s">
        <v>189</v>
      </c>
      <c r="E202" s="158" t="s">
        <v>32</v>
      </c>
      <c r="F202" s="159" t="s">
        <v>3863</v>
      </c>
      <c r="H202" s="160">
        <v>5.1840000000000002</v>
      </c>
      <c r="I202" s="161"/>
      <c r="L202" s="157"/>
      <c r="M202" s="162"/>
      <c r="T202" s="163"/>
      <c r="AT202" s="158" t="s">
        <v>189</v>
      </c>
      <c r="AU202" s="158" t="s">
        <v>88</v>
      </c>
      <c r="AV202" s="13" t="s">
        <v>88</v>
      </c>
      <c r="AW202" s="13" t="s">
        <v>41</v>
      </c>
      <c r="AX202" s="13" t="s">
        <v>79</v>
      </c>
      <c r="AY202" s="158" t="s">
        <v>178</v>
      </c>
    </row>
    <row r="203" spans="2:65" s="14" customFormat="1" ht="10.199999999999999">
      <c r="B203" s="164"/>
      <c r="D203" s="151" t="s">
        <v>189</v>
      </c>
      <c r="E203" s="165" t="s">
        <v>32</v>
      </c>
      <c r="F203" s="166" t="s">
        <v>192</v>
      </c>
      <c r="H203" s="167">
        <v>5.1840000000000002</v>
      </c>
      <c r="I203" s="168"/>
      <c r="L203" s="164"/>
      <c r="M203" s="169"/>
      <c r="T203" s="170"/>
      <c r="AT203" s="165" t="s">
        <v>189</v>
      </c>
      <c r="AU203" s="165" t="s">
        <v>88</v>
      </c>
      <c r="AV203" s="14" t="s">
        <v>185</v>
      </c>
      <c r="AW203" s="14" t="s">
        <v>41</v>
      </c>
      <c r="AX203" s="14" t="s">
        <v>86</v>
      </c>
      <c r="AY203" s="165" t="s">
        <v>178</v>
      </c>
    </row>
    <row r="204" spans="2:65" s="1" customFormat="1" ht="37.799999999999997" customHeight="1">
      <c r="B204" s="34"/>
      <c r="C204" s="133" t="s">
        <v>310</v>
      </c>
      <c r="D204" s="133" t="s">
        <v>180</v>
      </c>
      <c r="E204" s="134" t="s">
        <v>3864</v>
      </c>
      <c r="F204" s="135" t="s">
        <v>3865</v>
      </c>
      <c r="G204" s="136" t="s">
        <v>277</v>
      </c>
      <c r="H204" s="137">
        <v>3.456</v>
      </c>
      <c r="I204" s="138"/>
      <c r="J204" s="139">
        <f>ROUND(I204*H204,2)</f>
        <v>0</v>
      </c>
      <c r="K204" s="135" t="s">
        <v>184</v>
      </c>
      <c r="L204" s="34"/>
      <c r="M204" s="140" t="s">
        <v>32</v>
      </c>
      <c r="N204" s="141" t="s">
        <v>50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185</v>
      </c>
      <c r="AT204" s="144" t="s">
        <v>180</v>
      </c>
      <c r="AU204" s="144" t="s">
        <v>88</v>
      </c>
      <c r="AY204" s="18" t="s">
        <v>178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86</v>
      </c>
      <c r="BK204" s="145">
        <f>ROUND(I204*H204,2)</f>
        <v>0</v>
      </c>
      <c r="BL204" s="18" t="s">
        <v>185</v>
      </c>
      <c r="BM204" s="144" t="s">
        <v>3866</v>
      </c>
    </row>
    <row r="205" spans="2:65" s="1" customFormat="1" ht="10.199999999999999">
      <c r="B205" s="34"/>
      <c r="D205" s="146" t="s">
        <v>187</v>
      </c>
      <c r="F205" s="147" t="s">
        <v>3867</v>
      </c>
      <c r="I205" s="148"/>
      <c r="L205" s="34"/>
      <c r="M205" s="149"/>
      <c r="T205" s="55"/>
      <c r="AT205" s="18" t="s">
        <v>187</v>
      </c>
      <c r="AU205" s="18" t="s">
        <v>88</v>
      </c>
    </row>
    <row r="206" spans="2:65" s="12" customFormat="1" ht="10.199999999999999">
      <c r="B206" s="150"/>
      <c r="D206" s="151" t="s">
        <v>189</v>
      </c>
      <c r="E206" s="152" t="s">
        <v>32</v>
      </c>
      <c r="F206" s="153" t="s">
        <v>190</v>
      </c>
      <c r="H206" s="152" t="s">
        <v>32</v>
      </c>
      <c r="I206" s="154"/>
      <c r="L206" s="150"/>
      <c r="M206" s="155"/>
      <c r="T206" s="156"/>
      <c r="AT206" s="152" t="s">
        <v>189</v>
      </c>
      <c r="AU206" s="152" t="s">
        <v>88</v>
      </c>
      <c r="AV206" s="12" t="s">
        <v>86</v>
      </c>
      <c r="AW206" s="12" t="s">
        <v>41</v>
      </c>
      <c r="AX206" s="12" t="s">
        <v>79</v>
      </c>
      <c r="AY206" s="152" t="s">
        <v>178</v>
      </c>
    </row>
    <row r="207" spans="2:65" s="12" customFormat="1" ht="10.199999999999999">
      <c r="B207" s="150"/>
      <c r="D207" s="151" t="s">
        <v>189</v>
      </c>
      <c r="E207" s="152" t="s">
        <v>32</v>
      </c>
      <c r="F207" s="153" t="s">
        <v>3821</v>
      </c>
      <c r="H207" s="152" t="s">
        <v>32</v>
      </c>
      <c r="I207" s="154"/>
      <c r="L207" s="150"/>
      <c r="M207" s="155"/>
      <c r="T207" s="156"/>
      <c r="AT207" s="152" t="s">
        <v>189</v>
      </c>
      <c r="AU207" s="152" t="s">
        <v>88</v>
      </c>
      <c r="AV207" s="12" t="s">
        <v>86</v>
      </c>
      <c r="AW207" s="12" t="s">
        <v>41</v>
      </c>
      <c r="AX207" s="12" t="s">
        <v>79</v>
      </c>
      <c r="AY207" s="152" t="s">
        <v>178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3822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2" customFormat="1" ht="20.399999999999999">
      <c r="B209" s="150"/>
      <c r="D209" s="151" t="s">
        <v>189</v>
      </c>
      <c r="E209" s="152" t="s">
        <v>32</v>
      </c>
      <c r="F209" s="153" t="s">
        <v>3861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20.399999999999999">
      <c r="B210" s="150"/>
      <c r="D210" s="151" t="s">
        <v>189</v>
      </c>
      <c r="E210" s="152" t="s">
        <v>32</v>
      </c>
      <c r="F210" s="153" t="s">
        <v>3862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3" customFormat="1" ht="10.199999999999999">
      <c r="B211" s="157"/>
      <c r="D211" s="151" t="s">
        <v>189</v>
      </c>
      <c r="E211" s="158" t="s">
        <v>32</v>
      </c>
      <c r="F211" s="159" t="s">
        <v>3868</v>
      </c>
      <c r="H211" s="160">
        <v>3.456</v>
      </c>
      <c r="I211" s="161"/>
      <c r="L211" s="157"/>
      <c r="M211" s="162"/>
      <c r="T211" s="163"/>
      <c r="AT211" s="158" t="s">
        <v>189</v>
      </c>
      <c r="AU211" s="158" t="s">
        <v>88</v>
      </c>
      <c r="AV211" s="13" t="s">
        <v>88</v>
      </c>
      <c r="AW211" s="13" t="s">
        <v>41</v>
      </c>
      <c r="AX211" s="13" t="s">
        <v>79</v>
      </c>
      <c r="AY211" s="158" t="s">
        <v>178</v>
      </c>
    </row>
    <row r="212" spans="2:65" s="14" customFormat="1" ht="10.199999999999999">
      <c r="B212" s="164"/>
      <c r="D212" s="151" t="s">
        <v>189</v>
      </c>
      <c r="E212" s="165" t="s">
        <v>32</v>
      </c>
      <c r="F212" s="166" t="s">
        <v>192</v>
      </c>
      <c r="H212" s="167">
        <v>3.456</v>
      </c>
      <c r="I212" s="168"/>
      <c r="L212" s="164"/>
      <c r="M212" s="169"/>
      <c r="T212" s="170"/>
      <c r="AT212" s="165" t="s">
        <v>189</v>
      </c>
      <c r="AU212" s="165" t="s">
        <v>88</v>
      </c>
      <c r="AV212" s="14" t="s">
        <v>185</v>
      </c>
      <c r="AW212" s="14" t="s">
        <v>41</v>
      </c>
      <c r="AX212" s="14" t="s">
        <v>86</v>
      </c>
      <c r="AY212" s="165" t="s">
        <v>178</v>
      </c>
    </row>
    <row r="213" spans="2:65" s="1" customFormat="1" ht="55.5" customHeight="1">
      <c r="B213" s="34"/>
      <c r="C213" s="133" t="s">
        <v>317</v>
      </c>
      <c r="D213" s="133" t="s">
        <v>180</v>
      </c>
      <c r="E213" s="134" t="s">
        <v>291</v>
      </c>
      <c r="F213" s="135" t="s">
        <v>292</v>
      </c>
      <c r="G213" s="136" t="s">
        <v>277</v>
      </c>
      <c r="H213" s="137">
        <v>145.459</v>
      </c>
      <c r="I213" s="138"/>
      <c r="J213" s="139">
        <f>ROUND(I213*H213,2)</f>
        <v>0</v>
      </c>
      <c r="K213" s="135" t="s">
        <v>184</v>
      </c>
      <c r="L213" s="34"/>
      <c r="M213" s="140" t="s">
        <v>32</v>
      </c>
      <c r="N213" s="141" t="s">
        <v>50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185</v>
      </c>
      <c r="AT213" s="144" t="s">
        <v>180</v>
      </c>
      <c r="AU213" s="144" t="s">
        <v>88</v>
      </c>
      <c r="AY213" s="18" t="s">
        <v>178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86</v>
      </c>
      <c r="BK213" s="145">
        <f>ROUND(I213*H213,2)</f>
        <v>0</v>
      </c>
      <c r="BL213" s="18" t="s">
        <v>185</v>
      </c>
      <c r="BM213" s="144" t="s">
        <v>3869</v>
      </c>
    </row>
    <row r="214" spans="2:65" s="1" customFormat="1" ht="10.199999999999999">
      <c r="B214" s="34"/>
      <c r="D214" s="146" t="s">
        <v>187</v>
      </c>
      <c r="F214" s="147" t="s">
        <v>294</v>
      </c>
      <c r="I214" s="148"/>
      <c r="L214" s="34"/>
      <c r="M214" s="149"/>
      <c r="T214" s="55"/>
      <c r="AT214" s="18" t="s">
        <v>187</v>
      </c>
      <c r="AU214" s="18" t="s">
        <v>88</v>
      </c>
    </row>
    <row r="215" spans="2:65" s="12" customFormat="1" ht="10.199999999999999">
      <c r="B215" s="150"/>
      <c r="D215" s="151" t="s">
        <v>189</v>
      </c>
      <c r="E215" s="152" t="s">
        <v>32</v>
      </c>
      <c r="F215" s="153" t="s">
        <v>190</v>
      </c>
      <c r="H215" s="152" t="s">
        <v>32</v>
      </c>
      <c r="I215" s="154"/>
      <c r="L215" s="150"/>
      <c r="M215" s="155"/>
      <c r="T215" s="156"/>
      <c r="AT215" s="152" t="s">
        <v>189</v>
      </c>
      <c r="AU215" s="152" t="s">
        <v>88</v>
      </c>
      <c r="AV215" s="12" t="s">
        <v>86</v>
      </c>
      <c r="AW215" s="12" t="s">
        <v>41</v>
      </c>
      <c r="AX215" s="12" t="s">
        <v>79</v>
      </c>
      <c r="AY215" s="152" t="s">
        <v>178</v>
      </c>
    </row>
    <row r="216" spans="2:65" s="12" customFormat="1" ht="10.199999999999999">
      <c r="B216" s="150"/>
      <c r="D216" s="151" t="s">
        <v>189</v>
      </c>
      <c r="E216" s="152" t="s">
        <v>32</v>
      </c>
      <c r="F216" s="153" t="s">
        <v>3821</v>
      </c>
      <c r="H216" s="152" t="s">
        <v>32</v>
      </c>
      <c r="I216" s="154"/>
      <c r="L216" s="150"/>
      <c r="M216" s="155"/>
      <c r="T216" s="156"/>
      <c r="AT216" s="152" t="s">
        <v>189</v>
      </c>
      <c r="AU216" s="152" t="s">
        <v>88</v>
      </c>
      <c r="AV216" s="12" t="s">
        <v>86</v>
      </c>
      <c r="AW216" s="12" t="s">
        <v>41</v>
      </c>
      <c r="AX216" s="12" t="s">
        <v>79</v>
      </c>
      <c r="AY216" s="152" t="s">
        <v>178</v>
      </c>
    </row>
    <row r="217" spans="2:65" s="12" customFormat="1" ht="10.199999999999999">
      <c r="B217" s="150"/>
      <c r="D217" s="151" t="s">
        <v>189</v>
      </c>
      <c r="E217" s="152" t="s">
        <v>32</v>
      </c>
      <c r="F217" s="153" t="s">
        <v>3822</v>
      </c>
      <c r="H217" s="152" t="s">
        <v>32</v>
      </c>
      <c r="I217" s="154"/>
      <c r="L217" s="150"/>
      <c r="M217" s="155"/>
      <c r="T217" s="156"/>
      <c r="AT217" s="152" t="s">
        <v>189</v>
      </c>
      <c r="AU217" s="152" t="s">
        <v>88</v>
      </c>
      <c r="AV217" s="12" t="s">
        <v>86</v>
      </c>
      <c r="AW217" s="12" t="s">
        <v>41</v>
      </c>
      <c r="AX217" s="12" t="s">
        <v>79</v>
      </c>
      <c r="AY217" s="152" t="s">
        <v>178</v>
      </c>
    </row>
    <row r="218" spans="2:65" s="12" customFormat="1" ht="10.199999999999999">
      <c r="B218" s="150"/>
      <c r="D218" s="151" t="s">
        <v>189</v>
      </c>
      <c r="E218" s="152" t="s">
        <v>32</v>
      </c>
      <c r="F218" s="153" t="s">
        <v>280</v>
      </c>
      <c r="H218" s="152" t="s">
        <v>32</v>
      </c>
      <c r="I218" s="154"/>
      <c r="L218" s="150"/>
      <c r="M218" s="155"/>
      <c r="T218" s="156"/>
      <c r="AT218" s="152" t="s">
        <v>189</v>
      </c>
      <c r="AU218" s="152" t="s">
        <v>88</v>
      </c>
      <c r="AV218" s="12" t="s">
        <v>86</v>
      </c>
      <c r="AW218" s="12" t="s">
        <v>41</v>
      </c>
      <c r="AX218" s="12" t="s">
        <v>79</v>
      </c>
      <c r="AY218" s="152" t="s">
        <v>178</v>
      </c>
    </row>
    <row r="219" spans="2:65" s="12" customFormat="1" ht="20.399999999999999">
      <c r="B219" s="150"/>
      <c r="D219" s="151" t="s">
        <v>189</v>
      </c>
      <c r="E219" s="152" t="s">
        <v>32</v>
      </c>
      <c r="F219" s="153" t="s">
        <v>3862</v>
      </c>
      <c r="H219" s="152" t="s">
        <v>32</v>
      </c>
      <c r="I219" s="154"/>
      <c r="L219" s="150"/>
      <c r="M219" s="155"/>
      <c r="T219" s="156"/>
      <c r="AT219" s="152" t="s">
        <v>189</v>
      </c>
      <c r="AU219" s="152" t="s">
        <v>88</v>
      </c>
      <c r="AV219" s="12" t="s">
        <v>86</v>
      </c>
      <c r="AW219" s="12" t="s">
        <v>41</v>
      </c>
      <c r="AX219" s="12" t="s">
        <v>79</v>
      </c>
      <c r="AY219" s="152" t="s">
        <v>178</v>
      </c>
    </row>
    <row r="220" spans="2:65" s="12" customFormat="1" ht="10.199999999999999">
      <c r="B220" s="150"/>
      <c r="D220" s="151" t="s">
        <v>189</v>
      </c>
      <c r="E220" s="152" t="s">
        <v>32</v>
      </c>
      <c r="F220" s="153" t="s">
        <v>283</v>
      </c>
      <c r="H220" s="152" t="s">
        <v>32</v>
      </c>
      <c r="I220" s="154"/>
      <c r="L220" s="150"/>
      <c r="M220" s="155"/>
      <c r="T220" s="156"/>
      <c r="AT220" s="152" t="s">
        <v>189</v>
      </c>
      <c r="AU220" s="152" t="s">
        <v>88</v>
      </c>
      <c r="AV220" s="12" t="s">
        <v>86</v>
      </c>
      <c r="AW220" s="12" t="s">
        <v>41</v>
      </c>
      <c r="AX220" s="12" t="s">
        <v>79</v>
      </c>
      <c r="AY220" s="152" t="s">
        <v>178</v>
      </c>
    </row>
    <row r="221" spans="2:65" s="13" customFormat="1" ht="10.199999999999999">
      <c r="B221" s="157"/>
      <c r="D221" s="151" t="s">
        <v>189</v>
      </c>
      <c r="E221" s="158" t="s">
        <v>32</v>
      </c>
      <c r="F221" s="159" t="s">
        <v>3870</v>
      </c>
      <c r="H221" s="160">
        <v>156.53899999999999</v>
      </c>
      <c r="I221" s="161"/>
      <c r="L221" s="157"/>
      <c r="M221" s="162"/>
      <c r="T221" s="163"/>
      <c r="AT221" s="158" t="s">
        <v>189</v>
      </c>
      <c r="AU221" s="158" t="s">
        <v>88</v>
      </c>
      <c r="AV221" s="13" t="s">
        <v>88</v>
      </c>
      <c r="AW221" s="13" t="s">
        <v>41</v>
      </c>
      <c r="AX221" s="13" t="s">
        <v>79</v>
      </c>
      <c r="AY221" s="158" t="s">
        <v>178</v>
      </c>
    </row>
    <row r="222" spans="2:65" s="13" customFormat="1" ht="20.399999999999999">
      <c r="B222" s="157"/>
      <c r="D222" s="151" t="s">
        <v>189</v>
      </c>
      <c r="E222" s="158" t="s">
        <v>32</v>
      </c>
      <c r="F222" s="159" t="s">
        <v>3871</v>
      </c>
      <c r="H222" s="160">
        <v>44.603999999999999</v>
      </c>
      <c r="I222" s="161"/>
      <c r="L222" s="157"/>
      <c r="M222" s="162"/>
      <c r="T222" s="163"/>
      <c r="AT222" s="158" t="s">
        <v>189</v>
      </c>
      <c r="AU222" s="158" t="s">
        <v>88</v>
      </c>
      <c r="AV222" s="13" t="s">
        <v>88</v>
      </c>
      <c r="AW222" s="13" t="s">
        <v>41</v>
      </c>
      <c r="AX222" s="13" t="s">
        <v>79</v>
      </c>
      <c r="AY222" s="158" t="s">
        <v>178</v>
      </c>
    </row>
    <row r="223" spans="2:65" s="13" customFormat="1" ht="30.6">
      <c r="B223" s="157"/>
      <c r="D223" s="151" t="s">
        <v>189</v>
      </c>
      <c r="E223" s="158" t="s">
        <v>32</v>
      </c>
      <c r="F223" s="159" t="s">
        <v>3872</v>
      </c>
      <c r="H223" s="160">
        <v>-55.683999999999997</v>
      </c>
      <c r="I223" s="161"/>
      <c r="L223" s="157"/>
      <c r="M223" s="162"/>
      <c r="T223" s="163"/>
      <c r="AT223" s="158" t="s">
        <v>189</v>
      </c>
      <c r="AU223" s="158" t="s">
        <v>88</v>
      </c>
      <c r="AV223" s="13" t="s">
        <v>88</v>
      </c>
      <c r="AW223" s="13" t="s">
        <v>41</v>
      </c>
      <c r="AX223" s="13" t="s">
        <v>79</v>
      </c>
      <c r="AY223" s="158" t="s">
        <v>178</v>
      </c>
    </row>
    <row r="224" spans="2:65" s="14" customFormat="1" ht="10.199999999999999">
      <c r="B224" s="164"/>
      <c r="D224" s="151" t="s">
        <v>189</v>
      </c>
      <c r="E224" s="165" t="s">
        <v>32</v>
      </c>
      <c r="F224" s="166" t="s">
        <v>192</v>
      </c>
      <c r="H224" s="167">
        <v>145.459</v>
      </c>
      <c r="I224" s="168"/>
      <c r="L224" s="164"/>
      <c r="M224" s="169"/>
      <c r="T224" s="170"/>
      <c r="AT224" s="165" t="s">
        <v>189</v>
      </c>
      <c r="AU224" s="165" t="s">
        <v>88</v>
      </c>
      <c r="AV224" s="14" t="s">
        <v>185</v>
      </c>
      <c r="AW224" s="14" t="s">
        <v>41</v>
      </c>
      <c r="AX224" s="14" t="s">
        <v>86</v>
      </c>
      <c r="AY224" s="165" t="s">
        <v>178</v>
      </c>
    </row>
    <row r="225" spans="2:65" s="1" customFormat="1" ht="55.5" customHeight="1">
      <c r="B225" s="34"/>
      <c r="C225" s="133" t="s">
        <v>324</v>
      </c>
      <c r="D225" s="133" t="s">
        <v>180</v>
      </c>
      <c r="E225" s="134" t="s">
        <v>977</v>
      </c>
      <c r="F225" s="135" t="s">
        <v>978</v>
      </c>
      <c r="G225" s="136" t="s">
        <v>277</v>
      </c>
      <c r="H225" s="137">
        <v>96.972999999999999</v>
      </c>
      <c r="I225" s="138"/>
      <c r="J225" s="139">
        <f>ROUND(I225*H225,2)</f>
        <v>0</v>
      </c>
      <c r="K225" s="135" t="s">
        <v>184</v>
      </c>
      <c r="L225" s="34"/>
      <c r="M225" s="140" t="s">
        <v>32</v>
      </c>
      <c r="N225" s="141" t="s">
        <v>50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185</v>
      </c>
      <c r="AT225" s="144" t="s">
        <v>180</v>
      </c>
      <c r="AU225" s="144" t="s">
        <v>88</v>
      </c>
      <c r="AY225" s="18" t="s">
        <v>178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86</v>
      </c>
      <c r="BK225" s="145">
        <f>ROUND(I225*H225,2)</f>
        <v>0</v>
      </c>
      <c r="BL225" s="18" t="s">
        <v>185</v>
      </c>
      <c r="BM225" s="144" t="s">
        <v>3873</v>
      </c>
    </row>
    <row r="226" spans="2:65" s="1" customFormat="1" ht="10.199999999999999">
      <c r="B226" s="34"/>
      <c r="D226" s="146" t="s">
        <v>187</v>
      </c>
      <c r="F226" s="147" t="s">
        <v>980</v>
      </c>
      <c r="I226" s="148"/>
      <c r="L226" s="34"/>
      <c r="M226" s="149"/>
      <c r="T226" s="55"/>
      <c r="AT226" s="18" t="s">
        <v>187</v>
      </c>
      <c r="AU226" s="18" t="s">
        <v>88</v>
      </c>
    </row>
    <row r="227" spans="2:65" s="12" customFormat="1" ht="10.199999999999999">
      <c r="B227" s="150"/>
      <c r="D227" s="151" t="s">
        <v>189</v>
      </c>
      <c r="E227" s="152" t="s">
        <v>32</v>
      </c>
      <c r="F227" s="153" t="s">
        <v>190</v>
      </c>
      <c r="H227" s="152" t="s">
        <v>32</v>
      </c>
      <c r="I227" s="154"/>
      <c r="L227" s="150"/>
      <c r="M227" s="155"/>
      <c r="T227" s="156"/>
      <c r="AT227" s="152" t="s">
        <v>189</v>
      </c>
      <c r="AU227" s="152" t="s">
        <v>88</v>
      </c>
      <c r="AV227" s="12" t="s">
        <v>86</v>
      </c>
      <c r="AW227" s="12" t="s">
        <v>41</v>
      </c>
      <c r="AX227" s="12" t="s">
        <v>79</v>
      </c>
      <c r="AY227" s="152" t="s">
        <v>178</v>
      </c>
    </row>
    <row r="228" spans="2:65" s="12" customFormat="1" ht="10.199999999999999">
      <c r="B228" s="150"/>
      <c r="D228" s="151" t="s">
        <v>189</v>
      </c>
      <c r="E228" s="152" t="s">
        <v>32</v>
      </c>
      <c r="F228" s="153" t="s">
        <v>3821</v>
      </c>
      <c r="H228" s="152" t="s">
        <v>32</v>
      </c>
      <c r="I228" s="154"/>
      <c r="L228" s="150"/>
      <c r="M228" s="155"/>
      <c r="T228" s="156"/>
      <c r="AT228" s="152" t="s">
        <v>189</v>
      </c>
      <c r="AU228" s="152" t="s">
        <v>88</v>
      </c>
      <c r="AV228" s="12" t="s">
        <v>86</v>
      </c>
      <c r="AW228" s="12" t="s">
        <v>41</v>
      </c>
      <c r="AX228" s="12" t="s">
        <v>79</v>
      </c>
      <c r="AY228" s="152" t="s">
        <v>178</v>
      </c>
    </row>
    <row r="229" spans="2:65" s="12" customFormat="1" ht="10.199999999999999">
      <c r="B229" s="150"/>
      <c r="D229" s="151" t="s">
        <v>189</v>
      </c>
      <c r="E229" s="152" t="s">
        <v>32</v>
      </c>
      <c r="F229" s="153" t="s">
        <v>3822</v>
      </c>
      <c r="H229" s="152" t="s">
        <v>32</v>
      </c>
      <c r="I229" s="154"/>
      <c r="L229" s="150"/>
      <c r="M229" s="155"/>
      <c r="T229" s="156"/>
      <c r="AT229" s="152" t="s">
        <v>189</v>
      </c>
      <c r="AU229" s="152" t="s">
        <v>88</v>
      </c>
      <c r="AV229" s="12" t="s">
        <v>86</v>
      </c>
      <c r="AW229" s="12" t="s">
        <v>41</v>
      </c>
      <c r="AX229" s="12" t="s">
        <v>79</v>
      </c>
      <c r="AY229" s="152" t="s">
        <v>178</v>
      </c>
    </row>
    <row r="230" spans="2:65" s="12" customFormat="1" ht="10.199999999999999">
      <c r="B230" s="150"/>
      <c r="D230" s="151" t="s">
        <v>189</v>
      </c>
      <c r="E230" s="152" t="s">
        <v>32</v>
      </c>
      <c r="F230" s="153" t="s">
        <v>280</v>
      </c>
      <c r="H230" s="152" t="s">
        <v>32</v>
      </c>
      <c r="I230" s="154"/>
      <c r="L230" s="150"/>
      <c r="M230" s="155"/>
      <c r="T230" s="156"/>
      <c r="AT230" s="152" t="s">
        <v>189</v>
      </c>
      <c r="AU230" s="152" t="s">
        <v>88</v>
      </c>
      <c r="AV230" s="12" t="s">
        <v>86</v>
      </c>
      <c r="AW230" s="12" t="s">
        <v>41</v>
      </c>
      <c r="AX230" s="12" t="s">
        <v>79</v>
      </c>
      <c r="AY230" s="152" t="s">
        <v>178</v>
      </c>
    </row>
    <row r="231" spans="2:65" s="12" customFormat="1" ht="20.399999999999999">
      <c r="B231" s="150"/>
      <c r="D231" s="151" t="s">
        <v>189</v>
      </c>
      <c r="E231" s="152" t="s">
        <v>32</v>
      </c>
      <c r="F231" s="153" t="s">
        <v>3862</v>
      </c>
      <c r="H231" s="152" t="s">
        <v>32</v>
      </c>
      <c r="I231" s="154"/>
      <c r="L231" s="150"/>
      <c r="M231" s="155"/>
      <c r="T231" s="156"/>
      <c r="AT231" s="152" t="s">
        <v>189</v>
      </c>
      <c r="AU231" s="152" t="s">
        <v>88</v>
      </c>
      <c r="AV231" s="12" t="s">
        <v>86</v>
      </c>
      <c r="AW231" s="12" t="s">
        <v>41</v>
      </c>
      <c r="AX231" s="12" t="s">
        <v>79</v>
      </c>
      <c r="AY231" s="152" t="s">
        <v>178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283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3" customFormat="1" ht="10.199999999999999">
      <c r="B233" s="157"/>
      <c r="D233" s="151" t="s">
        <v>189</v>
      </c>
      <c r="E233" s="158" t="s">
        <v>32</v>
      </c>
      <c r="F233" s="159" t="s">
        <v>3874</v>
      </c>
      <c r="H233" s="160">
        <v>104.35899999999999</v>
      </c>
      <c r="I233" s="161"/>
      <c r="L233" s="157"/>
      <c r="M233" s="162"/>
      <c r="T233" s="163"/>
      <c r="AT233" s="158" t="s">
        <v>189</v>
      </c>
      <c r="AU233" s="158" t="s">
        <v>88</v>
      </c>
      <c r="AV233" s="13" t="s">
        <v>88</v>
      </c>
      <c r="AW233" s="13" t="s">
        <v>41</v>
      </c>
      <c r="AX233" s="13" t="s">
        <v>79</v>
      </c>
      <c r="AY233" s="158" t="s">
        <v>178</v>
      </c>
    </row>
    <row r="234" spans="2:65" s="13" customFormat="1" ht="20.399999999999999">
      <c r="B234" s="157"/>
      <c r="D234" s="151" t="s">
        <v>189</v>
      </c>
      <c r="E234" s="158" t="s">
        <v>32</v>
      </c>
      <c r="F234" s="159" t="s">
        <v>3875</v>
      </c>
      <c r="H234" s="160">
        <v>29.736000000000001</v>
      </c>
      <c r="I234" s="161"/>
      <c r="L234" s="157"/>
      <c r="M234" s="162"/>
      <c r="T234" s="163"/>
      <c r="AT234" s="158" t="s">
        <v>189</v>
      </c>
      <c r="AU234" s="158" t="s">
        <v>88</v>
      </c>
      <c r="AV234" s="13" t="s">
        <v>88</v>
      </c>
      <c r="AW234" s="13" t="s">
        <v>41</v>
      </c>
      <c r="AX234" s="13" t="s">
        <v>79</v>
      </c>
      <c r="AY234" s="158" t="s">
        <v>178</v>
      </c>
    </row>
    <row r="235" spans="2:65" s="13" customFormat="1" ht="30.6">
      <c r="B235" s="157"/>
      <c r="D235" s="151" t="s">
        <v>189</v>
      </c>
      <c r="E235" s="158" t="s">
        <v>32</v>
      </c>
      <c r="F235" s="159" t="s">
        <v>3876</v>
      </c>
      <c r="H235" s="160">
        <v>-37.122</v>
      </c>
      <c r="I235" s="161"/>
      <c r="L235" s="157"/>
      <c r="M235" s="162"/>
      <c r="T235" s="163"/>
      <c r="AT235" s="158" t="s">
        <v>189</v>
      </c>
      <c r="AU235" s="158" t="s">
        <v>88</v>
      </c>
      <c r="AV235" s="13" t="s">
        <v>88</v>
      </c>
      <c r="AW235" s="13" t="s">
        <v>41</v>
      </c>
      <c r="AX235" s="13" t="s">
        <v>79</v>
      </c>
      <c r="AY235" s="158" t="s">
        <v>178</v>
      </c>
    </row>
    <row r="236" spans="2:65" s="14" customFormat="1" ht="10.199999999999999">
      <c r="B236" s="164"/>
      <c r="D236" s="151" t="s">
        <v>189</v>
      </c>
      <c r="E236" s="165" t="s">
        <v>32</v>
      </c>
      <c r="F236" s="166" t="s">
        <v>192</v>
      </c>
      <c r="H236" s="167">
        <v>96.972999999999999</v>
      </c>
      <c r="I236" s="168"/>
      <c r="L236" s="164"/>
      <c r="M236" s="169"/>
      <c r="T236" s="170"/>
      <c r="AT236" s="165" t="s">
        <v>189</v>
      </c>
      <c r="AU236" s="165" t="s">
        <v>88</v>
      </c>
      <c r="AV236" s="14" t="s">
        <v>185</v>
      </c>
      <c r="AW236" s="14" t="s">
        <v>41</v>
      </c>
      <c r="AX236" s="14" t="s">
        <v>86</v>
      </c>
      <c r="AY236" s="165" t="s">
        <v>178</v>
      </c>
    </row>
    <row r="237" spans="2:65" s="1" customFormat="1" ht="37.799999999999997" customHeight="1">
      <c r="B237" s="34"/>
      <c r="C237" s="133" t="s">
        <v>330</v>
      </c>
      <c r="D237" s="133" t="s">
        <v>180</v>
      </c>
      <c r="E237" s="134" t="s">
        <v>301</v>
      </c>
      <c r="F237" s="135" t="s">
        <v>302</v>
      </c>
      <c r="G237" s="136" t="s">
        <v>277</v>
      </c>
      <c r="H237" s="137">
        <v>33.271999999999998</v>
      </c>
      <c r="I237" s="138"/>
      <c r="J237" s="139">
        <f>ROUND(I237*H237,2)</f>
        <v>0</v>
      </c>
      <c r="K237" s="135" t="s">
        <v>184</v>
      </c>
      <c r="L237" s="34"/>
      <c r="M237" s="140" t="s">
        <v>32</v>
      </c>
      <c r="N237" s="141" t="s">
        <v>50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185</v>
      </c>
      <c r="AT237" s="144" t="s">
        <v>180</v>
      </c>
      <c r="AU237" s="144" t="s">
        <v>88</v>
      </c>
      <c r="AY237" s="18" t="s">
        <v>178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86</v>
      </c>
      <c r="BK237" s="145">
        <f>ROUND(I237*H237,2)</f>
        <v>0</v>
      </c>
      <c r="BL237" s="18" t="s">
        <v>185</v>
      </c>
      <c r="BM237" s="144" t="s">
        <v>3877</v>
      </c>
    </row>
    <row r="238" spans="2:65" s="1" customFormat="1" ht="10.199999999999999">
      <c r="B238" s="34"/>
      <c r="D238" s="146" t="s">
        <v>187</v>
      </c>
      <c r="F238" s="147" t="s">
        <v>304</v>
      </c>
      <c r="I238" s="148"/>
      <c r="L238" s="34"/>
      <c r="M238" s="149"/>
      <c r="T238" s="55"/>
      <c r="AT238" s="18" t="s">
        <v>187</v>
      </c>
      <c r="AU238" s="18" t="s">
        <v>88</v>
      </c>
    </row>
    <row r="239" spans="2:65" s="12" customFormat="1" ht="10.199999999999999">
      <c r="B239" s="150"/>
      <c r="D239" s="151" t="s">
        <v>189</v>
      </c>
      <c r="E239" s="152" t="s">
        <v>32</v>
      </c>
      <c r="F239" s="153" t="s">
        <v>190</v>
      </c>
      <c r="H239" s="152" t="s">
        <v>32</v>
      </c>
      <c r="I239" s="154"/>
      <c r="L239" s="150"/>
      <c r="M239" s="155"/>
      <c r="T239" s="156"/>
      <c r="AT239" s="152" t="s">
        <v>189</v>
      </c>
      <c r="AU239" s="152" t="s">
        <v>88</v>
      </c>
      <c r="AV239" s="12" t="s">
        <v>86</v>
      </c>
      <c r="AW239" s="12" t="s">
        <v>41</v>
      </c>
      <c r="AX239" s="12" t="s">
        <v>79</v>
      </c>
      <c r="AY239" s="152" t="s">
        <v>178</v>
      </c>
    </row>
    <row r="240" spans="2:65" s="12" customFormat="1" ht="10.199999999999999">
      <c r="B240" s="150"/>
      <c r="D240" s="151" t="s">
        <v>189</v>
      </c>
      <c r="E240" s="152" t="s">
        <v>32</v>
      </c>
      <c r="F240" s="153" t="s">
        <v>3822</v>
      </c>
      <c r="H240" s="152" t="s">
        <v>32</v>
      </c>
      <c r="I240" s="154"/>
      <c r="L240" s="150"/>
      <c r="M240" s="155"/>
      <c r="T240" s="156"/>
      <c r="AT240" s="152" t="s">
        <v>189</v>
      </c>
      <c r="AU240" s="152" t="s">
        <v>88</v>
      </c>
      <c r="AV240" s="12" t="s">
        <v>86</v>
      </c>
      <c r="AW240" s="12" t="s">
        <v>41</v>
      </c>
      <c r="AX240" s="12" t="s">
        <v>79</v>
      </c>
      <c r="AY240" s="152" t="s">
        <v>178</v>
      </c>
    </row>
    <row r="241" spans="2:65" s="12" customFormat="1" ht="10.199999999999999">
      <c r="B241" s="150"/>
      <c r="D241" s="151" t="s">
        <v>189</v>
      </c>
      <c r="E241" s="152" t="s">
        <v>32</v>
      </c>
      <c r="F241" s="153" t="s">
        <v>206</v>
      </c>
      <c r="H241" s="152" t="s">
        <v>32</v>
      </c>
      <c r="I241" s="154"/>
      <c r="L241" s="150"/>
      <c r="M241" s="155"/>
      <c r="T241" s="156"/>
      <c r="AT241" s="152" t="s">
        <v>189</v>
      </c>
      <c r="AU241" s="152" t="s">
        <v>88</v>
      </c>
      <c r="AV241" s="12" t="s">
        <v>86</v>
      </c>
      <c r="AW241" s="12" t="s">
        <v>41</v>
      </c>
      <c r="AX241" s="12" t="s">
        <v>79</v>
      </c>
      <c r="AY241" s="152" t="s">
        <v>178</v>
      </c>
    </row>
    <row r="242" spans="2:65" s="13" customFormat="1" ht="10.199999999999999">
      <c r="B242" s="157"/>
      <c r="D242" s="151" t="s">
        <v>189</v>
      </c>
      <c r="E242" s="158" t="s">
        <v>32</v>
      </c>
      <c r="F242" s="159" t="s">
        <v>3878</v>
      </c>
      <c r="H242" s="160">
        <v>9.68</v>
      </c>
      <c r="I242" s="161"/>
      <c r="L242" s="157"/>
      <c r="M242" s="162"/>
      <c r="T242" s="163"/>
      <c r="AT242" s="158" t="s">
        <v>189</v>
      </c>
      <c r="AU242" s="158" t="s">
        <v>88</v>
      </c>
      <c r="AV242" s="13" t="s">
        <v>88</v>
      </c>
      <c r="AW242" s="13" t="s">
        <v>41</v>
      </c>
      <c r="AX242" s="13" t="s">
        <v>79</v>
      </c>
      <c r="AY242" s="158" t="s">
        <v>178</v>
      </c>
    </row>
    <row r="243" spans="2:65" s="13" customFormat="1" ht="10.199999999999999">
      <c r="B243" s="157"/>
      <c r="D243" s="151" t="s">
        <v>189</v>
      </c>
      <c r="E243" s="158" t="s">
        <v>32</v>
      </c>
      <c r="F243" s="159" t="s">
        <v>3879</v>
      </c>
      <c r="H243" s="160">
        <v>1.9359999999999999</v>
      </c>
      <c r="I243" s="161"/>
      <c r="L243" s="157"/>
      <c r="M243" s="162"/>
      <c r="T243" s="163"/>
      <c r="AT243" s="158" t="s">
        <v>189</v>
      </c>
      <c r="AU243" s="158" t="s">
        <v>88</v>
      </c>
      <c r="AV243" s="13" t="s">
        <v>88</v>
      </c>
      <c r="AW243" s="13" t="s">
        <v>41</v>
      </c>
      <c r="AX243" s="13" t="s">
        <v>79</v>
      </c>
      <c r="AY243" s="158" t="s">
        <v>178</v>
      </c>
    </row>
    <row r="244" spans="2:65" s="13" customFormat="1" ht="10.199999999999999">
      <c r="B244" s="157"/>
      <c r="D244" s="151" t="s">
        <v>189</v>
      </c>
      <c r="E244" s="158" t="s">
        <v>32</v>
      </c>
      <c r="F244" s="159" t="s">
        <v>3880</v>
      </c>
      <c r="H244" s="160">
        <v>1.79</v>
      </c>
      <c r="I244" s="161"/>
      <c r="L244" s="157"/>
      <c r="M244" s="162"/>
      <c r="T244" s="163"/>
      <c r="AT244" s="158" t="s">
        <v>189</v>
      </c>
      <c r="AU244" s="158" t="s">
        <v>88</v>
      </c>
      <c r="AV244" s="13" t="s">
        <v>88</v>
      </c>
      <c r="AW244" s="13" t="s">
        <v>41</v>
      </c>
      <c r="AX244" s="13" t="s">
        <v>79</v>
      </c>
      <c r="AY244" s="158" t="s">
        <v>178</v>
      </c>
    </row>
    <row r="245" spans="2:65" s="13" customFormat="1" ht="10.199999999999999">
      <c r="B245" s="157"/>
      <c r="D245" s="151" t="s">
        <v>189</v>
      </c>
      <c r="E245" s="158" t="s">
        <v>32</v>
      </c>
      <c r="F245" s="159" t="s">
        <v>3881</v>
      </c>
      <c r="H245" s="160">
        <v>11.616</v>
      </c>
      <c r="I245" s="161"/>
      <c r="L245" s="157"/>
      <c r="M245" s="162"/>
      <c r="T245" s="163"/>
      <c r="AT245" s="158" t="s">
        <v>189</v>
      </c>
      <c r="AU245" s="158" t="s">
        <v>88</v>
      </c>
      <c r="AV245" s="13" t="s">
        <v>88</v>
      </c>
      <c r="AW245" s="13" t="s">
        <v>41</v>
      </c>
      <c r="AX245" s="13" t="s">
        <v>79</v>
      </c>
      <c r="AY245" s="158" t="s">
        <v>178</v>
      </c>
    </row>
    <row r="246" spans="2:65" s="13" customFormat="1" ht="10.199999999999999">
      <c r="B246" s="157"/>
      <c r="D246" s="151" t="s">
        <v>189</v>
      </c>
      <c r="E246" s="158" t="s">
        <v>32</v>
      </c>
      <c r="F246" s="159" t="s">
        <v>3882</v>
      </c>
      <c r="H246" s="160">
        <v>8.25</v>
      </c>
      <c r="I246" s="161"/>
      <c r="L246" s="157"/>
      <c r="M246" s="162"/>
      <c r="T246" s="163"/>
      <c r="AT246" s="158" t="s">
        <v>189</v>
      </c>
      <c r="AU246" s="158" t="s">
        <v>88</v>
      </c>
      <c r="AV246" s="13" t="s">
        <v>88</v>
      </c>
      <c r="AW246" s="13" t="s">
        <v>41</v>
      </c>
      <c r="AX246" s="13" t="s">
        <v>79</v>
      </c>
      <c r="AY246" s="158" t="s">
        <v>178</v>
      </c>
    </row>
    <row r="247" spans="2:65" s="14" customFormat="1" ht="10.199999999999999">
      <c r="B247" s="164"/>
      <c r="D247" s="151" t="s">
        <v>189</v>
      </c>
      <c r="E247" s="165" t="s">
        <v>32</v>
      </c>
      <c r="F247" s="166" t="s">
        <v>192</v>
      </c>
      <c r="H247" s="167">
        <v>33.271999999999998</v>
      </c>
      <c r="I247" s="168"/>
      <c r="L247" s="164"/>
      <c r="M247" s="169"/>
      <c r="T247" s="170"/>
      <c r="AT247" s="165" t="s">
        <v>189</v>
      </c>
      <c r="AU247" s="165" t="s">
        <v>88</v>
      </c>
      <c r="AV247" s="14" t="s">
        <v>185</v>
      </c>
      <c r="AW247" s="14" t="s">
        <v>41</v>
      </c>
      <c r="AX247" s="14" t="s">
        <v>86</v>
      </c>
      <c r="AY247" s="165" t="s">
        <v>178</v>
      </c>
    </row>
    <row r="248" spans="2:65" s="1" customFormat="1" ht="37.799999999999997" customHeight="1">
      <c r="B248" s="34"/>
      <c r="C248" s="133" t="s">
        <v>336</v>
      </c>
      <c r="D248" s="133" t="s">
        <v>180</v>
      </c>
      <c r="E248" s="134" t="s">
        <v>311</v>
      </c>
      <c r="F248" s="135" t="s">
        <v>312</v>
      </c>
      <c r="G248" s="136" t="s">
        <v>234</v>
      </c>
      <c r="H248" s="137">
        <v>368.16</v>
      </c>
      <c r="I248" s="138"/>
      <c r="J248" s="139">
        <f>ROUND(I248*H248,2)</f>
        <v>0</v>
      </c>
      <c r="K248" s="135" t="s">
        <v>184</v>
      </c>
      <c r="L248" s="34"/>
      <c r="M248" s="140" t="s">
        <v>32</v>
      </c>
      <c r="N248" s="141" t="s">
        <v>50</v>
      </c>
      <c r="P248" s="142">
        <f>O248*H248</f>
        <v>0</v>
      </c>
      <c r="Q248" s="142">
        <v>5.8E-4</v>
      </c>
      <c r="R248" s="142">
        <f>Q248*H248</f>
        <v>0.21353280000000002</v>
      </c>
      <c r="S248" s="142">
        <v>0</v>
      </c>
      <c r="T248" s="143">
        <f>S248*H248</f>
        <v>0</v>
      </c>
      <c r="AR248" s="144" t="s">
        <v>185</v>
      </c>
      <c r="AT248" s="144" t="s">
        <v>180</v>
      </c>
      <c r="AU248" s="144" t="s">
        <v>88</v>
      </c>
      <c r="AY248" s="18" t="s">
        <v>178</v>
      </c>
      <c r="BE248" s="145">
        <f>IF(N248="základní",J248,0)</f>
        <v>0</v>
      </c>
      <c r="BF248" s="145">
        <f>IF(N248="snížená",J248,0)</f>
        <v>0</v>
      </c>
      <c r="BG248" s="145">
        <f>IF(N248="zákl. přenesená",J248,0)</f>
        <v>0</v>
      </c>
      <c r="BH248" s="145">
        <f>IF(N248="sníž. přenesená",J248,0)</f>
        <v>0</v>
      </c>
      <c r="BI248" s="145">
        <f>IF(N248="nulová",J248,0)</f>
        <v>0</v>
      </c>
      <c r="BJ248" s="18" t="s">
        <v>86</v>
      </c>
      <c r="BK248" s="145">
        <f>ROUND(I248*H248,2)</f>
        <v>0</v>
      </c>
      <c r="BL248" s="18" t="s">
        <v>185</v>
      </c>
      <c r="BM248" s="144" t="s">
        <v>3883</v>
      </c>
    </row>
    <row r="249" spans="2:65" s="1" customFormat="1" ht="10.199999999999999">
      <c r="B249" s="34"/>
      <c r="D249" s="146" t="s">
        <v>187</v>
      </c>
      <c r="F249" s="147" t="s">
        <v>314</v>
      </c>
      <c r="I249" s="148"/>
      <c r="L249" s="34"/>
      <c r="M249" s="149"/>
      <c r="T249" s="55"/>
      <c r="AT249" s="18" t="s">
        <v>187</v>
      </c>
      <c r="AU249" s="18" t="s">
        <v>88</v>
      </c>
    </row>
    <row r="250" spans="2:65" s="12" customFormat="1" ht="10.199999999999999">
      <c r="B250" s="150"/>
      <c r="D250" s="151" t="s">
        <v>189</v>
      </c>
      <c r="E250" s="152" t="s">
        <v>32</v>
      </c>
      <c r="F250" s="153" t="s">
        <v>190</v>
      </c>
      <c r="H250" s="152" t="s">
        <v>32</v>
      </c>
      <c r="I250" s="154"/>
      <c r="L250" s="150"/>
      <c r="M250" s="155"/>
      <c r="T250" s="156"/>
      <c r="AT250" s="152" t="s">
        <v>189</v>
      </c>
      <c r="AU250" s="152" t="s">
        <v>88</v>
      </c>
      <c r="AV250" s="12" t="s">
        <v>86</v>
      </c>
      <c r="AW250" s="12" t="s">
        <v>41</v>
      </c>
      <c r="AX250" s="12" t="s">
        <v>79</v>
      </c>
      <c r="AY250" s="152" t="s">
        <v>178</v>
      </c>
    </row>
    <row r="251" spans="2:65" s="12" customFormat="1" ht="10.199999999999999">
      <c r="B251" s="150"/>
      <c r="D251" s="151" t="s">
        <v>189</v>
      </c>
      <c r="E251" s="152" t="s">
        <v>32</v>
      </c>
      <c r="F251" s="153" t="s">
        <v>3821</v>
      </c>
      <c r="H251" s="152" t="s">
        <v>32</v>
      </c>
      <c r="I251" s="154"/>
      <c r="L251" s="150"/>
      <c r="M251" s="155"/>
      <c r="T251" s="156"/>
      <c r="AT251" s="152" t="s">
        <v>189</v>
      </c>
      <c r="AU251" s="152" t="s">
        <v>88</v>
      </c>
      <c r="AV251" s="12" t="s">
        <v>86</v>
      </c>
      <c r="AW251" s="12" t="s">
        <v>41</v>
      </c>
      <c r="AX251" s="12" t="s">
        <v>79</v>
      </c>
      <c r="AY251" s="152" t="s">
        <v>178</v>
      </c>
    </row>
    <row r="252" spans="2:65" s="12" customFormat="1" ht="10.199999999999999">
      <c r="B252" s="150"/>
      <c r="D252" s="151" t="s">
        <v>189</v>
      </c>
      <c r="E252" s="152" t="s">
        <v>32</v>
      </c>
      <c r="F252" s="153" t="s">
        <v>3822</v>
      </c>
      <c r="H252" s="152" t="s">
        <v>32</v>
      </c>
      <c r="I252" s="154"/>
      <c r="L252" s="150"/>
      <c r="M252" s="155"/>
      <c r="T252" s="156"/>
      <c r="AT252" s="152" t="s">
        <v>189</v>
      </c>
      <c r="AU252" s="152" t="s">
        <v>88</v>
      </c>
      <c r="AV252" s="12" t="s">
        <v>86</v>
      </c>
      <c r="AW252" s="12" t="s">
        <v>41</v>
      </c>
      <c r="AX252" s="12" t="s">
        <v>79</v>
      </c>
      <c r="AY252" s="152" t="s">
        <v>178</v>
      </c>
    </row>
    <row r="253" spans="2:65" s="12" customFormat="1" ht="10.199999999999999">
      <c r="B253" s="150"/>
      <c r="D253" s="151" t="s">
        <v>189</v>
      </c>
      <c r="E253" s="152" t="s">
        <v>32</v>
      </c>
      <c r="F253" s="153" t="s">
        <v>280</v>
      </c>
      <c r="H253" s="152" t="s">
        <v>32</v>
      </c>
      <c r="I253" s="154"/>
      <c r="L253" s="150"/>
      <c r="M253" s="155"/>
      <c r="T253" s="156"/>
      <c r="AT253" s="152" t="s">
        <v>189</v>
      </c>
      <c r="AU253" s="152" t="s">
        <v>88</v>
      </c>
      <c r="AV253" s="12" t="s">
        <v>86</v>
      </c>
      <c r="AW253" s="12" t="s">
        <v>41</v>
      </c>
      <c r="AX253" s="12" t="s">
        <v>79</v>
      </c>
      <c r="AY253" s="152" t="s">
        <v>178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283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3" customFormat="1" ht="10.199999999999999">
      <c r="B255" s="157"/>
      <c r="D255" s="151" t="s">
        <v>189</v>
      </c>
      <c r="E255" s="158" t="s">
        <v>32</v>
      </c>
      <c r="F255" s="159" t="s">
        <v>3884</v>
      </c>
      <c r="H255" s="160">
        <v>368.16</v>
      </c>
      <c r="I255" s="161"/>
      <c r="L255" s="157"/>
      <c r="M255" s="162"/>
      <c r="T255" s="163"/>
      <c r="AT255" s="158" t="s">
        <v>189</v>
      </c>
      <c r="AU255" s="158" t="s">
        <v>88</v>
      </c>
      <c r="AV255" s="13" t="s">
        <v>88</v>
      </c>
      <c r="AW255" s="13" t="s">
        <v>41</v>
      </c>
      <c r="AX255" s="13" t="s">
        <v>79</v>
      </c>
      <c r="AY255" s="158" t="s">
        <v>178</v>
      </c>
    </row>
    <row r="256" spans="2:65" s="14" customFormat="1" ht="10.199999999999999">
      <c r="B256" s="164"/>
      <c r="D256" s="151" t="s">
        <v>189</v>
      </c>
      <c r="E256" s="165" t="s">
        <v>32</v>
      </c>
      <c r="F256" s="166" t="s">
        <v>192</v>
      </c>
      <c r="H256" s="167">
        <v>368.16</v>
      </c>
      <c r="I256" s="168"/>
      <c r="L256" s="164"/>
      <c r="M256" s="169"/>
      <c r="T256" s="170"/>
      <c r="AT256" s="165" t="s">
        <v>189</v>
      </c>
      <c r="AU256" s="165" t="s">
        <v>88</v>
      </c>
      <c r="AV256" s="14" t="s">
        <v>185</v>
      </c>
      <c r="AW256" s="14" t="s">
        <v>41</v>
      </c>
      <c r="AX256" s="14" t="s">
        <v>86</v>
      </c>
      <c r="AY256" s="165" t="s">
        <v>178</v>
      </c>
    </row>
    <row r="257" spans="2:65" s="1" customFormat="1" ht="37.799999999999997" customHeight="1">
      <c r="B257" s="34"/>
      <c r="C257" s="133" t="s">
        <v>7</v>
      </c>
      <c r="D257" s="133" t="s">
        <v>180</v>
      </c>
      <c r="E257" s="134" t="s">
        <v>318</v>
      </c>
      <c r="F257" s="135" t="s">
        <v>319</v>
      </c>
      <c r="G257" s="136" t="s">
        <v>234</v>
      </c>
      <c r="H257" s="137">
        <v>106.2</v>
      </c>
      <c r="I257" s="138"/>
      <c r="J257" s="139">
        <f>ROUND(I257*H257,2)</f>
        <v>0</v>
      </c>
      <c r="K257" s="135" t="s">
        <v>184</v>
      </c>
      <c r="L257" s="34"/>
      <c r="M257" s="140" t="s">
        <v>32</v>
      </c>
      <c r="N257" s="141" t="s">
        <v>50</v>
      </c>
      <c r="P257" s="142">
        <f>O257*H257</f>
        <v>0</v>
      </c>
      <c r="Q257" s="142">
        <v>5.9000000000000003E-4</v>
      </c>
      <c r="R257" s="142">
        <f>Q257*H257</f>
        <v>6.2658000000000005E-2</v>
      </c>
      <c r="S257" s="142">
        <v>0</v>
      </c>
      <c r="T257" s="143">
        <f>S257*H257</f>
        <v>0</v>
      </c>
      <c r="AR257" s="144" t="s">
        <v>185</v>
      </c>
      <c r="AT257" s="144" t="s">
        <v>180</v>
      </c>
      <c r="AU257" s="144" t="s">
        <v>88</v>
      </c>
      <c r="AY257" s="18" t="s">
        <v>178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86</v>
      </c>
      <c r="BK257" s="145">
        <f>ROUND(I257*H257,2)</f>
        <v>0</v>
      </c>
      <c r="BL257" s="18" t="s">
        <v>185</v>
      </c>
      <c r="BM257" s="144" t="s">
        <v>3885</v>
      </c>
    </row>
    <row r="258" spans="2:65" s="1" customFormat="1" ht="10.199999999999999">
      <c r="B258" s="34"/>
      <c r="D258" s="146" t="s">
        <v>187</v>
      </c>
      <c r="F258" s="147" t="s">
        <v>321</v>
      </c>
      <c r="I258" s="148"/>
      <c r="L258" s="34"/>
      <c r="M258" s="149"/>
      <c r="T258" s="55"/>
      <c r="AT258" s="18" t="s">
        <v>187</v>
      </c>
      <c r="AU258" s="18" t="s">
        <v>88</v>
      </c>
    </row>
    <row r="259" spans="2:65" s="12" customFormat="1" ht="10.199999999999999">
      <c r="B259" s="150"/>
      <c r="D259" s="151" t="s">
        <v>189</v>
      </c>
      <c r="E259" s="152" t="s">
        <v>32</v>
      </c>
      <c r="F259" s="153" t="s">
        <v>190</v>
      </c>
      <c r="H259" s="152" t="s">
        <v>32</v>
      </c>
      <c r="I259" s="154"/>
      <c r="L259" s="150"/>
      <c r="M259" s="155"/>
      <c r="T259" s="156"/>
      <c r="AT259" s="152" t="s">
        <v>189</v>
      </c>
      <c r="AU259" s="152" t="s">
        <v>88</v>
      </c>
      <c r="AV259" s="12" t="s">
        <v>86</v>
      </c>
      <c r="AW259" s="12" t="s">
        <v>41</v>
      </c>
      <c r="AX259" s="12" t="s">
        <v>79</v>
      </c>
      <c r="AY259" s="152" t="s">
        <v>178</v>
      </c>
    </row>
    <row r="260" spans="2:65" s="12" customFormat="1" ht="10.199999999999999">
      <c r="B260" s="150"/>
      <c r="D260" s="151" t="s">
        <v>189</v>
      </c>
      <c r="E260" s="152" t="s">
        <v>32</v>
      </c>
      <c r="F260" s="153" t="s">
        <v>3821</v>
      </c>
      <c r="H260" s="152" t="s">
        <v>32</v>
      </c>
      <c r="I260" s="154"/>
      <c r="L260" s="150"/>
      <c r="M260" s="155"/>
      <c r="T260" s="156"/>
      <c r="AT260" s="152" t="s">
        <v>189</v>
      </c>
      <c r="AU260" s="152" t="s">
        <v>88</v>
      </c>
      <c r="AV260" s="12" t="s">
        <v>86</v>
      </c>
      <c r="AW260" s="12" t="s">
        <v>41</v>
      </c>
      <c r="AX260" s="12" t="s">
        <v>79</v>
      </c>
      <c r="AY260" s="152" t="s">
        <v>178</v>
      </c>
    </row>
    <row r="261" spans="2:65" s="12" customFormat="1" ht="10.199999999999999">
      <c r="B261" s="150"/>
      <c r="D261" s="151" t="s">
        <v>189</v>
      </c>
      <c r="E261" s="152" t="s">
        <v>32</v>
      </c>
      <c r="F261" s="153" t="s">
        <v>3822</v>
      </c>
      <c r="H261" s="152" t="s">
        <v>32</v>
      </c>
      <c r="I261" s="154"/>
      <c r="L261" s="150"/>
      <c r="M261" s="155"/>
      <c r="T261" s="156"/>
      <c r="AT261" s="152" t="s">
        <v>189</v>
      </c>
      <c r="AU261" s="152" t="s">
        <v>88</v>
      </c>
      <c r="AV261" s="12" t="s">
        <v>86</v>
      </c>
      <c r="AW261" s="12" t="s">
        <v>41</v>
      </c>
      <c r="AX261" s="12" t="s">
        <v>79</v>
      </c>
      <c r="AY261" s="152" t="s">
        <v>178</v>
      </c>
    </row>
    <row r="262" spans="2:65" s="12" customFormat="1" ht="10.199999999999999">
      <c r="B262" s="150"/>
      <c r="D262" s="151" t="s">
        <v>189</v>
      </c>
      <c r="E262" s="152" t="s">
        <v>32</v>
      </c>
      <c r="F262" s="153" t="s">
        <v>280</v>
      </c>
      <c r="H262" s="152" t="s">
        <v>32</v>
      </c>
      <c r="I262" s="154"/>
      <c r="L262" s="150"/>
      <c r="M262" s="155"/>
      <c r="T262" s="156"/>
      <c r="AT262" s="152" t="s">
        <v>189</v>
      </c>
      <c r="AU262" s="152" t="s">
        <v>88</v>
      </c>
      <c r="AV262" s="12" t="s">
        <v>86</v>
      </c>
      <c r="AW262" s="12" t="s">
        <v>41</v>
      </c>
      <c r="AX262" s="12" t="s">
        <v>79</v>
      </c>
      <c r="AY262" s="152" t="s">
        <v>178</v>
      </c>
    </row>
    <row r="263" spans="2:65" s="12" customFormat="1" ht="10.199999999999999">
      <c r="B263" s="150"/>
      <c r="D263" s="151" t="s">
        <v>189</v>
      </c>
      <c r="E263" s="152" t="s">
        <v>32</v>
      </c>
      <c r="F263" s="153" t="s">
        <v>283</v>
      </c>
      <c r="H263" s="152" t="s">
        <v>32</v>
      </c>
      <c r="I263" s="154"/>
      <c r="L263" s="150"/>
      <c r="M263" s="155"/>
      <c r="T263" s="156"/>
      <c r="AT263" s="152" t="s">
        <v>189</v>
      </c>
      <c r="AU263" s="152" t="s">
        <v>88</v>
      </c>
      <c r="AV263" s="12" t="s">
        <v>86</v>
      </c>
      <c r="AW263" s="12" t="s">
        <v>41</v>
      </c>
      <c r="AX263" s="12" t="s">
        <v>79</v>
      </c>
      <c r="AY263" s="152" t="s">
        <v>178</v>
      </c>
    </row>
    <row r="264" spans="2:65" s="13" customFormat="1" ht="10.199999999999999">
      <c r="B264" s="157"/>
      <c r="D264" s="151" t="s">
        <v>189</v>
      </c>
      <c r="E264" s="158" t="s">
        <v>32</v>
      </c>
      <c r="F264" s="159" t="s">
        <v>3886</v>
      </c>
      <c r="H264" s="160">
        <v>106.2</v>
      </c>
      <c r="I264" s="161"/>
      <c r="L264" s="157"/>
      <c r="M264" s="162"/>
      <c r="T264" s="163"/>
      <c r="AT264" s="158" t="s">
        <v>189</v>
      </c>
      <c r="AU264" s="158" t="s">
        <v>88</v>
      </c>
      <c r="AV264" s="13" t="s">
        <v>88</v>
      </c>
      <c r="AW264" s="13" t="s">
        <v>41</v>
      </c>
      <c r="AX264" s="13" t="s">
        <v>79</v>
      </c>
      <c r="AY264" s="158" t="s">
        <v>178</v>
      </c>
    </row>
    <row r="265" spans="2:65" s="14" customFormat="1" ht="10.199999999999999">
      <c r="B265" s="164"/>
      <c r="D265" s="151" t="s">
        <v>189</v>
      </c>
      <c r="E265" s="165" t="s">
        <v>32</v>
      </c>
      <c r="F265" s="166" t="s">
        <v>192</v>
      </c>
      <c r="H265" s="167">
        <v>106.2</v>
      </c>
      <c r="I265" s="168"/>
      <c r="L265" s="164"/>
      <c r="M265" s="169"/>
      <c r="T265" s="170"/>
      <c r="AT265" s="165" t="s">
        <v>189</v>
      </c>
      <c r="AU265" s="165" t="s">
        <v>88</v>
      </c>
      <c r="AV265" s="14" t="s">
        <v>185</v>
      </c>
      <c r="AW265" s="14" t="s">
        <v>41</v>
      </c>
      <c r="AX265" s="14" t="s">
        <v>86</v>
      </c>
      <c r="AY265" s="165" t="s">
        <v>178</v>
      </c>
    </row>
    <row r="266" spans="2:65" s="1" customFormat="1" ht="37.799999999999997" customHeight="1">
      <c r="B266" s="34"/>
      <c r="C266" s="133" t="s">
        <v>352</v>
      </c>
      <c r="D266" s="133" t="s">
        <v>180</v>
      </c>
      <c r="E266" s="134" t="s">
        <v>325</v>
      </c>
      <c r="F266" s="135" t="s">
        <v>326</v>
      </c>
      <c r="G266" s="136" t="s">
        <v>234</v>
      </c>
      <c r="H266" s="137">
        <v>368.16</v>
      </c>
      <c r="I266" s="138"/>
      <c r="J266" s="139">
        <f>ROUND(I266*H266,2)</f>
        <v>0</v>
      </c>
      <c r="K266" s="135" t="s">
        <v>184</v>
      </c>
      <c r="L266" s="34"/>
      <c r="M266" s="140" t="s">
        <v>32</v>
      </c>
      <c r="N266" s="141" t="s">
        <v>50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185</v>
      </c>
      <c r="AT266" s="144" t="s">
        <v>180</v>
      </c>
      <c r="AU266" s="144" t="s">
        <v>88</v>
      </c>
      <c r="AY266" s="18" t="s">
        <v>178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86</v>
      </c>
      <c r="BK266" s="145">
        <f>ROUND(I266*H266,2)</f>
        <v>0</v>
      </c>
      <c r="BL266" s="18" t="s">
        <v>185</v>
      </c>
      <c r="BM266" s="144" t="s">
        <v>3887</v>
      </c>
    </row>
    <row r="267" spans="2:65" s="1" customFormat="1" ht="10.199999999999999">
      <c r="B267" s="34"/>
      <c r="D267" s="146" t="s">
        <v>187</v>
      </c>
      <c r="F267" s="147" t="s">
        <v>328</v>
      </c>
      <c r="I267" s="148"/>
      <c r="L267" s="34"/>
      <c r="M267" s="149"/>
      <c r="T267" s="55"/>
      <c r="AT267" s="18" t="s">
        <v>187</v>
      </c>
      <c r="AU267" s="18" t="s">
        <v>88</v>
      </c>
    </row>
    <row r="268" spans="2:65" s="13" customFormat="1" ht="10.199999999999999">
      <c r="B268" s="157"/>
      <c r="D268" s="151" t="s">
        <v>189</v>
      </c>
      <c r="E268" s="158" t="s">
        <v>32</v>
      </c>
      <c r="F268" s="159" t="s">
        <v>3888</v>
      </c>
      <c r="H268" s="160">
        <v>368.16</v>
      </c>
      <c r="I268" s="161"/>
      <c r="L268" s="157"/>
      <c r="M268" s="162"/>
      <c r="T268" s="163"/>
      <c r="AT268" s="158" t="s">
        <v>189</v>
      </c>
      <c r="AU268" s="158" t="s">
        <v>88</v>
      </c>
      <c r="AV268" s="13" t="s">
        <v>88</v>
      </c>
      <c r="AW268" s="13" t="s">
        <v>41</v>
      </c>
      <c r="AX268" s="13" t="s">
        <v>86</v>
      </c>
      <c r="AY268" s="158" t="s">
        <v>178</v>
      </c>
    </row>
    <row r="269" spans="2:65" s="1" customFormat="1" ht="37.799999999999997" customHeight="1">
      <c r="B269" s="34"/>
      <c r="C269" s="133" t="s">
        <v>359</v>
      </c>
      <c r="D269" s="133" t="s">
        <v>180</v>
      </c>
      <c r="E269" s="134" t="s">
        <v>331</v>
      </c>
      <c r="F269" s="135" t="s">
        <v>332</v>
      </c>
      <c r="G269" s="136" t="s">
        <v>234</v>
      </c>
      <c r="H269" s="137">
        <v>106.2</v>
      </c>
      <c r="I269" s="138"/>
      <c r="J269" s="139">
        <f>ROUND(I269*H269,2)</f>
        <v>0</v>
      </c>
      <c r="K269" s="135" t="s">
        <v>184</v>
      </c>
      <c r="L269" s="34"/>
      <c r="M269" s="140" t="s">
        <v>32</v>
      </c>
      <c r="N269" s="141" t="s">
        <v>50</v>
      </c>
      <c r="P269" s="142">
        <f>O269*H269</f>
        <v>0</v>
      </c>
      <c r="Q269" s="142">
        <v>0</v>
      </c>
      <c r="R269" s="142">
        <f>Q269*H269</f>
        <v>0</v>
      </c>
      <c r="S269" s="142">
        <v>0</v>
      </c>
      <c r="T269" s="143">
        <f>S269*H269</f>
        <v>0</v>
      </c>
      <c r="AR269" s="144" t="s">
        <v>185</v>
      </c>
      <c r="AT269" s="144" t="s">
        <v>180</v>
      </c>
      <c r="AU269" s="144" t="s">
        <v>88</v>
      </c>
      <c r="AY269" s="18" t="s">
        <v>178</v>
      </c>
      <c r="BE269" s="145">
        <f>IF(N269="základní",J269,0)</f>
        <v>0</v>
      </c>
      <c r="BF269" s="145">
        <f>IF(N269="snížená",J269,0)</f>
        <v>0</v>
      </c>
      <c r="BG269" s="145">
        <f>IF(N269="zákl. přenesená",J269,0)</f>
        <v>0</v>
      </c>
      <c r="BH269" s="145">
        <f>IF(N269="sníž. přenesená",J269,0)</f>
        <v>0</v>
      </c>
      <c r="BI269" s="145">
        <f>IF(N269="nulová",J269,0)</f>
        <v>0</v>
      </c>
      <c r="BJ269" s="18" t="s">
        <v>86</v>
      </c>
      <c r="BK269" s="145">
        <f>ROUND(I269*H269,2)</f>
        <v>0</v>
      </c>
      <c r="BL269" s="18" t="s">
        <v>185</v>
      </c>
      <c r="BM269" s="144" t="s">
        <v>3889</v>
      </c>
    </row>
    <row r="270" spans="2:65" s="1" customFormat="1" ht="10.199999999999999">
      <c r="B270" s="34"/>
      <c r="D270" s="146" t="s">
        <v>187</v>
      </c>
      <c r="F270" s="147" t="s">
        <v>334</v>
      </c>
      <c r="I270" s="148"/>
      <c r="L270" s="34"/>
      <c r="M270" s="149"/>
      <c r="T270" s="55"/>
      <c r="AT270" s="18" t="s">
        <v>187</v>
      </c>
      <c r="AU270" s="18" t="s">
        <v>88</v>
      </c>
    </row>
    <row r="271" spans="2:65" s="13" customFormat="1" ht="10.199999999999999">
      <c r="B271" s="157"/>
      <c r="D271" s="151" t="s">
        <v>189</v>
      </c>
      <c r="E271" s="158" t="s">
        <v>32</v>
      </c>
      <c r="F271" s="159" t="s">
        <v>3890</v>
      </c>
      <c r="H271" s="160">
        <v>106.2</v>
      </c>
      <c r="I271" s="161"/>
      <c r="L271" s="157"/>
      <c r="M271" s="162"/>
      <c r="T271" s="163"/>
      <c r="AT271" s="158" t="s">
        <v>189</v>
      </c>
      <c r="AU271" s="158" t="s">
        <v>88</v>
      </c>
      <c r="AV271" s="13" t="s">
        <v>88</v>
      </c>
      <c r="AW271" s="13" t="s">
        <v>41</v>
      </c>
      <c r="AX271" s="13" t="s">
        <v>86</v>
      </c>
      <c r="AY271" s="158" t="s">
        <v>178</v>
      </c>
    </row>
    <row r="272" spans="2:65" s="1" customFormat="1" ht="55.5" customHeight="1">
      <c r="B272" s="34"/>
      <c r="C272" s="133" t="s">
        <v>366</v>
      </c>
      <c r="D272" s="133" t="s">
        <v>180</v>
      </c>
      <c r="E272" s="134" t="s">
        <v>3891</v>
      </c>
      <c r="F272" s="135" t="s">
        <v>3892</v>
      </c>
      <c r="G272" s="136" t="s">
        <v>277</v>
      </c>
      <c r="H272" s="137">
        <v>8.64</v>
      </c>
      <c r="I272" s="138"/>
      <c r="J272" s="139">
        <f>ROUND(I272*H272,2)</f>
        <v>0</v>
      </c>
      <c r="K272" s="135" t="s">
        <v>184</v>
      </c>
      <c r="L272" s="34"/>
      <c r="M272" s="140" t="s">
        <v>32</v>
      </c>
      <c r="N272" s="141" t="s">
        <v>50</v>
      </c>
      <c r="P272" s="142">
        <f>O272*H272</f>
        <v>0</v>
      </c>
      <c r="Q272" s="142">
        <v>0</v>
      </c>
      <c r="R272" s="142">
        <f>Q272*H272</f>
        <v>0</v>
      </c>
      <c r="S272" s="142">
        <v>0</v>
      </c>
      <c r="T272" s="143">
        <f>S272*H272</f>
        <v>0</v>
      </c>
      <c r="AR272" s="144" t="s">
        <v>185</v>
      </c>
      <c r="AT272" s="144" t="s">
        <v>180</v>
      </c>
      <c r="AU272" s="144" t="s">
        <v>88</v>
      </c>
      <c r="AY272" s="18" t="s">
        <v>178</v>
      </c>
      <c r="BE272" s="145">
        <f>IF(N272="základní",J272,0)</f>
        <v>0</v>
      </c>
      <c r="BF272" s="145">
        <f>IF(N272="snížená",J272,0)</f>
        <v>0</v>
      </c>
      <c r="BG272" s="145">
        <f>IF(N272="zákl. přenesená",J272,0)</f>
        <v>0</v>
      </c>
      <c r="BH272" s="145">
        <f>IF(N272="sníž. přenesená",J272,0)</f>
        <v>0</v>
      </c>
      <c r="BI272" s="145">
        <f>IF(N272="nulová",J272,0)</f>
        <v>0</v>
      </c>
      <c r="BJ272" s="18" t="s">
        <v>86</v>
      </c>
      <c r="BK272" s="145">
        <f>ROUND(I272*H272,2)</f>
        <v>0</v>
      </c>
      <c r="BL272" s="18" t="s">
        <v>185</v>
      </c>
      <c r="BM272" s="144" t="s">
        <v>3893</v>
      </c>
    </row>
    <row r="273" spans="2:65" s="1" customFormat="1" ht="10.199999999999999">
      <c r="B273" s="34"/>
      <c r="D273" s="146" t="s">
        <v>187</v>
      </c>
      <c r="F273" s="147" t="s">
        <v>3894</v>
      </c>
      <c r="I273" s="148"/>
      <c r="L273" s="34"/>
      <c r="M273" s="149"/>
      <c r="T273" s="55"/>
      <c r="AT273" s="18" t="s">
        <v>187</v>
      </c>
      <c r="AU273" s="18" t="s">
        <v>88</v>
      </c>
    </row>
    <row r="274" spans="2:65" s="12" customFormat="1" ht="10.199999999999999">
      <c r="B274" s="150"/>
      <c r="D274" s="151" t="s">
        <v>189</v>
      </c>
      <c r="E274" s="152" t="s">
        <v>32</v>
      </c>
      <c r="F274" s="153" t="s">
        <v>3895</v>
      </c>
      <c r="H274" s="152" t="s">
        <v>32</v>
      </c>
      <c r="I274" s="154"/>
      <c r="L274" s="150"/>
      <c r="M274" s="155"/>
      <c r="T274" s="156"/>
      <c r="AT274" s="152" t="s">
        <v>189</v>
      </c>
      <c r="AU274" s="152" t="s">
        <v>88</v>
      </c>
      <c r="AV274" s="12" t="s">
        <v>86</v>
      </c>
      <c r="AW274" s="12" t="s">
        <v>41</v>
      </c>
      <c r="AX274" s="12" t="s">
        <v>79</v>
      </c>
      <c r="AY274" s="152" t="s">
        <v>178</v>
      </c>
    </row>
    <row r="275" spans="2:65" s="13" customFormat="1" ht="10.199999999999999">
      <c r="B275" s="157"/>
      <c r="D275" s="151" t="s">
        <v>189</v>
      </c>
      <c r="E275" s="158" t="s">
        <v>32</v>
      </c>
      <c r="F275" s="159" t="s">
        <v>3896</v>
      </c>
      <c r="H275" s="160">
        <v>5.1840000000000002</v>
      </c>
      <c r="I275" s="161"/>
      <c r="L275" s="157"/>
      <c r="M275" s="162"/>
      <c r="T275" s="163"/>
      <c r="AT275" s="158" t="s">
        <v>189</v>
      </c>
      <c r="AU275" s="158" t="s">
        <v>88</v>
      </c>
      <c r="AV275" s="13" t="s">
        <v>88</v>
      </c>
      <c r="AW275" s="13" t="s">
        <v>41</v>
      </c>
      <c r="AX275" s="13" t="s">
        <v>79</v>
      </c>
      <c r="AY275" s="158" t="s">
        <v>178</v>
      </c>
    </row>
    <row r="276" spans="2:65" s="13" customFormat="1" ht="10.199999999999999">
      <c r="B276" s="157"/>
      <c r="D276" s="151" t="s">
        <v>189</v>
      </c>
      <c r="E276" s="158" t="s">
        <v>32</v>
      </c>
      <c r="F276" s="159" t="s">
        <v>3897</v>
      </c>
      <c r="H276" s="160">
        <v>3.456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41</v>
      </c>
      <c r="AX276" s="13" t="s">
        <v>79</v>
      </c>
      <c r="AY276" s="158" t="s">
        <v>178</v>
      </c>
    </row>
    <row r="277" spans="2:65" s="14" customFormat="1" ht="10.199999999999999">
      <c r="B277" s="164"/>
      <c r="D277" s="151" t="s">
        <v>189</v>
      </c>
      <c r="E277" s="165" t="s">
        <v>32</v>
      </c>
      <c r="F277" s="166" t="s">
        <v>192</v>
      </c>
      <c r="H277" s="167">
        <v>8.64</v>
      </c>
      <c r="I277" s="168"/>
      <c r="L277" s="164"/>
      <c r="M277" s="169"/>
      <c r="T277" s="170"/>
      <c r="AT277" s="165" t="s">
        <v>189</v>
      </c>
      <c r="AU277" s="165" t="s">
        <v>88</v>
      </c>
      <c r="AV277" s="14" t="s">
        <v>185</v>
      </c>
      <c r="AW277" s="14" t="s">
        <v>41</v>
      </c>
      <c r="AX277" s="14" t="s">
        <v>86</v>
      </c>
      <c r="AY277" s="165" t="s">
        <v>178</v>
      </c>
    </row>
    <row r="278" spans="2:65" s="1" customFormat="1" ht="62.7" customHeight="1">
      <c r="B278" s="34"/>
      <c r="C278" s="133" t="s">
        <v>373</v>
      </c>
      <c r="D278" s="133" t="s">
        <v>180</v>
      </c>
      <c r="E278" s="134" t="s">
        <v>3898</v>
      </c>
      <c r="F278" s="135" t="s">
        <v>3899</v>
      </c>
      <c r="G278" s="136" t="s">
        <v>277</v>
      </c>
      <c r="H278" s="137">
        <v>25.92</v>
      </c>
      <c r="I278" s="138"/>
      <c r="J278" s="139">
        <f>ROUND(I278*H278,2)</f>
        <v>0</v>
      </c>
      <c r="K278" s="135" t="s">
        <v>184</v>
      </c>
      <c r="L278" s="34"/>
      <c r="M278" s="140" t="s">
        <v>32</v>
      </c>
      <c r="N278" s="141" t="s">
        <v>50</v>
      </c>
      <c r="P278" s="142">
        <f>O278*H278</f>
        <v>0</v>
      </c>
      <c r="Q278" s="142">
        <v>0</v>
      </c>
      <c r="R278" s="142">
        <f>Q278*H278</f>
        <v>0</v>
      </c>
      <c r="S278" s="142">
        <v>0</v>
      </c>
      <c r="T278" s="143">
        <f>S278*H278</f>
        <v>0</v>
      </c>
      <c r="AR278" s="144" t="s">
        <v>185</v>
      </c>
      <c r="AT278" s="144" t="s">
        <v>180</v>
      </c>
      <c r="AU278" s="144" t="s">
        <v>88</v>
      </c>
      <c r="AY278" s="18" t="s">
        <v>178</v>
      </c>
      <c r="BE278" s="145">
        <f>IF(N278="základní",J278,0)</f>
        <v>0</v>
      </c>
      <c r="BF278" s="145">
        <f>IF(N278="snížená",J278,0)</f>
        <v>0</v>
      </c>
      <c r="BG278" s="145">
        <f>IF(N278="zákl. přenesená",J278,0)</f>
        <v>0</v>
      </c>
      <c r="BH278" s="145">
        <f>IF(N278="sníž. přenesená",J278,0)</f>
        <v>0</v>
      </c>
      <c r="BI278" s="145">
        <f>IF(N278="nulová",J278,0)</f>
        <v>0</v>
      </c>
      <c r="BJ278" s="18" t="s">
        <v>86</v>
      </c>
      <c r="BK278" s="145">
        <f>ROUND(I278*H278,2)</f>
        <v>0</v>
      </c>
      <c r="BL278" s="18" t="s">
        <v>185</v>
      </c>
      <c r="BM278" s="144" t="s">
        <v>3900</v>
      </c>
    </row>
    <row r="279" spans="2:65" s="1" customFormat="1" ht="10.199999999999999">
      <c r="B279" s="34"/>
      <c r="D279" s="146" t="s">
        <v>187</v>
      </c>
      <c r="F279" s="147" t="s">
        <v>3901</v>
      </c>
      <c r="I279" s="148"/>
      <c r="L279" s="34"/>
      <c r="M279" s="149"/>
      <c r="T279" s="55"/>
      <c r="AT279" s="18" t="s">
        <v>187</v>
      </c>
      <c r="AU279" s="18" t="s">
        <v>88</v>
      </c>
    </row>
    <row r="280" spans="2:65" s="13" customFormat="1" ht="10.199999999999999">
      <c r="B280" s="157"/>
      <c r="D280" s="151" t="s">
        <v>189</v>
      </c>
      <c r="E280" s="158" t="s">
        <v>32</v>
      </c>
      <c r="F280" s="159" t="s">
        <v>3902</v>
      </c>
      <c r="H280" s="160">
        <v>8.64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86</v>
      </c>
      <c r="AY280" s="158" t="s">
        <v>178</v>
      </c>
    </row>
    <row r="281" spans="2:65" s="13" customFormat="1" ht="10.199999999999999">
      <c r="B281" s="157"/>
      <c r="D281" s="151" t="s">
        <v>189</v>
      </c>
      <c r="F281" s="159" t="s">
        <v>3903</v>
      </c>
      <c r="H281" s="160">
        <v>25.92</v>
      </c>
      <c r="I281" s="161"/>
      <c r="L281" s="157"/>
      <c r="M281" s="162"/>
      <c r="T281" s="163"/>
      <c r="AT281" s="158" t="s">
        <v>189</v>
      </c>
      <c r="AU281" s="158" t="s">
        <v>88</v>
      </c>
      <c r="AV281" s="13" t="s">
        <v>88</v>
      </c>
      <c r="AW281" s="13" t="s">
        <v>4</v>
      </c>
      <c r="AX281" s="13" t="s">
        <v>86</v>
      </c>
      <c r="AY281" s="158" t="s">
        <v>178</v>
      </c>
    </row>
    <row r="282" spans="2:65" s="1" customFormat="1" ht="62.7" customHeight="1">
      <c r="B282" s="34"/>
      <c r="C282" s="133" t="s">
        <v>381</v>
      </c>
      <c r="D282" s="133" t="s">
        <v>180</v>
      </c>
      <c r="E282" s="134" t="s">
        <v>360</v>
      </c>
      <c r="F282" s="135" t="s">
        <v>361</v>
      </c>
      <c r="G282" s="136" t="s">
        <v>277</v>
      </c>
      <c r="H282" s="137">
        <v>242.43199999999999</v>
      </c>
      <c r="I282" s="138"/>
      <c r="J282" s="139">
        <f>ROUND(I282*H282,2)</f>
        <v>0</v>
      </c>
      <c r="K282" s="135" t="s">
        <v>184</v>
      </c>
      <c r="L282" s="34"/>
      <c r="M282" s="140" t="s">
        <v>32</v>
      </c>
      <c r="N282" s="141" t="s">
        <v>50</v>
      </c>
      <c r="P282" s="142">
        <f>O282*H282</f>
        <v>0</v>
      </c>
      <c r="Q282" s="142">
        <v>0</v>
      </c>
      <c r="R282" s="142">
        <f>Q282*H282</f>
        <v>0</v>
      </c>
      <c r="S282" s="142">
        <v>0</v>
      </c>
      <c r="T282" s="143">
        <f>S282*H282</f>
        <v>0</v>
      </c>
      <c r="AR282" s="144" t="s">
        <v>185</v>
      </c>
      <c r="AT282" s="144" t="s">
        <v>180</v>
      </c>
      <c r="AU282" s="144" t="s">
        <v>88</v>
      </c>
      <c r="AY282" s="18" t="s">
        <v>178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86</v>
      </c>
      <c r="BK282" s="145">
        <f>ROUND(I282*H282,2)</f>
        <v>0</v>
      </c>
      <c r="BL282" s="18" t="s">
        <v>185</v>
      </c>
      <c r="BM282" s="144" t="s">
        <v>3904</v>
      </c>
    </row>
    <row r="283" spans="2:65" s="1" customFormat="1" ht="10.199999999999999">
      <c r="B283" s="34"/>
      <c r="D283" s="146" t="s">
        <v>187</v>
      </c>
      <c r="F283" s="147" t="s">
        <v>363</v>
      </c>
      <c r="I283" s="148"/>
      <c r="L283" s="34"/>
      <c r="M283" s="149"/>
      <c r="T283" s="55"/>
      <c r="AT283" s="18" t="s">
        <v>187</v>
      </c>
      <c r="AU283" s="18" t="s">
        <v>88</v>
      </c>
    </row>
    <row r="284" spans="2:65" s="12" customFormat="1" ht="10.199999999999999">
      <c r="B284" s="150"/>
      <c r="D284" s="151" t="s">
        <v>189</v>
      </c>
      <c r="E284" s="152" t="s">
        <v>32</v>
      </c>
      <c r="F284" s="153" t="s">
        <v>364</v>
      </c>
      <c r="H284" s="152" t="s">
        <v>32</v>
      </c>
      <c r="I284" s="154"/>
      <c r="L284" s="150"/>
      <c r="M284" s="155"/>
      <c r="T284" s="156"/>
      <c r="AT284" s="152" t="s">
        <v>189</v>
      </c>
      <c r="AU284" s="152" t="s">
        <v>88</v>
      </c>
      <c r="AV284" s="12" t="s">
        <v>86</v>
      </c>
      <c r="AW284" s="12" t="s">
        <v>41</v>
      </c>
      <c r="AX284" s="12" t="s">
        <v>79</v>
      </c>
      <c r="AY284" s="152" t="s">
        <v>178</v>
      </c>
    </row>
    <row r="285" spans="2:65" s="13" customFormat="1" ht="10.199999999999999">
      <c r="B285" s="157"/>
      <c r="D285" s="151" t="s">
        <v>189</v>
      </c>
      <c r="E285" s="158" t="s">
        <v>32</v>
      </c>
      <c r="F285" s="159" t="s">
        <v>3905</v>
      </c>
      <c r="H285" s="160">
        <v>145.459</v>
      </c>
      <c r="I285" s="161"/>
      <c r="L285" s="157"/>
      <c r="M285" s="162"/>
      <c r="T285" s="163"/>
      <c r="AT285" s="158" t="s">
        <v>189</v>
      </c>
      <c r="AU285" s="158" t="s">
        <v>88</v>
      </c>
      <c r="AV285" s="13" t="s">
        <v>88</v>
      </c>
      <c r="AW285" s="13" t="s">
        <v>41</v>
      </c>
      <c r="AX285" s="13" t="s">
        <v>79</v>
      </c>
      <c r="AY285" s="158" t="s">
        <v>178</v>
      </c>
    </row>
    <row r="286" spans="2:65" s="13" customFormat="1" ht="10.199999999999999">
      <c r="B286" s="157"/>
      <c r="D286" s="151" t="s">
        <v>189</v>
      </c>
      <c r="E286" s="158" t="s">
        <v>32</v>
      </c>
      <c r="F286" s="159" t="s">
        <v>3906</v>
      </c>
      <c r="H286" s="160">
        <v>96.972999999999999</v>
      </c>
      <c r="I286" s="161"/>
      <c r="L286" s="157"/>
      <c r="M286" s="162"/>
      <c r="T286" s="163"/>
      <c r="AT286" s="158" t="s">
        <v>189</v>
      </c>
      <c r="AU286" s="158" t="s">
        <v>88</v>
      </c>
      <c r="AV286" s="13" t="s">
        <v>88</v>
      </c>
      <c r="AW286" s="13" t="s">
        <v>41</v>
      </c>
      <c r="AX286" s="13" t="s">
        <v>79</v>
      </c>
      <c r="AY286" s="158" t="s">
        <v>178</v>
      </c>
    </row>
    <row r="287" spans="2:65" s="14" customFormat="1" ht="10.199999999999999">
      <c r="B287" s="164"/>
      <c r="D287" s="151" t="s">
        <v>189</v>
      </c>
      <c r="E287" s="165" t="s">
        <v>32</v>
      </c>
      <c r="F287" s="166" t="s">
        <v>192</v>
      </c>
      <c r="H287" s="167">
        <v>242.43199999999999</v>
      </c>
      <c r="I287" s="168"/>
      <c r="L287" s="164"/>
      <c r="M287" s="169"/>
      <c r="T287" s="170"/>
      <c r="AT287" s="165" t="s">
        <v>189</v>
      </c>
      <c r="AU287" s="165" t="s">
        <v>88</v>
      </c>
      <c r="AV287" s="14" t="s">
        <v>185</v>
      </c>
      <c r="AW287" s="14" t="s">
        <v>41</v>
      </c>
      <c r="AX287" s="14" t="s">
        <v>86</v>
      </c>
      <c r="AY287" s="165" t="s">
        <v>178</v>
      </c>
    </row>
    <row r="288" spans="2:65" s="1" customFormat="1" ht="66.75" customHeight="1">
      <c r="B288" s="34"/>
      <c r="C288" s="133" t="s">
        <v>388</v>
      </c>
      <c r="D288" s="133" t="s">
        <v>180</v>
      </c>
      <c r="E288" s="134" t="s">
        <v>367</v>
      </c>
      <c r="F288" s="135" t="s">
        <v>368</v>
      </c>
      <c r="G288" s="136" t="s">
        <v>277</v>
      </c>
      <c r="H288" s="137">
        <v>1212.1600000000001</v>
      </c>
      <c r="I288" s="138"/>
      <c r="J288" s="139">
        <f>ROUND(I288*H288,2)</f>
        <v>0</v>
      </c>
      <c r="K288" s="135" t="s">
        <v>184</v>
      </c>
      <c r="L288" s="34"/>
      <c r="M288" s="140" t="s">
        <v>32</v>
      </c>
      <c r="N288" s="141" t="s">
        <v>50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185</v>
      </c>
      <c r="AT288" s="144" t="s">
        <v>180</v>
      </c>
      <c r="AU288" s="144" t="s">
        <v>88</v>
      </c>
      <c r="AY288" s="18" t="s">
        <v>178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8" t="s">
        <v>86</v>
      </c>
      <c r="BK288" s="145">
        <f>ROUND(I288*H288,2)</f>
        <v>0</v>
      </c>
      <c r="BL288" s="18" t="s">
        <v>185</v>
      </c>
      <c r="BM288" s="144" t="s">
        <v>3907</v>
      </c>
    </row>
    <row r="289" spans="2:65" s="1" customFormat="1" ht="10.199999999999999">
      <c r="B289" s="34"/>
      <c r="D289" s="146" t="s">
        <v>187</v>
      </c>
      <c r="F289" s="147" t="s">
        <v>370</v>
      </c>
      <c r="I289" s="148"/>
      <c r="L289" s="34"/>
      <c r="M289" s="149"/>
      <c r="T289" s="55"/>
      <c r="AT289" s="18" t="s">
        <v>187</v>
      </c>
      <c r="AU289" s="18" t="s">
        <v>88</v>
      </c>
    </row>
    <row r="290" spans="2:65" s="13" customFormat="1" ht="10.199999999999999">
      <c r="B290" s="157"/>
      <c r="D290" s="151" t="s">
        <v>189</v>
      </c>
      <c r="E290" s="158" t="s">
        <v>32</v>
      </c>
      <c r="F290" s="159" t="s">
        <v>3908</v>
      </c>
      <c r="H290" s="160">
        <v>242.43199999999999</v>
      </c>
      <c r="I290" s="161"/>
      <c r="L290" s="157"/>
      <c r="M290" s="162"/>
      <c r="T290" s="163"/>
      <c r="AT290" s="158" t="s">
        <v>189</v>
      </c>
      <c r="AU290" s="158" t="s">
        <v>88</v>
      </c>
      <c r="AV290" s="13" t="s">
        <v>88</v>
      </c>
      <c r="AW290" s="13" t="s">
        <v>41</v>
      </c>
      <c r="AX290" s="13" t="s">
        <v>86</v>
      </c>
      <c r="AY290" s="158" t="s">
        <v>178</v>
      </c>
    </row>
    <row r="291" spans="2:65" s="13" customFormat="1" ht="10.199999999999999">
      <c r="B291" s="157"/>
      <c r="D291" s="151" t="s">
        <v>189</v>
      </c>
      <c r="F291" s="159" t="s">
        <v>3909</v>
      </c>
      <c r="H291" s="160">
        <v>1212.1600000000001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</v>
      </c>
      <c r="AX291" s="13" t="s">
        <v>86</v>
      </c>
      <c r="AY291" s="158" t="s">
        <v>178</v>
      </c>
    </row>
    <row r="292" spans="2:65" s="1" customFormat="1" ht="55.5" customHeight="1">
      <c r="B292" s="34"/>
      <c r="C292" s="133" t="s">
        <v>397</v>
      </c>
      <c r="D292" s="133" t="s">
        <v>180</v>
      </c>
      <c r="E292" s="134" t="s">
        <v>389</v>
      </c>
      <c r="F292" s="135" t="s">
        <v>390</v>
      </c>
      <c r="G292" s="136" t="s">
        <v>277</v>
      </c>
      <c r="H292" s="137">
        <v>94.7</v>
      </c>
      <c r="I292" s="138"/>
      <c r="J292" s="139">
        <f>ROUND(I292*H292,2)</f>
        <v>0</v>
      </c>
      <c r="K292" s="135" t="s">
        <v>184</v>
      </c>
      <c r="L292" s="34"/>
      <c r="M292" s="140" t="s">
        <v>32</v>
      </c>
      <c r="N292" s="141" t="s">
        <v>50</v>
      </c>
      <c r="P292" s="142">
        <f>O292*H292</f>
        <v>0</v>
      </c>
      <c r="Q292" s="142">
        <v>0</v>
      </c>
      <c r="R292" s="142">
        <f>Q292*H292</f>
        <v>0</v>
      </c>
      <c r="S292" s="142">
        <v>0</v>
      </c>
      <c r="T292" s="143">
        <f>S292*H292</f>
        <v>0</v>
      </c>
      <c r="AR292" s="144" t="s">
        <v>185</v>
      </c>
      <c r="AT292" s="144" t="s">
        <v>180</v>
      </c>
      <c r="AU292" s="144" t="s">
        <v>88</v>
      </c>
      <c r="AY292" s="18" t="s">
        <v>178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86</v>
      </c>
      <c r="BK292" s="145">
        <f>ROUND(I292*H292,2)</f>
        <v>0</v>
      </c>
      <c r="BL292" s="18" t="s">
        <v>185</v>
      </c>
      <c r="BM292" s="144" t="s">
        <v>3910</v>
      </c>
    </row>
    <row r="293" spans="2:65" s="1" customFormat="1" ht="10.199999999999999">
      <c r="B293" s="34"/>
      <c r="D293" s="146" t="s">
        <v>187</v>
      </c>
      <c r="F293" s="147" t="s">
        <v>392</v>
      </c>
      <c r="I293" s="148"/>
      <c r="L293" s="34"/>
      <c r="M293" s="149"/>
      <c r="T293" s="55"/>
      <c r="AT293" s="18" t="s">
        <v>187</v>
      </c>
      <c r="AU293" s="18" t="s">
        <v>88</v>
      </c>
    </row>
    <row r="294" spans="2:65" s="12" customFormat="1" ht="10.199999999999999">
      <c r="B294" s="150"/>
      <c r="D294" s="151" t="s">
        <v>189</v>
      </c>
      <c r="E294" s="152" t="s">
        <v>32</v>
      </c>
      <c r="F294" s="153" t="s">
        <v>190</v>
      </c>
      <c r="H294" s="152" t="s">
        <v>32</v>
      </c>
      <c r="I294" s="154"/>
      <c r="L294" s="150"/>
      <c r="M294" s="155"/>
      <c r="T294" s="156"/>
      <c r="AT294" s="152" t="s">
        <v>189</v>
      </c>
      <c r="AU294" s="152" t="s">
        <v>88</v>
      </c>
      <c r="AV294" s="12" t="s">
        <v>86</v>
      </c>
      <c r="AW294" s="12" t="s">
        <v>41</v>
      </c>
      <c r="AX294" s="12" t="s">
        <v>79</v>
      </c>
      <c r="AY294" s="152" t="s">
        <v>178</v>
      </c>
    </row>
    <row r="295" spans="2:65" s="12" customFormat="1" ht="10.199999999999999">
      <c r="B295" s="150"/>
      <c r="D295" s="151" t="s">
        <v>189</v>
      </c>
      <c r="E295" s="152" t="s">
        <v>32</v>
      </c>
      <c r="F295" s="153" t="s">
        <v>3821</v>
      </c>
      <c r="H295" s="152" t="s">
        <v>32</v>
      </c>
      <c r="I295" s="154"/>
      <c r="L295" s="150"/>
      <c r="M295" s="155"/>
      <c r="T295" s="156"/>
      <c r="AT295" s="152" t="s">
        <v>189</v>
      </c>
      <c r="AU295" s="152" t="s">
        <v>88</v>
      </c>
      <c r="AV295" s="12" t="s">
        <v>86</v>
      </c>
      <c r="AW295" s="12" t="s">
        <v>41</v>
      </c>
      <c r="AX295" s="12" t="s">
        <v>79</v>
      </c>
      <c r="AY295" s="152" t="s">
        <v>178</v>
      </c>
    </row>
    <row r="296" spans="2:65" s="12" customFormat="1" ht="10.199999999999999">
      <c r="B296" s="150"/>
      <c r="D296" s="151" t="s">
        <v>189</v>
      </c>
      <c r="E296" s="152" t="s">
        <v>32</v>
      </c>
      <c r="F296" s="153" t="s">
        <v>3822</v>
      </c>
      <c r="H296" s="152" t="s">
        <v>32</v>
      </c>
      <c r="I296" s="154"/>
      <c r="L296" s="150"/>
      <c r="M296" s="155"/>
      <c r="T296" s="156"/>
      <c r="AT296" s="152" t="s">
        <v>189</v>
      </c>
      <c r="AU296" s="152" t="s">
        <v>88</v>
      </c>
      <c r="AV296" s="12" t="s">
        <v>86</v>
      </c>
      <c r="AW296" s="12" t="s">
        <v>41</v>
      </c>
      <c r="AX296" s="12" t="s">
        <v>79</v>
      </c>
      <c r="AY296" s="152" t="s">
        <v>178</v>
      </c>
    </row>
    <row r="297" spans="2:65" s="12" customFormat="1" ht="10.199999999999999">
      <c r="B297" s="150"/>
      <c r="D297" s="151" t="s">
        <v>189</v>
      </c>
      <c r="E297" s="152" t="s">
        <v>32</v>
      </c>
      <c r="F297" s="153" t="s">
        <v>393</v>
      </c>
      <c r="H297" s="152" t="s">
        <v>32</v>
      </c>
      <c r="I297" s="154"/>
      <c r="L297" s="150"/>
      <c r="M297" s="155"/>
      <c r="T297" s="156"/>
      <c r="AT297" s="152" t="s">
        <v>189</v>
      </c>
      <c r="AU297" s="152" t="s">
        <v>88</v>
      </c>
      <c r="AV297" s="12" t="s">
        <v>86</v>
      </c>
      <c r="AW297" s="12" t="s">
        <v>41</v>
      </c>
      <c r="AX297" s="12" t="s">
        <v>79</v>
      </c>
      <c r="AY297" s="152" t="s">
        <v>178</v>
      </c>
    </row>
    <row r="298" spans="2:65" s="12" customFormat="1" ht="10.199999999999999">
      <c r="B298" s="150"/>
      <c r="D298" s="151" t="s">
        <v>189</v>
      </c>
      <c r="E298" s="152" t="s">
        <v>32</v>
      </c>
      <c r="F298" s="153" t="s">
        <v>283</v>
      </c>
      <c r="H298" s="152" t="s">
        <v>32</v>
      </c>
      <c r="I298" s="154"/>
      <c r="L298" s="150"/>
      <c r="M298" s="155"/>
      <c r="T298" s="156"/>
      <c r="AT298" s="152" t="s">
        <v>189</v>
      </c>
      <c r="AU298" s="152" t="s">
        <v>88</v>
      </c>
      <c r="AV298" s="12" t="s">
        <v>86</v>
      </c>
      <c r="AW298" s="12" t="s">
        <v>41</v>
      </c>
      <c r="AX298" s="12" t="s">
        <v>79</v>
      </c>
      <c r="AY298" s="152" t="s">
        <v>178</v>
      </c>
    </row>
    <row r="299" spans="2:65" s="13" customFormat="1" ht="10.199999999999999">
      <c r="B299" s="157"/>
      <c r="D299" s="151" t="s">
        <v>189</v>
      </c>
      <c r="E299" s="158" t="s">
        <v>32</v>
      </c>
      <c r="F299" s="159" t="s">
        <v>3911</v>
      </c>
      <c r="H299" s="160">
        <v>73.7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41</v>
      </c>
      <c r="AX299" s="13" t="s">
        <v>79</v>
      </c>
      <c r="AY299" s="158" t="s">
        <v>178</v>
      </c>
    </row>
    <row r="300" spans="2:65" s="13" customFormat="1" ht="20.399999999999999">
      <c r="B300" s="157"/>
      <c r="D300" s="151" t="s">
        <v>189</v>
      </c>
      <c r="E300" s="158" t="s">
        <v>32</v>
      </c>
      <c r="F300" s="159" t="s">
        <v>3912</v>
      </c>
      <c r="H300" s="160">
        <v>21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79</v>
      </c>
      <c r="AY300" s="158" t="s">
        <v>178</v>
      </c>
    </row>
    <row r="301" spans="2:65" s="14" customFormat="1" ht="10.199999999999999">
      <c r="B301" s="164"/>
      <c r="D301" s="151" t="s">
        <v>189</v>
      </c>
      <c r="E301" s="165" t="s">
        <v>32</v>
      </c>
      <c r="F301" s="166" t="s">
        <v>192</v>
      </c>
      <c r="H301" s="167">
        <v>94.7</v>
      </c>
      <c r="I301" s="168"/>
      <c r="L301" s="164"/>
      <c r="M301" s="169"/>
      <c r="T301" s="170"/>
      <c r="AT301" s="165" t="s">
        <v>189</v>
      </c>
      <c r="AU301" s="165" t="s">
        <v>88</v>
      </c>
      <c r="AV301" s="14" t="s">
        <v>185</v>
      </c>
      <c r="AW301" s="14" t="s">
        <v>41</v>
      </c>
      <c r="AX301" s="14" t="s">
        <v>86</v>
      </c>
      <c r="AY301" s="165" t="s">
        <v>178</v>
      </c>
    </row>
    <row r="302" spans="2:65" s="1" customFormat="1" ht="16.5" customHeight="1">
      <c r="B302" s="34"/>
      <c r="C302" s="171" t="s">
        <v>404</v>
      </c>
      <c r="D302" s="171" t="s">
        <v>398</v>
      </c>
      <c r="E302" s="172" t="s">
        <v>399</v>
      </c>
      <c r="F302" s="173" t="s">
        <v>400</v>
      </c>
      <c r="G302" s="174" t="s">
        <v>401</v>
      </c>
      <c r="H302" s="175">
        <v>189.4</v>
      </c>
      <c r="I302" s="176"/>
      <c r="J302" s="177">
        <f>ROUND(I302*H302,2)</f>
        <v>0</v>
      </c>
      <c r="K302" s="173" t="s">
        <v>184</v>
      </c>
      <c r="L302" s="178"/>
      <c r="M302" s="179" t="s">
        <v>32</v>
      </c>
      <c r="N302" s="180" t="s">
        <v>50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241</v>
      </c>
      <c r="AT302" s="144" t="s">
        <v>398</v>
      </c>
      <c r="AU302" s="144" t="s">
        <v>88</v>
      </c>
      <c r="AY302" s="18" t="s">
        <v>178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86</v>
      </c>
      <c r="BK302" s="145">
        <f>ROUND(I302*H302,2)</f>
        <v>0</v>
      </c>
      <c r="BL302" s="18" t="s">
        <v>185</v>
      </c>
      <c r="BM302" s="144" t="s">
        <v>3913</v>
      </c>
    </row>
    <row r="303" spans="2:65" s="13" customFormat="1" ht="10.199999999999999">
      <c r="B303" s="157"/>
      <c r="D303" s="151" t="s">
        <v>189</v>
      </c>
      <c r="F303" s="159" t="s">
        <v>3914</v>
      </c>
      <c r="H303" s="160">
        <v>189.4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</v>
      </c>
      <c r="AX303" s="13" t="s">
        <v>86</v>
      </c>
      <c r="AY303" s="158" t="s">
        <v>178</v>
      </c>
    </row>
    <row r="304" spans="2:65" s="1" customFormat="1" ht="44.25" customHeight="1">
      <c r="B304" s="34"/>
      <c r="C304" s="133" t="s">
        <v>412</v>
      </c>
      <c r="D304" s="133" t="s">
        <v>180</v>
      </c>
      <c r="E304" s="134" t="s">
        <v>405</v>
      </c>
      <c r="F304" s="135" t="s">
        <v>406</v>
      </c>
      <c r="G304" s="136" t="s">
        <v>401</v>
      </c>
      <c r="H304" s="137">
        <v>448.49900000000002</v>
      </c>
      <c r="I304" s="138"/>
      <c r="J304" s="139">
        <f>ROUND(I304*H304,2)</f>
        <v>0</v>
      </c>
      <c r="K304" s="135" t="s">
        <v>184</v>
      </c>
      <c r="L304" s="34"/>
      <c r="M304" s="140" t="s">
        <v>32</v>
      </c>
      <c r="N304" s="141" t="s">
        <v>50</v>
      </c>
      <c r="P304" s="142">
        <f>O304*H304</f>
        <v>0</v>
      </c>
      <c r="Q304" s="142">
        <v>0</v>
      </c>
      <c r="R304" s="142">
        <f>Q304*H304</f>
        <v>0</v>
      </c>
      <c r="S304" s="142">
        <v>0</v>
      </c>
      <c r="T304" s="143">
        <f>S304*H304</f>
        <v>0</v>
      </c>
      <c r="AR304" s="144" t="s">
        <v>185</v>
      </c>
      <c r="AT304" s="144" t="s">
        <v>180</v>
      </c>
      <c r="AU304" s="144" t="s">
        <v>88</v>
      </c>
      <c r="AY304" s="18" t="s">
        <v>178</v>
      </c>
      <c r="BE304" s="145">
        <f>IF(N304="základní",J304,0)</f>
        <v>0</v>
      </c>
      <c r="BF304" s="145">
        <f>IF(N304="snížená",J304,0)</f>
        <v>0</v>
      </c>
      <c r="BG304" s="145">
        <f>IF(N304="zákl. přenesená",J304,0)</f>
        <v>0</v>
      </c>
      <c r="BH304" s="145">
        <f>IF(N304="sníž. přenesená",J304,0)</f>
        <v>0</v>
      </c>
      <c r="BI304" s="145">
        <f>IF(N304="nulová",J304,0)</f>
        <v>0</v>
      </c>
      <c r="BJ304" s="18" t="s">
        <v>86</v>
      </c>
      <c r="BK304" s="145">
        <f>ROUND(I304*H304,2)</f>
        <v>0</v>
      </c>
      <c r="BL304" s="18" t="s">
        <v>185</v>
      </c>
      <c r="BM304" s="144" t="s">
        <v>3915</v>
      </c>
    </row>
    <row r="305" spans="2:65" s="1" customFormat="1" ht="10.199999999999999">
      <c r="B305" s="34"/>
      <c r="D305" s="146" t="s">
        <v>187</v>
      </c>
      <c r="F305" s="147" t="s">
        <v>408</v>
      </c>
      <c r="I305" s="148"/>
      <c r="L305" s="34"/>
      <c r="M305" s="149"/>
      <c r="T305" s="55"/>
      <c r="AT305" s="18" t="s">
        <v>187</v>
      </c>
      <c r="AU305" s="18" t="s">
        <v>88</v>
      </c>
    </row>
    <row r="306" spans="2:65" s="12" customFormat="1" ht="20.399999999999999">
      <c r="B306" s="150"/>
      <c r="D306" s="151" t="s">
        <v>189</v>
      </c>
      <c r="E306" s="152" t="s">
        <v>32</v>
      </c>
      <c r="F306" s="153" t="s">
        <v>1046</v>
      </c>
      <c r="H306" s="152" t="s">
        <v>32</v>
      </c>
      <c r="I306" s="154"/>
      <c r="L306" s="150"/>
      <c r="M306" s="155"/>
      <c r="T306" s="156"/>
      <c r="AT306" s="152" t="s">
        <v>189</v>
      </c>
      <c r="AU306" s="152" t="s">
        <v>88</v>
      </c>
      <c r="AV306" s="12" t="s">
        <v>86</v>
      </c>
      <c r="AW306" s="12" t="s">
        <v>41</v>
      </c>
      <c r="AX306" s="12" t="s">
        <v>79</v>
      </c>
      <c r="AY306" s="152" t="s">
        <v>178</v>
      </c>
    </row>
    <row r="307" spans="2:65" s="13" customFormat="1" ht="10.199999999999999">
      <c r="B307" s="157"/>
      <c r="D307" s="151" t="s">
        <v>189</v>
      </c>
      <c r="E307" s="158" t="s">
        <v>32</v>
      </c>
      <c r="F307" s="159" t="s">
        <v>3908</v>
      </c>
      <c r="H307" s="160">
        <v>242.43199999999999</v>
      </c>
      <c r="I307" s="161"/>
      <c r="L307" s="157"/>
      <c r="M307" s="162"/>
      <c r="T307" s="163"/>
      <c r="AT307" s="158" t="s">
        <v>189</v>
      </c>
      <c r="AU307" s="158" t="s">
        <v>88</v>
      </c>
      <c r="AV307" s="13" t="s">
        <v>88</v>
      </c>
      <c r="AW307" s="13" t="s">
        <v>41</v>
      </c>
      <c r="AX307" s="13" t="s">
        <v>79</v>
      </c>
      <c r="AY307" s="158" t="s">
        <v>178</v>
      </c>
    </row>
    <row r="308" spans="2:65" s="15" customFormat="1" ht="10.199999999999999">
      <c r="B308" s="181"/>
      <c r="D308" s="151" t="s">
        <v>189</v>
      </c>
      <c r="E308" s="182" t="s">
        <v>32</v>
      </c>
      <c r="F308" s="183" t="s">
        <v>410</v>
      </c>
      <c r="H308" s="184">
        <v>242.43199999999999</v>
      </c>
      <c r="I308" s="185"/>
      <c r="L308" s="181"/>
      <c r="M308" s="186"/>
      <c r="T308" s="187"/>
      <c r="AT308" s="182" t="s">
        <v>189</v>
      </c>
      <c r="AU308" s="182" t="s">
        <v>88</v>
      </c>
      <c r="AV308" s="15" t="s">
        <v>199</v>
      </c>
      <c r="AW308" s="15" t="s">
        <v>41</v>
      </c>
      <c r="AX308" s="15" t="s">
        <v>79</v>
      </c>
      <c r="AY308" s="182" t="s">
        <v>178</v>
      </c>
    </row>
    <row r="309" spans="2:65" s="14" customFormat="1" ht="10.199999999999999">
      <c r="B309" s="164"/>
      <c r="D309" s="151" t="s">
        <v>189</v>
      </c>
      <c r="E309" s="165" t="s">
        <v>32</v>
      </c>
      <c r="F309" s="166" t="s">
        <v>192</v>
      </c>
      <c r="H309" s="167">
        <v>242.43199999999999</v>
      </c>
      <c r="I309" s="168"/>
      <c r="L309" s="164"/>
      <c r="M309" s="169"/>
      <c r="T309" s="170"/>
      <c r="AT309" s="165" t="s">
        <v>189</v>
      </c>
      <c r="AU309" s="165" t="s">
        <v>88</v>
      </c>
      <c r="AV309" s="14" t="s">
        <v>185</v>
      </c>
      <c r="AW309" s="14" t="s">
        <v>41</v>
      </c>
      <c r="AX309" s="14" t="s">
        <v>86</v>
      </c>
      <c r="AY309" s="165" t="s">
        <v>178</v>
      </c>
    </row>
    <row r="310" spans="2:65" s="13" customFormat="1" ht="10.199999999999999">
      <c r="B310" s="157"/>
      <c r="D310" s="151" t="s">
        <v>189</v>
      </c>
      <c r="F310" s="159" t="s">
        <v>3916</v>
      </c>
      <c r="H310" s="160">
        <v>448.49900000000002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</v>
      </c>
      <c r="AX310" s="13" t="s">
        <v>86</v>
      </c>
      <c r="AY310" s="158" t="s">
        <v>178</v>
      </c>
    </row>
    <row r="311" spans="2:65" s="1" customFormat="1" ht="37.799999999999997" customHeight="1">
      <c r="B311" s="34"/>
      <c r="C311" s="133" t="s">
        <v>418</v>
      </c>
      <c r="D311" s="133" t="s">
        <v>180</v>
      </c>
      <c r="E311" s="134" t="s">
        <v>413</v>
      </c>
      <c r="F311" s="135" t="s">
        <v>414</v>
      </c>
      <c r="G311" s="136" t="s">
        <v>277</v>
      </c>
      <c r="H311" s="137">
        <v>242.43199999999999</v>
      </c>
      <c r="I311" s="138"/>
      <c r="J311" s="139">
        <f>ROUND(I311*H311,2)</f>
        <v>0</v>
      </c>
      <c r="K311" s="135" t="s">
        <v>184</v>
      </c>
      <c r="L311" s="34"/>
      <c r="M311" s="140" t="s">
        <v>32</v>
      </c>
      <c r="N311" s="141" t="s">
        <v>50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185</v>
      </c>
      <c r="AT311" s="144" t="s">
        <v>180</v>
      </c>
      <c r="AU311" s="144" t="s">
        <v>88</v>
      </c>
      <c r="AY311" s="18" t="s">
        <v>178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86</v>
      </c>
      <c r="BK311" s="145">
        <f>ROUND(I311*H311,2)</f>
        <v>0</v>
      </c>
      <c r="BL311" s="18" t="s">
        <v>185</v>
      </c>
      <c r="BM311" s="144" t="s">
        <v>3917</v>
      </c>
    </row>
    <row r="312" spans="2:65" s="1" customFormat="1" ht="10.199999999999999">
      <c r="B312" s="34"/>
      <c r="D312" s="146" t="s">
        <v>187</v>
      </c>
      <c r="F312" s="147" t="s">
        <v>416</v>
      </c>
      <c r="I312" s="148"/>
      <c r="L312" s="34"/>
      <c r="M312" s="149"/>
      <c r="T312" s="55"/>
      <c r="AT312" s="18" t="s">
        <v>187</v>
      </c>
      <c r="AU312" s="18" t="s">
        <v>88</v>
      </c>
    </row>
    <row r="313" spans="2:65" s="13" customFormat="1" ht="10.199999999999999">
      <c r="B313" s="157"/>
      <c r="D313" s="151" t="s">
        <v>189</v>
      </c>
      <c r="E313" s="158" t="s">
        <v>32</v>
      </c>
      <c r="F313" s="159" t="s">
        <v>3908</v>
      </c>
      <c r="H313" s="160">
        <v>242.43199999999999</v>
      </c>
      <c r="I313" s="161"/>
      <c r="L313" s="157"/>
      <c r="M313" s="162"/>
      <c r="T313" s="163"/>
      <c r="AT313" s="158" t="s">
        <v>189</v>
      </c>
      <c r="AU313" s="158" t="s">
        <v>88</v>
      </c>
      <c r="AV313" s="13" t="s">
        <v>88</v>
      </c>
      <c r="AW313" s="13" t="s">
        <v>41</v>
      </c>
      <c r="AX313" s="13" t="s">
        <v>79</v>
      </c>
      <c r="AY313" s="158" t="s">
        <v>178</v>
      </c>
    </row>
    <row r="314" spans="2:65" s="15" customFormat="1" ht="10.199999999999999">
      <c r="B314" s="181"/>
      <c r="D314" s="151" t="s">
        <v>189</v>
      </c>
      <c r="E314" s="182" t="s">
        <v>32</v>
      </c>
      <c r="F314" s="183" t="s">
        <v>410</v>
      </c>
      <c r="H314" s="184">
        <v>242.43199999999999</v>
      </c>
      <c r="I314" s="185"/>
      <c r="L314" s="181"/>
      <c r="M314" s="186"/>
      <c r="T314" s="187"/>
      <c r="AT314" s="182" t="s">
        <v>189</v>
      </c>
      <c r="AU314" s="182" t="s">
        <v>88</v>
      </c>
      <c r="AV314" s="15" t="s">
        <v>199</v>
      </c>
      <c r="AW314" s="15" t="s">
        <v>41</v>
      </c>
      <c r="AX314" s="15" t="s">
        <v>79</v>
      </c>
      <c r="AY314" s="182" t="s">
        <v>178</v>
      </c>
    </row>
    <row r="315" spans="2:65" s="14" customFormat="1" ht="10.199999999999999">
      <c r="B315" s="164"/>
      <c r="D315" s="151" t="s">
        <v>189</v>
      </c>
      <c r="E315" s="165" t="s">
        <v>32</v>
      </c>
      <c r="F315" s="166" t="s">
        <v>192</v>
      </c>
      <c r="H315" s="167">
        <v>242.43199999999999</v>
      </c>
      <c r="I315" s="168"/>
      <c r="L315" s="164"/>
      <c r="M315" s="169"/>
      <c r="T315" s="170"/>
      <c r="AT315" s="165" t="s">
        <v>189</v>
      </c>
      <c r="AU315" s="165" t="s">
        <v>88</v>
      </c>
      <c r="AV315" s="14" t="s">
        <v>185</v>
      </c>
      <c r="AW315" s="14" t="s">
        <v>41</v>
      </c>
      <c r="AX315" s="14" t="s">
        <v>86</v>
      </c>
      <c r="AY315" s="165" t="s">
        <v>178</v>
      </c>
    </row>
    <row r="316" spans="2:65" s="1" customFormat="1" ht="44.25" customHeight="1">
      <c r="B316" s="34"/>
      <c r="C316" s="133" t="s">
        <v>434</v>
      </c>
      <c r="D316" s="133" t="s">
        <v>180</v>
      </c>
      <c r="E316" s="134" t="s">
        <v>419</v>
      </c>
      <c r="F316" s="135" t="s">
        <v>420</v>
      </c>
      <c r="G316" s="136" t="s">
        <v>277</v>
      </c>
      <c r="H316" s="137">
        <v>49.125999999999998</v>
      </c>
      <c r="I316" s="138"/>
      <c r="J316" s="139">
        <f>ROUND(I316*H316,2)</f>
        <v>0</v>
      </c>
      <c r="K316" s="135" t="s">
        <v>184</v>
      </c>
      <c r="L316" s="34"/>
      <c r="M316" s="140" t="s">
        <v>32</v>
      </c>
      <c r="N316" s="141" t="s">
        <v>50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185</v>
      </c>
      <c r="AT316" s="144" t="s">
        <v>180</v>
      </c>
      <c r="AU316" s="144" t="s">
        <v>88</v>
      </c>
      <c r="AY316" s="18" t="s">
        <v>178</v>
      </c>
      <c r="BE316" s="145">
        <f>IF(N316="základní",J316,0)</f>
        <v>0</v>
      </c>
      <c r="BF316" s="145">
        <f>IF(N316="snížená",J316,0)</f>
        <v>0</v>
      </c>
      <c r="BG316" s="145">
        <f>IF(N316="zákl. přenesená",J316,0)</f>
        <v>0</v>
      </c>
      <c r="BH316" s="145">
        <f>IF(N316="sníž. přenesená",J316,0)</f>
        <v>0</v>
      </c>
      <c r="BI316" s="145">
        <f>IF(N316="nulová",J316,0)</f>
        <v>0</v>
      </c>
      <c r="BJ316" s="18" t="s">
        <v>86</v>
      </c>
      <c r="BK316" s="145">
        <f>ROUND(I316*H316,2)</f>
        <v>0</v>
      </c>
      <c r="BL316" s="18" t="s">
        <v>185</v>
      </c>
      <c r="BM316" s="144" t="s">
        <v>3918</v>
      </c>
    </row>
    <row r="317" spans="2:65" s="1" customFormat="1" ht="10.199999999999999">
      <c r="B317" s="34"/>
      <c r="D317" s="146" t="s">
        <v>187</v>
      </c>
      <c r="F317" s="147" t="s">
        <v>422</v>
      </c>
      <c r="I317" s="148"/>
      <c r="L317" s="34"/>
      <c r="M317" s="149"/>
      <c r="T317" s="55"/>
      <c r="AT317" s="18" t="s">
        <v>187</v>
      </c>
      <c r="AU317" s="18" t="s">
        <v>88</v>
      </c>
    </row>
    <row r="318" spans="2:65" s="12" customFormat="1" ht="10.199999999999999">
      <c r="B318" s="150"/>
      <c r="D318" s="151" t="s">
        <v>189</v>
      </c>
      <c r="E318" s="152" t="s">
        <v>32</v>
      </c>
      <c r="F318" s="153" t="s">
        <v>190</v>
      </c>
      <c r="H318" s="152" t="s">
        <v>32</v>
      </c>
      <c r="I318" s="154"/>
      <c r="L318" s="150"/>
      <c r="M318" s="155"/>
      <c r="T318" s="156"/>
      <c r="AT318" s="152" t="s">
        <v>189</v>
      </c>
      <c r="AU318" s="152" t="s">
        <v>88</v>
      </c>
      <c r="AV318" s="12" t="s">
        <v>86</v>
      </c>
      <c r="AW318" s="12" t="s">
        <v>41</v>
      </c>
      <c r="AX318" s="12" t="s">
        <v>79</v>
      </c>
      <c r="AY318" s="152" t="s">
        <v>178</v>
      </c>
    </row>
    <row r="319" spans="2:65" s="12" customFormat="1" ht="10.199999999999999">
      <c r="B319" s="150"/>
      <c r="D319" s="151" t="s">
        <v>189</v>
      </c>
      <c r="E319" s="152" t="s">
        <v>32</v>
      </c>
      <c r="F319" s="153" t="s">
        <v>3821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2" customFormat="1" ht="10.199999999999999">
      <c r="B320" s="150"/>
      <c r="D320" s="151" t="s">
        <v>189</v>
      </c>
      <c r="E320" s="152" t="s">
        <v>32</v>
      </c>
      <c r="F320" s="153" t="s">
        <v>3822</v>
      </c>
      <c r="H320" s="152" t="s">
        <v>32</v>
      </c>
      <c r="I320" s="154"/>
      <c r="L320" s="150"/>
      <c r="M320" s="155"/>
      <c r="T320" s="156"/>
      <c r="AT320" s="152" t="s">
        <v>189</v>
      </c>
      <c r="AU320" s="152" t="s">
        <v>88</v>
      </c>
      <c r="AV320" s="12" t="s">
        <v>86</v>
      </c>
      <c r="AW320" s="12" t="s">
        <v>41</v>
      </c>
      <c r="AX320" s="12" t="s">
        <v>79</v>
      </c>
      <c r="AY320" s="152" t="s">
        <v>178</v>
      </c>
    </row>
    <row r="321" spans="2:65" s="12" customFormat="1" ht="10.199999999999999">
      <c r="B321" s="150"/>
      <c r="D321" s="151" t="s">
        <v>189</v>
      </c>
      <c r="E321" s="152" t="s">
        <v>32</v>
      </c>
      <c r="F321" s="153" t="s">
        <v>280</v>
      </c>
      <c r="H321" s="152" t="s">
        <v>32</v>
      </c>
      <c r="I321" s="154"/>
      <c r="L321" s="150"/>
      <c r="M321" s="155"/>
      <c r="T321" s="156"/>
      <c r="AT321" s="152" t="s">
        <v>189</v>
      </c>
      <c r="AU321" s="152" t="s">
        <v>88</v>
      </c>
      <c r="AV321" s="12" t="s">
        <v>86</v>
      </c>
      <c r="AW321" s="12" t="s">
        <v>41</v>
      </c>
      <c r="AX321" s="12" t="s">
        <v>79</v>
      </c>
      <c r="AY321" s="152" t="s">
        <v>178</v>
      </c>
    </row>
    <row r="322" spans="2:65" s="12" customFormat="1" ht="10.199999999999999">
      <c r="B322" s="150"/>
      <c r="D322" s="151" t="s">
        <v>189</v>
      </c>
      <c r="E322" s="152" t="s">
        <v>32</v>
      </c>
      <c r="F322" s="153" t="s">
        <v>283</v>
      </c>
      <c r="H322" s="152" t="s">
        <v>32</v>
      </c>
      <c r="I322" s="154"/>
      <c r="L322" s="150"/>
      <c r="M322" s="155"/>
      <c r="T322" s="156"/>
      <c r="AT322" s="152" t="s">
        <v>189</v>
      </c>
      <c r="AU322" s="152" t="s">
        <v>88</v>
      </c>
      <c r="AV322" s="12" t="s">
        <v>86</v>
      </c>
      <c r="AW322" s="12" t="s">
        <v>41</v>
      </c>
      <c r="AX322" s="12" t="s">
        <v>79</v>
      </c>
      <c r="AY322" s="152" t="s">
        <v>178</v>
      </c>
    </row>
    <row r="323" spans="2:65" s="13" customFormat="1" ht="10.199999999999999">
      <c r="B323" s="157"/>
      <c r="D323" s="151" t="s">
        <v>189</v>
      </c>
      <c r="E323" s="158" t="s">
        <v>32</v>
      </c>
      <c r="F323" s="159" t="s">
        <v>3919</v>
      </c>
      <c r="H323" s="160">
        <v>260.89800000000002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3" customFormat="1" ht="20.399999999999999">
      <c r="B324" s="157"/>
      <c r="D324" s="151" t="s">
        <v>189</v>
      </c>
      <c r="E324" s="158" t="s">
        <v>32</v>
      </c>
      <c r="F324" s="159" t="s">
        <v>3920</v>
      </c>
      <c r="H324" s="160">
        <v>74.34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41</v>
      </c>
      <c r="AX324" s="13" t="s">
        <v>79</v>
      </c>
      <c r="AY324" s="158" t="s">
        <v>178</v>
      </c>
    </row>
    <row r="325" spans="2:65" s="13" customFormat="1" ht="10.199999999999999">
      <c r="B325" s="157"/>
      <c r="D325" s="151" t="s">
        <v>189</v>
      </c>
      <c r="E325" s="158" t="s">
        <v>32</v>
      </c>
      <c r="F325" s="159" t="s">
        <v>3921</v>
      </c>
      <c r="H325" s="160">
        <v>-13.023999999999999</v>
      </c>
      <c r="I325" s="161"/>
      <c r="L325" s="157"/>
      <c r="M325" s="162"/>
      <c r="T325" s="163"/>
      <c r="AT325" s="158" t="s">
        <v>189</v>
      </c>
      <c r="AU325" s="158" t="s">
        <v>88</v>
      </c>
      <c r="AV325" s="13" t="s">
        <v>88</v>
      </c>
      <c r="AW325" s="13" t="s">
        <v>41</v>
      </c>
      <c r="AX325" s="13" t="s">
        <v>79</v>
      </c>
      <c r="AY325" s="158" t="s">
        <v>178</v>
      </c>
    </row>
    <row r="326" spans="2:65" s="13" customFormat="1" ht="10.199999999999999">
      <c r="B326" s="157"/>
      <c r="D326" s="151" t="s">
        <v>189</v>
      </c>
      <c r="E326" s="158" t="s">
        <v>32</v>
      </c>
      <c r="F326" s="159" t="s">
        <v>3922</v>
      </c>
      <c r="H326" s="160">
        <v>-11.25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41</v>
      </c>
      <c r="AX326" s="13" t="s">
        <v>79</v>
      </c>
      <c r="AY326" s="158" t="s">
        <v>178</v>
      </c>
    </row>
    <row r="327" spans="2:65" s="13" customFormat="1" ht="10.199999999999999">
      <c r="B327" s="157"/>
      <c r="D327" s="151" t="s">
        <v>189</v>
      </c>
      <c r="E327" s="158" t="s">
        <v>32</v>
      </c>
      <c r="F327" s="159" t="s">
        <v>3923</v>
      </c>
      <c r="H327" s="160">
        <v>-2.7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3" customFormat="1" ht="10.199999999999999">
      <c r="B328" s="157"/>
      <c r="D328" s="151" t="s">
        <v>189</v>
      </c>
      <c r="E328" s="158" t="s">
        <v>32</v>
      </c>
      <c r="F328" s="159" t="s">
        <v>3924</v>
      </c>
      <c r="H328" s="160">
        <v>-71.632000000000005</v>
      </c>
      <c r="I328" s="161"/>
      <c r="L328" s="157"/>
      <c r="M328" s="162"/>
      <c r="T328" s="163"/>
      <c r="AT328" s="158" t="s">
        <v>189</v>
      </c>
      <c r="AU328" s="158" t="s">
        <v>88</v>
      </c>
      <c r="AV328" s="13" t="s">
        <v>88</v>
      </c>
      <c r="AW328" s="13" t="s">
        <v>41</v>
      </c>
      <c r="AX328" s="13" t="s">
        <v>79</v>
      </c>
      <c r="AY328" s="158" t="s">
        <v>178</v>
      </c>
    </row>
    <row r="329" spans="2:65" s="13" customFormat="1" ht="20.399999999999999">
      <c r="B329" s="157"/>
      <c r="D329" s="151" t="s">
        <v>189</v>
      </c>
      <c r="E329" s="158" t="s">
        <v>32</v>
      </c>
      <c r="F329" s="159" t="s">
        <v>3925</v>
      </c>
      <c r="H329" s="160">
        <v>-94.7</v>
      </c>
      <c r="I329" s="161"/>
      <c r="L329" s="157"/>
      <c r="M329" s="162"/>
      <c r="T329" s="163"/>
      <c r="AT329" s="158" t="s">
        <v>189</v>
      </c>
      <c r="AU329" s="158" t="s">
        <v>88</v>
      </c>
      <c r="AV329" s="13" t="s">
        <v>88</v>
      </c>
      <c r="AW329" s="13" t="s">
        <v>41</v>
      </c>
      <c r="AX329" s="13" t="s">
        <v>79</v>
      </c>
      <c r="AY329" s="158" t="s">
        <v>178</v>
      </c>
    </row>
    <row r="330" spans="2:65" s="13" customFormat="1" ht="20.399999999999999">
      <c r="B330" s="157"/>
      <c r="D330" s="151" t="s">
        <v>189</v>
      </c>
      <c r="E330" s="158" t="s">
        <v>32</v>
      </c>
      <c r="F330" s="159" t="s">
        <v>3926</v>
      </c>
      <c r="H330" s="160">
        <v>-92.805999999999997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4" customFormat="1" ht="10.199999999999999">
      <c r="B331" s="164"/>
      <c r="D331" s="151" t="s">
        <v>189</v>
      </c>
      <c r="E331" s="165" t="s">
        <v>32</v>
      </c>
      <c r="F331" s="166" t="s">
        <v>192</v>
      </c>
      <c r="H331" s="167">
        <v>49.126000000000097</v>
      </c>
      <c r="I331" s="168"/>
      <c r="L331" s="164"/>
      <c r="M331" s="169"/>
      <c r="T331" s="170"/>
      <c r="AT331" s="165" t="s">
        <v>189</v>
      </c>
      <c r="AU331" s="165" t="s">
        <v>88</v>
      </c>
      <c r="AV331" s="14" t="s">
        <v>185</v>
      </c>
      <c r="AW331" s="14" t="s">
        <v>41</v>
      </c>
      <c r="AX331" s="14" t="s">
        <v>86</v>
      </c>
      <c r="AY331" s="165" t="s">
        <v>178</v>
      </c>
    </row>
    <row r="332" spans="2:65" s="1" customFormat="1" ht="16.5" customHeight="1">
      <c r="B332" s="34"/>
      <c r="C332" s="171" t="s">
        <v>439</v>
      </c>
      <c r="D332" s="171" t="s">
        <v>398</v>
      </c>
      <c r="E332" s="172" t="s">
        <v>435</v>
      </c>
      <c r="F332" s="173" t="s">
        <v>436</v>
      </c>
      <c r="G332" s="174" t="s">
        <v>401</v>
      </c>
      <c r="H332" s="175">
        <v>98.251999999999995</v>
      </c>
      <c r="I332" s="176"/>
      <c r="J332" s="177">
        <f>ROUND(I332*H332,2)</f>
        <v>0</v>
      </c>
      <c r="K332" s="173" t="s">
        <v>184</v>
      </c>
      <c r="L332" s="178"/>
      <c r="M332" s="179" t="s">
        <v>32</v>
      </c>
      <c r="N332" s="180" t="s">
        <v>50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241</v>
      </c>
      <c r="AT332" s="144" t="s">
        <v>398</v>
      </c>
      <c r="AU332" s="144" t="s">
        <v>88</v>
      </c>
      <c r="AY332" s="18" t="s">
        <v>178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86</v>
      </c>
      <c r="BK332" s="145">
        <f>ROUND(I332*H332,2)</f>
        <v>0</v>
      </c>
      <c r="BL332" s="18" t="s">
        <v>185</v>
      </c>
      <c r="BM332" s="144" t="s">
        <v>3927</v>
      </c>
    </row>
    <row r="333" spans="2:65" s="13" customFormat="1" ht="10.199999999999999">
      <c r="B333" s="157"/>
      <c r="D333" s="151" t="s">
        <v>189</v>
      </c>
      <c r="F333" s="159" t="s">
        <v>3928</v>
      </c>
      <c r="H333" s="160">
        <v>98.251999999999995</v>
      </c>
      <c r="I333" s="161"/>
      <c r="L333" s="157"/>
      <c r="M333" s="162"/>
      <c r="T333" s="163"/>
      <c r="AT333" s="158" t="s">
        <v>189</v>
      </c>
      <c r="AU333" s="158" t="s">
        <v>88</v>
      </c>
      <c r="AV333" s="13" t="s">
        <v>88</v>
      </c>
      <c r="AW333" s="13" t="s">
        <v>4</v>
      </c>
      <c r="AX333" s="13" t="s">
        <v>86</v>
      </c>
      <c r="AY333" s="158" t="s">
        <v>178</v>
      </c>
    </row>
    <row r="334" spans="2:65" s="1" customFormat="1" ht="66.75" customHeight="1">
      <c r="B334" s="34"/>
      <c r="C334" s="133" t="s">
        <v>447</v>
      </c>
      <c r="D334" s="133" t="s">
        <v>180</v>
      </c>
      <c r="E334" s="134" t="s">
        <v>440</v>
      </c>
      <c r="F334" s="135" t="s">
        <v>441</v>
      </c>
      <c r="G334" s="136" t="s">
        <v>277</v>
      </c>
      <c r="H334" s="137">
        <v>65.819999999999993</v>
      </c>
      <c r="I334" s="138"/>
      <c r="J334" s="139">
        <f>ROUND(I334*H334,2)</f>
        <v>0</v>
      </c>
      <c r="K334" s="135" t="s">
        <v>184</v>
      </c>
      <c r="L334" s="34"/>
      <c r="M334" s="140" t="s">
        <v>32</v>
      </c>
      <c r="N334" s="141" t="s">
        <v>50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185</v>
      </c>
      <c r="AT334" s="144" t="s">
        <v>180</v>
      </c>
      <c r="AU334" s="144" t="s">
        <v>88</v>
      </c>
      <c r="AY334" s="18" t="s">
        <v>178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86</v>
      </c>
      <c r="BK334" s="145">
        <f>ROUND(I334*H334,2)</f>
        <v>0</v>
      </c>
      <c r="BL334" s="18" t="s">
        <v>185</v>
      </c>
      <c r="BM334" s="144" t="s">
        <v>3929</v>
      </c>
    </row>
    <row r="335" spans="2:65" s="1" customFormat="1" ht="10.199999999999999">
      <c r="B335" s="34"/>
      <c r="D335" s="146" t="s">
        <v>187</v>
      </c>
      <c r="F335" s="147" t="s">
        <v>443</v>
      </c>
      <c r="I335" s="148"/>
      <c r="L335" s="34"/>
      <c r="M335" s="149"/>
      <c r="T335" s="55"/>
      <c r="AT335" s="18" t="s">
        <v>187</v>
      </c>
      <c r="AU335" s="18" t="s">
        <v>88</v>
      </c>
    </row>
    <row r="336" spans="2:65" s="12" customFormat="1" ht="10.199999999999999">
      <c r="B336" s="150"/>
      <c r="D336" s="151" t="s">
        <v>189</v>
      </c>
      <c r="E336" s="152" t="s">
        <v>32</v>
      </c>
      <c r="F336" s="153" t="s">
        <v>190</v>
      </c>
      <c r="H336" s="152" t="s">
        <v>32</v>
      </c>
      <c r="I336" s="154"/>
      <c r="L336" s="150"/>
      <c r="M336" s="155"/>
      <c r="T336" s="156"/>
      <c r="AT336" s="152" t="s">
        <v>189</v>
      </c>
      <c r="AU336" s="152" t="s">
        <v>88</v>
      </c>
      <c r="AV336" s="12" t="s">
        <v>86</v>
      </c>
      <c r="AW336" s="12" t="s">
        <v>41</v>
      </c>
      <c r="AX336" s="12" t="s">
        <v>79</v>
      </c>
      <c r="AY336" s="152" t="s">
        <v>178</v>
      </c>
    </row>
    <row r="337" spans="2:65" s="12" customFormat="1" ht="10.199999999999999">
      <c r="B337" s="150"/>
      <c r="D337" s="151" t="s">
        <v>189</v>
      </c>
      <c r="E337" s="152" t="s">
        <v>32</v>
      </c>
      <c r="F337" s="153" t="s">
        <v>3821</v>
      </c>
      <c r="H337" s="152" t="s">
        <v>32</v>
      </c>
      <c r="I337" s="154"/>
      <c r="L337" s="150"/>
      <c r="M337" s="155"/>
      <c r="T337" s="156"/>
      <c r="AT337" s="152" t="s">
        <v>189</v>
      </c>
      <c r="AU337" s="152" t="s">
        <v>88</v>
      </c>
      <c r="AV337" s="12" t="s">
        <v>86</v>
      </c>
      <c r="AW337" s="12" t="s">
        <v>41</v>
      </c>
      <c r="AX337" s="12" t="s">
        <v>79</v>
      </c>
      <c r="AY337" s="152" t="s">
        <v>178</v>
      </c>
    </row>
    <row r="338" spans="2:65" s="12" customFormat="1" ht="10.199999999999999">
      <c r="B338" s="150"/>
      <c r="D338" s="151" t="s">
        <v>189</v>
      </c>
      <c r="E338" s="152" t="s">
        <v>32</v>
      </c>
      <c r="F338" s="153" t="s">
        <v>280</v>
      </c>
      <c r="H338" s="152" t="s">
        <v>32</v>
      </c>
      <c r="I338" s="154"/>
      <c r="L338" s="150"/>
      <c r="M338" s="155"/>
      <c r="T338" s="156"/>
      <c r="AT338" s="152" t="s">
        <v>189</v>
      </c>
      <c r="AU338" s="152" t="s">
        <v>88</v>
      </c>
      <c r="AV338" s="12" t="s">
        <v>86</v>
      </c>
      <c r="AW338" s="12" t="s">
        <v>41</v>
      </c>
      <c r="AX338" s="12" t="s">
        <v>79</v>
      </c>
      <c r="AY338" s="152" t="s">
        <v>178</v>
      </c>
    </row>
    <row r="339" spans="2:65" s="12" customFormat="1" ht="10.199999999999999">
      <c r="B339" s="150"/>
      <c r="D339" s="151" t="s">
        <v>189</v>
      </c>
      <c r="E339" s="152" t="s">
        <v>32</v>
      </c>
      <c r="F339" s="153" t="s">
        <v>283</v>
      </c>
      <c r="H339" s="152" t="s">
        <v>32</v>
      </c>
      <c r="I339" s="154"/>
      <c r="L339" s="150"/>
      <c r="M339" s="155"/>
      <c r="T339" s="156"/>
      <c r="AT339" s="152" t="s">
        <v>189</v>
      </c>
      <c r="AU339" s="152" t="s">
        <v>88</v>
      </c>
      <c r="AV339" s="12" t="s">
        <v>86</v>
      </c>
      <c r="AW339" s="12" t="s">
        <v>41</v>
      </c>
      <c r="AX339" s="12" t="s">
        <v>79</v>
      </c>
      <c r="AY339" s="152" t="s">
        <v>178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444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3" customFormat="1" ht="10.199999999999999">
      <c r="B341" s="157"/>
      <c r="D341" s="151" t="s">
        <v>189</v>
      </c>
      <c r="E341" s="158" t="s">
        <v>32</v>
      </c>
      <c r="F341" s="159" t="s">
        <v>3930</v>
      </c>
      <c r="H341" s="160">
        <v>71.632000000000005</v>
      </c>
      <c r="I341" s="161"/>
      <c r="L341" s="157"/>
      <c r="M341" s="162"/>
      <c r="T341" s="163"/>
      <c r="AT341" s="158" t="s">
        <v>189</v>
      </c>
      <c r="AU341" s="158" t="s">
        <v>88</v>
      </c>
      <c r="AV341" s="13" t="s">
        <v>88</v>
      </c>
      <c r="AW341" s="13" t="s">
        <v>41</v>
      </c>
      <c r="AX341" s="13" t="s">
        <v>79</v>
      </c>
      <c r="AY341" s="158" t="s">
        <v>178</v>
      </c>
    </row>
    <row r="342" spans="2:65" s="13" customFormat="1" ht="20.399999999999999">
      <c r="B342" s="157"/>
      <c r="D342" s="151" t="s">
        <v>189</v>
      </c>
      <c r="E342" s="158" t="s">
        <v>32</v>
      </c>
      <c r="F342" s="159" t="s">
        <v>3931</v>
      </c>
      <c r="H342" s="160">
        <v>-5.8120000000000003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41</v>
      </c>
      <c r="AX342" s="13" t="s">
        <v>79</v>
      </c>
      <c r="AY342" s="158" t="s">
        <v>178</v>
      </c>
    </row>
    <row r="343" spans="2:65" s="15" customFormat="1" ht="10.199999999999999">
      <c r="B343" s="181"/>
      <c r="D343" s="151" t="s">
        <v>189</v>
      </c>
      <c r="E343" s="182" t="s">
        <v>32</v>
      </c>
      <c r="F343" s="183" t="s">
        <v>474</v>
      </c>
      <c r="H343" s="184">
        <v>65.819999999999993</v>
      </c>
      <c r="I343" s="185"/>
      <c r="L343" s="181"/>
      <c r="M343" s="186"/>
      <c r="T343" s="187"/>
      <c r="AT343" s="182" t="s">
        <v>189</v>
      </c>
      <c r="AU343" s="182" t="s">
        <v>88</v>
      </c>
      <c r="AV343" s="15" t="s">
        <v>199</v>
      </c>
      <c r="AW343" s="15" t="s">
        <v>41</v>
      </c>
      <c r="AX343" s="15" t="s">
        <v>79</v>
      </c>
      <c r="AY343" s="182" t="s">
        <v>178</v>
      </c>
    </row>
    <row r="344" spans="2:65" s="14" customFormat="1" ht="10.199999999999999">
      <c r="B344" s="164"/>
      <c r="D344" s="151" t="s">
        <v>189</v>
      </c>
      <c r="E344" s="165" t="s">
        <v>32</v>
      </c>
      <c r="F344" s="166" t="s">
        <v>192</v>
      </c>
      <c r="H344" s="167">
        <v>65.819999999999993</v>
      </c>
      <c r="I344" s="168"/>
      <c r="L344" s="164"/>
      <c r="M344" s="169"/>
      <c r="T344" s="170"/>
      <c r="AT344" s="165" t="s">
        <v>189</v>
      </c>
      <c r="AU344" s="165" t="s">
        <v>88</v>
      </c>
      <c r="AV344" s="14" t="s">
        <v>185</v>
      </c>
      <c r="AW344" s="14" t="s">
        <v>41</v>
      </c>
      <c r="AX344" s="14" t="s">
        <v>86</v>
      </c>
      <c r="AY344" s="165" t="s">
        <v>178</v>
      </c>
    </row>
    <row r="345" spans="2:65" s="1" customFormat="1" ht="16.5" customHeight="1">
      <c r="B345" s="34"/>
      <c r="C345" s="171" t="s">
        <v>453</v>
      </c>
      <c r="D345" s="171" t="s">
        <v>398</v>
      </c>
      <c r="E345" s="172" t="s">
        <v>448</v>
      </c>
      <c r="F345" s="173" t="s">
        <v>449</v>
      </c>
      <c r="G345" s="174" t="s">
        <v>401</v>
      </c>
      <c r="H345" s="175">
        <v>131.63999999999999</v>
      </c>
      <c r="I345" s="176"/>
      <c r="J345" s="177">
        <f>ROUND(I345*H345,2)</f>
        <v>0</v>
      </c>
      <c r="K345" s="173" t="s">
        <v>184</v>
      </c>
      <c r="L345" s="178"/>
      <c r="M345" s="179" t="s">
        <v>32</v>
      </c>
      <c r="N345" s="180" t="s">
        <v>50</v>
      </c>
      <c r="P345" s="142">
        <f>O345*H345</f>
        <v>0</v>
      </c>
      <c r="Q345" s="142">
        <v>0</v>
      </c>
      <c r="R345" s="142">
        <f>Q345*H345</f>
        <v>0</v>
      </c>
      <c r="S345" s="142">
        <v>0</v>
      </c>
      <c r="T345" s="143">
        <f>S345*H345</f>
        <v>0</v>
      </c>
      <c r="AR345" s="144" t="s">
        <v>241</v>
      </c>
      <c r="AT345" s="144" t="s">
        <v>398</v>
      </c>
      <c r="AU345" s="144" t="s">
        <v>88</v>
      </c>
      <c r="AY345" s="18" t="s">
        <v>178</v>
      </c>
      <c r="BE345" s="145">
        <f>IF(N345="základní",J345,0)</f>
        <v>0</v>
      </c>
      <c r="BF345" s="145">
        <f>IF(N345="snížená",J345,0)</f>
        <v>0</v>
      </c>
      <c r="BG345" s="145">
        <f>IF(N345="zákl. přenesená",J345,0)</f>
        <v>0</v>
      </c>
      <c r="BH345" s="145">
        <f>IF(N345="sníž. přenesená",J345,0)</f>
        <v>0</v>
      </c>
      <c r="BI345" s="145">
        <f>IF(N345="nulová",J345,0)</f>
        <v>0</v>
      </c>
      <c r="BJ345" s="18" t="s">
        <v>86</v>
      </c>
      <c r="BK345" s="145">
        <f>ROUND(I345*H345,2)</f>
        <v>0</v>
      </c>
      <c r="BL345" s="18" t="s">
        <v>185</v>
      </c>
      <c r="BM345" s="144" t="s">
        <v>3932</v>
      </c>
    </row>
    <row r="346" spans="2:65" s="13" customFormat="1" ht="10.199999999999999">
      <c r="B346" s="157"/>
      <c r="D346" s="151" t="s">
        <v>189</v>
      </c>
      <c r="F346" s="159" t="s">
        <v>3933</v>
      </c>
      <c r="H346" s="160">
        <v>131.63999999999999</v>
      </c>
      <c r="I346" s="161"/>
      <c r="L346" s="157"/>
      <c r="M346" s="162"/>
      <c r="T346" s="163"/>
      <c r="AT346" s="158" t="s">
        <v>189</v>
      </c>
      <c r="AU346" s="158" t="s">
        <v>88</v>
      </c>
      <c r="AV346" s="13" t="s">
        <v>88</v>
      </c>
      <c r="AW346" s="13" t="s">
        <v>4</v>
      </c>
      <c r="AX346" s="13" t="s">
        <v>86</v>
      </c>
      <c r="AY346" s="158" t="s">
        <v>178</v>
      </c>
    </row>
    <row r="347" spans="2:65" s="11" customFormat="1" ht="22.8" customHeight="1">
      <c r="B347" s="121"/>
      <c r="D347" s="122" t="s">
        <v>78</v>
      </c>
      <c r="E347" s="131" t="s">
        <v>199</v>
      </c>
      <c r="F347" s="131" t="s">
        <v>452</v>
      </c>
      <c r="I347" s="124"/>
      <c r="J347" s="132">
        <f>BK347</f>
        <v>0</v>
      </c>
      <c r="L347" s="121"/>
      <c r="M347" s="126"/>
      <c r="P347" s="127">
        <f>SUM(P348:P361)</f>
        <v>0</v>
      </c>
      <c r="R347" s="127">
        <f>SUM(R348:R361)</f>
        <v>0</v>
      </c>
      <c r="T347" s="128">
        <f>SUM(T348:T361)</f>
        <v>0</v>
      </c>
      <c r="AR347" s="122" t="s">
        <v>86</v>
      </c>
      <c r="AT347" s="129" t="s">
        <v>78</v>
      </c>
      <c r="AU347" s="129" t="s">
        <v>86</v>
      </c>
      <c r="AY347" s="122" t="s">
        <v>178</v>
      </c>
      <c r="BK347" s="130">
        <f>SUM(BK348:BK361)</f>
        <v>0</v>
      </c>
    </row>
    <row r="348" spans="2:65" s="1" customFormat="1" ht="16.5" customHeight="1">
      <c r="B348" s="34"/>
      <c r="C348" s="133" t="s">
        <v>461</v>
      </c>
      <c r="D348" s="133" t="s">
        <v>180</v>
      </c>
      <c r="E348" s="134" t="s">
        <v>454</v>
      </c>
      <c r="F348" s="135" t="s">
        <v>455</v>
      </c>
      <c r="G348" s="136" t="s">
        <v>202</v>
      </c>
      <c r="H348" s="137">
        <v>134</v>
      </c>
      <c r="I348" s="138"/>
      <c r="J348" s="139">
        <f>ROUND(I348*H348,2)</f>
        <v>0</v>
      </c>
      <c r="K348" s="135" t="s">
        <v>184</v>
      </c>
      <c r="L348" s="34"/>
      <c r="M348" s="140" t="s">
        <v>32</v>
      </c>
      <c r="N348" s="141" t="s">
        <v>50</v>
      </c>
      <c r="P348" s="142">
        <f>O348*H348</f>
        <v>0</v>
      </c>
      <c r="Q348" s="142">
        <v>0</v>
      </c>
      <c r="R348" s="142">
        <f>Q348*H348</f>
        <v>0</v>
      </c>
      <c r="S348" s="142">
        <v>0</v>
      </c>
      <c r="T348" s="143">
        <f>S348*H348</f>
        <v>0</v>
      </c>
      <c r="AR348" s="144" t="s">
        <v>185</v>
      </c>
      <c r="AT348" s="144" t="s">
        <v>180</v>
      </c>
      <c r="AU348" s="144" t="s">
        <v>88</v>
      </c>
      <c r="AY348" s="18" t="s">
        <v>178</v>
      </c>
      <c r="BE348" s="145">
        <f>IF(N348="základní",J348,0)</f>
        <v>0</v>
      </c>
      <c r="BF348" s="145">
        <f>IF(N348="snížená",J348,0)</f>
        <v>0</v>
      </c>
      <c r="BG348" s="145">
        <f>IF(N348="zákl. přenesená",J348,0)</f>
        <v>0</v>
      </c>
      <c r="BH348" s="145">
        <f>IF(N348="sníž. přenesená",J348,0)</f>
        <v>0</v>
      </c>
      <c r="BI348" s="145">
        <f>IF(N348="nulová",J348,0)</f>
        <v>0</v>
      </c>
      <c r="BJ348" s="18" t="s">
        <v>86</v>
      </c>
      <c r="BK348" s="145">
        <f>ROUND(I348*H348,2)</f>
        <v>0</v>
      </c>
      <c r="BL348" s="18" t="s">
        <v>185</v>
      </c>
      <c r="BM348" s="144" t="s">
        <v>3934</v>
      </c>
    </row>
    <row r="349" spans="2:65" s="1" customFormat="1" ht="10.199999999999999">
      <c r="B349" s="34"/>
      <c r="D349" s="146" t="s">
        <v>187</v>
      </c>
      <c r="F349" s="147" t="s">
        <v>457</v>
      </c>
      <c r="I349" s="148"/>
      <c r="L349" s="34"/>
      <c r="M349" s="149"/>
      <c r="T349" s="55"/>
      <c r="AT349" s="18" t="s">
        <v>187</v>
      </c>
      <c r="AU349" s="18" t="s">
        <v>88</v>
      </c>
    </row>
    <row r="350" spans="2:65" s="12" customFormat="1" ht="10.199999999999999">
      <c r="B350" s="150"/>
      <c r="D350" s="151" t="s">
        <v>189</v>
      </c>
      <c r="E350" s="152" t="s">
        <v>32</v>
      </c>
      <c r="F350" s="153" t="s">
        <v>190</v>
      </c>
      <c r="H350" s="152" t="s">
        <v>32</v>
      </c>
      <c r="I350" s="154"/>
      <c r="L350" s="150"/>
      <c r="M350" s="155"/>
      <c r="T350" s="156"/>
      <c r="AT350" s="152" t="s">
        <v>189</v>
      </c>
      <c r="AU350" s="152" t="s">
        <v>88</v>
      </c>
      <c r="AV350" s="12" t="s">
        <v>86</v>
      </c>
      <c r="AW350" s="12" t="s">
        <v>41</v>
      </c>
      <c r="AX350" s="12" t="s">
        <v>79</v>
      </c>
      <c r="AY350" s="152" t="s">
        <v>178</v>
      </c>
    </row>
    <row r="351" spans="2:65" s="12" customFormat="1" ht="10.199999999999999">
      <c r="B351" s="150"/>
      <c r="D351" s="151" t="s">
        <v>189</v>
      </c>
      <c r="E351" s="152" t="s">
        <v>32</v>
      </c>
      <c r="F351" s="153" t="s">
        <v>3821</v>
      </c>
      <c r="H351" s="152" t="s">
        <v>32</v>
      </c>
      <c r="I351" s="154"/>
      <c r="L351" s="150"/>
      <c r="M351" s="155"/>
      <c r="T351" s="156"/>
      <c r="AT351" s="152" t="s">
        <v>189</v>
      </c>
      <c r="AU351" s="152" t="s">
        <v>88</v>
      </c>
      <c r="AV351" s="12" t="s">
        <v>86</v>
      </c>
      <c r="AW351" s="12" t="s">
        <v>41</v>
      </c>
      <c r="AX351" s="12" t="s">
        <v>79</v>
      </c>
      <c r="AY351" s="152" t="s">
        <v>178</v>
      </c>
    </row>
    <row r="352" spans="2:65" s="12" customFormat="1" ht="10.199999999999999">
      <c r="B352" s="150"/>
      <c r="D352" s="151" t="s">
        <v>189</v>
      </c>
      <c r="E352" s="152" t="s">
        <v>32</v>
      </c>
      <c r="F352" s="153" t="s">
        <v>458</v>
      </c>
      <c r="H352" s="152" t="s">
        <v>32</v>
      </c>
      <c r="I352" s="154"/>
      <c r="L352" s="150"/>
      <c r="M352" s="155"/>
      <c r="T352" s="156"/>
      <c r="AT352" s="152" t="s">
        <v>189</v>
      </c>
      <c r="AU352" s="152" t="s">
        <v>88</v>
      </c>
      <c r="AV352" s="12" t="s">
        <v>86</v>
      </c>
      <c r="AW352" s="12" t="s">
        <v>41</v>
      </c>
      <c r="AX352" s="12" t="s">
        <v>79</v>
      </c>
      <c r="AY352" s="152" t="s">
        <v>178</v>
      </c>
    </row>
    <row r="353" spans="2:65" s="13" customFormat="1" ht="10.199999999999999">
      <c r="B353" s="157"/>
      <c r="D353" s="151" t="s">
        <v>189</v>
      </c>
      <c r="E353" s="158" t="s">
        <v>32</v>
      </c>
      <c r="F353" s="159" t="s">
        <v>3935</v>
      </c>
      <c r="H353" s="160">
        <v>134</v>
      </c>
      <c r="I353" s="161"/>
      <c r="L353" s="157"/>
      <c r="M353" s="162"/>
      <c r="T353" s="163"/>
      <c r="AT353" s="158" t="s">
        <v>189</v>
      </c>
      <c r="AU353" s="158" t="s">
        <v>88</v>
      </c>
      <c r="AV353" s="13" t="s">
        <v>88</v>
      </c>
      <c r="AW353" s="13" t="s">
        <v>41</v>
      </c>
      <c r="AX353" s="13" t="s">
        <v>79</v>
      </c>
      <c r="AY353" s="158" t="s">
        <v>178</v>
      </c>
    </row>
    <row r="354" spans="2:65" s="14" customFormat="1" ht="10.199999999999999">
      <c r="B354" s="164"/>
      <c r="D354" s="151" t="s">
        <v>189</v>
      </c>
      <c r="E354" s="165" t="s">
        <v>32</v>
      </c>
      <c r="F354" s="166" t="s">
        <v>192</v>
      </c>
      <c r="H354" s="167">
        <v>134</v>
      </c>
      <c r="I354" s="168"/>
      <c r="L354" s="164"/>
      <c r="M354" s="169"/>
      <c r="T354" s="170"/>
      <c r="AT354" s="165" t="s">
        <v>189</v>
      </c>
      <c r="AU354" s="165" t="s">
        <v>88</v>
      </c>
      <c r="AV354" s="14" t="s">
        <v>185</v>
      </c>
      <c r="AW354" s="14" t="s">
        <v>41</v>
      </c>
      <c r="AX354" s="14" t="s">
        <v>86</v>
      </c>
      <c r="AY354" s="165" t="s">
        <v>178</v>
      </c>
    </row>
    <row r="355" spans="2:65" s="1" customFormat="1" ht="24.15" customHeight="1">
      <c r="B355" s="34"/>
      <c r="C355" s="133" t="s">
        <v>467</v>
      </c>
      <c r="D355" s="133" t="s">
        <v>180</v>
      </c>
      <c r="E355" s="134" t="s">
        <v>462</v>
      </c>
      <c r="F355" s="135" t="s">
        <v>463</v>
      </c>
      <c r="G355" s="136" t="s">
        <v>202</v>
      </c>
      <c r="H355" s="137">
        <v>134</v>
      </c>
      <c r="I355" s="138"/>
      <c r="J355" s="139">
        <f>ROUND(I355*H355,2)</f>
        <v>0</v>
      </c>
      <c r="K355" s="135" t="s">
        <v>184</v>
      </c>
      <c r="L355" s="34"/>
      <c r="M355" s="140" t="s">
        <v>32</v>
      </c>
      <c r="N355" s="141" t="s">
        <v>50</v>
      </c>
      <c r="P355" s="142">
        <f>O355*H355</f>
        <v>0</v>
      </c>
      <c r="Q355" s="142">
        <v>0</v>
      </c>
      <c r="R355" s="142">
        <f>Q355*H355</f>
        <v>0</v>
      </c>
      <c r="S355" s="142">
        <v>0</v>
      </c>
      <c r="T355" s="143">
        <f>S355*H355</f>
        <v>0</v>
      </c>
      <c r="AR355" s="144" t="s">
        <v>185</v>
      </c>
      <c r="AT355" s="144" t="s">
        <v>180</v>
      </c>
      <c r="AU355" s="144" t="s">
        <v>88</v>
      </c>
      <c r="AY355" s="18" t="s">
        <v>178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8" t="s">
        <v>86</v>
      </c>
      <c r="BK355" s="145">
        <f>ROUND(I355*H355,2)</f>
        <v>0</v>
      </c>
      <c r="BL355" s="18" t="s">
        <v>185</v>
      </c>
      <c r="BM355" s="144" t="s">
        <v>3936</v>
      </c>
    </row>
    <row r="356" spans="2:65" s="1" customFormat="1" ht="10.199999999999999">
      <c r="B356" s="34"/>
      <c r="D356" s="146" t="s">
        <v>187</v>
      </c>
      <c r="F356" s="147" t="s">
        <v>465</v>
      </c>
      <c r="I356" s="148"/>
      <c r="L356" s="34"/>
      <c r="M356" s="149"/>
      <c r="T356" s="55"/>
      <c r="AT356" s="18" t="s">
        <v>187</v>
      </c>
      <c r="AU356" s="18" t="s">
        <v>88</v>
      </c>
    </row>
    <row r="357" spans="2:65" s="12" customFormat="1" ht="10.199999999999999">
      <c r="B357" s="150"/>
      <c r="D357" s="151" t="s">
        <v>189</v>
      </c>
      <c r="E357" s="152" t="s">
        <v>32</v>
      </c>
      <c r="F357" s="153" t="s">
        <v>190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65" s="12" customFormat="1" ht="10.199999999999999">
      <c r="B358" s="150"/>
      <c r="D358" s="151" t="s">
        <v>189</v>
      </c>
      <c r="E358" s="152" t="s">
        <v>32</v>
      </c>
      <c r="F358" s="153" t="s">
        <v>3821</v>
      </c>
      <c r="H358" s="152" t="s">
        <v>32</v>
      </c>
      <c r="I358" s="154"/>
      <c r="L358" s="150"/>
      <c r="M358" s="155"/>
      <c r="T358" s="156"/>
      <c r="AT358" s="152" t="s">
        <v>189</v>
      </c>
      <c r="AU358" s="152" t="s">
        <v>88</v>
      </c>
      <c r="AV358" s="12" t="s">
        <v>86</v>
      </c>
      <c r="AW358" s="12" t="s">
        <v>41</v>
      </c>
      <c r="AX358" s="12" t="s">
        <v>79</v>
      </c>
      <c r="AY358" s="152" t="s">
        <v>178</v>
      </c>
    </row>
    <row r="359" spans="2:65" s="12" customFormat="1" ht="10.199999999999999">
      <c r="B359" s="150"/>
      <c r="D359" s="151" t="s">
        <v>189</v>
      </c>
      <c r="E359" s="152" t="s">
        <v>32</v>
      </c>
      <c r="F359" s="153" t="s">
        <v>458</v>
      </c>
      <c r="H359" s="152" t="s">
        <v>32</v>
      </c>
      <c r="I359" s="154"/>
      <c r="L359" s="150"/>
      <c r="M359" s="155"/>
      <c r="T359" s="156"/>
      <c r="AT359" s="152" t="s">
        <v>189</v>
      </c>
      <c r="AU359" s="152" t="s">
        <v>88</v>
      </c>
      <c r="AV359" s="12" t="s">
        <v>86</v>
      </c>
      <c r="AW359" s="12" t="s">
        <v>41</v>
      </c>
      <c r="AX359" s="12" t="s">
        <v>79</v>
      </c>
      <c r="AY359" s="152" t="s">
        <v>178</v>
      </c>
    </row>
    <row r="360" spans="2:65" s="13" customFormat="1" ht="10.199999999999999">
      <c r="B360" s="157"/>
      <c r="D360" s="151" t="s">
        <v>189</v>
      </c>
      <c r="E360" s="158" t="s">
        <v>32</v>
      </c>
      <c r="F360" s="159" t="s">
        <v>3935</v>
      </c>
      <c r="H360" s="160">
        <v>134</v>
      </c>
      <c r="I360" s="161"/>
      <c r="L360" s="157"/>
      <c r="M360" s="162"/>
      <c r="T360" s="163"/>
      <c r="AT360" s="158" t="s">
        <v>189</v>
      </c>
      <c r="AU360" s="158" t="s">
        <v>88</v>
      </c>
      <c r="AV360" s="13" t="s">
        <v>88</v>
      </c>
      <c r="AW360" s="13" t="s">
        <v>41</v>
      </c>
      <c r="AX360" s="13" t="s">
        <v>79</v>
      </c>
      <c r="AY360" s="158" t="s">
        <v>178</v>
      </c>
    </row>
    <row r="361" spans="2:65" s="14" customFormat="1" ht="10.199999999999999">
      <c r="B361" s="164"/>
      <c r="D361" s="151" t="s">
        <v>189</v>
      </c>
      <c r="E361" s="165" t="s">
        <v>32</v>
      </c>
      <c r="F361" s="166" t="s">
        <v>192</v>
      </c>
      <c r="H361" s="167">
        <v>134</v>
      </c>
      <c r="I361" s="168"/>
      <c r="L361" s="164"/>
      <c r="M361" s="169"/>
      <c r="T361" s="170"/>
      <c r="AT361" s="165" t="s">
        <v>189</v>
      </c>
      <c r="AU361" s="165" t="s">
        <v>88</v>
      </c>
      <c r="AV361" s="14" t="s">
        <v>185</v>
      </c>
      <c r="AW361" s="14" t="s">
        <v>41</v>
      </c>
      <c r="AX361" s="14" t="s">
        <v>86</v>
      </c>
      <c r="AY361" s="165" t="s">
        <v>178</v>
      </c>
    </row>
    <row r="362" spans="2:65" s="11" customFormat="1" ht="22.8" customHeight="1">
      <c r="B362" s="121"/>
      <c r="D362" s="122" t="s">
        <v>78</v>
      </c>
      <c r="E362" s="131" t="s">
        <v>185</v>
      </c>
      <c r="F362" s="131" t="s">
        <v>466</v>
      </c>
      <c r="I362" s="124"/>
      <c r="J362" s="132">
        <f>BK362</f>
        <v>0</v>
      </c>
      <c r="L362" s="121"/>
      <c r="M362" s="126"/>
      <c r="P362" s="127">
        <f>SUM(P363:P440)</f>
        <v>0</v>
      </c>
      <c r="R362" s="127">
        <f>SUM(R363:R440)</f>
        <v>4.8558039999999991</v>
      </c>
      <c r="T362" s="128">
        <f>SUM(T363:T440)</f>
        <v>0</v>
      </c>
      <c r="AR362" s="122" t="s">
        <v>86</v>
      </c>
      <c r="AT362" s="129" t="s">
        <v>78</v>
      </c>
      <c r="AU362" s="129" t="s">
        <v>86</v>
      </c>
      <c r="AY362" s="122" t="s">
        <v>178</v>
      </c>
      <c r="BK362" s="130">
        <f>SUM(BK363:BK440)</f>
        <v>0</v>
      </c>
    </row>
    <row r="363" spans="2:65" s="1" customFormat="1" ht="33" customHeight="1">
      <c r="B363" s="34"/>
      <c r="C363" s="133" t="s">
        <v>480</v>
      </c>
      <c r="D363" s="133" t="s">
        <v>180</v>
      </c>
      <c r="E363" s="134" t="s">
        <v>468</v>
      </c>
      <c r="F363" s="135" t="s">
        <v>469</v>
      </c>
      <c r="G363" s="136" t="s">
        <v>277</v>
      </c>
      <c r="H363" s="137">
        <v>24.274000000000001</v>
      </c>
      <c r="I363" s="138"/>
      <c r="J363" s="139">
        <f>ROUND(I363*H363,2)</f>
        <v>0</v>
      </c>
      <c r="K363" s="135" t="s">
        <v>184</v>
      </c>
      <c r="L363" s="34"/>
      <c r="M363" s="140" t="s">
        <v>32</v>
      </c>
      <c r="N363" s="141" t="s">
        <v>50</v>
      </c>
      <c r="P363" s="142">
        <f>O363*H363</f>
        <v>0</v>
      </c>
      <c r="Q363" s="142">
        <v>0</v>
      </c>
      <c r="R363" s="142">
        <f>Q363*H363</f>
        <v>0</v>
      </c>
      <c r="S363" s="142">
        <v>0</v>
      </c>
      <c r="T363" s="143">
        <f>S363*H363</f>
        <v>0</v>
      </c>
      <c r="AR363" s="144" t="s">
        <v>185</v>
      </c>
      <c r="AT363" s="144" t="s">
        <v>180</v>
      </c>
      <c r="AU363" s="144" t="s">
        <v>88</v>
      </c>
      <c r="AY363" s="18" t="s">
        <v>178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86</v>
      </c>
      <c r="BK363" s="145">
        <f>ROUND(I363*H363,2)</f>
        <v>0</v>
      </c>
      <c r="BL363" s="18" t="s">
        <v>185</v>
      </c>
      <c r="BM363" s="144" t="s">
        <v>3937</v>
      </c>
    </row>
    <row r="364" spans="2:65" s="1" customFormat="1" ht="10.199999999999999">
      <c r="B364" s="34"/>
      <c r="D364" s="146" t="s">
        <v>187</v>
      </c>
      <c r="F364" s="147" t="s">
        <v>471</v>
      </c>
      <c r="I364" s="148"/>
      <c r="L364" s="34"/>
      <c r="M364" s="149"/>
      <c r="T364" s="55"/>
      <c r="AT364" s="18" t="s">
        <v>187</v>
      </c>
      <c r="AU364" s="18" t="s">
        <v>88</v>
      </c>
    </row>
    <row r="365" spans="2:65" s="12" customFormat="1" ht="10.199999999999999">
      <c r="B365" s="150"/>
      <c r="D365" s="151" t="s">
        <v>189</v>
      </c>
      <c r="E365" s="152" t="s">
        <v>32</v>
      </c>
      <c r="F365" s="153" t="s">
        <v>190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65" s="12" customFormat="1" ht="10.199999999999999">
      <c r="B366" s="150"/>
      <c r="D366" s="151" t="s">
        <v>189</v>
      </c>
      <c r="E366" s="152" t="s">
        <v>32</v>
      </c>
      <c r="F366" s="153" t="s">
        <v>3821</v>
      </c>
      <c r="H366" s="152" t="s">
        <v>32</v>
      </c>
      <c r="I366" s="154"/>
      <c r="L366" s="150"/>
      <c r="M366" s="155"/>
      <c r="T366" s="156"/>
      <c r="AT366" s="152" t="s">
        <v>189</v>
      </c>
      <c r="AU366" s="152" t="s">
        <v>88</v>
      </c>
      <c r="AV366" s="12" t="s">
        <v>86</v>
      </c>
      <c r="AW366" s="12" t="s">
        <v>41</v>
      </c>
      <c r="AX366" s="12" t="s">
        <v>79</v>
      </c>
      <c r="AY366" s="152" t="s">
        <v>178</v>
      </c>
    </row>
    <row r="367" spans="2:65" s="12" customFormat="1" ht="10.199999999999999">
      <c r="B367" s="150"/>
      <c r="D367" s="151" t="s">
        <v>189</v>
      </c>
      <c r="E367" s="152" t="s">
        <v>32</v>
      </c>
      <c r="F367" s="153" t="s">
        <v>475</v>
      </c>
      <c r="H367" s="152" t="s">
        <v>32</v>
      </c>
      <c r="I367" s="154"/>
      <c r="L367" s="150"/>
      <c r="M367" s="155"/>
      <c r="T367" s="156"/>
      <c r="AT367" s="152" t="s">
        <v>189</v>
      </c>
      <c r="AU367" s="152" t="s">
        <v>88</v>
      </c>
      <c r="AV367" s="12" t="s">
        <v>86</v>
      </c>
      <c r="AW367" s="12" t="s">
        <v>41</v>
      </c>
      <c r="AX367" s="12" t="s">
        <v>79</v>
      </c>
      <c r="AY367" s="152" t="s">
        <v>178</v>
      </c>
    </row>
    <row r="368" spans="2:65" s="12" customFormat="1" ht="10.199999999999999">
      <c r="B368" s="150"/>
      <c r="D368" s="151" t="s">
        <v>189</v>
      </c>
      <c r="E368" s="152" t="s">
        <v>32</v>
      </c>
      <c r="F368" s="153" t="s">
        <v>3938</v>
      </c>
      <c r="H368" s="152" t="s">
        <v>32</v>
      </c>
      <c r="I368" s="154"/>
      <c r="L368" s="150"/>
      <c r="M368" s="155"/>
      <c r="T368" s="156"/>
      <c r="AT368" s="152" t="s">
        <v>189</v>
      </c>
      <c r="AU368" s="152" t="s">
        <v>88</v>
      </c>
      <c r="AV368" s="12" t="s">
        <v>86</v>
      </c>
      <c r="AW368" s="12" t="s">
        <v>41</v>
      </c>
      <c r="AX368" s="12" t="s">
        <v>79</v>
      </c>
      <c r="AY368" s="152" t="s">
        <v>178</v>
      </c>
    </row>
    <row r="369" spans="2:65" s="13" customFormat="1" ht="10.199999999999999">
      <c r="B369" s="157"/>
      <c r="D369" s="151" t="s">
        <v>189</v>
      </c>
      <c r="E369" s="158" t="s">
        <v>32</v>
      </c>
      <c r="F369" s="159" t="s">
        <v>3939</v>
      </c>
      <c r="H369" s="160">
        <v>11.25</v>
      </c>
      <c r="I369" s="161"/>
      <c r="L369" s="157"/>
      <c r="M369" s="162"/>
      <c r="T369" s="163"/>
      <c r="AT369" s="158" t="s">
        <v>189</v>
      </c>
      <c r="AU369" s="158" t="s">
        <v>88</v>
      </c>
      <c r="AV369" s="13" t="s">
        <v>88</v>
      </c>
      <c r="AW369" s="13" t="s">
        <v>41</v>
      </c>
      <c r="AX369" s="13" t="s">
        <v>79</v>
      </c>
      <c r="AY369" s="158" t="s">
        <v>178</v>
      </c>
    </row>
    <row r="370" spans="2:65" s="15" customFormat="1" ht="10.199999999999999">
      <c r="B370" s="181"/>
      <c r="D370" s="151" t="s">
        <v>189</v>
      </c>
      <c r="E370" s="182" t="s">
        <v>32</v>
      </c>
      <c r="F370" s="183" t="s">
        <v>479</v>
      </c>
      <c r="H370" s="184">
        <v>11.25</v>
      </c>
      <c r="I370" s="185"/>
      <c r="L370" s="181"/>
      <c r="M370" s="186"/>
      <c r="T370" s="187"/>
      <c r="AT370" s="182" t="s">
        <v>189</v>
      </c>
      <c r="AU370" s="182" t="s">
        <v>88</v>
      </c>
      <c r="AV370" s="15" t="s">
        <v>199</v>
      </c>
      <c r="AW370" s="15" t="s">
        <v>41</v>
      </c>
      <c r="AX370" s="15" t="s">
        <v>79</v>
      </c>
      <c r="AY370" s="182" t="s">
        <v>178</v>
      </c>
    </row>
    <row r="371" spans="2:65" s="12" customFormat="1" ht="10.199999999999999">
      <c r="B371" s="150"/>
      <c r="D371" s="151" t="s">
        <v>189</v>
      </c>
      <c r="E371" s="152" t="s">
        <v>32</v>
      </c>
      <c r="F371" s="153" t="s">
        <v>280</v>
      </c>
      <c r="H371" s="152" t="s">
        <v>32</v>
      </c>
      <c r="I371" s="154"/>
      <c r="L371" s="150"/>
      <c r="M371" s="155"/>
      <c r="T371" s="156"/>
      <c r="AT371" s="152" t="s">
        <v>189</v>
      </c>
      <c r="AU371" s="152" t="s">
        <v>88</v>
      </c>
      <c r="AV371" s="12" t="s">
        <v>86</v>
      </c>
      <c r="AW371" s="12" t="s">
        <v>41</v>
      </c>
      <c r="AX371" s="12" t="s">
        <v>79</v>
      </c>
      <c r="AY371" s="152" t="s">
        <v>178</v>
      </c>
    </row>
    <row r="372" spans="2:65" s="12" customFormat="1" ht="10.199999999999999">
      <c r="B372" s="150"/>
      <c r="D372" s="151" t="s">
        <v>189</v>
      </c>
      <c r="E372" s="152" t="s">
        <v>32</v>
      </c>
      <c r="F372" s="153" t="s">
        <v>283</v>
      </c>
      <c r="H372" s="152" t="s">
        <v>32</v>
      </c>
      <c r="I372" s="154"/>
      <c r="L372" s="150"/>
      <c r="M372" s="155"/>
      <c r="T372" s="156"/>
      <c r="AT372" s="152" t="s">
        <v>189</v>
      </c>
      <c r="AU372" s="152" t="s">
        <v>88</v>
      </c>
      <c r="AV372" s="12" t="s">
        <v>86</v>
      </c>
      <c r="AW372" s="12" t="s">
        <v>41</v>
      </c>
      <c r="AX372" s="12" t="s">
        <v>79</v>
      </c>
      <c r="AY372" s="152" t="s">
        <v>178</v>
      </c>
    </row>
    <row r="373" spans="2:65" s="13" customFormat="1" ht="10.199999999999999">
      <c r="B373" s="157"/>
      <c r="D373" s="151" t="s">
        <v>189</v>
      </c>
      <c r="E373" s="158" t="s">
        <v>32</v>
      </c>
      <c r="F373" s="159" t="s">
        <v>3940</v>
      </c>
      <c r="H373" s="160">
        <v>13.023999999999999</v>
      </c>
      <c r="I373" s="161"/>
      <c r="L373" s="157"/>
      <c r="M373" s="162"/>
      <c r="T373" s="163"/>
      <c r="AT373" s="158" t="s">
        <v>189</v>
      </c>
      <c r="AU373" s="158" t="s">
        <v>88</v>
      </c>
      <c r="AV373" s="13" t="s">
        <v>88</v>
      </c>
      <c r="AW373" s="13" t="s">
        <v>41</v>
      </c>
      <c r="AX373" s="13" t="s">
        <v>79</v>
      </c>
      <c r="AY373" s="158" t="s">
        <v>178</v>
      </c>
    </row>
    <row r="374" spans="2:65" s="15" customFormat="1" ht="10.199999999999999">
      <c r="B374" s="181"/>
      <c r="D374" s="151" t="s">
        <v>189</v>
      </c>
      <c r="E374" s="182" t="s">
        <v>32</v>
      </c>
      <c r="F374" s="183" t="s">
        <v>474</v>
      </c>
      <c r="H374" s="184">
        <v>13.023999999999999</v>
      </c>
      <c r="I374" s="185"/>
      <c r="L374" s="181"/>
      <c r="M374" s="186"/>
      <c r="T374" s="187"/>
      <c r="AT374" s="182" t="s">
        <v>189</v>
      </c>
      <c r="AU374" s="182" t="s">
        <v>88</v>
      </c>
      <c r="AV374" s="15" t="s">
        <v>199</v>
      </c>
      <c r="AW374" s="15" t="s">
        <v>41</v>
      </c>
      <c r="AX374" s="15" t="s">
        <v>79</v>
      </c>
      <c r="AY374" s="182" t="s">
        <v>178</v>
      </c>
    </row>
    <row r="375" spans="2:65" s="14" customFormat="1" ht="10.199999999999999">
      <c r="B375" s="164"/>
      <c r="D375" s="151" t="s">
        <v>189</v>
      </c>
      <c r="E375" s="165" t="s">
        <v>32</v>
      </c>
      <c r="F375" s="166" t="s">
        <v>192</v>
      </c>
      <c r="H375" s="167">
        <v>24.274000000000001</v>
      </c>
      <c r="I375" s="168"/>
      <c r="L375" s="164"/>
      <c r="M375" s="169"/>
      <c r="T375" s="170"/>
      <c r="AT375" s="165" t="s">
        <v>189</v>
      </c>
      <c r="AU375" s="165" t="s">
        <v>88</v>
      </c>
      <c r="AV375" s="14" t="s">
        <v>185</v>
      </c>
      <c r="AW375" s="14" t="s">
        <v>41</v>
      </c>
      <c r="AX375" s="14" t="s">
        <v>86</v>
      </c>
      <c r="AY375" s="165" t="s">
        <v>178</v>
      </c>
    </row>
    <row r="376" spans="2:65" s="1" customFormat="1" ht="24.15" customHeight="1">
      <c r="B376" s="34"/>
      <c r="C376" s="133" t="s">
        <v>487</v>
      </c>
      <c r="D376" s="133" t="s">
        <v>180</v>
      </c>
      <c r="E376" s="134" t="s">
        <v>1480</v>
      </c>
      <c r="F376" s="135" t="s">
        <v>1481</v>
      </c>
      <c r="G376" s="136" t="s">
        <v>219</v>
      </c>
      <c r="H376" s="137">
        <v>2</v>
      </c>
      <c r="I376" s="138"/>
      <c r="J376" s="139">
        <f>ROUND(I376*H376,2)</f>
        <v>0</v>
      </c>
      <c r="K376" s="135" t="s">
        <v>184</v>
      </c>
      <c r="L376" s="34"/>
      <c r="M376" s="140" t="s">
        <v>32</v>
      </c>
      <c r="N376" s="141" t="s">
        <v>50</v>
      </c>
      <c r="P376" s="142">
        <f>O376*H376</f>
        <v>0</v>
      </c>
      <c r="Q376" s="142">
        <v>0.22394</v>
      </c>
      <c r="R376" s="142">
        <f>Q376*H376</f>
        <v>0.44788</v>
      </c>
      <c r="S376" s="142">
        <v>0</v>
      </c>
      <c r="T376" s="143">
        <f>S376*H376</f>
        <v>0</v>
      </c>
      <c r="AR376" s="144" t="s">
        <v>185</v>
      </c>
      <c r="AT376" s="144" t="s">
        <v>180</v>
      </c>
      <c r="AU376" s="144" t="s">
        <v>88</v>
      </c>
      <c r="AY376" s="18" t="s">
        <v>178</v>
      </c>
      <c r="BE376" s="145">
        <f>IF(N376="základní",J376,0)</f>
        <v>0</v>
      </c>
      <c r="BF376" s="145">
        <f>IF(N376="snížená",J376,0)</f>
        <v>0</v>
      </c>
      <c r="BG376" s="145">
        <f>IF(N376="zákl. přenesená",J376,0)</f>
        <v>0</v>
      </c>
      <c r="BH376" s="145">
        <f>IF(N376="sníž. přenesená",J376,0)</f>
        <v>0</v>
      </c>
      <c r="BI376" s="145">
        <f>IF(N376="nulová",J376,0)</f>
        <v>0</v>
      </c>
      <c r="BJ376" s="18" t="s">
        <v>86</v>
      </c>
      <c r="BK376" s="145">
        <f>ROUND(I376*H376,2)</f>
        <v>0</v>
      </c>
      <c r="BL376" s="18" t="s">
        <v>185</v>
      </c>
      <c r="BM376" s="144" t="s">
        <v>3941</v>
      </c>
    </row>
    <row r="377" spans="2:65" s="1" customFormat="1" ht="10.199999999999999">
      <c r="B377" s="34"/>
      <c r="D377" s="146" t="s">
        <v>187</v>
      </c>
      <c r="F377" s="147" t="s">
        <v>1483</v>
      </c>
      <c r="I377" s="148"/>
      <c r="L377" s="34"/>
      <c r="M377" s="149"/>
      <c r="T377" s="55"/>
      <c r="AT377" s="18" t="s">
        <v>187</v>
      </c>
      <c r="AU377" s="18" t="s">
        <v>88</v>
      </c>
    </row>
    <row r="378" spans="2:65" s="12" customFormat="1" ht="10.199999999999999">
      <c r="B378" s="150"/>
      <c r="D378" s="151" t="s">
        <v>189</v>
      </c>
      <c r="E378" s="152" t="s">
        <v>32</v>
      </c>
      <c r="F378" s="153" t="s">
        <v>190</v>
      </c>
      <c r="H378" s="152" t="s">
        <v>32</v>
      </c>
      <c r="I378" s="154"/>
      <c r="L378" s="150"/>
      <c r="M378" s="155"/>
      <c r="T378" s="156"/>
      <c r="AT378" s="152" t="s">
        <v>189</v>
      </c>
      <c r="AU378" s="152" t="s">
        <v>88</v>
      </c>
      <c r="AV378" s="12" t="s">
        <v>86</v>
      </c>
      <c r="AW378" s="12" t="s">
        <v>41</v>
      </c>
      <c r="AX378" s="12" t="s">
        <v>79</v>
      </c>
      <c r="AY378" s="152" t="s">
        <v>178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3821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475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3" customFormat="1" ht="10.199999999999999">
      <c r="B381" s="157"/>
      <c r="D381" s="151" t="s">
        <v>189</v>
      </c>
      <c r="E381" s="158" t="s">
        <v>32</v>
      </c>
      <c r="F381" s="159" t="s">
        <v>3942</v>
      </c>
      <c r="H381" s="160">
        <v>1</v>
      </c>
      <c r="I381" s="161"/>
      <c r="L381" s="157"/>
      <c r="M381" s="162"/>
      <c r="T381" s="163"/>
      <c r="AT381" s="158" t="s">
        <v>189</v>
      </c>
      <c r="AU381" s="158" t="s">
        <v>88</v>
      </c>
      <c r="AV381" s="13" t="s">
        <v>88</v>
      </c>
      <c r="AW381" s="13" t="s">
        <v>41</v>
      </c>
      <c r="AX381" s="13" t="s">
        <v>79</v>
      </c>
      <c r="AY381" s="158" t="s">
        <v>178</v>
      </c>
    </row>
    <row r="382" spans="2:65" s="13" customFormat="1" ht="10.199999999999999">
      <c r="B382" s="157"/>
      <c r="D382" s="151" t="s">
        <v>189</v>
      </c>
      <c r="E382" s="158" t="s">
        <v>32</v>
      </c>
      <c r="F382" s="159" t="s">
        <v>3943</v>
      </c>
      <c r="H382" s="160">
        <v>1</v>
      </c>
      <c r="I382" s="161"/>
      <c r="L382" s="157"/>
      <c r="M382" s="162"/>
      <c r="T382" s="163"/>
      <c r="AT382" s="158" t="s">
        <v>189</v>
      </c>
      <c r="AU382" s="158" t="s">
        <v>88</v>
      </c>
      <c r="AV382" s="13" t="s">
        <v>88</v>
      </c>
      <c r="AW382" s="13" t="s">
        <v>41</v>
      </c>
      <c r="AX382" s="13" t="s">
        <v>79</v>
      </c>
      <c r="AY382" s="158" t="s">
        <v>178</v>
      </c>
    </row>
    <row r="383" spans="2:65" s="15" customFormat="1" ht="10.199999999999999">
      <c r="B383" s="181"/>
      <c r="D383" s="151" t="s">
        <v>189</v>
      </c>
      <c r="E383" s="182" t="s">
        <v>32</v>
      </c>
      <c r="F383" s="183" t="s">
        <v>479</v>
      </c>
      <c r="H383" s="184">
        <v>2</v>
      </c>
      <c r="I383" s="185"/>
      <c r="L383" s="181"/>
      <c r="M383" s="186"/>
      <c r="T383" s="187"/>
      <c r="AT383" s="182" t="s">
        <v>189</v>
      </c>
      <c r="AU383" s="182" t="s">
        <v>88</v>
      </c>
      <c r="AV383" s="15" t="s">
        <v>199</v>
      </c>
      <c r="AW383" s="15" t="s">
        <v>41</v>
      </c>
      <c r="AX383" s="15" t="s">
        <v>79</v>
      </c>
      <c r="AY383" s="182" t="s">
        <v>178</v>
      </c>
    </row>
    <row r="384" spans="2:65" s="14" customFormat="1" ht="10.199999999999999">
      <c r="B384" s="164"/>
      <c r="D384" s="151" t="s">
        <v>189</v>
      </c>
      <c r="E384" s="165" t="s">
        <v>32</v>
      </c>
      <c r="F384" s="166" t="s">
        <v>192</v>
      </c>
      <c r="H384" s="167">
        <v>2</v>
      </c>
      <c r="I384" s="168"/>
      <c r="L384" s="164"/>
      <c r="M384" s="169"/>
      <c r="T384" s="170"/>
      <c r="AT384" s="165" t="s">
        <v>189</v>
      </c>
      <c r="AU384" s="165" t="s">
        <v>88</v>
      </c>
      <c r="AV384" s="14" t="s">
        <v>185</v>
      </c>
      <c r="AW384" s="14" t="s">
        <v>41</v>
      </c>
      <c r="AX384" s="14" t="s">
        <v>86</v>
      </c>
      <c r="AY384" s="165" t="s">
        <v>178</v>
      </c>
    </row>
    <row r="385" spans="2:65" s="1" customFormat="1" ht="24.15" customHeight="1">
      <c r="B385" s="34"/>
      <c r="C385" s="171" t="s">
        <v>493</v>
      </c>
      <c r="D385" s="171" t="s">
        <v>398</v>
      </c>
      <c r="E385" s="172" t="s">
        <v>2388</v>
      </c>
      <c r="F385" s="173" t="s">
        <v>2389</v>
      </c>
      <c r="G385" s="174" t="s">
        <v>219</v>
      </c>
      <c r="H385" s="175">
        <v>1.02</v>
      </c>
      <c r="I385" s="176"/>
      <c r="J385" s="177">
        <f>ROUND(I385*H385,2)</f>
        <v>0</v>
      </c>
      <c r="K385" s="173" t="s">
        <v>184</v>
      </c>
      <c r="L385" s="178"/>
      <c r="M385" s="179" t="s">
        <v>32</v>
      </c>
      <c r="N385" s="180" t="s">
        <v>50</v>
      </c>
      <c r="P385" s="142">
        <f>O385*H385</f>
        <v>0</v>
      </c>
      <c r="Q385" s="142">
        <v>5.0999999999999997E-2</v>
      </c>
      <c r="R385" s="142">
        <f>Q385*H385</f>
        <v>5.2019999999999997E-2</v>
      </c>
      <c r="S385" s="142">
        <v>0</v>
      </c>
      <c r="T385" s="143">
        <f>S385*H385</f>
        <v>0</v>
      </c>
      <c r="AR385" s="144" t="s">
        <v>241</v>
      </c>
      <c r="AT385" s="144" t="s">
        <v>398</v>
      </c>
      <c r="AU385" s="144" t="s">
        <v>88</v>
      </c>
      <c r="AY385" s="18" t="s">
        <v>178</v>
      </c>
      <c r="BE385" s="145">
        <f>IF(N385="základní",J385,0)</f>
        <v>0</v>
      </c>
      <c r="BF385" s="145">
        <f>IF(N385="snížená",J385,0)</f>
        <v>0</v>
      </c>
      <c r="BG385" s="145">
        <f>IF(N385="zákl. přenesená",J385,0)</f>
        <v>0</v>
      </c>
      <c r="BH385" s="145">
        <f>IF(N385="sníž. přenesená",J385,0)</f>
        <v>0</v>
      </c>
      <c r="BI385" s="145">
        <f>IF(N385="nulová",J385,0)</f>
        <v>0</v>
      </c>
      <c r="BJ385" s="18" t="s">
        <v>86</v>
      </c>
      <c r="BK385" s="145">
        <f>ROUND(I385*H385,2)</f>
        <v>0</v>
      </c>
      <c r="BL385" s="18" t="s">
        <v>185</v>
      </c>
      <c r="BM385" s="144" t="s">
        <v>3944</v>
      </c>
    </row>
    <row r="386" spans="2:65" s="13" customFormat="1" ht="10.199999999999999">
      <c r="B386" s="157"/>
      <c r="D386" s="151" t="s">
        <v>189</v>
      </c>
      <c r="F386" s="159" t="s">
        <v>784</v>
      </c>
      <c r="H386" s="160">
        <v>1.02</v>
      </c>
      <c r="I386" s="161"/>
      <c r="L386" s="157"/>
      <c r="M386" s="162"/>
      <c r="T386" s="163"/>
      <c r="AT386" s="158" t="s">
        <v>189</v>
      </c>
      <c r="AU386" s="158" t="s">
        <v>88</v>
      </c>
      <c r="AV386" s="13" t="s">
        <v>88</v>
      </c>
      <c r="AW386" s="13" t="s">
        <v>4</v>
      </c>
      <c r="AX386" s="13" t="s">
        <v>86</v>
      </c>
      <c r="AY386" s="158" t="s">
        <v>178</v>
      </c>
    </row>
    <row r="387" spans="2:65" s="1" customFormat="1" ht="24.15" customHeight="1">
      <c r="B387" s="34"/>
      <c r="C387" s="171" t="s">
        <v>502</v>
      </c>
      <c r="D387" s="171" t="s">
        <v>398</v>
      </c>
      <c r="E387" s="172" t="s">
        <v>1502</v>
      </c>
      <c r="F387" s="173" t="s">
        <v>1503</v>
      </c>
      <c r="G387" s="174" t="s">
        <v>219</v>
      </c>
      <c r="H387" s="175">
        <v>1.02</v>
      </c>
      <c r="I387" s="176"/>
      <c r="J387" s="177">
        <f>ROUND(I387*H387,2)</f>
        <v>0</v>
      </c>
      <c r="K387" s="173" t="s">
        <v>184</v>
      </c>
      <c r="L387" s="178"/>
      <c r="M387" s="179" t="s">
        <v>32</v>
      </c>
      <c r="N387" s="180" t="s">
        <v>50</v>
      </c>
      <c r="P387" s="142">
        <f>O387*H387</f>
        <v>0</v>
      </c>
      <c r="Q387" s="142">
        <v>6.8000000000000005E-2</v>
      </c>
      <c r="R387" s="142">
        <f>Q387*H387</f>
        <v>6.9360000000000005E-2</v>
      </c>
      <c r="S387" s="142">
        <v>0</v>
      </c>
      <c r="T387" s="143">
        <f>S387*H387</f>
        <v>0</v>
      </c>
      <c r="AR387" s="144" t="s">
        <v>241</v>
      </c>
      <c r="AT387" s="144" t="s">
        <v>398</v>
      </c>
      <c r="AU387" s="144" t="s">
        <v>88</v>
      </c>
      <c r="AY387" s="18" t="s">
        <v>178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86</v>
      </c>
      <c r="BK387" s="145">
        <f>ROUND(I387*H387,2)</f>
        <v>0</v>
      </c>
      <c r="BL387" s="18" t="s">
        <v>185</v>
      </c>
      <c r="BM387" s="144" t="s">
        <v>3945</v>
      </c>
    </row>
    <row r="388" spans="2:65" s="13" customFormat="1" ht="10.199999999999999">
      <c r="B388" s="157"/>
      <c r="D388" s="151" t="s">
        <v>189</v>
      </c>
      <c r="F388" s="159" t="s">
        <v>784</v>
      </c>
      <c r="H388" s="160">
        <v>1.02</v>
      </c>
      <c r="I388" s="161"/>
      <c r="L388" s="157"/>
      <c r="M388" s="162"/>
      <c r="T388" s="163"/>
      <c r="AT388" s="158" t="s">
        <v>189</v>
      </c>
      <c r="AU388" s="158" t="s">
        <v>88</v>
      </c>
      <c r="AV388" s="13" t="s">
        <v>88</v>
      </c>
      <c r="AW388" s="13" t="s">
        <v>4</v>
      </c>
      <c r="AX388" s="13" t="s">
        <v>86</v>
      </c>
      <c r="AY388" s="158" t="s">
        <v>178</v>
      </c>
    </row>
    <row r="389" spans="2:65" s="1" customFormat="1" ht="33" customHeight="1">
      <c r="B389" s="34"/>
      <c r="C389" s="133" t="s">
        <v>511</v>
      </c>
      <c r="D389" s="133" t="s">
        <v>180</v>
      </c>
      <c r="E389" s="134" t="s">
        <v>1075</v>
      </c>
      <c r="F389" s="135" t="s">
        <v>1076</v>
      </c>
      <c r="G389" s="136" t="s">
        <v>219</v>
      </c>
      <c r="H389" s="137">
        <v>3</v>
      </c>
      <c r="I389" s="138"/>
      <c r="J389" s="139">
        <f>ROUND(I389*H389,2)</f>
        <v>0</v>
      </c>
      <c r="K389" s="135" t="s">
        <v>184</v>
      </c>
      <c r="L389" s="34"/>
      <c r="M389" s="140" t="s">
        <v>32</v>
      </c>
      <c r="N389" s="141" t="s">
        <v>50</v>
      </c>
      <c r="P389" s="142">
        <f>O389*H389</f>
        <v>0</v>
      </c>
      <c r="Q389" s="142">
        <v>0.22394</v>
      </c>
      <c r="R389" s="142">
        <f>Q389*H389</f>
        <v>0.67181999999999997</v>
      </c>
      <c r="S389" s="142">
        <v>0</v>
      </c>
      <c r="T389" s="143">
        <f>S389*H389</f>
        <v>0</v>
      </c>
      <c r="AR389" s="144" t="s">
        <v>185</v>
      </c>
      <c r="AT389" s="144" t="s">
        <v>180</v>
      </c>
      <c r="AU389" s="144" t="s">
        <v>88</v>
      </c>
      <c r="AY389" s="18" t="s">
        <v>178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86</v>
      </c>
      <c r="BK389" s="145">
        <f>ROUND(I389*H389,2)</f>
        <v>0</v>
      </c>
      <c r="BL389" s="18" t="s">
        <v>185</v>
      </c>
      <c r="BM389" s="144" t="s">
        <v>3946</v>
      </c>
    </row>
    <row r="390" spans="2:65" s="1" customFormat="1" ht="10.199999999999999">
      <c r="B390" s="34"/>
      <c r="D390" s="146" t="s">
        <v>187</v>
      </c>
      <c r="F390" s="147" t="s">
        <v>1078</v>
      </c>
      <c r="I390" s="148"/>
      <c r="L390" s="34"/>
      <c r="M390" s="149"/>
      <c r="T390" s="55"/>
      <c r="AT390" s="18" t="s">
        <v>187</v>
      </c>
      <c r="AU390" s="18" t="s">
        <v>88</v>
      </c>
    </row>
    <row r="391" spans="2:65" s="12" customFormat="1" ht="10.199999999999999">
      <c r="B391" s="150"/>
      <c r="D391" s="151" t="s">
        <v>189</v>
      </c>
      <c r="E391" s="152" t="s">
        <v>32</v>
      </c>
      <c r="F391" s="153" t="s">
        <v>190</v>
      </c>
      <c r="H391" s="152" t="s">
        <v>32</v>
      </c>
      <c r="I391" s="154"/>
      <c r="L391" s="150"/>
      <c r="M391" s="155"/>
      <c r="T391" s="156"/>
      <c r="AT391" s="152" t="s">
        <v>189</v>
      </c>
      <c r="AU391" s="152" t="s">
        <v>88</v>
      </c>
      <c r="AV391" s="12" t="s">
        <v>86</v>
      </c>
      <c r="AW391" s="12" t="s">
        <v>41</v>
      </c>
      <c r="AX391" s="12" t="s">
        <v>79</v>
      </c>
      <c r="AY391" s="152" t="s">
        <v>178</v>
      </c>
    </row>
    <row r="392" spans="2:65" s="12" customFormat="1" ht="10.199999999999999">
      <c r="B392" s="150"/>
      <c r="D392" s="151" t="s">
        <v>189</v>
      </c>
      <c r="E392" s="152" t="s">
        <v>32</v>
      </c>
      <c r="F392" s="153" t="s">
        <v>3821</v>
      </c>
      <c r="H392" s="152" t="s">
        <v>32</v>
      </c>
      <c r="I392" s="154"/>
      <c r="L392" s="150"/>
      <c r="M392" s="155"/>
      <c r="T392" s="156"/>
      <c r="AT392" s="152" t="s">
        <v>189</v>
      </c>
      <c r="AU392" s="152" t="s">
        <v>88</v>
      </c>
      <c r="AV392" s="12" t="s">
        <v>86</v>
      </c>
      <c r="AW392" s="12" t="s">
        <v>41</v>
      </c>
      <c r="AX392" s="12" t="s">
        <v>79</v>
      </c>
      <c r="AY392" s="152" t="s">
        <v>178</v>
      </c>
    </row>
    <row r="393" spans="2:65" s="12" customFormat="1" ht="10.199999999999999">
      <c r="B393" s="150"/>
      <c r="D393" s="151" t="s">
        <v>189</v>
      </c>
      <c r="E393" s="152" t="s">
        <v>32</v>
      </c>
      <c r="F393" s="153" t="s">
        <v>475</v>
      </c>
      <c r="H393" s="152" t="s">
        <v>32</v>
      </c>
      <c r="I393" s="154"/>
      <c r="L393" s="150"/>
      <c r="M393" s="155"/>
      <c r="T393" s="156"/>
      <c r="AT393" s="152" t="s">
        <v>189</v>
      </c>
      <c r="AU393" s="152" t="s">
        <v>88</v>
      </c>
      <c r="AV393" s="12" t="s">
        <v>86</v>
      </c>
      <c r="AW393" s="12" t="s">
        <v>41</v>
      </c>
      <c r="AX393" s="12" t="s">
        <v>79</v>
      </c>
      <c r="AY393" s="152" t="s">
        <v>178</v>
      </c>
    </row>
    <row r="394" spans="2:65" s="13" customFormat="1" ht="10.199999999999999">
      <c r="B394" s="157"/>
      <c r="D394" s="151" t="s">
        <v>189</v>
      </c>
      <c r="E394" s="158" t="s">
        <v>32</v>
      </c>
      <c r="F394" s="159" t="s">
        <v>3947</v>
      </c>
      <c r="H394" s="160">
        <v>1</v>
      </c>
      <c r="I394" s="161"/>
      <c r="L394" s="157"/>
      <c r="M394" s="162"/>
      <c r="T394" s="163"/>
      <c r="AT394" s="158" t="s">
        <v>189</v>
      </c>
      <c r="AU394" s="158" t="s">
        <v>88</v>
      </c>
      <c r="AV394" s="13" t="s">
        <v>88</v>
      </c>
      <c r="AW394" s="13" t="s">
        <v>41</v>
      </c>
      <c r="AX394" s="13" t="s">
        <v>79</v>
      </c>
      <c r="AY394" s="158" t="s">
        <v>178</v>
      </c>
    </row>
    <row r="395" spans="2:65" s="13" customFormat="1" ht="10.199999999999999">
      <c r="B395" s="157"/>
      <c r="D395" s="151" t="s">
        <v>189</v>
      </c>
      <c r="E395" s="158" t="s">
        <v>32</v>
      </c>
      <c r="F395" s="159" t="s">
        <v>3942</v>
      </c>
      <c r="H395" s="160">
        <v>1</v>
      </c>
      <c r="I395" s="161"/>
      <c r="L395" s="157"/>
      <c r="M395" s="162"/>
      <c r="T395" s="163"/>
      <c r="AT395" s="158" t="s">
        <v>189</v>
      </c>
      <c r="AU395" s="158" t="s">
        <v>88</v>
      </c>
      <c r="AV395" s="13" t="s">
        <v>88</v>
      </c>
      <c r="AW395" s="13" t="s">
        <v>41</v>
      </c>
      <c r="AX395" s="13" t="s">
        <v>79</v>
      </c>
      <c r="AY395" s="158" t="s">
        <v>178</v>
      </c>
    </row>
    <row r="396" spans="2:65" s="13" customFormat="1" ht="10.199999999999999">
      <c r="B396" s="157"/>
      <c r="D396" s="151" t="s">
        <v>189</v>
      </c>
      <c r="E396" s="158" t="s">
        <v>32</v>
      </c>
      <c r="F396" s="159" t="s">
        <v>3948</v>
      </c>
      <c r="H396" s="160">
        <v>1</v>
      </c>
      <c r="I396" s="161"/>
      <c r="L396" s="157"/>
      <c r="M396" s="162"/>
      <c r="T396" s="163"/>
      <c r="AT396" s="158" t="s">
        <v>189</v>
      </c>
      <c r="AU396" s="158" t="s">
        <v>88</v>
      </c>
      <c r="AV396" s="13" t="s">
        <v>88</v>
      </c>
      <c r="AW396" s="13" t="s">
        <v>41</v>
      </c>
      <c r="AX396" s="13" t="s">
        <v>79</v>
      </c>
      <c r="AY396" s="158" t="s">
        <v>178</v>
      </c>
    </row>
    <row r="397" spans="2:65" s="15" customFormat="1" ht="10.199999999999999">
      <c r="B397" s="181"/>
      <c r="D397" s="151" t="s">
        <v>189</v>
      </c>
      <c r="E397" s="182" t="s">
        <v>32</v>
      </c>
      <c r="F397" s="183" t="s">
        <v>479</v>
      </c>
      <c r="H397" s="184">
        <v>3</v>
      </c>
      <c r="I397" s="185"/>
      <c r="L397" s="181"/>
      <c r="M397" s="186"/>
      <c r="T397" s="187"/>
      <c r="AT397" s="182" t="s">
        <v>189</v>
      </c>
      <c r="AU397" s="182" t="s">
        <v>88</v>
      </c>
      <c r="AV397" s="15" t="s">
        <v>199</v>
      </c>
      <c r="AW397" s="15" t="s">
        <v>41</v>
      </c>
      <c r="AX397" s="15" t="s">
        <v>79</v>
      </c>
      <c r="AY397" s="182" t="s">
        <v>178</v>
      </c>
    </row>
    <row r="398" spans="2:65" s="14" customFormat="1" ht="10.199999999999999">
      <c r="B398" s="164"/>
      <c r="D398" s="151" t="s">
        <v>189</v>
      </c>
      <c r="E398" s="165" t="s">
        <v>32</v>
      </c>
      <c r="F398" s="166" t="s">
        <v>192</v>
      </c>
      <c r="H398" s="167">
        <v>3</v>
      </c>
      <c r="I398" s="168"/>
      <c r="L398" s="164"/>
      <c r="M398" s="169"/>
      <c r="T398" s="170"/>
      <c r="AT398" s="165" t="s">
        <v>189</v>
      </c>
      <c r="AU398" s="165" t="s">
        <v>88</v>
      </c>
      <c r="AV398" s="14" t="s">
        <v>185</v>
      </c>
      <c r="AW398" s="14" t="s">
        <v>41</v>
      </c>
      <c r="AX398" s="14" t="s">
        <v>86</v>
      </c>
      <c r="AY398" s="165" t="s">
        <v>178</v>
      </c>
    </row>
    <row r="399" spans="2:65" s="1" customFormat="1" ht="24.15" customHeight="1">
      <c r="B399" s="34"/>
      <c r="C399" s="171" t="s">
        <v>518</v>
      </c>
      <c r="D399" s="171" t="s">
        <v>398</v>
      </c>
      <c r="E399" s="172" t="s">
        <v>1083</v>
      </c>
      <c r="F399" s="173" t="s">
        <v>1084</v>
      </c>
      <c r="G399" s="174" t="s">
        <v>219</v>
      </c>
      <c r="H399" s="175">
        <v>3.06</v>
      </c>
      <c r="I399" s="176"/>
      <c r="J399" s="177">
        <f>ROUND(I399*H399,2)</f>
        <v>0</v>
      </c>
      <c r="K399" s="173" t="s">
        <v>184</v>
      </c>
      <c r="L399" s="178"/>
      <c r="M399" s="179" t="s">
        <v>32</v>
      </c>
      <c r="N399" s="180" t="s">
        <v>50</v>
      </c>
      <c r="P399" s="142">
        <f>O399*H399</f>
        <v>0</v>
      </c>
      <c r="Q399" s="142">
        <v>8.1000000000000003E-2</v>
      </c>
      <c r="R399" s="142">
        <f>Q399*H399</f>
        <v>0.24786000000000002</v>
      </c>
      <c r="S399" s="142">
        <v>0</v>
      </c>
      <c r="T399" s="143">
        <f>S399*H399</f>
        <v>0</v>
      </c>
      <c r="AR399" s="144" t="s">
        <v>241</v>
      </c>
      <c r="AT399" s="144" t="s">
        <v>398</v>
      </c>
      <c r="AU399" s="144" t="s">
        <v>88</v>
      </c>
      <c r="AY399" s="18" t="s">
        <v>178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86</v>
      </c>
      <c r="BK399" s="145">
        <f>ROUND(I399*H399,2)</f>
        <v>0</v>
      </c>
      <c r="BL399" s="18" t="s">
        <v>185</v>
      </c>
      <c r="BM399" s="144" t="s">
        <v>3949</v>
      </c>
    </row>
    <row r="400" spans="2:65" s="13" customFormat="1" ht="10.199999999999999">
      <c r="B400" s="157"/>
      <c r="D400" s="151" t="s">
        <v>189</v>
      </c>
      <c r="F400" s="159" t="s">
        <v>1086</v>
      </c>
      <c r="H400" s="160">
        <v>3.06</v>
      </c>
      <c r="I400" s="161"/>
      <c r="L400" s="157"/>
      <c r="M400" s="162"/>
      <c r="T400" s="163"/>
      <c r="AT400" s="158" t="s">
        <v>189</v>
      </c>
      <c r="AU400" s="158" t="s">
        <v>88</v>
      </c>
      <c r="AV400" s="13" t="s">
        <v>88</v>
      </c>
      <c r="AW400" s="13" t="s">
        <v>4</v>
      </c>
      <c r="AX400" s="13" t="s">
        <v>86</v>
      </c>
      <c r="AY400" s="158" t="s">
        <v>178</v>
      </c>
    </row>
    <row r="401" spans="2:65" s="1" customFormat="1" ht="49.05" customHeight="1">
      <c r="B401" s="34"/>
      <c r="C401" s="133" t="s">
        <v>526</v>
      </c>
      <c r="D401" s="133" t="s">
        <v>180</v>
      </c>
      <c r="E401" s="134" t="s">
        <v>481</v>
      </c>
      <c r="F401" s="135" t="s">
        <v>482</v>
      </c>
      <c r="G401" s="136" t="s">
        <v>277</v>
      </c>
      <c r="H401" s="137">
        <v>2.7</v>
      </c>
      <c r="I401" s="138"/>
      <c r="J401" s="139">
        <f>ROUND(I401*H401,2)</f>
        <v>0</v>
      </c>
      <c r="K401" s="135" t="s">
        <v>184</v>
      </c>
      <c r="L401" s="34"/>
      <c r="M401" s="140" t="s">
        <v>32</v>
      </c>
      <c r="N401" s="141" t="s">
        <v>50</v>
      </c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4" t="s">
        <v>185</v>
      </c>
      <c r="AT401" s="144" t="s">
        <v>180</v>
      </c>
      <c r="AU401" s="144" t="s">
        <v>88</v>
      </c>
      <c r="AY401" s="18" t="s">
        <v>178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86</v>
      </c>
      <c r="BK401" s="145">
        <f>ROUND(I401*H401,2)</f>
        <v>0</v>
      </c>
      <c r="BL401" s="18" t="s">
        <v>185</v>
      </c>
      <c r="BM401" s="144" t="s">
        <v>3950</v>
      </c>
    </row>
    <row r="402" spans="2:65" s="1" customFormat="1" ht="10.199999999999999">
      <c r="B402" s="34"/>
      <c r="D402" s="146" t="s">
        <v>187</v>
      </c>
      <c r="F402" s="147" t="s">
        <v>484</v>
      </c>
      <c r="I402" s="148"/>
      <c r="L402" s="34"/>
      <c r="M402" s="149"/>
      <c r="T402" s="55"/>
      <c r="AT402" s="18" t="s">
        <v>187</v>
      </c>
      <c r="AU402" s="18" t="s">
        <v>88</v>
      </c>
    </row>
    <row r="403" spans="2:65" s="12" customFormat="1" ht="10.199999999999999">
      <c r="B403" s="150"/>
      <c r="D403" s="151" t="s">
        <v>189</v>
      </c>
      <c r="E403" s="152" t="s">
        <v>32</v>
      </c>
      <c r="F403" s="153" t="s">
        <v>190</v>
      </c>
      <c r="H403" s="152" t="s">
        <v>32</v>
      </c>
      <c r="I403" s="154"/>
      <c r="L403" s="150"/>
      <c r="M403" s="155"/>
      <c r="T403" s="156"/>
      <c r="AT403" s="152" t="s">
        <v>189</v>
      </c>
      <c r="AU403" s="152" t="s">
        <v>88</v>
      </c>
      <c r="AV403" s="12" t="s">
        <v>86</v>
      </c>
      <c r="AW403" s="12" t="s">
        <v>41</v>
      </c>
      <c r="AX403" s="12" t="s">
        <v>79</v>
      </c>
      <c r="AY403" s="152" t="s">
        <v>178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3821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475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2" customFormat="1" ht="10.199999999999999">
      <c r="B406" s="150"/>
      <c r="D406" s="151" t="s">
        <v>189</v>
      </c>
      <c r="E406" s="152" t="s">
        <v>32</v>
      </c>
      <c r="F406" s="153" t="s">
        <v>3938</v>
      </c>
      <c r="H406" s="152" t="s">
        <v>32</v>
      </c>
      <c r="I406" s="154"/>
      <c r="L406" s="150"/>
      <c r="M406" s="155"/>
      <c r="T406" s="156"/>
      <c r="AT406" s="152" t="s">
        <v>189</v>
      </c>
      <c r="AU406" s="152" t="s">
        <v>88</v>
      </c>
      <c r="AV406" s="12" t="s">
        <v>86</v>
      </c>
      <c r="AW406" s="12" t="s">
        <v>41</v>
      </c>
      <c r="AX406" s="12" t="s">
        <v>79</v>
      </c>
      <c r="AY406" s="152" t="s">
        <v>178</v>
      </c>
    </row>
    <row r="407" spans="2:65" s="13" customFormat="1" ht="10.199999999999999">
      <c r="B407" s="157"/>
      <c r="D407" s="151" t="s">
        <v>189</v>
      </c>
      <c r="E407" s="158" t="s">
        <v>32</v>
      </c>
      <c r="F407" s="159" t="s">
        <v>3951</v>
      </c>
      <c r="H407" s="160">
        <v>2.7</v>
      </c>
      <c r="I407" s="161"/>
      <c r="L407" s="157"/>
      <c r="M407" s="162"/>
      <c r="T407" s="163"/>
      <c r="AT407" s="158" t="s">
        <v>189</v>
      </c>
      <c r="AU407" s="158" t="s">
        <v>88</v>
      </c>
      <c r="AV407" s="13" t="s">
        <v>88</v>
      </c>
      <c r="AW407" s="13" t="s">
        <v>41</v>
      </c>
      <c r="AX407" s="13" t="s">
        <v>79</v>
      </c>
      <c r="AY407" s="158" t="s">
        <v>178</v>
      </c>
    </row>
    <row r="408" spans="2:65" s="15" customFormat="1" ht="10.199999999999999">
      <c r="B408" s="181"/>
      <c r="D408" s="151" t="s">
        <v>189</v>
      </c>
      <c r="E408" s="182" t="s">
        <v>32</v>
      </c>
      <c r="F408" s="183" t="s">
        <v>479</v>
      </c>
      <c r="H408" s="184">
        <v>2.7</v>
      </c>
      <c r="I408" s="185"/>
      <c r="L408" s="181"/>
      <c r="M408" s="186"/>
      <c r="T408" s="187"/>
      <c r="AT408" s="182" t="s">
        <v>189</v>
      </c>
      <c r="AU408" s="182" t="s">
        <v>88</v>
      </c>
      <c r="AV408" s="15" t="s">
        <v>199</v>
      </c>
      <c r="AW408" s="15" t="s">
        <v>41</v>
      </c>
      <c r="AX408" s="15" t="s">
        <v>79</v>
      </c>
      <c r="AY408" s="182" t="s">
        <v>178</v>
      </c>
    </row>
    <row r="409" spans="2:65" s="14" customFormat="1" ht="10.199999999999999">
      <c r="B409" s="164"/>
      <c r="D409" s="151" t="s">
        <v>189</v>
      </c>
      <c r="E409" s="165" t="s">
        <v>32</v>
      </c>
      <c r="F409" s="166" t="s">
        <v>192</v>
      </c>
      <c r="H409" s="167">
        <v>2.7</v>
      </c>
      <c r="I409" s="168"/>
      <c r="L409" s="164"/>
      <c r="M409" s="169"/>
      <c r="T409" s="170"/>
      <c r="AT409" s="165" t="s">
        <v>189</v>
      </c>
      <c r="AU409" s="165" t="s">
        <v>88</v>
      </c>
      <c r="AV409" s="14" t="s">
        <v>185</v>
      </c>
      <c r="AW409" s="14" t="s">
        <v>41</v>
      </c>
      <c r="AX409" s="14" t="s">
        <v>86</v>
      </c>
      <c r="AY409" s="165" t="s">
        <v>178</v>
      </c>
    </row>
    <row r="410" spans="2:65" s="1" customFormat="1" ht="37.799999999999997" customHeight="1">
      <c r="B410" s="34"/>
      <c r="C410" s="133" t="s">
        <v>532</v>
      </c>
      <c r="D410" s="133" t="s">
        <v>180</v>
      </c>
      <c r="E410" s="134" t="s">
        <v>488</v>
      </c>
      <c r="F410" s="135" t="s">
        <v>489</v>
      </c>
      <c r="G410" s="136" t="s">
        <v>234</v>
      </c>
      <c r="H410" s="137">
        <v>7.2</v>
      </c>
      <c r="I410" s="138"/>
      <c r="J410" s="139">
        <f>ROUND(I410*H410,2)</f>
        <v>0</v>
      </c>
      <c r="K410" s="135" t="s">
        <v>184</v>
      </c>
      <c r="L410" s="34"/>
      <c r="M410" s="140" t="s">
        <v>32</v>
      </c>
      <c r="N410" s="141" t="s">
        <v>50</v>
      </c>
      <c r="P410" s="142">
        <f>O410*H410</f>
        <v>0</v>
      </c>
      <c r="Q410" s="142">
        <v>6.3200000000000001E-3</v>
      </c>
      <c r="R410" s="142">
        <f>Q410*H410</f>
        <v>4.5504000000000003E-2</v>
      </c>
      <c r="S410" s="142">
        <v>0</v>
      </c>
      <c r="T410" s="143">
        <f>S410*H410</f>
        <v>0</v>
      </c>
      <c r="AR410" s="144" t="s">
        <v>185</v>
      </c>
      <c r="AT410" s="144" t="s">
        <v>180</v>
      </c>
      <c r="AU410" s="144" t="s">
        <v>88</v>
      </c>
      <c r="AY410" s="18" t="s">
        <v>178</v>
      </c>
      <c r="BE410" s="145">
        <f>IF(N410="základní",J410,0)</f>
        <v>0</v>
      </c>
      <c r="BF410" s="145">
        <f>IF(N410="snížená",J410,0)</f>
        <v>0</v>
      </c>
      <c r="BG410" s="145">
        <f>IF(N410="zákl. přenesená",J410,0)</f>
        <v>0</v>
      </c>
      <c r="BH410" s="145">
        <f>IF(N410="sníž. přenesená",J410,0)</f>
        <v>0</v>
      </c>
      <c r="BI410" s="145">
        <f>IF(N410="nulová",J410,0)</f>
        <v>0</v>
      </c>
      <c r="BJ410" s="18" t="s">
        <v>86</v>
      </c>
      <c r="BK410" s="145">
        <f>ROUND(I410*H410,2)</f>
        <v>0</v>
      </c>
      <c r="BL410" s="18" t="s">
        <v>185</v>
      </c>
      <c r="BM410" s="144" t="s">
        <v>3952</v>
      </c>
    </row>
    <row r="411" spans="2:65" s="1" customFormat="1" ht="10.199999999999999">
      <c r="B411" s="34"/>
      <c r="D411" s="146" t="s">
        <v>187</v>
      </c>
      <c r="F411" s="147" t="s">
        <v>491</v>
      </c>
      <c r="I411" s="148"/>
      <c r="L411" s="34"/>
      <c r="M411" s="149"/>
      <c r="T411" s="55"/>
      <c r="AT411" s="18" t="s">
        <v>187</v>
      </c>
      <c r="AU411" s="18" t="s">
        <v>88</v>
      </c>
    </row>
    <row r="412" spans="2:65" s="12" customFormat="1" ht="10.199999999999999">
      <c r="B412" s="150"/>
      <c r="D412" s="151" t="s">
        <v>189</v>
      </c>
      <c r="E412" s="152" t="s">
        <v>32</v>
      </c>
      <c r="F412" s="153" t="s">
        <v>190</v>
      </c>
      <c r="H412" s="152" t="s">
        <v>32</v>
      </c>
      <c r="I412" s="154"/>
      <c r="L412" s="150"/>
      <c r="M412" s="155"/>
      <c r="T412" s="156"/>
      <c r="AT412" s="152" t="s">
        <v>189</v>
      </c>
      <c r="AU412" s="152" t="s">
        <v>88</v>
      </c>
      <c r="AV412" s="12" t="s">
        <v>86</v>
      </c>
      <c r="AW412" s="12" t="s">
        <v>41</v>
      </c>
      <c r="AX412" s="12" t="s">
        <v>79</v>
      </c>
      <c r="AY412" s="152" t="s">
        <v>178</v>
      </c>
    </row>
    <row r="413" spans="2:65" s="12" customFormat="1" ht="10.199999999999999">
      <c r="B413" s="150"/>
      <c r="D413" s="151" t="s">
        <v>189</v>
      </c>
      <c r="E413" s="152" t="s">
        <v>32</v>
      </c>
      <c r="F413" s="153" t="s">
        <v>3821</v>
      </c>
      <c r="H413" s="152" t="s">
        <v>32</v>
      </c>
      <c r="I413" s="154"/>
      <c r="L413" s="150"/>
      <c r="M413" s="155"/>
      <c r="T413" s="156"/>
      <c r="AT413" s="152" t="s">
        <v>189</v>
      </c>
      <c r="AU413" s="152" t="s">
        <v>88</v>
      </c>
      <c r="AV413" s="12" t="s">
        <v>86</v>
      </c>
      <c r="AW413" s="12" t="s">
        <v>41</v>
      </c>
      <c r="AX413" s="12" t="s">
        <v>79</v>
      </c>
      <c r="AY413" s="152" t="s">
        <v>178</v>
      </c>
    </row>
    <row r="414" spans="2:65" s="12" customFormat="1" ht="10.199999999999999">
      <c r="B414" s="150"/>
      <c r="D414" s="151" t="s">
        <v>189</v>
      </c>
      <c r="E414" s="152" t="s">
        <v>32</v>
      </c>
      <c r="F414" s="153" t="s">
        <v>475</v>
      </c>
      <c r="H414" s="152" t="s">
        <v>32</v>
      </c>
      <c r="I414" s="154"/>
      <c r="L414" s="150"/>
      <c r="M414" s="155"/>
      <c r="T414" s="156"/>
      <c r="AT414" s="152" t="s">
        <v>189</v>
      </c>
      <c r="AU414" s="152" t="s">
        <v>88</v>
      </c>
      <c r="AV414" s="12" t="s">
        <v>86</v>
      </c>
      <c r="AW414" s="12" t="s">
        <v>41</v>
      </c>
      <c r="AX414" s="12" t="s">
        <v>79</v>
      </c>
      <c r="AY414" s="152" t="s">
        <v>178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3938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3" customFormat="1" ht="10.199999999999999">
      <c r="B416" s="157"/>
      <c r="D416" s="151" t="s">
        <v>189</v>
      </c>
      <c r="E416" s="158" t="s">
        <v>32</v>
      </c>
      <c r="F416" s="159" t="s">
        <v>3953</v>
      </c>
      <c r="H416" s="160">
        <v>7.2</v>
      </c>
      <c r="I416" s="161"/>
      <c r="L416" s="157"/>
      <c r="M416" s="162"/>
      <c r="T416" s="163"/>
      <c r="AT416" s="158" t="s">
        <v>189</v>
      </c>
      <c r="AU416" s="158" t="s">
        <v>88</v>
      </c>
      <c r="AV416" s="13" t="s">
        <v>88</v>
      </c>
      <c r="AW416" s="13" t="s">
        <v>41</v>
      </c>
      <c r="AX416" s="13" t="s">
        <v>79</v>
      </c>
      <c r="AY416" s="158" t="s">
        <v>178</v>
      </c>
    </row>
    <row r="417" spans="2:65" s="15" customFormat="1" ht="10.199999999999999">
      <c r="B417" s="181"/>
      <c r="D417" s="151" t="s">
        <v>189</v>
      </c>
      <c r="E417" s="182" t="s">
        <v>32</v>
      </c>
      <c r="F417" s="183" t="s">
        <v>479</v>
      </c>
      <c r="H417" s="184">
        <v>7.2</v>
      </c>
      <c r="I417" s="185"/>
      <c r="L417" s="181"/>
      <c r="M417" s="186"/>
      <c r="T417" s="187"/>
      <c r="AT417" s="182" t="s">
        <v>189</v>
      </c>
      <c r="AU417" s="182" t="s">
        <v>88</v>
      </c>
      <c r="AV417" s="15" t="s">
        <v>199</v>
      </c>
      <c r="AW417" s="15" t="s">
        <v>41</v>
      </c>
      <c r="AX417" s="15" t="s">
        <v>79</v>
      </c>
      <c r="AY417" s="182" t="s">
        <v>178</v>
      </c>
    </row>
    <row r="418" spans="2:65" s="14" customFormat="1" ht="10.199999999999999">
      <c r="B418" s="164"/>
      <c r="D418" s="151" t="s">
        <v>189</v>
      </c>
      <c r="E418" s="165" t="s">
        <v>32</v>
      </c>
      <c r="F418" s="166" t="s">
        <v>192</v>
      </c>
      <c r="H418" s="167">
        <v>7.2</v>
      </c>
      <c r="I418" s="168"/>
      <c r="L418" s="164"/>
      <c r="M418" s="169"/>
      <c r="T418" s="170"/>
      <c r="AT418" s="165" t="s">
        <v>189</v>
      </c>
      <c r="AU418" s="165" t="s">
        <v>88</v>
      </c>
      <c r="AV418" s="14" t="s">
        <v>185</v>
      </c>
      <c r="AW418" s="14" t="s">
        <v>41</v>
      </c>
      <c r="AX418" s="14" t="s">
        <v>86</v>
      </c>
      <c r="AY418" s="165" t="s">
        <v>178</v>
      </c>
    </row>
    <row r="419" spans="2:65" s="1" customFormat="1" ht="37.799999999999997" customHeight="1">
      <c r="B419" s="34"/>
      <c r="C419" s="133" t="s">
        <v>540</v>
      </c>
      <c r="D419" s="133" t="s">
        <v>180</v>
      </c>
      <c r="E419" s="134" t="s">
        <v>494</v>
      </c>
      <c r="F419" s="135" t="s">
        <v>495</v>
      </c>
      <c r="G419" s="136" t="s">
        <v>219</v>
      </c>
      <c r="H419" s="137">
        <v>7</v>
      </c>
      <c r="I419" s="138"/>
      <c r="J419" s="139">
        <f>ROUND(I419*H419,2)</f>
        <v>0</v>
      </c>
      <c r="K419" s="135" t="s">
        <v>184</v>
      </c>
      <c r="L419" s="34"/>
      <c r="M419" s="140" t="s">
        <v>32</v>
      </c>
      <c r="N419" s="141" t="s">
        <v>50</v>
      </c>
      <c r="P419" s="142">
        <f>O419*H419</f>
        <v>0</v>
      </c>
      <c r="Q419" s="142">
        <v>8.8319999999999996E-2</v>
      </c>
      <c r="R419" s="142">
        <f>Q419*H419</f>
        <v>0.61824000000000001</v>
      </c>
      <c r="S419" s="142">
        <v>0</v>
      </c>
      <c r="T419" s="143">
        <f>S419*H419</f>
        <v>0</v>
      </c>
      <c r="AR419" s="144" t="s">
        <v>185</v>
      </c>
      <c r="AT419" s="144" t="s">
        <v>180</v>
      </c>
      <c r="AU419" s="144" t="s">
        <v>88</v>
      </c>
      <c r="AY419" s="18" t="s">
        <v>178</v>
      </c>
      <c r="BE419" s="145">
        <f>IF(N419="základní",J419,0)</f>
        <v>0</v>
      </c>
      <c r="BF419" s="145">
        <f>IF(N419="snížená",J419,0)</f>
        <v>0</v>
      </c>
      <c r="BG419" s="145">
        <f>IF(N419="zákl. přenesená",J419,0)</f>
        <v>0</v>
      </c>
      <c r="BH419" s="145">
        <f>IF(N419="sníž. přenesená",J419,0)</f>
        <v>0</v>
      </c>
      <c r="BI419" s="145">
        <f>IF(N419="nulová",J419,0)</f>
        <v>0</v>
      </c>
      <c r="BJ419" s="18" t="s">
        <v>86</v>
      </c>
      <c r="BK419" s="145">
        <f>ROUND(I419*H419,2)</f>
        <v>0</v>
      </c>
      <c r="BL419" s="18" t="s">
        <v>185</v>
      </c>
      <c r="BM419" s="144" t="s">
        <v>3954</v>
      </c>
    </row>
    <row r="420" spans="2:65" s="1" customFormat="1" ht="10.199999999999999">
      <c r="B420" s="34"/>
      <c r="D420" s="146" t="s">
        <v>187</v>
      </c>
      <c r="F420" s="147" t="s">
        <v>497</v>
      </c>
      <c r="I420" s="148"/>
      <c r="L420" s="34"/>
      <c r="M420" s="149"/>
      <c r="T420" s="55"/>
      <c r="AT420" s="18" t="s">
        <v>187</v>
      </c>
      <c r="AU420" s="18" t="s">
        <v>88</v>
      </c>
    </row>
    <row r="421" spans="2:65" s="12" customFormat="1" ht="10.199999999999999">
      <c r="B421" s="150"/>
      <c r="D421" s="151" t="s">
        <v>189</v>
      </c>
      <c r="E421" s="152" t="s">
        <v>32</v>
      </c>
      <c r="F421" s="153" t="s">
        <v>190</v>
      </c>
      <c r="H421" s="152" t="s">
        <v>32</v>
      </c>
      <c r="I421" s="154"/>
      <c r="L421" s="150"/>
      <c r="M421" s="155"/>
      <c r="T421" s="156"/>
      <c r="AT421" s="152" t="s">
        <v>189</v>
      </c>
      <c r="AU421" s="152" t="s">
        <v>88</v>
      </c>
      <c r="AV421" s="12" t="s">
        <v>86</v>
      </c>
      <c r="AW421" s="12" t="s">
        <v>41</v>
      </c>
      <c r="AX421" s="12" t="s">
        <v>79</v>
      </c>
      <c r="AY421" s="152" t="s">
        <v>178</v>
      </c>
    </row>
    <row r="422" spans="2:65" s="12" customFormat="1" ht="10.199999999999999">
      <c r="B422" s="150"/>
      <c r="D422" s="151" t="s">
        <v>189</v>
      </c>
      <c r="E422" s="152" t="s">
        <v>32</v>
      </c>
      <c r="F422" s="153" t="s">
        <v>3821</v>
      </c>
      <c r="H422" s="152" t="s">
        <v>32</v>
      </c>
      <c r="I422" s="154"/>
      <c r="L422" s="150"/>
      <c r="M422" s="155"/>
      <c r="T422" s="156"/>
      <c r="AT422" s="152" t="s">
        <v>189</v>
      </c>
      <c r="AU422" s="152" t="s">
        <v>88</v>
      </c>
      <c r="AV422" s="12" t="s">
        <v>86</v>
      </c>
      <c r="AW422" s="12" t="s">
        <v>41</v>
      </c>
      <c r="AX422" s="12" t="s">
        <v>79</v>
      </c>
      <c r="AY422" s="152" t="s">
        <v>178</v>
      </c>
    </row>
    <row r="423" spans="2:65" s="12" customFormat="1" ht="10.199999999999999">
      <c r="B423" s="150"/>
      <c r="D423" s="151" t="s">
        <v>189</v>
      </c>
      <c r="E423" s="152" t="s">
        <v>32</v>
      </c>
      <c r="F423" s="153" t="s">
        <v>475</v>
      </c>
      <c r="H423" s="152" t="s">
        <v>32</v>
      </c>
      <c r="I423" s="154"/>
      <c r="L423" s="150"/>
      <c r="M423" s="155"/>
      <c r="T423" s="156"/>
      <c r="AT423" s="152" t="s">
        <v>189</v>
      </c>
      <c r="AU423" s="152" t="s">
        <v>88</v>
      </c>
      <c r="AV423" s="12" t="s">
        <v>86</v>
      </c>
      <c r="AW423" s="12" t="s">
        <v>41</v>
      </c>
      <c r="AX423" s="12" t="s">
        <v>79</v>
      </c>
      <c r="AY423" s="152" t="s">
        <v>178</v>
      </c>
    </row>
    <row r="424" spans="2:65" s="13" customFormat="1" ht="10.199999999999999">
      <c r="B424" s="157"/>
      <c r="D424" s="151" t="s">
        <v>189</v>
      </c>
      <c r="E424" s="158" t="s">
        <v>32</v>
      </c>
      <c r="F424" s="159" t="s">
        <v>3955</v>
      </c>
      <c r="H424" s="160">
        <v>1</v>
      </c>
      <c r="I424" s="161"/>
      <c r="L424" s="157"/>
      <c r="M424" s="162"/>
      <c r="T424" s="163"/>
      <c r="AT424" s="158" t="s">
        <v>189</v>
      </c>
      <c r="AU424" s="158" t="s">
        <v>88</v>
      </c>
      <c r="AV424" s="13" t="s">
        <v>88</v>
      </c>
      <c r="AW424" s="13" t="s">
        <v>41</v>
      </c>
      <c r="AX424" s="13" t="s">
        <v>79</v>
      </c>
      <c r="AY424" s="158" t="s">
        <v>178</v>
      </c>
    </row>
    <row r="425" spans="2:65" s="13" customFormat="1" ht="10.199999999999999">
      <c r="B425" s="157"/>
      <c r="D425" s="151" t="s">
        <v>189</v>
      </c>
      <c r="E425" s="158" t="s">
        <v>32</v>
      </c>
      <c r="F425" s="159" t="s">
        <v>3947</v>
      </c>
      <c r="H425" s="160">
        <v>1</v>
      </c>
      <c r="I425" s="161"/>
      <c r="L425" s="157"/>
      <c r="M425" s="162"/>
      <c r="T425" s="163"/>
      <c r="AT425" s="158" t="s">
        <v>189</v>
      </c>
      <c r="AU425" s="158" t="s">
        <v>88</v>
      </c>
      <c r="AV425" s="13" t="s">
        <v>88</v>
      </c>
      <c r="AW425" s="13" t="s">
        <v>41</v>
      </c>
      <c r="AX425" s="13" t="s">
        <v>79</v>
      </c>
      <c r="AY425" s="158" t="s">
        <v>178</v>
      </c>
    </row>
    <row r="426" spans="2:65" s="13" customFormat="1" ht="10.199999999999999">
      <c r="B426" s="157"/>
      <c r="D426" s="151" t="s">
        <v>189</v>
      </c>
      <c r="E426" s="158" t="s">
        <v>32</v>
      </c>
      <c r="F426" s="159" t="s">
        <v>3956</v>
      </c>
      <c r="H426" s="160">
        <v>1</v>
      </c>
      <c r="I426" s="161"/>
      <c r="L426" s="157"/>
      <c r="M426" s="162"/>
      <c r="T426" s="163"/>
      <c r="AT426" s="158" t="s">
        <v>189</v>
      </c>
      <c r="AU426" s="158" t="s">
        <v>88</v>
      </c>
      <c r="AV426" s="13" t="s">
        <v>88</v>
      </c>
      <c r="AW426" s="13" t="s">
        <v>41</v>
      </c>
      <c r="AX426" s="13" t="s">
        <v>79</v>
      </c>
      <c r="AY426" s="158" t="s">
        <v>178</v>
      </c>
    </row>
    <row r="427" spans="2:65" s="13" customFormat="1" ht="10.199999999999999">
      <c r="B427" s="157"/>
      <c r="D427" s="151" t="s">
        <v>189</v>
      </c>
      <c r="E427" s="158" t="s">
        <v>32</v>
      </c>
      <c r="F427" s="159" t="s">
        <v>3957</v>
      </c>
      <c r="H427" s="160">
        <v>1</v>
      </c>
      <c r="I427" s="161"/>
      <c r="L427" s="157"/>
      <c r="M427" s="162"/>
      <c r="T427" s="163"/>
      <c r="AT427" s="158" t="s">
        <v>189</v>
      </c>
      <c r="AU427" s="158" t="s">
        <v>88</v>
      </c>
      <c r="AV427" s="13" t="s">
        <v>88</v>
      </c>
      <c r="AW427" s="13" t="s">
        <v>41</v>
      </c>
      <c r="AX427" s="13" t="s">
        <v>79</v>
      </c>
      <c r="AY427" s="158" t="s">
        <v>178</v>
      </c>
    </row>
    <row r="428" spans="2:65" s="13" customFormat="1" ht="10.199999999999999">
      <c r="B428" s="157"/>
      <c r="D428" s="151" t="s">
        <v>189</v>
      </c>
      <c r="E428" s="158" t="s">
        <v>32</v>
      </c>
      <c r="F428" s="159" t="s">
        <v>3958</v>
      </c>
      <c r="H428" s="160">
        <v>1</v>
      </c>
      <c r="I428" s="161"/>
      <c r="L428" s="157"/>
      <c r="M428" s="162"/>
      <c r="T428" s="163"/>
      <c r="AT428" s="158" t="s">
        <v>189</v>
      </c>
      <c r="AU428" s="158" t="s">
        <v>88</v>
      </c>
      <c r="AV428" s="13" t="s">
        <v>88</v>
      </c>
      <c r="AW428" s="13" t="s">
        <v>41</v>
      </c>
      <c r="AX428" s="13" t="s">
        <v>79</v>
      </c>
      <c r="AY428" s="158" t="s">
        <v>178</v>
      </c>
    </row>
    <row r="429" spans="2:65" s="13" customFormat="1" ht="10.199999999999999">
      <c r="B429" s="157"/>
      <c r="D429" s="151" t="s">
        <v>189</v>
      </c>
      <c r="E429" s="158" t="s">
        <v>32</v>
      </c>
      <c r="F429" s="159" t="s">
        <v>3959</v>
      </c>
      <c r="H429" s="160">
        <v>1</v>
      </c>
      <c r="I429" s="161"/>
      <c r="L429" s="157"/>
      <c r="M429" s="162"/>
      <c r="T429" s="163"/>
      <c r="AT429" s="158" t="s">
        <v>189</v>
      </c>
      <c r="AU429" s="158" t="s">
        <v>88</v>
      </c>
      <c r="AV429" s="13" t="s">
        <v>88</v>
      </c>
      <c r="AW429" s="13" t="s">
        <v>41</v>
      </c>
      <c r="AX429" s="13" t="s">
        <v>79</v>
      </c>
      <c r="AY429" s="158" t="s">
        <v>178</v>
      </c>
    </row>
    <row r="430" spans="2:65" s="13" customFormat="1" ht="10.199999999999999">
      <c r="B430" s="157"/>
      <c r="D430" s="151" t="s">
        <v>189</v>
      </c>
      <c r="E430" s="158" t="s">
        <v>32</v>
      </c>
      <c r="F430" s="159" t="s">
        <v>3960</v>
      </c>
      <c r="H430" s="160">
        <v>1</v>
      </c>
      <c r="I430" s="161"/>
      <c r="L430" s="157"/>
      <c r="M430" s="162"/>
      <c r="T430" s="163"/>
      <c r="AT430" s="158" t="s">
        <v>189</v>
      </c>
      <c r="AU430" s="158" t="s">
        <v>88</v>
      </c>
      <c r="AV430" s="13" t="s">
        <v>88</v>
      </c>
      <c r="AW430" s="13" t="s">
        <v>41</v>
      </c>
      <c r="AX430" s="13" t="s">
        <v>79</v>
      </c>
      <c r="AY430" s="158" t="s">
        <v>178</v>
      </c>
    </row>
    <row r="431" spans="2:65" s="14" customFormat="1" ht="10.199999999999999">
      <c r="B431" s="164"/>
      <c r="D431" s="151" t="s">
        <v>189</v>
      </c>
      <c r="E431" s="165" t="s">
        <v>32</v>
      </c>
      <c r="F431" s="166" t="s">
        <v>192</v>
      </c>
      <c r="H431" s="167">
        <v>7</v>
      </c>
      <c r="I431" s="168"/>
      <c r="L431" s="164"/>
      <c r="M431" s="169"/>
      <c r="T431" s="170"/>
      <c r="AT431" s="165" t="s">
        <v>189</v>
      </c>
      <c r="AU431" s="165" t="s">
        <v>88</v>
      </c>
      <c r="AV431" s="14" t="s">
        <v>185</v>
      </c>
      <c r="AW431" s="14" t="s">
        <v>41</v>
      </c>
      <c r="AX431" s="14" t="s">
        <v>86</v>
      </c>
      <c r="AY431" s="165" t="s">
        <v>178</v>
      </c>
    </row>
    <row r="432" spans="2:65" s="1" customFormat="1" ht="44.25" customHeight="1">
      <c r="B432" s="34"/>
      <c r="C432" s="133" t="s">
        <v>549</v>
      </c>
      <c r="D432" s="133" t="s">
        <v>180</v>
      </c>
      <c r="E432" s="134" t="s">
        <v>1510</v>
      </c>
      <c r="F432" s="135" t="s">
        <v>1511</v>
      </c>
      <c r="G432" s="136" t="s">
        <v>219</v>
      </c>
      <c r="H432" s="137">
        <v>12</v>
      </c>
      <c r="I432" s="138"/>
      <c r="J432" s="139">
        <f>ROUND(I432*H432,2)</f>
        <v>0</v>
      </c>
      <c r="K432" s="135" t="s">
        <v>184</v>
      </c>
      <c r="L432" s="34"/>
      <c r="M432" s="140" t="s">
        <v>32</v>
      </c>
      <c r="N432" s="141" t="s">
        <v>50</v>
      </c>
      <c r="P432" s="142">
        <f>O432*H432</f>
        <v>0</v>
      </c>
      <c r="Q432" s="142">
        <v>0.22525999999999999</v>
      </c>
      <c r="R432" s="142">
        <f>Q432*H432</f>
        <v>2.7031199999999997</v>
      </c>
      <c r="S432" s="142">
        <v>0</v>
      </c>
      <c r="T432" s="143">
        <f>S432*H432</f>
        <v>0</v>
      </c>
      <c r="AR432" s="144" t="s">
        <v>185</v>
      </c>
      <c r="AT432" s="144" t="s">
        <v>180</v>
      </c>
      <c r="AU432" s="144" t="s">
        <v>88</v>
      </c>
      <c r="AY432" s="18" t="s">
        <v>178</v>
      </c>
      <c r="BE432" s="145">
        <f>IF(N432="základní",J432,0)</f>
        <v>0</v>
      </c>
      <c r="BF432" s="145">
        <f>IF(N432="snížená",J432,0)</f>
        <v>0</v>
      </c>
      <c r="BG432" s="145">
        <f>IF(N432="zákl. přenesená",J432,0)</f>
        <v>0</v>
      </c>
      <c r="BH432" s="145">
        <f>IF(N432="sníž. přenesená",J432,0)</f>
        <v>0</v>
      </c>
      <c r="BI432" s="145">
        <f>IF(N432="nulová",J432,0)</f>
        <v>0</v>
      </c>
      <c r="BJ432" s="18" t="s">
        <v>86</v>
      </c>
      <c r="BK432" s="145">
        <f>ROUND(I432*H432,2)</f>
        <v>0</v>
      </c>
      <c r="BL432" s="18" t="s">
        <v>185</v>
      </c>
      <c r="BM432" s="144" t="s">
        <v>3961</v>
      </c>
    </row>
    <row r="433" spans="2:65" s="1" customFormat="1" ht="10.199999999999999">
      <c r="B433" s="34"/>
      <c r="D433" s="146" t="s">
        <v>187</v>
      </c>
      <c r="F433" s="147" t="s">
        <v>1513</v>
      </c>
      <c r="I433" s="148"/>
      <c r="L433" s="34"/>
      <c r="M433" s="149"/>
      <c r="T433" s="55"/>
      <c r="AT433" s="18" t="s">
        <v>187</v>
      </c>
      <c r="AU433" s="18" t="s">
        <v>88</v>
      </c>
    </row>
    <row r="434" spans="2:65" s="12" customFormat="1" ht="10.199999999999999">
      <c r="B434" s="150"/>
      <c r="D434" s="151" t="s">
        <v>189</v>
      </c>
      <c r="E434" s="152" t="s">
        <v>32</v>
      </c>
      <c r="F434" s="153" t="s">
        <v>190</v>
      </c>
      <c r="H434" s="152" t="s">
        <v>32</v>
      </c>
      <c r="I434" s="154"/>
      <c r="L434" s="150"/>
      <c r="M434" s="155"/>
      <c r="T434" s="156"/>
      <c r="AT434" s="152" t="s">
        <v>189</v>
      </c>
      <c r="AU434" s="152" t="s">
        <v>88</v>
      </c>
      <c r="AV434" s="12" t="s">
        <v>86</v>
      </c>
      <c r="AW434" s="12" t="s">
        <v>41</v>
      </c>
      <c r="AX434" s="12" t="s">
        <v>79</v>
      </c>
      <c r="AY434" s="152" t="s">
        <v>178</v>
      </c>
    </row>
    <row r="435" spans="2:65" s="12" customFormat="1" ht="10.199999999999999">
      <c r="B435" s="150"/>
      <c r="D435" s="151" t="s">
        <v>189</v>
      </c>
      <c r="E435" s="152" t="s">
        <v>32</v>
      </c>
      <c r="F435" s="153" t="s">
        <v>3821</v>
      </c>
      <c r="H435" s="152" t="s">
        <v>32</v>
      </c>
      <c r="I435" s="154"/>
      <c r="L435" s="150"/>
      <c r="M435" s="155"/>
      <c r="T435" s="156"/>
      <c r="AT435" s="152" t="s">
        <v>189</v>
      </c>
      <c r="AU435" s="152" t="s">
        <v>88</v>
      </c>
      <c r="AV435" s="12" t="s">
        <v>86</v>
      </c>
      <c r="AW435" s="12" t="s">
        <v>41</v>
      </c>
      <c r="AX435" s="12" t="s">
        <v>79</v>
      </c>
      <c r="AY435" s="152" t="s">
        <v>178</v>
      </c>
    </row>
    <row r="436" spans="2:65" s="12" customFormat="1" ht="10.199999999999999">
      <c r="B436" s="150"/>
      <c r="D436" s="151" t="s">
        <v>189</v>
      </c>
      <c r="E436" s="152" t="s">
        <v>32</v>
      </c>
      <c r="F436" s="153" t="s">
        <v>475</v>
      </c>
      <c r="H436" s="152" t="s">
        <v>32</v>
      </c>
      <c r="I436" s="154"/>
      <c r="L436" s="150"/>
      <c r="M436" s="155"/>
      <c r="T436" s="156"/>
      <c r="AT436" s="152" t="s">
        <v>189</v>
      </c>
      <c r="AU436" s="152" t="s">
        <v>88</v>
      </c>
      <c r="AV436" s="12" t="s">
        <v>86</v>
      </c>
      <c r="AW436" s="12" t="s">
        <v>41</v>
      </c>
      <c r="AX436" s="12" t="s">
        <v>79</v>
      </c>
      <c r="AY436" s="152" t="s">
        <v>178</v>
      </c>
    </row>
    <row r="437" spans="2:65" s="12" customFormat="1" ht="10.199999999999999">
      <c r="B437" s="150"/>
      <c r="D437" s="151" t="s">
        <v>189</v>
      </c>
      <c r="E437" s="152" t="s">
        <v>32</v>
      </c>
      <c r="F437" s="153" t="s">
        <v>1514</v>
      </c>
      <c r="H437" s="152" t="s">
        <v>32</v>
      </c>
      <c r="I437" s="154"/>
      <c r="L437" s="150"/>
      <c r="M437" s="155"/>
      <c r="T437" s="156"/>
      <c r="AT437" s="152" t="s">
        <v>189</v>
      </c>
      <c r="AU437" s="152" t="s">
        <v>88</v>
      </c>
      <c r="AV437" s="12" t="s">
        <v>86</v>
      </c>
      <c r="AW437" s="12" t="s">
        <v>41</v>
      </c>
      <c r="AX437" s="12" t="s">
        <v>79</v>
      </c>
      <c r="AY437" s="152" t="s">
        <v>178</v>
      </c>
    </row>
    <row r="438" spans="2:65" s="13" customFormat="1" ht="10.199999999999999">
      <c r="B438" s="157"/>
      <c r="D438" s="151" t="s">
        <v>189</v>
      </c>
      <c r="E438" s="158" t="s">
        <v>32</v>
      </c>
      <c r="F438" s="159" t="s">
        <v>3962</v>
      </c>
      <c r="H438" s="160">
        <v>12</v>
      </c>
      <c r="I438" s="161"/>
      <c r="L438" s="157"/>
      <c r="M438" s="162"/>
      <c r="T438" s="163"/>
      <c r="AT438" s="158" t="s">
        <v>189</v>
      </c>
      <c r="AU438" s="158" t="s">
        <v>88</v>
      </c>
      <c r="AV438" s="13" t="s">
        <v>88</v>
      </c>
      <c r="AW438" s="13" t="s">
        <v>41</v>
      </c>
      <c r="AX438" s="13" t="s">
        <v>79</v>
      </c>
      <c r="AY438" s="158" t="s">
        <v>178</v>
      </c>
    </row>
    <row r="439" spans="2:65" s="15" customFormat="1" ht="10.199999999999999">
      <c r="B439" s="181"/>
      <c r="D439" s="151" t="s">
        <v>189</v>
      </c>
      <c r="E439" s="182" t="s">
        <v>32</v>
      </c>
      <c r="F439" s="183" t="s">
        <v>479</v>
      </c>
      <c r="H439" s="184">
        <v>12</v>
      </c>
      <c r="I439" s="185"/>
      <c r="L439" s="181"/>
      <c r="M439" s="186"/>
      <c r="T439" s="187"/>
      <c r="AT439" s="182" t="s">
        <v>189</v>
      </c>
      <c r="AU439" s="182" t="s">
        <v>88</v>
      </c>
      <c r="AV439" s="15" t="s">
        <v>199</v>
      </c>
      <c r="AW439" s="15" t="s">
        <v>41</v>
      </c>
      <c r="AX439" s="15" t="s">
        <v>79</v>
      </c>
      <c r="AY439" s="182" t="s">
        <v>178</v>
      </c>
    </row>
    <row r="440" spans="2:65" s="14" customFormat="1" ht="10.199999999999999">
      <c r="B440" s="164"/>
      <c r="D440" s="151" t="s">
        <v>189</v>
      </c>
      <c r="E440" s="165" t="s">
        <v>32</v>
      </c>
      <c r="F440" s="166" t="s">
        <v>192</v>
      </c>
      <c r="H440" s="167">
        <v>12</v>
      </c>
      <c r="I440" s="168"/>
      <c r="L440" s="164"/>
      <c r="M440" s="169"/>
      <c r="T440" s="170"/>
      <c r="AT440" s="165" t="s">
        <v>189</v>
      </c>
      <c r="AU440" s="165" t="s">
        <v>88</v>
      </c>
      <c r="AV440" s="14" t="s">
        <v>185</v>
      </c>
      <c r="AW440" s="14" t="s">
        <v>41</v>
      </c>
      <c r="AX440" s="14" t="s">
        <v>86</v>
      </c>
      <c r="AY440" s="165" t="s">
        <v>178</v>
      </c>
    </row>
    <row r="441" spans="2:65" s="11" customFormat="1" ht="22.8" customHeight="1">
      <c r="B441" s="121"/>
      <c r="D441" s="122" t="s">
        <v>78</v>
      </c>
      <c r="E441" s="131" t="s">
        <v>216</v>
      </c>
      <c r="F441" s="131" t="s">
        <v>508</v>
      </c>
      <c r="I441" s="124"/>
      <c r="J441" s="132">
        <f>BK441</f>
        <v>0</v>
      </c>
      <c r="L441" s="121"/>
      <c r="M441" s="126"/>
      <c r="P441" s="127">
        <f>SUM(P442:P538)</f>
        <v>0</v>
      </c>
      <c r="R441" s="127">
        <f>SUM(R442:R538)</f>
        <v>17.856364199999998</v>
      </c>
      <c r="T441" s="128">
        <f>SUM(T442:T538)</f>
        <v>0</v>
      </c>
      <c r="AR441" s="122" t="s">
        <v>86</v>
      </c>
      <c r="AT441" s="129" t="s">
        <v>78</v>
      </c>
      <c r="AU441" s="129" t="s">
        <v>86</v>
      </c>
      <c r="AY441" s="122" t="s">
        <v>178</v>
      </c>
      <c r="BK441" s="130">
        <f>SUM(BK442:BK538)</f>
        <v>0</v>
      </c>
    </row>
    <row r="442" spans="2:65" s="1" customFormat="1" ht="33" customHeight="1">
      <c r="B442" s="34"/>
      <c r="C442" s="133" t="s">
        <v>555</v>
      </c>
      <c r="D442" s="133" t="s">
        <v>180</v>
      </c>
      <c r="E442" s="134" t="s">
        <v>3072</v>
      </c>
      <c r="F442" s="135" t="s">
        <v>3073</v>
      </c>
      <c r="G442" s="136" t="s">
        <v>234</v>
      </c>
      <c r="H442" s="137">
        <v>132.77000000000001</v>
      </c>
      <c r="I442" s="138"/>
      <c r="J442" s="139">
        <f>ROUND(I442*H442,2)</f>
        <v>0</v>
      </c>
      <c r="K442" s="135" t="s">
        <v>184</v>
      </c>
      <c r="L442" s="34"/>
      <c r="M442" s="140" t="s">
        <v>32</v>
      </c>
      <c r="N442" s="141" t="s">
        <v>50</v>
      </c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4" t="s">
        <v>185</v>
      </c>
      <c r="AT442" s="144" t="s">
        <v>180</v>
      </c>
      <c r="AU442" s="144" t="s">
        <v>88</v>
      </c>
      <c r="AY442" s="18" t="s">
        <v>178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86</v>
      </c>
      <c r="BK442" s="145">
        <f>ROUND(I442*H442,2)</f>
        <v>0</v>
      </c>
      <c r="BL442" s="18" t="s">
        <v>185</v>
      </c>
      <c r="BM442" s="144" t="s">
        <v>3963</v>
      </c>
    </row>
    <row r="443" spans="2:65" s="1" customFormat="1" ht="10.199999999999999">
      <c r="B443" s="34"/>
      <c r="D443" s="146" t="s">
        <v>187</v>
      </c>
      <c r="F443" s="147" t="s">
        <v>3075</v>
      </c>
      <c r="I443" s="148"/>
      <c r="L443" s="34"/>
      <c r="M443" s="149"/>
      <c r="T443" s="55"/>
      <c r="AT443" s="18" t="s">
        <v>187</v>
      </c>
      <c r="AU443" s="18" t="s">
        <v>88</v>
      </c>
    </row>
    <row r="444" spans="2:65" s="12" customFormat="1" ht="10.199999999999999">
      <c r="B444" s="150"/>
      <c r="D444" s="151" t="s">
        <v>189</v>
      </c>
      <c r="E444" s="152" t="s">
        <v>32</v>
      </c>
      <c r="F444" s="153" t="s">
        <v>190</v>
      </c>
      <c r="H444" s="152" t="s">
        <v>32</v>
      </c>
      <c r="I444" s="154"/>
      <c r="L444" s="150"/>
      <c r="M444" s="155"/>
      <c r="T444" s="156"/>
      <c r="AT444" s="152" t="s">
        <v>189</v>
      </c>
      <c r="AU444" s="152" t="s">
        <v>88</v>
      </c>
      <c r="AV444" s="12" t="s">
        <v>86</v>
      </c>
      <c r="AW444" s="12" t="s">
        <v>41</v>
      </c>
      <c r="AX444" s="12" t="s">
        <v>79</v>
      </c>
      <c r="AY444" s="152" t="s">
        <v>178</v>
      </c>
    </row>
    <row r="445" spans="2:65" s="12" customFormat="1" ht="10.199999999999999">
      <c r="B445" s="150"/>
      <c r="D445" s="151" t="s">
        <v>189</v>
      </c>
      <c r="E445" s="152" t="s">
        <v>32</v>
      </c>
      <c r="F445" s="153" t="s">
        <v>3821</v>
      </c>
      <c r="H445" s="152" t="s">
        <v>32</v>
      </c>
      <c r="I445" s="154"/>
      <c r="L445" s="150"/>
      <c r="M445" s="155"/>
      <c r="T445" s="156"/>
      <c r="AT445" s="152" t="s">
        <v>189</v>
      </c>
      <c r="AU445" s="152" t="s">
        <v>88</v>
      </c>
      <c r="AV445" s="12" t="s">
        <v>86</v>
      </c>
      <c r="AW445" s="12" t="s">
        <v>41</v>
      </c>
      <c r="AX445" s="12" t="s">
        <v>79</v>
      </c>
      <c r="AY445" s="152" t="s">
        <v>178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3822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88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3826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88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2" customFormat="1" ht="10.199999999999999">
      <c r="B448" s="150"/>
      <c r="D448" s="151" t="s">
        <v>189</v>
      </c>
      <c r="E448" s="152" t="s">
        <v>32</v>
      </c>
      <c r="F448" s="153" t="s">
        <v>3828</v>
      </c>
      <c r="H448" s="152" t="s">
        <v>32</v>
      </c>
      <c r="I448" s="154"/>
      <c r="L448" s="150"/>
      <c r="M448" s="155"/>
      <c r="T448" s="156"/>
      <c r="AT448" s="152" t="s">
        <v>189</v>
      </c>
      <c r="AU448" s="152" t="s">
        <v>88</v>
      </c>
      <c r="AV448" s="12" t="s">
        <v>86</v>
      </c>
      <c r="AW448" s="12" t="s">
        <v>41</v>
      </c>
      <c r="AX448" s="12" t="s">
        <v>79</v>
      </c>
      <c r="AY448" s="152" t="s">
        <v>178</v>
      </c>
    </row>
    <row r="449" spans="2:65" s="13" customFormat="1" ht="10.199999999999999">
      <c r="B449" s="157"/>
      <c r="D449" s="151" t="s">
        <v>189</v>
      </c>
      <c r="E449" s="158" t="s">
        <v>32</v>
      </c>
      <c r="F449" s="159" t="s">
        <v>3829</v>
      </c>
      <c r="H449" s="160">
        <v>94.27</v>
      </c>
      <c r="I449" s="161"/>
      <c r="L449" s="157"/>
      <c r="M449" s="162"/>
      <c r="T449" s="163"/>
      <c r="AT449" s="158" t="s">
        <v>189</v>
      </c>
      <c r="AU449" s="158" t="s">
        <v>88</v>
      </c>
      <c r="AV449" s="13" t="s">
        <v>88</v>
      </c>
      <c r="AW449" s="13" t="s">
        <v>41</v>
      </c>
      <c r="AX449" s="13" t="s">
        <v>79</v>
      </c>
      <c r="AY449" s="158" t="s">
        <v>178</v>
      </c>
    </row>
    <row r="450" spans="2:65" s="13" customFormat="1" ht="10.199999999999999">
      <c r="B450" s="157"/>
      <c r="D450" s="151" t="s">
        <v>189</v>
      </c>
      <c r="E450" s="158" t="s">
        <v>32</v>
      </c>
      <c r="F450" s="159" t="s">
        <v>3830</v>
      </c>
      <c r="H450" s="160">
        <v>38.5</v>
      </c>
      <c r="I450" s="161"/>
      <c r="L450" s="157"/>
      <c r="M450" s="162"/>
      <c r="T450" s="163"/>
      <c r="AT450" s="158" t="s">
        <v>189</v>
      </c>
      <c r="AU450" s="158" t="s">
        <v>88</v>
      </c>
      <c r="AV450" s="13" t="s">
        <v>88</v>
      </c>
      <c r="AW450" s="13" t="s">
        <v>41</v>
      </c>
      <c r="AX450" s="13" t="s">
        <v>79</v>
      </c>
      <c r="AY450" s="158" t="s">
        <v>178</v>
      </c>
    </row>
    <row r="451" spans="2:65" s="14" customFormat="1" ht="10.199999999999999">
      <c r="B451" s="164"/>
      <c r="D451" s="151" t="s">
        <v>189</v>
      </c>
      <c r="E451" s="165" t="s">
        <v>32</v>
      </c>
      <c r="F451" s="166" t="s">
        <v>192</v>
      </c>
      <c r="H451" s="167">
        <v>132.77000000000001</v>
      </c>
      <c r="I451" s="168"/>
      <c r="L451" s="164"/>
      <c r="M451" s="169"/>
      <c r="T451" s="170"/>
      <c r="AT451" s="165" t="s">
        <v>189</v>
      </c>
      <c r="AU451" s="165" t="s">
        <v>88</v>
      </c>
      <c r="AV451" s="14" t="s">
        <v>185</v>
      </c>
      <c r="AW451" s="14" t="s">
        <v>41</v>
      </c>
      <c r="AX451" s="14" t="s">
        <v>86</v>
      </c>
      <c r="AY451" s="165" t="s">
        <v>178</v>
      </c>
    </row>
    <row r="452" spans="2:65" s="1" customFormat="1" ht="33" customHeight="1">
      <c r="B452" s="34"/>
      <c r="C452" s="133" t="s">
        <v>563</v>
      </c>
      <c r="D452" s="133" t="s">
        <v>180</v>
      </c>
      <c r="E452" s="134" t="s">
        <v>603</v>
      </c>
      <c r="F452" s="135" t="s">
        <v>604</v>
      </c>
      <c r="G452" s="136" t="s">
        <v>234</v>
      </c>
      <c r="H452" s="137">
        <v>53.13</v>
      </c>
      <c r="I452" s="138"/>
      <c r="J452" s="139">
        <f>ROUND(I452*H452,2)</f>
        <v>0</v>
      </c>
      <c r="K452" s="135" t="s">
        <v>184</v>
      </c>
      <c r="L452" s="34"/>
      <c r="M452" s="140" t="s">
        <v>32</v>
      </c>
      <c r="N452" s="141" t="s">
        <v>50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185</v>
      </c>
      <c r="AT452" s="144" t="s">
        <v>180</v>
      </c>
      <c r="AU452" s="144" t="s">
        <v>88</v>
      </c>
      <c r="AY452" s="18" t="s">
        <v>178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86</v>
      </c>
      <c r="BK452" s="145">
        <f>ROUND(I452*H452,2)</f>
        <v>0</v>
      </c>
      <c r="BL452" s="18" t="s">
        <v>185</v>
      </c>
      <c r="BM452" s="144" t="s">
        <v>3964</v>
      </c>
    </row>
    <row r="453" spans="2:65" s="1" customFormat="1" ht="10.199999999999999">
      <c r="B453" s="34"/>
      <c r="D453" s="146" t="s">
        <v>187</v>
      </c>
      <c r="F453" s="147" t="s">
        <v>606</v>
      </c>
      <c r="I453" s="148"/>
      <c r="L453" s="34"/>
      <c r="M453" s="149"/>
      <c r="T453" s="55"/>
      <c r="AT453" s="18" t="s">
        <v>187</v>
      </c>
      <c r="AU453" s="18" t="s">
        <v>88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190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88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3821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88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3822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88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2" customFormat="1" ht="20.399999999999999">
      <c r="B457" s="150"/>
      <c r="D457" s="151" t="s">
        <v>189</v>
      </c>
      <c r="E457" s="152" t="s">
        <v>32</v>
      </c>
      <c r="F457" s="153" t="s">
        <v>3965</v>
      </c>
      <c r="H457" s="152" t="s">
        <v>32</v>
      </c>
      <c r="I457" s="154"/>
      <c r="L457" s="150"/>
      <c r="M457" s="155"/>
      <c r="T457" s="156"/>
      <c r="AT457" s="152" t="s">
        <v>189</v>
      </c>
      <c r="AU457" s="152" t="s">
        <v>88</v>
      </c>
      <c r="AV457" s="12" t="s">
        <v>86</v>
      </c>
      <c r="AW457" s="12" t="s">
        <v>41</v>
      </c>
      <c r="AX457" s="12" t="s">
        <v>79</v>
      </c>
      <c r="AY457" s="152" t="s">
        <v>178</v>
      </c>
    </row>
    <row r="458" spans="2:65" s="13" customFormat="1" ht="10.199999999999999">
      <c r="B458" s="157"/>
      <c r="D458" s="151" t="s">
        <v>189</v>
      </c>
      <c r="E458" s="158" t="s">
        <v>32</v>
      </c>
      <c r="F458" s="159" t="s">
        <v>3827</v>
      </c>
      <c r="H458" s="160">
        <v>53.13</v>
      </c>
      <c r="I458" s="161"/>
      <c r="L458" s="157"/>
      <c r="M458" s="162"/>
      <c r="T458" s="163"/>
      <c r="AT458" s="158" t="s">
        <v>189</v>
      </c>
      <c r="AU458" s="158" t="s">
        <v>88</v>
      </c>
      <c r="AV458" s="13" t="s">
        <v>88</v>
      </c>
      <c r="AW458" s="13" t="s">
        <v>41</v>
      </c>
      <c r="AX458" s="13" t="s">
        <v>79</v>
      </c>
      <c r="AY458" s="158" t="s">
        <v>178</v>
      </c>
    </row>
    <row r="459" spans="2:65" s="14" customFormat="1" ht="10.199999999999999">
      <c r="B459" s="164"/>
      <c r="D459" s="151" t="s">
        <v>189</v>
      </c>
      <c r="E459" s="165" t="s">
        <v>32</v>
      </c>
      <c r="F459" s="166" t="s">
        <v>192</v>
      </c>
      <c r="H459" s="167">
        <v>53.13</v>
      </c>
      <c r="I459" s="168"/>
      <c r="L459" s="164"/>
      <c r="M459" s="169"/>
      <c r="T459" s="170"/>
      <c r="AT459" s="165" t="s">
        <v>189</v>
      </c>
      <c r="AU459" s="165" t="s">
        <v>88</v>
      </c>
      <c r="AV459" s="14" t="s">
        <v>185</v>
      </c>
      <c r="AW459" s="14" t="s">
        <v>41</v>
      </c>
      <c r="AX459" s="14" t="s">
        <v>86</v>
      </c>
      <c r="AY459" s="165" t="s">
        <v>178</v>
      </c>
    </row>
    <row r="460" spans="2:65" s="1" customFormat="1" ht="33" customHeight="1">
      <c r="B460" s="34"/>
      <c r="C460" s="133" t="s">
        <v>570</v>
      </c>
      <c r="D460" s="133" t="s">
        <v>180</v>
      </c>
      <c r="E460" s="134" t="s">
        <v>3076</v>
      </c>
      <c r="F460" s="135" t="s">
        <v>3077</v>
      </c>
      <c r="G460" s="136" t="s">
        <v>234</v>
      </c>
      <c r="H460" s="137">
        <v>132.77000000000001</v>
      </c>
      <c r="I460" s="138"/>
      <c r="J460" s="139">
        <f>ROUND(I460*H460,2)</f>
        <v>0</v>
      </c>
      <c r="K460" s="135" t="s">
        <v>184</v>
      </c>
      <c r="L460" s="34"/>
      <c r="M460" s="140" t="s">
        <v>32</v>
      </c>
      <c r="N460" s="141" t="s">
        <v>50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185</v>
      </c>
      <c r="AT460" s="144" t="s">
        <v>180</v>
      </c>
      <c r="AU460" s="144" t="s">
        <v>88</v>
      </c>
      <c r="AY460" s="18" t="s">
        <v>178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86</v>
      </c>
      <c r="BK460" s="145">
        <f>ROUND(I460*H460,2)</f>
        <v>0</v>
      </c>
      <c r="BL460" s="18" t="s">
        <v>185</v>
      </c>
      <c r="BM460" s="144" t="s">
        <v>3966</v>
      </c>
    </row>
    <row r="461" spans="2:65" s="1" customFormat="1" ht="10.199999999999999">
      <c r="B461" s="34"/>
      <c r="D461" s="146" t="s">
        <v>187</v>
      </c>
      <c r="F461" s="147" t="s">
        <v>3079</v>
      </c>
      <c r="I461" s="148"/>
      <c r="L461" s="34"/>
      <c r="M461" s="149"/>
      <c r="T461" s="55"/>
      <c r="AT461" s="18" t="s">
        <v>187</v>
      </c>
      <c r="AU461" s="18" t="s">
        <v>88</v>
      </c>
    </row>
    <row r="462" spans="2:65" s="12" customFormat="1" ht="10.199999999999999">
      <c r="B462" s="150"/>
      <c r="D462" s="151" t="s">
        <v>189</v>
      </c>
      <c r="E462" s="152" t="s">
        <v>32</v>
      </c>
      <c r="F462" s="153" t="s">
        <v>190</v>
      </c>
      <c r="H462" s="152" t="s">
        <v>32</v>
      </c>
      <c r="I462" s="154"/>
      <c r="L462" s="150"/>
      <c r="M462" s="155"/>
      <c r="T462" s="156"/>
      <c r="AT462" s="152" t="s">
        <v>189</v>
      </c>
      <c r="AU462" s="152" t="s">
        <v>88</v>
      </c>
      <c r="AV462" s="12" t="s">
        <v>86</v>
      </c>
      <c r="AW462" s="12" t="s">
        <v>41</v>
      </c>
      <c r="AX462" s="12" t="s">
        <v>79</v>
      </c>
      <c r="AY462" s="152" t="s">
        <v>178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3821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88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3822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88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3826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88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3828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88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3" customFormat="1" ht="10.199999999999999">
      <c r="B467" s="157"/>
      <c r="D467" s="151" t="s">
        <v>189</v>
      </c>
      <c r="E467" s="158" t="s">
        <v>32</v>
      </c>
      <c r="F467" s="159" t="s">
        <v>3829</v>
      </c>
      <c r="H467" s="160">
        <v>94.27</v>
      </c>
      <c r="I467" s="161"/>
      <c r="L467" s="157"/>
      <c r="M467" s="162"/>
      <c r="T467" s="163"/>
      <c r="AT467" s="158" t="s">
        <v>189</v>
      </c>
      <c r="AU467" s="158" t="s">
        <v>88</v>
      </c>
      <c r="AV467" s="13" t="s">
        <v>88</v>
      </c>
      <c r="AW467" s="13" t="s">
        <v>41</v>
      </c>
      <c r="AX467" s="13" t="s">
        <v>79</v>
      </c>
      <c r="AY467" s="158" t="s">
        <v>178</v>
      </c>
    </row>
    <row r="468" spans="2:65" s="13" customFormat="1" ht="10.199999999999999">
      <c r="B468" s="157"/>
      <c r="D468" s="151" t="s">
        <v>189</v>
      </c>
      <c r="E468" s="158" t="s">
        <v>32</v>
      </c>
      <c r="F468" s="159" t="s">
        <v>3830</v>
      </c>
      <c r="H468" s="160">
        <v>38.5</v>
      </c>
      <c r="I468" s="161"/>
      <c r="L468" s="157"/>
      <c r="M468" s="162"/>
      <c r="T468" s="163"/>
      <c r="AT468" s="158" t="s">
        <v>189</v>
      </c>
      <c r="AU468" s="158" t="s">
        <v>88</v>
      </c>
      <c r="AV468" s="13" t="s">
        <v>88</v>
      </c>
      <c r="AW468" s="13" t="s">
        <v>41</v>
      </c>
      <c r="AX468" s="13" t="s">
        <v>79</v>
      </c>
      <c r="AY468" s="158" t="s">
        <v>178</v>
      </c>
    </row>
    <row r="469" spans="2:65" s="14" customFormat="1" ht="10.199999999999999">
      <c r="B469" s="164"/>
      <c r="D469" s="151" t="s">
        <v>189</v>
      </c>
      <c r="E469" s="165" t="s">
        <v>32</v>
      </c>
      <c r="F469" s="166" t="s">
        <v>192</v>
      </c>
      <c r="H469" s="167">
        <v>132.77000000000001</v>
      </c>
      <c r="I469" s="168"/>
      <c r="L469" s="164"/>
      <c r="M469" s="169"/>
      <c r="T469" s="170"/>
      <c r="AT469" s="165" t="s">
        <v>189</v>
      </c>
      <c r="AU469" s="165" t="s">
        <v>88</v>
      </c>
      <c r="AV469" s="14" t="s">
        <v>185</v>
      </c>
      <c r="AW469" s="14" t="s">
        <v>41</v>
      </c>
      <c r="AX469" s="14" t="s">
        <v>86</v>
      </c>
      <c r="AY469" s="165" t="s">
        <v>178</v>
      </c>
    </row>
    <row r="470" spans="2:65" s="1" customFormat="1" ht="49.05" customHeight="1">
      <c r="B470" s="34"/>
      <c r="C470" s="133" t="s">
        <v>576</v>
      </c>
      <c r="D470" s="133" t="s">
        <v>180</v>
      </c>
      <c r="E470" s="134" t="s">
        <v>608</v>
      </c>
      <c r="F470" s="135" t="s">
        <v>609</v>
      </c>
      <c r="G470" s="136" t="s">
        <v>234</v>
      </c>
      <c r="H470" s="137">
        <v>158.47999999999999</v>
      </c>
      <c r="I470" s="138"/>
      <c r="J470" s="139">
        <f>ROUND(I470*H470,2)</f>
        <v>0</v>
      </c>
      <c r="K470" s="135" t="s">
        <v>184</v>
      </c>
      <c r="L470" s="34"/>
      <c r="M470" s="140" t="s">
        <v>32</v>
      </c>
      <c r="N470" s="141" t="s">
        <v>50</v>
      </c>
      <c r="P470" s="142">
        <f>O470*H470</f>
        <v>0</v>
      </c>
      <c r="Q470" s="142">
        <v>0</v>
      </c>
      <c r="R470" s="142">
        <f>Q470*H470</f>
        <v>0</v>
      </c>
      <c r="S470" s="142">
        <v>0</v>
      </c>
      <c r="T470" s="143">
        <f>S470*H470</f>
        <v>0</v>
      </c>
      <c r="AR470" s="144" t="s">
        <v>185</v>
      </c>
      <c r="AT470" s="144" t="s">
        <v>180</v>
      </c>
      <c r="AU470" s="144" t="s">
        <v>88</v>
      </c>
      <c r="AY470" s="18" t="s">
        <v>178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86</v>
      </c>
      <c r="BK470" s="145">
        <f>ROUND(I470*H470,2)</f>
        <v>0</v>
      </c>
      <c r="BL470" s="18" t="s">
        <v>185</v>
      </c>
      <c r="BM470" s="144" t="s">
        <v>3967</v>
      </c>
    </row>
    <row r="471" spans="2:65" s="1" customFormat="1" ht="10.199999999999999">
      <c r="B471" s="34"/>
      <c r="D471" s="146" t="s">
        <v>187</v>
      </c>
      <c r="F471" s="147" t="s">
        <v>611</v>
      </c>
      <c r="I471" s="148"/>
      <c r="L471" s="34"/>
      <c r="M471" s="149"/>
      <c r="T471" s="55"/>
      <c r="AT471" s="18" t="s">
        <v>187</v>
      </c>
      <c r="AU471" s="18" t="s">
        <v>88</v>
      </c>
    </row>
    <row r="472" spans="2:65" s="12" customFormat="1" ht="10.199999999999999">
      <c r="B472" s="150"/>
      <c r="D472" s="151" t="s">
        <v>189</v>
      </c>
      <c r="E472" s="152" t="s">
        <v>32</v>
      </c>
      <c r="F472" s="153" t="s">
        <v>190</v>
      </c>
      <c r="H472" s="152" t="s">
        <v>32</v>
      </c>
      <c r="I472" s="154"/>
      <c r="L472" s="150"/>
      <c r="M472" s="155"/>
      <c r="T472" s="156"/>
      <c r="AT472" s="152" t="s">
        <v>189</v>
      </c>
      <c r="AU472" s="152" t="s">
        <v>88</v>
      </c>
      <c r="AV472" s="12" t="s">
        <v>86</v>
      </c>
      <c r="AW472" s="12" t="s">
        <v>41</v>
      </c>
      <c r="AX472" s="12" t="s">
        <v>79</v>
      </c>
      <c r="AY472" s="152" t="s">
        <v>178</v>
      </c>
    </row>
    <row r="473" spans="2:65" s="12" customFormat="1" ht="10.199999999999999">
      <c r="B473" s="150"/>
      <c r="D473" s="151" t="s">
        <v>189</v>
      </c>
      <c r="E473" s="152" t="s">
        <v>32</v>
      </c>
      <c r="F473" s="153" t="s">
        <v>3821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88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2" customFormat="1" ht="10.199999999999999">
      <c r="B474" s="150"/>
      <c r="D474" s="151" t="s">
        <v>189</v>
      </c>
      <c r="E474" s="152" t="s">
        <v>32</v>
      </c>
      <c r="F474" s="153" t="s">
        <v>3822</v>
      </c>
      <c r="H474" s="152" t="s">
        <v>32</v>
      </c>
      <c r="I474" s="154"/>
      <c r="L474" s="150"/>
      <c r="M474" s="155"/>
      <c r="T474" s="156"/>
      <c r="AT474" s="152" t="s">
        <v>189</v>
      </c>
      <c r="AU474" s="152" t="s">
        <v>88</v>
      </c>
      <c r="AV474" s="12" t="s">
        <v>86</v>
      </c>
      <c r="AW474" s="12" t="s">
        <v>41</v>
      </c>
      <c r="AX474" s="12" t="s">
        <v>79</v>
      </c>
      <c r="AY474" s="152" t="s">
        <v>178</v>
      </c>
    </row>
    <row r="475" spans="2:65" s="12" customFormat="1" ht="10.199999999999999">
      <c r="B475" s="150"/>
      <c r="D475" s="151" t="s">
        <v>189</v>
      </c>
      <c r="E475" s="152" t="s">
        <v>32</v>
      </c>
      <c r="F475" s="153" t="s">
        <v>3826</v>
      </c>
      <c r="H475" s="152" t="s">
        <v>32</v>
      </c>
      <c r="I475" s="154"/>
      <c r="L475" s="150"/>
      <c r="M475" s="155"/>
      <c r="T475" s="156"/>
      <c r="AT475" s="152" t="s">
        <v>189</v>
      </c>
      <c r="AU475" s="152" t="s">
        <v>88</v>
      </c>
      <c r="AV475" s="12" t="s">
        <v>86</v>
      </c>
      <c r="AW475" s="12" t="s">
        <v>41</v>
      </c>
      <c r="AX475" s="12" t="s">
        <v>79</v>
      </c>
      <c r="AY475" s="152" t="s">
        <v>178</v>
      </c>
    </row>
    <row r="476" spans="2:65" s="12" customFormat="1" ht="10.199999999999999">
      <c r="B476" s="150"/>
      <c r="D476" s="151" t="s">
        <v>189</v>
      </c>
      <c r="E476" s="152" t="s">
        <v>32</v>
      </c>
      <c r="F476" s="153" t="s">
        <v>3828</v>
      </c>
      <c r="H476" s="152" t="s">
        <v>32</v>
      </c>
      <c r="I476" s="154"/>
      <c r="L476" s="150"/>
      <c r="M476" s="155"/>
      <c r="T476" s="156"/>
      <c r="AT476" s="152" t="s">
        <v>189</v>
      </c>
      <c r="AU476" s="152" t="s">
        <v>88</v>
      </c>
      <c r="AV476" s="12" t="s">
        <v>86</v>
      </c>
      <c r="AW476" s="12" t="s">
        <v>41</v>
      </c>
      <c r="AX476" s="12" t="s">
        <v>79</v>
      </c>
      <c r="AY476" s="152" t="s">
        <v>178</v>
      </c>
    </row>
    <row r="477" spans="2:65" s="13" customFormat="1" ht="10.199999999999999">
      <c r="B477" s="157"/>
      <c r="D477" s="151" t="s">
        <v>189</v>
      </c>
      <c r="E477" s="158" t="s">
        <v>32</v>
      </c>
      <c r="F477" s="159" t="s">
        <v>3834</v>
      </c>
      <c r="H477" s="160">
        <v>119.98</v>
      </c>
      <c r="I477" s="161"/>
      <c r="L477" s="157"/>
      <c r="M477" s="162"/>
      <c r="T477" s="163"/>
      <c r="AT477" s="158" t="s">
        <v>189</v>
      </c>
      <c r="AU477" s="158" t="s">
        <v>88</v>
      </c>
      <c r="AV477" s="13" t="s">
        <v>88</v>
      </c>
      <c r="AW477" s="13" t="s">
        <v>41</v>
      </c>
      <c r="AX477" s="13" t="s">
        <v>79</v>
      </c>
      <c r="AY477" s="158" t="s">
        <v>178</v>
      </c>
    </row>
    <row r="478" spans="2:65" s="13" customFormat="1" ht="10.199999999999999">
      <c r="B478" s="157"/>
      <c r="D478" s="151" t="s">
        <v>189</v>
      </c>
      <c r="E478" s="158" t="s">
        <v>32</v>
      </c>
      <c r="F478" s="159" t="s">
        <v>3830</v>
      </c>
      <c r="H478" s="160">
        <v>38.5</v>
      </c>
      <c r="I478" s="161"/>
      <c r="L478" s="157"/>
      <c r="M478" s="162"/>
      <c r="T478" s="163"/>
      <c r="AT478" s="158" t="s">
        <v>189</v>
      </c>
      <c r="AU478" s="158" t="s">
        <v>88</v>
      </c>
      <c r="AV478" s="13" t="s">
        <v>88</v>
      </c>
      <c r="AW478" s="13" t="s">
        <v>41</v>
      </c>
      <c r="AX478" s="13" t="s">
        <v>79</v>
      </c>
      <c r="AY478" s="158" t="s">
        <v>178</v>
      </c>
    </row>
    <row r="479" spans="2:65" s="14" customFormat="1" ht="10.199999999999999">
      <c r="B479" s="164"/>
      <c r="D479" s="151" t="s">
        <v>189</v>
      </c>
      <c r="E479" s="165" t="s">
        <v>32</v>
      </c>
      <c r="F479" s="166" t="s">
        <v>192</v>
      </c>
      <c r="H479" s="167">
        <v>158.47999999999999</v>
      </c>
      <c r="I479" s="168"/>
      <c r="L479" s="164"/>
      <c r="M479" s="169"/>
      <c r="T479" s="170"/>
      <c r="AT479" s="165" t="s">
        <v>189</v>
      </c>
      <c r="AU479" s="165" t="s">
        <v>88</v>
      </c>
      <c r="AV479" s="14" t="s">
        <v>185</v>
      </c>
      <c r="AW479" s="14" t="s">
        <v>41</v>
      </c>
      <c r="AX479" s="14" t="s">
        <v>86</v>
      </c>
      <c r="AY479" s="165" t="s">
        <v>178</v>
      </c>
    </row>
    <row r="480" spans="2:65" s="1" customFormat="1" ht="37.799999999999997" customHeight="1">
      <c r="B480" s="34"/>
      <c r="C480" s="133" t="s">
        <v>582</v>
      </c>
      <c r="D480" s="133" t="s">
        <v>180</v>
      </c>
      <c r="E480" s="134" t="s">
        <v>3968</v>
      </c>
      <c r="F480" s="135" t="s">
        <v>3969</v>
      </c>
      <c r="G480" s="136" t="s">
        <v>234</v>
      </c>
      <c r="H480" s="137">
        <v>67.62</v>
      </c>
      <c r="I480" s="138"/>
      <c r="J480" s="139">
        <f>ROUND(I480*H480,2)</f>
        <v>0</v>
      </c>
      <c r="K480" s="135" t="s">
        <v>184</v>
      </c>
      <c r="L480" s="34"/>
      <c r="M480" s="140" t="s">
        <v>32</v>
      </c>
      <c r="N480" s="141" t="s">
        <v>50</v>
      </c>
      <c r="P480" s="142">
        <f>O480*H480</f>
        <v>0</v>
      </c>
      <c r="Q480" s="142">
        <v>0</v>
      </c>
      <c r="R480" s="142">
        <f>Q480*H480</f>
        <v>0</v>
      </c>
      <c r="S480" s="142">
        <v>0</v>
      </c>
      <c r="T480" s="143">
        <f>S480*H480</f>
        <v>0</v>
      </c>
      <c r="AR480" s="144" t="s">
        <v>185</v>
      </c>
      <c r="AT480" s="144" t="s">
        <v>180</v>
      </c>
      <c r="AU480" s="144" t="s">
        <v>88</v>
      </c>
      <c r="AY480" s="18" t="s">
        <v>178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86</v>
      </c>
      <c r="BK480" s="145">
        <f>ROUND(I480*H480,2)</f>
        <v>0</v>
      </c>
      <c r="BL480" s="18" t="s">
        <v>185</v>
      </c>
      <c r="BM480" s="144" t="s">
        <v>3970</v>
      </c>
    </row>
    <row r="481" spans="2:65" s="1" customFormat="1" ht="10.199999999999999">
      <c r="B481" s="34"/>
      <c r="D481" s="146" t="s">
        <v>187</v>
      </c>
      <c r="F481" s="147" t="s">
        <v>3971</v>
      </c>
      <c r="I481" s="148"/>
      <c r="L481" s="34"/>
      <c r="M481" s="149"/>
      <c r="T481" s="55"/>
      <c r="AT481" s="18" t="s">
        <v>187</v>
      </c>
      <c r="AU481" s="18" t="s">
        <v>88</v>
      </c>
    </row>
    <row r="482" spans="2:65" s="12" customFormat="1" ht="10.199999999999999">
      <c r="B482" s="150"/>
      <c r="D482" s="151" t="s">
        <v>189</v>
      </c>
      <c r="E482" s="152" t="s">
        <v>32</v>
      </c>
      <c r="F482" s="153" t="s">
        <v>190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88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65" s="12" customFormat="1" ht="10.199999999999999">
      <c r="B483" s="150"/>
      <c r="D483" s="151" t="s">
        <v>189</v>
      </c>
      <c r="E483" s="152" t="s">
        <v>32</v>
      </c>
      <c r="F483" s="153" t="s">
        <v>3821</v>
      </c>
      <c r="H483" s="152" t="s">
        <v>32</v>
      </c>
      <c r="I483" s="154"/>
      <c r="L483" s="150"/>
      <c r="M483" s="155"/>
      <c r="T483" s="156"/>
      <c r="AT483" s="152" t="s">
        <v>189</v>
      </c>
      <c r="AU483" s="152" t="s">
        <v>88</v>
      </c>
      <c r="AV483" s="12" t="s">
        <v>86</v>
      </c>
      <c r="AW483" s="12" t="s">
        <v>41</v>
      </c>
      <c r="AX483" s="12" t="s">
        <v>79</v>
      </c>
      <c r="AY483" s="152" t="s">
        <v>178</v>
      </c>
    </row>
    <row r="484" spans="2:65" s="12" customFormat="1" ht="10.199999999999999">
      <c r="B484" s="150"/>
      <c r="D484" s="151" t="s">
        <v>189</v>
      </c>
      <c r="E484" s="152" t="s">
        <v>32</v>
      </c>
      <c r="F484" s="153" t="s">
        <v>3822</v>
      </c>
      <c r="H484" s="152" t="s">
        <v>32</v>
      </c>
      <c r="I484" s="154"/>
      <c r="L484" s="150"/>
      <c r="M484" s="155"/>
      <c r="T484" s="156"/>
      <c r="AT484" s="152" t="s">
        <v>189</v>
      </c>
      <c r="AU484" s="152" t="s">
        <v>88</v>
      </c>
      <c r="AV484" s="12" t="s">
        <v>86</v>
      </c>
      <c r="AW484" s="12" t="s">
        <v>41</v>
      </c>
      <c r="AX484" s="12" t="s">
        <v>79</v>
      </c>
      <c r="AY484" s="152" t="s">
        <v>178</v>
      </c>
    </row>
    <row r="485" spans="2:65" s="12" customFormat="1" ht="20.399999999999999">
      <c r="B485" s="150"/>
      <c r="D485" s="151" t="s">
        <v>189</v>
      </c>
      <c r="E485" s="152" t="s">
        <v>32</v>
      </c>
      <c r="F485" s="153" t="s">
        <v>3965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88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65" s="13" customFormat="1" ht="10.199999999999999">
      <c r="B486" s="157"/>
      <c r="D486" s="151" t="s">
        <v>189</v>
      </c>
      <c r="E486" s="158" t="s">
        <v>32</v>
      </c>
      <c r="F486" s="159" t="s">
        <v>3972</v>
      </c>
      <c r="H486" s="160">
        <v>67.62</v>
      </c>
      <c r="I486" s="161"/>
      <c r="L486" s="157"/>
      <c r="M486" s="162"/>
      <c r="T486" s="163"/>
      <c r="AT486" s="158" t="s">
        <v>189</v>
      </c>
      <c r="AU486" s="158" t="s">
        <v>88</v>
      </c>
      <c r="AV486" s="13" t="s">
        <v>88</v>
      </c>
      <c r="AW486" s="13" t="s">
        <v>41</v>
      </c>
      <c r="AX486" s="13" t="s">
        <v>79</v>
      </c>
      <c r="AY486" s="158" t="s">
        <v>178</v>
      </c>
    </row>
    <row r="487" spans="2:65" s="14" customFormat="1" ht="10.199999999999999">
      <c r="B487" s="164"/>
      <c r="D487" s="151" t="s">
        <v>189</v>
      </c>
      <c r="E487" s="165" t="s">
        <v>32</v>
      </c>
      <c r="F487" s="166" t="s">
        <v>192</v>
      </c>
      <c r="H487" s="167">
        <v>67.62</v>
      </c>
      <c r="I487" s="168"/>
      <c r="L487" s="164"/>
      <c r="M487" s="169"/>
      <c r="T487" s="170"/>
      <c r="AT487" s="165" t="s">
        <v>189</v>
      </c>
      <c r="AU487" s="165" t="s">
        <v>88</v>
      </c>
      <c r="AV487" s="14" t="s">
        <v>185</v>
      </c>
      <c r="AW487" s="14" t="s">
        <v>41</v>
      </c>
      <c r="AX487" s="14" t="s">
        <v>86</v>
      </c>
      <c r="AY487" s="165" t="s">
        <v>178</v>
      </c>
    </row>
    <row r="488" spans="2:65" s="1" customFormat="1" ht="24.15" customHeight="1">
      <c r="B488" s="34"/>
      <c r="C488" s="133" t="s">
        <v>587</v>
      </c>
      <c r="D488" s="133" t="s">
        <v>180</v>
      </c>
      <c r="E488" s="134" t="s">
        <v>613</v>
      </c>
      <c r="F488" s="135" t="s">
        <v>614</v>
      </c>
      <c r="G488" s="136" t="s">
        <v>234</v>
      </c>
      <c r="H488" s="137">
        <v>158.47999999999999</v>
      </c>
      <c r="I488" s="138"/>
      <c r="J488" s="139">
        <f>ROUND(I488*H488,2)</f>
        <v>0</v>
      </c>
      <c r="K488" s="135" t="s">
        <v>184</v>
      </c>
      <c r="L488" s="34"/>
      <c r="M488" s="140" t="s">
        <v>32</v>
      </c>
      <c r="N488" s="141" t="s">
        <v>50</v>
      </c>
      <c r="P488" s="142">
        <f>O488*H488</f>
        <v>0</v>
      </c>
      <c r="Q488" s="142">
        <v>0</v>
      </c>
      <c r="R488" s="142">
        <f>Q488*H488</f>
        <v>0</v>
      </c>
      <c r="S488" s="142">
        <v>0</v>
      </c>
      <c r="T488" s="143">
        <f>S488*H488</f>
        <v>0</v>
      </c>
      <c r="AR488" s="144" t="s">
        <v>185</v>
      </c>
      <c r="AT488" s="144" t="s">
        <v>180</v>
      </c>
      <c r="AU488" s="144" t="s">
        <v>88</v>
      </c>
      <c r="AY488" s="18" t="s">
        <v>178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86</v>
      </c>
      <c r="BK488" s="145">
        <f>ROUND(I488*H488,2)</f>
        <v>0</v>
      </c>
      <c r="BL488" s="18" t="s">
        <v>185</v>
      </c>
      <c r="BM488" s="144" t="s">
        <v>3973</v>
      </c>
    </row>
    <row r="489" spans="2:65" s="1" customFormat="1" ht="10.199999999999999">
      <c r="B489" s="34"/>
      <c r="D489" s="146" t="s">
        <v>187</v>
      </c>
      <c r="F489" s="147" t="s">
        <v>616</v>
      </c>
      <c r="I489" s="148"/>
      <c r="L489" s="34"/>
      <c r="M489" s="149"/>
      <c r="T489" s="55"/>
      <c r="AT489" s="18" t="s">
        <v>187</v>
      </c>
      <c r="AU489" s="18" t="s">
        <v>88</v>
      </c>
    </row>
    <row r="490" spans="2:65" s="12" customFormat="1" ht="10.199999999999999">
      <c r="B490" s="150"/>
      <c r="D490" s="151" t="s">
        <v>189</v>
      </c>
      <c r="E490" s="152" t="s">
        <v>32</v>
      </c>
      <c r="F490" s="153" t="s">
        <v>190</v>
      </c>
      <c r="H490" s="152" t="s">
        <v>32</v>
      </c>
      <c r="I490" s="154"/>
      <c r="L490" s="150"/>
      <c r="M490" s="155"/>
      <c r="T490" s="156"/>
      <c r="AT490" s="152" t="s">
        <v>189</v>
      </c>
      <c r="AU490" s="152" t="s">
        <v>88</v>
      </c>
      <c r="AV490" s="12" t="s">
        <v>86</v>
      </c>
      <c r="AW490" s="12" t="s">
        <v>41</v>
      </c>
      <c r="AX490" s="12" t="s">
        <v>79</v>
      </c>
      <c r="AY490" s="152" t="s">
        <v>178</v>
      </c>
    </row>
    <row r="491" spans="2:65" s="12" customFormat="1" ht="10.199999999999999">
      <c r="B491" s="150"/>
      <c r="D491" s="151" t="s">
        <v>189</v>
      </c>
      <c r="E491" s="152" t="s">
        <v>32</v>
      </c>
      <c r="F491" s="153" t="s">
        <v>3821</v>
      </c>
      <c r="H491" s="152" t="s">
        <v>32</v>
      </c>
      <c r="I491" s="154"/>
      <c r="L491" s="150"/>
      <c r="M491" s="155"/>
      <c r="T491" s="156"/>
      <c r="AT491" s="152" t="s">
        <v>189</v>
      </c>
      <c r="AU491" s="152" t="s">
        <v>88</v>
      </c>
      <c r="AV491" s="12" t="s">
        <v>86</v>
      </c>
      <c r="AW491" s="12" t="s">
        <v>41</v>
      </c>
      <c r="AX491" s="12" t="s">
        <v>79</v>
      </c>
      <c r="AY491" s="152" t="s">
        <v>178</v>
      </c>
    </row>
    <row r="492" spans="2:65" s="12" customFormat="1" ht="10.199999999999999">
      <c r="B492" s="150"/>
      <c r="D492" s="151" t="s">
        <v>189</v>
      </c>
      <c r="E492" s="152" t="s">
        <v>32</v>
      </c>
      <c r="F492" s="153" t="s">
        <v>3822</v>
      </c>
      <c r="H492" s="152" t="s">
        <v>32</v>
      </c>
      <c r="I492" s="154"/>
      <c r="L492" s="150"/>
      <c r="M492" s="155"/>
      <c r="T492" s="156"/>
      <c r="AT492" s="152" t="s">
        <v>189</v>
      </c>
      <c r="AU492" s="152" t="s">
        <v>88</v>
      </c>
      <c r="AV492" s="12" t="s">
        <v>86</v>
      </c>
      <c r="AW492" s="12" t="s">
        <v>41</v>
      </c>
      <c r="AX492" s="12" t="s">
        <v>79</v>
      </c>
      <c r="AY492" s="152" t="s">
        <v>178</v>
      </c>
    </row>
    <row r="493" spans="2:65" s="12" customFormat="1" ht="10.199999999999999">
      <c r="B493" s="150"/>
      <c r="D493" s="151" t="s">
        <v>189</v>
      </c>
      <c r="E493" s="152" t="s">
        <v>32</v>
      </c>
      <c r="F493" s="153" t="s">
        <v>3826</v>
      </c>
      <c r="H493" s="152" t="s">
        <v>32</v>
      </c>
      <c r="I493" s="154"/>
      <c r="L493" s="150"/>
      <c r="M493" s="155"/>
      <c r="T493" s="156"/>
      <c r="AT493" s="152" t="s">
        <v>189</v>
      </c>
      <c r="AU493" s="152" t="s">
        <v>88</v>
      </c>
      <c r="AV493" s="12" t="s">
        <v>86</v>
      </c>
      <c r="AW493" s="12" t="s">
        <v>41</v>
      </c>
      <c r="AX493" s="12" t="s">
        <v>79</v>
      </c>
      <c r="AY493" s="152" t="s">
        <v>178</v>
      </c>
    </row>
    <row r="494" spans="2:65" s="12" customFormat="1" ht="10.199999999999999">
      <c r="B494" s="150"/>
      <c r="D494" s="151" t="s">
        <v>189</v>
      </c>
      <c r="E494" s="152" t="s">
        <v>32</v>
      </c>
      <c r="F494" s="153" t="s">
        <v>3828</v>
      </c>
      <c r="H494" s="152" t="s">
        <v>32</v>
      </c>
      <c r="I494" s="154"/>
      <c r="L494" s="150"/>
      <c r="M494" s="155"/>
      <c r="T494" s="156"/>
      <c r="AT494" s="152" t="s">
        <v>189</v>
      </c>
      <c r="AU494" s="152" t="s">
        <v>88</v>
      </c>
      <c r="AV494" s="12" t="s">
        <v>86</v>
      </c>
      <c r="AW494" s="12" t="s">
        <v>41</v>
      </c>
      <c r="AX494" s="12" t="s">
        <v>79</v>
      </c>
      <c r="AY494" s="152" t="s">
        <v>178</v>
      </c>
    </row>
    <row r="495" spans="2:65" s="13" customFormat="1" ht="10.199999999999999">
      <c r="B495" s="157"/>
      <c r="D495" s="151" t="s">
        <v>189</v>
      </c>
      <c r="E495" s="158" t="s">
        <v>32</v>
      </c>
      <c r="F495" s="159" t="s">
        <v>3834</v>
      </c>
      <c r="H495" s="160">
        <v>119.98</v>
      </c>
      <c r="I495" s="161"/>
      <c r="L495" s="157"/>
      <c r="M495" s="162"/>
      <c r="T495" s="163"/>
      <c r="AT495" s="158" t="s">
        <v>189</v>
      </c>
      <c r="AU495" s="158" t="s">
        <v>88</v>
      </c>
      <c r="AV495" s="13" t="s">
        <v>88</v>
      </c>
      <c r="AW495" s="13" t="s">
        <v>41</v>
      </c>
      <c r="AX495" s="13" t="s">
        <v>79</v>
      </c>
      <c r="AY495" s="158" t="s">
        <v>178</v>
      </c>
    </row>
    <row r="496" spans="2:65" s="13" customFormat="1" ht="10.199999999999999">
      <c r="B496" s="157"/>
      <c r="D496" s="151" t="s">
        <v>189</v>
      </c>
      <c r="E496" s="158" t="s">
        <v>32</v>
      </c>
      <c r="F496" s="159" t="s">
        <v>3830</v>
      </c>
      <c r="H496" s="160">
        <v>38.5</v>
      </c>
      <c r="I496" s="161"/>
      <c r="L496" s="157"/>
      <c r="M496" s="162"/>
      <c r="T496" s="163"/>
      <c r="AT496" s="158" t="s">
        <v>189</v>
      </c>
      <c r="AU496" s="158" t="s">
        <v>88</v>
      </c>
      <c r="AV496" s="13" t="s">
        <v>88</v>
      </c>
      <c r="AW496" s="13" t="s">
        <v>41</v>
      </c>
      <c r="AX496" s="13" t="s">
        <v>79</v>
      </c>
      <c r="AY496" s="158" t="s">
        <v>178</v>
      </c>
    </row>
    <row r="497" spans="2:65" s="14" customFormat="1" ht="10.199999999999999">
      <c r="B497" s="164"/>
      <c r="D497" s="151" t="s">
        <v>189</v>
      </c>
      <c r="E497" s="165" t="s">
        <v>32</v>
      </c>
      <c r="F497" s="166" t="s">
        <v>192</v>
      </c>
      <c r="H497" s="167">
        <v>158.47999999999999</v>
      </c>
      <c r="I497" s="168"/>
      <c r="L497" s="164"/>
      <c r="M497" s="169"/>
      <c r="T497" s="170"/>
      <c r="AT497" s="165" t="s">
        <v>189</v>
      </c>
      <c r="AU497" s="165" t="s">
        <v>88</v>
      </c>
      <c r="AV497" s="14" t="s">
        <v>185</v>
      </c>
      <c r="AW497" s="14" t="s">
        <v>41</v>
      </c>
      <c r="AX497" s="14" t="s">
        <v>86</v>
      </c>
      <c r="AY497" s="165" t="s">
        <v>178</v>
      </c>
    </row>
    <row r="498" spans="2:65" s="1" customFormat="1" ht="24.15" customHeight="1">
      <c r="B498" s="34"/>
      <c r="C498" s="133" t="s">
        <v>592</v>
      </c>
      <c r="D498" s="133" t="s">
        <v>180</v>
      </c>
      <c r="E498" s="134" t="s">
        <v>618</v>
      </c>
      <c r="F498" s="135" t="s">
        <v>619</v>
      </c>
      <c r="G498" s="136" t="s">
        <v>234</v>
      </c>
      <c r="H498" s="137">
        <v>359.81</v>
      </c>
      <c r="I498" s="138"/>
      <c r="J498" s="139">
        <f>ROUND(I498*H498,2)</f>
        <v>0</v>
      </c>
      <c r="K498" s="135" t="s">
        <v>184</v>
      </c>
      <c r="L498" s="34"/>
      <c r="M498" s="140" t="s">
        <v>32</v>
      </c>
      <c r="N498" s="141" t="s">
        <v>50</v>
      </c>
      <c r="P498" s="142">
        <f>O498*H498</f>
        <v>0</v>
      </c>
      <c r="Q498" s="142">
        <v>0</v>
      </c>
      <c r="R498" s="142">
        <f>Q498*H498</f>
        <v>0</v>
      </c>
      <c r="S498" s="142">
        <v>0</v>
      </c>
      <c r="T498" s="143">
        <f>S498*H498</f>
        <v>0</v>
      </c>
      <c r="AR498" s="144" t="s">
        <v>185</v>
      </c>
      <c r="AT498" s="144" t="s">
        <v>180</v>
      </c>
      <c r="AU498" s="144" t="s">
        <v>88</v>
      </c>
      <c r="AY498" s="18" t="s">
        <v>178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8" t="s">
        <v>86</v>
      </c>
      <c r="BK498" s="145">
        <f>ROUND(I498*H498,2)</f>
        <v>0</v>
      </c>
      <c r="BL498" s="18" t="s">
        <v>185</v>
      </c>
      <c r="BM498" s="144" t="s">
        <v>3974</v>
      </c>
    </row>
    <row r="499" spans="2:65" s="1" customFormat="1" ht="10.199999999999999">
      <c r="B499" s="34"/>
      <c r="D499" s="146" t="s">
        <v>187</v>
      </c>
      <c r="F499" s="147" t="s">
        <v>621</v>
      </c>
      <c r="I499" s="148"/>
      <c r="L499" s="34"/>
      <c r="M499" s="149"/>
      <c r="T499" s="55"/>
      <c r="AT499" s="18" t="s">
        <v>187</v>
      </c>
      <c r="AU499" s="18" t="s">
        <v>88</v>
      </c>
    </row>
    <row r="500" spans="2:65" s="12" customFormat="1" ht="10.199999999999999">
      <c r="B500" s="150"/>
      <c r="D500" s="151" t="s">
        <v>189</v>
      </c>
      <c r="E500" s="152" t="s">
        <v>32</v>
      </c>
      <c r="F500" s="153" t="s">
        <v>190</v>
      </c>
      <c r="H500" s="152" t="s">
        <v>32</v>
      </c>
      <c r="I500" s="154"/>
      <c r="L500" s="150"/>
      <c r="M500" s="155"/>
      <c r="T500" s="156"/>
      <c r="AT500" s="152" t="s">
        <v>189</v>
      </c>
      <c r="AU500" s="152" t="s">
        <v>88</v>
      </c>
      <c r="AV500" s="12" t="s">
        <v>86</v>
      </c>
      <c r="AW500" s="12" t="s">
        <v>41</v>
      </c>
      <c r="AX500" s="12" t="s">
        <v>79</v>
      </c>
      <c r="AY500" s="152" t="s">
        <v>178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3821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88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3822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88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3826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3828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88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3" customFormat="1" ht="10.199999999999999">
      <c r="B505" s="157"/>
      <c r="D505" s="151" t="s">
        <v>189</v>
      </c>
      <c r="E505" s="158" t="s">
        <v>32</v>
      </c>
      <c r="F505" s="159" t="s">
        <v>3836</v>
      </c>
      <c r="H505" s="160">
        <v>162.83000000000001</v>
      </c>
      <c r="I505" s="161"/>
      <c r="L505" s="157"/>
      <c r="M505" s="162"/>
      <c r="T505" s="163"/>
      <c r="AT505" s="158" t="s">
        <v>189</v>
      </c>
      <c r="AU505" s="158" t="s">
        <v>88</v>
      </c>
      <c r="AV505" s="13" t="s">
        <v>88</v>
      </c>
      <c r="AW505" s="13" t="s">
        <v>41</v>
      </c>
      <c r="AX505" s="13" t="s">
        <v>79</v>
      </c>
      <c r="AY505" s="158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3830</v>
      </c>
      <c r="H506" s="160">
        <v>38.5</v>
      </c>
      <c r="I506" s="161"/>
      <c r="L506" s="157"/>
      <c r="M506" s="162"/>
      <c r="T506" s="163"/>
      <c r="AT506" s="158" t="s">
        <v>189</v>
      </c>
      <c r="AU506" s="158" t="s">
        <v>88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3" customFormat="1" ht="10.199999999999999">
      <c r="B507" s="157"/>
      <c r="D507" s="151" t="s">
        <v>189</v>
      </c>
      <c r="E507" s="158" t="s">
        <v>32</v>
      </c>
      <c r="F507" s="159" t="s">
        <v>3832</v>
      </c>
      <c r="H507" s="160">
        <v>119.98</v>
      </c>
      <c r="I507" s="161"/>
      <c r="L507" s="157"/>
      <c r="M507" s="162"/>
      <c r="T507" s="163"/>
      <c r="AT507" s="158" t="s">
        <v>189</v>
      </c>
      <c r="AU507" s="158" t="s">
        <v>88</v>
      </c>
      <c r="AV507" s="13" t="s">
        <v>88</v>
      </c>
      <c r="AW507" s="13" t="s">
        <v>41</v>
      </c>
      <c r="AX507" s="13" t="s">
        <v>79</v>
      </c>
      <c r="AY507" s="158" t="s">
        <v>178</v>
      </c>
    </row>
    <row r="508" spans="2:65" s="13" customFormat="1" ht="10.199999999999999">
      <c r="B508" s="157"/>
      <c r="D508" s="151" t="s">
        <v>189</v>
      </c>
      <c r="E508" s="158" t="s">
        <v>32</v>
      </c>
      <c r="F508" s="159" t="s">
        <v>3830</v>
      </c>
      <c r="H508" s="160">
        <v>38.5</v>
      </c>
      <c r="I508" s="161"/>
      <c r="L508" s="157"/>
      <c r="M508" s="162"/>
      <c r="T508" s="163"/>
      <c r="AT508" s="158" t="s">
        <v>189</v>
      </c>
      <c r="AU508" s="158" t="s">
        <v>88</v>
      </c>
      <c r="AV508" s="13" t="s">
        <v>88</v>
      </c>
      <c r="AW508" s="13" t="s">
        <v>41</v>
      </c>
      <c r="AX508" s="13" t="s">
        <v>79</v>
      </c>
      <c r="AY508" s="158" t="s">
        <v>178</v>
      </c>
    </row>
    <row r="509" spans="2:65" s="14" customFormat="1" ht="10.199999999999999">
      <c r="B509" s="164"/>
      <c r="D509" s="151" t="s">
        <v>189</v>
      </c>
      <c r="E509" s="165" t="s">
        <v>32</v>
      </c>
      <c r="F509" s="166" t="s">
        <v>192</v>
      </c>
      <c r="H509" s="167">
        <v>359.81</v>
      </c>
      <c r="I509" s="168"/>
      <c r="L509" s="164"/>
      <c r="M509" s="169"/>
      <c r="T509" s="170"/>
      <c r="AT509" s="165" t="s">
        <v>189</v>
      </c>
      <c r="AU509" s="165" t="s">
        <v>88</v>
      </c>
      <c r="AV509" s="14" t="s">
        <v>185</v>
      </c>
      <c r="AW509" s="14" t="s">
        <v>41</v>
      </c>
      <c r="AX509" s="14" t="s">
        <v>86</v>
      </c>
      <c r="AY509" s="165" t="s">
        <v>178</v>
      </c>
    </row>
    <row r="510" spans="2:65" s="1" customFormat="1" ht="44.25" customHeight="1">
      <c r="B510" s="34"/>
      <c r="C510" s="133" t="s">
        <v>596</v>
      </c>
      <c r="D510" s="133" t="s">
        <v>180</v>
      </c>
      <c r="E510" s="134" t="s">
        <v>626</v>
      </c>
      <c r="F510" s="135" t="s">
        <v>627</v>
      </c>
      <c r="G510" s="136" t="s">
        <v>234</v>
      </c>
      <c r="H510" s="137">
        <v>201.33</v>
      </c>
      <c r="I510" s="138"/>
      <c r="J510" s="139">
        <f>ROUND(I510*H510,2)</f>
        <v>0</v>
      </c>
      <c r="K510" s="135" t="s">
        <v>184</v>
      </c>
      <c r="L510" s="34"/>
      <c r="M510" s="140" t="s">
        <v>32</v>
      </c>
      <c r="N510" s="141" t="s">
        <v>50</v>
      </c>
      <c r="P510" s="142">
        <f>O510*H510</f>
        <v>0</v>
      </c>
      <c r="Q510" s="142">
        <v>0</v>
      </c>
      <c r="R510" s="142">
        <f>Q510*H510</f>
        <v>0</v>
      </c>
      <c r="S510" s="142">
        <v>0</v>
      </c>
      <c r="T510" s="143">
        <f>S510*H510</f>
        <v>0</v>
      </c>
      <c r="AR510" s="144" t="s">
        <v>185</v>
      </c>
      <c r="AT510" s="144" t="s">
        <v>180</v>
      </c>
      <c r="AU510" s="144" t="s">
        <v>88</v>
      </c>
      <c r="AY510" s="18" t="s">
        <v>178</v>
      </c>
      <c r="BE510" s="145">
        <f>IF(N510="základní",J510,0)</f>
        <v>0</v>
      </c>
      <c r="BF510" s="145">
        <f>IF(N510="snížená",J510,0)</f>
        <v>0</v>
      </c>
      <c r="BG510" s="145">
        <f>IF(N510="zákl. přenesená",J510,0)</f>
        <v>0</v>
      </c>
      <c r="BH510" s="145">
        <f>IF(N510="sníž. přenesená",J510,0)</f>
        <v>0</v>
      </c>
      <c r="BI510" s="145">
        <f>IF(N510="nulová",J510,0)</f>
        <v>0</v>
      </c>
      <c r="BJ510" s="18" t="s">
        <v>86</v>
      </c>
      <c r="BK510" s="145">
        <f>ROUND(I510*H510,2)</f>
        <v>0</v>
      </c>
      <c r="BL510" s="18" t="s">
        <v>185</v>
      </c>
      <c r="BM510" s="144" t="s">
        <v>3975</v>
      </c>
    </row>
    <row r="511" spans="2:65" s="1" customFormat="1" ht="10.199999999999999">
      <c r="B511" s="34"/>
      <c r="D511" s="146" t="s">
        <v>187</v>
      </c>
      <c r="F511" s="147" t="s">
        <v>629</v>
      </c>
      <c r="I511" s="148"/>
      <c r="L511" s="34"/>
      <c r="M511" s="149"/>
      <c r="T511" s="55"/>
      <c r="AT511" s="18" t="s">
        <v>187</v>
      </c>
      <c r="AU511" s="18" t="s">
        <v>88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190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88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2" customFormat="1" ht="10.199999999999999">
      <c r="B513" s="150"/>
      <c r="D513" s="151" t="s">
        <v>189</v>
      </c>
      <c r="E513" s="152" t="s">
        <v>32</v>
      </c>
      <c r="F513" s="153" t="s">
        <v>3821</v>
      </c>
      <c r="H513" s="152" t="s">
        <v>32</v>
      </c>
      <c r="I513" s="154"/>
      <c r="L513" s="150"/>
      <c r="M513" s="155"/>
      <c r="T513" s="156"/>
      <c r="AT513" s="152" t="s">
        <v>189</v>
      </c>
      <c r="AU513" s="152" t="s">
        <v>88</v>
      </c>
      <c r="AV513" s="12" t="s">
        <v>86</v>
      </c>
      <c r="AW513" s="12" t="s">
        <v>41</v>
      </c>
      <c r="AX513" s="12" t="s">
        <v>79</v>
      </c>
      <c r="AY513" s="152" t="s">
        <v>178</v>
      </c>
    </row>
    <row r="514" spans="2:65" s="12" customFormat="1" ht="10.199999999999999">
      <c r="B514" s="150"/>
      <c r="D514" s="151" t="s">
        <v>189</v>
      </c>
      <c r="E514" s="152" t="s">
        <v>32</v>
      </c>
      <c r="F514" s="153" t="s">
        <v>3822</v>
      </c>
      <c r="H514" s="152" t="s">
        <v>32</v>
      </c>
      <c r="I514" s="154"/>
      <c r="L514" s="150"/>
      <c r="M514" s="155"/>
      <c r="T514" s="156"/>
      <c r="AT514" s="152" t="s">
        <v>189</v>
      </c>
      <c r="AU514" s="152" t="s">
        <v>88</v>
      </c>
      <c r="AV514" s="12" t="s">
        <v>86</v>
      </c>
      <c r="AW514" s="12" t="s">
        <v>41</v>
      </c>
      <c r="AX514" s="12" t="s">
        <v>79</v>
      </c>
      <c r="AY514" s="152" t="s">
        <v>178</v>
      </c>
    </row>
    <row r="515" spans="2:65" s="12" customFormat="1" ht="10.199999999999999">
      <c r="B515" s="150"/>
      <c r="D515" s="151" t="s">
        <v>189</v>
      </c>
      <c r="E515" s="152" t="s">
        <v>32</v>
      </c>
      <c r="F515" s="153" t="s">
        <v>3826</v>
      </c>
      <c r="H515" s="152" t="s">
        <v>32</v>
      </c>
      <c r="I515" s="154"/>
      <c r="L515" s="150"/>
      <c r="M515" s="155"/>
      <c r="T515" s="156"/>
      <c r="AT515" s="152" t="s">
        <v>189</v>
      </c>
      <c r="AU515" s="152" t="s">
        <v>88</v>
      </c>
      <c r="AV515" s="12" t="s">
        <v>86</v>
      </c>
      <c r="AW515" s="12" t="s">
        <v>41</v>
      </c>
      <c r="AX515" s="12" t="s">
        <v>79</v>
      </c>
      <c r="AY515" s="152" t="s">
        <v>178</v>
      </c>
    </row>
    <row r="516" spans="2:65" s="12" customFormat="1" ht="10.199999999999999">
      <c r="B516" s="150"/>
      <c r="D516" s="151" t="s">
        <v>189</v>
      </c>
      <c r="E516" s="152" t="s">
        <v>32</v>
      </c>
      <c r="F516" s="153" t="s">
        <v>3828</v>
      </c>
      <c r="H516" s="152" t="s">
        <v>32</v>
      </c>
      <c r="I516" s="154"/>
      <c r="L516" s="150"/>
      <c r="M516" s="155"/>
      <c r="T516" s="156"/>
      <c r="AT516" s="152" t="s">
        <v>189</v>
      </c>
      <c r="AU516" s="152" t="s">
        <v>88</v>
      </c>
      <c r="AV516" s="12" t="s">
        <v>86</v>
      </c>
      <c r="AW516" s="12" t="s">
        <v>41</v>
      </c>
      <c r="AX516" s="12" t="s">
        <v>79</v>
      </c>
      <c r="AY516" s="152" t="s">
        <v>178</v>
      </c>
    </row>
    <row r="517" spans="2:65" s="13" customFormat="1" ht="10.199999999999999">
      <c r="B517" s="157"/>
      <c r="D517" s="151" t="s">
        <v>189</v>
      </c>
      <c r="E517" s="158" t="s">
        <v>32</v>
      </c>
      <c r="F517" s="159" t="s">
        <v>3836</v>
      </c>
      <c r="H517" s="160">
        <v>162.83000000000001</v>
      </c>
      <c r="I517" s="161"/>
      <c r="L517" s="157"/>
      <c r="M517" s="162"/>
      <c r="T517" s="163"/>
      <c r="AT517" s="158" t="s">
        <v>189</v>
      </c>
      <c r="AU517" s="158" t="s">
        <v>88</v>
      </c>
      <c r="AV517" s="13" t="s">
        <v>88</v>
      </c>
      <c r="AW517" s="13" t="s">
        <v>41</v>
      </c>
      <c r="AX517" s="13" t="s">
        <v>79</v>
      </c>
      <c r="AY517" s="158" t="s">
        <v>178</v>
      </c>
    </row>
    <row r="518" spans="2:65" s="13" customFormat="1" ht="10.199999999999999">
      <c r="B518" s="157"/>
      <c r="D518" s="151" t="s">
        <v>189</v>
      </c>
      <c r="E518" s="158" t="s">
        <v>32</v>
      </c>
      <c r="F518" s="159" t="s">
        <v>3830</v>
      </c>
      <c r="H518" s="160">
        <v>38.5</v>
      </c>
      <c r="I518" s="161"/>
      <c r="L518" s="157"/>
      <c r="M518" s="162"/>
      <c r="T518" s="163"/>
      <c r="AT518" s="158" t="s">
        <v>189</v>
      </c>
      <c r="AU518" s="158" t="s">
        <v>88</v>
      </c>
      <c r="AV518" s="13" t="s">
        <v>88</v>
      </c>
      <c r="AW518" s="13" t="s">
        <v>41</v>
      </c>
      <c r="AX518" s="13" t="s">
        <v>79</v>
      </c>
      <c r="AY518" s="158" t="s">
        <v>178</v>
      </c>
    </row>
    <row r="519" spans="2:65" s="14" customFormat="1" ht="10.199999999999999">
      <c r="B519" s="164"/>
      <c r="D519" s="151" t="s">
        <v>189</v>
      </c>
      <c r="E519" s="165" t="s">
        <v>32</v>
      </c>
      <c r="F519" s="166" t="s">
        <v>192</v>
      </c>
      <c r="H519" s="167">
        <v>201.33</v>
      </c>
      <c r="I519" s="168"/>
      <c r="L519" s="164"/>
      <c r="M519" s="169"/>
      <c r="T519" s="170"/>
      <c r="AT519" s="165" t="s">
        <v>189</v>
      </c>
      <c r="AU519" s="165" t="s">
        <v>88</v>
      </c>
      <c r="AV519" s="14" t="s">
        <v>185</v>
      </c>
      <c r="AW519" s="14" t="s">
        <v>41</v>
      </c>
      <c r="AX519" s="14" t="s">
        <v>86</v>
      </c>
      <c r="AY519" s="165" t="s">
        <v>178</v>
      </c>
    </row>
    <row r="520" spans="2:65" s="1" customFormat="1" ht="44.25" customHeight="1">
      <c r="B520" s="34"/>
      <c r="C520" s="133" t="s">
        <v>602</v>
      </c>
      <c r="D520" s="133" t="s">
        <v>180</v>
      </c>
      <c r="E520" s="134" t="s">
        <v>631</v>
      </c>
      <c r="F520" s="135" t="s">
        <v>632</v>
      </c>
      <c r="G520" s="136" t="s">
        <v>234</v>
      </c>
      <c r="H520" s="137">
        <v>158.47999999999999</v>
      </c>
      <c r="I520" s="138"/>
      <c r="J520" s="139">
        <f>ROUND(I520*H520,2)</f>
        <v>0</v>
      </c>
      <c r="K520" s="135" t="s">
        <v>376</v>
      </c>
      <c r="L520" s="34"/>
      <c r="M520" s="140" t="s">
        <v>32</v>
      </c>
      <c r="N520" s="141" t="s">
        <v>50</v>
      </c>
      <c r="P520" s="142">
        <f>O520*H520</f>
        <v>0</v>
      </c>
      <c r="Q520" s="142">
        <v>0</v>
      </c>
      <c r="R520" s="142">
        <f>Q520*H520</f>
        <v>0</v>
      </c>
      <c r="S520" s="142">
        <v>0</v>
      </c>
      <c r="T520" s="143">
        <f>S520*H520</f>
        <v>0</v>
      </c>
      <c r="AR520" s="144" t="s">
        <v>185</v>
      </c>
      <c r="AT520" s="144" t="s">
        <v>180</v>
      </c>
      <c r="AU520" s="144" t="s">
        <v>88</v>
      </c>
      <c r="AY520" s="18" t="s">
        <v>178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86</v>
      </c>
      <c r="BK520" s="145">
        <f>ROUND(I520*H520,2)</f>
        <v>0</v>
      </c>
      <c r="BL520" s="18" t="s">
        <v>185</v>
      </c>
      <c r="BM520" s="144" t="s">
        <v>3976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190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88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2" customFormat="1" ht="10.199999999999999">
      <c r="B522" s="150"/>
      <c r="D522" s="151" t="s">
        <v>189</v>
      </c>
      <c r="E522" s="152" t="s">
        <v>32</v>
      </c>
      <c r="F522" s="153" t="s">
        <v>3821</v>
      </c>
      <c r="H522" s="152" t="s">
        <v>32</v>
      </c>
      <c r="I522" s="154"/>
      <c r="L522" s="150"/>
      <c r="M522" s="155"/>
      <c r="T522" s="156"/>
      <c r="AT522" s="152" t="s">
        <v>189</v>
      </c>
      <c r="AU522" s="152" t="s">
        <v>88</v>
      </c>
      <c r="AV522" s="12" t="s">
        <v>86</v>
      </c>
      <c r="AW522" s="12" t="s">
        <v>41</v>
      </c>
      <c r="AX522" s="12" t="s">
        <v>79</v>
      </c>
      <c r="AY522" s="152" t="s">
        <v>178</v>
      </c>
    </row>
    <row r="523" spans="2:65" s="12" customFormat="1" ht="10.199999999999999">
      <c r="B523" s="150"/>
      <c r="D523" s="151" t="s">
        <v>189</v>
      </c>
      <c r="E523" s="152" t="s">
        <v>32</v>
      </c>
      <c r="F523" s="153" t="s">
        <v>3822</v>
      </c>
      <c r="H523" s="152" t="s">
        <v>32</v>
      </c>
      <c r="I523" s="154"/>
      <c r="L523" s="150"/>
      <c r="M523" s="155"/>
      <c r="T523" s="156"/>
      <c r="AT523" s="152" t="s">
        <v>189</v>
      </c>
      <c r="AU523" s="152" t="s">
        <v>88</v>
      </c>
      <c r="AV523" s="12" t="s">
        <v>86</v>
      </c>
      <c r="AW523" s="12" t="s">
        <v>41</v>
      </c>
      <c r="AX523" s="12" t="s">
        <v>79</v>
      </c>
      <c r="AY523" s="152" t="s">
        <v>178</v>
      </c>
    </row>
    <row r="524" spans="2:65" s="12" customFormat="1" ht="10.199999999999999">
      <c r="B524" s="150"/>
      <c r="D524" s="151" t="s">
        <v>189</v>
      </c>
      <c r="E524" s="152" t="s">
        <v>32</v>
      </c>
      <c r="F524" s="153" t="s">
        <v>3826</v>
      </c>
      <c r="H524" s="152" t="s">
        <v>32</v>
      </c>
      <c r="I524" s="154"/>
      <c r="L524" s="150"/>
      <c r="M524" s="155"/>
      <c r="T524" s="156"/>
      <c r="AT524" s="152" t="s">
        <v>189</v>
      </c>
      <c r="AU524" s="152" t="s">
        <v>88</v>
      </c>
      <c r="AV524" s="12" t="s">
        <v>86</v>
      </c>
      <c r="AW524" s="12" t="s">
        <v>41</v>
      </c>
      <c r="AX524" s="12" t="s">
        <v>79</v>
      </c>
      <c r="AY524" s="152" t="s">
        <v>178</v>
      </c>
    </row>
    <row r="525" spans="2:65" s="12" customFormat="1" ht="10.199999999999999">
      <c r="B525" s="150"/>
      <c r="D525" s="151" t="s">
        <v>189</v>
      </c>
      <c r="E525" s="152" t="s">
        <v>32</v>
      </c>
      <c r="F525" s="153" t="s">
        <v>3828</v>
      </c>
      <c r="H525" s="152" t="s">
        <v>32</v>
      </c>
      <c r="I525" s="154"/>
      <c r="L525" s="150"/>
      <c r="M525" s="155"/>
      <c r="T525" s="156"/>
      <c r="AT525" s="152" t="s">
        <v>189</v>
      </c>
      <c r="AU525" s="152" t="s">
        <v>88</v>
      </c>
      <c r="AV525" s="12" t="s">
        <v>86</v>
      </c>
      <c r="AW525" s="12" t="s">
        <v>41</v>
      </c>
      <c r="AX525" s="12" t="s">
        <v>79</v>
      </c>
      <c r="AY525" s="152" t="s">
        <v>178</v>
      </c>
    </row>
    <row r="526" spans="2:65" s="13" customFormat="1" ht="10.199999999999999">
      <c r="B526" s="157"/>
      <c r="D526" s="151" t="s">
        <v>189</v>
      </c>
      <c r="E526" s="158" t="s">
        <v>32</v>
      </c>
      <c r="F526" s="159" t="s">
        <v>3832</v>
      </c>
      <c r="H526" s="160">
        <v>119.98</v>
      </c>
      <c r="I526" s="161"/>
      <c r="L526" s="157"/>
      <c r="M526" s="162"/>
      <c r="T526" s="163"/>
      <c r="AT526" s="158" t="s">
        <v>189</v>
      </c>
      <c r="AU526" s="158" t="s">
        <v>88</v>
      </c>
      <c r="AV526" s="13" t="s">
        <v>88</v>
      </c>
      <c r="AW526" s="13" t="s">
        <v>41</v>
      </c>
      <c r="AX526" s="13" t="s">
        <v>79</v>
      </c>
      <c r="AY526" s="158" t="s">
        <v>178</v>
      </c>
    </row>
    <row r="527" spans="2:65" s="13" customFormat="1" ht="10.199999999999999">
      <c r="B527" s="157"/>
      <c r="D527" s="151" t="s">
        <v>189</v>
      </c>
      <c r="E527" s="158" t="s">
        <v>32</v>
      </c>
      <c r="F527" s="159" t="s">
        <v>3830</v>
      </c>
      <c r="H527" s="160">
        <v>38.5</v>
      </c>
      <c r="I527" s="161"/>
      <c r="L527" s="157"/>
      <c r="M527" s="162"/>
      <c r="T527" s="163"/>
      <c r="AT527" s="158" t="s">
        <v>189</v>
      </c>
      <c r="AU527" s="158" t="s">
        <v>88</v>
      </c>
      <c r="AV527" s="13" t="s">
        <v>88</v>
      </c>
      <c r="AW527" s="13" t="s">
        <v>41</v>
      </c>
      <c r="AX527" s="13" t="s">
        <v>79</v>
      </c>
      <c r="AY527" s="158" t="s">
        <v>178</v>
      </c>
    </row>
    <row r="528" spans="2:65" s="14" customFormat="1" ht="10.199999999999999">
      <c r="B528" s="164"/>
      <c r="D528" s="151" t="s">
        <v>189</v>
      </c>
      <c r="E528" s="165" t="s">
        <v>32</v>
      </c>
      <c r="F528" s="166" t="s">
        <v>192</v>
      </c>
      <c r="H528" s="167">
        <v>158.47999999999999</v>
      </c>
      <c r="I528" s="168"/>
      <c r="L528" s="164"/>
      <c r="M528" s="169"/>
      <c r="T528" s="170"/>
      <c r="AT528" s="165" t="s">
        <v>189</v>
      </c>
      <c r="AU528" s="165" t="s">
        <v>88</v>
      </c>
      <c r="AV528" s="14" t="s">
        <v>185</v>
      </c>
      <c r="AW528" s="14" t="s">
        <v>41</v>
      </c>
      <c r="AX528" s="14" t="s">
        <v>86</v>
      </c>
      <c r="AY528" s="165" t="s">
        <v>178</v>
      </c>
    </row>
    <row r="529" spans="2:65" s="1" customFormat="1" ht="78" customHeight="1">
      <c r="B529" s="34"/>
      <c r="C529" s="133" t="s">
        <v>607</v>
      </c>
      <c r="D529" s="133" t="s">
        <v>180</v>
      </c>
      <c r="E529" s="134" t="s">
        <v>3977</v>
      </c>
      <c r="F529" s="135" t="s">
        <v>3978</v>
      </c>
      <c r="G529" s="136" t="s">
        <v>234</v>
      </c>
      <c r="H529" s="137">
        <v>130.41</v>
      </c>
      <c r="I529" s="138"/>
      <c r="J529" s="139">
        <f>ROUND(I529*H529,2)</f>
        <v>0</v>
      </c>
      <c r="K529" s="135" t="s">
        <v>184</v>
      </c>
      <c r="L529" s="34"/>
      <c r="M529" s="140" t="s">
        <v>32</v>
      </c>
      <c r="N529" s="141" t="s">
        <v>50</v>
      </c>
      <c r="P529" s="142">
        <f>O529*H529</f>
        <v>0</v>
      </c>
      <c r="Q529" s="142">
        <v>0.11162</v>
      </c>
      <c r="R529" s="142">
        <f>Q529*H529</f>
        <v>14.556364199999999</v>
      </c>
      <c r="S529" s="142">
        <v>0</v>
      </c>
      <c r="T529" s="143">
        <f>S529*H529</f>
        <v>0</v>
      </c>
      <c r="AR529" s="144" t="s">
        <v>185</v>
      </c>
      <c r="AT529" s="144" t="s">
        <v>180</v>
      </c>
      <c r="AU529" s="144" t="s">
        <v>88</v>
      </c>
      <c r="AY529" s="18" t="s">
        <v>178</v>
      </c>
      <c r="BE529" s="145">
        <f>IF(N529="základní",J529,0)</f>
        <v>0</v>
      </c>
      <c r="BF529" s="145">
        <f>IF(N529="snížená",J529,0)</f>
        <v>0</v>
      </c>
      <c r="BG529" s="145">
        <f>IF(N529="zákl. přenesená",J529,0)</f>
        <v>0</v>
      </c>
      <c r="BH529" s="145">
        <f>IF(N529="sníž. přenesená",J529,0)</f>
        <v>0</v>
      </c>
      <c r="BI529" s="145">
        <f>IF(N529="nulová",J529,0)</f>
        <v>0</v>
      </c>
      <c r="BJ529" s="18" t="s">
        <v>86</v>
      </c>
      <c r="BK529" s="145">
        <f>ROUND(I529*H529,2)</f>
        <v>0</v>
      </c>
      <c r="BL529" s="18" t="s">
        <v>185</v>
      </c>
      <c r="BM529" s="144" t="s">
        <v>3979</v>
      </c>
    </row>
    <row r="530" spans="2:65" s="1" customFormat="1" ht="10.199999999999999">
      <c r="B530" s="34"/>
      <c r="D530" s="146" t="s">
        <v>187</v>
      </c>
      <c r="F530" s="147" t="s">
        <v>3980</v>
      </c>
      <c r="I530" s="148"/>
      <c r="L530" s="34"/>
      <c r="M530" s="149"/>
      <c r="T530" s="55"/>
      <c r="AT530" s="18" t="s">
        <v>187</v>
      </c>
      <c r="AU530" s="18" t="s">
        <v>88</v>
      </c>
    </row>
    <row r="531" spans="2:65" s="12" customFormat="1" ht="10.199999999999999">
      <c r="B531" s="150"/>
      <c r="D531" s="151" t="s">
        <v>189</v>
      </c>
      <c r="E531" s="152" t="s">
        <v>32</v>
      </c>
      <c r="F531" s="153" t="s">
        <v>190</v>
      </c>
      <c r="H531" s="152" t="s">
        <v>32</v>
      </c>
      <c r="I531" s="154"/>
      <c r="L531" s="150"/>
      <c r="M531" s="155"/>
      <c r="T531" s="156"/>
      <c r="AT531" s="152" t="s">
        <v>189</v>
      </c>
      <c r="AU531" s="152" t="s">
        <v>88</v>
      </c>
      <c r="AV531" s="12" t="s">
        <v>86</v>
      </c>
      <c r="AW531" s="12" t="s">
        <v>41</v>
      </c>
      <c r="AX531" s="12" t="s">
        <v>79</v>
      </c>
      <c r="AY531" s="152" t="s">
        <v>178</v>
      </c>
    </row>
    <row r="532" spans="2:65" s="12" customFormat="1" ht="10.199999999999999">
      <c r="B532" s="150"/>
      <c r="D532" s="151" t="s">
        <v>189</v>
      </c>
      <c r="E532" s="152" t="s">
        <v>32</v>
      </c>
      <c r="F532" s="153" t="s">
        <v>3821</v>
      </c>
      <c r="H532" s="152" t="s">
        <v>32</v>
      </c>
      <c r="I532" s="154"/>
      <c r="L532" s="150"/>
      <c r="M532" s="155"/>
      <c r="T532" s="156"/>
      <c r="AT532" s="152" t="s">
        <v>189</v>
      </c>
      <c r="AU532" s="152" t="s">
        <v>88</v>
      </c>
      <c r="AV532" s="12" t="s">
        <v>86</v>
      </c>
      <c r="AW532" s="12" t="s">
        <v>41</v>
      </c>
      <c r="AX532" s="12" t="s">
        <v>79</v>
      </c>
      <c r="AY532" s="152" t="s">
        <v>178</v>
      </c>
    </row>
    <row r="533" spans="2:65" s="12" customFormat="1" ht="10.199999999999999">
      <c r="B533" s="150"/>
      <c r="D533" s="151" t="s">
        <v>189</v>
      </c>
      <c r="E533" s="152" t="s">
        <v>32</v>
      </c>
      <c r="F533" s="153" t="s">
        <v>3822</v>
      </c>
      <c r="H533" s="152" t="s">
        <v>32</v>
      </c>
      <c r="I533" s="154"/>
      <c r="L533" s="150"/>
      <c r="M533" s="155"/>
      <c r="T533" s="156"/>
      <c r="AT533" s="152" t="s">
        <v>189</v>
      </c>
      <c r="AU533" s="152" t="s">
        <v>88</v>
      </c>
      <c r="AV533" s="12" t="s">
        <v>86</v>
      </c>
      <c r="AW533" s="12" t="s">
        <v>41</v>
      </c>
      <c r="AX533" s="12" t="s">
        <v>79</v>
      </c>
      <c r="AY533" s="152" t="s">
        <v>178</v>
      </c>
    </row>
    <row r="534" spans="2:65" s="12" customFormat="1" ht="20.399999999999999">
      <c r="B534" s="150"/>
      <c r="D534" s="151" t="s">
        <v>189</v>
      </c>
      <c r="E534" s="152" t="s">
        <v>32</v>
      </c>
      <c r="F534" s="153" t="s">
        <v>3965</v>
      </c>
      <c r="H534" s="152" t="s">
        <v>32</v>
      </c>
      <c r="I534" s="154"/>
      <c r="L534" s="150"/>
      <c r="M534" s="155"/>
      <c r="T534" s="156"/>
      <c r="AT534" s="152" t="s">
        <v>189</v>
      </c>
      <c r="AU534" s="152" t="s">
        <v>88</v>
      </c>
      <c r="AV534" s="12" t="s">
        <v>86</v>
      </c>
      <c r="AW534" s="12" t="s">
        <v>41</v>
      </c>
      <c r="AX534" s="12" t="s">
        <v>79</v>
      </c>
      <c r="AY534" s="152" t="s">
        <v>178</v>
      </c>
    </row>
    <row r="535" spans="2:65" s="13" customFormat="1" ht="10.199999999999999">
      <c r="B535" s="157"/>
      <c r="D535" s="151" t="s">
        <v>189</v>
      </c>
      <c r="E535" s="158" t="s">
        <v>32</v>
      </c>
      <c r="F535" s="159" t="s">
        <v>3824</v>
      </c>
      <c r="H535" s="160">
        <v>130.41</v>
      </c>
      <c r="I535" s="161"/>
      <c r="L535" s="157"/>
      <c r="M535" s="162"/>
      <c r="T535" s="163"/>
      <c r="AT535" s="158" t="s">
        <v>189</v>
      </c>
      <c r="AU535" s="158" t="s">
        <v>88</v>
      </c>
      <c r="AV535" s="13" t="s">
        <v>88</v>
      </c>
      <c r="AW535" s="13" t="s">
        <v>41</v>
      </c>
      <c r="AX535" s="13" t="s">
        <v>79</v>
      </c>
      <c r="AY535" s="158" t="s">
        <v>178</v>
      </c>
    </row>
    <row r="536" spans="2:65" s="14" customFormat="1" ht="10.199999999999999">
      <c r="B536" s="164"/>
      <c r="D536" s="151" t="s">
        <v>189</v>
      </c>
      <c r="E536" s="165" t="s">
        <v>32</v>
      </c>
      <c r="F536" s="166" t="s">
        <v>192</v>
      </c>
      <c r="H536" s="167">
        <v>130.41</v>
      </c>
      <c r="I536" s="168"/>
      <c r="L536" s="164"/>
      <c r="M536" s="169"/>
      <c r="T536" s="170"/>
      <c r="AT536" s="165" t="s">
        <v>189</v>
      </c>
      <c r="AU536" s="165" t="s">
        <v>88</v>
      </c>
      <c r="AV536" s="14" t="s">
        <v>185</v>
      </c>
      <c r="AW536" s="14" t="s">
        <v>41</v>
      </c>
      <c r="AX536" s="14" t="s">
        <v>86</v>
      </c>
      <c r="AY536" s="165" t="s">
        <v>178</v>
      </c>
    </row>
    <row r="537" spans="2:65" s="1" customFormat="1" ht="21.75" customHeight="1">
      <c r="B537" s="34"/>
      <c r="C537" s="171" t="s">
        <v>612</v>
      </c>
      <c r="D537" s="171" t="s">
        <v>398</v>
      </c>
      <c r="E537" s="172" t="s">
        <v>3981</v>
      </c>
      <c r="F537" s="173" t="s">
        <v>3982</v>
      </c>
      <c r="G537" s="174" t="s">
        <v>234</v>
      </c>
      <c r="H537" s="175">
        <v>20</v>
      </c>
      <c r="I537" s="176"/>
      <c r="J537" s="177">
        <f>ROUND(I537*H537,2)</f>
        <v>0</v>
      </c>
      <c r="K537" s="173" t="s">
        <v>184</v>
      </c>
      <c r="L537" s="178"/>
      <c r="M537" s="179" t="s">
        <v>32</v>
      </c>
      <c r="N537" s="180" t="s">
        <v>50</v>
      </c>
      <c r="P537" s="142">
        <f>O537*H537</f>
        <v>0</v>
      </c>
      <c r="Q537" s="142">
        <v>0.16500000000000001</v>
      </c>
      <c r="R537" s="142">
        <f>Q537*H537</f>
        <v>3.3000000000000003</v>
      </c>
      <c r="S537" s="142">
        <v>0</v>
      </c>
      <c r="T537" s="143">
        <f>S537*H537</f>
        <v>0</v>
      </c>
      <c r="AR537" s="144" t="s">
        <v>241</v>
      </c>
      <c r="AT537" s="144" t="s">
        <v>398</v>
      </c>
      <c r="AU537" s="144" t="s">
        <v>88</v>
      </c>
      <c r="AY537" s="18" t="s">
        <v>178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8" t="s">
        <v>86</v>
      </c>
      <c r="BK537" s="145">
        <f>ROUND(I537*H537,2)</f>
        <v>0</v>
      </c>
      <c r="BL537" s="18" t="s">
        <v>185</v>
      </c>
      <c r="BM537" s="144" t="s">
        <v>3983</v>
      </c>
    </row>
    <row r="538" spans="2:65" s="13" customFormat="1" ht="20.399999999999999">
      <c r="B538" s="157"/>
      <c r="D538" s="151" t="s">
        <v>189</v>
      </c>
      <c r="E538" s="158" t="s">
        <v>32</v>
      </c>
      <c r="F538" s="159" t="s">
        <v>3984</v>
      </c>
      <c r="H538" s="160">
        <v>20</v>
      </c>
      <c r="I538" s="161"/>
      <c r="L538" s="157"/>
      <c r="M538" s="162"/>
      <c r="T538" s="163"/>
      <c r="AT538" s="158" t="s">
        <v>189</v>
      </c>
      <c r="AU538" s="158" t="s">
        <v>88</v>
      </c>
      <c r="AV538" s="13" t="s">
        <v>88</v>
      </c>
      <c r="AW538" s="13" t="s">
        <v>41</v>
      </c>
      <c r="AX538" s="13" t="s">
        <v>86</v>
      </c>
      <c r="AY538" s="158" t="s">
        <v>178</v>
      </c>
    </row>
    <row r="539" spans="2:65" s="11" customFormat="1" ht="22.8" customHeight="1">
      <c r="B539" s="121"/>
      <c r="D539" s="122" t="s">
        <v>78</v>
      </c>
      <c r="E539" s="131" t="s">
        <v>241</v>
      </c>
      <c r="F539" s="131" t="s">
        <v>668</v>
      </c>
      <c r="I539" s="124"/>
      <c r="J539" s="132">
        <f>BK539</f>
        <v>0</v>
      </c>
      <c r="L539" s="121"/>
      <c r="M539" s="126"/>
      <c r="P539" s="127">
        <f>SUM(P540:P725)</f>
        <v>0</v>
      </c>
      <c r="R539" s="127">
        <f>SUM(R540:R725)</f>
        <v>49.053194900000001</v>
      </c>
      <c r="T539" s="128">
        <f>SUM(T540:T725)</f>
        <v>0</v>
      </c>
      <c r="AR539" s="122" t="s">
        <v>86</v>
      </c>
      <c r="AT539" s="129" t="s">
        <v>78</v>
      </c>
      <c r="AU539" s="129" t="s">
        <v>86</v>
      </c>
      <c r="AY539" s="122" t="s">
        <v>178</v>
      </c>
      <c r="BK539" s="130">
        <f>SUM(BK540:BK725)</f>
        <v>0</v>
      </c>
    </row>
    <row r="540" spans="2:65" s="1" customFormat="1" ht="33" customHeight="1">
      <c r="B540" s="34"/>
      <c r="C540" s="133" t="s">
        <v>617</v>
      </c>
      <c r="D540" s="133" t="s">
        <v>180</v>
      </c>
      <c r="E540" s="134" t="s">
        <v>3737</v>
      </c>
      <c r="F540" s="135" t="s">
        <v>3738</v>
      </c>
      <c r="G540" s="136" t="s">
        <v>202</v>
      </c>
      <c r="H540" s="137">
        <v>134</v>
      </c>
      <c r="I540" s="138"/>
      <c r="J540" s="139">
        <f>ROUND(I540*H540,2)</f>
        <v>0</v>
      </c>
      <c r="K540" s="135" t="s">
        <v>184</v>
      </c>
      <c r="L540" s="34"/>
      <c r="M540" s="140" t="s">
        <v>32</v>
      </c>
      <c r="N540" s="141" t="s">
        <v>50</v>
      </c>
      <c r="P540" s="142">
        <f>O540*H540</f>
        <v>0</v>
      </c>
      <c r="Q540" s="142">
        <v>2.0000000000000002E-5</v>
      </c>
      <c r="R540" s="142">
        <f>Q540*H540</f>
        <v>2.6800000000000001E-3</v>
      </c>
      <c r="S540" s="142">
        <v>0</v>
      </c>
      <c r="T540" s="143">
        <f>S540*H540</f>
        <v>0</v>
      </c>
      <c r="AR540" s="144" t="s">
        <v>185</v>
      </c>
      <c r="AT540" s="144" t="s">
        <v>180</v>
      </c>
      <c r="AU540" s="144" t="s">
        <v>88</v>
      </c>
      <c r="AY540" s="18" t="s">
        <v>178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8" t="s">
        <v>86</v>
      </c>
      <c r="BK540" s="145">
        <f>ROUND(I540*H540,2)</f>
        <v>0</v>
      </c>
      <c r="BL540" s="18" t="s">
        <v>185</v>
      </c>
      <c r="BM540" s="144" t="s">
        <v>3985</v>
      </c>
    </row>
    <row r="541" spans="2:65" s="1" customFormat="1" ht="10.199999999999999">
      <c r="B541" s="34"/>
      <c r="D541" s="146" t="s">
        <v>187</v>
      </c>
      <c r="F541" s="147" t="s">
        <v>3740</v>
      </c>
      <c r="I541" s="148"/>
      <c r="L541" s="34"/>
      <c r="M541" s="149"/>
      <c r="T541" s="55"/>
      <c r="AT541" s="18" t="s">
        <v>187</v>
      </c>
      <c r="AU541" s="18" t="s">
        <v>88</v>
      </c>
    </row>
    <row r="542" spans="2:65" s="12" customFormat="1" ht="10.199999999999999">
      <c r="B542" s="150"/>
      <c r="D542" s="151" t="s">
        <v>189</v>
      </c>
      <c r="E542" s="152" t="s">
        <v>32</v>
      </c>
      <c r="F542" s="153" t="s">
        <v>190</v>
      </c>
      <c r="H542" s="152" t="s">
        <v>32</v>
      </c>
      <c r="I542" s="154"/>
      <c r="L542" s="150"/>
      <c r="M542" s="155"/>
      <c r="T542" s="156"/>
      <c r="AT542" s="152" t="s">
        <v>189</v>
      </c>
      <c r="AU542" s="152" t="s">
        <v>88</v>
      </c>
      <c r="AV542" s="12" t="s">
        <v>86</v>
      </c>
      <c r="AW542" s="12" t="s">
        <v>41</v>
      </c>
      <c r="AX542" s="12" t="s">
        <v>79</v>
      </c>
      <c r="AY542" s="152" t="s">
        <v>178</v>
      </c>
    </row>
    <row r="543" spans="2:65" s="12" customFormat="1" ht="10.199999999999999">
      <c r="B543" s="150"/>
      <c r="D543" s="151" t="s">
        <v>189</v>
      </c>
      <c r="E543" s="152" t="s">
        <v>32</v>
      </c>
      <c r="F543" s="153" t="s">
        <v>3821</v>
      </c>
      <c r="H543" s="152" t="s">
        <v>32</v>
      </c>
      <c r="I543" s="154"/>
      <c r="L543" s="150"/>
      <c r="M543" s="155"/>
      <c r="T543" s="156"/>
      <c r="AT543" s="152" t="s">
        <v>189</v>
      </c>
      <c r="AU543" s="152" t="s">
        <v>88</v>
      </c>
      <c r="AV543" s="12" t="s">
        <v>86</v>
      </c>
      <c r="AW543" s="12" t="s">
        <v>41</v>
      </c>
      <c r="AX543" s="12" t="s">
        <v>79</v>
      </c>
      <c r="AY543" s="152" t="s">
        <v>178</v>
      </c>
    </row>
    <row r="544" spans="2:65" s="12" customFormat="1" ht="10.199999999999999">
      <c r="B544" s="150"/>
      <c r="D544" s="151" t="s">
        <v>189</v>
      </c>
      <c r="E544" s="152" t="s">
        <v>32</v>
      </c>
      <c r="F544" s="153" t="s">
        <v>3822</v>
      </c>
      <c r="H544" s="152" t="s">
        <v>32</v>
      </c>
      <c r="I544" s="154"/>
      <c r="L544" s="150"/>
      <c r="M544" s="155"/>
      <c r="T544" s="156"/>
      <c r="AT544" s="152" t="s">
        <v>189</v>
      </c>
      <c r="AU544" s="152" t="s">
        <v>88</v>
      </c>
      <c r="AV544" s="12" t="s">
        <v>86</v>
      </c>
      <c r="AW544" s="12" t="s">
        <v>41</v>
      </c>
      <c r="AX544" s="12" t="s">
        <v>79</v>
      </c>
      <c r="AY544" s="152" t="s">
        <v>178</v>
      </c>
    </row>
    <row r="545" spans="2:65" s="13" customFormat="1" ht="10.199999999999999">
      <c r="B545" s="157"/>
      <c r="D545" s="151" t="s">
        <v>189</v>
      </c>
      <c r="E545" s="158" t="s">
        <v>32</v>
      </c>
      <c r="F545" s="159" t="s">
        <v>3935</v>
      </c>
      <c r="H545" s="160">
        <v>134</v>
      </c>
      <c r="I545" s="161"/>
      <c r="L545" s="157"/>
      <c r="M545" s="162"/>
      <c r="T545" s="163"/>
      <c r="AT545" s="158" t="s">
        <v>189</v>
      </c>
      <c r="AU545" s="158" t="s">
        <v>88</v>
      </c>
      <c r="AV545" s="13" t="s">
        <v>88</v>
      </c>
      <c r="AW545" s="13" t="s">
        <v>41</v>
      </c>
      <c r="AX545" s="13" t="s">
        <v>79</v>
      </c>
      <c r="AY545" s="158" t="s">
        <v>178</v>
      </c>
    </row>
    <row r="546" spans="2:65" s="14" customFormat="1" ht="10.199999999999999">
      <c r="B546" s="164"/>
      <c r="D546" s="151" t="s">
        <v>189</v>
      </c>
      <c r="E546" s="165" t="s">
        <v>32</v>
      </c>
      <c r="F546" s="166" t="s">
        <v>192</v>
      </c>
      <c r="H546" s="167">
        <v>134</v>
      </c>
      <c r="I546" s="168"/>
      <c r="L546" s="164"/>
      <c r="M546" s="169"/>
      <c r="T546" s="170"/>
      <c r="AT546" s="165" t="s">
        <v>189</v>
      </c>
      <c r="AU546" s="165" t="s">
        <v>88</v>
      </c>
      <c r="AV546" s="14" t="s">
        <v>185</v>
      </c>
      <c r="AW546" s="14" t="s">
        <v>41</v>
      </c>
      <c r="AX546" s="14" t="s">
        <v>86</v>
      </c>
      <c r="AY546" s="165" t="s">
        <v>178</v>
      </c>
    </row>
    <row r="547" spans="2:65" s="1" customFormat="1" ht="24.15" customHeight="1">
      <c r="B547" s="34"/>
      <c r="C547" s="171" t="s">
        <v>625</v>
      </c>
      <c r="D547" s="171" t="s">
        <v>398</v>
      </c>
      <c r="E547" s="172" t="s">
        <v>3741</v>
      </c>
      <c r="F547" s="173" t="s">
        <v>3742</v>
      </c>
      <c r="G547" s="174" t="s">
        <v>202</v>
      </c>
      <c r="H547" s="175">
        <v>136.01</v>
      </c>
      <c r="I547" s="176"/>
      <c r="J547" s="177">
        <f>ROUND(I547*H547,2)</f>
        <v>0</v>
      </c>
      <c r="K547" s="173" t="s">
        <v>184</v>
      </c>
      <c r="L547" s="178"/>
      <c r="M547" s="179" t="s">
        <v>32</v>
      </c>
      <c r="N547" s="180" t="s">
        <v>50</v>
      </c>
      <c r="P547" s="142">
        <f>O547*H547</f>
        <v>0</v>
      </c>
      <c r="Q547" s="142">
        <v>7.9900000000000006E-3</v>
      </c>
      <c r="R547" s="142">
        <f>Q547*H547</f>
        <v>1.0867199000000001</v>
      </c>
      <c r="S547" s="142">
        <v>0</v>
      </c>
      <c r="T547" s="143">
        <f>S547*H547</f>
        <v>0</v>
      </c>
      <c r="AR547" s="144" t="s">
        <v>241</v>
      </c>
      <c r="AT547" s="144" t="s">
        <v>398</v>
      </c>
      <c r="AU547" s="144" t="s">
        <v>88</v>
      </c>
      <c r="AY547" s="18" t="s">
        <v>178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8" t="s">
        <v>86</v>
      </c>
      <c r="BK547" s="145">
        <f>ROUND(I547*H547,2)</f>
        <v>0</v>
      </c>
      <c r="BL547" s="18" t="s">
        <v>185</v>
      </c>
      <c r="BM547" s="144" t="s">
        <v>3986</v>
      </c>
    </row>
    <row r="548" spans="2:65" s="13" customFormat="1" ht="10.199999999999999">
      <c r="B548" s="157"/>
      <c r="D548" s="151" t="s">
        <v>189</v>
      </c>
      <c r="F548" s="159" t="s">
        <v>3987</v>
      </c>
      <c r="H548" s="160">
        <v>136.01</v>
      </c>
      <c r="I548" s="161"/>
      <c r="L548" s="157"/>
      <c r="M548" s="162"/>
      <c r="T548" s="163"/>
      <c r="AT548" s="158" t="s">
        <v>189</v>
      </c>
      <c r="AU548" s="158" t="s">
        <v>88</v>
      </c>
      <c r="AV548" s="13" t="s">
        <v>88</v>
      </c>
      <c r="AW548" s="13" t="s">
        <v>4</v>
      </c>
      <c r="AX548" s="13" t="s">
        <v>86</v>
      </c>
      <c r="AY548" s="158" t="s">
        <v>178</v>
      </c>
    </row>
    <row r="549" spans="2:65" s="1" customFormat="1" ht="37.799999999999997" customHeight="1">
      <c r="B549" s="34"/>
      <c r="C549" s="133" t="s">
        <v>630</v>
      </c>
      <c r="D549" s="133" t="s">
        <v>180</v>
      </c>
      <c r="E549" s="134" t="s">
        <v>682</v>
      </c>
      <c r="F549" s="135" t="s">
        <v>683</v>
      </c>
      <c r="G549" s="136" t="s">
        <v>219</v>
      </c>
      <c r="H549" s="137">
        <v>4</v>
      </c>
      <c r="I549" s="138"/>
      <c r="J549" s="139">
        <f>ROUND(I549*H549,2)</f>
        <v>0</v>
      </c>
      <c r="K549" s="135" t="s">
        <v>184</v>
      </c>
      <c r="L549" s="34"/>
      <c r="M549" s="140" t="s">
        <v>32</v>
      </c>
      <c r="N549" s="141" t="s">
        <v>50</v>
      </c>
      <c r="P549" s="142">
        <f>O549*H549</f>
        <v>0</v>
      </c>
      <c r="Q549" s="142">
        <v>0</v>
      </c>
      <c r="R549" s="142">
        <f>Q549*H549</f>
        <v>0</v>
      </c>
      <c r="S549" s="142">
        <v>0</v>
      </c>
      <c r="T549" s="143">
        <f>S549*H549</f>
        <v>0</v>
      </c>
      <c r="AR549" s="144" t="s">
        <v>185</v>
      </c>
      <c r="AT549" s="144" t="s">
        <v>180</v>
      </c>
      <c r="AU549" s="144" t="s">
        <v>88</v>
      </c>
      <c r="AY549" s="18" t="s">
        <v>178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8" t="s">
        <v>86</v>
      </c>
      <c r="BK549" s="145">
        <f>ROUND(I549*H549,2)</f>
        <v>0</v>
      </c>
      <c r="BL549" s="18" t="s">
        <v>185</v>
      </c>
      <c r="BM549" s="144" t="s">
        <v>3988</v>
      </c>
    </row>
    <row r="550" spans="2:65" s="1" customFormat="1" ht="10.199999999999999">
      <c r="B550" s="34"/>
      <c r="D550" s="146" t="s">
        <v>187</v>
      </c>
      <c r="F550" s="147" t="s">
        <v>685</v>
      </c>
      <c r="I550" s="148"/>
      <c r="L550" s="34"/>
      <c r="M550" s="149"/>
      <c r="T550" s="55"/>
      <c r="AT550" s="18" t="s">
        <v>187</v>
      </c>
      <c r="AU550" s="18" t="s">
        <v>88</v>
      </c>
    </row>
    <row r="551" spans="2:65" s="12" customFormat="1" ht="10.199999999999999">
      <c r="B551" s="150"/>
      <c r="D551" s="151" t="s">
        <v>189</v>
      </c>
      <c r="E551" s="152" t="s">
        <v>32</v>
      </c>
      <c r="F551" s="153" t="s">
        <v>190</v>
      </c>
      <c r="H551" s="152" t="s">
        <v>32</v>
      </c>
      <c r="I551" s="154"/>
      <c r="L551" s="150"/>
      <c r="M551" s="155"/>
      <c r="T551" s="156"/>
      <c r="AT551" s="152" t="s">
        <v>189</v>
      </c>
      <c r="AU551" s="152" t="s">
        <v>88</v>
      </c>
      <c r="AV551" s="12" t="s">
        <v>86</v>
      </c>
      <c r="AW551" s="12" t="s">
        <v>41</v>
      </c>
      <c r="AX551" s="12" t="s">
        <v>79</v>
      </c>
      <c r="AY551" s="152" t="s">
        <v>178</v>
      </c>
    </row>
    <row r="552" spans="2:65" s="12" customFormat="1" ht="10.199999999999999">
      <c r="B552" s="150"/>
      <c r="D552" s="151" t="s">
        <v>189</v>
      </c>
      <c r="E552" s="152" t="s">
        <v>32</v>
      </c>
      <c r="F552" s="153" t="s">
        <v>3821</v>
      </c>
      <c r="H552" s="152" t="s">
        <v>32</v>
      </c>
      <c r="I552" s="154"/>
      <c r="L552" s="150"/>
      <c r="M552" s="155"/>
      <c r="T552" s="156"/>
      <c r="AT552" s="152" t="s">
        <v>189</v>
      </c>
      <c r="AU552" s="152" t="s">
        <v>88</v>
      </c>
      <c r="AV552" s="12" t="s">
        <v>86</v>
      </c>
      <c r="AW552" s="12" t="s">
        <v>41</v>
      </c>
      <c r="AX552" s="12" t="s">
        <v>79</v>
      </c>
      <c r="AY552" s="152" t="s">
        <v>178</v>
      </c>
    </row>
    <row r="553" spans="2:65" s="12" customFormat="1" ht="10.199999999999999">
      <c r="B553" s="150"/>
      <c r="D553" s="151" t="s">
        <v>189</v>
      </c>
      <c r="E553" s="152" t="s">
        <v>32</v>
      </c>
      <c r="F553" s="153" t="s">
        <v>3822</v>
      </c>
      <c r="H553" s="152" t="s">
        <v>32</v>
      </c>
      <c r="I553" s="154"/>
      <c r="L553" s="150"/>
      <c r="M553" s="155"/>
      <c r="T553" s="156"/>
      <c r="AT553" s="152" t="s">
        <v>189</v>
      </c>
      <c r="AU553" s="152" t="s">
        <v>88</v>
      </c>
      <c r="AV553" s="12" t="s">
        <v>86</v>
      </c>
      <c r="AW553" s="12" t="s">
        <v>41</v>
      </c>
      <c r="AX553" s="12" t="s">
        <v>79</v>
      </c>
      <c r="AY553" s="152" t="s">
        <v>178</v>
      </c>
    </row>
    <row r="554" spans="2:65" s="13" customFormat="1" ht="10.199999999999999">
      <c r="B554" s="157"/>
      <c r="D554" s="151" t="s">
        <v>189</v>
      </c>
      <c r="E554" s="158" t="s">
        <v>32</v>
      </c>
      <c r="F554" s="159" t="s">
        <v>3989</v>
      </c>
      <c r="H554" s="160">
        <v>1</v>
      </c>
      <c r="I554" s="161"/>
      <c r="L554" s="157"/>
      <c r="M554" s="162"/>
      <c r="T554" s="163"/>
      <c r="AT554" s="158" t="s">
        <v>189</v>
      </c>
      <c r="AU554" s="158" t="s">
        <v>88</v>
      </c>
      <c r="AV554" s="13" t="s">
        <v>88</v>
      </c>
      <c r="AW554" s="13" t="s">
        <v>41</v>
      </c>
      <c r="AX554" s="13" t="s">
        <v>79</v>
      </c>
      <c r="AY554" s="158" t="s">
        <v>178</v>
      </c>
    </row>
    <row r="555" spans="2:65" s="13" customFormat="1" ht="10.199999999999999">
      <c r="B555" s="157"/>
      <c r="D555" s="151" t="s">
        <v>189</v>
      </c>
      <c r="E555" s="158" t="s">
        <v>32</v>
      </c>
      <c r="F555" s="159" t="s">
        <v>3990</v>
      </c>
      <c r="H555" s="160">
        <v>1</v>
      </c>
      <c r="I555" s="161"/>
      <c r="L555" s="157"/>
      <c r="M555" s="162"/>
      <c r="T555" s="163"/>
      <c r="AT555" s="158" t="s">
        <v>189</v>
      </c>
      <c r="AU555" s="158" t="s">
        <v>88</v>
      </c>
      <c r="AV555" s="13" t="s">
        <v>88</v>
      </c>
      <c r="AW555" s="13" t="s">
        <v>41</v>
      </c>
      <c r="AX555" s="13" t="s">
        <v>79</v>
      </c>
      <c r="AY555" s="158" t="s">
        <v>178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3991</v>
      </c>
      <c r="H556" s="160">
        <v>1</v>
      </c>
      <c r="I556" s="161"/>
      <c r="L556" s="157"/>
      <c r="M556" s="162"/>
      <c r="T556" s="163"/>
      <c r="AT556" s="158" t="s">
        <v>189</v>
      </c>
      <c r="AU556" s="158" t="s">
        <v>88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65" s="13" customFormat="1" ht="10.199999999999999">
      <c r="B557" s="157"/>
      <c r="D557" s="151" t="s">
        <v>189</v>
      </c>
      <c r="E557" s="158" t="s">
        <v>32</v>
      </c>
      <c r="F557" s="159" t="s">
        <v>3992</v>
      </c>
      <c r="H557" s="160">
        <v>1</v>
      </c>
      <c r="I557" s="161"/>
      <c r="L557" s="157"/>
      <c r="M557" s="162"/>
      <c r="T557" s="163"/>
      <c r="AT557" s="158" t="s">
        <v>189</v>
      </c>
      <c r="AU557" s="158" t="s">
        <v>88</v>
      </c>
      <c r="AV557" s="13" t="s">
        <v>88</v>
      </c>
      <c r="AW557" s="13" t="s">
        <v>41</v>
      </c>
      <c r="AX557" s="13" t="s">
        <v>79</v>
      </c>
      <c r="AY557" s="158" t="s">
        <v>178</v>
      </c>
    </row>
    <row r="558" spans="2:65" s="14" customFormat="1" ht="10.199999999999999">
      <c r="B558" s="164"/>
      <c r="D558" s="151" t="s">
        <v>189</v>
      </c>
      <c r="E558" s="165" t="s">
        <v>32</v>
      </c>
      <c r="F558" s="166" t="s">
        <v>192</v>
      </c>
      <c r="H558" s="167">
        <v>4</v>
      </c>
      <c r="I558" s="168"/>
      <c r="L558" s="164"/>
      <c r="M558" s="169"/>
      <c r="T558" s="170"/>
      <c r="AT558" s="165" t="s">
        <v>189</v>
      </c>
      <c r="AU558" s="165" t="s">
        <v>88</v>
      </c>
      <c r="AV558" s="14" t="s">
        <v>185</v>
      </c>
      <c r="AW558" s="14" t="s">
        <v>41</v>
      </c>
      <c r="AX558" s="14" t="s">
        <v>86</v>
      </c>
      <c r="AY558" s="165" t="s">
        <v>178</v>
      </c>
    </row>
    <row r="559" spans="2:65" s="1" customFormat="1" ht="16.5" customHeight="1">
      <c r="B559" s="34"/>
      <c r="C559" s="171" t="s">
        <v>635</v>
      </c>
      <c r="D559" s="171" t="s">
        <v>398</v>
      </c>
      <c r="E559" s="172" t="s">
        <v>689</v>
      </c>
      <c r="F559" s="173" t="s">
        <v>690</v>
      </c>
      <c r="G559" s="174" t="s">
        <v>219</v>
      </c>
      <c r="H559" s="175">
        <v>4</v>
      </c>
      <c r="I559" s="176"/>
      <c r="J559" s="177">
        <f>ROUND(I559*H559,2)</f>
        <v>0</v>
      </c>
      <c r="K559" s="173" t="s">
        <v>184</v>
      </c>
      <c r="L559" s="178"/>
      <c r="M559" s="179" t="s">
        <v>32</v>
      </c>
      <c r="N559" s="180" t="s">
        <v>50</v>
      </c>
      <c r="P559" s="142">
        <f>O559*H559</f>
        <v>0</v>
      </c>
      <c r="Q559" s="142">
        <v>8.0000000000000004E-4</v>
      </c>
      <c r="R559" s="142">
        <f>Q559*H559</f>
        <v>3.2000000000000002E-3</v>
      </c>
      <c r="S559" s="142">
        <v>0</v>
      </c>
      <c r="T559" s="143">
        <f>S559*H559</f>
        <v>0</v>
      </c>
      <c r="AR559" s="144" t="s">
        <v>241</v>
      </c>
      <c r="AT559" s="144" t="s">
        <v>398</v>
      </c>
      <c r="AU559" s="144" t="s">
        <v>88</v>
      </c>
      <c r="AY559" s="18" t="s">
        <v>178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8" t="s">
        <v>86</v>
      </c>
      <c r="BK559" s="145">
        <f>ROUND(I559*H559,2)</f>
        <v>0</v>
      </c>
      <c r="BL559" s="18" t="s">
        <v>185</v>
      </c>
      <c r="BM559" s="144" t="s">
        <v>3993</v>
      </c>
    </row>
    <row r="560" spans="2:65" s="1" customFormat="1" ht="37.799999999999997" customHeight="1">
      <c r="B560" s="34"/>
      <c r="C560" s="133" t="s">
        <v>641</v>
      </c>
      <c r="D560" s="133" t="s">
        <v>180</v>
      </c>
      <c r="E560" s="134" t="s">
        <v>693</v>
      </c>
      <c r="F560" s="135" t="s">
        <v>694</v>
      </c>
      <c r="G560" s="136" t="s">
        <v>219</v>
      </c>
      <c r="H560" s="137">
        <v>1</v>
      </c>
      <c r="I560" s="138"/>
      <c r="J560" s="139">
        <f>ROUND(I560*H560,2)</f>
        <v>0</v>
      </c>
      <c r="K560" s="135" t="s">
        <v>184</v>
      </c>
      <c r="L560" s="34"/>
      <c r="M560" s="140" t="s">
        <v>32</v>
      </c>
      <c r="N560" s="141" t="s">
        <v>50</v>
      </c>
      <c r="P560" s="142">
        <f>O560*H560</f>
        <v>0</v>
      </c>
      <c r="Q560" s="142">
        <v>8.0000000000000007E-5</v>
      </c>
      <c r="R560" s="142">
        <f>Q560*H560</f>
        <v>8.0000000000000007E-5</v>
      </c>
      <c r="S560" s="142">
        <v>0</v>
      </c>
      <c r="T560" s="143">
        <f>S560*H560</f>
        <v>0</v>
      </c>
      <c r="AR560" s="144" t="s">
        <v>185</v>
      </c>
      <c r="AT560" s="144" t="s">
        <v>180</v>
      </c>
      <c r="AU560" s="144" t="s">
        <v>88</v>
      </c>
      <c r="AY560" s="18" t="s">
        <v>178</v>
      </c>
      <c r="BE560" s="145">
        <f>IF(N560="základní",J560,0)</f>
        <v>0</v>
      </c>
      <c r="BF560" s="145">
        <f>IF(N560="snížená",J560,0)</f>
        <v>0</v>
      </c>
      <c r="BG560" s="145">
        <f>IF(N560="zákl. přenesená",J560,0)</f>
        <v>0</v>
      </c>
      <c r="BH560" s="145">
        <f>IF(N560="sníž. přenesená",J560,0)</f>
        <v>0</v>
      </c>
      <c r="BI560" s="145">
        <f>IF(N560="nulová",J560,0)</f>
        <v>0</v>
      </c>
      <c r="BJ560" s="18" t="s">
        <v>86</v>
      </c>
      <c r="BK560" s="145">
        <f>ROUND(I560*H560,2)</f>
        <v>0</v>
      </c>
      <c r="BL560" s="18" t="s">
        <v>185</v>
      </c>
      <c r="BM560" s="144" t="s">
        <v>3994</v>
      </c>
    </row>
    <row r="561" spans="2:65" s="1" customFormat="1" ht="10.199999999999999">
      <c r="B561" s="34"/>
      <c r="D561" s="146" t="s">
        <v>187</v>
      </c>
      <c r="F561" s="147" t="s">
        <v>696</v>
      </c>
      <c r="I561" s="148"/>
      <c r="L561" s="34"/>
      <c r="M561" s="149"/>
      <c r="T561" s="55"/>
      <c r="AT561" s="18" t="s">
        <v>187</v>
      </c>
      <c r="AU561" s="18" t="s">
        <v>88</v>
      </c>
    </row>
    <row r="562" spans="2:65" s="12" customFormat="1" ht="10.199999999999999">
      <c r="B562" s="150"/>
      <c r="D562" s="151" t="s">
        <v>189</v>
      </c>
      <c r="E562" s="152" t="s">
        <v>32</v>
      </c>
      <c r="F562" s="153" t="s">
        <v>190</v>
      </c>
      <c r="H562" s="152" t="s">
        <v>32</v>
      </c>
      <c r="I562" s="154"/>
      <c r="L562" s="150"/>
      <c r="M562" s="155"/>
      <c r="T562" s="156"/>
      <c r="AT562" s="152" t="s">
        <v>189</v>
      </c>
      <c r="AU562" s="152" t="s">
        <v>88</v>
      </c>
      <c r="AV562" s="12" t="s">
        <v>86</v>
      </c>
      <c r="AW562" s="12" t="s">
        <v>41</v>
      </c>
      <c r="AX562" s="12" t="s">
        <v>79</v>
      </c>
      <c r="AY562" s="152" t="s">
        <v>178</v>
      </c>
    </row>
    <row r="563" spans="2:65" s="12" customFormat="1" ht="10.199999999999999">
      <c r="B563" s="150"/>
      <c r="D563" s="151" t="s">
        <v>189</v>
      </c>
      <c r="E563" s="152" t="s">
        <v>32</v>
      </c>
      <c r="F563" s="153" t="s">
        <v>3821</v>
      </c>
      <c r="H563" s="152" t="s">
        <v>32</v>
      </c>
      <c r="I563" s="154"/>
      <c r="L563" s="150"/>
      <c r="M563" s="155"/>
      <c r="T563" s="156"/>
      <c r="AT563" s="152" t="s">
        <v>189</v>
      </c>
      <c r="AU563" s="152" t="s">
        <v>88</v>
      </c>
      <c r="AV563" s="12" t="s">
        <v>86</v>
      </c>
      <c r="AW563" s="12" t="s">
        <v>41</v>
      </c>
      <c r="AX563" s="12" t="s">
        <v>79</v>
      </c>
      <c r="AY563" s="152" t="s">
        <v>178</v>
      </c>
    </row>
    <row r="564" spans="2:65" s="12" customFormat="1" ht="10.199999999999999">
      <c r="B564" s="150"/>
      <c r="D564" s="151" t="s">
        <v>189</v>
      </c>
      <c r="E564" s="152" t="s">
        <v>32</v>
      </c>
      <c r="F564" s="153" t="s">
        <v>3822</v>
      </c>
      <c r="H564" s="152" t="s">
        <v>32</v>
      </c>
      <c r="I564" s="154"/>
      <c r="L564" s="150"/>
      <c r="M564" s="155"/>
      <c r="T564" s="156"/>
      <c r="AT564" s="152" t="s">
        <v>189</v>
      </c>
      <c r="AU564" s="152" t="s">
        <v>88</v>
      </c>
      <c r="AV564" s="12" t="s">
        <v>86</v>
      </c>
      <c r="AW564" s="12" t="s">
        <v>41</v>
      </c>
      <c r="AX564" s="12" t="s">
        <v>79</v>
      </c>
      <c r="AY564" s="152" t="s">
        <v>178</v>
      </c>
    </row>
    <row r="565" spans="2:65" s="13" customFormat="1" ht="10.199999999999999">
      <c r="B565" s="157"/>
      <c r="D565" s="151" t="s">
        <v>189</v>
      </c>
      <c r="E565" s="158" t="s">
        <v>32</v>
      </c>
      <c r="F565" s="159" t="s">
        <v>3995</v>
      </c>
      <c r="H565" s="160">
        <v>1</v>
      </c>
      <c r="I565" s="161"/>
      <c r="L565" s="157"/>
      <c r="M565" s="162"/>
      <c r="T565" s="163"/>
      <c r="AT565" s="158" t="s">
        <v>189</v>
      </c>
      <c r="AU565" s="158" t="s">
        <v>88</v>
      </c>
      <c r="AV565" s="13" t="s">
        <v>88</v>
      </c>
      <c r="AW565" s="13" t="s">
        <v>41</v>
      </c>
      <c r="AX565" s="13" t="s">
        <v>79</v>
      </c>
      <c r="AY565" s="158" t="s">
        <v>178</v>
      </c>
    </row>
    <row r="566" spans="2:65" s="14" customFormat="1" ht="10.199999999999999">
      <c r="B566" s="164"/>
      <c r="D566" s="151" t="s">
        <v>189</v>
      </c>
      <c r="E566" s="165" t="s">
        <v>32</v>
      </c>
      <c r="F566" s="166" t="s">
        <v>192</v>
      </c>
      <c r="H566" s="167">
        <v>1</v>
      </c>
      <c r="I566" s="168"/>
      <c r="L566" s="164"/>
      <c r="M566" s="169"/>
      <c r="T566" s="170"/>
      <c r="AT566" s="165" t="s">
        <v>189</v>
      </c>
      <c r="AU566" s="165" t="s">
        <v>88</v>
      </c>
      <c r="AV566" s="14" t="s">
        <v>185</v>
      </c>
      <c r="AW566" s="14" t="s">
        <v>41</v>
      </c>
      <c r="AX566" s="14" t="s">
        <v>86</v>
      </c>
      <c r="AY566" s="165" t="s">
        <v>178</v>
      </c>
    </row>
    <row r="567" spans="2:65" s="1" customFormat="1" ht="16.5" customHeight="1">
      <c r="B567" s="34"/>
      <c r="C567" s="171" t="s">
        <v>648</v>
      </c>
      <c r="D567" s="171" t="s">
        <v>398</v>
      </c>
      <c r="E567" s="172" t="s">
        <v>3115</v>
      </c>
      <c r="F567" s="173" t="s">
        <v>3116</v>
      </c>
      <c r="G567" s="174" t="s">
        <v>219</v>
      </c>
      <c r="H567" s="175">
        <v>1</v>
      </c>
      <c r="I567" s="176"/>
      <c r="J567" s="177">
        <f>ROUND(I567*H567,2)</f>
        <v>0</v>
      </c>
      <c r="K567" s="173" t="s">
        <v>184</v>
      </c>
      <c r="L567" s="178"/>
      <c r="M567" s="179" t="s">
        <v>32</v>
      </c>
      <c r="N567" s="180" t="s">
        <v>50</v>
      </c>
      <c r="P567" s="142">
        <f>O567*H567</f>
        <v>0</v>
      </c>
      <c r="Q567" s="142">
        <v>5.0000000000000001E-4</v>
      </c>
      <c r="R567" s="142">
        <f>Q567*H567</f>
        <v>5.0000000000000001E-4</v>
      </c>
      <c r="S567" s="142">
        <v>0</v>
      </c>
      <c r="T567" s="143">
        <f>S567*H567</f>
        <v>0</v>
      </c>
      <c r="AR567" s="144" t="s">
        <v>241</v>
      </c>
      <c r="AT567" s="144" t="s">
        <v>398</v>
      </c>
      <c r="AU567" s="144" t="s">
        <v>88</v>
      </c>
      <c r="AY567" s="18" t="s">
        <v>178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86</v>
      </c>
      <c r="BK567" s="145">
        <f>ROUND(I567*H567,2)</f>
        <v>0</v>
      </c>
      <c r="BL567" s="18" t="s">
        <v>185</v>
      </c>
      <c r="BM567" s="144" t="s">
        <v>3996</v>
      </c>
    </row>
    <row r="568" spans="2:65" s="1" customFormat="1" ht="37.799999999999997" customHeight="1">
      <c r="B568" s="34"/>
      <c r="C568" s="133" t="s">
        <v>653</v>
      </c>
      <c r="D568" s="133" t="s">
        <v>180</v>
      </c>
      <c r="E568" s="134" t="s">
        <v>3997</v>
      </c>
      <c r="F568" s="135" t="s">
        <v>3998</v>
      </c>
      <c r="G568" s="136" t="s">
        <v>219</v>
      </c>
      <c r="H568" s="137">
        <v>4</v>
      </c>
      <c r="I568" s="138"/>
      <c r="J568" s="139">
        <f>ROUND(I568*H568,2)</f>
        <v>0</v>
      </c>
      <c r="K568" s="135" t="s">
        <v>184</v>
      </c>
      <c r="L568" s="34"/>
      <c r="M568" s="140" t="s">
        <v>32</v>
      </c>
      <c r="N568" s="141" t="s">
        <v>50</v>
      </c>
      <c r="P568" s="142">
        <f>O568*H568</f>
        <v>0</v>
      </c>
      <c r="Q568" s="142">
        <v>0</v>
      </c>
      <c r="R568" s="142">
        <f>Q568*H568</f>
        <v>0</v>
      </c>
      <c r="S568" s="142">
        <v>0</v>
      </c>
      <c r="T568" s="143">
        <f>S568*H568</f>
        <v>0</v>
      </c>
      <c r="AR568" s="144" t="s">
        <v>185</v>
      </c>
      <c r="AT568" s="144" t="s">
        <v>180</v>
      </c>
      <c r="AU568" s="144" t="s">
        <v>88</v>
      </c>
      <c r="AY568" s="18" t="s">
        <v>178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8" t="s">
        <v>86</v>
      </c>
      <c r="BK568" s="145">
        <f>ROUND(I568*H568,2)</f>
        <v>0</v>
      </c>
      <c r="BL568" s="18" t="s">
        <v>185</v>
      </c>
      <c r="BM568" s="144" t="s">
        <v>3999</v>
      </c>
    </row>
    <row r="569" spans="2:65" s="1" customFormat="1" ht="10.199999999999999">
      <c r="B569" s="34"/>
      <c r="D569" s="146" t="s">
        <v>187</v>
      </c>
      <c r="F569" s="147" t="s">
        <v>4000</v>
      </c>
      <c r="I569" s="148"/>
      <c r="L569" s="34"/>
      <c r="M569" s="149"/>
      <c r="T569" s="55"/>
      <c r="AT569" s="18" t="s">
        <v>187</v>
      </c>
      <c r="AU569" s="18" t="s">
        <v>88</v>
      </c>
    </row>
    <row r="570" spans="2:65" s="12" customFormat="1" ht="10.199999999999999">
      <c r="B570" s="150"/>
      <c r="D570" s="151" t="s">
        <v>189</v>
      </c>
      <c r="E570" s="152" t="s">
        <v>32</v>
      </c>
      <c r="F570" s="153" t="s">
        <v>190</v>
      </c>
      <c r="H570" s="152" t="s">
        <v>32</v>
      </c>
      <c r="I570" s="154"/>
      <c r="L570" s="150"/>
      <c r="M570" s="155"/>
      <c r="T570" s="156"/>
      <c r="AT570" s="152" t="s">
        <v>189</v>
      </c>
      <c r="AU570" s="152" t="s">
        <v>88</v>
      </c>
      <c r="AV570" s="12" t="s">
        <v>86</v>
      </c>
      <c r="AW570" s="12" t="s">
        <v>41</v>
      </c>
      <c r="AX570" s="12" t="s">
        <v>79</v>
      </c>
      <c r="AY570" s="152" t="s">
        <v>178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3821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88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2" customFormat="1" ht="10.199999999999999">
      <c r="B572" s="150"/>
      <c r="D572" s="151" t="s">
        <v>189</v>
      </c>
      <c r="E572" s="152" t="s">
        <v>32</v>
      </c>
      <c r="F572" s="153" t="s">
        <v>3822</v>
      </c>
      <c r="H572" s="152" t="s">
        <v>32</v>
      </c>
      <c r="I572" s="154"/>
      <c r="L572" s="150"/>
      <c r="M572" s="155"/>
      <c r="T572" s="156"/>
      <c r="AT572" s="152" t="s">
        <v>189</v>
      </c>
      <c r="AU572" s="152" t="s">
        <v>88</v>
      </c>
      <c r="AV572" s="12" t="s">
        <v>86</v>
      </c>
      <c r="AW572" s="12" t="s">
        <v>41</v>
      </c>
      <c r="AX572" s="12" t="s">
        <v>79</v>
      </c>
      <c r="AY572" s="152" t="s">
        <v>178</v>
      </c>
    </row>
    <row r="573" spans="2:65" s="13" customFormat="1" ht="10.199999999999999">
      <c r="B573" s="157"/>
      <c r="D573" s="151" t="s">
        <v>189</v>
      </c>
      <c r="E573" s="158" t="s">
        <v>32</v>
      </c>
      <c r="F573" s="159" t="s">
        <v>3989</v>
      </c>
      <c r="H573" s="160">
        <v>1</v>
      </c>
      <c r="I573" s="161"/>
      <c r="L573" s="157"/>
      <c r="M573" s="162"/>
      <c r="T573" s="163"/>
      <c r="AT573" s="158" t="s">
        <v>189</v>
      </c>
      <c r="AU573" s="158" t="s">
        <v>88</v>
      </c>
      <c r="AV573" s="13" t="s">
        <v>88</v>
      </c>
      <c r="AW573" s="13" t="s">
        <v>41</v>
      </c>
      <c r="AX573" s="13" t="s">
        <v>79</v>
      </c>
      <c r="AY573" s="158" t="s">
        <v>178</v>
      </c>
    </row>
    <row r="574" spans="2:65" s="13" customFormat="1" ht="10.199999999999999">
      <c r="B574" s="157"/>
      <c r="D574" s="151" t="s">
        <v>189</v>
      </c>
      <c r="E574" s="158" t="s">
        <v>32</v>
      </c>
      <c r="F574" s="159" t="s">
        <v>3990</v>
      </c>
      <c r="H574" s="160">
        <v>1</v>
      </c>
      <c r="I574" s="161"/>
      <c r="L574" s="157"/>
      <c r="M574" s="162"/>
      <c r="T574" s="163"/>
      <c r="AT574" s="158" t="s">
        <v>189</v>
      </c>
      <c r="AU574" s="158" t="s">
        <v>88</v>
      </c>
      <c r="AV574" s="13" t="s">
        <v>88</v>
      </c>
      <c r="AW574" s="13" t="s">
        <v>41</v>
      </c>
      <c r="AX574" s="13" t="s">
        <v>79</v>
      </c>
      <c r="AY574" s="158" t="s">
        <v>178</v>
      </c>
    </row>
    <row r="575" spans="2:65" s="13" customFormat="1" ht="10.199999999999999">
      <c r="B575" s="157"/>
      <c r="D575" s="151" t="s">
        <v>189</v>
      </c>
      <c r="E575" s="158" t="s">
        <v>32</v>
      </c>
      <c r="F575" s="159" t="s">
        <v>3991</v>
      </c>
      <c r="H575" s="160">
        <v>1</v>
      </c>
      <c r="I575" s="161"/>
      <c r="L575" s="157"/>
      <c r="M575" s="162"/>
      <c r="T575" s="163"/>
      <c r="AT575" s="158" t="s">
        <v>189</v>
      </c>
      <c r="AU575" s="158" t="s">
        <v>88</v>
      </c>
      <c r="AV575" s="13" t="s">
        <v>88</v>
      </c>
      <c r="AW575" s="13" t="s">
        <v>41</v>
      </c>
      <c r="AX575" s="13" t="s">
        <v>79</v>
      </c>
      <c r="AY575" s="158" t="s">
        <v>178</v>
      </c>
    </row>
    <row r="576" spans="2:65" s="13" customFormat="1" ht="10.199999999999999">
      <c r="B576" s="157"/>
      <c r="D576" s="151" t="s">
        <v>189</v>
      </c>
      <c r="E576" s="158" t="s">
        <v>32</v>
      </c>
      <c r="F576" s="159" t="s">
        <v>3992</v>
      </c>
      <c r="H576" s="160">
        <v>1</v>
      </c>
      <c r="I576" s="161"/>
      <c r="L576" s="157"/>
      <c r="M576" s="162"/>
      <c r="T576" s="163"/>
      <c r="AT576" s="158" t="s">
        <v>189</v>
      </c>
      <c r="AU576" s="158" t="s">
        <v>88</v>
      </c>
      <c r="AV576" s="13" t="s">
        <v>88</v>
      </c>
      <c r="AW576" s="13" t="s">
        <v>41</v>
      </c>
      <c r="AX576" s="13" t="s">
        <v>79</v>
      </c>
      <c r="AY576" s="158" t="s">
        <v>178</v>
      </c>
    </row>
    <row r="577" spans="2:65" s="14" customFormat="1" ht="10.199999999999999">
      <c r="B577" s="164"/>
      <c r="D577" s="151" t="s">
        <v>189</v>
      </c>
      <c r="E577" s="165" t="s">
        <v>32</v>
      </c>
      <c r="F577" s="166" t="s">
        <v>192</v>
      </c>
      <c r="H577" s="167">
        <v>4</v>
      </c>
      <c r="I577" s="168"/>
      <c r="L577" s="164"/>
      <c r="M577" s="169"/>
      <c r="T577" s="170"/>
      <c r="AT577" s="165" t="s">
        <v>189</v>
      </c>
      <c r="AU577" s="165" t="s">
        <v>88</v>
      </c>
      <c r="AV577" s="14" t="s">
        <v>185</v>
      </c>
      <c r="AW577" s="14" t="s">
        <v>41</v>
      </c>
      <c r="AX577" s="14" t="s">
        <v>86</v>
      </c>
      <c r="AY577" s="165" t="s">
        <v>178</v>
      </c>
    </row>
    <row r="578" spans="2:65" s="1" customFormat="1" ht="16.5" customHeight="1">
      <c r="B578" s="34"/>
      <c r="C578" s="171" t="s">
        <v>658</v>
      </c>
      <c r="D578" s="171" t="s">
        <v>398</v>
      </c>
      <c r="E578" s="172" t="s">
        <v>4001</v>
      </c>
      <c r="F578" s="173" t="s">
        <v>4002</v>
      </c>
      <c r="G578" s="174" t="s">
        <v>219</v>
      </c>
      <c r="H578" s="175">
        <v>4</v>
      </c>
      <c r="I578" s="176"/>
      <c r="J578" s="177">
        <f>ROUND(I578*H578,2)</f>
        <v>0</v>
      </c>
      <c r="K578" s="173" t="s">
        <v>184</v>
      </c>
      <c r="L578" s="178"/>
      <c r="M578" s="179" t="s">
        <v>32</v>
      </c>
      <c r="N578" s="180" t="s">
        <v>50</v>
      </c>
      <c r="P578" s="142">
        <f>O578*H578</f>
        <v>0</v>
      </c>
      <c r="Q578" s="142">
        <v>5.0000000000000001E-3</v>
      </c>
      <c r="R578" s="142">
        <f>Q578*H578</f>
        <v>0.02</v>
      </c>
      <c r="S578" s="142">
        <v>0</v>
      </c>
      <c r="T578" s="143">
        <f>S578*H578</f>
        <v>0</v>
      </c>
      <c r="AR578" s="144" t="s">
        <v>241</v>
      </c>
      <c r="AT578" s="144" t="s">
        <v>398</v>
      </c>
      <c r="AU578" s="144" t="s">
        <v>88</v>
      </c>
      <c r="AY578" s="18" t="s">
        <v>178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8" t="s">
        <v>86</v>
      </c>
      <c r="BK578" s="145">
        <f>ROUND(I578*H578,2)</f>
        <v>0</v>
      </c>
      <c r="BL578" s="18" t="s">
        <v>185</v>
      </c>
      <c r="BM578" s="144" t="s">
        <v>4003</v>
      </c>
    </row>
    <row r="579" spans="2:65" s="1" customFormat="1" ht="37.799999999999997" customHeight="1">
      <c r="B579" s="34"/>
      <c r="C579" s="133" t="s">
        <v>663</v>
      </c>
      <c r="D579" s="133" t="s">
        <v>180</v>
      </c>
      <c r="E579" s="134" t="s">
        <v>4004</v>
      </c>
      <c r="F579" s="135" t="s">
        <v>4005</v>
      </c>
      <c r="G579" s="136" t="s">
        <v>219</v>
      </c>
      <c r="H579" s="137">
        <v>24</v>
      </c>
      <c r="I579" s="138"/>
      <c r="J579" s="139">
        <f>ROUND(I579*H579,2)</f>
        <v>0</v>
      </c>
      <c r="K579" s="135" t="s">
        <v>184</v>
      </c>
      <c r="L579" s="34"/>
      <c r="M579" s="140" t="s">
        <v>32</v>
      </c>
      <c r="N579" s="141" t="s">
        <v>50</v>
      </c>
      <c r="P579" s="142">
        <f>O579*H579</f>
        <v>0</v>
      </c>
      <c r="Q579" s="142">
        <v>1E-4</v>
      </c>
      <c r="R579" s="142">
        <f>Q579*H579</f>
        <v>2.4000000000000002E-3</v>
      </c>
      <c r="S579" s="142">
        <v>0</v>
      </c>
      <c r="T579" s="143">
        <f>S579*H579</f>
        <v>0</v>
      </c>
      <c r="AR579" s="144" t="s">
        <v>185</v>
      </c>
      <c r="AT579" s="144" t="s">
        <v>180</v>
      </c>
      <c r="AU579" s="144" t="s">
        <v>88</v>
      </c>
      <c r="AY579" s="18" t="s">
        <v>178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8" t="s">
        <v>86</v>
      </c>
      <c r="BK579" s="145">
        <f>ROUND(I579*H579,2)</f>
        <v>0</v>
      </c>
      <c r="BL579" s="18" t="s">
        <v>185</v>
      </c>
      <c r="BM579" s="144" t="s">
        <v>4006</v>
      </c>
    </row>
    <row r="580" spans="2:65" s="1" customFormat="1" ht="10.199999999999999">
      <c r="B580" s="34"/>
      <c r="D580" s="146" t="s">
        <v>187</v>
      </c>
      <c r="F580" s="147" t="s">
        <v>4007</v>
      </c>
      <c r="I580" s="148"/>
      <c r="L580" s="34"/>
      <c r="M580" s="149"/>
      <c r="T580" s="55"/>
      <c r="AT580" s="18" t="s">
        <v>187</v>
      </c>
      <c r="AU580" s="18" t="s">
        <v>88</v>
      </c>
    </row>
    <row r="581" spans="2:65" s="12" customFormat="1" ht="10.199999999999999">
      <c r="B581" s="150"/>
      <c r="D581" s="151" t="s">
        <v>189</v>
      </c>
      <c r="E581" s="152" t="s">
        <v>32</v>
      </c>
      <c r="F581" s="153" t="s">
        <v>190</v>
      </c>
      <c r="H581" s="152" t="s">
        <v>32</v>
      </c>
      <c r="I581" s="154"/>
      <c r="L581" s="150"/>
      <c r="M581" s="155"/>
      <c r="T581" s="156"/>
      <c r="AT581" s="152" t="s">
        <v>189</v>
      </c>
      <c r="AU581" s="152" t="s">
        <v>88</v>
      </c>
      <c r="AV581" s="12" t="s">
        <v>86</v>
      </c>
      <c r="AW581" s="12" t="s">
        <v>41</v>
      </c>
      <c r="AX581" s="12" t="s">
        <v>79</v>
      </c>
      <c r="AY581" s="152" t="s">
        <v>178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3821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88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475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88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3" customFormat="1" ht="10.199999999999999">
      <c r="B584" s="157"/>
      <c r="D584" s="151" t="s">
        <v>189</v>
      </c>
      <c r="E584" s="158" t="s">
        <v>32</v>
      </c>
      <c r="F584" s="159" t="s">
        <v>4008</v>
      </c>
      <c r="H584" s="160">
        <v>2</v>
      </c>
      <c r="I584" s="161"/>
      <c r="L584" s="157"/>
      <c r="M584" s="162"/>
      <c r="T584" s="163"/>
      <c r="AT584" s="158" t="s">
        <v>189</v>
      </c>
      <c r="AU584" s="158" t="s">
        <v>88</v>
      </c>
      <c r="AV584" s="13" t="s">
        <v>88</v>
      </c>
      <c r="AW584" s="13" t="s">
        <v>41</v>
      </c>
      <c r="AX584" s="13" t="s">
        <v>79</v>
      </c>
      <c r="AY584" s="158" t="s">
        <v>178</v>
      </c>
    </row>
    <row r="585" spans="2:65" s="13" customFormat="1" ht="10.199999999999999">
      <c r="B585" s="157"/>
      <c r="D585" s="151" t="s">
        <v>189</v>
      </c>
      <c r="E585" s="158" t="s">
        <v>32</v>
      </c>
      <c r="F585" s="159" t="s">
        <v>4009</v>
      </c>
      <c r="H585" s="160">
        <v>2</v>
      </c>
      <c r="I585" s="161"/>
      <c r="L585" s="157"/>
      <c r="M585" s="162"/>
      <c r="T585" s="163"/>
      <c r="AT585" s="158" t="s">
        <v>189</v>
      </c>
      <c r="AU585" s="158" t="s">
        <v>88</v>
      </c>
      <c r="AV585" s="13" t="s">
        <v>88</v>
      </c>
      <c r="AW585" s="13" t="s">
        <v>41</v>
      </c>
      <c r="AX585" s="13" t="s">
        <v>79</v>
      </c>
      <c r="AY585" s="158" t="s">
        <v>178</v>
      </c>
    </row>
    <row r="586" spans="2:65" s="13" customFormat="1" ht="10.199999999999999">
      <c r="B586" s="157"/>
      <c r="D586" s="151" t="s">
        <v>189</v>
      </c>
      <c r="E586" s="158" t="s">
        <v>32</v>
      </c>
      <c r="F586" s="159" t="s">
        <v>4010</v>
      </c>
      <c r="H586" s="160">
        <v>2</v>
      </c>
      <c r="I586" s="161"/>
      <c r="L586" s="157"/>
      <c r="M586" s="162"/>
      <c r="T586" s="163"/>
      <c r="AT586" s="158" t="s">
        <v>189</v>
      </c>
      <c r="AU586" s="158" t="s">
        <v>88</v>
      </c>
      <c r="AV586" s="13" t="s">
        <v>88</v>
      </c>
      <c r="AW586" s="13" t="s">
        <v>41</v>
      </c>
      <c r="AX586" s="13" t="s">
        <v>79</v>
      </c>
      <c r="AY586" s="158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4011</v>
      </c>
      <c r="H587" s="160">
        <v>2</v>
      </c>
      <c r="I587" s="161"/>
      <c r="L587" s="157"/>
      <c r="M587" s="162"/>
      <c r="T587" s="163"/>
      <c r="AT587" s="158" t="s">
        <v>189</v>
      </c>
      <c r="AU587" s="158" t="s">
        <v>88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3" customFormat="1" ht="10.199999999999999">
      <c r="B588" s="157"/>
      <c r="D588" s="151" t="s">
        <v>189</v>
      </c>
      <c r="E588" s="158" t="s">
        <v>32</v>
      </c>
      <c r="F588" s="159" t="s">
        <v>4012</v>
      </c>
      <c r="H588" s="160">
        <v>2</v>
      </c>
      <c r="I588" s="161"/>
      <c r="L588" s="157"/>
      <c r="M588" s="162"/>
      <c r="T588" s="163"/>
      <c r="AT588" s="158" t="s">
        <v>189</v>
      </c>
      <c r="AU588" s="158" t="s">
        <v>88</v>
      </c>
      <c r="AV588" s="13" t="s">
        <v>88</v>
      </c>
      <c r="AW588" s="13" t="s">
        <v>41</v>
      </c>
      <c r="AX588" s="13" t="s">
        <v>79</v>
      </c>
      <c r="AY588" s="158" t="s">
        <v>178</v>
      </c>
    </row>
    <row r="589" spans="2:65" s="13" customFormat="1" ht="10.199999999999999">
      <c r="B589" s="157"/>
      <c r="D589" s="151" t="s">
        <v>189</v>
      </c>
      <c r="E589" s="158" t="s">
        <v>32</v>
      </c>
      <c r="F589" s="159" t="s">
        <v>4013</v>
      </c>
      <c r="H589" s="160">
        <v>3</v>
      </c>
      <c r="I589" s="161"/>
      <c r="L589" s="157"/>
      <c r="M589" s="162"/>
      <c r="T589" s="163"/>
      <c r="AT589" s="158" t="s">
        <v>189</v>
      </c>
      <c r="AU589" s="158" t="s">
        <v>88</v>
      </c>
      <c r="AV589" s="13" t="s">
        <v>88</v>
      </c>
      <c r="AW589" s="13" t="s">
        <v>41</v>
      </c>
      <c r="AX589" s="13" t="s">
        <v>79</v>
      </c>
      <c r="AY589" s="158" t="s">
        <v>178</v>
      </c>
    </row>
    <row r="590" spans="2:65" s="13" customFormat="1" ht="10.199999999999999">
      <c r="B590" s="157"/>
      <c r="D590" s="151" t="s">
        <v>189</v>
      </c>
      <c r="E590" s="158" t="s">
        <v>32</v>
      </c>
      <c r="F590" s="159" t="s">
        <v>4014</v>
      </c>
      <c r="H590" s="160">
        <v>2</v>
      </c>
      <c r="I590" s="161"/>
      <c r="L590" s="157"/>
      <c r="M590" s="162"/>
      <c r="T590" s="163"/>
      <c r="AT590" s="158" t="s">
        <v>189</v>
      </c>
      <c r="AU590" s="158" t="s">
        <v>88</v>
      </c>
      <c r="AV590" s="13" t="s">
        <v>88</v>
      </c>
      <c r="AW590" s="13" t="s">
        <v>41</v>
      </c>
      <c r="AX590" s="13" t="s">
        <v>79</v>
      </c>
      <c r="AY590" s="158" t="s">
        <v>178</v>
      </c>
    </row>
    <row r="591" spans="2:65" s="13" customFormat="1" ht="10.199999999999999">
      <c r="B591" s="157"/>
      <c r="D591" s="151" t="s">
        <v>189</v>
      </c>
      <c r="E591" s="158" t="s">
        <v>32</v>
      </c>
      <c r="F591" s="159" t="s">
        <v>4015</v>
      </c>
      <c r="H591" s="160">
        <v>2</v>
      </c>
      <c r="I591" s="161"/>
      <c r="L591" s="157"/>
      <c r="M591" s="162"/>
      <c r="T591" s="163"/>
      <c r="AT591" s="158" t="s">
        <v>189</v>
      </c>
      <c r="AU591" s="158" t="s">
        <v>88</v>
      </c>
      <c r="AV591" s="13" t="s">
        <v>88</v>
      </c>
      <c r="AW591" s="13" t="s">
        <v>41</v>
      </c>
      <c r="AX591" s="13" t="s">
        <v>79</v>
      </c>
      <c r="AY591" s="158" t="s">
        <v>178</v>
      </c>
    </row>
    <row r="592" spans="2:65" s="13" customFormat="1" ht="10.199999999999999">
      <c r="B592" s="157"/>
      <c r="D592" s="151" t="s">
        <v>189</v>
      </c>
      <c r="E592" s="158" t="s">
        <v>32</v>
      </c>
      <c r="F592" s="159" t="s">
        <v>4016</v>
      </c>
      <c r="H592" s="160">
        <v>2</v>
      </c>
      <c r="I592" s="161"/>
      <c r="L592" s="157"/>
      <c r="M592" s="162"/>
      <c r="T592" s="163"/>
      <c r="AT592" s="158" t="s">
        <v>189</v>
      </c>
      <c r="AU592" s="158" t="s">
        <v>88</v>
      </c>
      <c r="AV592" s="13" t="s">
        <v>88</v>
      </c>
      <c r="AW592" s="13" t="s">
        <v>41</v>
      </c>
      <c r="AX592" s="13" t="s">
        <v>79</v>
      </c>
      <c r="AY592" s="158" t="s">
        <v>178</v>
      </c>
    </row>
    <row r="593" spans="2:65" s="13" customFormat="1" ht="10.199999999999999">
      <c r="B593" s="157"/>
      <c r="D593" s="151" t="s">
        <v>189</v>
      </c>
      <c r="E593" s="158" t="s">
        <v>32</v>
      </c>
      <c r="F593" s="159" t="s">
        <v>4017</v>
      </c>
      <c r="H593" s="160">
        <v>2</v>
      </c>
      <c r="I593" s="161"/>
      <c r="L593" s="157"/>
      <c r="M593" s="162"/>
      <c r="T593" s="163"/>
      <c r="AT593" s="158" t="s">
        <v>189</v>
      </c>
      <c r="AU593" s="158" t="s">
        <v>88</v>
      </c>
      <c r="AV593" s="13" t="s">
        <v>88</v>
      </c>
      <c r="AW593" s="13" t="s">
        <v>41</v>
      </c>
      <c r="AX593" s="13" t="s">
        <v>79</v>
      </c>
      <c r="AY593" s="158" t="s">
        <v>178</v>
      </c>
    </row>
    <row r="594" spans="2:65" s="13" customFormat="1" ht="10.199999999999999">
      <c r="B594" s="157"/>
      <c r="D594" s="151" t="s">
        <v>189</v>
      </c>
      <c r="E594" s="158" t="s">
        <v>32</v>
      </c>
      <c r="F594" s="159" t="s">
        <v>4018</v>
      </c>
      <c r="H594" s="160">
        <v>2</v>
      </c>
      <c r="I594" s="161"/>
      <c r="L594" s="157"/>
      <c r="M594" s="162"/>
      <c r="T594" s="163"/>
      <c r="AT594" s="158" t="s">
        <v>189</v>
      </c>
      <c r="AU594" s="158" t="s">
        <v>88</v>
      </c>
      <c r="AV594" s="13" t="s">
        <v>88</v>
      </c>
      <c r="AW594" s="13" t="s">
        <v>41</v>
      </c>
      <c r="AX594" s="13" t="s">
        <v>79</v>
      </c>
      <c r="AY594" s="158" t="s">
        <v>178</v>
      </c>
    </row>
    <row r="595" spans="2:65" s="13" customFormat="1" ht="10.199999999999999">
      <c r="B595" s="157"/>
      <c r="D595" s="151" t="s">
        <v>189</v>
      </c>
      <c r="E595" s="158" t="s">
        <v>32</v>
      </c>
      <c r="F595" s="159" t="s">
        <v>3960</v>
      </c>
      <c r="H595" s="160">
        <v>1</v>
      </c>
      <c r="I595" s="161"/>
      <c r="L595" s="157"/>
      <c r="M595" s="162"/>
      <c r="T595" s="163"/>
      <c r="AT595" s="158" t="s">
        <v>189</v>
      </c>
      <c r="AU595" s="158" t="s">
        <v>88</v>
      </c>
      <c r="AV595" s="13" t="s">
        <v>88</v>
      </c>
      <c r="AW595" s="13" t="s">
        <v>41</v>
      </c>
      <c r="AX595" s="13" t="s">
        <v>79</v>
      </c>
      <c r="AY595" s="158" t="s">
        <v>178</v>
      </c>
    </row>
    <row r="596" spans="2:65" s="14" customFormat="1" ht="10.199999999999999">
      <c r="B596" s="164"/>
      <c r="D596" s="151" t="s">
        <v>189</v>
      </c>
      <c r="E596" s="165" t="s">
        <v>32</v>
      </c>
      <c r="F596" s="166" t="s">
        <v>192</v>
      </c>
      <c r="H596" s="167">
        <v>24</v>
      </c>
      <c r="I596" s="168"/>
      <c r="L596" s="164"/>
      <c r="M596" s="169"/>
      <c r="T596" s="170"/>
      <c r="AT596" s="165" t="s">
        <v>189</v>
      </c>
      <c r="AU596" s="165" t="s">
        <v>88</v>
      </c>
      <c r="AV596" s="14" t="s">
        <v>185</v>
      </c>
      <c r="AW596" s="14" t="s">
        <v>41</v>
      </c>
      <c r="AX596" s="14" t="s">
        <v>86</v>
      </c>
      <c r="AY596" s="165" t="s">
        <v>178</v>
      </c>
    </row>
    <row r="597" spans="2:65" s="1" customFormat="1" ht="16.5" customHeight="1">
      <c r="B597" s="34"/>
      <c r="C597" s="171" t="s">
        <v>669</v>
      </c>
      <c r="D597" s="171" t="s">
        <v>398</v>
      </c>
      <c r="E597" s="172" t="s">
        <v>4019</v>
      </c>
      <c r="F597" s="173" t="s">
        <v>4020</v>
      </c>
      <c r="G597" s="174" t="s">
        <v>219</v>
      </c>
      <c r="H597" s="175">
        <v>24</v>
      </c>
      <c r="I597" s="176"/>
      <c r="J597" s="177">
        <f>ROUND(I597*H597,2)</f>
        <v>0</v>
      </c>
      <c r="K597" s="173" t="s">
        <v>184</v>
      </c>
      <c r="L597" s="178"/>
      <c r="M597" s="179" t="s">
        <v>32</v>
      </c>
      <c r="N597" s="180" t="s">
        <v>50</v>
      </c>
      <c r="P597" s="142">
        <f>O597*H597</f>
        <v>0</v>
      </c>
      <c r="Q597" s="142">
        <v>6.9999999999999999E-4</v>
      </c>
      <c r="R597" s="142">
        <f>Q597*H597</f>
        <v>1.6799999999999999E-2</v>
      </c>
      <c r="S597" s="142">
        <v>0</v>
      </c>
      <c r="T597" s="143">
        <f>S597*H597</f>
        <v>0</v>
      </c>
      <c r="AR597" s="144" t="s">
        <v>241</v>
      </c>
      <c r="AT597" s="144" t="s">
        <v>398</v>
      </c>
      <c r="AU597" s="144" t="s">
        <v>88</v>
      </c>
      <c r="AY597" s="18" t="s">
        <v>178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8" t="s">
        <v>86</v>
      </c>
      <c r="BK597" s="145">
        <f>ROUND(I597*H597,2)</f>
        <v>0</v>
      </c>
      <c r="BL597" s="18" t="s">
        <v>185</v>
      </c>
      <c r="BM597" s="144" t="s">
        <v>4021</v>
      </c>
    </row>
    <row r="598" spans="2:65" s="1" customFormat="1" ht="24.15" customHeight="1">
      <c r="B598" s="34"/>
      <c r="C598" s="133" t="s">
        <v>676</v>
      </c>
      <c r="D598" s="133" t="s">
        <v>180</v>
      </c>
      <c r="E598" s="134" t="s">
        <v>3769</v>
      </c>
      <c r="F598" s="135" t="s">
        <v>3770</v>
      </c>
      <c r="G598" s="136" t="s">
        <v>748</v>
      </c>
      <c r="H598" s="137">
        <v>11</v>
      </c>
      <c r="I598" s="138"/>
      <c r="J598" s="139">
        <f>ROUND(I598*H598,2)</f>
        <v>0</v>
      </c>
      <c r="K598" s="135" t="s">
        <v>184</v>
      </c>
      <c r="L598" s="34"/>
      <c r="M598" s="140" t="s">
        <v>32</v>
      </c>
      <c r="N598" s="141" t="s">
        <v>50</v>
      </c>
      <c r="P598" s="142">
        <f>O598*H598</f>
        <v>0</v>
      </c>
      <c r="Q598" s="142">
        <v>3.1E-4</v>
      </c>
      <c r="R598" s="142">
        <f>Q598*H598</f>
        <v>3.4099999999999998E-3</v>
      </c>
      <c r="S598" s="142">
        <v>0</v>
      </c>
      <c r="T598" s="143">
        <f>S598*H598</f>
        <v>0</v>
      </c>
      <c r="AR598" s="144" t="s">
        <v>185</v>
      </c>
      <c r="AT598" s="144" t="s">
        <v>180</v>
      </c>
      <c r="AU598" s="144" t="s">
        <v>88</v>
      </c>
      <c r="AY598" s="18" t="s">
        <v>178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8" t="s">
        <v>86</v>
      </c>
      <c r="BK598" s="145">
        <f>ROUND(I598*H598,2)</f>
        <v>0</v>
      </c>
      <c r="BL598" s="18" t="s">
        <v>185</v>
      </c>
      <c r="BM598" s="144" t="s">
        <v>4022</v>
      </c>
    </row>
    <row r="599" spans="2:65" s="1" customFormat="1" ht="10.199999999999999">
      <c r="B599" s="34"/>
      <c r="D599" s="146" t="s">
        <v>187</v>
      </c>
      <c r="F599" s="147" t="s">
        <v>3772</v>
      </c>
      <c r="I599" s="148"/>
      <c r="L599" s="34"/>
      <c r="M599" s="149"/>
      <c r="T599" s="55"/>
      <c r="AT599" s="18" t="s">
        <v>187</v>
      </c>
      <c r="AU599" s="18" t="s">
        <v>88</v>
      </c>
    </row>
    <row r="600" spans="2:65" s="12" customFormat="1" ht="10.199999999999999">
      <c r="B600" s="150"/>
      <c r="D600" s="151" t="s">
        <v>189</v>
      </c>
      <c r="E600" s="152" t="s">
        <v>32</v>
      </c>
      <c r="F600" s="153" t="s">
        <v>190</v>
      </c>
      <c r="H600" s="152" t="s">
        <v>32</v>
      </c>
      <c r="I600" s="154"/>
      <c r="L600" s="150"/>
      <c r="M600" s="155"/>
      <c r="T600" s="156"/>
      <c r="AT600" s="152" t="s">
        <v>189</v>
      </c>
      <c r="AU600" s="152" t="s">
        <v>88</v>
      </c>
      <c r="AV600" s="12" t="s">
        <v>86</v>
      </c>
      <c r="AW600" s="12" t="s">
        <v>41</v>
      </c>
      <c r="AX600" s="12" t="s">
        <v>79</v>
      </c>
      <c r="AY600" s="152" t="s">
        <v>178</v>
      </c>
    </row>
    <row r="601" spans="2:65" s="12" customFormat="1" ht="10.199999999999999">
      <c r="B601" s="150"/>
      <c r="D601" s="151" t="s">
        <v>189</v>
      </c>
      <c r="E601" s="152" t="s">
        <v>32</v>
      </c>
      <c r="F601" s="153" t="s">
        <v>3821</v>
      </c>
      <c r="H601" s="152" t="s">
        <v>32</v>
      </c>
      <c r="I601" s="154"/>
      <c r="L601" s="150"/>
      <c r="M601" s="155"/>
      <c r="T601" s="156"/>
      <c r="AT601" s="152" t="s">
        <v>189</v>
      </c>
      <c r="AU601" s="152" t="s">
        <v>88</v>
      </c>
      <c r="AV601" s="12" t="s">
        <v>86</v>
      </c>
      <c r="AW601" s="12" t="s">
        <v>41</v>
      </c>
      <c r="AX601" s="12" t="s">
        <v>79</v>
      </c>
      <c r="AY601" s="152" t="s">
        <v>178</v>
      </c>
    </row>
    <row r="602" spans="2:65" s="13" customFormat="1" ht="10.199999999999999">
      <c r="B602" s="157"/>
      <c r="D602" s="151" t="s">
        <v>189</v>
      </c>
      <c r="E602" s="158" t="s">
        <v>32</v>
      </c>
      <c r="F602" s="159" t="s">
        <v>4023</v>
      </c>
      <c r="H602" s="160">
        <v>1</v>
      </c>
      <c r="I602" s="161"/>
      <c r="L602" s="157"/>
      <c r="M602" s="162"/>
      <c r="T602" s="163"/>
      <c r="AT602" s="158" t="s">
        <v>189</v>
      </c>
      <c r="AU602" s="158" t="s">
        <v>88</v>
      </c>
      <c r="AV602" s="13" t="s">
        <v>88</v>
      </c>
      <c r="AW602" s="13" t="s">
        <v>41</v>
      </c>
      <c r="AX602" s="13" t="s">
        <v>79</v>
      </c>
      <c r="AY602" s="158" t="s">
        <v>178</v>
      </c>
    </row>
    <row r="603" spans="2:65" s="13" customFormat="1" ht="10.199999999999999">
      <c r="B603" s="157"/>
      <c r="D603" s="151" t="s">
        <v>189</v>
      </c>
      <c r="E603" s="158" t="s">
        <v>32</v>
      </c>
      <c r="F603" s="159" t="s">
        <v>4024</v>
      </c>
      <c r="H603" s="160">
        <v>1</v>
      </c>
      <c r="I603" s="161"/>
      <c r="L603" s="157"/>
      <c r="M603" s="162"/>
      <c r="T603" s="163"/>
      <c r="AT603" s="158" t="s">
        <v>189</v>
      </c>
      <c r="AU603" s="158" t="s">
        <v>88</v>
      </c>
      <c r="AV603" s="13" t="s">
        <v>88</v>
      </c>
      <c r="AW603" s="13" t="s">
        <v>41</v>
      </c>
      <c r="AX603" s="13" t="s">
        <v>79</v>
      </c>
      <c r="AY603" s="158" t="s">
        <v>178</v>
      </c>
    </row>
    <row r="604" spans="2:65" s="13" customFormat="1" ht="10.199999999999999">
      <c r="B604" s="157"/>
      <c r="D604" s="151" t="s">
        <v>189</v>
      </c>
      <c r="E604" s="158" t="s">
        <v>32</v>
      </c>
      <c r="F604" s="159" t="s">
        <v>4025</v>
      </c>
      <c r="H604" s="160">
        <v>1</v>
      </c>
      <c r="I604" s="161"/>
      <c r="L604" s="157"/>
      <c r="M604" s="162"/>
      <c r="T604" s="163"/>
      <c r="AT604" s="158" t="s">
        <v>189</v>
      </c>
      <c r="AU604" s="158" t="s">
        <v>88</v>
      </c>
      <c r="AV604" s="13" t="s">
        <v>88</v>
      </c>
      <c r="AW604" s="13" t="s">
        <v>41</v>
      </c>
      <c r="AX604" s="13" t="s">
        <v>79</v>
      </c>
      <c r="AY604" s="158" t="s">
        <v>178</v>
      </c>
    </row>
    <row r="605" spans="2:65" s="13" customFormat="1" ht="10.199999999999999">
      <c r="B605" s="157"/>
      <c r="D605" s="151" t="s">
        <v>189</v>
      </c>
      <c r="E605" s="158" t="s">
        <v>32</v>
      </c>
      <c r="F605" s="159" t="s">
        <v>4026</v>
      </c>
      <c r="H605" s="160">
        <v>1</v>
      </c>
      <c r="I605" s="161"/>
      <c r="L605" s="157"/>
      <c r="M605" s="162"/>
      <c r="T605" s="163"/>
      <c r="AT605" s="158" t="s">
        <v>189</v>
      </c>
      <c r="AU605" s="158" t="s">
        <v>88</v>
      </c>
      <c r="AV605" s="13" t="s">
        <v>88</v>
      </c>
      <c r="AW605" s="13" t="s">
        <v>41</v>
      </c>
      <c r="AX605" s="13" t="s">
        <v>79</v>
      </c>
      <c r="AY605" s="158" t="s">
        <v>178</v>
      </c>
    </row>
    <row r="606" spans="2:65" s="13" customFormat="1" ht="10.199999999999999">
      <c r="B606" s="157"/>
      <c r="D606" s="151" t="s">
        <v>189</v>
      </c>
      <c r="E606" s="158" t="s">
        <v>32</v>
      </c>
      <c r="F606" s="159" t="s">
        <v>4027</v>
      </c>
      <c r="H606" s="160">
        <v>1</v>
      </c>
      <c r="I606" s="161"/>
      <c r="L606" s="157"/>
      <c r="M606" s="162"/>
      <c r="T606" s="163"/>
      <c r="AT606" s="158" t="s">
        <v>189</v>
      </c>
      <c r="AU606" s="158" t="s">
        <v>88</v>
      </c>
      <c r="AV606" s="13" t="s">
        <v>88</v>
      </c>
      <c r="AW606" s="13" t="s">
        <v>41</v>
      </c>
      <c r="AX606" s="13" t="s">
        <v>79</v>
      </c>
      <c r="AY606" s="158" t="s">
        <v>178</v>
      </c>
    </row>
    <row r="607" spans="2:65" s="13" customFormat="1" ht="10.199999999999999">
      <c r="B607" s="157"/>
      <c r="D607" s="151" t="s">
        <v>189</v>
      </c>
      <c r="E607" s="158" t="s">
        <v>32</v>
      </c>
      <c r="F607" s="159" t="s">
        <v>4028</v>
      </c>
      <c r="H607" s="160">
        <v>1</v>
      </c>
      <c r="I607" s="161"/>
      <c r="L607" s="157"/>
      <c r="M607" s="162"/>
      <c r="T607" s="163"/>
      <c r="AT607" s="158" t="s">
        <v>189</v>
      </c>
      <c r="AU607" s="158" t="s">
        <v>88</v>
      </c>
      <c r="AV607" s="13" t="s">
        <v>88</v>
      </c>
      <c r="AW607" s="13" t="s">
        <v>41</v>
      </c>
      <c r="AX607" s="13" t="s">
        <v>79</v>
      </c>
      <c r="AY607" s="158" t="s">
        <v>178</v>
      </c>
    </row>
    <row r="608" spans="2:65" s="13" customFormat="1" ht="10.199999999999999">
      <c r="B608" s="157"/>
      <c r="D608" s="151" t="s">
        <v>189</v>
      </c>
      <c r="E608" s="158" t="s">
        <v>32</v>
      </c>
      <c r="F608" s="159" t="s">
        <v>4029</v>
      </c>
      <c r="H608" s="160">
        <v>1</v>
      </c>
      <c r="I608" s="161"/>
      <c r="L608" s="157"/>
      <c r="M608" s="162"/>
      <c r="T608" s="163"/>
      <c r="AT608" s="158" t="s">
        <v>189</v>
      </c>
      <c r="AU608" s="158" t="s">
        <v>88</v>
      </c>
      <c r="AV608" s="13" t="s">
        <v>88</v>
      </c>
      <c r="AW608" s="13" t="s">
        <v>41</v>
      </c>
      <c r="AX608" s="13" t="s">
        <v>79</v>
      </c>
      <c r="AY608" s="158" t="s">
        <v>178</v>
      </c>
    </row>
    <row r="609" spans="2:65" s="13" customFormat="1" ht="10.199999999999999">
      <c r="B609" s="157"/>
      <c r="D609" s="151" t="s">
        <v>189</v>
      </c>
      <c r="E609" s="158" t="s">
        <v>32</v>
      </c>
      <c r="F609" s="159" t="s">
        <v>4030</v>
      </c>
      <c r="H609" s="160">
        <v>1</v>
      </c>
      <c r="I609" s="161"/>
      <c r="L609" s="157"/>
      <c r="M609" s="162"/>
      <c r="T609" s="163"/>
      <c r="AT609" s="158" t="s">
        <v>189</v>
      </c>
      <c r="AU609" s="158" t="s">
        <v>88</v>
      </c>
      <c r="AV609" s="13" t="s">
        <v>88</v>
      </c>
      <c r="AW609" s="13" t="s">
        <v>41</v>
      </c>
      <c r="AX609" s="13" t="s">
        <v>79</v>
      </c>
      <c r="AY609" s="158" t="s">
        <v>178</v>
      </c>
    </row>
    <row r="610" spans="2:65" s="13" customFormat="1" ht="10.199999999999999">
      <c r="B610" s="157"/>
      <c r="D610" s="151" t="s">
        <v>189</v>
      </c>
      <c r="E610" s="158" t="s">
        <v>32</v>
      </c>
      <c r="F610" s="159" t="s">
        <v>4031</v>
      </c>
      <c r="H610" s="160">
        <v>1</v>
      </c>
      <c r="I610" s="161"/>
      <c r="L610" s="157"/>
      <c r="M610" s="162"/>
      <c r="T610" s="163"/>
      <c r="AT610" s="158" t="s">
        <v>189</v>
      </c>
      <c r="AU610" s="158" t="s">
        <v>88</v>
      </c>
      <c r="AV610" s="13" t="s">
        <v>88</v>
      </c>
      <c r="AW610" s="13" t="s">
        <v>41</v>
      </c>
      <c r="AX610" s="13" t="s">
        <v>79</v>
      </c>
      <c r="AY610" s="158" t="s">
        <v>178</v>
      </c>
    </row>
    <row r="611" spans="2:65" s="13" customFormat="1" ht="10.199999999999999">
      <c r="B611" s="157"/>
      <c r="D611" s="151" t="s">
        <v>189</v>
      </c>
      <c r="E611" s="158" t="s">
        <v>32</v>
      </c>
      <c r="F611" s="159" t="s">
        <v>4032</v>
      </c>
      <c r="H611" s="160">
        <v>1</v>
      </c>
      <c r="I611" s="161"/>
      <c r="L611" s="157"/>
      <c r="M611" s="162"/>
      <c r="T611" s="163"/>
      <c r="AT611" s="158" t="s">
        <v>189</v>
      </c>
      <c r="AU611" s="158" t="s">
        <v>88</v>
      </c>
      <c r="AV611" s="13" t="s">
        <v>88</v>
      </c>
      <c r="AW611" s="13" t="s">
        <v>41</v>
      </c>
      <c r="AX611" s="13" t="s">
        <v>79</v>
      </c>
      <c r="AY611" s="158" t="s">
        <v>178</v>
      </c>
    </row>
    <row r="612" spans="2:65" s="13" customFormat="1" ht="10.199999999999999">
      <c r="B612" s="157"/>
      <c r="D612" s="151" t="s">
        <v>189</v>
      </c>
      <c r="E612" s="158" t="s">
        <v>32</v>
      </c>
      <c r="F612" s="159" t="s">
        <v>4033</v>
      </c>
      <c r="H612" s="160">
        <v>1</v>
      </c>
      <c r="I612" s="161"/>
      <c r="L612" s="157"/>
      <c r="M612" s="162"/>
      <c r="T612" s="163"/>
      <c r="AT612" s="158" t="s">
        <v>189</v>
      </c>
      <c r="AU612" s="158" t="s">
        <v>88</v>
      </c>
      <c r="AV612" s="13" t="s">
        <v>88</v>
      </c>
      <c r="AW612" s="13" t="s">
        <v>41</v>
      </c>
      <c r="AX612" s="13" t="s">
        <v>79</v>
      </c>
      <c r="AY612" s="158" t="s">
        <v>178</v>
      </c>
    </row>
    <row r="613" spans="2:65" s="14" customFormat="1" ht="10.199999999999999">
      <c r="B613" s="164"/>
      <c r="D613" s="151" t="s">
        <v>189</v>
      </c>
      <c r="E613" s="165" t="s">
        <v>32</v>
      </c>
      <c r="F613" s="166" t="s">
        <v>192</v>
      </c>
      <c r="H613" s="167">
        <v>11</v>
      </c>
      <c r="I613" s="168"/>
      <c r="L613" s="164"/>
      <c r="M613" s="169"/>
      <c r="T613" s="170"/>
      <c r="AT613" s="165" t="s">
        <v>189</v>
      </c>
      <c r="AU613" s="165" t="s">
        <v>88</v>
      </c>
      <c r="AV613" s="14" t="s">
        <v>185</v>
      </c>
      <c r="AW613" s="14" t="s">
        <v>41</v>
      </c>
      <c r="AX613" s="14" t="s">
        <v>86</v>
      </c>
      <c r="AY613" s="165" t="s">
        <v>178</v>
      </c>
    </row>
    <row r="614" spans="2:65" s="1" customFormat="1" ht="24.15" customHeight="1">
      <c r="B614" s="34"/>
      <c r="C614" s="133" t="s">
        <v>681</v>
      </c>
      <c r="D614" s="133" t="s">
        <v>180</v>
      </c>
      <c r="E614" s="134" t="s">
        <v>755</v>
      </c>
      <c r="F614" s="135" t="s">
        <v>756</v>
      </c>
      <c r="G614" s="136" t="s">
        <v>202</v>
      </c>
      <c r="H614" s="137">
        <v>134</v>
      </c>
      <c r="I614" s="138"/>
      <c r="J614" s="139">
        <f>ROUND(I614*H614,2)</f>
        <v>0</v>
      </c>
      <c r="K614" s="135" t="s">
        <v>184</v>
      </c>
      <c r="L614" s="34"/>
      <c r="M614" s="140" t="s">
        <v>32</v>
      </c>
      <c r="N614" s="141" t="s">
        <v>50</v>
      </c>
      <c r="P614" s="142">
        <f>O614*H614</f>
        <v>0</v>
      </c>
      <c r="Q614" s="142">
        <v>0</v>
      </c>
      <c r="R614" s="142">
        <f>Q614*H614</f>
        <v>0</v>
      </c>
      <c r="S614" s="142">
        <v>0</v>
      </c>
      <c r="T614" s="143">
        <f>S614*H614</f>
        <v>0</v>
      </c>
      <c r="AR614" s="144" t="s">
        <v>185</v>
      </c>
      <c r="AT614" s="144" t="s">
        <v>180</v>
      </c>
      <c r="AU614" s="144" t="s">
        <v>88</v>
      </c>
      <c r="AY614" s="18" t="s">
        <v>178</v>
      </c>
      <c r="BE614" s="145">
        <f>IF(N614="základní",J614,0)</f>
        <v>0</v>
      </c>
      <c r="BF614" s="145">
        <f>IF(N614="snížená",J614,0)</f>
        <v>0</v>
      </c>
      <c r="BG614" s="145">
        <f>IF(N614="zákl. přenesená",J614,0)</f>
        <v>0</v>
      </c>
      <c r="BH614" s="145">
        <f>IF(N614="sníž. přenesená",J614,0)</f>
        <v>0</v>
      </c>
      <c r="BI614" s="145">
        <f>IF(N614="nulová",J614,0)</f>
        <v>0</v>
      </c>
      <c r="BJ614" s="18" t="s">
        <v>86</v>
      </c>
      <c r="BK614" s="145">
        <f>ROUND(I614*H614,2)</f>
        <v>0</v>
      </c>
      <c r="BL614" s="18" t="s">
        <v>185</v>
      </c>
      <c r="BM614" s="144" t="s">
        <v>4034</v>
      </c>
    </row>
    <row r="615" spans="2:65" s="1" customFormat="1" ht="10.199999999999999">
      <c r="B615" s="34"/>
      <c r="D615" s="146" t="s">
        <v>187</v>
      </c>
      <c r="F615" s="147" t="s">
        <v>758</v>
      </c>
      <c r="I615" s="148"/>
      <c r="L615" s="34"/>
      <c r="M615" s="149"/>
      <c r="T615" s="55"/>
      <c r="AT615" s="18" t="s">
        <v>187</v>
      </c>
      <c r="AU615" s="18" t="s">
        <v>88</v>
      </c>
    </row>
    <row r="616" spans="2:65" s="12" customFormat="1" ht="10.199999999999999">
      <c r="B616" s="150"/>
      <c r="D616" s="151" t="s">
        <v>189</v>
      </c>
      <c r="E616" s="152" t="s">
        <v>32</v>
      </c>
      <c r="F616" s="153" t="s">
        <v>190</v>
      </c>
      <c r="H616" s="152" t="s">
        <v>32</v>
      </c>
      <c r="I616" s="154"/>
      <c r="L616" s="150"/>
      <c r="M616" s="155"/>
      <c r="T616" s="156"/>
      <c r="AT616" s="152" t="s">
        <v>189</v>
      </c>
      <c r="AU616" s="152" t="s">
        <v>88</v>
      </c>
      <c r="AV616" s="12" t="s">
        <v>86</v>
      </c>
      <c r="AW616" s="12" t="s">
        <v>41</v>
      </c>
      <c r="AX616" s="12" t="s">
        <v>79</v>
      </c>
      <c r="AY616" s="152" t="s">
        <v>178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3821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88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3" customFormat="1" ht="10.199999999999999">
      <c r="B618" s="157"/>
      <c r="D618" s="151" t="s">
        <v>189</v>
      </c>
      <c r="E618" s="158" t="s">
        <v>32</v>
      </c>
      <c r="F618" s="159" t="s">
        <v>4035</v>
      </c>
      <c r="H618" s="160">
        <v>134</v>
      </c>
      <c r="I618" s="161"/>
      <c r="L618" s="157"/>
      <c r="M618" s="162"/>
      <c r="T618" s="163"/>
      <c r="AT618" s="158" t="s">
        <v>189</v>
      </c>
      <c r="AU618" s="158" t="s">
        <v>88</v>
      </c>
      <c r="AV618" s="13" t="s">
        <v>88</v>
      </c>
      <c r="AW618" s="13" t="s">
        <v>41</v>
      </c>
      <c r="AX618" s="13" t="s">
        <v>79</v>
      </c>
      <c r="AY618" s="158" t="s">
        <v>178</v>
      </c>
    </row>
    <row r="619" spans="2:65" s="14" customFormat="1" ht="10.199999999999999">
      <c r="B619" s="164"/>
      <c r="D619" s="151" t="s">
        <v>189</v>
      </c>
      <c r="E619" s="165" t="s">
        <v>32</v>
      </c>
      <c r="F619" s="166" t="s">
        <v>192</v>
      </c>
      <c r="H619" s="167">
        <v>134</v>
      </c>
      <c r="I619" s="168"/>
      <c r="L619" s="164"/>
      <c r="M619" s="169"/>
      <c r="T619" s="170"/>
      <c r="AT619" s="165" t="s">
        <v>189</v>
      </c>
      <c r="AU619" s="165" t="s">
        <v>88</v>
      </c>
      <c r="AV619" s="14" t="s">
        <v>185</v>
      </c>
      <c r="AW619" s="14" t="s">
        <v>41</v>
      </c>
      <c r="AX619" s="14" t="s">
        <v>86</v>
      </c>
      <c r="AY619" s="165" t="s">
        <v>178</v>
      </c>
    </row>
    <row r="620" spans="2:65" s="1" customFormat="1" ht="24.15" customHeight="1">
      <c r="B620" s="34"/>
      <c r="C620" s="133" t="s">
        <v>688</v>
      </c>
      <c r="D620" s="133" t="s">
        <v>180</v>
      </c>
      <c r="E620" s="134" t="s">
        <v>761</v>
      </c>
      <c r="F620" s="135" t="s">
        <v>762</v>
      </c>
      <c r="G620" s="136" t="s">
        <v>219</v>
      </c>
      <c r="H620" s="137">
        <v>12</v>
      </c>
      <c r="I620" s="138"/>
      <c r="J620" s="139">
        <f>ROUND(I620*H620,2)</f>
        <v>0</v>
      </c>
      <c r="K620" s="135" t="s">
        <v>184</v>
      </c>
      <c r="L620" s="34"/>
      <c r="M620" s="140" t="s">
        <v>32</v>
      </c>
      <c r="N620" s="141" t="s">
        <v>50</v>
      </c>
      <c r="P620" s="142">
        <f>O620*H620</f>
        <v>0</v>
      </c>
      <c r="Q620" s="142">
        <v>0.41488999999999998</v>
      </c>
      <c r="R620" s="142">
        <f>Q620*H620</f>
        <v>4.9786799999999998</v>
      </c>
      <c r="S620" s="142">
        <v>0</v>
      </c>
      <c r="T620" s="143">
        <f>S620*H620</f>
        <v>0</v>
      </c>
      <c r="AR620" s="144" t="s">
        <v>185</v>
      </c>
      <c r="AT620" s="144" t="s">
        <v>180</v>
      </c>
      <c r="AU620" s="144" t="s">
        <v>88</v>
      </c>
      <c r="AY620" s="18" t="s">
        <v>178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8" t="s">
        <v>86</v>
      </c>
      <c r="BK620" s="145">
        <f>ROUND(I620*H620,2)</f>
        <v>0</v>
      </c>
      <c r="BL620" s="18" t="s">
        <v>185</v>
      </c>
      <c r="BM620" s="144" t="s">
        <v>4036</v>
      </c>
    </row>
    <row r="621" spans="2:65" s="1" customFormat="1" ht="10.199999999999999">
      <c r="B621" s="34"/>
      <c r="D621" s="146" t="s">
        <v>187</v>
      </c>
      <c r="F621" s="147" t="s">
        <v>764</v>
      </c>
      <c r="I621" s="148"/>
      <c r="L621" s="34"/>
      <c r="M621" s="149"/>
      <c r="T621" s="55"/>
      <c r="AT621" s="18" t="s">
        <v>187</v>
      </c>
      <c r="AU621" s="18" t="s">
        <v>88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190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88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2" customFormat="1" ht="10.199999999999999">
      <c r="B623" s="150"/>
      <c r="D623" s="151" t="s">
        <v>189</v>
      </c>
      <c r="E623" s="152" t="s">
        <v>32</v>
      </c>
      <c r="F623" s="153" t="s">
        <v>3821</v>
      </c>
      <c r="H623" s="152" t="s">
        <v>32</v>
      </c>
      <c r="I623" s="154"/>
      <c r="L623" s="150"/>
      <c r="M623" s="155"/>
      <c r="T623" s="156"/>
      <c r="AT623" s="152" t="s">
        <v>189</v>
      </c>
      <c r="AU623" s="152" t="s">
        <v>88</v>
      </c>
      <c r="AV623" s="12" t="s">
        <v>86</v>
      </c>
      <c r="AW623" s="12" t="s">
        <v>41</v>
      </c>
      <c r="AX623" s="12" t="s">
        <v>79</v>
      </c>
      <c r="AY623" s="152" t="s">
        <v>178</v>
      </c>
    </row>
    <row r="624" spans="2:65" s="12" customFormat="1" ht="10.199999999999999">
      <c r="B624" s="150"/>
      <c r="D624" s="151" t="s">
        <v>189</v>
      </c>
      <c r="E624" s="152" t="s">
        <v>32</v>
      </c>
      <c r="F624" s="153" t="s">
        <v>3822</v>
      </c>
      <c r="H624" s="152" t="s">
        <v>32</v>
      </c>
      <c r="I624" s="154"/>
      <c r="L624" s="150"/>
      <c r="M624" s="155"/>
      <c r="T624" s="156"/>
      <c r="AT624" s="152" t="s">
        <v>189</v>
      </c>
      <c r="AU624" s="152" t="s">
        <v>88</v>
      </c>
      <c r="AV624" s="12" t="s">
        <v>86</v>
      </c>
      <c r="AW624" s="12" t="s">
        <v>41</v>
      </c>
      <c r="AX624" s="12" t="s">
        <v>79</v>
      </c>
      <c r="AY624" s="152" t="s">
        <v>178</v>
      </c>
    </row>
    <row r="625" spans="2:65" s="12" customFormat="1" ht="10.199999999999999">
      <c r="B625" s="150"/>
      <c r="D625" s="151" t="s">
        <v>189</v>
      </c>
      <c r="E625" s="152" t="s">
        <v>32</v>
      </c>
      <c r="F625" s="153" t="s">
        <v>475</v>
      </c>
      <c r="H625" s="152" t="s">
        <v>32</v>
      </c>
      <c r="I625" s="154"/>
      <c r="L625" s="150"/>
      <c r="M625" s="155"/>
      <c r="T625" s="156"/>
      <c r="AT625" s="152" t="s">
        <v>189</v>
      </c>
      <c r="AU625" s="152" t="s">
        <v>88</v>
      </c>
      <c r="AV625" s="12" t="s">
        <v>86</v>
      </c>
      <c r="AW625" s="12" t="s">
        <v>41</v>
      </c>
      <c r="AX625" s="12" t="s">
        <v>79</v>
      </c>
      <c r="AY625" s="152" t="s">
        <v>178</v>
      </c>
    </row>
    <row r="626" spans="2:65" s="13" customFormat="1" ht="10.199999999999999">
      <c r="B626" s="157"/>
      <c r="D626" s="151" t="s">
        <v>189</v>
      </c>
      <c r="E626" s="158" t="s">
        <v>32</v>
      </c>
      <c r="F626" s="159" t="s">
        <v>3962</v>
      </c>
      <c r="H626" s="160">
        <v>12</v>
      </c>
      <c r="I626" s="161"/>
      <c r="L626" s="157"/>
      <c r="M626" s="162"/>
      <c r="T626" s="163"/>
      <c r="AT626" s="158" t="s">
        <v>189</v>
      </c>
      <c r="AU626" s="158" t="s">
        <v>88</v>
      </c>
      <c r="AV626" s="13" t="s">
        <v>88</v>
      </c>
      <c r="AW626" s="13" t="s">
        <v>41</v>
      </c>
      <c r="AX626" s="13" t="s">
        <v>79</v>
      </c>
      <c r="AY626" s="158" t="s">
        <v>178</v>
      </c>
    </row>
    <row r="627" spans="2:65" s="15" customFormat="1" ht="10.199999999999999">
      <c r="B627" s="181"/>
      <c r="D627" s="151" t="s">
        <v>189</v>
      </c>
      <c r="E627" s="182" t="s">
        <v>32</v>
      </c>
      <c r="F627" s="183" t="s">
        <v>479</v>
      </c>
      <c r="H627" s="184">
        <v>12</v>
      </c>
      <c r="I627" s="185"/>
      <c r="L627" s="181"/>
      <c r="M627" s="186"/>
      <c r="T627" s="187"/>
      <c r="AT627" s="182" t="s">
        <v>189</v>
      </c>
      <c r="AU627" s="182" t="s">
        <v>88</v>
      </c>
      <c r="AV627" s="15" t="s">
        <v>199</v>
      </c>
      <c r="AW627" s="15" t="s">
        <v>41</v>
      </c>
      <c r="AX627" s="15" t="s">
        <v>79</v>
      </c>
      <c r="AY627" s="182" t="s">
        <v>178</v>
      </c>
    </row>
    <row r="628" spans="2:65" s="14" customFormat="1" ht="10.199999999999999">
      <c r="B628" s="164"/>
      <c r="D628" s="151" t="s">
        <v>189</v>
      </c>
      <c r="E628" s="165" t="s">
        <v>32</v>
      </c>
      <c r="F628" s="166" t="s">
        <v>192</v>
      </c>
      <c r="H628" s="167">
        <v>12</v>
      </c>
      <c r="I628" s="168"/>
      <c r="L628" s="164"/>
      <c r="M628" s="169"/>
      <c r="T628" s="170"/>
      <c r="AT628" s="165" t="s">
        <v>189</v>
      </c>
      <c r="AU628" s="165" t="s">
        <v>88</v>
      </c>
      <c r="AV628" s="14" t="s">
        <v>185</v>
      </c>
      <c r="AW628" s="14" t="s">
        <v>41</v>
      </c>
      <c r="AX628" s="14" t="s">
        <v>86</v>
      </c>
      <c r="AY628" s="165" t="s">
        <v>178</v>
      </c>
    </row>
    <row r="629" spans="2:65" s="1" customFormat="1" ht="21.75" customHeight="1">
      <c r="B629" s="34"/>
      <c r="C629" s="171" t="s">
        <v>692</v>
      </c>
      <c r="D629" s="171" t="s">
        <v>398</v>
      </c>
      <c r="E629" s="172" t="s">
        <v>767</v>
      </c>
      <c r="F629" s="173" t="s">
        <v>768</v>
      </c>
      <c r="G629" s="174" t="s">
        <v>219</v>
      </c>
      <c r="H629" s="175">
        <v>12.24</v>
      </c>
      <c r="I629" s="176"/>
      <c r="J629" s="177">
        <f>ROUND(I629*H629,2)</f>
        <v>0</v>
      </c>
      <c r="K629" s="173" t="s">
        <v>184</v>
      </c>
      <c r="L629" s="178"/>
      <c r="M629" s="179" t="s">
        <v>32</v>
      </c>
      <c r="N629" s="180" t="s">
        <v>50</v>
      </c>
      <c r="P629" s="142">
        <f>O629*H629</f>
        <v>0</v>
      </c>
      <c r="Q629" s="142">
        <v>1.87</v>
      </c>
      <c r="R629" s="142">
        <f>Q629*H629</f>
        <v>22.888800000000003</v>
      </c>
      <c r="S629" s="142">
        <v>0</v>
      </c>
      <c r="T629" s="143">
        <f>S629*H629</f>
        <v>0</v>
      </c>
      <c r="AR629" s="144" t="s">
        <v>241</v>
      </c>
      <c r="AT629" s="144" t="s">
        <v>398</v>
      </c>
      <c r="AU629" s="144" t="s">
        <v>88</v>
      </c>
      <c r="AY629" s="18" t="s">
        <v>178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86</v>
      </c>
      <c r="BK629" s="145">
        <f>ROUND(I629*H629,2)</f>
        <v>0</v>
      </c>
      <c r="BL629" s="18" t="s">
        <v>185</v>
      </c>
      <c r="BM629" s="144" t="s">
        <v>4037</v>
      </c>
    </row>
    <row r="630" spans="2:65" s="13" customFormat="1" ht="10.199999999999999">
      <c r="B630" s="157"/>
      <c r="D630" s="151" t="s">
        <v>189</v>
      </c>
      <c r="F630" s="159" t="s">
        <v>3204</v>
      </c>
      <c r="H630" s="160">
        <v>12.24</v>
      </c>
      <c r="I630" s="161"/>
      <c r="L630" s="157"/>
      <c r="M630" s="162"/>
      <c r="T630" s="163"/>
      <c r="AT630" s="158" t="s">
        <v>189</v>
      </c>
      <c r="AU630" s="158" t="s">
        <v>88</v>
      </c>
      <c r="AV630" s="13" t="s">
        <v>88</v>
      </c>
      <c r="AW630" s="13" t="s">
        <v>4</v>
      </c>
      <c r="AX630" s="13" t="s">
        <v>86</v>
      </c>
      <c r="AY630" s="158" t="s">
        <v>178</v>
      </c>
    </row>
    <row r="631" spans="2:65" s="1" customFormat="1" ht="24.15" customHeight="1">
      <c r="B631" s="34"/>
      <c r="C631" s="171" t="s">
        <v>700</v>
      </c>
      <c r="D631" s="171" t="s">
        <v>398</v>
      </c>
      <c r="E631" s="172" t="s">
        <v>772</v>
      </c>
      <c r="F631" s="173" t="s">
        <v>773</v>
      </c>
      <c r="G631" s="174" t="s">
        <v>219</v>
      </c>
      <c r="H631" s="175">
        <v>12</v>
      </c>
      <c r="I631" s="176"/>
      <c r="J631" s="177">
        <f>ROUND(I631*H631,2)</f>
        <v>0</v>
      </c>
      <c r="K631" s="173" t="s">
        <v>184</v>
      </c>
      <c r="L631" s="178"/>
      <c r="M631" s="179" t="s">
        <v>32</v>
      </c>
      <c r="N631" s="180" t="s">
        <v>50</v>
      </c>
      <c r="P631" s="142">
        <f>O631*H631</f>
        <v>0</v>
      </c>
      <c r="Q631" s="142">
        <v>2E-3</v>
      </c>
      <c r="R631" s="142">
        <f>Q631*H631</f>
        <v>2.4E-2</v>
      </c>
      <c r="S631" s="142">
        <v>0</v>
      </c>
      <c r="T631" s="143">
        <f>S631*H631</f>
        <v>0</v>
      </c>
      <c r="AR631" s="144" t="s">
        <v>241</v>
      </c>
      <c r="AT631" s="144" t="s">
        <v>398</v>
      </c>
      <c r="AU631" s="144" t="s">
        <v>88</v>
      </c>
      <c r="AY631" s="18" t="s">
        <v>178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86</v>
      </c>
      <c r="BK631" s="145">
        <f>ROUND(I631*H631,2)</f>
        <v>0</v>
      </c>
      <c r="BL631" s="18" t="s">
        <v>185</v>
      </c>
      <c r="BM631" s="144" t="s">
        <v>4038</v>
      </c>
    </row>
    <row r="632" spans="2:65" s="1" customFormat="1" ht="24.15" customHeight="1">
      <c r="B632" s="34"/>
      <c r="C632" s="133" t="s">
        <v>704</v>
      </c>
      <c r="D632" s="133" t="s">
        <v>180</v>
      </c>
      <c r="E632" s="134" t="s">
        <v>790</v>
      </c>
      <c r="F632" s="135" t="s">
        <v>791</v>
      </c>
      <c r="G632" s="136" t="s">
        <v>219</v>
      </c>
      <c r="H632" s="137">
        <v>7</v>
      </c>
      <c r="I632" s="138"/>
      <c r="J632" s="139">
        <f>ROUND(I632*H632,2)</f>
        <v>0</v>
      </c>
      <c r="K632" s="135" t="s">
        <v>184</v>
      </c>
      <c r="L632" s="34"/>
      <c r="M632" s="140" t="s">
        <v>32</v>
      </c>
      <c r="N632" s="141" t="s">
        <v>50</v>
      </c>
      <c r="P632" s="142">
        <f>O632*H632</f>
        <v>0</v>
      </c>
      <c r="Q632" s="142">
        <v>9.8899999999999995E-3</v>
      </c>
      <c r="R632" s="142">
        <f>Q632*H632</f>
        <v>6.923E-2</v>
      </c>
      <c r="S632" s="142">
        <v>0</v>
      </c>
      <c r="T632" s="143">
        <f>S632*H632</f>
        <v>0</v>
      </c>
      <c r="AR632" s="144" t="s">
        <v>185</v>
      </c>
      <c r="AT632" s="144" t="s">
        <v>180</v>
      </c>
      <c r="AU632" s="144" t="s">
        <v>88</v>
      </c>
      <c r="AY632" s="18" t="s">
        <v>178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8" t="s">
        <v>86</v>
      </c>
      <c r="BK632" s="145">
        <f>ROUND(I632*H632,2)</f>
        <v>0</v>
      </c>
      <c r="BL632" s="18" t="s">
        <v>185</v>
      </c>
      <c r="BM632" s="144" t="s">
        <v>4039</v>
      </c>
    </row>
    <row r="633" spans="2:65" s="1" customFormat="1" ht="10.199999999999999">
      <c r="B633" s="34"/>
      <c r="D633" s="146" t="s">
        <v>187</v>
      </c>
      <c r="F633" s="147" t="s">
        <v>793</v>
      </c>
      <c r="I633" s="148"/>
      <c r="L633" s="34"/>
      <c r="M633" s="149"/>
      <c r="T633" s="55"/>
      <c r="AT633" s="18" t="s">
        <v>187</v>
      </c>
      <c r="AU633" s="18" t="s">
        <v>88</v>
      </c>
    </row>
    <row r="634" spans="2:65" s="12" customFormat="1" ht="10.199999999999999">
      <c r="B634" s="150"/>
      <c r="D634" s="151" t="s">
        <v>189</v>
      </c>
      <c r="E634" s="152" t="s">
        <v>32</v>
      </c>
      <c r="F634" s="153" t="s">
        <v>190</v>
      </c>
      <c r="H634" s="152" t="s">
        <v>32</v>
      </c>
      <c r="I634" s="154"/>
      <c r="L634" s="150"/>
      <c r="M634" s="155"/>
      <c r="T634" s="156"/>
      <c r="AT634" s="152" t="s">
        <v>189</v>
      </c>
      <c r="AU634" s="152" t="s">
        <v>88</v>
      </c>
      <c r="AV634" s="12" t="s">
        <v>86</v>
      </c>
      <c r="AW634" s="12" t="s">
        <v>41</v>
      </c>
      <c r="AX634" s="12" t="s">
        <v>79</v>
      </c>
      <c r="AY634" s="152" t="s">
        <v>178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3821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88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2" customFormat="1" ht="10.199999999999999">
      <c r="B636" s="150"/>
      <c r="D636" s="151" t="s">
        <v>189</v>
      </c>
      <c r="E636" s="152" t="s">
        <v>32</v>
      </c>
      <c r="F636" s="153" t="s">
        <v>3822</v>
      </c>
      <c r="H636" s="152" t="s">
        <v>32</v>
      </c>
      <c r="I636" s="154"/>
      <c r="L636" s="150"/>
      <c r="M636" s="155"/>
      <c r="T636" s="156"/>
      <c r="AT636" s="152" t="s">
        <v>189</v>
      </c>
      <c r="AU636" s="152" t="s">
        <v>88</v>
      </c>
      <c r="AV636" s="12" t="s">
        <v>86</v>
      </c>
      <c r="AW636" s="12" t="s">
        <v>41</v>
      </c>
      <c r="AX636" s="12" t="s">
        <v>79</v>
      </c>
      <c r="AY636" s="152" t="s">
        <v>178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475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88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3" customFormat="1" ht="10.199999999999999">
      <c r="B638" s="157"/>
      <c r="D638" s="151" t="s">
        <v>189</v>
      </c>
      <c r="E638" s="158" t="s">
        <v>32</v>
      </c>
      <c r="F638" s="159" t="s">
        <v>3943</v>
      </c>
      <c r="H638" s="160">
        <v>1</v>
      </c>
      <c r="I638" s="161"/>
      <c r="L638" s="157"/>
      <c r="M638" s="162"/>
      <c r="T638" s="163"/>
      <c r="AT638" s="158" t="s">
        <v>189</v>
      </c>
      <c r="AU638" s="158" t="s">
        <v>88</v>
      </c>
      <c r="AV638" s="13" t="s">
        <v>88</v>
      </c>
      <c r="AW638" s="13" t="s">
        <v>41</v>
      </c>
      <c r="AX638" s="13" t="s">
        <v>79</v>
      </c>
      <c r="AY638" s="158" t="s">
        <v>178</v>
      </c>
    </row>
    <row r="639" spans="2:65" s="13" customFormat="1" ht="10.199999999999999">
      <c r="B639" s="157"/>
      <c r="D639" s="151" t="s">
        <v>189</v>
      </c>
      <c r="E639" s="158" t="s">
        <v>32</v>
      </c>
      <c r="F639" s="159" t="s">
        <v>3948</v>
      </c>
      <c r="H639" s="160">
        <v>1</v>
      </c>
      <c r="I639" s="161"/>
      <c r="L639" s="157"/>
      <c r="M639" s="162"/>
      <c r="T639" s="163"/>
      <c r="AT639" s="158" t="s">
        <v>189</v>
      </c>
      <c r="AU639" s="158" t="s">
        <v>88</v>
      </c>
      <c r="AV639" s="13" t="s">
        <v>88</v>
      </c>
      <c r="AW639" s="13" t="s">
        <v>41</v>
      </c>
      <c r="AX639" s="13" t="s">
        <v>79</v>
      </c>
      <c r="AY639" s="158" t="s">
        <v>178</v>
      </c>
    </row>
    <row r="640" spans="2:65" s="13" customFormat="1" ht="10.199999999999999">
      <c r="B640" s="157"/>
      <c r="D640" s="151" t="s">
        <v>189</v>
      </c>
      <c r="E640" s="158" t="s">
        <v>32</v>
      </c>
      <c r="F640" s="159" t="s">
        <v>3956</v>
      </c>
      <c r="H640" s="160">
        <v>1</v>
      </c>
      <c r="I640" s="161"/>
      <c r="L640" s="157"/>
      <c r="M640" s="162"/>
      <c r="T640" s="163"/>
      <c r="AT640" s="158" t="s">
        <v>189</v>
      </c>
      <c r="AU640" s="158" t="s">
        <v>88</v>
      </c>
      <c r="AV640" s="13" t="s">
        <v>88</v>
      </c>
      <c r="AW640" s="13" t="s">
        <v>41</v>
      </c>
      <c r="AX640" s="13" t="s">
        <v>79</v>
      </c>
      <c r="AY640" s="158" t="s">
        <v>178</v>
      </c>
    </row>
    <row r="641" spans="2:65" s="13" customFormat="1" ht="10.199999999999999">
      <c r="B641" s="157"/>
      <c r="D641" s="151" t="s">
        <v>189</v>
      </c>
      <c r="E641" s="158" t="s">
        <v>32</v>
      </c>
      <c r="F641" s="159" t="s">
        <v>4040</v>
      </c>
      <c r="H641" s="160">
        <v>1</v>
      </c>
      <c r="I641" s="161"/>
      <c r="L641" s="157"/>
      <c r="M641" s="162"/>
      <c r="T641" s="163"/>
      <c r="AT641" s="158" t="s">
        <v>189</v>
      </c>
      <c r="AU641" s="158" t="s">
        <v>88</v>
      </c>
      <c r="AV641" s="13" t="s">
        <v>88</v>
      </c>
      <c r="AW641" s="13" t="s">
        <v>41</v>
      </c>
      <c r="AX641" s="13" t="s">
        <v>79</v>
      </c>
      <c r="AY641" s="158" t="s">
        <v>178</v>
      </c>
    </row>
    <row r="642" spans="2:65" s="13" customFormat="1" ht="10.199999999999999">
      <c r="B642" s="157"/>
      <c r="D642" s="151" t="s">
        <v>189</v>
      </c>
      <c r="E642" s="158" t="s">
        <v>32</v>
      </c>
      <c r="F642" s="159" t="s">
        <v>3957</v>
      </c>
      <c r="H642" s="160">
        <v>1</v>
      </c>
      <c r="I642" s="161"/>
      <c r="L642" s="157"/>
      <c r="M642" s="162"/>
      <c r="T642" s="163"/>
      <c r="AT642" s="158" t="s">
        <v>189</v>
      </c>
      <c r="AU642" s="158" t="s">
        <v>88</v>
      </c>
      <c r="AV642" s="13" t="s">
        <v>88</v>
      </c>
      <c r="AW642" s="13" t="s">
        <v>41</v>
      </c>
      <c r="AX642" s="13" t="s">
        <v>79</v>
      </c>
      <c r="AY642" s="158" t="s">
        <v>178</v>
      </c>
    </row>
    <row r="643" spans="2:65" s="13" customFormat="1" ht="10.199999999999999">
      <c r="B643" s="157"/>
      <c r="D643" s="151" t="s">
        <v>189</v>
      </c>
      <c r="E643" s="158" t="s">
        <v>32</v>
      </c>
      <c r="F643" s="159" t="s">
        <v>3958</v>
      </c>
      <c r="H643" s="160">
        <v>1</v>
      </c>
      <c r="I643" s="161"/>
      <c r="L643" s="157"/>
      <c r="M643" s="162"/>
      <c r="T643" s="163"/>
      <c r="AT643" s="158" t="s">
        <v>189</v>
      </c>
      <c r="AU643" s="158" t="s">
        <v>88</v>
      </c>
      <c r="AV643" s="13" t="s">
        <v>88</v>
      </c>
      <c r="AW643" s="13" t="s">
        <v>41</v>
      </c>
      <c r="AX643" s="13" t="s">
        <v>79</v>
      </c>
      <c r="AY643" s="158" t="s">
        <v>178</v>
      </c>
    </row>
    <row r="644" spans="2:65" s="13" customFormat="1" ht="10.199999999999999">
      <c r="B644" s="157"/>
      <c r="D644" s="151" t="s">
        <v>189</v>
      </c>
      <c r="E644" s="158" t="s">
        <v>32</v>
      </c>
      <c r="F644" s="159" t="s">
        <v>3959</v>
      </c>
      <c r="H644" s="160">
        <v>1</v>
      </c>
      <c r="I644" s="161"/>
      <c r="L644" s="157"/>
      <c r="M644" s="162"/>
      <c r="T644" s="163"/>
      <c r="AT644" s="158" t="s">
        <v>189</v>
      </c>
      <c r="AU644" s="158" t="s">
        <v>88</v>
      </c>
      <c r="AV644" s="13" t="s">
        <v>88</v>
      </c>
      <c r="AW644" s="13" t="s">
        <v>41</v>
      </c>
      <c r="AX644" s="13" t="s">
        <v>79</v>
      </c>
      <c r="AY644" s="158" t="s">
        <v>178</v>
      </c>
    </row>
    <row r="645" spans="2:65" s="14" customFormat="1" ht="10.199999999999999">
      <c r="B645" s="164"/>
      <c r="D645" s="151" t="s">
        <v>189</v>
      </c>
      <c r="E645" s="165" t="s">
        <v>32</v>
      </c>
      <c r="F645" s="166" t="s">
        <v>192</v>
      </c>
      <c r="H645" s="167">
        <v>7</v>
      </c>
      <c r="I645" s="168"/>
      <c r="L645" s="164"/>
      <c r="M645" s="169"/>
      <c r="T645" s="170"/>
      <c r="AT645" s="165" t="s">
        <v>189</v>
      </c>
      <c r="AU645" s="165" t="s">
        <v>88</v>
      </c>
      <c r="AV645" s="14" t="s">
        <v>185</v>
      </c>
      <c r="AW645" s="14" t="s">
        <v>41</v>
      </c>
      <c r="AX645" s="14" t="s">
        <v>86</v>
      </c>
      <c r="AY645" s="165" t="s">
        <v>178</v>
      </c>
    </row>
    <row r="646" spans="2:65" s="1" customFormat="1" ht="16.5" customHeight="1">
      <c r="B646" s="34"/>
      <c r="C646" s="171" t="s">
        <v>709</v>
      </c>
      <c r="D646" s="171" t="s">
        <v>398</v>
      </c>
      <c r="E646" s="172" t="s">
        <v>796</v>
      </c>
      <c r="F646" s="173" t="s">
        <v>797</v>
      </c>
      <c r="G646" s="174" t="s">
        <v>219</v>
      </c>
      <c r="H646" s="175">
        <v>7.14</v>
      </c>
      <c r="I646" s="176"/>
      <c r="J646" s="177">
        <f>ROUND(I646*H646,2)</f>
        <v>0</v>
      </c>
      <c r="K646" s="173" t="s">
        <v>184</v>
      </c>
      <c r="L646" s="178"/>
      <c r="M646" s="179" t="s">
        <v>32</v>
      </c>
      <c r="N646" s="180" t="s">
        <v>50</v>
      </c>
      <c r="P646" s="142">
        <f>O646*H646</f>
        <v>0</v>
      </c>
      <c r="Q646" s="142">
        <v>0.26200000000000001</v>
      </c>
      <c r="R646" s="142">
        <f>Q646*H646</f>
        <v>1.8706799999999999</v>
      </c>
      <c r="S646" s="142">
        <v>0</v>
      </c>
      <c r="T646" s="143">
        <f>S646*H646</f>
        <v>0</v>
      </c>
      <c r="AR646" s="144" t="s">
        <v>241</v>
      </c>
      <c r="AT646" s="144" t="s">
        <v>398</v>
      </c>
      <c r="AU646" s="144" t="s">
        <v>88</v>
      </c>
      <c r="AY646" s="18" t="s">
        <v>178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8" t="s">
        <v>86</v>
      </c>
      <c r="BK646" s="145">
        <f>ROUND(I646*H646,2)</f>
        <v>0</v>
      </c>
      <c r="BL646" s="18" t="s">
        <v>185</v>
      </c>
      <c r="BM646" s="144" t="s">
        <v>4041</v>
      </c>
    </row>
    <row r="647" spans="2:65" s="13" customFormat="1" ht="10.199999999999999">
      <c r="B647" s="157"/>
      <c r="D647" s="151" t="s">
        <v>189</v>
      </c>
      <c r="F647" s="159" t="s">
        <v>3783</v>
      </c>
      <c r="H647" s="160">
        <v>7.14</v>
      </c>
      <c r="I647" s="161"/>
      <c r="L647" s="157"/>
      <c r="M647" s="162"/>
      <c r="T647" s="163"/>
      <c r="AT647" s="158" t="s">
        <v>189</v>
      </c>
      <c r="AU647" s="158" t="s">
        <v>88</v>
      </c>
      <c r="AV647" s="13" t="s">
        <v>88</v>
      </c>
      <c r="AW647" s="13" t="s">
        <v>4</v>
      </c>
      <c r="AX647" s="13" t="s">
        <v>86</v>
      </c>
      <c r="AY647" s="158" t="s">
        <v>178</v>
      </c>
    </row>
    <row r="648" spans="2:65" s="1" customFormat="1" ht="24.15" customHeight="1">
      <c r="B648" s="34"/>
      <c r="C648" s="171" t="s">
        <v>713</v>
      </c>
      <c r="D648" s="171" t="s">
        <v>398</v>
      </c>
      <c r="E648" s="172" t="s">
        <v>772</v>
      </c>
      <c r="F648" s="173" t="s">
        <v>773</v>
      </c>
      <c r="G648" s="174" t="s">
        <v>219</v>
      </c>
      <c r="H648" s="175">
        <v>7</v>
      </c>
      <c r="I648" s="176"/>
      <c r="J648" s="177">
        <f>ROUND(I648*H648,2)</f>
        <v>0</v>
      </c>
      <c r="K648" s="173" t="s">
        <v>184</v>
      </c>
      <c r="L648" s="178"/>
      <c r="M648" s="179" t="s">
        <v>32</v>
      </c>
      <c r="N648" s="180" t="s">
        <v>50</v>
      </c>
      <c r="P648" s="142">
        <f>O648*H648</f>
        <v>0</v>
      </c>
      <c r="Q648" s="142">
        <v>2E-3</v>
      </c>
      <c r="R648" s="142">
        <f>Q648*H648</f>
        <v>1.4E-2</v>
      </c>
      <c r="S648" s="142">
        <v>0</v>
      </c>
      <c r="T648" s="143">
        <f>S648*H648</f>
        <v>0</v>
      </c>
      <c r="AR648" s="144" t="s">
        <v>241</v>
      </c>
      <c r="AT648" s="144" t="s">
        <v>398</v>
      </c>
      <c r="AU648" s="144" t="s">
        <v>88</v>
      </c>
      <c r="AY648" s="18" t="s">
        <v>178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8" t="s">
        <v>86</v>
      </c>
      <c r="BK648" s="145">
        <f>ROUND(I648*H648,2)</f>
        <v>0</v>
      </c>
      <c r="BL648" s="18" t="s">
        <v>185</v>
      </c>
      <c r="BM648" s="144" t="s">
        <v>4042</v>
      </c>
    </row>
    <row r="649" spans="2:65" s="1" customFormat="1" ht="24.15" customHeight="1">
      <c r="B649" s="34"/>
      <c r="C649" s="133" t="s">
        <v>723</v>
      </c>
      <c r="D649" s="133" t="s">
        <v>180</v>
      </c>
      <c r="E649" s="134" t="s">
        <v>1723</v>
      </c>
      <c r="F649" s="135" t="s">
        <v>1724</v>
      </c>
      <c r="G649" s="136" t="s">
        <v>219</v>
      </c>
      <c r="H649" s="137">
        <v>10</v>
      </c>
      <c r="I649" s="138"/>
      <c r="J649" s="139">
        <f>ROUND(I649*H649,2)</f>
        <v>0</v>
      </c>
      <c r="K649" s="135" t="s">
        <v>184</v>
      </c>
      <c r="L649" s="34"/>
      <c r="M649" s="140" t="s">
        <v>32</v>
      </c>
      <c r="N649" s="141" t="s">
        <v>50</v>
      </c>
      <c r="P649" s="142">
        <f>O649*H649</f>
        <v>0</v>
      </c>
      <c r="Q649" s="142">
        <v>9.8899999999999995E-3</v>
      </c>
      <c r="R649" s="142">
        <f>Q649*H649</f>
        <v>9.8899999999999988E-2</v>
      </c>
      <c r="S649" s="142">
        <v>0</v>
      </c>
      <c r="T649" s="143">
        <f>S649*H649</f>
        <v>0</v>
      </c>
      <c r="AR649" s="144" t="s">
        <v>185</v>
      </c>
      <c r="AT649" s="144" t="s">
        <v>180</v>
      </c>
      <c r="AU649" s="144" t="s">
        <v>88</v>
      </c>
      <c r="AY649" s="18" t="s">
        <v>178</v>
      </c>
      <c r="BE649" s="145">
        <f>IF(N649="základní",J649,0)</f>
        <v>0</v>
      </c>
      <c r="BF649" s="145">
        <f>IF(N649="snížená",J649,0)</f>
        <v>0</v>
      </c>
      <c r="BG649" s="145">
        <f>IF(N649="zákl. přenesená",J649,0)</f>
        <v>0</v>
      </c>
      <c r="BH649" s="145">
        <f>IF(N649="sníž. přenesená",J649,0)</f>
        <v>0</v>
      </c>
      <c r="BI649" s="145">
        <f>IF(N649="nulová",J649,0)</f>
        <v>0</v>
      </c>
      <c r="BJ649" s="18" t="s">
        <v>86</v>
      </c>
      <c r="BK649" s="145">
        <f>ROUND(I649*H649,2)</f>
        <v>0</v>
      </c>
      <c r="BL649" s="18" t="s">
        <v>185</v>
      </c>
      <c r="BM649" s="144" t="s">
        <v>4043</v>
      </c>
    </row>
    <row r="650" spans="2:65" s="1" customFormat="1" ht="10.199999999999999">
      <c r="B650" s="34"/>
      <c r="D650" s="146" t="s">
        <v>187</v>
      </c>
      <c r="F650" s="147" t="s">
        <v>1726</v>
      </c>
      <c r="I650" s="148"/>
      <c r="L650" s="34"/>
      <c r="M650" s="149"/>
      <c r="T650" s="55"/>
      <c r="AT650" s="18" t="s">
        <v>187</v>
      </c>
      <c r="AU650" s="18" t="s">
        <v>88</v>
      </c>
    </row>
    <row r="651" spans="2:65" s="12" customFormat="1" ht="10.199999999999999">
      <c r="B651" s="150"/>
      <c r="D651" s="151" t="s">
        <v>189</v>
      </c>
      <c r="E651" s="152" t="s">
        <v>32</v>
      </c>
      <c r="F651" s="153" t="s">
        <v>190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88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2" customFormat="1" ht="10.199999999999999">
      <c r="B652" s="150"/>
      <c r="D652" s="151" t="s">
        <v>189</v>
      </c>
      <c r="E652" s="152" t="s">
        <v>32</v>
      </c>
      <c r="F652" s="153" t="s">
        <v>3821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88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2" customFormat="1" ht="10.199999999999999">
      <c r="B653" s="150"/>
      <c r="D653" s="151" t="s">
        <v>189</v>
      </c>
      <c r="E653" s="152" t="s">
        <v>32</v>
      </c>
      <c r="F653" s="153" t="s">
        <v>3822</v>
      </c>
      <c r="H653" s="152" t="s">
        <v>32</v>
      </c>
      <c r="I653" s="154"/>
      <c r="L653" s="150"/>
      <c r="M653" s="155"/>
      <c r="T653" s="156"/>
      <c r="AT653" s="152" t="s">
        <v>189</v>
      </c>
      <c r="AU653" s="152" t="s">
        <v>88</v>
      </c>
      <c r="AV653" s="12" t="s">
        <v>86</v>
      </c>
      <c r="AW653" s="12" t="s">
        <v>41</v>
      </c>
      <c r="AX653" s="12" t="s">
        <v>79</v>
      </c>
      <c r="AY653" s="152" t="s">
        <v>178</v>
      </c>
    </row>
    <row r="654" spans="2:65" s="12" customFormat="1" ht="10.199999999999999">
      <c r="B654" s="150"/>
      <c r="D654" s="151" t="s">
        <v>189</v>
      </c>
      <c r="E654" s="152" t="s">
        <v>32</v>
      </c>
      <c r="F654" s="153" t="s">
        <v>475</v>
      </c>
      <c r="H654" s="152" t="s">
        <v>32</v>
      </c>
      <c r="I654" s="154"/>
      <c r="L654" s="150"/>
      <c r="M654" s="155"/>
      <c r="T654" s="156"/>
      <c r="AT654" s="152" t="s">
        <v>189</v>
      </c>
      <c r="AU654" s="152" t="s">
        <v>88</v>
      </c>
      <c r="AV654" s="12" t="s">
        <v>86</v>
      </c>
      <c r="AW654" s="12" t="s">
        <v>41</v>
      </c>
      <c r="AX654" s="12" t="s">
        <v>79</v>
      </c>
      <c r="AY654" s="152" t="s">
        <v>178</v>
      </c>
    </row>
    <row r="655" spans="2:65" s="13" customFormat="1" ht="10.199999999999999">
      <c r="B655" s="157"/>
      <c r="D655" s="151" t="s">
        <v>189</v>
      </c>
      <c r="E655" s="158" t="s">
        <v>32</v>
      </c>
      <c r="F655" s="159" t="s">
        <v>3947</v>
      </c>
      <c r="H655" s="160">
        <v>1</v>
      </c>
      <c r="I655" s="161"/>
      <c r="L655" s="157"/>
      <c r="M655" s="162"/>
      <c r="T655" s="163"/>
      <c r="AT655" s="158" t="s">
        <v>189</v>
      </c>
      <c r="AU655" s="158" t="s">
        <v>88</v>
      </c>
      <c r="AV655" s="13" t="s">
        <v>88</v>
      </c>
      <c r="AW655" s="13" t="s">
        <v>41</v>
      </c>
      <c r="AX655" s="13" t="s">
        <v>79</v>
      </c>
      <c r="AY655" s="158" t="s">
        <v>178</v>
      </c>
    </row>
    <row r="656" spans="2:65" s="13" customFormat="1" ht="10.199999999999999">
      <c r="B656" s="157"/>
      <c r="D656" s="151" t="s">
        <v>189</v>
      </c>
      <c r="E656" s="158" t="s">
        <v>32</v>
      </c>
      <c r="F656" s="159" t="s">
        <v>3942</v>
      </c>
      <c r="H656" s="160">
        <v>1</v>
      </c>
      <c r="I656" s="161"/>
      <c r="L656" s="157"/>
      <c r="M656" s="162"/>
      <c r="T656" s="163"/>
      <c r="AT656" s="158" t="s">
        <v>189</v>
      </c>
      <c r="AU656" s="158" t="s">
        <v>88</v>
      </c>
      <c r="AV656" s="13" t="s">
        <v>88</v>
      </c>
      <c r="AW656" s="13" t="s">
        <v>41</v>
      </c>
      <c r="AX656" s="13" t="s">
        <v>79</v>
      </c>
      <c r="AY656" s="158" t="s">
        <v>178</v>
      </c>
    </row>
    <row r="657" spans="2:65" s="13" customFormat="1" ht="10.199999999999999">
      <c r="B657" s="157"/>
      <c r="D657" s="151" t="s">
        <v>189</v>
      </c>
      <c r="E657" s="158" t="s">
        <v>32</v>
      </c>
      <c r="F657" s="159" t="s">
        <v>3943</v>
      </c>
      <c r="H657" s="160">
        <v>1</v>
      </c>
      <c r="I657" s="161"/>
      <c r="L657" s="157"/>
      <c r="M657" s="162"/>
      <c r="T657" s="163"/>
      <c r="AT657" s="158" t="s">
        <v>189</v>
      </c>
      <c r="AU657" s="158" t="s">
        <v>88</v>
      </c>
      <c r="AV657" s="13" t="s">
        <v>88</v>
      </c>
      <c r="AW657" s="13" t="s">
        <v>41</v>
      </c>
      <c r="AX657" s="13" t="s">
        <v>79</v>
      </c>
      <c r="AY657" s="158" t="s">
        <v>178</v>
      </c>
    </row>
    <row r="658" spans="2:65" s="13" customFormat="1" ht="10.199999999999999">
      <c r="B658" s="157"/>
      <c r="D658" s="151" t="s">
        <v>189</v>
      </c>
      <c r="E658" s="158" t="s">
        <v>32</v>
      </c>
      <c r="F658" s="159" t="s">
        <v>3948</v>
      </c>
      <c r="H658" s="160">
        <v>1</v>
      </c>
      <c r="I658" s="161"/>
      <c r="L658" s="157"/>
      <c r="M658" s="162"/>
      <c r="T658" s="163"/>
      <c r="AT658" s="158" t="s">
        <v>189</v>
      </c>
      <c r="AU658" s="158" t="s">
        <v>88</v>
      </c>
      <c r="AV658" s="13" t="s">
        <v>88</v>
      </c>
      <c r="AW658" s="13" t="s">
        <v>41</v>
      </c>
      <c r="AX658" s="13" t="s">
        <v>79</v>
      </c>
      <c r="AY658" s="158" t="s">
        <v>178</v>
      </c>
    </row>
    <row r="659" spans="2:65" s="13" customFormat="1" ht="10.199999999999999">
      <c r="B659" s="157"/>
      <c r="D659" s="151" t="s">
        <v>189</v>
      </c>
      <c r="E659" s="158" t="s">
        <v>32</v>
      </c>
      <c r="F659" s="159" t="s">
        <v>3956</v>
      </c>
      <c r="H659" s="160">
        <v>1</v>
      </c>
      <c r="I659" s="161"/>
      <c r="L659" s="157"/>
      <c r="M659" s="162"/>
      <c r="T659" s="163"/>
      <c r="AT659" s="158" t="s">
        <v>189</v>
      </c>
      <c r="AU659" s="158" t="s">
        <v>88</v>
      </c>
      <c r="AV659" s="13" t="s">
        <v>88</v>
      </c>
      <c r="AW659" s="13" t="s">
        <v>41</v>
      </c>
      <c r="AX659" s="13" t="s">
        <v>79</v>
      </c>
      <c r="AY659" s="158" t="s">
        <v>178</v>
      </c>
    </row>
    <row r="660" spans="2:65" s="13" customFormat="1" ht="10.199999999999999">
      <c r="B660" s="157"/>
      <c r="D660" s="151" t="s">
        <v>189</v>
      </c>
      <c r="E660" s="158" t="s">
        <v>32</v>
      </c>
      <c r="F660" s="159" t="s">
        <v>4040</v>
      </c>
      <c r="H660" s="160">
        <v>1</v>
      </c>
      <c r="I660" s="161"/>
      <c r="L660" s="157"/>
      <c r="M660" s="162"/>
      <c r="T660" s="163"/>
      <c r="AT660" s="158" t="s">
        <v>189</v>
      </c>
      <c r="AU660" s="158" t="s">
        <v>88</v>
      </c>
      <c r="AV660" s="13" t="s">
        <v>88</v>
      </c>
      <c r="AW660" s="13" t="s">
        <v>41</v>
      </c>
      <c r="AX660" s="13" t="s">
        <v>79</v>
      </c>
      <c r="AY660" s="158" t="s">
        <v>178</v>
      </c>
    </row>
    <row r="661" spans="2:65" s="13" customFormat="1" ht="10.199999999999999">
      <c r="B661" s="157"/>
      <c r="D661" s="151" t="s">
        <v>189</v>
      </c>
      <c r="E661" s="158" t="s">
        <v>32</v>
      </c>
      <c r="F661" s="159" t="s">
        <v>3957</v>
      </c>
      <c r="H661" s="160">
        <v>1</v>
      </c>
      <c r="I661" s="161"/>
      <c r="L661" s="157"/>
      <c r="M661" s="162"/>
      <c r="T661" s="163"/>
      <c r="AT661" s="158" t="s">
        <v>189</v>
      </c>
      <c r="AU661" s="158" t="s">
        <v>88</v>
      </c>
      <c r="AV661" s="13" t="s">
        <v>88</v>
      </c>
      <c r="AW661" s="13" t="s">
        <v>41</v>
      </c>
      <c r="AX661" s="13" t="s">
        <v>79</v>
      </c>
      <c r="AY661" s="158" t="s">
        <v>178</v>
      </c>
    </row>
    <row r="662" spans="2:65" s="13" customFormat="1" ht="10.199999999999999">
      <c r="B662" s="157"/>
      <c r="D662" s="151" t="s">
        <v>189</v>
      </c>
      <c r="E662" s="158" t="s">
        <v>32</v>
      </c>
      <c r="F662" s="159" t="s">
        <v>3958</v>
      </c>
      <c r="H662" s="160">
        <v>1</v>
      </c>
      <c r="I662" s="161"/>
      <c r="L662" s="157"/>
      <c r="M662" s="162"/>
      <c r="T662" s="163"/>
      <c r="AT662" s="158" t="s">
        <v>189</v>
      </c>
      <c r="AU662" s="158" t="s">
        <v>88</v>
      </c>
      <c r="AV662" s="13" t="s">
        <v>88</v>
      </c>
      <c r="AW662" s="13" t="s">
        <v>41</v>
      </c>
      <c r="AX662" s="13" t="s">
        <v>79</v>
      </c>
      <c r="AY662" s="158" t="s">
        <v>178</v>
      </c>
    </row>
    <row r="663" spans="2:65" s="13" customFormat="1" ht="10.199999999999999">
      <c r="B663" s="157"/>
      <c r="D663" s="151" t="s">
        <v>189</v>
      </c>
      <c r="E663" s="158" t="s">
        <v>32</v>
      </c>
      <c r="F663" s="159" t="s">
        <v>3959</v>
      </c>
      <c r="H663" s="160">
        <v>1</v>
      </c>
      <c r="I663" s="161"/>
      <c r="L663" s="157"/>
      <c r="M663" s="162"/>
      <c r="T663" s="163"/>
      <c r="AT663" s="158" t="s">
        <v>189</v>
      </c>
      <c r="AU663" s="158" t="s">
        <v>88</v>
      </c>
      <c r="AV663" s="13" t="s">
        <v>88</v>
      </c>
      <c r="AW663" s="13" t="s">
        <v>41</v>
      </c>
      <c r="AX663" s="13" t="s">
        <v>79</v>
      </c>
      <c r="AY663" s="158" t="s">
        <v>178</v>
      </c>
    </row>
    <row r="664" spans="2:65" s="13" customFormat="1" ht="10.199999999999999">
      <c r="B664" s="157"/>
      <c r="D664" s="151" t="s">
        <v>189</v>
      </c>
      <c r="E664" s="158" t="s">
        <v>32</v>
      </c>
      <c r="F664" s="159" t="s">
        <v>3960</v>
      </c>
      <c r="H664" s="160">
        <v>1</v>
      </c>
      <c r="I664" s="161"/>
      <c r="L664" s="157"/>
      <c r="M664" s="162"/>
      <c r="T664" s="163"/>
      <c r="AT664" s="158" t="s">
        <v>189</v>
      </c>
      <c r="AU664" s="158" t="s">
        <v>88</v>
      </c>
      <c r="AV664" s="13" t="s">
        <v>88</v>
      </c>
      <c r="AW664" s="13" t="s">
        <v>41</v>
      </c>
      <c r="AX664" s="13" t="s">
        <v>79</v>
      </c>
      <c r="AY664" s="158" t="s">
        <v>178</v>
      </c>
    </row>
    <row r="665" spans="2:65" s="14" customFormat="1" ht="10.199999999999999">
      <c r="B665" s="164"/>
      <c r="D665" s="151" t="s">
        <v>189</v>
      </c>
      <c r="E665" s="165" t="s">
        <v>32</v>
      </c>
      <c r="F665" s="166" t="s">
        <v>192</v>
      </c>
      <c r="H665" s="167">
        <v>10</v>
      </c>
      <c r="I665" s="168"/>
      <c r="L665" s="164"/>
      <c r="M665" s="169"/>
      <c r="T665" s="170"/>
      <c r="AT665" s="165" t="s">
        <v>189</v>
      </c>
      <c r="AU665" s="165" t="s">
        <v>88</v>
      </c>
      <c r="AV665" s="14" t="s">
        <v>185</v>
      </c>
      <c r="AW665" s="14" t="s">
        <v>41</v>
      </c>
      <c r="AX665" s="14" t="s">
        <v>86</v>
      </c>
      <c r="AY665" s="165" t="s">
        <v>178</v>
      </c>
    </row>
    <row r="666" spans="2:65" s="1" customFormat="1" ht="16.5" customHeight="1">
      <c r="B666" s="34"/>
      <c r="C666" s="171" t="s">
        <v>727</v>
      </c>
      <c r="D666" s="171" t="s">
        <v>398</v>
      </c>
      <c r="E666" s="172" t="s">
        <v>1732</v>
      </c>
      <c r="F666" s="173" t="s">
        <v>1733</v>
      </c>
      <c r="G666" s="174" t="s">
        <v>219</v>
      </c>
      <c r="H666" s="175">
        <v>10.199999999999999</v>
      </c>
      <c r="I666" s="176"/>
      <c r="J666" s="177">
        <f>ROUND(I666*H666,2)</f>
        <v>0</v>
      </c>
      <c r="K666" s="173" t="s">
        <v>184</v>
      </c>
      <c r="L666" s="178"/>
      <c r="M666" s="179" t="s">
        <v>32</v>
      </c>
      <c r="N666" s="180" t="s">
        <v>50</v>
      </c>
      <c r="P666" s="142">
        <f>O666*H666</f>
        <v>0</v>
      </c>
      <c r="Q666" s="142">
        <v>0.52600000000000002</v>
      </c>
      <c r="R666" s="142">
        <f>Q666*H666</f>
        <v>5.3651999999999997</v>
      </c>
      <c r="S666" s="142">
        <v>0</v>
      </c>
      <c r="T666" s="143">
        <f>S666*H666</f>
        <v>0</v>
      </c>
      <c r="AR666" s="144" t="s">
        <v>241</v>
      </c>
      <c r="AT666" s="144" t="s">
        <v>398</v>
      </c>
      <c r="AU666" s="144" t="s">
        <v>88</v>
      </c>
      <c r="AY666" s="18" t="s">
        <v>178</v>
      </c>
      <c r="BE666" s="145">
        <f>IF(N666="základní",J666,0)</f>
        <v>0</v>
      </c>
      <c r="BF666" s="145">
        <f>IF(N666="snížená",J666,0)</f>
        <v>0</v>
      </c>
      <c r="BG666" s="145">
        <f>IF(N666="zákl. přenesená",J666,0)</f>
        <v>0</v>
      </c>
      <c r="BH666" s="145">
        <f>IF(N666="sníž. přenesená",J666,0)</f>
        <v>0</v>
      </c>
      <c r="BI666" s="145">
        <f>IF(N666="nulová",J666,0)</f>
        <v>0</v>
      </c>
      <c r="BJ666" s="18" t="s">
        <v>86</v>
      </c>
      <c r="BK666" s="145">
        <f>ROUND(I666*H666,2)</f>
        <v>0</v>
      </c>
      <c r="BL666" s="18" t="s">
        <v>185</v>
      </c>
      <c r="BM666" s="144" t="s">
        <v>4044</v>
      </c>
    </row>
    <row r="667" spans="2:65" s="13" customFormat="1" ht="10.199999999999999">
      <c r="B667" s="157"/>
      <c r="D667" s="151" t="s">
        <v>189</v>
      </c>
      <c r="F667" s="159" t="s">
        <v>2975</v>
      </c>
      <c r="H667" s="160">
        <v>10.199999999999999</v>
      </c>
      <c r="I667" s="161"/>
      <c r="L667" s="157"/>
      <c r="M667" s="162"/>
      <c r="T667" s="163"/>
      <c r="AT667" s="158" t="s">
        <v>189</v>
      </c>
      <c r="AU667" s="158" t="s">
        <v>88</v>
      </c>
      <c r="AV667" s="13" t="s">
        <v>88</v>
      </c>
      <c r="AW667" s="13" t="s">
        <v>4</v>
      </c>
      <c r="AX667" s="13" t="s">
        <v>86</v>
      </c>
      <c r="AY667" s="158" t="s">
        <v>178</v>
      </c>
    </row>
    <row r="668" spans="2:65" s="1" customFormat="1" ht="24.15" customHeight="1">
      <c r="B668" s="34"/>
      <c r="C668" s="171" t="s">
        <v>733</v>
      </c>
      <c r="D668" s="171" t="s">
        <v>398</v>
      </c>
      <c r="E668" s="172" t="s">
        <v>772</v>
      </c>
      <c r="F668" s="173" t="s">
        <v>773</v>
      </c>
      <c r="G668" s="174" t="s">
        <v>219</v>
      </c>
      <c r="H668" s="175">
        <v>10</v>
      </c>
      <c r="I668" s="176"/>
      <c r="J668" s="177">
        <f>ROUND(I668*H668,2)</f>
        <v>0</v>
      </c>
      <c r="K668" s="173" t="s">
        <v>184</v>
      </c>
      <c r="L668" s="178"/>
      <c r="M668" s="179" t="s">
        <v>32</v>
      </c>
      <c r="N668" s="180" t="s">
        <v>50</v>
      </c>
      <c r="P668" s="142">
        <f>O668*H668</f>
        <v>0</v>
      </c>
      <c r="Q668" s="142">
        <v>2E-3</v>
      </c>
      <c r="R668" s="142">
        <f>Q668*H668</f>
        <v>0.02</v>
      </c>
      <c r="S668" s="142">
        <v>0</v>
      </c>
      <c r="T668" s="143">
        <f>S668*H668</f>
        <v>0</v>
      </c>
      <c r="AR668" s="144" t="s">
        <v>241</v>
      </c>
      <c r="AT668" s="144" t="s">
        <v>398</v>
      </c>
      <c r="AU668" s="144" t="s">
        <v>88</v>
      </c>
      <c r="AY668" s="18" t="s">
        <v>178</v>
      </c>
      <c r="BE668" s="145">
        <f>IF(N668="základní",J668,0)</f>
        <v>0</v>
      </c>
      <c r="BF668" s="145">
        <f>IF(N668="snížená",J668,0)</f>
        <v>0</v>
      </c>
      <c r="BG668" s="145">
        <f>IF(N668="zákl. přenesená",J668,0)</f>
        <v>0</v>
      </c>
      <c r="BH668" s="145">
        <f>IF(N668="sníž. přenesená",J668,0)</f>
        <v>0</v>
      </c>
      <c r="BI668" s="145">
        <f>IF(N668="nulová",J668,0)</f>
        <v>0</v>
      </c>
      <c r="BJ668" s="18" t="s">
        <v>86</v>
      </c>
      <c r="BK668" s="145">
        <f>ROUND(I668*H668,2)</f>
        <v>0</v>
      </c>
      <c r="BL668" s="18" t="s">
        <v>185</v>
      </c>
      <c r="BM668" s="144" t="s">
        <v>4045</v>
      </c>
    </row>
    <row r="669" spans="2:65" s="1" customFormat="1" ht="24.15" customHeight="1">
      <c r="B669" s="34"/>
      <c r="C669" s="133" t="s">
        <v>737</v>
      </c>
      <c r="D669" s="133" t="s">
        <v>180</v>
      </c>
      <c r="E669" s="134" t="s">
        <v>816</v>
      </c>
      <c r="F669" s="135" t="s">
        <v>817</v>
      </c>
      <c r="G669" s="136" t="s">
        <v>219</v>
      </c>
      <c r="H669" s="137">
        <v>10</v>
      </c>
      <c r="I669" s="138"/>
      <c r="J669" s="139">
        <f>ROUND(I669*H669,2)</f>
        <v>0</v>
      </c>
      <c r="K669" s="135" t="s">
        <v>184</v>
      </c>
      <c r="L669" s="34"/>
      <c r="M669" s="140" t="s">
        <v>32</v>
      </c>
      <c r="N669" s="141" t="s">
        <v>50</v>
      </c>
      <c r="P669" s="142">
        <f>O669*H669</f>
        <v>0</v>
      </c>
      <c r="Q669" s="142">
        <v>1.218E-2</v>
      </c>
      <c r="R669" s="142">
        <f>Q669*H669</f>
        <v>0.12179999999999999</v>
      </c>
      <c r="S669" s="142">
        <v>0</v>
      </c>
      <c r="T669" s="143">
        <f>S669*H669</f>
        <v>0</v>
      </c>
      <c r="AR669" s="144" t="s">
        <v>185</v>
      </c>
      <c r="AT669" s="144" t="s">
        <v>180</v>
      </c>
      <c r="AU669" s="144" t="s">
        <v>88</v>
      </c>
      <c r="AY669" s="18" t="s">
        <v>178</v>
      </c>
      <c r="BE669" s="145">
        <f>IF(N669="základní",J669,0)</f>
        <v>0</v>
      </c>
      <c r="BF669" s="145">
        <f>IF(N669="snížená",J669,0)</f>
        <v>0</v>
      </c>
      <c r="BG669" s="145">
        <f>IF(N669="zákl. přenesená",J669,0)</f>
        <v>0</v>
      </c>
      <c r="BH669" s="145">
        <f>IF(N669="sníž. přenesená",J669,0)</f>
        <v>0</v>
      </c>
      <c r="BI669" s="145">
        <f>IF(N669="nulová",J669,0)</f>
        <v>0</v>
      </c>
      <c r="BJ669" s="18" t="s">
        <v>86</v>
      </c>
      <c r="BK669" s="145">
        <f>ROUND(I669*H669,2)</f>
        <v>0</v>
      </c>
      <c r="BL669" s="18" t="s">
        <v>185</v>
      </c>
      <c r="BM669" s="144" t="s">
        <v>4046</v>
      </c>
    </row>
    <row r="670" spans="2:65" s="1" customFormat="1" ht="10.199999999999999">
      <c r="B670" s="34"/>
      <c r="D670" s="146" t="s">
        <v>187</v>
      </c>
      <c r="F670" s="147" t="s">
        <v>819</v>
      </c>
      <c r="I670" s="148"/>
      <c r="L670" s="34"/>
      <c r="M670" s="149"/>
      <c r="T670" s="55"/>
      <c r="AT670" s="18" t="s">
        <v>187</v>
      </c>
      <c r="AU670" s="18" t="s">
        <v>88</v>
      </c>
    </row>
    <row r="671" spans="2:65" s="12" customFormat="1" ht="10.199999999999999">
      <c r="B671" s="150"/>
      <c r="D671" s="151" t="s">
        <v>189</v>
      </c>
      <c r="E671" s="152" t="s">
        <v>32</v>
      </c>
      <c r="F671" s="153" t="s">
        <v>190</v>
      </c>
      <c r="H671" s="152" t="s">
        <v>32</v>
      </c>
      <c r="I671" s="154"/>
      <c r="L671" s="150"/>
      <c r="M671" s="155"/>
      <c r="T671" s="156"/>
      <c r="AT671" s="152" t="s">
        <v>189</v>
      </c>
      <c r="AU671" s="152" t="s">
        <v>88</v>
      </c>
      <c r="AV671" s="12" t="s">
        <v>86</v>
      </c>
      <c r="AW671" s="12" t="s">
        <v>41</v>
      </c>
      <c r="AX671" s="12" t="s">
        <v>79</v>
      </c>
      <c r="AY671" s="152" t="s">
        <v>178</v>
      </c>
    </row>
    <row r="672" spans="2:65" s="12" customFormat="1" ht="10.199999999999999">
      <c r="B672" s="150"/>
      <c r="D672" s="151" t="s">
        <v>189</v>
      </c>
      <c r="E672" s="152" t="s">
        <v>32</v>
      </c>
      <c r="F672" s="153" t="s">
        <v>3821</v>
      </c>
      <c r="H672" s="152" t="s">
        <v>32</v>
      </c>
      <c r="I672" s="154"/>
      <c r="L672" s="150"/>
      <c r="M672" s="155"/>
      <c r="T672" s="156"/>
      <c r="AT672" s="152" t="s">
        <v>189</v>
      </c>
      <c r="AU672" s="152" t="s">
        <v>88</v>
      </c>
      <c r="AV672" s="12" t="s">
        <v>86</v>
      </c>
      <c r="AW672" s="12" t="s">
        <v>41</v>
      </c>
      <c r="AX672" s="12" t="s">
        <v>79</v>
      </c>
      <c r="AY672" s="152" t="s">
        <v>178</v>
      </c>
    </row>
    <row r="673" spans="2:65" s="12" customFormat="1" ht="10.199999999999999">
      <c r="B673" s="150"/>
      <c r="D673" s="151" t="s">
        <v>189</v>
      </c>
      <c r="E673" s="152" t="s">
        <v>32</v>
      </c>
      <c r="F673" s="153" t="s">
        <v>3822</v>
      </c>
      <c r="H673" s="152" t="s">
        <v>32</v>
      </c>
      <c r="I673" s="154"/>
      <c r="L673" s="150"/>
      <c r="M673" s="155"/>
      <c r="T673" s="156"/>
      <c r="AT673" s="152" t="s">
        <v>189</v>
      </c>
      <c r="AU673" s="152" t="s">
        <v>88</v>
      </c>
      <c r="AV673" s="12" t="s">
        <v>86</v>
      </c>
      <c r="AW673" s="12" t="s">
        <v>41</v>
      </c>
      <c r="AX673" s="12" t="s">
        <v>79</v>
      </c>
      <c r="AY673" s="152" t="s">
        <v>178</v>
      </c>
    </row>
    <row r="674" spans="2:65" s="12" customFormat="1" ht="10.199999999999999">
      <c r="B674" s="150"/>
      <c r="D674" s="151" t="s">
        <v>189</v>
      </c>
      <c r="E674" s="152" t="s">
        <v>32</v>
      </c>
      <c r="F674" s="153" t="s">
        <v>475</v>
      </c>
      <c r="H674" s="152" t="s">
        <v>32</v>
      </c>
      <c r="I674" s="154"/>
      <c r="L674" s="150"/>
      <c r="M674" s="155"/>
      <c r="T674" s="156"/>
      <c r="AT674" s="152" t="s">
        <v>189</v>
      </c>
      <c r="AU674" s="152" t="s">
        <v>88</v>
      </c>
      <c r="AV674" s="12" t="s">
        <v>86</v>
      </c>
      <c r="AW674" s="12" t="s">
        <v>41</v>
      </c>
      <c r="AX674" s="12" t="s">
        <v>79</v>
      </c>
      <c r="AY674" s="152" t="s">
        <v>178</v>
      </c>
    </row>
    <row r="675" spans="2:65" s="13" customFormat="1" ht="10.199999999999999">
      <c r="B675" s="157"/>
      <c r="D675" s="151" t="s">
        <v>189</v>
      </c>
      <c r="E675" s="158" t="s">
        <v>32</v>
      </c>
      <c r="F675" s="159" t="s">
        <v>4047</v>
      </c>
      <c r="H675" s="160">
        <v>10</v>
      </c>
      <c r="I675" s="161"/>
      <c r="L675" s="157"/>
      <c r="M675" s="162"/>
      <c r="T675" s="163"/>
      <c r="AT675" s="158" t="s">
        <v>189</v>
      </c>
      <c r="AU675" s="158" t="s">
        <v>88</v>
      </c>
      <c r="AV675" s="13" t="s">
        <v>88</v>
      </c>
      <c r="AW675" s="13" t="s">
        <v>41</v>
      </c>
      <c r="AX675" s="13" t="s">
        <v>79</v>
      </c>
      <c r="AY675" s="158" t="s">
        <v>178</v>
      </c>
    </row>
    <row r="676" spans="2:65" s="15" customFormat="1" ht="10.199999999999999">
      <c r="B676" s="181"/>
      <c r="D676" s="151" t="s">
        <v>189</v>
      </c>
      <c r="E676" s="182" t="s">
        <v>32</v>
      </c>
      <c r="F676" s="183" t="s">
        <v>479</v>
      </c>
      <c r="H676" s="184">
        <v>10</v>
      </c>
      <c r="I676" s="185"/>
      <c r="L676" s="181"/>
      <c r="M676" s="186"/>
      <c r="T676" s="187"/>
      <c r="AT676" s="182" t="s">
        <v>189</v>
      </c>
      <c r="AU676" s="182" t="s">
        <v>88</v>
      </c>
      <c r="AV676" s="15" t="s">
        <v>199</v>
      </c>
      <c r="AW676" s="15" t="s">
        <v>41</v>
      </c>
      <c r="AX676" s="15" t="s">
        <v>79</v>
      </c>
      <c r="AY676" s="182" t="s">
        <v>178</v>
      </c>
    </row>
    <row r="677" spans="2:65" s="14" customFormat="1" ht="10.199999999999999">
      <c r="B677" s="164"/>
      <c r="D677" s="151" t="s">
        <v>189</v>
      </c>
      <c r="E677" s="165" t="s">
        <v>32</v>
      </c>
      <c r="F677" s="166" t="s">
        <v>192</v>
      </c>
      <c r="H677" s="167">
        <v>10</v>
      </c>
      <c r="I677" s="168"/>
      <c r="L677" s="164"/>
      <c r="M677" s="169"/>
      <c r="T677" s="170"/>
      <c r="AT677" s="165" t="s">
        <v>189</v>
      </c>
      <c r="AU677" s="165" t="s">
        <v>88</v>
      </c>
      <c r="AV677" s="14" t="s">
        <v>185</v>
      </c>
      <c r="AW677" s="14" t="s">
        <v>41</v>
      </c>
      <c r="AX677" s="14" t="s">
        <v>86</v>
      </c>
      <c r="AY677" s="165" t="s">
        <v>178</v>
      </c>
    </row>
    <row r="678" spans="2:65" s="1" customFormat="1" ht="24.15" customHeight="1">
      <c r="B678" s="34"/>
      <c r="C678" s="171" t="s">
        <v>741</v>
      </c>
      <c r="D678" s="171" t="s">
        <v>398</v>
      </c>
      <c r="E678" s="172" t="s">
        <v>821</v>
      </c>
      <c r="F678" s="173" t="s">
        <v>822</v>
      </c>
      <c r="G678" s="174" t="s">
        <v>219</v>
      </c>
      <c r="H678" s="175">
        <v>10.199999999999999</v>
      </c>
      <c r="I678" s="176"/>
      <c r="J678" s="177">
        <f>ROUND(I678*H678,2)</f>
        <v>0</v>
      </c>
      <c r="K678" s="173" t="s">
        <v>184</v>
      </c>
      <c r="L678" s="178"/>
      <c r="M678" s="179" t="s">
        <v>32</v>
      </c>
      <c r="N678" s="180" t="s">
        <v>50</v>
      </c>
      <c r="P678" s="142">
        <f>O678*H678</f>
        <v>0</v>
      </c>
      <c r="Q678" s="142">
        <v>0.58499999999999996</v>
      </c>
      <c r="R678" s="142">
        <f>Q678*H678</f>
        <v>5.9669999999999996</v>
      </c>
      <c r="S678" s="142">
        <v>0</v>
      </c>
      <c r="T678" s="143">
        <f>S678*H678</f>
        <v>0</v>
      </c>
      <c r="AR678" s="144" t="s">
        <v>241</v>
      </c>
      <c r="AT678" s="144" t="s">
        <v>398</v>
      </c>
      <c r="AU678" s="144" t="s">
        <v>88</v>
      </c>
      <c r="AY678" s="18" t="s">
        <v>178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86</v>
      </c>
      <c r="BK678" s="145">
        <f>ROUND(I678*H678,2)</f>
        <v>0</v>
      </c>
      <c r="BL678" s="18" t="s">
        <v>185</v>
      </c>
      <c r="BM678" s="144" t="s">
        <v>4048</v>
      </c>
    </row>
    <row r="679" spans="2:65" s="13" customFormat="1" ht="10.199999999999999">
      <c r="B679" s="157"/>
      <c r="D679" s="151" t="s">
        <v>189</v>
      </c>
      <c r="F679" s="159" t="s">
        <v>2975</v>
      </c>
      <c r="H679" s="160">
        <v>10.199999999999999</v>
      </c>
      <c r="I679" s="161"/>
      <c r="L679" s="157"/>
      <c r="M679" s="162"/>
      <c r="T679" s="163"/>
      <c r="AT679" s="158" t="s">
        <v>189</v>
      </c>
      <c r="AU679" s="158" t="s">
        <v>88</v>
      </c>
      <c r="AV679" s="13" t="s">
        <v>88</v>
      </c>
      <c r="AW679" s="13" t="s">
        <v>4</v>
      </c>
      <c r="AX679" s="13" t="s">
        <v>86</v>
      </c>
      <c r="AY679" s="158" t="s">
        <v>178</v>
      </c>
    </row>
    <row r="680" spans="2:65" s="1" customFormat="1" ht="24.15" customHeight="1">
      <c r="B680" s="34"/>
      <c r="C680" s="133" t="s">
        <v>745</v>
      </c>
      <c r="D680" s="133" t="s">
        <v>180</v>
      </c>
      <c r="E680" s="134" t="s">
        <v>2693</v>
      </c>
      <c r="F680" s="135" t="s">
        <v>2694</v>
      </c>
      <c r="G680" s="136" t="s">
        <v>219</v>
      </c>
      <c r="H680" s="137">
        <v>2</v>
      </c>
      <c r="I680" s="138"/>
      <c r="J680" s="139">
        <f>ROUND(I680*H680,2)</f>
        <v>0</v>
      </c>
      <c r="K680" s="135" t="s">
        <v>184</v>
      </c>
      <c r="L680" s="34"/>
      <c r="M680" s="140" t="s">
        <v>32</v>
      </c>
      <c r="N680" s="141" t="s">
        <v>50</v>
      </c>
      <c r="P680" s="142">
        <f>O680*H680</f>
        <v>0</v>
      </c>
      <c r="Q680" s="142">
        <v>9.8899999999999995E-3</v>
      </c>
      <c r="R680" s="142">
        <f>Q680*H680</f>
        <v>1.9779999999999999E-2</v>
      </c>
      <c r="S680" s="142">
        <v>0</v>
      </c>
      <c r="T680" s="143">
        <f>S680*H680</f>
        <v>0</v>
      </c>
      <c r="AR680" s="144" t="s">
        <v>185</v>
      </c>
      <c r="AT680" s="144" t="s">
        <v>180</v>
      </c>
      <c r="AU680" s="144" t="s">
        <v>88</v>
      </c>
      <c r="AY680" s="18" t="s">
        <v>178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8" t="s">
        <v>86</v>
      </c>
      <c r="BK680" s="145">
        <f>ROUND(I680*H680,2)</f>
        <v>0</v>
      </c>
      <c r="BL680" s="18" t="s">
        <v>185</v>
      </c>
      <c r="BM680" s="144" t="s">
        <v>4049</v>
      </c>
    </row>
    <row r="681" spans="2:65" s="1" customFormat="1" ht="10.199999999999999">
      <c r="B681" s="34"/>
      <c r="D681" s="146" t="s">
        <v>187</v>
      </c>
      <c r="F681" s="147" t="s">
        <v>2696</v>
      </c>
      <c r="I681" s="148"/>
      <c r="L681" s="34"/>
      <c r="M681" s="149"/>
      <c r="T681" s="55"/>
      <c r="AT681" s="18" t="s">
        <v>187</v>
      </c>
      <c r="AU681" s="18" t="s">
        <v>88</v>
      </c>
    </row>
    <row r="682" spans="2:65" s="12" customFormat="1" ht="10.199999999999999">
      <c r="B682" s="150"/>
      <c r="D682" s="151" t="s">
        <v>189</v>
      </c>
      <c r="E682" s="152" t="s">
        <v>32</v>
      </c>
      <c r="F682" s="153" t="s">
        <v>190</v>
      </c>
      <c r="H682" s="152" t="s">
        <v>32</v>
      </c>
      <c r="I682" s="154"/>
      <c r="L682" s="150"/>
      <c r="M682" s="155"/>
      <c r="T682" s="156"/>
      <c r="AT682" s="152" t="s">
        <v>189</v>
      </c>
      <c r="AU682" s="152" t="s">
        <v>88</v>
      </c>
      <c r="AV682" s="12" t="s">
        <v>86</v>
      </c>
      <c r="AW682" s="12" t="s">
        <v>41</v>
      </c>
      <c r="AX682" s="12" t="s">
        <v>79</v>
      </c>
      <c r="AY682" s="152" t="s">
        <v>178</v>
      </c>
    </row>
    <row r="683" spans="2:65" s="12" customFormat="1" ht="10.199999999999999">
      <c r="B683" s="150"/>
      <c r="D683" s="151" t="s">
        <v>189</v>
      </c>
      <c r="E683" s="152" t="s">
        <v>32</v>
      </c>
      <c r="F683" s="153" t="s">
        <v>3821</v>
      </c>
      <c r="H683" s="152" t="s">
        <v>32</v>
      </c>
      <c r="I683" s="154"/>
      <c r="L683" s="150"/>
      <c r="M683" s="155"/>
      <c r="T683" s="156"/>
      <c r="AT683" s="152" t="s">
        <v>189</v>
      </c>
      <c r="AU683" s="152" t="s">
        <v>88</v>
      </c>
      <c r="AV683" s="12" t="s">
        <v>86</v>
      </c>
      <c r="AW683" s="12" t="s">
        <v>41</v>
      </c>
      <c r="AX683" s="12" t="s">
        <v>79</v>
      </c>
      <c r="AY683" s="152" t="s">
        <v>178</v>
      </c>
    </row>
    <row r="684" spans="2:65" s="12" customFormat="1" ht="10.199999999999999">
      <c r="B684" s="150"/>
      <c r="D684" s="151" t="s">
        <v>189</v>
      </c>
      <c r="E684" s="152" t="s">
        <v>32</v>
      </c>
      <c r="F684" s="153" t="s">
        <v>3822</v>
      </c>
      <c r="H684" s="152" t="s">
        <v>32</v>
      </c>
      <c r="I684" s="154"/>
      <c r="L684" s="150"/>
      <c r="M684" s="155"/>
      <c r="T684" s="156"/>
      <c r="AT684" s="152" t="s">
        <v>189</v>
      </c>
      <c r="AU684" s="152" t="s">
        <v>88</v>
      </c>
      <c r="AV684" s="12" t="s">
        <v>86</v>
      </c>
      <c r="AW684" s="12" t="s">
        <v>41</v>
      </c>
      <c r="AX684" s="12" t="s">
        <v>79</v>
      </c>
      <c r="AY684" s="152" t="s">
        <v>178</v>
      </c>
    </row>
    <row r="685" spans="2:65" s="12" customFormat="1" ht="10.199999999999999">
      <c r="B685" s="150"/>
      <c r="D685" s="151" t="s">
        <v>189</v>
      </c>
      <c r="E685" s="152" t="s">
        <v>32</v>
      </c>
      <c r="F685" s="153" t="s">
        <v>475</v>
      </c>
      <c r="H685" s="152" t="s">
        <v>32</v>
      </c>
      <c r="I685" s="154"/>
      <c r="L685" s="150"/>
      <c r="M685" s="155"/>
      <c r="T685" s="156"/>
      <c r="AT685" s="152" t="s">
        <v>189</v>
      </c>
      <c r="AU685" s="152" t="s">
        <v>88</v>
      </c>
      <c r="AV685" s="12" t="s">
        <v>86</v>
      </c>
      <c r="AW685" s="12" t="s">
        <v>41</v>
      </c>
      <c r="AX685" s="12" t="s">
        <v>79</v>
      </c>
      <c r="AY685" s="152" t="s">
        <v>178</v>
      </c>
    </row>
    <row r="686" spans="2:65" s="13" customFormat="1" ht="10.199999999999999">
      <c r="B686" s="157"/>
      <c r="D686" s="151" t="s">
        <v>189</v>
      </c>
      <c r="E686" s="158" t="s">
        <v>32</v>
      </c>
      <c r="F686" s="159" t="s">
        <v>4050</v>
      </c>
      <c r="H686" s="160">
        <v>2</v>
      </c>
      <c r="I686" s="161"/>
      <c r="L686" s="157"/>
      <c r="M686" s="162"/>
      <c r="T686" s="163"/>
      <c r="AT686" s="158" t="s">
        <v>189</v>
      </c>
      <c r="AU686" s="158" t="s">
        <v>88</v>
      </c>
      <c r="AV686" s="13" t="s">
        <v>88</v>
      </c>
      <c r="AW686" s="13" t="s">
        <v>41</v>
      </c>
      <c r="AX686" s="13" t="s">
        <v>79</v>
      </c>
      <c r="AY686" s="158" t="s">
        <v>178</v>
      </c>
    </row>
    <row r="687" spans="2:65" s="15" customFormat="1" ht="10.199999999999999">
      <c r="B687" s="181"/>
      <c r="D687" s="151" t="s">
        <v>189</v>
      </c>
      <c r="E687" s="182" t="s">
        <v>32</v>
      </c>
      <c r="F687" s="183" t="s">
        <v>479</v>
      </c>
      <c r="H687" s="184">
        <v>2</v>
      </c>
      <c r="I687" s="185"/>
      <c r="L687" s="181"/>
      <c r="M687" s="186"/>
      <c r="T687" s="187"/>
      <c r="AT687" s="182" t="s">
        <v>189</v>
      </c>
      <c r="AU687" s="182" t="s">
        <v>88</v>
      </c>
      <c r="AV687" s="15" t="s">
        <v>199</v>
      </c>
      <c r="AW687" s="15" t="s">
        <v>41</v>
      </c>
      <c r="AX687" s="15" t="s">
        <v>79</v>
      </c>
      <c r="AY687" s="182" t="s">
        <v>178</v>
      </c>
    </row>
    <row r="688" spans="2:65" s="14" customFormat="1" ht="10.199999999999999">
      <c r="B688" s="164"/>
      <c r="D688" s="151" t="s">
        <v>189</v>
      </c>
      <c r="E688" s="165" t="s">
        <v>32</v>
      </c>
      <c r="F688" s="166" t="s">
        <v>192</v>
      </c>
      <c r="H688" s="167">
        <v>2</v>
      </c>
      <c r="I688" s="168"/>
      <c r="L688" s="164"/>
      <c r="M688" s="169"/>
      <c r="T688" s="170"/>
      <c r="AT688" s="165" t="s">
        <v>189</v>
      </c>
      <c r="AU688" s="165" t="s">
        <v>88</v>
      </c>
      <c r="AV688" s="14" t="s">
        <v>185</v>
      </c>
      <c r="AW688" s="14" t="s">
        <v>41</v>
      </c>
      <c r="AX688" s="14" t="s">
        <v>86</v>
      </c>
      <c r="AY688" s="165" t="s">
        <v>178</v>
      </c>
    </row>
    <row r="689" spans="2:65" s="1" customFormat="1" ht="24.15" customHeight="1">
      <c r="B689" s="34"/>
      <c r="C689" s="171" t="s">
        <v>754</v>
      </c>
      <c r="D689" s="171" t="s">
        <v>398</v>
      </c>
      <c r="E689" s="172" t="s">
        <v>3211</v>
      </c>
      <c r="F689" s="173" t="s">
        <v>3212</v>
      </c>
      <c r="G689" s="174" t="s">
        <v>219</v>
      </c>
      <c r="H689" s="175">
        <v>2.04</v>
      </c>
      <c r="I689" s="176"/>
      <c r="J689" s="177">
        <f>ROUND(I689*H689,2)</f>
        <v>0</v>
      </c>
      <c r="K689" s="173" t="s">
        <v>184</v>
      </c>
      <c r="L689" s="178"/>
      <c r="M689" s="179" t="s">
        <v>32</v>
      </c>
      <c r="N689" s="180" t="s">
        <v>50</v>
      </c>
      <c r="P689" s="142">
        <f>O689*H689</f>
        <v>0</v>
      </c>
      <c r="Q689" s="142">
        <v>0.44900000000000001</v>
      </c>
      <c r="R689" s="142">
        <f>Q689*H689</f>
        <v>0.91596</v>
      </c>
      <c r="S689" s="142">
        <v>0</v>
      </c>
      <c r="T689" s="143">
        <f>S689*H689</f>
        <v>0</v>
      </c>
      <c r="AR689" s="144" t="s">
        <v>241</v>
      </c>
      <c r="AT689" s="144" t="s">
        <v>398</v>
      </c>
      <c r="AU689" s="144" t="s">
        <v>88</v>
      </c>
      <c r="AY689" s="18" t="s">
        <v>178</v>
      </c>
      <c r="BE689" s="145">
        <f>IF(N689="základní",J689,0)</f>
        <v>0</v>
      </c>
      <c r="BF689" s="145">
        <f>IF(N689="snížená",J689,0)</f>
        <v>0</v>
      </c>
      <c r="BG689" s="145">
        <f>IF(N689="zákl. přenesená",J689,0)</f>
        <v>0</v>
      </c>
      <c r="BH689" s="145">
        <f>IF(N689="sníž. přenesená",J689,0)</f>
        <v>0</v>
      </c>
      <c r="BI689" s="145">
        <f>IF(N689="nulová",J689,0)</f>
        <v>0</v>
      </c>
      <c r="BJ689" s="18" t="s">
        <v>86</v>
      </c>
      <c r="BK689" s="145">
        <f>ROUND(I689*H689,2)</f>
        <v>0</v>
      </c>
      <c r="BL689" s="18" t="s">
        <v>185</v>
      </c>
      <c r="BM689" s="144" t="s">
        <v>4051</v>
      </c>
    </row>
    <row r="690" spans="2:65" s="13" customFormat="1" ht="10.199999999999999">
      <c r="B690" s="157"/>
      <c r="D690" s="151" t="s">
        <v>189</v>
      </c>
      <c r="F690" s="159" t="s">
        <v>812</v>
      </c>
      <c r="H690" s="160">
        <v>2.04</v>
      </c>
      <c r="I690" s="161"/>
      <c r="L690" s="157"/>
      <c r="M690" s="162"/>
      <c r="T690" s="163"/>
      <c r="AT690" s="158" t="s">
        <v>189</v>
      </c>
      <c r="AU690" s="158" t="s">
        <v>88</v>
      </c>
      <c r="AV690" s="13" t="s">
        <v>88</v>
      </c>
      <c r="AW690" s="13" t="s">
        <v>4</v>
      </c>
      <c r="AX690" s="13" t="s">
        <v>86</v>
      </c>
      <c r="AY690" s="158" t="s">
        <v>178</v>
      </c>
    </row>
    <row r="691" spans="2:65" s="1" customFormat="1" ht="33" customHeight="1">
      <c r="B691" s="34"/>
      <c r="C691" s="133" t="s">
        <v>760</v>
      </c>
      <c r="D691" s="133" t="s">
        <v>180</v>
      </c>
      <c r="E691" s="134" t="s">
        <v>4052</v>
      </c>
      <c r="F691" s="135" t="s">
        <v>4053</v>
      </c>
      <c r="G691" s="136" t="s">
        <v>202</v>
      </c>
      <c r="H691" s="137">
        <v>12.5</v>
      </c>
      <c r="I691" s="138"/>
      <c r="J691" s="139">
        <f>ROUND(I691*H691,2)</f>
        <v>0</v>
      </c>
      <c r="K691" s="135" t="s">
        <v>376</v>
      </c>
      <c r="L691" s="34"/>
      <c r="M691" s="140" t="s">
        <v>32</v>
      </c>
      <c r="N691" s="141" t="s">
        <v>50</v>
      </c>
      <c r="P691" s="142">
        <f>O691*H691</f>
        <v>0</v>
      </c>
      <c r="Q691" s="142">
        <v>0.18226999999999999</v>
      </c>
      <c r="R691" s="142">
        <f>Q691*H691</f>
        <v>2.278375</v>
      </c>
      <c r="S691" s="142">
        <v>0</v>
      </c>
      <c r="T691" s="143">
        <f>S691*H691</f>
        <v>0</v>
      </c>
      <c r="AR691" s="144" t="s">
        <v>185</v>
      </c>
      <c r="AT691" s="144" t="s">
        <v>180</v>
      </c>
      <c r="AU691" s="144" t="s">
        <v>88</v>
      </c>
      <c r="AY691" s="18" t="s">
        <v>178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86</v>
      </c>
      <c r="BK691" s="145">
        <f>ROUND(I691*H691,2)</f>
        <v>0</v>
      </c>
      <c r="BL691" s="18" t="s">
        <v>185</v>
      </c>
      <c r="BM691" s="144" t="s">
        <v>4054</v>
      </c>
    </row>
    <row r="692" spans="2:65" s="12" customFormat="1" ht="10.199999999999999">
      <c r="B692" s="150"/>
      <c r="D692" s="151" t="s">
        <v>189</v>
      </c>
      <c r="E692" s="152" t="s">
        <v>32</v>
      </c>
      <c r="F692" s="153" t="s">
        <v>190</v>
      </c>
      <c r="H692" s="152" t="s">
        <v>32</v>
      </c>
      <c r="I692" s="154"/>
      <c r="L692" s="150"/>
      <c r="M692" s="155"/>
      <c r="T692" s="156"/>
      <c r="AT692" s="152" t="s">
        <v>189</v>
      </c>
      <c r="AU692" s="152" t="s">
        <v>88</v>
      </c>
      <c r="AV692" s="12" t="s">
        <v>86</v>
      </c>
      <c r="AW692" s="12" t="s">
        <v>41</v>
      </c>
      <c r="AX692" s="12" t="s">
        <v>79</v>
      </c>
      <c r="AY692" s="152" t="s">
        <v>178</v>
      </c>
    </row>
    <row r="693" spans="2:65" s="12" customFormat="1" ht="10.199999999999999">
      <c r="B693" s="150"/>
      <c r="D693" s="151" t="s">
        <v>189</v>
      </c>
      <c r="E693" s="152" t="s">
        <v>32</v>
      </c>
      <c r="F693" s="153" t="s">
        <v>3821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88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2" customFormat="1" ht="10.199999999999999">
      <c r="B694" s="150"/>
      <c r="D694" s="151" t="s">
        <v>189</v>
      </c>
      <c r="E694" s="152" t="s">
        <v>32</v>
      </c>
      <c r="F694" s="153" t="s">
        <v>475</v>
      </c>
      <c r="H694" s="152" t="s">
        <v>32</v>
      </c>
      <c r="I694" s="154"/>
      <c r="L694" s="150"/>
      <c r="M694" s="155"/>
      <c r="T694" s="156"/>
      <c r="AT694" s="152" t="s">
        <v>189</v>
      </c>
      <c r="AU694" s="152" t="s">
        <v>88</v>
      </c>
      <c r="AV694" s="12" t="s">
        <v>86</v>
      </c>
      <c r="AW694" s="12" t="s">
        <v>41</v>
      </c>
      <c r="AX694" s="12" t="s">
        <v>79</v>
      </c>
      <c r="AY694" s="152" t="s">
        <v>178</v>
      </c>
    </row>
    <row r="695" spans="2:65" s="13" customFormat="1" ht="10.199999999999999">
      <c r="B695" s="157"/>
      <c r="D695" s="151" t="s">
        <v>189</v>
      </c>
      <c r="E695" s="158" t="s">
        <v>32</v>
      </c>
      <c r="F695" s="159" t="s">
        <v>4055</v>
      </c>
      <c r="H695" s="160">
        <v>1</v>
      </c>
      <c r="I695" s="161"/>
      <c r="L695" s="157"/>
      <c r="M695" s="162"/>
      <c r="T695" s="163"/>
      <c r="AT695" s="158" t="s">
        <v>189</v>
      </c>
      <c r="AU695" s="158" t="s">
        <v>88</v>
      </c>
      <c r="AV695" s="13" t="s">
        <v>88</v>
      </c>
      <c r="AW695" s="13" t="s">
        <v>41</v>
      </c>
      <c r="AX695" s="13" t="s">
        <v>79</v>
      </c>
      <c r="AY695" s="158" t="s">
        <v>178</v>
      </c>
    </row>
    <row r="696" spans="2:65" s="13" customFormat="1" ht="10.199999999999999">
      <c r="B696" s="157"/>
      <c r="D696" s="151" t="s">
        <v>189</v>
      </c>
      <c r="E696" s="158" t="s">
        <v>32</v>
      </c>
      <c r="F696" s="159" t="s">
        <v>3955</v>
      </c>
      <c r="H696" s="160">
        <v>1</v>
      </c>
      <c r="I696" s="161"/>
      <c r="L696" s="157"/>
      <c r="M696" s="162"/>
      <c r="T696" s="163"/>
      <c r="AT696" s="158" t="s">
        <v>189</v>
      </c>
      <c r="AU696" s="158" t="s">
        <v>88</v>
      </c>
      <c r="AV696" s="13" t="s">
        <v>88</v>
      </c>
      <c r="AW696" s="13" t="s">
        <v>41</v>
      </c>
      <c r="AX696" s="13" t="s">
        <v>79</v>
      </c>
      <c r="AY696" s="158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3947</v>
      </c>
      <c r="H697" s="160">
        <v>1</v>
      </c>
      <c r="I697" s="161"/>
      <c r="L697" s="157"/>
      <c r="M697" s="162"/>
      <c r="T697" s="163"/>
      <c r="AT697" s="158" t="s">
        <v>189</v>
      </c>
      <c r="AU697" s="158" t="s">
        <v>88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3" customFormat="1" ht="10.199999999999999">
      <c r="B698" s="157"/>
      <c r="D698" s="151" t="s">
        <v>189</v>
      </c>
      <c r="E698" s="158" t="s">
        <v>32</v>
      </c>
      <c r="F698" s="159" t="s">
        <v>3942</v>
      </c>
      <c r="H698" s="160">
        <v>1</v>
      </c>
      <c r="I698" s="161"/>
      <c r="L698" s="157"/>
      <c r="M698" s="162"/>
      <c r="T698" s="163"/>
      <c r="AT698" s="158" t="s">
        <v>189</v>
      </c>
      <c r="AU698" s="158" t="s">
        <v>88</v>
      </c>
      <c r="AV698" s="13" t="s">
        <v>88</v>
      </c>
      <c r="AW698" s="13" t="s">
        <v>41</v>
      </c>
      <c r="AX698" s="13" t="s">
        <v>79</v>
      </c>
      <c r="AY698" s="158" t="s">
        <v>178</v>
      </c>
    </row>
    <row r="699" spans="2:65" s="13" customFormat="1" ht="10.199999999999999">
      <c r="B699" s="157"/>
      <c r="D699" s="151" t="s">
        <v>189</v>
      </c>
      <c r="E699" s="158" t="s">
        <v>32</v>
      </c>
      <c r="F699" s="159" t="s">
        <v>3943</v>
      </c>
      <c r="H699" s="160">
        <v>1</v>
      </c>
      <c r="I699" s="161"/>
      <c r="L699" s="157"/>
      <c r="M699" s="162"/>
      <c r="T699" s="163"/>
      <c r="AT699" s="158" t="s">
        <v>189</v>
      </c>
      <c r="AU699" s="158" t="s">
        <v>88</v>
      </c>
      <c r="AV699" s="13" t="s">
        <v>88</v>
      </c>
      <c r="AW699" s="13" t="s">
        <v>41</v>
      </c>
      <c r="AX699" s="13" t="s">
        <v>79</v>
      </c>
      <c r="AY699" s="158" t="s">
        <v>178</v>
      </c>
    </row>
    <row r="700" spans="2:65" s="13" customFormat="1" ht="10.199999999999999">
      <c r="B700" s="157"/>
      <c r="D700" s="151" t="s">
        <v>189</v>
      </c>
      <c r="E700" s="158" t="s">
        <v>32</v>
      </c>
      <c r="F700" s="159" t="s">
        <v>4056</v>
      </c>
      <c r="H700" s="160">
        <v>1.5</v>
      </c>
      <c r="I700" s="161"/>
      <c r="L700" s="157"/>
      <c r="M700" s="162"/>
      <c r="T700" s="163"/>
      <c r="AT700" s="158" t="s">
        <v>189</v>
      </c>
      <c r="AU700" s="158" t="s">
        <v>88</v>
      </c>
      <c r="AV700" s="13" t="s">
        <v>88</v>
      </c>
      <c r="AW700" s="13" t="s">
        <v>41</v>
      </c>
      <c r="AX700" s="13" t="s">
        <v>79</v>
      </c>
      <c r="AY700" s="158" t="s">
        <v>178</v>
      </c>
    </row>
    <row r="701" spans="2:65" s="13" customFormat="1" ht="10.199999999999999">
      <c r="B701" s="157"/>
      <c r="D701" s="151" t="s">
        <v>189</v>
      </c>
      <c r="E701" s="158" t="s">
        <v>32</v>
      </c>
      <c r="F701" s="159" t="s">
        <v>3956</v>
      </c>
      <c r="H701" s="160">
        <v>1</v>
      </c>
      <c r="I701" s="161"/>
      <c r="L701" s="157"/>
      <c r="M701" s="162"/>
      <c r="T701" s="163"/>
      <c r="AT701" s="158" t="s">
        <v>189</v>
      </c>
      <c r="AU701" s="158" t="s">
        <v>88</v>
      </c>
      <c r="AV701" s="13" t="s">
        <v>88</v>
      </c>
      <c r="AW701" s="13" t="s">
        <v>41</v>
      </c>
      <c r="AX701" s="13" t="s">
        <v>79</v>
      </c>
      <c r="AY701" s="158" t="s">
        <v>178</v>
      </c>
    </row>
    <row r="702" spans="2:65" s="13" customFormat="1" ht="10.199999999999999">
      <c r="B702" s="157"/>
      <c r="D702" s="151" t="s">
        <v>189</v>
      </c>
      <c r="E702" s="158" t="s">
        <v>32</v>
      </c>
      <c r="F702" s="159" t="s">
        <v>4040</v>
      </c>
      <c r="H702" s="160">
        <v>1</v>
      </c>
      <c r="I702" s="161"/>
      <c r="L702" s="157"/>
      <c r="M702" s="162"/>
      <c r="T702" s="163"/>
      <c r="AT702" s="158" t="s">
        <v>189</v>
      </c>
      <c r="AU702" s="158" t="s">
        <v>88</v>
      </c>
      <c r="AV702" s="13" t="s">
        <v>88</v>
      </c>
      <c r="AW702" s="13" t="s">
        <v>41</v>
      </c>
      <c r="AX702" s="13" t="s">
        <v>79</v>
      </c>
      <c r="AY702" s="158" t="s">
        <v>178</v>
      </c>
    </row>
    <row r="703" spans="2:65" s="13" customFormat="1" ht="10.199999999999999">
      <c r="B703" s="157"/>
      <c r="D703" s="151" t="s">
        <v>189</v>
      </c>
      <c r="E703" s="158" t="s">
        <v>32</v>
      </c>
      <c r="F703" s="159" t="s">
        <v>3957</v>
      </c>
      <c r="H703" s="160">
        <v>1</v>
      </c>
      <c r="I703" s="161"/>
      <c r="L703" s="157"/>
      <c r="M703" s="162"/>
      <c r="T703" s="163"/>
      <c r="AT703" s="158" t="s">
        <v>189</v>
      </c>
      <c r="AU703" s="158" t="s">
        <v>88</v>
      </c>
      <c r="AV703" s="13" t="s">
        <v>88</v>
      </c>
      <c r="AW703" s="13" t="s">
        <v>41</v>
      </c>
      <c r="AX703" s="13" t="s">
        <v>79</v>
      </c>
      <c r="AY703" s="158" t="s">
        <v>178</v>
      </c>
    </row>
    <row r="704" spans="2:65" s="13" customFormat="1" ht="10.199999999999999">
      <c r="B704" s="157"/>
      <c r="D704" s="151" t="s">
        <v>189</v>
      </c>
      <c r="E704" s="158" t="s">
        <v>32</v>
      </c>
      <c r="F704" s="159" t="s">
        <v>3958</v>
      </c>
      <c r="H704" s="160">
        <v>1</v>
      </c>
      <c r="I704" s="161"/>
      <c r="L704" s="157"/>
      <c r="M704" s="162"/>
      <c r="T704" s="163"/>
      <c r="AT704" s="158" t="s">
        <v>189</v>
      </c>
      <c r="AU704" s="158" t="s">
        <v>88</v>
      </c>
      <c r="AV704" s="13" t="s">
        <v>88</v>
      </c>
      <c r="AW704" s="13" t="s">
        <v>41</v>
      </c>
      <c r="AX704" s="13" t="s">
        <v>79</v>
      </c>
      <c r="AY704" s="158" t="s">
        <v>178</v>
      </c>
    </row>
    <row r="705" spans="2:65" s="13" customFormat="1" ht="10.199999999999999">
      <c r="B705" s="157"/>
      <c r="D705" s="151" t="s">
        <v>189</v>
      </c>
      <c r="E705" s="158" t="s">
        <v>32</v>
      </c>
      <c r="F705" s="159" t="s">
        <v>3959</v>
      </c>
      <c r="H705" s="160">
        <v>1</v>
      </c>
      <c r="I705" s="161"/>
      <c r="L705" s="157"/>
      <c r="M705" s="162"/>
      <c r="T705" s="163"/>
      <c r="AT705" s="158" t="s">
        <v>189</v>
      </c>
      <c r="AU705" s="158" t="s">
        <v>88</v>
      </c>
      <c r="AV705" s="13" t="s">
        <v>88</v>
      </c>
      <c r="AW705" s="13" t="s">
        <v>41</v>
      </c>
      <c r="AX705" s="13" t="s">
        <v>79</v>
      </c>
      <c r="AY705" s="158" t="s">
        <v>178</v>
      </c>
    </row>
    <row r="706" spans="2:65" s="13" customFormat="1" ht="10.199999999999999">
      <c r="B706" s="157"/>
      <c r="D706" s="151" t="s">
        <v>189</v>
      </c>
      <c r="E706" s="158" t="s">
        <v>32</v>
      </c>
      <c r="F706" s="159" t="s">
        <v>3960</v>
      </c>
      <c r="H706" s="160">
        <v>1</v>
      </c>
      <c r="I706" s="161"/>
      <c r="L706" s="157"/>
      <c r="M706" s="162"/>
      <c r="T706" s="163"/>
      <c r="AT706" s="158" t="s">
        <v>189</v>
      </c>
      <c r="AU706" s="158" t="s">
        <v>88</v>
      </c>
      <c r="AV706" s="13" t="s">
        <v>88</v>
      </c>
      <c r="AW706" s="13" t="s">
        <v>41</v>
      </c>
      <c r="AX706" s="13" t="s">
        <v>79</v>
      </c>
      <c r="AY706" s="158" t="s">
        <v>178</v>
      </c>
    </row>
    <row r="707" spans="2:65" s="14" customFormat="1" ht="10.199999999999999">
      <c r="B707" s="164"/>
      <c r="D707" s="151" t="s">
        <v>189</v>
      </c>
      <c r="E707" s="165" t="s">
        <v>32</v>
      </c>
      <c r="F707" s="166" t="s">
        <v>192</v>
      </c>
      <c r="H707" s="167">
        <v>12.5</v>
      </c>
      <c r="I707" s="168"/>
      <c r="L707" s="164"/>
      <c r="M707" s="169"/>
      <c r="T707" s="170"/>
      <c r="AT707" s="165" t="s">
        <v>189</v>
      </c>
      <c r="AU707" s="165" t="s">
        <v>88</v>
      </c>
      <c r="AV707" s="14" t="s">
        <v>185</v>
      </c>
      <c r="AW707" s="14" t="s">
        <v>41</v>
      </c>
      <c r="AX707" s="14" t="s">
        <v>86</v>
      </c>
      <c r="AY707" s="165" t="s">
        <v>178</v>
      </c>
    </row>
    <row r="708" spans="2:65" s="1" customFormat="1" ht="24.15" customHeight="1">
      <c r="B708" s="34"/>
      <c r="C708" s="133" t="s">
        <v>766</v>
      </c>
      <c r="D708" s="133" t="s">
        <v>180</v>
      </c>
      <c r="E708" s="134" t="s">
        <v>834</v>
      </c>
      <c r="F708" s="135" t="s">
        <v>835</v>
      </c>
      <c r="G708" s="136" t="s">
        <v>219</v>
      </c>
      <c r="H708" s="137">
        <v>12</v>
      </c>
      <c r="I708" s="138"/>
      <c r="J708" s="139">
        <f>ROUND(I708*H708,2)</f>
        <v>0</v>
      </c>
      <c r="K708" s="135" t="s">
        <v>184</v>
      </c>
      <c r="L708" s="34"/>
      <c r="M708" s="140" t="s">
        <v>32</v>
      </c>
      <c r="N708" s="141" t="s">
        <v>50</v>
      </c>
      <c r="P708" s="142">
        <f>O708*H708</f>
        <v>0</v>
      </c>
      <c r="Q708" s="142">
        <v>0.21734000000000001</v>
      </c>
      <c r="R708" s="142">
        <f>Q708*H708</f>
        <v>2.6080800000000002</v>
      </c>
      <c r="S708" s="142">
        <v>0</v>
      </c>
      <c r="T708" s="143">
        <f>S708*H708</f>
        <v>0</v>
      </c>
      <c r="AR708" s="144" t="s">
        <v>185</v>
      </c>
      <c r="AT708" s="144" t="s">
        <v>180</v>
      </c>
      <c r="AU708" s="144" t="s">
        <v>88</v>
      </c>
      <c r="AY708" s="18" t="s">
        <v>178</v>
      </c>
      <c r="BE708" s="145">
        <f>IF(N708="základní",J708,0)</f>
        <v>0</v>
      </c>
      <c r="BF708" s="145">
        <f>IF(N708="snížená",J708,0)</f>
        <v>0</v>
      </c>
      <c r="BG708" s="145">
        <f>IF(N708="zákl. přenesená",J708,0)</f>
        <v>0</v>
      </c>
      <c r="BH708" s="145">
        <f>IF(N708="sníž. přenesená",J708,0)</f>
        <v>0</v>
      </c>
      <c r="BI708" s="145">
        <f>IF(N708="nulová",J708,0)</f>
        <v>0</v>
      </c>
      <c r="BJ708" s="18" t="s">
        <v>86</v>
      </c>
      <c r="BK708" s="145">
        <f>ROUND(I708*H708,2)</f>
        <v>0</v>
      </c>
      <c r="BL708" s="18" t="s">
        <v>185</v>
      </c>
      <c r="BM708" s="144" t="s">
        <v>4057</v>
      </c>
    </row>
    <row r="709" spans="2:65" s="1" customFormat="1" ht="10.199999999999999">
      <c r="B709" s="34"/>
      <c r="D709" s="146" t="s">
        <v>187</v>
      </c>
      <c r="F709" s="147" t="s">
        <v>837</v>
      </c>
      <c r="I709" s="148"/>
      <c r="L709" s="34"/>
      <c r="M709" s="149"/>
      <c r="T709" s="55"/>
      <c r="AT709" s="18" t="s">
        <v>187</v>
      </c>
      <c r="AU709" s="18" t="s">
        <v>88</v>
      </c>
    </row>
    <row r="710" spans="2:65" s="12" customFormat="1" ht="10.199999999999999">
      <c r="B710" s="150"/>
      <c r="D710" s="151" t="s">
        <v>189</v>
      </c>
      <c r="E710" s="152" t="s">
        <v>32</v>
      </c>
      <c r="F710" s="153" t="s">
        <v>190</v>
      </c>
      <c r="H710" s="152" t="s">
        <v>32</v>
      </c>
      <c r="I710" s="154"/>
      <c r="L710" s="150"/>
      <c r="M710" s="155"/>
      <c r="T710" s="156"/>
      <c r="AT710" s="152" t="s">
        <v>189</v>
      </c>
      <c r="AU710" s="152" t="s">
        <v>88</v>
      </c>
      <c r="AV710" s="12" t="s">
        <v>86</v>
      </c>
      <c r="AW710" s="12" t="s">
        <v>41</v>
      </c>
      <c r="AX710" s="12" t="s">
        <v>79</v>
      </c>
      <c r="AY710" s="152" t="s">
        <v>178</v>
      </c>
    </row>
    <row r="711" spans="2:65" s="12" customFormat="1" ht="10.199999999999999">
      <c r="B711" s="150"/>
      <c r="D711" s="151" t="s">
        <v>189</v>
      </c>
      <c r="E711" s="152" t="s">
        <v>32</v>
      </c>
      <c r="F711" s="153" t="s">
        <v>3821</v>
      </c>
      <c r="H711" s="152" t="s">
        <v>32</v>
      </c>
      <c r="I711" s="154"/>
      <c r="L711" s="150"/>
      <c r="M711" s="155"/>
      <c r="T711" s="156"/>
      <c r="AT711" s="152" t="s">
        <v>189</v>
      </c>
      <c r="AU711" s="152" t="s">
        <v>88</v>
      </c>
      <c r="AV711" s="12" t="s">
        <v>86</v>
      </c>
      <c r="AW711" s="12" t="s">
        <v>41</v>
      </c>
      <c r="AX711" s="12" t="s">
        <v>79</v>
      </c>
      <c r="AY711" s="152" t="s">
        <v>178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475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88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3" customFormat="1" ht="10.199999999999999">
      <c r="B713" s="157"/>
      <c r="D713" s="151" t="s">
        <v>189</v>
      </c>
      <c r="E713" s="158" t="s">
        <v>32</v>
      </c>
      <c r="F713" s="159" t="s">
        <v>3962</v>
      </c>
      <c r="H713" s="160">
        <v>12</v>
      </c>
      <c r="I713" s="161"/>
      <c r="L713" s="157"/>
      <c r="M713" s="162"/>
      <c r="T713" s="163"/>
      <c r="AT713" s="158" t="s">
        <v>189</v>
      </c>
      <c r="AU713" s="158" t="s">
        <v>88</v>
      </c>
      <c r="AV713" s="13" t="s">
        <v>88</v>
      </c>
      <c r="AW713" s="13" t="s">
        <v>41</v>
      </c>
      <c r="AX713" s="13" t="s">
        <v>79</v>
      </c>
      <c r="AY713" s="158" t="s">
        <v>178</v>
      </c>
    </row>
    <row r="714" spans="2:65" s="15" customFormat="1" ht="10.199999999999999">
      <c r="B714" s="181"/>
      <c r="D714" s="151" t="s">
        <v>189</v>
      </c>
      <c r="E714" s="182" t="s">
        <v>32</v>
      </c>
      <c r="F714" s="183" t="s">
        <v>479</v>
      </c>
      <c r="H714" s="184">
        <v>12</v>
      </c>
      <c r="I714" s="185"/>
      <c r="L714" s="181"/>
      <c r="M714" s="186"/>
      <c r="T714" s="187"/>
      <c r="AT714" s="182" t="s">
        <v>189</v>
      </c>
      <c r="AU714" s="182" t="s">
        <v>88</v>
      </c>
      <c r="AV714" s="15" t="s">
        <v>199</v>
      </c>
      <c r="AW714" s="15" t="s">
        <v>41</v>
      </c>
      <c r="AX714" s="15" t="s">
        <v>79</v>
      </c>
      <c r="AY714" s="182" t="s">
        <v>178</v>
      </c>
    </row>
    <row r="715" spans="2:65" s="14" customFormat="1" ht="10.199999999999999">
      <c r="B715" s="164"/>
      <c r="D715" s="151" t="s">
        <v>189</v>
      </c>
      <c r="E715" s="165" t="s">
        <v>32</v>
      </c>
      <c r="F715" s="166" t="s">
        <v>192</v>
      </c>
      <c r="H715" s="167">
        <v>12</v>
      </c>
      <c r="I715" s="168"/>
      <c r="L715" s="164"/>
      <c r="M715" s="169"/>
      <c r="T715" s="170"/>
      <c r="AT715" s="165" t="s">
        <v>189</v>
      </c>
      <c r="AU715" s="165" t="s">
        <v>88</v>
      </c>
      <c r="AV715" s="14" t="s">
        <v>185</v>
      </c>
      <c r="AW715" s="14" t="s">
        <v>41</v>
      </c>
      <c r="AX715" s="14" t="s">
        <v>86</v>
      </c>
      <c r="AY715" s="165" t="s">
        <v>178</v>
      </c>
    </row>
    <row r="716" spans="2:65" s="1" customFormat="1" ht="24.15" customHeight="1">
      <c r="B716" s="34"/>
      <c r="C716" s="171" t="s">
        <v>771</v>
      </c>
      <c r="D716" s="171" t="s">
        <v>398</v>
      </c>
      <c r="E716" s="172" t="s">
        <v>1197</v>
      </c>
      <c r="F716" s="173" t="s">
        <v>1198</v>
      </c>
      <c r="G716" s="174" t="s">
        <v>219</v>
      </c>
      <c r="H716" s="175">
        <v>12</v>
      </c>
      <c r="I716" s="176"/>
      <c r="J716" s="177">
        <f>ROUND(I716*H716,2)</f>
        <v>0</v>
      </c>
      <c r="K716" s="173" t="s">
        <v>184</v>
      </c>
      <c r="L716" s="178"/>
      <c r="M716" s="179" t="s">
        <v>32</v>
      </c>
      <c r="N716" s="180" t="s">
        <v>50</v>
      </c>
      <c r="P716" s="142">
        <f>O716*H716</f>
        <v>0</v>
      </c>
      <c r="Q716" s="142">
        <v>5.6300000000000003E-2</v>
      </c>
      <c r="R716" s="142">
        <f>Q716*H716</f>
        <v>0.67559999999999998</v>
      </c>
      <c r="S716" s="142">
        <v>0</v>
      </c>
      <c r="T716" s="143">
        <f>S716*H716</f>
        <v>0</v>
      </c>
      <c r="AR716" s="144" t="s">
        <v>241</v>
      </c>
      <c r="AT716" s="144" t="s">
        <v>398</v>
      </c>
      <c r="AU716" s="144" t="s">
        <v>88</v>
      </c>
      <c r="AY716" s="18" t="s">
        <v>178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8" t="s">
        <v>86</v>
      </c>
      <c r="BK716" s="145">
        <f>ROUND(I716*H716,2)</f>
        <v>0</v>
      </c>
      <c r="BL716" s="18" t="s">
        <v>185</v>
      </c>
      <c r="BM716" s="144" t="s">
        <v>4058</v>
      </c>
    </row>
    <row r="717" spans="2:65" s="1" customFormat="1" ht="24.15" customHeight="1">
      <c r="B717" s="34"/>
      <c r="C717" s="133" t="s">
        <v>775</v>
      </c>
      <c r="D717" s="133" t="s">
        <v>180</v>
      </c>
      <c r="E717" s="134" t="s">
        <v>843</v>
      </c>
      <c r="F717" s="135" t="s">
        <v>844</v>
      </c>
      <c r="G717" s="136" t="s">
        <v>219</v>
      </c>
      <c r="H717" s="137">
        <v>12</v>
      </c>
      <c r="I717" s="138"/>
      <c r="J717" s="139">
        <f>ROUND(I717*H717,2)</f>
        <v>0</v>
      </c>
      <c r="K717" s="135" t="s">
        <v>184</v>
      </c>
      <c r="L717" s="34"/>
      <c r="M717" s="140" t="s">
        <v>32</v>
      </c>
      <c r="N717" s="141" t="s">
        <v>50</v>
      </c>
      <c r="P717" s="142">
        <f>O717*H717</f>
        <v>0</v>
      </c>
      <c r="Q717" s="142">
        <v>1.1E-4</v>
      </c>
      <c r="R717" s="142">
        <f>Q717*H717</f>
        <v>1.32E-3</v>
      </c>
      <c r="S717" s="142">
        <v>0</v>
      </c>
      <c r="T717" s="143">
        <f>S717*H717</f>
        <v>0</v>
      </c>
      <c r="AR717" s="144" t="s">
        <v>185</v>
      </c>
      <c r="AT717" s="144" t="s">
        <v>180</v>
      </c>
      <c r="AU717" s="144" t="s">
        <v>88</v>
      </c>
      <c r="AY717" s="18" t="s">
        <v>178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86</v>
      </c>
      <c r="BK717" s="145">
        <f>ROUND(I717*H717,2)</f>
        <v>0</v>
      </c>
      <c r="BL717" s="18" t="s">
        <v>185</v>
      </c>
      <c r="BM717" s="144" t="s">
        <v>4059</v>
      </c>
    </row>
    <row r="718" spans="2:65" s="1" customFormat="1" ht="10.199999999999999">
      <c r="B718" s="34"/>
      <c r="D718" s="146" t="s">
        <v>187</v>
      </c>
      <c r="F718" s="147" t="s">
        <v>846</v>
      </c>
      <c r="I718" s="148"/>
      <c r="L718" s="34"/>
      <c r="M718" s="149"/>
      <c r="T718" s="55"/>
      <c r="AT718" s="18" t="s">
        <v>187</v>
      </c>
      <c r="AU718" s="18" t="s">
        <v>88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190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2" customFormat="1" ht="10.199999999999999">
      <c r="B720" s="150"/>
      <c r="D720" s="151" t="s">
        <v>189</v>
      </c>
      <c r="E720" s="152" t="s">
        <v>32</v>
      </c>
      <c r="F720" s="153" t="s">
        <v>3821</v>
      </c>
      <c r="H720" s="152" t="s">
        <v>32</v>
      </c>
      <c r="I720" s="154"/>
      <c r="L720" s="150"/>
      <c r="M720" s="155"/>
      <c r="T720" s="156"/>
      <c r="AT720" s="152" t="s">
        <v>189</v>
      </c>
      <c r="AU720" s="152" t="s">
        <v>88</v>
      </c>
      <c r="AV720" s="12" t="s">
        <v>86</v>
      </c>
      <c r="AW720" s="12" t="s">
        <v>41</v>
      </c>
      <c r="AX720" s="12" t="s">
        <v>79</v>
      </c>
      <c r="AY720" s="152" t="s">
        <v>178</v>
      </c>
    </row>
    <row r="721" spans="2:65" s="12" customFormat="1" ht="10.199999999999999">
      <c r="B721" s="150"/>
      <c r="D721" s="151" t="s">
        <v>189</v>
      </c>
      <c r="E721" s="152" t="s">
        <v>32</v>
      </c>
      <c r="F721" s="153" t="s">
        <v>475</v>
      </c>
      <c r="H721" s="152" t="s">
        <v>32</v>
      </c>
      <c r="I721" s="154"/>
      <c r="L721" s="150"/>
      <c r="M721" s="155"/>
      <c r="T721" s="156"/>
      <c r="AT721" s="152" t="s">
        <v>189</v>
      </c>
      <c r="AU721" s="152" t="s">
        <v>88</v>
      </c>
      <c r="AV721" s="12" t="s">
        <v>86</v>
      </c>
      <c r="AW721" s="12" t="s">
        <v>41</v>
      </c>
      <c r="AX721" s="12" t="s">
        <v>79</v>
      </c>
      <c r="AY721" s="152" t="s">
        <v>178</v>
      </c>
    </row>
    <row r="722" spans="2:65" s="12" customFormat="1" ht="10.199999999999999">
      <c r="B722" s="150"/>
      <c r="D722" s="151" t="s">
        <v>189</v>
      </c>
      <c r="E722" s="152" t="s">
        <v>32</v>
      </c>
      <c r="F722" s="153" t="s">
        <v>4060</v>
      </c>
      <c r="H722" s="152" t="s">
        <v>32</v>
      </c>
      <c r="I722" s="154"/>
      <c r="L722" s="150"/>
      <c r="M722" s="155"/>
      <c r="T722" s="156"/>
      <c r="AT722" s="152" t="s">
        <v>189</v>
      </c>
      <c r="AU722" s="152" t="s">
        <v>88</v>
      </c>
      <c r="AV722" s="12" t="s">
        <v>86</v>
      </c>
      <c r="AW722" s="12" t="s">
        <v>41</v>
      </c>
      <c r="AX722" s="12" t="s">
        <v>79</v>
      </c>
      <c r="AY722" s="152" t="s">
        <v>178</v>
      </c>
    </row>
    <row r="723" spans="2:65" s="13" customFormat="1" ht="10.199999999999999">
      <c r="B723" s="157"/>
      <c r="D723" s="151" t="s">
        <v>189</v>
      </c>
      <c r="E723" s="158" t="s">
        <v>32</v>
      </c>
      <c r="F723" s="159" t="s">
        <v>3962</v>
      </c>
      <c r="H723" s="160">
        <v>12</v>
      </c>
      <c r="I723" s="161"/>
      <c r="L723" s="157"/>
      <c r="M723" s="162"/>
      <c r="T723" s="163"/>
      <c r="AT723" s="158" t="s">
        <v>189</v>
      </c>
      <c r="AU723" s="158" t="s">
        <v>88</v>
      </c>
      <c r="AV723" s="13" t="s">
        <v>88</v>
      </c>
      <c r="AW723" s="13" t="s">
        <v>41</v>
      </c>
      <c r="AX723" s="13" t="s">
        <v>79</v>
      </c>
      <c r="AY723" s="158" t="s">
        <v>178</v>
      </c>
    </row>
    <row r="724" spans="2:65" s="15" customFormat="1" ht="10.199999999999999">
      <c r="B724" s="181"/>
      <c r="D724" s="151" t="s">
        <v>189</v>
      </c>
      <c r="E724" s="182" t="s">
        <v>32</v>
      </c>
      <c r="F724" s="183" t="s">
        <v>479</v>
      </c>
      <c r="H724" s="184">
        <v>12</v>
      </c>
      <c r="I724" s="185"/>
      <c r="L724" s="181"/>
      <c r="M724" s="186"/>
      <c r="T724" s="187"/>
      <c r="AT724" s="182" t="s">
        <v>189</v>
      </c>
      <c r="AU724" s="182" t="s">
        <v>88</v>
      </c>
      <c r="AV724" s="15" t="s">
        <v>199</v>
      </c>
      <c r="AW724" s="15" t="s">
        <v>41</v>
      </c>
      <c r="AX724" s="15" t="s">
        <v>79</v>
      </c>
      <c r="AY724" s="182" t="s">
        <v>178</v>
      </c>
    </row>
    <row r="725" spans="2:65" s="14" customFormat="1" ht="10.199999999999999">
      <c r="B725" s="164"/>
      <c r="D725" s="151" t="s">
        <v>189</v>
      </c>
      <c r="E725" s="165" t="s">
        <v>32</v>
      </c>
      <c r="F725" s="166" t="s">
        <v>192</v>
      </c>
      <c r="H725" s="167">
        <v>12</v>
      </c>
      <c r="I725" s="168"/>
      <c r="L725" s="164"/>
      <c r="M725" s="169"/>
      <c r="T725" s="170"/>
      <c r="AT725" s="165" t="s">
        <v>189</v>
      </c>
      <c r="AU725" s="165" t="s">
        <v>88</v>
      </c>
      <c r="AV725" s="14" t="s">
        <v>185</v>
      </c>
      <c r="AW725" s="14" t="s">
        <v>41</v>
      </c>
      <c r="AX725" s="14" t="s">
        <v>86</v>
      </c>
      <c r="AY725" s="165" t="s">
        <v>178</v>
      </c>
    </row>
    <row r="726" spans="2:65" s="11" customFormat="1" ht="22.8" customHeight="1">
      <c r="B726" s="121"/>
      <c r="D726" s="122" t="s">
        <v>78</v>
      </c>
      <c r="E726" s="131" t="s">
        <v>247</v>
      </c>
      <c r="F726" s="131" t="s">
        <v>848</v>
      </c>
      <c r="I726" s="124"/>
      <c r="J726" s="132">
        <f>BK726</f>
        <v>0</v>
      </c>
      <c r="L726" s="121"/>
      <c r="M726" s="126"/>
      <c r="P726" s="127">
        <f>SUM(P727:P799)</f>
        <v>0</v>
      </c>
      <c r="R726" s="127">
        <f>SUM(R727:R799)</f>
        <v>0.25634599999999996</v>
      </c>
      <c r="T726" s="128">
        <f>SUM(T727:T799)</f>
        <v>6.0399000000000003</v>
      </c>
      <c r="AR726" s="122" t="s">
        <v>86</v>
      </c>
      <c r="AT726" s="129" t="s">
        <v>78</v>
      </c>
      <c r="AU726" s="129" t="s">
        <v>86</v>
      </c>
      <c r="AY726" s="122" t="s">
        <v>178</v>
      </c>
      <c r="BK726" s="130">
        <f>SUM(BK727:BK799)</f>
        <v>0</v>
      </c>
    </row>
    <row r="727" spans="2:65" s="1" customFormat="1" ht="24.15" customHeight="1">
      <c r="B727" s="34"/>
      <c r="C727" s="133" t="s">
        <v>780</v>
      </c>
      <c r="D727" s="133" t="s">
        <v>180</v>
      </c>
      <c r="E727" s="134" t="s">
        <v>642</v>
      </c>
      <c r="F727" s="135" t="s">
        <v>643</v>
      </c>
      <c r="G727" s="136" t="s">
        <v>234</v>
      </c>
      <c r="H727" s="137">
        <v>189.4</v>
      </c>
      <c r="I727" s="138"/>
      <c r="J727" s="139">
        <f>ROUND(I727*H727,2)</f>
        <v>0</v>
      </c>
      <c r="K727" s="135" t="s">
        <v>184</v>
      </c>
      <c r="L727" s="34"/>
      <c r="M727" s="140" t="s">
        <v>32</v>
      </c>
      <c r="N727" s="141" t="s">
        <v>50</v>
      </c>
      <c r="P727" s="142">
        <f>O727*H727</f>
        <v>0</v>
      </c>
      <c r="Q727" s="142">
        <v>6.8999999999999997E-4</v>
      </c>
      <c r="R727" s="142">
        <f>Q727*H727</f>
        <v>0.130686</v>
      </c>
      <c r="S727" s="142">
        <v>0</v>
      </c>
      <c r="T727" s="143">
        <f>S727*H727</f>
        <v>0</v>
      </c>
      <c r="AR727" s="144" t="s">
        <v>185</v>
      </c>
      <c r="AT727" s="144" t="s">
        <v>180</v>
      </c>
      <c r="AU727" s="144" t="s">
        <v>88</v>
      </c>
      <c r="AY727" s="18" t="s">
        <v>178</v>
      </c>
      <c r="BE727" s="145">
        <f>IF(N727="základní",J727,0)</f>
        <v>0</v>
      </c>
      <c r="BF727" s="145">
        <f>IF(N727="snížená",J727,0)</f>
        <v>0</v>
      </c>
      <c r="BG727" s="145">
        <f>IF(N727="zákl. přenesená",J727,0)</f>
        <v>0</v>
      </c>
      <c r="BH727" s="145">
        <f>IF(N727="sníž. přenesená",J727,0)</f>
        <v>0</v>
      </c>
      <c r="BI727" s="145">
        <f>IF(N727="nulová",J727,0)</f>
        <v>0</v>
      </c>
      <c r="BJ727" s="18" t="s">
        <v>86</v>
      </c>
      <c r="BK727" s="145">
        <f>ROUND(I727*H727,2)</f>
        <v>0</v>
      </c>
      <c r="BL727" s="18" t="s">
        <v>185</v>
      </c>
      <c r="BM727" s="144" t="s">
        <v>4061</v>
      </c>
    </row>
    <row r="728" spans="2:65" s="1" customFormat="1" ht="10.199999999999999">
      <c r="B728" s="34"/>
      <c r="D728" s="146" t="s">
        <v>187</v>
      </c>
      <c r="F728" s="147" t="s">
        <v>645</v>
      </c>
      <c r="I728" s="148"/>
      <c r="L728" s="34"/>
      <c r="M728" s="149"/>
      <c r="T728" s="55"/>
      <c r="AT728" s="18" t="s">
        <v>187</v>
      </c>
      <c r="AU728" s="18" t="s">
        <v>88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190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88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2" customFormat="1" ht="10.199999999999999">
      <c r="B730" s="150"/>
      <c r="D730" s="151" t="s">
        <v>189</v>
      </c>
      <c r="E730" s="152" t="s">
        <v>32</v>
      </c>
      <c r="F730" s="153" t="s">
        <v>3821</v>
      </c>
      <c r="H730" s="152" t="s">
        <v>32</v>
      </c>
      <c r="I730" s="154"/>
      <c r="L730" s="150"/>
      <c r="M730" s="155"/>
      <c r="T730" s="156"/>
      <c r="AT730" s="152" t="s">
        <v>189</v>
      </c>
      <c r="AU730" s="152" t="s">
        <v>88</v>
      </c>
      <c r="AV730" s="12" t="s">
        <v>86</v>
      </c>
      <c r="AW730" s="12" t="s">
        <v>41</v>
      </c>
      <c r="AX730" s="12" t="s">
        <v>79</v>
      </c>
      <c r="AY730" s="152" t="s">
        <v>178</v>
      </c>
    </row>
    <row r="731" spans="2:65" s="12" customFormat="1" ht="10.199999999999999">
      <c r="B731" s="150"/>
      <c r="D731" s="151" t="s">
        <v>189</v>
      </c>
      <c r="E731" s="152" t="s">
        <v>32</v>
      </c>
      <c r="F731" s="153" t="s">
        <v>3822</v>
      </c>
      <c r="H731" s="152" t="s">
        <v>32</v>
      </c>
      <c r="I731" s="154"/>
      <c r="L731" s="150"/>
      <c r="M731" s="155"/>
      <c r="T731" s="156"/>
      <c r="AT731" s="152" t="s">
        <v>189</v>
      </c>
      <c r="AU731" s="152" t="s">
        <v>88</v>
      </c>
      <c r="AV731" s="12" t="s">
        <v>86</v>
      </c>
      <c r="AW731" s="12" t="s">
        <v>41</v>
      </c>
      <c r="AX731" s="12" t="s">
        <v>79</v>
      </c>
      <c r="AY731" s="152" t="s">
        <v>178</v>
      </c>
    </row>
    <row r="732" spans="2:65" s="12" customFormat="1" ht="10.199999999999999">
      <c r="B732" s="150"/>
      <c r="D732" s="151" t="s">
        <v>189</v>
      </c>
      <c r="E732" s="152" t="s">
        <v>32</v>
      </c>
      <c r="F732" s="153" t="s">
        <v>393</v>
      </c>
      <c r="H732" s="152" t="s">
        <v>32</v>
      </c>
      <c r="I732" s="154"/>
      <c r="L732" s="150"/>
      <c r="M732" s="155"/>
      <c r="T732" s="156"/>
      <c r="AT732" s="152" t="s">
        <v>189</v>
      </c>
      <c r="AU732" s="152" t="s">
        <v>88</v>
      </c>
      <c r="AV732" s="12" t="s">
        <v>86</v>
      </c>
      <c r="AW732" s="12" t="s">
        <v>41</v>
      </c>
      <c r="AX732" s="12" t="s">
        <v>79</v>
      </c>
      <c r="AY732" s="152" t="s">
        <v>178</v>
      </c>
    </row>
    <row r="733" spans="2:65" s="12" customFormat="1" ht="10.199999999999999">
      <c r="B733" s="150"/>
      <c r="D733" s="151" t="s">
        <v>189</v>
      </c>
      <c r="E733" s="152" t="s">
        <v>32</v>
      </c>
      <c r="F733" s="153" t="s">
        <v>283</v>
      </c>
      <c r="H733" s="152" t="s">
        <v>32</v>
      </c>
      <c r="I733" s="154"/>
      <c r="L733" s="150"/>
      <c r="M733" s="155"/>
      <c r="T733" s="156"/>
      <c r="AT733" s="152" t="s">
        <v>189</v>
      </c>
      <c r="AU733" s="152" t="s">
        <v>88</v>
      </c>
      <c r="AV733" s="12" t="s">
        <v>86</v>
      </c>
      <c r="AW733" s="12" t="s">
        <v>41</v>
      </c>
      <c r="AX733" s="12" t="s">
        <v>79</v>
      </c>
      <c r="AY733" s="152" t="s">
        <v>178</v>
      </c>
    </row>
    <row r="734" spans="2:65" s="13" customFormat="1" ht="10.199999999999999">
      <c r="B734" s="157"/>
      <c r="D734" s="151" t="s">
        <v>189</v>
      </c>
      <c r="E734" s="158" t="s">
        <v>32</v>
      </c>
      <c r="F734" s="159" t="s">
        <v>4062</v>
      </c>
      <c r="H734" s="160">
        <v>147.4</v>
      </c>
      <c r="I734" s="161"/>
      <c r="L734" s="157"/>
      <c r="M734" s="162"/>
      <c r="T734" s="163"/>
      <c r="AT734" s="158" t="s">
        <v>189</v>
      </c>
      <c r="AU734" s="158" t="s">
        <v>88</v>
      </c>
      <c r="AV734" s="13" t="s">
        <v>88</v>
      </c>
      <c r="AW734" s="13" t="s">
        <v>41</v>
      </c>
      <c r="AX734" s="13" t="s">
        <v>79</v>
      </c>
      <c r="AY734" s="158" t="s">
        <v>178</v>
      </c>
    </row>
    <row r="735" spans="2:65" s="13" customFormat="1" ht="10.199999999999999">
      <c r="B735" s="157"/>
      <c r="D735" s="151" t="s">
        <v>189</v>
      </c>
      <c r="E735" s="158" t="s">
        <v>32</v>
      </c>
      <c r="F735" s="159" t="s">
        <v>4063</v>
      </c>
      <c r="H735" s="160">
        <v>42</v>
      </c>
      <c r="I735" s="161"/>
      <c r="L735" s="157"/>
      <c r="M735" s="162"/>
      <c r="T735" s="163"/>
      <c r="AT735" s="158" t="s">
        <v>189</v>
      </c>
      <c r="AU735" s="158" t="s">
        <v>88</v>
      </c>
      <c r="AV735" s="13" t="s">
        <v>88</v>
      </c>
      <c r="AW735" s="13" t="s">
        <v>41</v>
      </c>
      <c r="AX735" s="13" t="s">
        <v>79</v>
      </c>
      <c r="AY735" s="158" t="s">
        <v>178</v>
      </c>
    </row>
    <row r="736" spans="2:65" s="14" customFormat="1" ht="10.199999999999999">
      <c r="B736" s="164"/>
      <c r="D736" s="151" t="s">
        <v>189</v>
      </c>
      <c r="E736" s="165" t="s">
        <v>32</v>
      </c>
      <c r="F736" s="166" t="s">
        <v>192</v>
      </c>
      <c r="H736" s="167">
        <v>189.4</v>
      </c>
      <c r="I736" s="168"/>
      <c r="L736" s="164"/>
      <c r="M736" s="169"/>
      <c r="T736" s="170"/>
      <c r="AT736" s="165" t="s">
        <v>189</v>
      </c>
      <c r="AU736" s="165" t="s">
        <v>88</v>
      </c>
      <c r="AV736" s="14" t="s">
        <v>185</v>
      </c>
      <c r="AW736" s="14" t="s">
        <v>41</v>
      </c>
      <c r="AX736" s="14" t="s">
        <v>86</v>
      </c>
      <c r="AY736" s="165" t="s">
        <v>178</v>
      </c>
    </row>
    <row r="737" spans="2:65" s="1" customFormat="1" ht="37.799999999999997" customHeight="1">
      <c r="B737" s="34"/>
      <c r="C737" s="133" t="s">
        <v>785</v>
      </c>
      <c r="D737" s="133" t="s">
        <v>180</v>
      </c>
      <c r="E737" s="134" t="s">
        <v>654</v>
      </c>
      <c r="F737" s="135" t="s">
        <v>655</v>
      </c>
      <c r="G737" s="136" t="s">
        <v>202</v>
      </c>
      <c r="H737" s="137">
        <v>206</v>
      </c>
      <c r="I737" s="138"/>
      <c r="J737" s="139">
        <f>ROUND(I737*H737,2)</f>
        <v>0</v>
      </c>
      <c r="K737" s="135" t="s">
        <v>184</v>
      </c>
      <c r="L737" s="34"/>
      <c r="M737" s="140" t="s">
        <v>32</v>
      </c>
      <c r="N737" s="141" t="s">
        <v>50</v>
      </c>
      <c r="P737" s="142">
        <f>O737*H737</f>
        <v>0</v>
      </c>
      <c r="Q737" s="142">
        <v>0</v>
      </c>
      <c r="R737" s="142">
        <f>Q737*H737</f>
        <v>0</v>
      </c>
      <c r="S737" s="142">
        <v>0</v>
      </c>
      <c r="T737" s="143">
        <f>S737*H737</f>
        <v>0</v>
      </c>
      <c r="AR737" s="144" t="s">
        <v>185</v>
      </c>
      <c r="AT737" s="144" t="s">
        <v>180</v>
      </c>
      <c r="AU737" s="144" t="s">
        <v>88</v>
      </c>
      <c r="AY737" s="18" t="s">
        <v>178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8" t="s">
        <v>86</v>
      </c>
      <c r="BK737" s="145">
        <f>ROUND(I737*H737,2)</f>
        <v>0</v>
      </c>
      <c r="BL737" s="18" t="s">
        <v>185</v>
      </c>
      <c r="BM737" s="144" t="s">
        <v>4064</v>
      </c>
    </row>
    <row r="738" spans="2:65" s="1" customFormat="1" ht="10.199999999999999">
      <c r="B738" s="34"/>
      <c r="D738" s="146" t="s">
        <v>187</v>
      </c>
      <c r="F738" s="147" t="s">
        <v>657</v>
      </c>
      <c r="I738" s="148"/>
      <c r="L738" s="34"/>
      <c r="M738" s="149"/>
      <c r="T738" s="55"/>
      <c r="AT738" s="18" t="s">
        <v>187</v>
      </c>
      <c r="AU738" s="18" t="s">
        <v>88</v>
      </c>
    </row>
    <row r="739" spans="2:65" s="12" customFormat="1" ht="10.199999999999999">
      <c r="B739" s="150"/>
      <c r="D739" s="151" t="s">
        <v>189</v>
      </c>
      <c r="E739" s="152" t="s">
        <v>32</v>
      </c>
      <c r="F739" s="153" t="s">
        <v>190</v>
      </c>
      <c r="H739" s="152" t="s">
        <v>32</v>
      </c>
      <c r="I739" s="154"/>
      <c r="L739" s="150"/>
      <c r="M739" s="155"/>
      <c r="T739" s="156"/>
      <c r="AT739" s="152" t="s">
        <v>189</v>
      </c>
      <c r="AU739" s="152" t="s">
        <v>88</v>
      </c>
      <c r="AV739" s="12" t="s">
        <v>86</v>
      </c>
      <c r="AW739" s="12" t="s">
        <v>41</v>
      </c>
      <c r="AX739" s="12" t="s">
        <v>79</v>
      </c>
      <c r="AY739" s="152" t="s">
        <v>178</v>
      </c>
    </row>
    <row r="740" spans="2:65" s="12" customFormat="1" ht="10.199999999999999">
      <c r="B740" s="150"/>
      <c r="D740" s="151" t="s">
        <v>189</v>
      </c>
      <c r="E740" s="152" t="s">
        <v>32</v>
      </c>
      <c r="F740" s="153" t="s">
        <v>3821</v>
      </c>
      <c r="H740" s="152" t="s">
        <v>32</v>
      </c>
      <c r="I740" s="154"/>
      <c r="L740" s="150"/>
      <c r="M740" s="155"/>
      <c r="T740" s="156"/>
      <c r="AT740" s="152" t="s">
        <v>189</v>
      </c>
      <c r="AU740" s="152" t="s">
        <v>88</v>
      </c>
      <c r="AV740" s="12" t="s">
        <v>86</v>
      </c>
      <c r="AW740" s="12" t="s">
        <v>41</v>
      </c>
      <c r="AX740" s="12" t="s">
        <v>79</v>
      </c>
      <c r="AY740" s="152" t="s">
        <v>178</v>
      </c>
    </row>
    <row r="741" spans="2:65" s="12" customFormat="1" ht="10.199999999999999">
      <c r="B741" s="150"/>
      <c r="D741" s="151" t="s">
        <v>189</v>
      </c>
      <c r="E741" s="152" t="s">
        <v>32</v>
      </c>
      <c r="F741" s="153" t="s">
        <v>3822</v>
      </c>
      <c r="H741" s="152" t="s">
        <v>32</v>
      </c>
      <c r="I741" s="154"/>
      <c r="L741" s="150"/>
      <c r="M741" s="155"/>
      <c r="T741" s="156"/>
      <c r="AT741" s="152" t="s">
        <v>189</v>
      </c>
      <c r="AU741" s="152" t="s">
        <v>88</v>
      </c>
      <c r="AV741" s="12" t="s">
        <v>86</v>
      </c>
      <c r="AW741" s="12" t="s">
        <v>41</v>
      </c>
      <c r="AX741" s="12" t="s">
        <v>79</v>
      </c>
      <c r="AY741" s="152" t="s">
        <v>178</v>
      </c>
    </row>
    <row r="742" spans="2:65" s="12" customFormat="1" ht="10.199999999999999">
      <c r="B742" s="150"/>
      <c r="D742" s="151" t="s">
        <v>189</v>
      </c>
      <c r="E742" s="152" t="s">
        <v>32</v>
      </c>
      <c r="F742" s="153" t="s">
        <v>3826</v>
      </c>
      <c r="H742" s="152" t="s">
        <v>32</v>
      </c>
      <c r="I742" s="154"/>
      <c r="L742" s="150"/>
      <c r="M742" s="155"/>
      <c r="T742" s="156"/>
      <c r="AT742" s="152" t="s">
        <v>189</v>
      </c>
      <c r="AU742" s="152" t="s">
        <v>88</v>
      </c>
      <c r="AV742" s="12" t="s">
        <v>86</v>
      </c>
      <c r="AW742" s="12" t="s">
        <v>41</v>
      </c>
      <c r="AX742" s="12" t="s">
        <v>79</v>
      </c>
      <c r="AY742" s="152" t="s">
        <v>178</v>
      </c>
    </row>
    <row r="743" spans="2:65" s="12" customFormat="1" ht="10.199999999999999">
      <c r="B743" s="150"/>
      <c r="D743" s="151" t="s">
        <v>189</v>
      </c>
      <c r="E743" s="152" t="s">
        <v>32</v>
      </c>
      <c r="F743" s="153" t="s">
        <v>3828</v>
      </c>
      <c r="H743" s="152" t="s">
        <v>32</v>
      </c>
      <c r="I743" s="154"/>
      <c r="L743" s="150"/>
      <c r="M743" s="155"/>
      <c r="T743" s="156"/>
      <c r="AT743" s="152" t="s">
        <v>189</v>
      </c>
      <c r="AU743" s="152" t="s">
        <v>88</v>
      </c>
      <c r="AV743" s="12" t="s">
        <v>86</v>
      </c>
      <c r="AW743" s="12" t="s">
        <v>41</v>
      </c>
      <c r="AX743" s="12" t="s">
        <v>79</v>
      </c>
      <c r="AY743" s="152" t="s">
        <v>178</v>
      </c>
    </row>
    <row r="744" spans="2:65" s="13" customFormat="1" ht="10.199999999999999">
      <c r="B744" s="157"/>
      <c r="D744" s="151" t="s">
        <v>189</v>
      </c>
      <c r="E744" s="158" t="s">
        <v>32</v>
      </c>
      <c r="F744" s="159" t="s">
        <v>4065</v>
      </c>
      <c r="H744" s="160">
        <v>175.2</v>
      </c>
      <c r="I744" s="161"/>
      <c r="L744" s="157"/>
      <c r="M744" s="162"/>
      <c r="T744" s="163"/>
      <c r="AT744" s="158" t="s">
        <v>189</v>
      </c>
      <c r="AU744" s="158" t="s">
        <v>88</v>
      </c>
      <c r="AV744" s="13" t="s">
        <v>88</v>
      </c>
      <c r="AW744" s="13" t="s">
        <v>41</v>
      </c>
      <c r="AX744" s="13" t="s">
        <v>79</v>
      </c>
      <c r="AY744" s="158" t="s">
        <v>178</v>
      </c>
    </row>
    <row r="745" spans="2:65" s="13" customFormat="1" ht="10.199999999999999">
      <c r="B745" s="157"/>
      <c r="D745" s="151" t="s">
        <v>189</v>
      </c>
      <c r="E745" s="158" t="s">
        <v>32</v>
      </c>
      <c r="F745" s="159" t="s">
        <v>4066</v>
      </c>
      <c r="H745" s="160">
        <v>30.8</v>
      </c>
      <c r="I745" s="161"/>
      <c r="L745" s="157"/>
      <c r="M745" s="162"/>
      <c r="T745" s="163"/>
      <c r="AT745" s="158" t="s">
        <v>189</v>
      </c>
      <c r="AU745" s="158" t="s">
        <v>88</v>
      </c>
      <c r="AV745" s="13" t="s">
        <v>88</v>
      </c>
      <c r="AW745" s="13" t="s">
        <v>41</v>
      </c>
      <c r="AX745" s="13" t="s">
        <v>79</v>
      </c>
      <c r="AY745" s="158" t="s">
        <v>178</v>
      </c>
    </row>
    <row r="746" spans="2:65" s="14" customFormat="1" ht="10.199999999999999">
      <c r="B746" s="164"/>
      <c r="D746" s="151" t="s">
        <v>189</v>
      </c>
      <c r="E746" s="165" t="s">
        <v>32</v>
      </c>
      <c r="F746" s="166" t="s">
        <v>192</v>
      </c>
      <c r="H746" s="167">
        <v>206</v>
      </c>
      <c r="I746" s="168"/>
      <c r="L746" s="164"/>
      <c r="M746" s="169"/>
      <c r="T746" s="170"/>
      <c r="AT746" s="165" t="s">
        <v>189</v>
      </c>
      <c r="AU746" s="165" t="s">
        <v>88</v>
      </c>
      <c r="AV746" s="14" t="s">
        <v>185</v>
      </c>
      <c r="AW746" s="14" t="s">
        <v>41</v>
      </c>
      <c r="AX746" s="14" t="s">
        <v>86</v>
      </c>
      <c r="AY746" s="165" t="s">
        <v>178</v>
      </c>
    </row>
    <row r="747" spans="2:65" s="1" customFormat="1" ht="62.7" customHeight="1">
      <c r="B747" s="34"/>
      <c r="C747" s="133" t="s">
        <v>789</v>
      </c>
      <c r="D747" s="133" t="s">
        <v>180</v>
      </c>
      <c r="E747" s="134" t="s">
        <v>649</v>
      </c>
      <c r="F747" s="135" t="s">
        <v>650</v>
      </c>
      <c r="G747" s="136" t="s">
        <v>202</v>
      </c>
      <c r="H747" s="137">
        <v>206</v>
      </c>
      <c r="I747" s="138"/>
      <c r="J747" s="139">
        <f>ROUND(I747*H747,2)</f>
        <v>0</v>
      </c>
      <c r="K747" s="135" t="s">
        <v>184</v>
      </c>
      <c r="L747" s="34"/>
      <c r="M747" s="140" t="s">
        <v>32</v>
      </c>
      <c r="N747" s="141" t="s">
        <v>50</v>
      </c>
      <c r="P747" s="142">
        <f>O747*H747</f>
        <v>0</v>
      </c>
      <c r="Q747" s="142">
        <v>6.0999999999999997E-4</v>
      </c>
      <c r="R747" s="142">
        <f>Q747*H747</f>
        <v>0.12565999999999999</v>
      </c>
      <c r="S747" s="142">
        <v>0</v>
      </c>
      <c r="T747" s="143">
        <f>S747*H747</f>
        <v>0</v>
      </c>
      <c r="AR747" s="144" t="s">
        <v>185</v>
      </c>
      <c r="AT747" s="144" t="s">
        <v>180</v>
      </c>
      <c r="AU747" s="144" t="s">
        <v>88</v>
      </c>
      <c r="AY747" s="18" t="s">
        <v>178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86</v>
      </c>
      <c r="BK747" s="145">
        <f>ROUND(I747*H747,2)</f>
        <v>0</v>
      </c>
      <c r="BL747" s="18" t="s">
        <v>185</v>
      </c>
      <c r="BM747" s="144" t="s">
        <v>4067</v>
      </c>
    </row>
    <row r="748" spans="2:65" s="1" customFormat="1" ht="10.199999999999999">
      <c r="B748" s="34"/>
      <c r="D748" s="146" t="s">
        <v>187</v>
      </c>
      <c r="F748" s="147" t="s">
        <v>652</v>
      </c>
      <c r="I748" s="148"/>
      <c r="L748" s="34"/>
      <c r="M748" s="149"/>
      <c r="T748" s="55"/>
      <c r="AT748" s="18" t="s">
        <v>187</v>
      </c>
      <c r="AU748" s="18" t="s">
        <v>88</v>
      </c>
    </row>
    <row r="749" spans="2:65" s="12" customFormat="1" ht="10.199999999999999">
      <c r="B749" s="150"/>
      <c r="D749" s="151" t="s">
        <v>189</v>
      </c>
      <c r="E749" s="152" t="s">
        <v>32</v>
      </c>
      <c r="F749" s="153" t="s">
        <v>190</v>
      </c>
      <c r="H749" s="152" t="s">
        <v>32</v>
      </c>
      <c r="I749" s="154"/>
      <c r="L749" s="150"/>
      <c r="M749" s="155"/>
      <c r="T749" s="156"/>
      <c r="AT749" s="152" t="s">
        <v>189</v>
      </c>
      <c r="AU749" s="152" t="s">
        <v>88</v>
      </c>
      <c r="AV749" s="12" t="s">
        <v>86</v>
      </c>
      <c r="AW749" s="12" t="s">
        <v>41</v>
      </c>
      <c r="AX749" s="12" t="s">
        <v>79</v>
      </c>
      <c r="AY749" s="152" t="s">
        <v>178</v>
      </c>
    </row>
    <row r="750" spans="2:65" s="12" customFormat="1" ht="10.199999999999999">
      <c r="B750" s="150"/>
      <c r="D750" s="151" t="s">
        <v>189</v>
      </c>
      <c r="E750" s="152" t="s">
        <v>32</v>
      </c>
      <c r="F750" s="153" t="s">
        <v>3821</v>
      </c>
      <c r="H750" s="152" t="s">
        <v>32</v>
      </c>
      <c r="I750" s="154"/>
      <c r="L750" s="150"/>
      <c r="M750" s="155"/>
      <c r="T750" s="156"/>
      <c r="AT750" s="152" t="s">
        <v>189</v>
      </c>
      <c r="AU750" s="152" t="s">
        <v>88</v>
      </c>
      <c r="AV750" s="12" t="s">
        <v>86</v>
      </c>
      <c r="AW750" s="12" t="s">
        <v>41</v>
      </c>
      <c r="AX750" s="12" t="s">
        <v>79</v>
      </c>
      <c r="AY750" s="152" t="s">
        <v>178</v>
      </c>
    </row>
    <row r="751" spans="2:65" s="12" customFormat="1" ht="10.199999999999999">
      <c r="B751" s="150"/>
      <c r="D751" s="151" t="s">
        <v>189</v>
      </c>
      <c r="E751" s="152" t="s">
        <v>32</v>
      </c>
      <c r="F751" s="153" t="s">
        <v>3822</v>
      </c>
      <c r="H751" s="152" t="s">
        <v>32</v>
      </c>
      <c r="I751" s="154"/>
      <c r="L751" s="150"/>
      <c r="M751" s="155"/>
      <c r="T751" s="156"/>
      <c r="AT751" s="152" t="s">
        <v>189</v>
      </c>
      <c r="AU751" s="152" t="s">
        <v>88</v>
      </c>
      <c r="AV751" s="12" t="s">
        <v>86</v>
      </c>
      <c r="AW751" s="12" t="s">
        <v>41</v>
      </c>
      <c r="AX751" s="12" t="s">
        <v>79</v>
      </c>
      <c r="AY751" s="152" t="s">
        <v>178</v>
      </c>
    </row>
    <row r="752" spans="2:65" s="12" customFormat="1" ht="10.199999999999999">
      <c r="B752" s="150"/>
      <c r="D752" s="151" t="s">
        <v>189</v>
      </c>
      <c r="E752" s="152" t="s">
        <v>32</v>
      </c>
      <c r="F752" s="153" t="s">
        <v>3826</v>
      </c>
      <c r="H752" s="152" t="s">
        <v>32</v>
      </c>
      <c r="I752" s="154"/>
      <c r="L752" s="150"/>
      <c r="M752" s="155"/>
      <c r="T752" s="156"/>
      <c r="AT752" s="152" t="s">
        <v>189</v>
      </c>
      <c r="AU752" s="152" t="s">
        <v>88</v>
      </c>
      <c r="AV752" s="12" t="s">
        <v>86</v>
      </c>
      <c r="AW752" s="12" t="s">
        <v>41</v>
      </c>
      <c r="AX752" s="12" t="s">
        <v>79</v>
      </c>
      <c r="AY752" s="152" t="s">
        <v>178</v>
      </c>
    </row>
    <row r="753" spans="2:65" s="12" customFormat="1" ht="10.199999999999999">
      <c r="B753" s="150"/>
      <c r="D753" s="151" t="s">
        <v>189</v>
      </c>
      <c r="E753" s="152" t="s">
        <v>32</v>
      </c>
      <c r="F753" s="153" t="s">
        <v>3828</v>
      </c>
      <c r="H753" s="152" t="s">
        <v>32</v>
      </c>
      <c r="I753" s="154"/>
      <c r="L753" s="150"/>
      <c r="M753" s="155"/>
      <c r="T753" s="156"/>
      <c r="AT753" s="152" t="s">
        <v>189</v>
      </c>
      <c r="AU753" s="152" t="s">
        <v>88</v>
      </c>
      <c r="AV753" s="12" t="s">
        <v>86</v>
      </c>
      <c r="AW753" s="12" t="s">
        <v>41</v>
      </c>
      <c r="AX753" s="12" t="s">
        <v>79</v>
      </c>
      <c r="AY753" s="152" t="s">
        <v>178</v>
      </c>
    </row>
    <row r="754" spans="2:65" s="13" customFormat="1" ht="10.199999999999999">
      <c r="B754" s="157"/>
      <c r="D754" s="151" t="s">
        <v>189</v>
      </c>
      <c r="E754" s="158" t="s">
        <v>32</v>
      </c>
      <c r="F754" s="159" t="s">
        <v>4065</v>
      </c>
      <c r="H754" s="160">
        <v>175.2</v>
      </c>
      <c r="I754" s="161"/>
      <c r="L754" s="157"/>
      <c r="M754" s="162"/>
      <c r="T754" s="163"/>
      <c r="AT754" s="158" t="s">
        <v>189</v>
      </c>
      <c r="AU754" s="158" t="s">
        <v>88</v>
      </c>
      <c r="AV754" s="13" t="s">
        <v>88</v>
      </c>
      <c r="AW754" s="13" t="s">
        <v>41</v>
      </c>
      <c r="AX754" s="13" t="s">
        <v>79</v>
      </c>
      <c r="AY754" s="158" t="s">
        <v>178</v>
      </c>
    </row>
    <row r="755" spans="2:65" s="13" customFormat="1" ht="10.199999999999999">
      <c r="B755" s="157"/>
      <c r="D755" s="151" t="s">
        <v>189</v>
      </c>
      <c r="E755" s="158" t="s">
        <v>32</v>
      </c>
      <c r="F755" s="159" t="s">
        <v>4066</v>
      </c>
      <c r="H755" s="160">
        <v>30.8</v>
      </c>
      <c r="I755" s="161"/>
      <c r="L755" s="157"/>
      <c r="M755" s="162"/>
      <c r="T755" s="163"/>
      <c r="AT755" s="158" t="s">
        <v>189</v>
      </c>
      <c r="AU755" s="158" t="s">
        <v>88</v>
      </c>
      <c r="AV755" s="13" t="s">
        <v>88</v>
      </c>
      <c r="AW755" s="13" t="s">
        <v>41</v>
      </c>
      <c r="AX755" s="13" t="s">
        <v>79</v>
      </c>
      <c r="AY755" s="158" t="s">
        <v>178</v>
      </c>
    </row>
    <row r="756" spans="2:65" s="14" customFormat="1" ht="10.199999999999999">
      <c r="B756" s="164"/>
      <c r="D756" s="151" t="s">
        <v>189</v>
      </c>
      <c r="E756" s="165" t="s">
        <v>32</v>
      </c>
      <c r="F756" s="166" t="s">
        <v>192</v>
      </c>
      <c r="H756" s="167">
        <v>206</v>
      </c>
      <c r="I756" s="168"/>
      <c r="L756" s="164"/>
      <c r="M756" s="169"/>
      <c r="T756" s="170"/>
      <c r="AT756" s="165" t="s">
        <v>189</v>
      </c>
      <c r="AU756" s="165" t="s">
        <v>88</v>
      </c>
      <c r="AV756" s="14" t="s">
        <v>185</v>
      </c>
      <c r="AW756" s="14" t="s">
        <v>41</v>
      </c>
      <c r="AX756" s="14" t="s">
        <v>86</v>
      </c>
      <c r="AY756" s="165" t="s">
        <v>178</v>
      </c>
    </row>
    <row r="757" spans="2:65" s="1" customFormat="1" ht="24.15" customHeight="1">
      <c r="B757" s="34"/>
      <c r="C757" s="133" t="s">
        <v>795</v>
      </c>
      <c r="D757" s="133" t="s">
        <v>180</v>
      </c>
      <c r="E757" s="134" t="s">
        <v>541</v>
      </c>
      <c r="F757" s="135" t="s">
        <v>542</v>
      </c>
      <c r="G757" s="136" t="s">
        <v>202</v>
      </c>
      <c r="H757" s="137">
        <v>205</v>
      </c>
      <c r="I757" s="138"/>
      <c r="J757" s="139">
        <f>ROUND(I757*H757,2)</f>
        <v>0</v>
      </c>
      <c r="K757" s="135" t="s">
        <v>184</v>
      </c>
      <c r="L757" s="34"/>
      <c r="M757" s="140" t="s">
        <v>32</v>
      </c>
      <c r="N757" s="141" t="s">
        <v>50</v>
      </c>
      <c r="P757" s="142">
        <f>O757*H757</f>
        <v>0</v>
      </c>
      <c r="Q757" s="142">
        <v>0</v>
      </c>
      <c r="R757" s="142">
        <f>Q757*H757</f>
        <v>0</v>
      </c>
      <c r="S757" s="142">
        <v>0</v>
      </c>
      <c r="T757" s="143">
        <f>S757*H757</f>
        <v>0</v>
      </c>
      <c r="AR757" s="144" t="s">
        <v>185</v>
      </c>
      <c r="AT757" s="144" t="s">
        <v>180</v>
      </c>
      <c r="AU757" s="144" t="s">
        <v>88</v>
      </c>
      <c r="AY757" s="18" t="s">
        <v>178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86</v>
      </c>
      <c r="BK757" s="145">
        <f>ROUND(I757*H757,2)</f>
        <v>0</v>
      </c>
      <c r="BL757" s="18" t="s">
        <v>185</v>
      </c>
      <c r="BM757" s="144" t="s">
        <v>4068</v>
      </c>
    </row>
    <row r="758" spans="2:65" s="1" customFormat="1" ht="10.199999999999999">
      <c r="B758" s="34"/>
      <c r="D758" s="146" t="s">
        <v>187</v>
      </c>
      <c r="F758" s="147" t="s">
        <v>544</v>
      </c>
      <c r="I758" s="148"/>
      <c r="L758" s="34"/>
      <c r="M758" s="149"/>
      <c r="T758" s="55"/>
      <c r="AT758" s="18" t="s">
        <v>187</v>
      </c>
      <c r="AU758" s="18" t="s">
        <v>88</v>
      </c>
    </row>
    <row r="759" spans="2:65" s="12" customFormat="1" ht="10.199999999999999">
      <c r="B759" s="150"/>
      <c r="D759" s="151" t="s">
        <v>189</v>
      </c>
      <c r="E759" s="152" t="s">
        <v>32</v>
      </c>
      <c r="F759" s="153" t="s">
        <v>190</v>
      </c>
      <c r="H759" s="152" t="s">
        <v>32</v>
      </c>
      <c r="I759" s="154"/>
      <c r="L759" s="150"/>
      <c r="M759" s="155"/>
      <c r="T759" s="156"/>
      <c r="AT759" s="152" t="s">
        <v>189</v>
      </c>
      <c r="AU759" s="152" t="s">
        <v>88</v>
      </c>
      <c r="AV759" s="12" t="s">
        <v>86</v>
      </c>
      <c r="AW759" s="12" t="s">
        <v>41</v>
      </c>
      <c r="AX759" s="12" t="s">
        <v>79</v>
      </c>
      <c r="AY759" s="152" t="s">
        <v>178</v>
      </c>
    </row>
    <row r="760" spans="2:65" s="12" customFormat="1" ht="10.199999999999999">
      <c r="B760" s="150"/>
      <c r="D760" s="151" t="s">
        <v>189</v>
      </c>
      <c r="E760" s="152" t="s">
        <v>32</v>
      </c>
      <c r="F760" s="153" t="s">
        <v>3821</v>
      </c>
      <c r="H760" s="152" t="s">
        <v>32</v>
      </c>
      <c r="I760" s="154"/>
      <c r="L760" s="150"/>
      <c r="M760" s="155"/>
      <c r="T760" s="156"/>
      <c r="AT760" s="152" t="s">
        <v>189</v>
      </c>
      <c r="AU760" s="152" t="s">
        <v>88</v>
      </c>
      <c r="AV760" s="12" t="s">
        <v>86</v>
      </c>
      <c r="AW760" s="12" t="s">
        <v>41</v>
      </c>
      <c r="AX760" s="12" t="s">
        <v>79</v>
      </c>
      <c r="AY760" s="152" t="s">
        <v>178</v>
      </c>
    </row>
    <row r="761" spans="2:65" s="12" customFormat="1" ht="10.199999999999999">
      <c r="B761" s="150"/>
      <c r="D761" s="151" t="s">
        <v>189</v>
      </c>
      <c r="E761" s="152" t="s">
        <v>32</v>
      </c>
      <c r="F761" s="153" t="s">
        <v>3822</v>
      </c>
      <c r="H761" s="152" t="s">
        <v>32</v>
      </c>
      <c r="I761" s="154"/>
      <c r="L761" s="150"/>
      <c r="M761" s="155"/>
      <c r="T761" s="156"/>
      <c r="AT761" s="152" t="s">
        <v>189</v>
      </c>
      <c r="AU761" s="152" t="s">
        <v>88</v>
      </c>
      <c r="AV761" s="12" t="s">
        <v>86</v>
      </c>
      <c r="AW761" s="12" t="s">
        <v>41</v>
      </c>
      <c r="AX761" s="12" t="s">
        <v>79</v>
      </c>
      <c r="AY761" s="152" t="s">
        <v>178</v>
      </c>
    </row>
    <row r="762" spans="2:65" s="12" customFormat="1" ht="10.199999999999999">
      <c r="B762" s="150"/>
      <c r="D762" s="151" t="s">
        <v>189</v>
      </c>
      <c r="E762" s="152" t="s">
        <v>32</v>
      </c>
      <c r="F762" s="153" t="s">
        <v>3826</v>
      </c>
      <c r="H762" s="152" t="s">
        <v>32</v>
      </c>
      <c r="I762" s="154"/>
      <c r="L762" s="150"/>
      <c r="M762" s="155"/>
      <c r="T762" s="156"/>
      <c r="AT762" s="152" t="s">
        <v>189</v>
      </c>
      <c r="AU762" s="152" t="s">
        <v>88</v>
      </c>
      <c r="AV762" s="12" t="s">
        <v>86</v>
      </c>
      <c r="AW762" s="12" t="s">
        <v>41</v>
      </c>
      <c r="AX762" s="12" t="s">
        <v>79</v>
      </c>
      <c r="AY762" s="152" t="s">
        <v>178</v>
      </c>
    </row>
    <row r="763" spans="2:65" s="12" customFormat="1" ht="10.199999999999999">
      <c r="B763" s="150"/>
      <c r="D763" s="151" t="s">
        <v>189</v>
      </c>
      <c r="E763" s="152" t="s">
        <v>32</v>
      </c>
      <c r="F763" s="153" t="s">
        <v>3828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88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3" customFormat="1" ht="10.199999999999999">
      <c r="B764" s="157"/>
      <c r="D764" s="151" t="s">
        <v>189</v>
      </c>
      <c r="E764" s="158" t="s">
        <v>32</v>
      </c>
      <c r="F764" s="159" t="s">
        <v>4069</v>
      </c>
      <c r="H764" s="160">
        <v>174.2</v>
      </c>
      <c r="I764" s="161"/>
      <c r="L764" s="157"/>
      <c r="M764" s="162"/>
      <c r="T764" s="163"/>
      <c r="AT764" s="158" t="s">
        <v>189</v>
      </c>
      <c r="AU764" s="158" t="s">
        <v>88</v>
      </c>
      <c r="AV764" s="13" t="s">
        <v>88</v>
      </c>
      <c r="AW764" s="13" t="s">
        <v>41</v>
      </c>
      <c r="AX764" s="13" t="s">
        <v>79</v>
      </c>
      <c r="AY764" s="158" t="s">
        <v>178</v>
      </c>
    </row>
    <row r="765" spans="2:65" s="13" customFormat="1" ht="10.199999999999999">
      <c r="B765" s="157"/>
      <c r="D765" s="151" t="s">
        <v>189</v>
      </c>
      <c r="E765" s="158" t="s">
        <v>32</v>
      </c>
      <c r="F765" s="159" t="s">
        <v>4066</v>
      </c>
      <c r="H765" s="160">
        <v>30.8</v>
      </c>
      <c r="I765" s="161"/>
      <c r="L765" s="157"/>
      <c r="M765" s="162"/>
      <c r="T765" s="163"/>
      <c r="AT765" s="158" t="s">
        <v>189</v>
      </c>
      <c r="AU765" s="158" t="s">
        <v>88</v>
      </c>
      <c r="AV765" s="13" t="s">
        <v>88</v>
      </c>
      <c r="AW765" s="13" t="s">
        <v>41</v>
      </c>
      <c r="AX765" s="13" t="s">
        <v>79</v>
      </c>
      <c r="AY765" s="158" t="s">
        <v>178</v>
      </c>
    </row>
    <row r="766" spans="2:65" s="14" customFormat="1" ht="10.199999999999999">
      <c r="B766" s="164"/>
      <c r="D766" s="151" t="s">
        <v>189</v>
      </c>
      <c r="E766" s="165" t="s">
        <v>32</v>
      </c>
      <c r="F766" s="166" t="s">
        <v>192</v>
      </c>
      <c r="H766" s="167">
        <v>205</v>
      </c>
      <c r="I766" s="168"/>
      <c r="L766" s="164"/>
      <c r="M766" s="169"/>
      <c r="T766" s="170"/>
      <c r="AT766" s="165" t="s">
        <v>189</v>
      </c>
      <c r="AU766" s="165" t="s">
        <v>88</v>
      </c>
      <c r="AV766" s="14" t="s">
        <v>185</v>
      </c>
      <c r="AW766" s="14" t="s">
        <v>41</v>
      </c>
      <c r="AX766" s="14" t="s">
        <v>86</v>
      </c>
      <c r="AY766" s="165" t="s">
        <v>178</v>
      </c>
    </row>
    <row r="767" spans="2:65" s="1" customFormat="1" ht="24.15" customHeight="1">
      <c r="B767" s="34"/>
      <c r="C767" s="133" t="s">
        <v>800</v>
      </c>
      <c r="D767" s="133" t="s">
        <v>180</v>
      </c>
      <c r="E767" s="134" t="s">
        <v>550</v>
      </c>
      <c r="F767" s="135" t="s">
        <v>551</v>
      </c>
      <c r="G767" s="136" t="s">
        <v>202</v>
      </c>
      <c r="H767" s="137">
        <v>205</v>
      </c>
      <c r="I767" s="138"/>
      <c r="J767" s="139">
        <f>ROUND(I767*H767,2)</f>
        <v>0</v>
      </c>
      <c r="K767" s="135" t="s">
        <v>184</v>
      </c>
      <c r="L767" s="34"/>
      <c r="M767" s="140" t="s">
        <v>32</v>
      </c>
      <c r="N767" s="141" t="s">
        <v>50</v>
      </c>
      <c r="P767" s="142">
        <f>O767*H767</f>
        <v>0</v>
      </c>
      <c r="Q767" s="142">
        <v>0</v>
      </c>
      <c r="R767" s="142">
        <f>Q767*H767</f>
        <v>0</v>
      </c>
      <c r="S767" s="142">
        <v>0</v>
      </c>
      <c r="T767" s="143">
        <f>S767*H767</f>
        <v>0</v>
      </c>
      <c r="AR767" s="144" t="s">
        <v>185</v>
      </c>
      <c r="AT767" s="144" t="s">
        <v>180</v>
      </c>
      <c r="AU767" s="144" t="s">
        <v>88</v>
      </c>
      <c r="AY767" s="18" t="s">
        <v>178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86</v>
      </c>
      <c r="BK767" s="145">
        <f>ROUND(I767*H767,2)</f>
        <v>0</v>
      </c>
      <c r="BL767" s="18" t="s">
        <v>185</v>
      </c>
      <c r="BM767" s="144" t="s">
        <v>4070</v>
      </c>
    </row>
    <row r="768" spans="2:65" s="1" customFormat="1" ht="10.199999999999999">
      <c r="B768" s="34"/>
      <c r="D768" s="146" t="s">
        <v>187</v>
      </c>
      <c r="F768" s="147" t="s">
        <v>553</v>
      </c>
      <c r="I768" s="148"/>
      <c r="L768" s="34"/>
      <c r="M768" s="149"/>
      <c r="T768" s="55"/>
      <c r="AT768" s="18" t="s">
        <v>187</v>
      </c>
      <c r="AU768" s="18" t="s">
        <v>88</v>
      </c>
    </row>
    <row r="769" spans="2:65" s="12" customFormat="1" ht="10.199999999999999">
      <c r="B769" s="150"/>
      <c r="D769" s="151" t="s">
        <v>189</v>
      </c>
      <c r="E769" s="152" t="s">
        <v>32</v>
      </c>
      <c r="F769" s="153" t="s">
        <v>190</v>
      </c>
      <c r="H769" s="152" t="s">
        <v>32</v>
      </c>
      <c r="I769" s="154"/>
      <c r="L769" s="150"/>
      <c r="M769" s="155"/>
      <c r="T769" s="156"/>
      <c r="AT769" s="152" t="s">
        <v>189</v>
      </c>
      <c r="AU769" s="152" t="s">
        <v>88</v>
      </c>
      <c r="AV769" s="12" t="s">
        <v>86</v>
      </c>
      <c r="AW769" s="12" t="s">
        <v>41</v>
      </c>
      <c r="AX769" s="12" t="s">
        <v>79</v>
      </c>
      <c r="AY769" s="152" t="s">
        <v>178</v>
      </c>
    </row>
    <row r="770" spans="2:65" s="12" customFormat="1" ht="10.199999999999999">
      <c r="B770" s="150"/>
      <c r="D770" s="151" t="s">
        <v>189</v>
      </c>
      <c r="E770" s="152" t="s">
        <v>32</v>
      </c>
      <c r="F770" s="153" t="s">
        <v>3821</v>
      </c>
      <c r="H770" s="152" t="s">
        <v>32</v>
      </c>
      <c r="I770" s="154"/>
      <c r="L770" s="150"/>
      <c r="M770" s="155"/>
      <c r="T770" s="156"/>
      <c r="AT770" s="152" t="s">
        <v>189</v>
      </c>
      <c r="AU770" s="152" t="s">
        <v>88</v>
      </c>
      <c r="AV770" s="12" t="s">
        <v>86</v>
      </c>
      <c r="AW770" s="12" t="s">
        <v>41</v>
      </c>
      <c r="AX770" s="12" t="s">
        <v>79</v>
      </c>
      <c r="AY770" s="152" t="s">
        <v>178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3822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2" customFormat="1" ht="10.199999999999999">
      <c r="B772" s="150"/>
      <c r="D772" s="151" t="s">
        <v>189</v>
      </c>
      <c r="E772" s="152" t="s">
        <v>32</v>
      </c>
      <c r="F772" s="153" t="s">
        <v>3826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88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2" customFormat="1" ht="10.199999999999999">
      <c r="B773" s="150"/>
      <c r="D773" s="151" t="s">
        <v>189</v>
      </c>
      <c r="E773" s="152" t="s">
        <v>32</v>
      </c>
      <c r="F773" s="153" t="s">
        <v>3828</v>
      </c>
      <c r="H773" s="152" t="s">
        <v>32</v>
      </c>
      <c r="I773" s="154"/>
      <c r="L773" s="150"/>
      <c r="M773" s="155"/>
      <c r="T773" s="156"/>
      <c r="AT773" s="152" t="s">
        <v>189</v>
      </c>
      <c r="AU773" s="152" t="s">
        <v>88</v>
      </c>
      <c r="AV773" s="12" t="s">
        <v>86</v>
      </c>
      <c r="AW773" s="12" t="s">
        <v>41</v>
      </c>
      <c r="AX773" s="12" t="s">
        <v>79</v>
      </c>
      <c r="AY773" s="152" t="s">
        <v>178</v>
      </c>
    </row>
    <row r="774" spans="2:65" s="13" customFormat="1" ht="10.199999999999999">
      <c r="B774" s="157"/>
      <c r="D774" s="151" t="s">
        <v>189</v>
      </c>
      <c r="E774" s="158" t="s">
        <v>32</v>
      </c>
      <c r="F774" s="159" t="s">
        <v>4071</v>
      </c>
      <c r="H774" s="160">
        <v>174.2</v>
      </c>
      <c r="I774" s="161"/>
      <c r="L774" s="157"/>
      <c r="M774" s="162"/>
      <c r="T774" s="163"/>
      <c r="AT774" s="158" t="s">
        <v>189</v>
      </c>
      <c r="AU774" s="158" t="s">
        <v>88</v>
      </c>
      <c r="AV774" s="13" t="s">
        <v>88</v>
      </c>
      <c r="AW774" s="13" t="s">
        <v>41</v>
      </c>
      <c r="AX774" s="13" t="s">
        <v>79</v>
      </c>
      <c r="AY774" s="158" t="s">
        <v>178</v>
      </c>
    </row>
    <row r="775" spans="2:65" s="13" customFormat="1" ht="10.199999999999999">
      <c r="B775" s="157"/>
      <c r="D775" s="151" t="s">
        <v>189</v>
      </c>
      <c r="E775" s="158" t="s">
        <v>32</v>
      </c>
      <c r="F775" s="159" t="s">
        <v>4066</v>
      </c>
      <c r="H775" s="160">
        <v>30.8</v>
      </c>
      <c r="I775" s="161"/>
      <c r="L775" s="157"/>
      <c r="M775" s="162"/>
      <c r="T775" s="163"/>
      <c r="AT775" s="158" t="s">
        <v>189</v>
      </c>
      <c r="AU775" s="158" t="s">
        <v>88</v>
      </c>
      <c r="AV775" s="13" t="s">
        <v>88</v>
      </c>
      <c r="AW775" s="13" t="s">
        <v>41</v>
      </c>
      <c r="AX775" s="13" t="s">
        <v>79</v>
      </c>
      <c r="AY775" s="158" t="s">
        <v>178</v>
      </c>
    </row>
    <row r="776" spans="2:65" s="14" customFormat="1" ht="10.199999999999999">
      <c r="B776" s="164"/>
      <c r="D776" s="151" t="s">
        <v>189</v>
      </c>
      <c r="E776" s="165" t="s">
        <v>32</v>
      </c>
      <c r="F776" s="166" t="s">
        <v>192</v>
      </c>
      <c r="H776" s="167">
        <v>205</v>
      </c>
      <c r="I776" s="168"/>
      <c r="L776" s="164"/>
      <c r="M776" s="169"/>
      <c r="T776" s="170"/>
      <c r="AT776" s="165" t="s">
        <v>189</v>
      </c>
      <c r="AU776" s="165" t="s">
        <v>88</v>
      </c>
      <c r="AV776" s="14" t="s">
        <v>185</v>
      </c>
      <c r="AW776" s="14" t="s">
        <v>41</v>
      </c>
      <c r="AX776" s="14" t="s">
        <v>86</v>
      </c>
      <c r="AY776" s="165" t="s">
        <v>178</v>
      </c>
    </row>
    <row r="777" spans="2:65" s="1" customFormat="1" ht="33" customHeight="1">
      <c r="B777" s="34"/>
      <c r="C777" s="133" t="s">
        <v>802</v>
      </c>
      <c r="D777" s="133" t="s">
        <v>180</v>
      </c>
      <c r="E777" s="134" t="s">
        <v>659</v>
      </c>
      <c r="F777" s="135" t="s">
        <v>660</v>
      </c>
      <c r="G777" s="136" t="s">
        <v>234</v>
      </c>
      <c r="H777" s="137">
        <v>201.33</v>
      </c>
      <c r="I777" s="138"/>
      <c r="J777" s="139">
        <f>ROUND(I777*H777,2)</f>
        <v>0</v>
      </c>
      <c r="K777" s="135" t="s">
        <v>184</v>
      </c>
      <c r="L777" s="34"/>
      <c r="M777" s="140" t="s">
        <v>32</v>
      </c>
      <c r="N777" s="141" t="s">
        <v>50</v>
      </c>
      <c r="P777" s="142">
        <f>O777*H777</f>
        <v>0</v>
      </c>
      <c r="Q777" s="142">
        <v>0</v>
      </c>
      <c r="R777" s="142">
        <f>Q777*H777</f>
        <v>0</v>
      </c>
      <c r="S777" s="142">
        <v>0.01</v>
      </c>
      <c r="T777" s="143">
        <f>S777*H777</f>
        <v>2.0133000000000001</v>
      </c>
      <c r="AR777" s="144" t="s">
        <v>185</v>
      </c>
      <c r="AT777" s="144" t="s">
        <v>180</v>
      </c>
      <c r="AU777" s="144" t="s">
        <v>88</v>
      </c>
      <c r="AY777" s="18" t="s">
        <v>178</v>
      </c>
      <c r="BE777" s="145">
        <f>IF(N777="základní",J777,0)</f>
        <v>0</v>
      </c>
      <c r="BF777" s="145">
        <f>IF(N777="snížená",J777,0)</f>
        <v>0</v>
      </c>
      <c r="BG777" s="145">
        <f>IF(N777="zákl. přenesená",J777,0)</f>
        <v>0</v>
      </c>
      <c r="BH777" s="145">
        <f>IF(N777="sníž. přenesená",J777,0)</f>
        <v>0</v>
      </c>
      <c r="BI777" s="145">
        <f>IF(N777="nulová",J777,0)</f>
        <v>0</v>
      </c>
      <c r="BJ777" s="18" t="s">
        <v>86</v>
      </c>
      <c r="BK777" s="145">
        <f>ROUND(I777*H777,2)</f>
        <v>0</v>
      </c>
      <c r="BL777" s="18" t="s">
        <v>185</v>
      </c>
      <c r="BM777" s="144" t="s">
        <v>4072</v>
      </c>
    </row>
    <row r="778" spans="2:65" s="1" customFormat="1" ht="10.199999999999999">
      <c r="B778" s="34"/>
      <c r="D778" s="146" t="s">
        <v>187</v>
      </c>
      <c r="F778" s="147" t="s">
        <v>662</v>
      </c>
      <c r="I778" s="148"/>
      <c r="L778" s="34"/>
      <c r="M778" s="149"/>
      <c r="T778" s="55"/>
      <c r="AT778" s="18" t="s">
        <v>187</v>
      </c>
      <c r="AU778" s="18" t="s">
        <v>88</v>
      </c>
    </row>
    <row r="779" spans="2:65" s="12" customFormat="1" ht="10.199999999999999">
      <c r="B779" s="150"/>
      <c r="D779" s="151" t="s">
        <v>189</v>
      </c>
      <c r="E779" s="152" t="s">
        <v>32</v>
      </c>
      <c r="F779" s="153" t="s">
        <v>190</v>
      </c>
      <c r="H779" s="152" t="s">
        <v>32</v>
      </c>
      <c r="I779" s="154"/>
      <c r="L779" s="150"/>
      <c r="M779" s="155"/>
      <c r="T779" s="156"/>
      <c r="AT779" s="152" t="s">
        <v>189</v>
      </c>
      <c r="AU779" s="152" t="s">
        <v>88</v>
      </c>
      <c r="AV779" s="12" t="s">
        <v>86</v>
      </c>
      <c r="AW779" s="12" t="s">
        <v>41</v>
      </c>
      <c r="AX779" s="12" t="s">
        <v>79</v>
      </c>
      <c r="AY779" s="152" t="s">
        <v>178</v>
      </c>
    </row>
    <row r="780" spans="2:65" s="12" customFormat="1" ht="10.199999999999999">
      <c r="B780" s="150"/>
      <c r="D780" s="151" t="s">
        <v>189</v>
      </c>
      <c r="E780" s="152" t="s">
        <v>32</v>
      </c>
      <c r="F780" s="153" t="s">
        <v>3821</v>
      </c>
      <c r="H780" s="152" t="s">
        <v>32</v>
      </c>
      <c r="I780" s="154"/>
      <c r="L780" s="150"/>
      <c r="M780" s="155"/>
      <c r="T780" s="156"/>
      <c r="AT780" s="152" t="s">
        <v>189</v>
      </c>
      <c r="AU780" s="152" t="s">
        <v>88</v>
      </c>
      <c r="AV780" s="12" t="s">
        <v>86</v>
      </c>
      <c r="AW780" s="12" t="s">
        <v>41</v>
      </c>
      <c r="AX780" s="12" t="s">
        <v>79</v>
      </c>
      <c r="AY780" s="152" t="s">
        <v>178</v>
      </c>
    </row>
    <row r="781" spans="2:65" s="12" customFormat="1" ht="10.199999999999999">
      <c r="B781" s="150"/>
      <c r="D781" s="151" t="s">
        <v>189</v>
      </c>
      <c r="E781" s="152" t="s">
        <v>32</v>
      </c>
      <c r="F781" s="153" t="s">
        <v>3822</v>
      </c>
      <c r="H781" s="152" t="s">
        <v>32</v>
      </c>
      <c r="I781" s="154"/>
      <c r="L781" s="150"/>
      <c r="M781" s="155"/>
      <c r="T781" s="156"/>
      <c r="AT781" s="152" t="s">
        <v>189</v>
      </c>
      <c r="AU781" s="152" t="s">
        <v>88</v>
      </c>
      <c r="AV781" s="12" t="s">
        <v>86</v>
      </c>
      <c r="AW781" s="12" t="s">
        <v>41</v>
      </c>
      <c r="AX781" s="12" t="s">
        <v>79</v>
      </c>
      <c r="AY781" s="152" t="s">
        <v>178</v>
      </c>
    </row>
    <row r="782" spans="2:65" s="12" customFormat="1" ht="10.199999999999999">
      <c r="B782" s="150"/>
      <c r="D782" s="151" t="s">
        <v>189</v>
      </c>
      <c r="E782" s="152" t="s">
        <v>32</v>
      </c>
      <c r="F782" s="153" t="s">
        <v>3826</v>
      </c>
      <c r="H782" s="152" t="s">
        <v>32</v>
      </c>
      <c r="I782" s="154"/>
      <c r="L782" s="150"/>
      <c r="M782" s="155"/>
      <c r="T782" s="156"/>
      <c r="AT782" s="152" t="s">
        <v>189</v>
      </c>
      <c r="AU782" s="152" t="s">
        <v>88</v>
      </c>
      <c r="AV782" s="12" t="s">
        <v>86</v>
      </c>
      <c r="AW782" s="12" t="s">
        <v>41</v>
      </c>
      <c r="AX782" s="12" t="s">
        <v>79</v>
      </c>
      <c r="AY782" s="152" t="s">
        <v>178</v>
      </c>
    </row>
    <row r="783" spans="2:65" s="12" customFormat="1" ht="10.199999999999999">
      <c r="B783" s="150"/>
      <c r="D783" s="151" t="s">
        <v>189</v>
      </c>
      <c r="E783" s="152" t="s">
        <v>32</v>
      </c>
      <c r="F783" s="153" t="s">
        <v>3828</v>
      </c>
      <c r="H783" s="152" t="s">
        <v>32</v>
      </c>
      <c r="I783" s="154"/>
      <c r="L783" s="150"/>
      <c r="M783" s="155"/>
      <c r="T783" s="156"/>
      <c r="AT783" s="152" t="s">
        <v>189</v>
      </c>
      <c r="AU783" s="152" t="s">
        <v>88</v>
      </c>
      <c r="AV783" s="12" t="s">
        <v>86</v>
      </c>
      <c r="AW783" s="12" t="s">
        <v>41</v>
      </c>
      <c r="AX783" s="12" t="s">
        <v>79</v>
      </c>
      <c r="AY783" s="152" t="s">
        <v>178</v>
      </c>
    </row>
    <row r="784" spans="2:65" s="13" customFormat="1" ht="10.199999999999999">
      <c r="B784" s="157"/>
      <c r="D784" s="151" t="s">
        <v>189</v>
      </c>
      <c r="E784" s="158" t="s">
        <v>32</v>
      </c>
      <c r="F784" s="159" t="s">
        <v>3836</v>
      </c>
      <c r="H784" s="160">
        <v>162.83000000000001</v>
      </c>
      <c r="I784" s="161"/>
      <c r="L784" s="157"/>
      <c r="M784" s="162"/>
      <c r="T784" s="163"/>
      <c r="AT784" s="158" t="s">
        <v>189</v>
      </c>
      <c r="AU784" s="158" t="s">
        <v>88</v>
      </c>
      <c r="AV784" s="13" t="s">
        <v>88</v>
      </c>
      <c r="AW784" s="13" t="s">
        <v>41</v>
      </c>
      <c r="AX784" s="13" t="s">
        <v>79</v>
      </c>
      <c r="AY784" s="158" t="s">
        <v>178</v>
      </c>
    </row>
    <row r="785" spans="2:65" s="13" customFormat="1" ht="10.199999999999999">
      <c r="B785" s="157"/>
      <c r="D785" s="151" t="s">
        <v>189</v>
      </c>
      <c r="E785" s="158" t="s">
        <v>32</v>
      </c>
      <c r="F785" s="159" t="s">
        <v>3830</v>
      </c>
      <c r="H785" s="160">
        <v>38.5</v>
      </c>
      <c r="I785" s="161"/>
      <c r="L785" s="157"/>
      <c r="M785" s="162"/>
      <c r="T785" s="163"/>
      <c r="AT785" s="158" t="s">
        <v>189</v>
      </c>
      <c r="AU785" s="158" t="s">
        <v>88</v>
      </c>
      <c r="AV785" s="13" t="s">
        <v>88</v>
      </c>
      <c r="AW785" s="13" t="s">
        <v>41</v>
      </c>
      <c r="AX785" s="13" t="s">
        <v>79</v>
      </c>
      <c r="AY785" s="158" t="s">
        <v>178</v>
      </c>
    </row>
    <row r="786" spans="2:65" s="14" customFormat="1" ht="10.199999999999999">
      <c r="B786" s="164"/>
      <c r="D786" s="151" t="s">
        <v>189</v>
      </c>
      <c r="E786" s="165" t="s">
        <v>32</v>
      </c>
      <c r="F786" s="166" t="s">
        <v>192</v>
      </c>
      <c r="H786" s="167">
        <v>201.33</v>
      </c>
      <c r="I786" s="168"/>
      <c r="L786" s="164"/>
      <c r="M786" s="169"/>
      <c r="T786" s="170"/>
      <c r="AT786" s="165" t="s">
        <v>189</v>
      </c>
      <c r="AU786" s="165" t="s">
        <v>88</v>
      </c>
      <c r="AV786" s="14" t="s">
        <v>185</v>
      </c>
      <c r="AW786" s="14" t="s">
        <v>41</v>
      </c>
      <c r="AX786" s="14" t="s">
        <v>86</v>
      </c>
      <c r="AY786" s="165" t="s">
        <v>178</v>
      </c>
    </row>
    <row r="787" spans="2:65" s="1" customFormat="1" ht="62.7" customHeight="1">
      <c r="B787" s="34"/>
      <c r="C787" s="133" t="s">
        <v>808</v>
      </c>
      <c r="D787" s="133" t="s">
        <v>180</v>
      </c>
      <c r="E787" s="134" t="s">
        <v>664</v>
      </c>
      <c r="F787" s="135" t="s">
        <v>665</v>
      </c>
      <c r="G787" s="136" t="s">
        <v>234</v>
      </c>
      <c r="H787" s="137">
        <v>201.33</v>
      </c>
      <c r="I787" s="138"/>
      <c r="J787" s="139">
        <f>ROUND(I787*H787,2)</f>
        <v>0</v>
      </c>
      <c r="K787" s="135" t="s">
        <v>184</v>
      </c>
      <c r="L787" s="34"/>
      <c r="M787" s="140" t="s">
        <v>32</v>
      </c>
      <c r="N787" s="141" t="s">
        <v>50</v>
      </c>
      <c r="P787" s="142">
        <f>O787*H787</f>
        <v>0</v>
      </c>
      <c r="Q787" s="142">
        <v>0</v>
      </c>
      <c r="R787" s="142">
        <f>Q787*H787</f>
        <v>0</v>
      </c>
      <c r="S787" s="142">
        <v>0.02</v>
      </c>
      <c r="T787" s="143">
        <f>S787*H787</f>
        <v>4.0266000000000002</v>
      </c>
      <c r="AR787" s="144" t="s">
        <v>185</v>
      </c>
      <c r="AT787" s="144" t="s">
        <v>180</v>
      </c>
      <c r="AU787" s="144" t="s">
        <v>88</v>
      </c>
      <c r="AY787" s="18" t="s">
        <v>178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8" t="s">
        <v>86</v>
      </c>
      <c r="BK787" s="145">
        <f>ROUND(I787*H787,2)</f>
        <v>0</v>
      </c>
      <c r="BL787" s="18" t="s">
        <v>185</v>
      </c>
      <c r="BM787" s="144" t="s">
        <v>4073</v>
      </c>
    </row>
    <row r="788" spans="2:65" s="1" customFormat="1" ht="10.199999999999999">
      <c r="B788" s="34"/>
      <c r="D788" s="146" t="s">
        <v>187</v>
      </c>
      <c r="F788" s="147" t="s">
        <v>667</v>
      </c>
      <c r="I788" s="148"/>
      <c r="L788" s="34"/>
      <c r="M788" s="149"/>
      <c r="T788" s="55"/>
      <c r="AT788" s="18" t="s">
        <v>187</v>
      </c>
      <c r="AU788" s="18" t="s">
        <v>88</v>
      </c>
    </row>
    <row r="789" spans="2:65" s="12" customFormat="1" ht="10.199999999999999">
      <c r="B789" s="150"/>
      <c r="D789" s="151" t="s">
        <v>189</v>
      </c>
      <c r="E789" s="152" t="s">
        <v>32</v>
      </c>
      <c r="F789" s="153" t="s">
        <v>190</v>
      </c>
      <c r="H789" s="152" t="s">
        <v>32</v>
      </c>
      <c r="I789" s="154"/>
      <c r="L789" s="150"/>
      <c r="M789" s="155"/>
      <c r="T789" s="156"/>
      <c r="AT789" s="152" t="s">
        <v>189</v>
      </c>
      <c r="AU789" s="152" t="s">
        <v>88</v>
      </c>
      <c r="AV789" s="12" t="s">
        <v>86</v>
      </c>
      <c r="AW789" s="12" t="s">
        <v>41</v>
      </c>
      <c r="AX789" s="12" t="s">
        <v>79</v>
      </c>
      <c r="AY789" s="152" t="s">
        <v>178</v>
      </c>
    </row>
    <row r="790" spans="2:65" s="12" customFormat="1" ht="10.199999999999999">
      <c r="B790" s="150"/>
      <c r="D790" s="151" t="s">
        <v>189</v>
      </c>
      <c r="E790" s="152" t="s">
        <v>32</v>
      </c>
      <c r="F790" s="153" t="s">
        <v>3821</v>
      </c>
      <c r="H790" s="152" t="s">
        <v>32</v>
      </c>
      <c r="I790" s="154"/>
      <c r="L790" s="150"/>
      <c r="M790" s="155"/>
      <c r="T790" s="156"/>
      <c r="AT790" s="152" t="s">
        <v>189</v>
      </c>
      <c r="AU790" s="152" t="s">
        <v>88</v>
      </c>
      <c r="AV790" s="12" t="s">
        <v>86</v>
      </c>
      <c r="AW790" s="12" t="s">
        <v>41</v>
      </c>
      <c r="AX790" s="12" t="s">
        <v>79</v>
      </c>
      <c r="AY790" s="152" t="s">
        <v>178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3822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88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2" customFormat="1" ht="10.199999999999999">
      <c r="B792" s="150"/>
      <c r="D792" s="151" t="s">
        <v>189</v>
      </c>
      <c r="E792" s="152" t="s">
        <v>32</v>
      </c>
      <c r="F792" s="153" t="s">
        <v>3826</v>
      </c>
      <c r="H792" s="152" t="s">
        <v>32</v>
      </c>
      <c r="I792" s="154"/>
      <c r="L792" s="150"/>
      <c r="M792" s="155"/>
      <c r="T792" s="156"/>
      <c r="AT792" s="152" t="s">
        <v>189</v>
      </c>
      <c r="AU792" s="152" t="s">
        <v>88</v>
      </c>
      <c r="AV792" s="12" t="s">
        <v>86</v>
      </c>
      <c r="AW792" s="12" t="s">
        <v>41</v>
      </c>
      <c r="AX792" s="12" t="s">
        <v>79</v>
      </c>
      <c r="AY792" s="152" t="s">
        <v>178</v>
      </c>
    </row>
    <row r="793" spans="2:65" s="12" customFormat="1" ht="10.199999999999999">
      <c r="B793" s="150"/>
      <c r="D793" s="151" t="s">
        <v>189</v>
      </c>
      <c r="E793" s="152" t="s">
        <v>32</v>
      </c>
      <c r="F793" s="153" t="s">
        <v>3828</v>
      </c>
      <c r="H793" s="152" t="s">
        <v>32</v>
      </c>
      <c r="I793" s="154"/>
      <c r="L793" s="150"/>
      <c r="M793" s="155"/>
      <c r="T793" s="156"/>
      <c r="AT793" s="152" t="s">
        <v>189</v>
      </c>
      <c r="AU793" s="152" t="s">
        <v>88</v>
      </c>
      <c r="AV793" s="12" t="s">
        <v>86</v>
      </c>
      <c r="AW793" s="12" t="s">
        <v>41</v>
      </c>
      <c r="AX793" s="12" t="s">
        <v>79</v>
      </c>
      <c r="AY793" s="152" t="s">
        <v>178</v>
      </c>
    </row>
    <row r="794" spans="2:65" s="13" customFormat="1" ht="10.199999999999999">
      <c r="B794" s="157"/>
      <c r="D794" s="151" t="s">
        <v>189</v>
      </c>
      <c r="E794" s="158" t="s">
        <v>32</v>
      </c>
      <c r="F794" s="159" t="s">
        <v>3836</v>
      </c>
      <c r="H794" s="160">
        <v>162.83000000000001</v>
      </c>
      <c r="I794" s="161"/>
      <c r="L794" s="157"/>
      <c r="M794" s="162"/>
      <c r="T794" s="163"/>
      <c r="AT794" s="158" t="s">
        <v>189</v>
      </c>
      <c r="AU794" s="158" t="s">
        <v>88</v>
      </c>
      <c r="AV794" s="13" t="s">
        <v>88</v>
      </c>
      <c r="AW794" s="13" t="s">
        <v>41</v>
      </c>
      <c r="AX794" s="13" t="s">
        <v>79</v>
      </c>
      <c r="AY794" s="158" t="s">
        <v>178</v>
      </c>
    </row>
    <row r="795" spans="2:65" s="13" customFormat="1" ht="10.199999999999999">
      <c r="B795" s="157"/>
      <c r="D795" s="151" t="s">
        <v>189</v>
      </c>
      <c r="E795" s="158" t="s">
        <v>32</v>
      </c>
      <c r="F795" s="159" t="s">
        <v>3830</v>
      </c>
      <c r="H795" s="160">
        <v>38.5</v>
      </c>
      <c r="I795" s="161"/>
      <c r="L795" s="157"/>
      <c r="M795" s="162"/>
      <c r="T795" s="163"/>
      <c r="AT795" s="158" t="s">
        <v>189</v>
      </c>
      <c r="AU795" s="158" t="s">
        <v>88</v>
      </c>
      <c r="AV795" s="13" t="s">
        <v>88</v>
      </c>
      <c r="AW795" s="13" t="s">
        <v>41</v>
      </c>
      <c r="AX795" s="13" t="s">
        <v>79</v>
      </c>
      <c r="AY795" s="158" t="s">
        <v>178</v>
      </c>
    </row>
    <row r="796" spans="2:65" s="14" customFormat="1" ht="10.199999999999999">
      <c r="B796" s="164"/>
      <c r="D796" s="151" t="s">
        <v>189</v>
      </c>
      <c r="E796" s="165" t="s">
        <v>32</v>
      </c>
      <c r="F796" s="166" t="s">
        <v>192</v>
      </c>
      <c r="H796" s="167">
        <v>201.33</v>
      </c>
      <c r="I796" s="168"/>
      <c r="L796" s="164"/>
      <c r="M796" s="169"/>
      <c r="T796" s="170"/>
      <c r="AT796" s="165" t="s">
        <v>189</v>
      </c>
      <c r="AU796" s="165" t="s">
        <v>88</v>
      </c>
      <c r="AV796" s="14" t="s">
        <v>185</v>
      </c>
      <c r="AW796" s="14" t="s">
        <v>41</v>
      </c>
      <c r="AX796" s="14" t="s">
        <v>86</v>
      </c>
      <c r="AY796" s="165" t="s">
        <v>178</v>
      </c>
    </row>
    <row r="797" spans="2:65" s="1" customFormat="1" ht="55.5" customHeight="1">
      <c r="B797" s="34"/>
      <c r="C797" s="133" t="s">
        <v>813</v>
      </c>
      <c r="D797" s="133" t="s">
        <v>180</v>
      </c>
      <c r="E797" s="134" t="s">
        <v>4074</v>
      </c>
      <c r="F797" s="135" t="s">
        <v>4075</v>
      </c>
      <c r="G797" s="136" t="s">
        <v>234</v>
      </c>
      <c r="H797" s="137">
        <v>130.41</v>
      </c>
      <c r="I797" s="138"/>
      <c r="J797" s="139">
        <f>ROUND(I797*H797,2)</f>
        <v>0</v>
      </c>
      <c r="K797" s="135" t="s">
        <v>184</v>
      </c>
      <c r="L797" s="34"/>
      <c r="M797" s="140" t="s">
        <v>32</v>
      </c>
      <c r="N797" s="141" t="s">
        <v>50</v>
      </c>
      <c r="P797" s="142">
        <f>O797*H797</f>
        <v>0</v>
      </c>
      <c r="Q797" s="142">
        <v>0</v>
      </c>
      <c r="R797" s="142">
        <f>Q797*H797</f>
        <v>0</v>
      </c>
      <c r="S797" s="142">
        <v>0</v>
      </c>
      <c r="T797" s="143">
        <f>S797*H797</f>
        <v>0</v>
      </c>
      <c r="AR797" s="144" t="s">
        <v>185</v>
      </c>
      <c r="AT797" s="144" t="s">
        <v>180</v>
      </c>
      <c r="AU797" s="144" t="s">
        <v>88</v>
      </c>
      <c r="AY797" s="18" t="s">
        <v>178</v>
      </c>
      <c r="BE797" s="145">
        <f>IF(N797="základní",J797,0)</f>
        <v>0</v>
      </c>
      <c r="BF797" s="145">
        <f>IF(N797="snížená",J797,0)</f>
        <v>0</v>
      </c>
      <c r="BG797" s="145">
        <f>IF(N797="zákl. přenesená",J797,0)</f>
        <v>0</v>
      </c>
      <c r="BH797" s="145">
        <f>IF(N797="sníž. přenesená",J797,0)</f>
        <v>0</v>
      </c>
      <c r="BI797" s="145">
        <f>IF(N797="nulová",J797,0)</f>
        <v>0</v>
      </c>
      <c r="BJ797" s="18" t="s">
        <v>86</v>
      </c>
      <c r="BK797" s="145">
        <f>ROUND(I797*H797,2)</f>
        <v>0</v>
      </c>
      <c r="BL797" s="18" t="s">
        <v>185</v>
      </c>
      <c r="BM797" s="144" t="s">
        <v>4076</v>
      </c>
    </row>
    <row r="798" spans="2:65" s="1" customFormat="1" ht="10.199999999999999">
      <c r="B798" s="34"/>
      <c r="D798" s="146" t="s">
        <v>187</v>
      </c>
      <c r="F798" s="147" t="s">
        <v>4077</v>
      </c>
      <c r="I798" s="148"/>
      <c r="L798" s="34"/>
      <c r="M798" s="149"/>
      <c r="T798" s="55"/>
      <c r="AT798" s="18" t="s">
        <v>187</v>
      </c>
      <c r="AU798" s="18" t="s">
        <v>88</v>
      </c>
    </row>
    <row r="799" spans="2:65" s="13" customFormat="1" ht="10.199999999999999">
      <c r="B799" s="157"/>
      <c r="D799" s="151" t="s">
        <v>189</v>
      </c>
      <c r="E799" s="158" t="s">
        <v>32</v>
      </c>
      <c r="F799" s="159" t="s">
        <v>4078</v>
      </c>
      <c r="H799" s="160">
        <v>130.41</v>
      </c>
      <c r="I799" s="161"/>
      <c r="L799" s="157"/>
      <c r="M799" s="162"/>
      <c r="T799" s="163"/>
      <c r="AT799" s="158" t="s">
        <v>189</v>
      </c>
      <c r="AU799" s="158" t="s">
        <v>88</v>
      </c>
      <c r="AV799" s="13" t="s">
        <v>88</v>
      </c>
      <c r="AW799" s="13" t="s">
        <v>41</v>
      </c>
      <c r="AX799" s="13" t="s">
        <v>86</v>
      </c>
      <c r="AY799" s="158" t="s">
        <v>178</v>
      </c>
    </row>
    <row r="800" spans="2:65" s="11" customFormat="1" ht="22.8" customHeight="1">
      <c r="B800" s="121"/>
      <c r="D800" s="122" t="s">
        <v>78</v>
      </c>
      <c r="E800" s="131" t="s">
        <v>1893</v>
      </c>
      <c r="F800" s="131" t="s">
        <v>1894</v>
      </c>
      <c r="I800" s="124"/>
      <c r="J800" s="132">
        <f>BK800</f>
        <v>0</v>
      </c>
      <c r="L800" s="121"/>
      <c r="M800" s="126"/>
      <c r="P800" s="127">
        <f>SUM(P801:P838)</f>
        <v>0</v>
      </c>
      <c r="R800" s="127">
        <f>SUM(R801:R838)</f>
        <v>0</v>
      </c>
      <c r="T800" s="128">
        <f>SUM(T801:T838)</f>
        <v>0</v>
      </c>
      <c r="AR800" s="122" t="s">
        <v>86</v>
      </c>
      <c r="AT800" s="129" t="s">
        <v>78</v>
      </c>
      <c r="AU800" s="129" t="s">
        <v>86</v>
      </c>
      <c r="AY800" s="122" t="s">
        <v>178</v>
      </c>
      <c r="BK800" s="130">
        <f>SUM(BK801:BK838)</f>
        <v>0</v>
      </c>
    </row>
    <row r="801" spans="2:65" s="1" customFormat="1" ht="33" customHeight="1">
      <c r="B801" s="34"/>
      <c r="C801" s="133" t="s">
        <v>815</v>
      </c>
      <c r="D801" s="133" t="s">
        <v>180</v>
      </c>
      <c r="E801" s="134" t="s">
        <v>4079</v>
      </c>
      <c r="F801" s="135" t="s">
        <v>4080</v>
      </c>
      <c r="G801" s="136" t="s">
        <v>401</v>
      </c>
      <c r="H801" s="137">
        <v>38.470999999999997</v>
      </c>
      <c r="I801" s="138"/>
      <c r="J801" s="139">
        <f>ROUND(I801*H801,2)</f>
        <v>0</v>
      </c>
      <c r="K801" s="135" t="s">
        <v>184</v>
      </c>
      <c r="L801" s="34"/>
      <c r="M801" s="140" t="s">
        <v>32</v>
      </c>
      <c r="N801" s="141" t="s">
        <v>50</v>
      </c>
      <c r="P801" s="142">
        <f>O801*H801</f>
        <v>0</v>
      </c>
      <c r="Q801" s="142">
        <v>0</v>
      </c>
      <c r="R801" s="142">
        <f>Q801*H801</f>
        <v>0</v>
      </c>
      <c r="S801" s="142">
        <v>0</v>
      </c>
      <c r="T801" s="143">
        <f>S801*H801</f>
        <v>0</v>
      </c>
      <c r="AR801" s="144" t="s">
        <v>185</v>
      </c>
      <c r="AT801" s="144" t="s">
        <v>180</v>
      </c>
      <c r="AU801" s="144" t="s">
        <v>88</v>
      </c>
      <c r="AY801" s="18" t="s">
        <v>178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8" t="s">
        <v>86</v>
      </c>
      <c r="BK801" s="145">
        <f>ROUND(I801*H801,2)</f>
        <v>0</v>
      </c>
      <c r="BL801" s="18" t="s">
        <v>185</v>
      </c>
      <c r="BM801" s="144" t="s">
        <v>4081</v>
      </c>
    </row>
    <row r="802" spans="2:65" s="1" customFormat="1" ht="10.199999999999999">
      <c r="B802" s="34"/>
      <c r="D802" s="146" t="s">
        <v>187</v>
      </c>
      <c r="F802" s="147" t="s">
        <v>4082</v>
      </c>
      <c r="I802" s="148"/>
      <c r="L802" s="34"/>
      <c r="M802" s="149"/>
      <c r="T802" s="55"/>
      <c r="AT802" s="18" t="s">
        <v>187</v>
      </c>
      <c r="AU802" s="18" t="s">
        <v>88</v>
      </c>
    </row>
    <row r="803" spans="2:65" s="12" customFormat="1" ht="20.399999999999999">
      <c r="B803" s="150"/>
      <c r="D803" s="151" t="s">
        <v>189</v>
      </c>
      <c r="E803" s="152" t="s">
        <v>32</v>
      </c>
      <c r="F803" s="153" t="s">
        <v>4083</v>
      </c>
      <c r="H803" s="152" t="s">
        <v>32</v>
      </c>
      <c r="I803" s="154"/>
      <c r="L803" s="150"/>
      <c r="M803" s="155"/>
      <c r="T803" s="156"/>
      <c r="AT803" s="152" t="s">
        <v>189</v>
      </c>
      <c r="AU803" s="152" t="s">
        <v>88</v>
      </c>
      <c r="AV803" s="12" t="s">
        <v>86</v>
      </c>
      <c r="AW803" s="12" t="s">
        <v>41</v>
      </c>
      <c r="AX803" s="12" t="s">
        <v>79</v>
      </c>
      <c r="AY803" s="152" t="s">
        <v>178</v>
      </c>
    </row>
    <row r="804" spans="2:65" s="13" customFormat="1" ht="10.199999999999999">
      <c r="B804" s="157"/>
      <c r="D804" s="151" t="s">
        <v>189</v>
      </c>
      <c r="E804" s="158" t="s">
        <v>32</v>
      </c>
      <c r="F804" s="159" t="s">
        <v>4084</v>
      </c>
      <c r="H804" s="160">
        <v>38.470999999999997</v>
      </c>
      <c r="I804" s="161"/>
      <c r="L804" s="157"/>
      <c r="M804" s="162"/>
      <c r="T804" s="163"/>
      <c r="AT804" s="158" t="s">
        <v>189</v>
      </c>
      <c r="AU804" s="158" t="s">
        <v>88</v>
      </c>
      <c r="AV804" s="13" t="s">
        <v>88</v>
      </c>
      <c r="AW804" s="13" t="s">
        <v>41</v>
      </c>
      <c r="AX804" s="13" t="s">
        <v>86</v>
      </c>
      <c r="AY804" s="158" t="s">
        <v>178</v>
      </c>
    </row>
    <row r="805" spans="2:65" s="1" customFormat="1" ht="37.799999999999997" customHeight="1">
      <c r="B805" s="34"/>
      <c r="C805" s="133" t="s">
        <v>820</v>
      </c>
      <c r="D805" s="133" t="s">
        <v>180</v>
      </c>
      <c r="E805" s="134" t="s">
        <v>556</v>
      </c>
      <c r="F805" s="135" t="s">
        <v>557</v>
      </c>
      <c r="G805" s="136" t="s">
        <v>401</v>
      </c>
      <c r="H805" s="137">
        <v>132.38399999999999</v>
      </c>
      <c r="I805" s="138"/>
      <c r="J805" s="139">
        <f>ROUND(I805*H805,2)</f>
        <v>0</v>
      </c>
      <c r="K805" s="135" t="s">
        <v>184</v>
      </c>
      <c r="L805" s="34"/>
      <c r="M805" s="140" t="s">
        <v>32</v>
      </c>
      <c r="N805" s="141" t="s">
        <v>50</v>
      </c>
      <c r="P805" s="142">
        <f>O805*H805</f>
        <v>0</v>
      </c>
      <c r="Q805" s="142">
        <v>0</v>
      </c>
      <c r="R805" s="142">
        <f>Q805*H805</f>
        <v>0</v>
      </c>
      <c r="S805" s="142">
        <v>0</v>
      </c>
      <c r="T805" s="143">
        <f>S805*H805</f>
        <v>0</v>
      </c>
      <c r="AR805" s="144" t="s">
        <v>185</v>
      </c>
      <c r="AT805" s="144" t="s">
        <v>180</v>
      </c>
      <c r="AU805" s="144" t="s">
        <v>88</v>
      </c>
      <c r="AY805" s="18" t="s">
        <v>178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86</v>
      </c>
      <c r="BK805" s="145">
        <f>ROUND(I805*H805,2)</f>
        <v>0</v>
      </c>
      <c r="BL805" s="18" t="s">
        <v>185</v>
      </c>
      <c r="BM805" s="144" t="s">
        <v>4085</v>
      </c>
    </row>
    <row r="806" spans="2:65" s="1" customFormat="1" ht="10.199999999999999">
      <c r="B806" s="34"/>
      <c r="D806" s="146" t="s">
        <v>187</v>
      </c>
      <c r="F806" s="147" t="s">
        <v>559</v>
      </c>
      <c r="I806" s="148"/>
      <c r="L806" s="34"/>
      <c r="M806" s="149"/>
      <c r="T806" s="55"/>
      <c r="AT806" s="18" t="s">
        <v>187</v>
      </c>
      <c r="AU806" s="18" t="s">
        <v>88</v>
      </c>
    </row>
    <row r="807" spans="2:65" s="13" customFormat="1" ht="10.199999999999999">
      <c r="B807" s="157"/>
      <c r="D807" s="151" t="s">
        <v>189</v>
      </c>
      <c r="E807" s="158" t="s">
        <v>32</v>
      </c>
      <c r="F807" s="159" t="s">
        <v>4086</v>
      </c>
      <c r="H807" s="160">
        <v>107.822</v>
      </c>
      <c r="I807" s="161"/>
      <c r="L807" s="157"/>
      <c r="M807" s="162"/>
      <c r="T807" s="163"/>
      <c r="AT807" s="158" t="s">
        <v>189</v>
      </c>
      <c r="AU807" s="158" t="s">
        <v>88</v>
      </c>
      <c r="AV807" s="13" t="s">
        <v>88</v>
      </c>
      <c r="AW807" s="13" t="s">
        <v>41</v>
      </c>
      <c r="AX807" s="13" t="s">
        <v>79</v>
      </c>
      <c r="AY807" s="158" t="s">
        <v>178</v>
      </c>
    </row>
    <row r="808" spans="2:65" s="13" customFormat="1" ht="10.199999999999999">
      <c r="B808" s="157"/>
      <c r="D808" s="151" t="s">
        <v>189</v>
      </c>
      <c r="E808" s="158" t="s">
        <v>32</v>
      </c>
      <c r="F808" s="159" t="s">
        <v>4087</v>
      </c>
      <c r="H808" s="160">
        <v>18.521999999999998</v>
      </c>
      <c r="I808" s="161"/>
      <c r="L808" s="157"/>
      <c r="M808" s="162"/>
      <c r="T808" s="163"/>
      <c r="AT808" s="158" t="s">
        <v>189</v>
      </c>
      <c r="AU808" s="158" t="s">
        <v>88</v>
      </c>
      <c r="AV808" s="13" t="s">
        <v>88</v>
      </c>
      <c r="AW808" s="13" t="s">
        <v>41</v>
      </c>
      <c r="AX808" s="13" t="s">
        <v>79</v>
      </c>
      <c r="AY808" s="158" t="s">
        <v>178</v>
      </c>
    </row>
    <row r="809" spans="2:65" s="13" customFormat="1" ht="10.199999999999999">
      <c r="B809" s="157"/>
      <c r="D809" s="151" t="s">
        <v>189</v>
      </c>
      <c r="E809" s="158" t="s">
        <v>32</v>
      </c>
      <c r="F809" s="159" t="s">
        <v>4088</v>
      </c>
      <c r="H809" s="160">
        <v>6.04</v>
      </c>
      <c r="I809" s="161"/>
      <c r="L809" s="157"/>
      <c r="M809" s="162"/>
      <c r="T809" s="163"/>
      <c r="AT809" s="158" t="s">
        <v>189</v>
      </c>
      <c r="AU809" s="158" t="s">
        <v>88</v>
      </c>
      <c r="AV809" s="13" t="s">
        <v>88</v>
      </c>
      <c r="AW809" s="13" t="s">
        <v>41</v>
      </c>
      <c r="AX809" s="13" t="s">
        <v>79</v>
      </c>
      <c r="AY809" s="158" t="s">
        <v>178</v>
      </c>
    </row>
    <row r="810" spans="2:65" s="14" customFormat="1" ht="10.199999999999999">
      <c r="B810" s="164"/>
      <c r="D810" s="151" t="s">
        <v>189</v>
      </c>
      <c r="E810" s="165" t="s">
        <v>32</v>
      </c>
      <c r="F810" s="166" t="s">
        <v>192</v>
      </c>
      <c r="H810" s="167">
        <v>132.38399999999999</v>
      </c>
      <c r="I810" s="168"/>
      <c r="L810" s="164"/>
      <c r="M810" s="169"/>
      <c r="T810" s="170"/>
      <c r="AT810" s="165" t="s">
        <v>189</v>
      </c>
      <c r="AU810" s="165" t="s">
        <v>88</v>
      </c>
      <c r="AV810" s="14" t="s">
        <v>185</v>
      </c>
      <c r="AW810" s="14" t="s">
        <v>41</v>
      </c>
      <c r="AX810" s="14" t="s">
        <v>86</v>
      </c>
      <c r="AY810" s="165" t="s">
        <v>178</v>
      </c>
    </row>
    <row r="811" spans="2:65" s="1" customFormat="1" ht="37.799999999999997" customHeight="1">
      <c r="B811" s="34"/>
      <c r="C811" s="133" t="s">
        <v>824</v>
      </c>
      <c r="D811" s="133" t="s">
        <v>180</v>
      </c>
      <c r="E811" s="134" t="s">
        <v>564</v>
      </c>
      <c r="F811" s="135" t="s">
        <v>565</v>
      </c>
      <c r="G811" s="136" t="s">
        <v>401</v>
      </c>
      <c r="H811" s="137">
        <v>1853.376</v>
      </c>
      <c r="I811" s="138"/>
      <c r="J811" s="139">
        <f>ROUND(I811*H811,2)</f>
        <v>0</v>
      </c>
      <c r="K811" s="135" t="s">
        <v>184</v>
      </c>
      <c r="L811" s="34"/>
      <c r="M811" s="140" t="s">
        <v>32</v>
      </c>
      <c r="N811" s="141" t="s">
        <v>50</v>
      </c>
      <c r="P811" s="142">
        <f>O811*H811</f>
        <v>0</v>
      </c>
      <c r="Q811" s="142">
        <v>0</v>
      </c>
      <c r="R811" s="142">
        <f>Q811*H811</f>
        <v>0</v>
      </c>
      <c r="S811" s="142">
        <v>0</v>
      </c>
      <c r="T811" s="143">
        <f>S811*H811</f>
        <v>0</v>
      </c>
      <c r="AR811" s="144" t="s">
        <v>185</v>
      </c>
      <c r="AT811" s="144" t="s">
        <v>180</v>
      </c>
      <c r="AU811" s="144" t="s">
        <v>88</v>
      </c>
      <c r="AY811" s="18" t="s">
        <v>178</v>
      </c>
      <c r="BE811" s="145">
        <f>IF(N811="základní",J811,0)</f>
        <v>0</v>
      </c>
      <c r="BF811" s="145">
        <f>IF(N811="snížená",J811,0)</f>
        <v>0</v>
      </c>
      <c r="BG811" s="145">
        <f>IF(N811="zákl. přenesená",J811,0)</f>
        <v>0</v>
      </c>
      <c r="BH811" s="145">
        <f>IF(N811="sníž. přenesená",J811,0)</f>
        <v>0</v>
      </c>
      <c r="BI811" s="145">
        <f>IF(N811="nulová",J811,0)</f>
        <v>0</v>
      </c>
      <c r="BJ811" s="18" t="s">
        <v>86</v>
      </c>
      <c r="BK811" s="145">
        <f>ROUND(I811*H811,2)</f>
        <v>0</v>
      </c>
      <c r="BL811" s="18" t="s">
        <v>185</v>
      </c>
      <c r="BM811" s="144" t="s">
        <v>4089</v>
      </c>
    </row>
    <row r="812" spans="2:65" s="1" customFormat="1" ht="10.199999999999999">
      <c r="B812" s="34"/>
      <c r="D812" s="146" t="s">
        <v>187</v>
      </c>
      <c r="F812" s="147" t="s">
        <v>567</v>
      </c>
      <c r="I812" s="148"/>
      <c r="L812" s="34"/>
      <c r="M812" s="149"/>
      <c r="T812" s="55"/>
      <c r="AT812" s="18" t="s">
        <v>187</v>
      </c>
      <c r="AU812" s="18" t="s">
        <v>88</v>
      </c>
    </row>
    <row r="813" spans="2:65" s="13" customFormat="1" ht="10.199999999999999">
      <c r="B813" s="157"/>
      <c r="D813" s="151" t="s">
        <v>189</v>
      </c>
      <c r="E813" s="158" t="s">
        <v>32</v>
      </c>
      <c r="F813" s="159" t="s">
        <v>4090</v>
      </c>
      <c r="H813" s="160">
        <v>132.38399999999999</v>
      </c>
      <c r="I813" s="161"/>
      <c r="L813" s="157"/>
      <c r="M813" s="162"/>
      <c r="T813" s="163"/>
      <c r="AT813" s="158" t="s">
        <v>189</v>
      </c>
      <c r="AU813" s="158" t="s">
        <v>88</v>
      </c>
      <c r="AV813" s="13" t="s">
        <v>88</v>
      </c>
      <c r="AW813" s="13" t="s">
        <v>41</v>
      </c>
      <c r="AX813" s="13" t="s">
        <v>86</v>
      </c>
      <c r="AY813" s="158" t="s">
        <v>178</v>
      </c>
    </row>
    <row r="814" spans="2:65" s="13" customFormat="1" ht="10.199999999999999">
      <c r="B814" s="157"/>
      <c r="D814" s="151" t="s">
        <v>189</v>
      </c>
      <c r="F814" s="159" t="s">
        <v>4091</v>
      </c>
      <c r="H814" s="160">
        <v>1853.376</v>
      </c>
      <c r="I814" s="161"/>
      <c r="L814" s="157"/>
      <c r="M814" s="162"/>
      <c r="T814" s="163"/>
      <c r="AT814" s="158" t="s">
        <v>189</v>
      </c>
      <c r="AU814" s="158" t="s">
        <v>88</v>
      </c>
      <c r="AV814" s="13" t="s">
        <v>88</v>
      </c>
      <c r="AW814" s="13" t="s">
        <v>4</v>
      </c>
      <c r="AX814" s="13" t="s">
        <v>86</v>
      </c>
      <c r="AY814" s="158" t="s">
        <v>178</v>
      </c>
    </row>
    <row r="815" spans="2:65" s="1" customFormat="1" ht="37.799999999999997" customHeight="1">
      <c r="B815" s="34"/>
      <c r="C815" s="133" t="s">
        <v>829</v>
      </c>
      <c r="D815" s="133" t="s">
        <v>180</v>
      </c>
      <c r="E815" s="134" t="s">
        <v>571</v>
      </c>
      <c r="F815" s="135" t="s">
        <v>572</v>
      </c>
      <c r="G815" s="136" t="s">
        <v>401</v>
      </c>
      <c r="H815" s="137">
        <v>50.396999999999998</v>
      </c>
      <c r="I815" s="138"/>
      <c r="J815" s="139">
        <f>ROUND(I815*H815,2)</f>
        <v>0</v>
      </c>
      <c r="K815" s="135" t="s">
        <v>184</v>
      </c>
      <c r="L815" s="34"/>
      <c r="M815" s="140" t="s">
        <v>32</v>
      </c>
      <c r="N815" s="141" t="s">
        <v>50</v>
      </c>
      <c r="P815" s="142">
        <f>O815*H815</f>
        <v>0</v>
      </c>
      <c r="Q815" s="142">
        <v>0</v>
      </c>
      <c r="R815" s="142">
        <f>Q815*H815</f>
        <v>0</v>
      </c>
      <c r="S815" s="142">
        <v>0</v>
      </c>
      <c r="T815" s="143">
        <f>S815*H815</f>
        <v>0</v>
      </c>
      <c r="AR815" s="144" t="s">
        <v>185</v>
      </c>
      <c r="AT815" s="144" t="s">
        <v>180</v>
      </c>
      <c r="AU815" s="144" t="s">
        <v>88</v>
      </c>
      <c r="AY815" s="18" t="s">
        <v>178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86</v>
      </c>
      <c r="BK815" s="145">
        <f>ROUND(I815*H815,2)</f>
        <v>0</v>
      </c>
      <c r="BL815" s="18" t="s">
        <v>185</v>
      </c>
      <c r="BM815" s="144" t="s">
        <v>4092</v>
      </c>
    </row>
    <row r="816" spans="2:65" s="1" customFormat="1" ht="10.199999999999999">
      <c r="B816" s="34"/>
      <c r="D816" s="146" t="s">
        <v>187</v>
      </c>
      <c r="F816" s="147" t="s">
        <v>574</v>
      </c>
      <c r="I816" s="148"/>
      <c r="L816" s="34"/>
      <c r="M816" s="149"/>
      <c r="T816" s="55"/>
      <c r="AT816" s="18" t="s">
        <v>187</v>
      </c>
      <c r="AU816" s="18" t="s">
        <v>88</v>
      </c>
    </row>
    <row r="817" spans="2:65" s="13" customFormat="1" ht="10.199999999999999">
      <c r="B817" s="157"/>
      <c r="D817" s="151" t="s">
        <v>189</v>
      </c>
      <c r="E817" s="158" t="s">
        <v>32</v>
      </c>
      <c r="F817" s="159" t="s">
        <v>4093</v>
      </c>
      <c r="H817" s="160">
        <v>50.396999999999998</v>
      </c>
      <c r="I817" s="161"/>
      <c r="L817" s="157"/>
      <c r="M817" s="162"/>
      <c r="T817" s="163"/>
      <c r="AT817" s="158" t="s">
        <v>189</v>
      </c>
      <c r="AU817" s="158" t="s">
        <v>88</v>
      </c>
      <c r="AV817" s="13" t="s">
        <v>88</v>
      </c>
      <c r="AW817" s="13" t="s">
        <v>41</v>
      </c>
      <c r="AX817" s="13" t="s">
        <v>86</v>
      </c>
      <c r="AY817" s="158" t="s">
        <v>178</v>
      </c>
    </row>
    <row r="818" spans="2:65" s="1" customFormat="1" ht="37.799999999999997" customHeight="1">
      <c r="B818" s="34"/>
      <c r="C818" s="133" t="s">
        <v>833</v>
      </c>
      <c r="D818" s="133" t="s">
        <v>180</v>
      </c>
      <c r="E818" s="134" t="s">
        <v>577</v>
      </c>
      <c r="F818" s="135" t="s">
        <v>565</v>
      </c>
      <c r="G818" s="136" t="s">
        <v>401</v>
      </c>
      <c r="H818" s="137">
        <v>705.55799999999999</v>
      </c>
      <c r="I818" s="138"/>
      <c r="J818" s="139">
        <f>ROUND(I818*H818,2)</f>
        <v>0</v>
      </c>
      <c r="K818" s="135" t="s">
        <v>184</v>
      </c>
      <c r="L818" s="34"/>
      <c r="M818" s="140" t="s">
        <v>32</v>
      </c>
      <c r="N818" s="141" t="s">
        <v>50</v>
      </c>
      <c r="P818" s="142">
        <f>O818*H818</f>
        <v>0</v>
      </c>
      <c r="Q818" s="142">
        <v>0</v>
      </c>
      <c r="R818" s="142">
        <f>Q818*H818</f>
        <v>0</v>
      </c>
      <c r="S818" s="142">
        <v>0</v>
      </c>
      <c r="T818" s="143">
        <f>S818*H818</f>
        <v>0</v>
      </c>
      <c r="AR818" s="144" t="s">
        <v>185</v>
      </c>
      <c r="AT818" s="144" t="s">
        <v>180</v>
      </c>
      <c r="AU818" s="144" t="s">
        <v>88</v>
      </c>
      <c r="AY818" s="18" t="s">
        <v>178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8" t="s">
        <v>86</v>
      </c>
      <c r="BK818" s="145">
        <f>ROUND(I818*H818,2)</f>
        <v>0</v>
      </c>
      <c r="BL818" s="18" t="s">
        <v>185</v>
      </c>
      <c r="BM818" s="144" t="s">
        <v>4094</v>
      </c>
    </row>
    <row r="819" spans="2:65" s="1" customFormat="1" ht="10.199999999999999">
      <c r="B819" s="34"/>
      <c r="D819" s="146" t="s">
        <v>187</v>
      </c>
      <c r="F819" s="147" t="s">
        <v>579</v>
      </c>
      <c r="I819" s="148"/>
      <c r="L819" s="34"/>
      <c r="M819" s="149"/>
      <c r="T819" s="55"/>
      <c r="AT819" s="18" t="s">
        <v>187</v>
      </c>
      <c r="AU819" s="18" t="s">
        <v>88</v>
      </c>
    </row>
    <row r="820" spans="2:65" s="13" customFormat="1" ht="10.199999999999999">
      <c r="B820" s="157"/>
      <c r="D820" s="151" t="s">
        <v>189</v>
      </c>
      <c r="E820" s="158" t="s">
        <v>32</v>
      </c>
      <c r="F820" s="159" t="s">
        <v>4095</v>
      </c>
      <c r="H820" s="160">
        <v>50.396999999999998</v>
      </c>
      <c r="I820" s="161"/>
      <c r="L820" s="157"/>
      <c r="M820" s="162"/>
      <c r="T820" s="163"/>
      <c r="AT820" s="158" t="s">
        <v>189</v>
      </c>
      <c r="AU820" s="158" t="s">
        <v>88</v>
      </c>
      <c r="AV820" s="13" t="s">
        <v>88</v>
      </c>
      <c r="AW820" s="13" t="s">
        <v>41</v>
      </c>
      <c r="AX820" s="13" t="s">
        <v>86</v>
      </c>
      <c r="AY820" s="158" t="s">
        <v>178</v>
      </c>
    </row>
    <row r="821" spans="2:65" s="13" customFormat="1" ht="10.199999999999999">
      <c r="B821" s="157"/>
      <c r="D821" s="151" t="s">
        <v>189</v>
      </c>
      <c r="F821" s="159" t="s">
        <v>4096</v>
      </c>
      <c r="H821" s="160">
        <v>705.55799999999999</v>
      </c>
      <c r="I821" s="161"/>
      <c r="L821" s="157"/>
      <c r="M821" s="162"/>
      <c r="T821" s="163"/>
      <c r="AT821" s="158" t="s">
        <v>189</v>
      </c>
      <c r="AU821" s="158" t="s">
        <v>88</v>
      </c>
      <c r="AV821" s="13" t="s">
        <v>88</v>
      </c>
      <c r="AW821" s="13" t="s">
        <v>4</v>
      </c>
      <c r="AX821" s="13" t="s">
        <v>86</v>
      </c>
      <c r="AY821" s="158" t="s">
        <v>178</v>
      </c>
    </row>
    <row r="822" spans="2:65" s="1" customFormat="1" ht="24.15" customHeight="1">
      <c r="B822" s="34"/>
      <c r="C822" s="133" t="s">
        <v>838</v>
      </c>
      <c r="D822" s="133" t="s">
        <v>180</v>
      </c>
      <c r="E822" s="134" t="s">
        <v>583</v>
      </c>
      <c r="F822" s="135" t="s">
        <v>584</v>
      </c>
      <c r="G822" s="136" t="s">
        <v>401</v>
      </c>
      <c r="H822" s="137">
        <v>182.78100000000001</v>
      </c>
      <c r="I822" s="138"/>
      <c r="J822" s="139">
        <f>ROUND(I822*H822,2)</f>
        <v>0</v>
      </c>
      <c r="K822" s="135" t="s">
        <v>184</v>
      </c>
      <c r="L822" s="34"/>
      <c r="M822" s="140" t="s">
        <v>32</v>
      </c>
      <c r="N822" s="141" t="s">
        <v>50</v>
      </c>
      <c r="P822" s="142">
        <f>O822*H822</f>
        <v>0</v>
      </c>
      <c r="Q822" s="142">
        <v>0</v>
      </c>
      <c r="R822" s="142">
        <f>Q822*H822</f>
        <v>0</v>
      </c>
      <c r="S822" s="142">
        <v>0</v>
      </c>
      <c r="T822" s="143">
        <f>S822*H822</f>
        <v>0</v>
      </c>
      <c r="AR822" s="144" t="s">
        <v>185</v>
      </c>
      <c r="AT822" s="144" t="s">
        <v>180</v>
      </c>
      <c r="AU822" s="144" t="s">
        <v>88</v>
      </c>
      <c r="AY822" s="18" t="s">
        <v>178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86</v>
      </c>
      <c r="BK822" s="145">
        <f>ROUND(I822*H822,2)</f>
        <v>0</v>
      </c>
      <c r="BL822" s="18" t="s">
        <v>185</v>
      </c>
      <c r="BM822" s="144" t="s">
        <v>4097</v>
      </c>
    </row>
    <row r="823" spans="2:65" s="1" customFormat="1" ht="10.199999999999999">
      <c r="B823" s="34"/>
      <c r="D823" s="146" t="s">
        <v>187</v>
      </c>
      <c r="F823" s="147" t="s">
        <v>586</v>
      </c>
      <c r="I823" s="148"/>
      <c r="L823" s="34"/>
      <c r="M823" s="149"/>
      <c r="T823" s="55"/>
      <c r="AT823" s="18" t="s">
        <v>187</v>
      </c>
      <c r="AU823" s="18" t="s">
        <v>88</v>
      </c>
    </row>
    <row r="824" spans="2:65" s="13" customFormat="1" ht="10.199999999999999">
      <c r="B824" s="157"/>
      <c r="D824" s="151" t="s">
        <v>189</v>
      </c>
      <c r="E824" s="158" t="s">
        <v>32</v>
      </c>
      <c r="F824" s="159" t="s">
        <v>4086</v>
      </c>
      <c r="H824" s="160">
        <v>107.822</v>
      </c>
      <c r="I824" s="161"/>
      <c r="L824" s="157"/>
      <c r="M824" s="162"/>
      <c r="T824" s="163"/>
      <c r="AT824" s="158" t="s">
        <v>189</v>
      </c>
      <c r="AU824" s="158" t="s">
        <v>88</v>
      </c>
      <c r="AV824" s="13" t="s">
        <v>88</v>
      </c>
      <c r="AW824" s="13" t="s">
        <v>41</v>
      </c>
      <c r="AX824" s="13" t="s">
        <v>79</v>
      </c>
      <c r="AY824" s="158" t="s">
        <v>178</v>
      </c>
    </row>
    <row r="825" spans="2:65" s="13" customFormat="1" ht="10.199999999999999">
      <c r="B825" s="157"/>
      <c r="D825" s="151" t="s">
        <v>189</v>
      </c>
      <c r="E825" s="158" t="s">
        <v>32</v>
      </c>
      <c r="F825" s="159" t="s">
        <v>4087</v>
      </c>
      <c r="H825" s="160">
        <v>18.521999999999998</v>
      </c>
      <c r="I825" s="161"/>
      <c r="L825" s="157"/>
      <c r="M825" s="162"/>
      <c r="T825" s="163"/>
      <c r="AT825" s="158" t="s">
        <v>189</v>
      </c>
      <c r="AU825" s="158" t="s">
        <v>88</v>
      </c>
      <c r="AV825" s="13" t="s">
        <v>88</v>
      </c>
      <c r="AW825" s="13" t="s">
        <v>41</v>
      </c>
      <c r="AX825" s="13" t="s">
        <v>79</v>
      </c>
      <c r="AY825" s="158" t="s">
        <v>178</v>
      </c>
    </row>
    <row r="826" spans="2:65" s="13" customFormat="1" ht="10.199999999999999">
      <c r="B826" s="157"/>
      <c r="D826" s="151" t="s">
        <v>189</v>
      </c>
      <c r="E826" s="158" t="s">
        <v>32</v>
      </c>
      <c r="F826" s="159" t="s">
        <v>4088</v>
      </c>
      <c r="H826" s="160">
        <v>6.04</v>
      </c>
      <c r="I826" s="161"/>
      <c r="L826" s="157"/>
      <c r="M826" s="162"/>
      <c r="T826" s="163"/>
      <c r="AT826" s="158" t="s">
        <v>189</v>
      </c>
      <c r="AU826" s="158" t="s">
        <v>88</v>
      </c>
      <c r="AV826" s="13" t="s">
        <v>88</v>
      </c>
      <c r="AW826" s="13" t="s">
        <v>41</v>
      </c>
      <c r="AX826" s="13" t="s">
        <v>79</v>
      </c>
      <c r="AY826" s="158" t="s">
        <v>178</v>
      </c>
    </row>
    <row r="827" spans="2:65" s="13" customFormat="1" ht="10.199999999999999">
      <c r="B827" s="157"/>
      <c r="D827" s="151" t="s">
        <v>189</v>
      </c>
      <c r="E827" s="158" t="s">
        <v>32</v>
      </c>
      <c r="F827" s="159" t="s">
        <v>4093</v>
      </c>
      <c r="H827" s="160">
        <v>50.396999999999998</v>
      </c>
      <c r="I827" s="161"/>
      <c r="L827" s="157"/>
      <c r="M827" s="162"/>
      <c r="T827" s="163"/>
      <c r="AT827" s="158" t="s">
        <v>189</v>
      </c>
      <c r="AU827" s="158" t="s">
        <v>88</v>
      </c>
      <c r="AV827" s="13" t="s">
        <v>88</v>
      </c>
      <c r="AW827" s="13" t="s">
        <v>41</v>
      </c>
      <c r="AX827" s="13" t="s">
        <v>79</v>
      </c>
      <c r="AY827" s="158" t="s">
        <v>178</v>
      </c>
    </row>
    <row r="828" spans="2:65" s="14" customFormat="1" ht="10.199999999999999">
      <c r="B828" s="164"/>
      <c r="D828" s="151" t="s">
        <v>189</v>
      </c>
      <c r="E828" s="165" t="s">
        <v>32</v>
      </c>
      <c r="F828" s="166" t="s">
        <v>192</v>
      </c>
      <c r="H828" s="167">
        <v>182.78100000000001</v>
      </c>
      <c r="I828" s="168"/>
      <c r="L828" s="164"/>
      <c r="M828" s="169"/>
      <c r="T828" s="170"/>
      <c r="AT828" s="165" t="s">
        <v>189</v>
      </c>
      <c r="AU828" s="165" t="s">
        <v>88</v>
      </c>
      <c r="AV828" s="14" t="s">
        <v>185</v>
      </c>
      <c r="AW828" s="14" t="s">
        <v>41</v>
      </c>
      <c r="AX828" s="14" t="s">
        <v>86</v>
      </c>
      <c r="AY828" s="165" t="s">
        <v>178</v>
      </c>
    </row>
    <row r="829" spans="2:65" s="1" customFormat="1" ht="44.25" customHeight="1">
      <c r="B829" s="34"/>
      <c r="C829" s="133" t="s">
        <v>842</v>
      </c>
      <c r="D829" s="133" t="s">
        <v>180</v>
      </c>
      <c r="E829" s="134" t="s">
        <v>593</v>
      </c>
      <c r="F829" s="135" t="s">
        <v>406</v>
      </c>
      <c r="G829" s="136" t="s">
        <v>401</v>
      </c>
      <c r="H829" s="137">
        <v>113.86199999999999</v>
      </c>
      <c r="I829" s="138"/>
      <c r="J829" s="139">
        <f>ROUND(I829*H829,2)</f>
        <v>0</v>
      </c>
      <c r="K829" s="135" t="s">
        <v>184</v>
      </c>
      <c r="L829" s="34"/>
      <c r="M829" s="140" t="s">
        <v>32</v>
      </c>
      <c r="N829" s="141" t="s">
        <v>50</v>
      </c>
      <c r="P829" s="142">
        <f>O829*H829</f>
        <v>0</v>
      </c>
      <c r="Q829" s="142">
        <v>0</v>
      </c>
      <c r="R829" s="142">
        <f>Q829*H829</f>
        <v>0</v>
      </c>
      <c r="S829" s="142">
        <v>0</v>
      </c>
      <c r="T829" s="143">
        <f>S829*H829</f>
        <v>0</v>
      </c>
      <c r="AR829" s="144" t="s">
        <v>185</v>
      </c>
      <c r="AT829" s="144" t="s">
        <v>180</v>
      </c>
      <c r="AU829" s="144" t="s">
        <v>88</v>
      </c>
      <c r="AY829" s="18" t="s">
        <v>178</v>
      </c>
      <c r="BE829" s="145">
        <f>IF(N829="základní",J829,0)</f>
        <v>0</v>
      </c>
      <c r="BF829" s="145">
        <f>IF(N829="snížená",J829,0)</f>
        <v>0</v>
      </c>
      <c r="BG829" s="145">
        <f>IF(N829="zákl. přenesená",J829,0)</f>
        <v>0</v>
      </c>
      <c r="BH829" s="145">
        <f>IF(N829="sníž. přenesená",J829,0)</f>
        <v>0</v>
      </c>
      <c r="BI829" s="145">
        <f>IF(N829="nulová",J829,0)</f>
        <v>0</v>
      </c>
      <c r="BJ829" s="18" t="s">
        <v>86</v>
      </c>
      <c r="BK829" s="145">
        <f>ROUND(I829*H829,2)</f>
        <v>0</v>
      </c>
      <c r="BL829" s="18" t="s">
        <v>185</v>
      </c>
      <c r="BM829" s="144" t="s">
        <v>4098</v>
      </c>
    </row>
    <row r="830" spans="2:65" s="1" customFormat="1" ht="10.199999999999999">
      <c r="B830" s="34"/>
      <c r="D830" s="146" t="s">
        <v>187</v>
      </c>
      <c r="F830" s="147" t="s">
        <v>595</v>
      </c>
      <c r="I830" s="148"/>
      <c r="L830" s="34"/>
      <c r="M830" s="149"/>
      <c r="T830" s="55"/>
      <c r="AT830" s="18" t="s">
        <v>187</v>
      </c>
      <c r="AU830" s="18" t="s">
        <v>88</v>
      </c>
    </row>
    <row r="831" spans="2:65" s="13" customFormat="1" ht="10.199999999999999">
      <c r="B831" s="157"/>
      <c r="D831" s="151" t="s">
        <v>189</v>
      </c>
      <c r="E831" s="158" t="s">
        <v>32</v>
      </c>
      <c r="F831" s="159" t="s">
        <v>4086</v>
      </c>
      <c r="H831" s="160">
        <v>107.822</v>
      </c>
      <c r="I831" s="161"/>
      <c r="L831" s="157"/>
      <c r="M831" s="162"/>
      <c r="T831" s="163"/>
      <c r="AT831" s="158" t="s">
        <v>189</v>
      </c>
      <c r="AU831" s="158" t="s">
        <v>88</v>
      </c>
      <c r="AV831" s="13" t="s">
        <v>88</v>
      </c>
      <c r="AW831" s="13" t="s">
        <v>41</v>
      </c>
      <c r="AX831" s="13" t="s">
        <v>79</v>
      </c>
      <c r="AY831" s="158" t="s">
        <v>178</v>
      </c>
    </row>
    <row r="832" spans="2:65" s="13" customFormat="1" ht="10.199999999999999">
      <c r="B832" s="157"/>
      <c r="D832" s="151" t="s">
        <v>189</v>
      </c>
      <c r="E832" s="158" t="s">
        <v>32</v>
      </c>
      <c r="F832" s="159" t="s">
        <v>4088</v>
      </c>
      <c r="H832" s="160">
        <v>6.04</v>
      </c>
      <c r="I832" s="161"/>
      <c r="L832" s="157"/>
      <c r="M832" s="162"/>
      <c r="T832" s="163"/>
      <c r="AT832" s="158" t="s">
        <v>189</v>
      </c>
      <c r="AU832" s="158" t="s">
        <v>88</v>
      </c>
      <c r="AV832" s="13" t="s">
        <v>88</v>
      </c>
      <c r="AW832" s="13" t="s">
        <v>41</v>
      </c>
      <c r="AX832" s="13" t="s">
        <v>79</v>
      </c>
      <c r="AY832" s="158" t="s">
        <v>178</v>
      </c>
    </row>
    <row r="833" spans="2:65" s="14" customFormat="1" ht="10.199999999999999">
      <c r="B833" s="164"/>
      <c r="D833" s="151" t="s">
        <v>189</v>
      </c>
      <c r="E833" s="165" t="s">
        <v>32</v>
      </c>
      <c r="F833" s="166" t="s">
        <v>192</v>
      </c>
      <c r="H833" s="167">
        <v>113.86199999999999</v>
      </c>
      <c r="I833" s="168"/>
      <c r="L833" s="164"/>
      <c r="M833" s="169"/>
      <c r="T833" s="170"/>
      <c r="AT833" s="165" t="s">
        <v>189</v>
      </c>
      <c r="AU833" s="165" t="s">
        <v>88</v>
      </c>
      <c r="AV833" s="14" t="s">
        <v>185</v>
      </c>
      <c r="AW833" s="14" t="s">
        <v>41</v>
      </c>
      <c r="AX833" s="14" t="s">
        <v>86</v>
      </c>
      <c r="AY833" s="165" t="s">
        <v>178</v>
      </c>
    </row>
    <row r="834" spans="2:65" s="1" customFormat="1" ht="44.25" customHeight="1">
      <c r="B834" s="34"/>
      <c r="C834" s="133" t="s">
        <v>849</v>
      </c>
      <c r="D834" s="133" t="s">
        <v>180</v>
      </c>
      <c r="E834" s="134" t="s">
        <v>588</v>
      </c>
      <c r="F834" s="135" t="s">
        <v>589</v>
      </c>
      <c r="G834" s="136" t="s">
        <v>401</v>
      </c>
      <c r="H834" s="137">
        <v>68.918999999999997</v>
      </c>
      <c r="I834" s="138"/>
      <c r="J834" s="139">
        <f>ROUND(I834*H834,2)</f>
        <v>0</v>
      </c>
      <c r="K834" s="135" t="s">
        <v>184</v>
      </c>
      <c r="L834" s="34"/>
      <c r="M834" s="140" t="s">
        <v>32</v>
      </c>
      <c r="N834" s="141" t="s">
        <v>50</v>
      </c>
      <c r="P834" s="142">
        <f>O834*H834</f>
        <v>0</v>
      </c>
      <c r="Q834" s="142">
        <v>0</v>
      </c>
      <c r="R834" s="142">
        <f>Q834*H834</f>
        <v>0</v>
      </c>
      <c r="S834" s="142">
        <v>0</v>
      </c>
      <c r="T834" s="143">
        <f>S834*H834</f>
        <v>0</v>
      </c>
      <c r="AR834" s="144" t="s">
        <v>185</v>
      </c>
      <c r="AT834" s="144" t="s">
        <v>180</v>
      </c>
      <c r="AU834" s="144" t="s">
        <v>88</v>
      </c>
      <c r="AY834" s="18" t="s">
        <v>178</v>
      </c>
      <c r="BE834" s="145">
        <f>IF(N834="základní",J834,0)</f>
        <v>0</v>
      </c>
      <c r="BF834" s="145">
        <f>IF(N834="snížená",J834,0)</f>
        <v>0</v>
      </c>
      <c r="BG834" s="145">
        <f>IF(N834="zákl. přenesená",J834,0)</f>
        <v>0</v>
      </c>
      <c r="BH834" s="145">
        <f>IF(N834="sníž. přenesená",J834,0)</f>
        <v>0</v>
      </c>
      <c r="BI834" s="145">
        <f>IF(N834="nulová",J834,0)</f>
        <v>0</v>
      </c>
      <c r="BJ834" s="18" t="s">
        <v>86</v>
      </c>
      <c r="BK834" s="145">
        <f>ROUND(I834*H834,2)</f>
        <v>0</v>
      </c>
      <c r="BL834" s="18" t="s">
        <v>185</v>
      </c>
      <c r="BM834" s="144" t="s">
        <v>4099</v>
      </c>
    </row>
    <row r="835" spans="2:65" s="1" customFormat="1" ht="10.199999999999999">
      <c r="B835" s="34"/>
      <c r="D835" s="146" t="s">
        <v>187</v>
      </c>
      <c r="F835" s="147" t="s">
        <v>591</v>
      </c>
      <c r="I835" s="148"/>
      <c r="L835" s="34"/>
      <c r="M835" s="149"/>
      <c r="T835" s="55"/>
      <c r="AT835" s="18" t="s">
        <v>187</v>
      </c>
      <c r="AU835" s="18" t="s">
        <v>88</v>
      </c>
    </row>
    <row r="836" spans="2:65" s="13" customFormat="1" ht="10.199999999999999">
      <c r="B836" s="157"/>
      <c r="D836" s="151" t="s">
        <v>189</v>
      </c>
      <c r="E836" s="158" t="s">
        <v>32</v>
      </c>
      <c r="F836" s="159" t="s">
        <v>4087</v>
      </c>
      <c r="H836" s="160">
        <v>18.521999999999998</v>
      </c>
      <c r="I836" s="161"/>
      <c r="L836" s="157"/>
      <c r="M836" s="162"/>
      <c r="T836" s="163"/>
      <c r="AT836" s="158" t="s">
        <v>189</v>
      </c>
      <c r="AU836" s="158" t="s">
        <v>88</v>
      </c>
      <c r="AV836" s="13" t="s">
        <v>88</v>
      </c>
      <c r="AW836" s="13" t="s">
        <v>41</v>
      </c>
      <c r="AX836" s="13" t="s">
        <v>79</v>
      </c>
      <c r="AY836" s="158" t="s">
        <v>178</v>
      </c>
    </row>
    <row r="837" spans="2:65" s="13" customFormat="1" ht="10.199999999999999">
      <c r="B837" s="157"/>
      <c r="D837" s="151" t="s">
        <v>189</v>
      </c>
      <c r="E837" s="158" t="s">
        <v>32</v>
      </c>
      <c r="F837" s="159" t="s">
        <v>4093</v>
      </c>
      <c r="H837" s="160">
        <v>50.396999999999998</v>
      </c>
      <c r="I837" s="161"/>
      <c r="L837" s="157"/>
      <c r="M837" s="162"/>
      <c r="T837" s="163"/>
      <c r="AT837" s="158" t="s">
        <v>189</v>
      </c>
      <c r="AU837" s="158" t="s">
        <v>88</v>
      </c>
      <c r="AV837" s="13" t="s">
        <v>88</v>
      </c>
      <c r="AW837" s="13" t="s">
        <v>41</v>
      </c>
      <c r="AX837" s="13" t="s">
        <v>79</v>
      </c>
      <c r="AY837" s="158" t="s">
        <v>178</v>
      </c>
    </row>
    <row r="838" spans="2:65" s="14" customFormat="1" ht="10.199999999999999">
      <c r="B838" s="164"/>
      <c r="D838" s="151" t="s">
        <v>189</v>
      </c>
      <c r="E838" s="165" t="s">
        <v>32</v>
      </c>
      <c r="F838" s="166" t="s">
        <v>192</v>
      </c>
      <c r="H838" s="167">
        <v>68.918999999999997</v>
      </c>
      <c r="I838" s="168"/>
      <c r="L838" s="164"/>
      <c r="M838" s="169"/>
      <c r="T838" s="170"/>
      <c r="AT838" s="165" t="s">
        <v>189</v>
      </c>
      <c r="AU838" s="165" t="s">
        <v>88</v>
      </c>
      <c r="AV838" s="14" t="s">
        <v>185</v>
      </c>
      <c r="AW838" s="14" t="s">
        <v>41</v>
      </c>
      <c r="AX838" s="14" t="s">
        <v>86</v>
      </c>
      <c r="AY838" s="165" t="s">
        <v>178</v>
      </c>
    </row>
    <row r="839" spans="2:65" s="11" customFormat="1" ht="22.8" customHeight="1">
      <c r="B839" s="121"/>
      <c r="D839" s="122" t="s">
        <v>78</v>
      </c>
      <c r="E839" s="131" t="s">
        <v>870</v>
      </c>
      <c r="F839" s="131" t="s">
        <v>871</v>
      </c>
      <c r="I839" s="124"/>
      <c r="J839" s="132">
        <f>BK839</f>
        <v>0</v>
      </c>
      <c r="L839" s="121"/>
      <c r="M839" s="126"/>
      <c r="P839" s="127">
        <f>SUM(P840:P843)</f>
        <v>0</v>
      </c>
      <c r="R839" s="127">
        <f>SUM(R840:R843)</f>
        <v>0</v>
      </c>
      <c r="T839" s="128">
        <f>SUM(T840:T843)</f>
        <v>0</v>
      </c>
      <c r="AR839" s="122" t="s">
        <v>86</v>
      </c>
      <c r="AT839" s="129" t="s">
        <v>78</v>
      </c>
      <c r="AU839" s="129" t="s">
        <v>86</v>
      </c>
      <c r="AY839" s="122" t="s">
        <v>178</v>
      </c>
      <c r="BK839" s="130">
        <f>SUM(BK840:BK843)</f>
        <v>0</v>
      </c>
    </row>
    <row r="840" spans="2:65" s="1" customFormat="1" ht="49.05" customHeight="1">
      <c r="B840" s="34"/>
      <c r="C840" s="133" t="s">
        <v>857</v>
      </c>
      <c r="D840" s="133" t="s">
        <v>180</v>
      </c>
      <c r="E840" s="134" t="s">
        <v>873</v>
      </c>
      <c r="F840" s="135" t="s">
        <v>874</v>
      </c>
      <c r="G840" s="136" t="s">
        <v>401</v>
      </c>
      <c r="H840" s="137">
        <v>72.876000000000005</v>
      </c>
      <c r="I840" s="138"/>
      <c r="J840" s="139">
        <f>ROUND(I840*H840,2)</f>
        <v>0</v>
      </c>
      <c r="K840" s="135" t="s">
        <v>184</v>
      </c>
      <c r="L840" s="34"/>
      <c r="M840" s="140" t="s">
        <v>32</v>
      </c>
      <c r="N840" s="141" t="s">
        <v>50</v>
      </c>
      <c r="P840" s="142">
        <f>O840*H840</f>
        <v>0</v>
      </c>
      <c r="Q840" s="142">
        <v>0</v>
      </c>
      <c r="R840" s="142">
        <f>Q840*H840</f>
        <v>0</v>
      </c>
      <c r="S840" s="142">
        <v>0</v>
      </c>
      <c r="T840" s="143">
        <f>S840*H840</f>
        <v>0</v>
      </c>
      <c r="AR840" s="144" t="s">
        <v>185</v>
      </c>
      <c r="AT840" s="144" t="s">
        <v>180</v>
      </c>
      <c r="AU840" s="144" t="s">
        <v>88</v>
      </c>
      <c r="AY840" s="18" t="s">
        <v>178</v>
      </c>
      <c r="BE840" s="145">
        <f>IF(N840="základní",J840,0)</f>
        <v>0</v>
      </c>
      <c r="BF840" s="145">
        <f>IF(N840="snížená",J840,0)</f>
        <v>0</v>
      </c>
      <c r="BG840" s="145">
        <f>IF(N840="zákl. přenesená",J840,0)</f>
        <v>0</v>
      </c>
      <c r="BH840" s="145">
        <f>IF(N840="sníž. přenesená",J840,0)</f>
        <v>0</v>
      </c>
      <c r="BI840" s="145">
        <f>IF(N840="nulová",J840,0)</f>
        <v>0</v>
      </c>
      <c r="BJ840" s="18" t="s">
        <v>86</v>
      </c>
      <c r="BK840" s="145">
        <f>ROUND(I840*H840,2)</f>
        <v>0</v>
      </c>
      <c r="BL840" s="18" t="s">
        <v>185</v>
      </c>
      <c r="BM840" s="144" t="s">
        <v>4100</v>
      </c>
    </row>
    <row r="841" spans="2:65" s="1" customFormat="1" ht="10.199999999999999">
      <c r="B841" s="34"/>
      <c r="D841" s="146" t="s">
        <v>187</v>
      </c>
      <c r="F841" s="147" t="s">
        <v>876</v>
      </c>
      <c r="I841" s="148"/>
      <c r="L841" s="34"/>
      <c r="M841" s="149"/>
      <c r="T841" s="55"/>
      <c r="AT841" s="18" t="s">
        <v>187</v>
      </c>
      <c r="AU841" s="18" t="s">
        <v>88</v>
      </c>
    </row>
    <row r="842" spans="2:65" s="1" customFormat="1" ht="55.5" customHeight="1">
      <c r="B842" s="34"/>
      <c r="C842" s="133" t="s">
        <v>863</v>
      </c>
      <c r="D842" s="133" t="s">
        <v>180</v>
      </c>
      <c r="E842" s="134" t="s">
        <v>878</v>
      </c>
      <c r="F842" s="135" t="s">
        <v>879</v>
      </c>
      <c r="G842" s="136" t="s">
        <v>401</v>
      </c>
      <c r="H842" s="137">
        <v>72.876000000000005</v>
      </c>
      <c r="I842" s="138"/>
      <c r="J842" s="139">
        <f>ROUND(I842*H842,2)</f>
        <v>0</v>
      </c>
      <c r="K842" s="135" t="s">
        <v>184</v>
      </c>
      <c r="L842" s="34"/>
      <c r="M842" s="140" t="s">
        <v>32</v>
      </c>
      <c r="N842" s="141" t="s">
        <v>50</v>
      </c>
      <c r="P842" s="142">
        <f>O842*H842</f>
        <v>0</v>
      </c>
      <c r="Q842" s="142">
        <v>0</v>
      </c>
      <c r="R842" s="142">
        <f>Q842*H842</f>
        <v>0</v>
      </c>
      <c r="S842" s="142">
        <v>0</v>
      </c>
      <c r="T842" s="143">
        <f>S842*H842</f>
        <v>0</v>
      </c>
      <c r="AR842" s="144" t="s">
        <v>185</v>
      </c>
      <c r="AT842" s="144" t="s">
        <v>180</v>
      </c>
      <c r="AU842" s="144" t="s">
        <v>88</v>
      </c>
      <c r="AY842" s="18" t="s">
        <v>178</v>
      </c>
      <c r="BE842" s="145">
        <f>IF(N842="základní",J842,0)</f>
        <v>0</v>
      </c>
      <c r="BF842" s="145">
        <f>IF(N842="snížená",J842,0)</f>
        <v>0</v>
      </c>
      <c r="BG842" s="145">
        <f>IF(N842="zákl. přenesená",J842,0)</f>
        <v>0</v>
      </c>
      <c r="BH842" s="145">
        <f>IF(N842="sníž. přenesená",J842,0)</f>
        <v>0</v>
      </c>
      <c r="BI842" s="145">
        <f>IF(N842="nulová",J842,0)</f>
        <v>0</v>
      </c>
      <c r="BJ842" s="18" t="s">
        <v>86</v>
      </c>
      <c r="BK842" s="145">
        <f>ROUND(I842*H842,2)</f>
        <v>0</v>
      </c>
      <c r="BL842" s="18" t="s">
        <v>185</v>
      </c>
      <c r="BM842" s="144" t="s">
        <v>4101</v>
      </c>
    </row>
    <row r="843" spans="2:65" s="1" customFormat="1" ht="10.199999999999999">
      <c r="B843" s="34"/>
      <c r="D843" s="146" t="s">
        <v>187</v>
      </c>
      <c r="F843" s="147" t="s">
        <v>881</v>
      </c>
      <c r="I843" s="148"/>
      <c r="L843" s="34"/>
      <c r="M843" s="149"/>
      <c r="T843" s="55"/>
      <c r="AT843" s="18" t="s">
        <v>187</v>
      </c>
      <c r="AU843" s="18" t="s">
        <v>88</v>
      </c>
    </row>
    <row r="844" spans="2:65" s="11" customFormat="1" ht="25.95" customHeight="1">
      <c r="B844" s="121"/>
      <c r="D844" s="122" t="s">
        <v>78</v>
      </c>
      <c r="E844" s="123" t="s">
        <v>398</v>
      </c>
      <c r="F844" s="123" t="s">
        <v>882</v>
      </c>
      <c r="I844" s="124"/>
      <c r="J844" s="125">
        <f>BK844</f>
        <v>0</v>
      </c>
      <c r="L844" s="121"/>
      <c r="M844" s="126"/>
      <c r="P844" s="127">
        <f>P845</f>
        <v>0</v>
      </c>
      <c r="R844" s="127">
        <f>R845</f>
        <v>49.958037999999995</v>
      </c>
      <c r="T844" s="128">
        <f>T845</f>
        <v>55.872999999999998</v>
      </c>
      <c r="AR844" s="122" t="s">
        <v>199</v>
      </c>
      <c r="AT844" s="129" t="s">
        <v>78</v>
      </c>
      <c r="AU844" s="129" t="s">
        <v>79</v>
      </c>
      <c r="AY844" s="122" t="s">
        <v>178</v>
      </c>
      <c r="BK844" s="130">
        <f>BK845</f>
        <v>0</v>
      </c>
    </row>
    <row r="845" spans="2:65" s="11" customFormat="1" ht="22.8" customHeight="1">
      <c r="B845" s="121"/>
      <c r="D845" s="122" t="s">
        <v>78</v>
      </c>
      <c r="E845" s="131" t="s">
        <v>883</v>
      </c>
      <c r="F845" s="131" t="s">
        <v>884</v>
      </c>
      <c r="I845" s="124"/>
      <c r="J845" s="132">
        <f>BK845</f>
        <v>0</v>
      </c>
      <c r="L845" s="121"/>
      <c r="M845" s="126"/>
      <c r="P845" s="127">
        <f>SUM(P846:P873)</f>
        <v>0</v>
      </c>
      <c r="R845" s="127">
        <f>SUM(R846:R873)</f>
        <v>49.958037999999995</v>
      </c>
      <c r="T845" s="128">
        <f>SUM(T846:T873)</f>
        <v>55.872999999999998</v>
      </c>
      <c r="AR845" s="122" t="s">
        <v>199</v>
      </c>
      <c r="AT845" s="129" t="s">
        <v>78</v>
      </c>
      <c r="AU845" s="129" t="s">
        <v>86</v>
      </c>
      <c r="AY845" s="122" t="s">
        <v>178</v>
      </c>
      <c r="BK845" s="130">
        <f>SUM(BK846:BK873)</f>
        <v>0</v>
      </c>
    </row>
    <row r="846" spans="2:65" s="1" customFormat="1" ht="49.05" customHeight="1">
      <c r="B846" s="34"/>
      <c r="C846" s="133" t="s">
        <v>872</v>
      </c>
      <c r="D846" s="133" t="s">
        <v>180</v>
      </c>
      <c r="E846" s="134" t="s">
        <v>886</v>
      </c>
      <c r="F846" s="135" t="s">
        <v>887</v>
      </c>
      <c r="G846" s="136" t="s">
        <v>234</v>
      </c>
      <c r="H846" s="137">
        <v>189.4</v>
      </c>
      <c r="I846" s="138"/>
      <c r="J846" s="139">
        <f>ROUND(I846*H846,2)</f>
        <v>0</v>
      </c>
      <c r="K846" s="135" t="s">
        <v>184</v>
      </c>
      <c r="L846" s="34"/>
      <c r="M846" s="140" t="s">
        <v>32</v>
      </c>
      <c r="N846" s="141" t="s">
        <v>50</v>
      </c>
      <c r="P846" s="142">
        <f>O846*H846</f>
        <v>0</v>
      </c>
      <c r="Q846" s="142">
        <v>8.4250000000000005E-2</v>
      </c>
      <c r="R846" s="142">
        <f>Q846*H846</f>
        <v>15.956950000000001</v>
      </c>
      <c r="S846" s="142">
        <v>0</v>
      </c>
      <c r="T846" s="143">
        <f>S846*H846</f>
        <v>0</v>
      </c>
      <c r="AR846" s="144" t="s">
        <v>648</v>
      </c>
      <c r="AT846" s="144" t="s">
        <v>180</v>
      </c>
      <c r="AU846" s="144" t="s">
        <v>88</v>
      </c>
      <c r="AY846" s="18" t="s">
        <v>178</v>
      </c>
      <c r="BE846" s="145">
        <f>IF(N846="základní",J846,0)</f>
        <v>0</v>
      </c>
      <c r="BF846" s="145">
        <f>IF(N846="snížená",J846,0)</f>
        <v>0</v>
      </c>
      <c r="BG846" s="145">
        <f>IF(N846="zákl. přenesená",J846,0)</f>
        <v>0</v>
      </c>
      <c r="BH846" s="145">
        <f>IF(N846="sníž. přenesená",J846,0)</f>
        <v>0</v>
      </c>
      <c r="BI846" s="145">
        <f>IF(N846="nulová",J846,0)</f>
        <v>0</v>
      </c>
      <c r="BJ846" s="18" t="s">
        <v>86</v>
      </c>
      <c r="BK846" s="145">
        <f>ROUND(I846*H846,2)</f>
        <v>0</v>
      </c>
      <c r="BL846" s="18" t="s">
        <v>648</v>
      </c>
      <c r="BM846" s="144" t="s">
        <v>4102</v>
      </c>
    </row>
    <row r="847" spans="2:65" s="1" customFormat="1" ht="10.199999999999999">
      <c r="B847" s="34"/>
      <c r="D847" s="146" t="s">
        <v>187</v>
      </c>
      <c r="F847" s="147" t="s">
        <v>889</v>
      </c>
      <c r="I847" s="148"/>
      <c r="L847" s="34"/>
      <c r="M847" s="149"/>
      <c r="T847" s="55"/>
      <c r="AT847" s="18" t="s">
        <v>187</v>
      </c>
      <c r="AU847" s="18" t="s">
        <v>88</v>
      </c>
    </row>
    <row r="848" spans="2:65" s="12" customFormat="1" ht="10.199999999999999">
      <c r="B848" s="150"/>
      <c r="D848" s="151" t="s">
        <v>189</v>
      </c>
      <c r="E848" s="152" t="s">
        <v>32</v>
      </c>
      <c r="F848" s="153" t="s">
        <v>190</v>
      </c>
      <c r="H848" s="152" t="s">
        <v>32</v>
      </c>
      <c r="I848" s="154"/>
      <c r="L848" s="150"/>
      <c r="M848" s="155"/>
      <c r="T848" s="156"/>
      <c r="AT848" s="152" t="s">
        <v>189</v>
      </c>
      <c r="AU848" s="152" t="s">
        <v>88</v>
      </c>
      <c r="AV848" s="12" t="s">
        <v>86</v>
      </c>
      <c r="AW848" s="12" t="s">
        <v>41</v>
      </c>
      <c r="AX848" s="12" t="s">
        <v>79</v>
      </c>
      <c r="AY848" s="152" t="s">
        <v>178</v>
      </c>
    </row>
    <row r="849" spans="2:65" s="12" customFormat="1" ht="10.199999999999999">
      <c r="B849" s="150"/>
      <c r="D849" s="151" t="s">
        <v>189</v>
      </c>
      <c r="E849" s="152" t="s">
        <v>32</v>
      </c>
      <c r="F849" s="153" t="s">
        <v>3821</v>
      </c>
      <c r="H849" s="152" t="s">
        <v>32</v>
      </c>
      <c r="I849" s="154"/>
      <c r="L849" s="150"/>
      <c r="M849" s="155"/>
      <c r="T849" s="156"/>
      <c r="AT849" s="152" t="s">
        <v>189</v>
      </c>
      <c r="AU849" s="152" t="s">
        <v>88</v>
      </c>
      <c r="AV849" s="12" t="s">
        <v>86</v>
      </c>
      <c r="AW849" s="12" t="s">
        <v>41</v>
      </c>
      <c r="AX849" s="12" t="s">
        <v>79</v>
      </c>
      <c r="AY849" s="152" t="s">
        <v>178</v>
      </c>
    </row>
    <row r="850" spans="2:65" s="12" customFormat="1" ht="10.199999999999999">
      <c r="B850" s="150"/>
      <c r="D850" s="151" t="s">
        <v>189</v>
      </c>
      <c r="E850" s="152" t="s">
        <v>32</v>
      </c>
      <c r="F850" s="153" t="s">
        <v>4103</v>
      </c>
      <c r="H850" s="152" t="s">
        <v>32</v>
      </c>
      <c r="I850" s="154"/>
      <c r="L850" s="150"/>
      <c r="M850" s="155"/>
      <c r="T850" s="156"/>
      <c r="AT850" s="152" t="s">
        <v>189</v>
      </c>
      <c r="AU850" s="152" t="s">
        <v>88</v>
      </c>
      <c r="AV850" s="12" t="s">
        <v>86</v>
      </c>
      <c r="AW850" s="12" t="s">
        <v>41</v>
      </c>
      <c r="AX850" s="12" t="s">
        <v>79</v>
      </c>
      <c r="AY850" s="152" t="s">
        <v>178</v>
      </c>
    </row>
    <row r="851" spans="2:65" s="13" customFormat="1" ht="10.199999999999999">
      <c r="B851" s="157"/>
      <c r="D851" s="151" t="s">
        <v>189</v>
      </c>
      <c r="E851" s="158" t="s">
        <v>32</v>
      </c>
      <c r="F851" s="159" t="s">
        <v>4104</v>
      </c>
      <c r="H851" s="160">
        <v>147.4</v>
      </c>
      <c r="I851" s="161"/>
      <c r="L851" s="157"/>
      <c r="M851" s="162"/>
      <c r="T851" s="163"/>
      <c r="AT851" s="158" t="s">
        <v>189</v>
      </c>
      <c r="AU851" s="158" t="s">
        <v>88</v>
      </c>
      <c r="AV851" s="13" t="s">
        <v>88</v>
      </c>
      <c r="AW851" s="13" t="s">
        <v>41</v>
      </c>
      <c r="AX851" s="13" t="s">
        <v>79</v>
      </c>
      <c r="AY851" s="158" t="s">
        <v>178</v>
      </c>
    </row>
    <row r="852" spans="2:65" s="13" customFormat="1" ht="10.199999999999999">
      <c r="B852" s="157"/>
      <c r="D852" s="151" t="s">
        <v>189</v>
      </c>
      <c r="E852" s="158" t="s">
        <v>32</v>
      </c>
      <c r="F852" s="159" t="s">
        <v>2999</v>
      </c>
      <c r="H852" s="160">
        <v>42</v>
      </c>
      <c r="I852" s="161"/>
      <c r="L852" s="157"/>
      <c r="M852" s="162"/>
      <c r="T852" s="163"/>
      <c r="AT852" s="158" t="s">
        <v>189</v>
      </c>
      <c r="AU852" s="158" t="s">
        <v>88</v>
      </c>
      <c r="AV852" s="13" t="s">
        <v>88</v>
      </c>
      <c r="AW852" s="13" t="s">
        <v>41</v>
      </c>
      <c r="AX852" s="13" t="s">
        <v>79</v>
      </c>
      <c r="AY852" s="158" t="s">
        <v>178</v>
      </c>
    </row>
    <row r="853" spans="2:65" s="14" customFormat="1" ht="10.199999999999999">
      <c r="B853" s="164"/>
      <c r="D853" s="151" t="s">
        <v>189</v>
      </c>
      <c r="E853" s="165" t="s">
        <v>32</v>
      </c>
      <c r="F853" s="166" t="s">
        <v>192</v>
      </c>
      <c r="H853" s="167">
        <v>189.4</v>
      </c>
      <c r="I853" s="168"/>
      <c r="L853" s="164"/>
      <c r="M853" s="169"/>
      <c r="T853" s="170"/>
      <c r="AT853" s="165" t="s">
        <v>189</v>
      </c>
      <c r="AU853" s="165" t="s">
        <v>88</v>
      </c>
      <c r="AV853" s="14" t="s">
        <v>185</v>
      </c>
      <c r="AW853" s="14" t="s">
        <v>41</v>
      </c>
      <c r="AX853" s="14" t="s">
        <v>86</v>
      </c>
      <c r="AY853" s="165" t="s">
        <v>178</v>
      </c>
    </row>
    <row r="854" spans="2:65" s="1" customFormat="1" ht="16.5" customHeight="1">
      <c r="B854" s="34"/>
      <c r="C854" s="171" t="s">
        <v>877</v>
      </c>
      <c r="D854" s="171" t="s">
        <v>398</v>
      </c>
      <c r="E854" s="172" t="s">
        <v>893</v>
      </c>
      <c r="F854" s="173" t="s">
        <v>894</v>
      </c>
      <c r="G854" s="174" t="s">
        <v>234</v>
      </c>
      <c r="H854" s="175">
        <v>193.18799999999999</v>
      </c>
      <c r="I854" s="176"/>
      <c r="J854" s="177">
        <f>ROUND(I854*H854,2)</f>
        <v>0</v>
      </c>
      <c r="K854" s="173" t="s">
        <v>184</v>
      </c>
      <c r="L854" s="178"/>
      <c r="M854" s="179" t="s">
        <v>32</v>
      </c>
      <c r="N854" s="180" t="s">
        <v>50</v>
      </c>
      <c r="P854" s="142">
        <f>O854*H854</f>
        <v>0</v>
      </c>
      <c r="Q854" s="142">
        <v>0.17599999999999999</v>
      </c>
      <c r="R854" s="142">
        <f>Q854*H854</f>
        <v>34.001087999999996</v>
      </c>
      <c r="S854" s="142">
        <v>0</v>
      </c>
      <c r="T854" s="143">
        <f>S854*H854</f>
        <v>0</v>
      </c>
      <c r="AR854" s="144" t="s">
        <v>895</v>
      </c>
      <c r="AT854" s="144" t="s">
        <v>398</v>
      </c>
      <c r="AU854" s="144" t="s">
        <v>88</v>
      </c>
      <c r="AY854" s="18" t="s">
        <v>178</v>
      </c>
      <c r="BE854" s="145">
        <f>IF(N854="základní",J854,0)</f>
        <v>0</v>
      </c>
      <c r="BF854" s="145">
        <f>IF(N854="snížená",J854,0)</f>
        <v>0</v>
      </c>
      <c r="BG854" s="145">
        <f>IF(N854="zákl. přenesená",J854,0)</f>
        <v>0</v>
      </c>
      <c r="BH854" s="145">
        <f>IF(N854="sníž. přenesená",J854,0)</f>
        <v>0</v>
      </c>
      <c r="BI854" s="145">
        <f>IF(N854="nulová",J854,0)</f>
        <v>0</v>
      </c>
      <c r="BJ854" s="18" t="s">
        <v>86</v>
      </c>
      <c r="BK854" s="145">
        <f>ROUND(I854*H854,2)</f>
        <v>0</v>
      </c>
      <c r="BL854" s="18" t="s">
        <v>895</v>
      </c>
      <c r="BM854" s="144" t="s">
        <v>4105</v>
      </c>
    </row>
    <row r="855" spans="2:65" s="1" customFormat="1" ht="28.8">
      <c r="B855" s="34"/>
      <c r="D855" s="151" t="s">
        <v>897</v>
      </c>
      <c r="F855" s="188" t="s">
        <v>3242</v>
      </c>
      <c r="I855" s="148"/>
      <c r="L855" s="34"/>
      <c r="M855" s="149"/>
      <c r="T855" s="55"/>
      <c r="AT855" s="18" t="s">
        <v>897</v>
      </c>
      <c r="AU855" s="18" t="s">
        <v>88</v>
      </c>
    </row>
    <row r="856" spans="2:65" s="13" customFormat="1" ht="10.199999999999999">
      <c r="B856" s="157"/>
      <c r="D856" s="151" t="s">
        <v>189</v>
      </c>
      <c r="F856" s="159" t="s">
        <v>4106</v>
      </c>
      <c r="H856" s="160">
        <v>193.18799999999999</v>
      </c>
      <c r="I856" s="161"/>
      <c r="L856" s="157"/>
      <c r="M856" s="162"/>
      <c r="T856" s="163"/>
      <c r="AT856" s="158" t="s">
        <v>189</v>
      </c>
      <c r="AU856" s="158" t="s">
        <v>88</v>
      </c>
      <c r="AV856" s="13" t="s">
        <v>88</v>
      </c>
      <c r="AW856" s="13" t="s">
        <v>4</v>
      </c>
      <c r="AX856" s="13" t="s">
        <v>86</v>
      </c>
      <c r="AY856" s="158" t="s">
        <v>178</v>
      </c>
    </row>
    <row r="857" spans="2:65" s="1" customFormat="1" ht="55.5" customHeight="1">
      <c r="B857" s="34"/>
      <c r="C857" s="133" t="s">
        <v>885</v>
      </c>
      <c r="D857" s="133" t="s">
        <v>180</v>
      </c>
      <c r="E857" s="134" t="s">
        <v>901</v>
      </c>
      <c r="F857" s="135" t="s">
        <v>902</v>
      </c>
      <c r="G857" s="136" t="s">
        <v>234</v>
      </c>
      <c r="H857" s="137">
        <v>189.4</v>
      </c>
      <c r="I857" s="138"/>
      <c r="J857" s="139">
        <f>ROUND(I857*H857,2)</f>
        <v>0</v>
      </c>
      <c r="K857" s="135" t="s">
        <v>184</v>
      </c>
      <c r="L857" s="34"/>
      <c r="M857" s="140" t="s">
        <v>32</v>
      </c>
      <c r="N857" s="141" t="s">
        <v>50</v>
      </c>
      <c r="P857" s="142">
        <f>O857*H857</f>
        <v>0</v>
      </c>
      <c r="Q857" s="142">
        <v>0</v>
      </c>
      <c r="R857" s="142">
        <f>Q857*H857</f>
        <v>0</v>
      </c>
      <c r="S857" s="142">
        <v>0.29499999999999998</v>
      </c>
      <c r="T857" s="143">
        <f>S857*H857</f>
        <v>55.872999999999998</v>
      </c>
      <c r="AR857" s="144" t="s">
        <v>648</v>
      </c>
      <c r="AT857" s="144" t="s">
        <v>180</v>
      </c>
      <c r="AU857" s="144" t="s">
        <v>88</v>
      </c>
      <c r="AY857" s="18" t="s">
        <v>178</v>
      </c>
      <c r="BE857" s="145">
        <f>IF(N857="základní",J857,0)</f>
        <v>0</v>
      </c>
      <c r="BF857" s="145">
        <f>IF(N857="snížená",J857,0)</f>
        <v>0</v>
      </c>
      <c r="BG857" s="145">
        <f>IF(N857="zákl. přenesená",J857,0)</f>
        <v>0</v>
      </c>
      <c r="BH857" s="145">
        <f>IF(N857="sníž. přenesená",J857,0)</f>
        <v>0</v>
      </c>
      <c r="BI857" s="145">
        <f>IF(N857="nulová",J857,0)</f>
        <v>0</v>
      </c>
      <c r="BJ857" s="18" t="s">
        <v>86</v>
      </c>
      <c r="BK857" s="145">
        <f>ROUND(I857*H857,2)</f>
        <v>0</v>
      </c>
      <c r="BL857" s="18" t="s">
        <v>648</v>
      </c>
      <c r="BM857" s="144" t="s">
        <v>4107</v>
      </c>
    </row>
    <row r="858" spans="2:65" s="1" customFormat="1" ht="10.199999999999999">
      <c r="B858" s="34"/>
      <c r="D858" s="146" t="s">
        <v>187</v>
      </c>
      <c r="F858" s="147" t="s">
        <v>904</v>
      </c>
      <c r="I858" s="148"/>
      <c r="L858" s="34"/>
      <c r="M858" s="149"/>
      <c r="T858" s="55"/>
      <c r="AT858" s="18" t="s">
        <v>187</v>
      </c>
      <c r="AU858" s="18" t="s">
        <v>88</v>
      </c>
    </row>
    <row r="859" spans="2:65" s="12" customFormat="1" ht="10.199999999999999">
      <c r="B859" s="150"/>
      <c r="D859" s="151" t="s">
        <v>189</v>
      </c>
      <c r="E859" s="152" t="s">
        <v>32</v>
      </c>
      <c r="F859" s="153" t="s">
        <v>190</v>
      </c>
      <c r="H859" s="152" t="s">
        <v>32</v>
      </c>
      <c r="I859" s="154"/>
      <c r="L859" s="150"/>
      <c r="M859" s="155"/>
      <c r="T859" s="156"/>
      <c r="AT859" s="152" t="s">
        <v>189</v>
      </c>
      <c r="AU859" s="152" t="s">
        <v>88</v>
      </c>
      <c r="AV859" s="12" t="s">
        <v>86</v>
      </c>
      <c r="AW859" s="12" t="s">
        <v>41</v>
      </c>
      <c r="AX859" s="12" t="s">
        <v>79</v>
      </c>
      <c r="AY859" s="152" t="s">
        <v>178</v>
      </c>
    </row>
    <row r="860" spans="2:65" s="12" customFormat="1" ht="10.199999999999999">
      <c r="B860" s="150"/>
      <c r="D860" s="151" t="s">
        <v>189</v>
      </c>
      <c r="E860" s="152" t="s">
        <v>32</v>
      </c>
      <c r="F860" s="153" t="s">
        <v>3821</v>
      </c>
      <c r="H860" s="152" t="s">
        <v>32</v>
      </c>
      <c r="I860" s="154"/>
      <c r="L860" s="150"/>
      <c r="M860" s="155"/>
      <c r="T860" s="156"/>
      <c r="AT860" s="152" t="s">
        <v>189</v>
      </c>
      <c r="AU860" s="152" t="s">
        <v>88</v>
      </c>
      <c r="AV860" s="12" t="s">
        <v>86</v>
      </c>
      <c r="AW860" s="12" t="s">
        <v>41</v>
      </c>
      <c r="AX860" s="12" t="s">
        <v>79</v>
      </c>
      <c r="AY860" s="152" t="s">
        <v>178</v>
      </c>
    </row>
    <row r="861" spans="2:65" s="12" customFormat="1" ht="10.199999999999999">
      <c r="B861" s="150"/>
      <c r="D861" s="151" t="s">
        <v>189</v>
      </c>
      <c r="E861" s="152" t="s">
        <v>32</v>
      </c>
      <c r="F861" s="153" t="s">
        <v>4103</v>
      </c>
      <c r="H861" s="152" t="s">
        <v>32</v>
      </c>
      <c r="I861" s="154"/>
      <c r="L861" s="150"/>
      <c r="M861" s="155"/>
      <c r="T861" s="156"/>
      <c r="AT861" s="152" t="s">
        <v>189</v>
      </c>
      <c r="AU861" s="152" t="s">
        <v>88</v>
      </c>
      <c r="AV861" s="12" t="s">
        <v>86</v>
      </c>
      <c r="AW861" s="12" t="s">
        <v>41</v>
      </c>
      <c r="AX861" s="12" t="s">
        <v>79</v>
      </c>
      <c r="AY861" s="152" t="s">
        <v>178</v>
      </c>
    </row>
    <row r="862" spans="2:65" s="13" customFormat="1" ht="10.199999999999999">
      <c r="B862" s="157"/>
      <c r="D862" s="151" t="s">
        <v>189</v>
      </c>
      <c r="E862" s="158" t="s">
        <v>32</v>
      </c>
      <c r="F862" s="159" t="s">
        <v>4104</v>
      </c>
      <c r="H862" s="160">
        <v>147.4</v>
      </c>
      <c r="I862" s="161"/>
      <c r="L862" s="157"/>
      <c r="M862" s="162"/>
      <c r="T862" s="163"/>
      <c r="AT862" s="158" t="s">
        <v>189</v>
      </c>
      <c r="AU862" s="158" t="s">
        <v>88</v>
      </c>
      <c r="AV862" s="13" t="s">
        <v>88</v>
      </c>
      <c r="AW862" s="13" t="s">
        <v>41</v>
      </c>
      <c r="AX862" s="13" t="s">
        <v>79</v>
      </c>
      <c r="AY862" s="158" t="s">
        <v>178</v>
      </c>
    </row>
    <row r="863" spans="2:65" s="13" customFormat="1" ht="10.199999999999999">
      <c r="B863" s="157"/>
      <c r="D863" s="151" t="s">
        <v>189</v>
      </c>
      <c r="E863" s="158" t="s">
        <v>32</v>
      </c>
      <c r="F863" s="159" t="s">
        <v>2999</v>
      </c>
      <c r="H863" s="160">
        <v>42</v>
      </c>
      <c r="I863" s="161"/>
      <c r="L863" s="157"/>
      <c r="M863" s="162"/>
      <c r="T863" s="163"/>
      <c r="AT863" s="158" t="s">
        <v>189</v>
      </c>
      <c r="AU863" s="158" t="s">
        <v>88</v>
      </c>
      <c r="AV863" s="13" t="s">
        <v>88</v>
      </c>
      <c r="AW863" s="13" t="s">
        <v>41</v>
      </c>
      <c r="AX863" s="13" t="s">
        <v>79</v>
      </c>
      <c r="AY863" s="158" t="s">
        <v>178</v>
      </c>
    </row>
    <row r="864" spans="2:65" s="14" customFormat="1" ht="10.199999999999999">
      <c r="B864" s="164"/>
      <c r="D864" s="151" t="s">
        <v>189</v>
      </c>
      <c r="E864" s="165" t="s">
        <v>32</v>
      </c>
      <c r="F864" s="166" t="s">
        <v>192</v>
      </c>
      <c r="H864" s="167">
        <v>189.4</v>
      </c>
      <c r="I864" s="168"/>
      <c r="L864" s="164"/>
      <c r="M864" s="169"/>
      <c r="T864" s="170"/>
      <c r="AT864" s="165" t="s">
        <v>189</v>
      </c>
      <c r="AU864" s="165" t="s">
        <v>88</v>
      </c>
      <c r="AV864" s="14" t="s">
        <v>185</v>
      </c>
      <c r="AW864" s="14" t="s">
        <v>41</v>
      </c>
      <c r="AX864" s="14" t="s">
        <v>86</v>
      </c>
      <c r="AY864" s="165" t="s">
        <v>178</v>
      </c>
    </row>
    <row r="865" spans="2:65" s="1" customFormat="1" ht="24.15" customHeight="1">
      <c r="B865" s="34"/>
      <c r="C865" s="133" t="s">
        <v>892</v>
      </c>
      <c r="D865" s="133" t="s">
        <v>180</v>
      </c>
      <c r="E865" s="134" t="s">
        <v>906</v>
      </c>
      <c r="F865" s="135" t="s">
        <v>907</v>
      </c>
      <c r="G865" s="136" t="s">
        <v>401</v>
      </c>
      <c r="H865" s="137">
        <v>55.872999999999998</v>
      </c>
      <c r="I865" s="138"/>
      <c r="J865" s="139">
        <f>ROUND(I865*H865,2)</f>
        <v>0</v>
      </c>
      <c r="K865" s="135" t="s">
        <v>184</v>
      </c>
      <c r="L865" s="34"/>
      <c r="M865" s="140" t="s">
        <v>32</v>
      </c>
      <c r="N865" s="141" t="s">
        <v>50</v>
      </c>
      <c r="P865" s="142">
        <f>O865*H865</f>
        <v>0</v>
      </c>
      <c r="Q865" s="142">
        <v>0</v>
      </c>
      <c r="R865" s="142">
        <f>Q865*H865</f>
        <v>0</v>
      </c>
      <c r="S865" s="142">
        <v>0</v>
      </c>
      <c r="T865" s="143">
        <f>S865*H865</f>
        <v>0</v>
      </c>
      <c r="AR865" s="144" t="s">
        <v>648</v>
      </c>
      <c r="AT865" s="144" t="s">
        <v>180</v>
      </c>
      <c r="AU865" s="144" t="s">
        <v>88</v>
      </c>
      <c r="AY865" s="18" t="s">
        <v>178</v>
      </c>
      <c r="BE865" s="145">
        <f>IF(N865="základní",J865,0)</f>
        <v>0</v>
      </c>
      <c r="BF865" s="145">
        <f>IF(N865="snížená",J865,0)</f>
        <v>0</v>
      </c>
      <c r="BG865" s="145">
        <f>IF(N865="zákl. přenesená",J865,0)</f>
        <v>0</v>
      </c>
      <c r="BH865" s="145">
        <f>IF(N865="sníž. přenesená",J865,0)</f>
        <v>0</v>
      </c>
      <c r="BI865" s="145">
        <f>IF(N865="nulová",J865,0)</f>
        <v>0</v>
      </c>
      <c r="BJ865" s="18" t="s">
        <v>86</v>
      </c>
      <c r="BK865" s="145">
        <f>ROUND(I865*H865,2)</f>
        <v>0</v>
      </c>
      <c r="BL865" s="18" t="s">
        <v>648</v>
      </c>
      <c r="BM865" s="144" t="s">
        <v>4108</v>
      </c>
    </row>
    <row r="866" spans="2:65" s="1" customFormat="1" ht="10.199999999999999">
      <c r="B866" s="34"/>
      <c r="D866" s="146" t="s">
        <v>187</v>
      </c>
      <c r="F866" s="147" t="s">
        <v>909</v>
      </c>
      <c r="I866" s="148"/>
      <c r="L866" s="34"/>
      <c r="M866" s="149"/>
      <c r="T866" s="55"/>
      <c r="AT866" s="18" t="s">
        <v>187</v>
      </c>
      <c r="AU866" s="18" t="s">
        <v>88</v>
      </c>
    </row>
    <row r="867" spans="2:65" s="1" customFormat="1" ht="37.799999999999997" customHeight="1">
      <c r="B867" s="34"/>
      <c r="C867" s="133" t="s">
        <v>900</v>
      </c>
      <c r="D867" s="133" t="s">
        <v>180</v>
      </c>
      <c r="E867" s="134" t="s">
        <v>911</v>
      </c>
      <c r="F867" s="135" t="s">
        <v>912</v>
      </c>
      <c r="G867" s="136" t="s">
        <v>401</v>
      </c>
      <c r="H867" s="137">
        <v>167.619</v>
      </c>
      <c r="I867" s="138"/>
      <c r="J867" s="139">
        <f>ROUND(I867*H867,2)</f>
        <v>0</v>
      </c>
      <c r="K867" s="135" t="s">
        <v>184</v>
      </c>
      <c r="L867" s="34"/>
      <c r="M867" s="140" t="s">
        <v>32</v>
      </c>
      <c r="N867" s="141" t="s">
        <v>50</v>
      </c>
      <c r="P867" s="142">
        <f>O867*H867</f>
        <v>0</v>
      </c>
      <c r="Q867" s="142">
        <v>0</v>
      </c>
      <c r="R867" s="142">
        <f>Q867*H867</f>
        <v>0</v>
      </c>
      <c r="S867" s="142">
        <v>0</v>
      </c>
      <c r="T867" s="143">
        <f>S867*H867</f>
        <v>0</v>
      </c>
      <c r="AR867" s="144" t="s">
        <v>648</v>
      </c>
      <c r="AT867" s="144" t="s">
        <v>180</v>
      </c>
      <c r="AU867" s="144" t="s">
        <v>88</v>
      </c>
      <c r="AY867" s="18" t="s">
        <v>178</v>
      </c>
      <c r="BE867" s="145">
        <f>IF(N867="základní",J867,0)</f>
        <v>0</v>
      </c>
      <c r="BF867" s="145">
        <f>IF(N867="snížená",J867,0)</f>
        <v>0</v>
      </c>
      <c r="BG867" s="145">
        <f>IF(N867="zákl. přenesená",J867,0)</f>
        <v>0</v>
      </c>
      <c r="BH867" s="145">
        <f>IF(N867="sníž. přenesená",J867,0)</f>
        <v>0</v>
      </c>
      <c r="BI867" s="145">
        <f>IF(N867="nulová",J867,0)</f>
        <v>0</v>
      </c>
      <c r="BJ867" s="18" t="s">
        <v>86</v>
      </c>
      <c r="BK867" s="145">
        <f>ROUND(I867*H867,2)</f>
        <v>0</v>
      </c>
      <c r="BL867" s="18" t="s">
        <v>648</v>
      </c>
      <c r="BM867" s="144" t="s">
        <v>4109</v>
      </c>
    </row>
    <row r="868" spans="2:65" s="1" customFormat="1" ht="10.199999999999999">
      <c r="B868" s="34"/>
      <c r="D868" s="146" t="s">
        <v>187</v>
      </c>
      <c r="F868" s="147" t="s">
        <v>914</v>
      </c>
      <c r="I868" s="148"/>
      <c r="L868" s="34"/>
      <c r="M868" s="149"/>
      <c r="T868" s="55"/>
      <c r="AT868" s="18" t="s">
        <v>187</v>
      </c>
      <c r="AU868" s="18" t="s">
        <v>88</v>
      </c>
    </row>
    <row r="869" spans="2:65" s="13" customFormat="1" ht="10.199999999999999">
      <c r="B869" s="157"/>
      <c r="D869" s="151" t="s">
        <v>189</v>
      </c>
      <c r="F869" s="159" t="s">
        <v>4110</v>
      </c>
      <c r="H869" s="160">
        <v>167.619</v>
      </c>
      <c r="I869" s="161"/>
      <c r="L869" s="157"/>
      <c r="M869" s="162"/>
      <c r="T869" s="163"/>
      <c r="AT869" s="158" t="s">
        <v>189</v>
      </c>
      <c r="AU869" s="158" t="s">
        <v>88</v>
      </c>
      <c r="AV869" s="13" t="s">
        <v>88</v>
      </c>
      <c r="AW869" s="13" t="s">
        <v>4</v>
      </c>
      <c r="AX869" s="13" t="s">
        <v>86</v>
      </c>
      <c r="AY869" s="158" t="s">
        <v>178</v>
      </c>
    </row>
    <row r="870" spans="2:65" s="1" customFormat="1" ht="24.15" customHeight="1">
      <c r="B870" s="34"/>
      <c r="C870" s="133" t="s">
        <v>905</v>
      </c>
      <c r="D870" s="133" t="s">
        <v>180</v>
      </c>
      <c r="E870" s="134" t="s">
        <v>917</v>
      </c>
      <c r="F870" s="135" t="s">
        <v>918</v>
      </c>
      <c r="G870" s="136" t="s">
        <v>401</v>
      </c>
      <c r="H870" s="137">
        <v>49.957999999999998</v>
      </c>
      <c r="I870" s="138"/>
      <c r="J870" s="139">
        <f>ROUND(I870*H870,2)</f>
        <v>0</v>
      </c>
      <c r="K870" s="135" t="s">
        <v>184</v>
      </c>
      <c r="L870" s="34"/>
      <c r="M870" s="140" t="s">
        <v>32</v>
      </c>
      <c r="N870" s="141" t="s">
        <v>50</v>
      </c>
      <c r="P870" s="142">
        <f>O870*H870</f>
        <v>0</v>
      </c>
      <c r="Q870" s="142">
        <v>0</v>
      </c>
      <c r="R870" s="142">
        <f>Q870*H870</f>
        <v>0</v>
      </c>
      <c r="S870" s="142">
        <v>0</v>
      </c>
      <c r="T870" s="143">
        <f>S870*H870</f>
        <v>0</v>
      </c>
      <c r="AR870" s="144" t="s">
        <v>648</v>
      </c>
      <c r="AT870" s="144" t="s">
        <v>180</v>
      </c>
      <c r="AU870" s="144" t="s">
        <v>88</v>
      </c>
      <c r="AY870" s="18" t="s">
        <v>178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8" t="s">
        <v>86</v>
      </c>
      <c r="BK870" s="145">
        <f>ROUND(I870*H870,2)</f>
        <v>0</v>
      </c>
      <c r="BL870" s="18" t="s">
        <v>648</v>
      </c>
      <c r="BM870" s="144" t="s">
        <v>4111</v>
      </c>
    </row>
    <row r="871" spans="2:65" s="1" customFormat="1" ht="10.199999999999999">
      <c r="B871" s="34"/>
      <c r="D871" s="146" t="s">
        <v>187</v>
      </c>
      <c r="F871" s="147" t="s">
        <v>920</v>
      </c>
      <c r="I871" s="148"/>
      <c r="L871" s="34"/>
      <c r="M871" s="149"/>
      <c r="T871" s="55"/>
      <c r="AT871" s="18" t="s">
        <v>187</v>
      </c>
      <c r="AU871" s="18" t="s">
        <v>88</v>
      </c>
    </row>
    <row r="872" spans="2:65" s="1" customFormat="1" ht="55.5" customHeight="1">
      <c r="B872" s="34"/>
      <c r="C872" s="133" t="s">
        <v>910</v>
      </c>
      <c r="D872" s="133" t="s">
        <v>180</v>
      </c>
      <c r="E872" s="134" t="s">
        <v>922</v>
      </c>
      <c r="F872" s="135" t="s">
        <v>923</v>
      </c>
      <c r="G872" s="136" t="s">
        <v>401</v>
      </c>
      <c r="H872" s="137">
        <v>49.957999999999998</v>
      </c>
      <c r="I872" s="138"/>
      <c r="J872" s="139">
        <f>ROUND(I872*H872,2)</f>
        <v>0</v>
      </c>
      <c r="K872" s="135" t="s">
        <v>184</v>
      </c>
      <c r="L872" s="34"/>
      <c r="M872" s="140" t="s">
        <v>32</v>
      </c>
      <c r="N872" s="141" t="s">
        <v>50</v>
      </c>
      <c r="P872" s="142">
        <f>O872*H872</f>
        <v>0</v>
      </c>
      <c r="Q872" s="142">
        <v>0</v>
      </c>
      <c r="R872" s="142">
        <f>Q872*H872</f>
        <v>0</v>
      </c>
      <c r="S872" s="142">
        <v>0</v>
      </c>
      <c r="T872" s="143">
        <f>S872*H872</f>
        <v>0</v>
      </c>
      <c r="AR872" s="144" t="s">
        <v>648</v>
      </c>
      <c r="AT872" s="144" t="s">
        <v>180</v>
      </c>
      <c r="AU872" s="144" t="s">
        <v>88</v>
      </c>
      <c r="AY872" s="18" t="s">
        <v>178</v>
      </c>
      <c r="BE872" s="145">
        <f>IF(N872="základní",J872,0)</f>
        <v>0</v>
      </c>
      <c r="BF872" s="145">
        <f>IF(N872="snížená",J872,0)</f>
        <v>0</v>
      </c>
      <c r="BG872" s="145">
        <f>IF(N872="zákl. přenesená",J872,0)</f>
        <v>0</v>
      </c>
      <c r="BH872" s="145">
        <f>IF(N872="sníž. přenesená",J872,0)</f>
        <v>0</v>
      </c>
      <c r="BI872" s="145">
        <f>IF(N872="nulová",J872,0)</f>
        <v>0</v>
      </c>
      <c r="BJ872" s="18" t="s">
        <v>86</v>
      </c>
      <c r="BK872" s="145">
        <f>ROUND(I872*H872,2)</f>
        <v>0</v>
      </c>
      <c r="BL872" s="18" t="s">
        <v>648</v>
      </c>
      <c r="BM872" s="144" t="s">
        <v>4112</v>
      </c>
    </row>
    <row r="873" spans="2:65" s="1" customFormat="1" ht="10.199999999999999">
      <c r="B873" s="34"/>
      <c r="D873" s="146" t="s">
        <v>187</v>
      </c>
      <c r="F873" s="147" t="s">
        <v>925</v>
      </c>
      <c r="I873" s="148"/>
      <c r="L873" s="34"/>
      <c r="M873" s="192"/>
      <c r="N873" s="193"/>
      <c r="O873" s="193"/>
      <c r="P873" s="193"/>
      <c r="Q873" s="193"/>
      <c r="R873" s="193"/>
      <c r="S873" s="193"/>
      <c r="T873" s="194"/>
      <c r="AT873" s="18" t="s">
        <v>187</v>
      </c>
      <c r="AU873" s="18" t="s">
        <v>88</v>
      </c>
    </row>
    <row r="874" spans="2:65" s="1" customFormat="1" ht="6.9" customHeight="1">
      <c r="B874" s="43"/>
      <c r="C874" s="44"/>
      <c r="D874" s="44"/>
      <c r="E874" s="44"/>
      <c r="F874" s="44"/>
      <c r="G874" s="44"/>
      <c r="H874" s="44"/>
      <c r="I874" s="44"/>
      <c r="J874" s="44"/>
      <c r="K874" s="44"/>
      <c r="L874" s="34"/>
    </row>
  </sheetData>
  <sheetProtection algorithmName="SHA-512" hashValue="bmuZ9ITdDqUSc3SNlWKckzg6fhlfSHMOkvUD842+8FfDsGFz3TlVYIfA9sawYlhK3GR8bOq+Y3I7DAgUvJNRYQ==" saltValue="LX0zV/U1ngvo5/ywqSP+Le8PG1Ety0NTdJ2VnhJYqkWRCGxYAUKm3/CLzEbOZ1v+q3jPtaSkTxBNDBiLkw3QSw==" spinCount="100000" sheet="1" objects="1" scenarios="1" formatColumns="0" formatRows="0" autoFilter="0"/>
  <autoFilter ref="C95:K873" xr:uid="{00000000-0009-0000-0000-000008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800-000000000000}"/>
    <hyperlink ref="F108" r:id="rId2" xr:uid="{00000000-0004-0000-0800-000001000000}"/>
    <hyperlink ref="F119" r:id="rId3" xr:uid="{00000000-0004-0000-0800-000002000000}"/>
    <hyperlink ref="F129" r:id="rId4" xr:uid="{00000000-0004-0000-0800-000003000000}"/>
    <hyperlink ref="F139" r:id="rId5" xr:uid="{00000000-0004-0000-0800-000004000000}"/>
    <hyperlink ref="F149" r:id="rId6" xr:uid="{00000000-0004-0000-0800-000005000000}"/>
    <hyperlink ref="F158" r:id="rId7" xr:uid="{00000000-0004-0000-0800-000006000000}"/>
    <hyperlink ref="F165" r:id="rId8" xr:uid="{00000000-0004-0000-0800-000007000000}"/>
    <hyperlink ref="F172" r:id="rId9" xr:uid="{00000000-0004-0000-0800-000008000000}"/>
    <hyperlink ref="F177" r:id="rId10" xr:uid="{00000000-0004-0000-0800-000009000000}"/>
    <hyperlink ref="F180" r:id="rId11" xr:uid="{00000000-0004-0000-0800-00000A000000}"/>
    <hyperlink ref="F185" r:id="rId12" xr:uid="{00000000-0004-0000-0800-00000B000000}"/>
    <hyperlink ref="F188" r:id="rId13" xr:uid="{00000000-0004-0000-0800-00000C000000}"/>
    <hyperlink ref="F193" r:id="rId14" xr:uid="{00000000-0004-0000-0800-00000D000000}"/>
    <hyperlink ref="F196" r:id="rId15" xr:uid="{00000000-0004-0000-0800-00000E000000}"/>
    <hyperlink ref="F205" r:id="rId16" xr:uid="{00000000-0004-0000-0800-00000F000000}"/>
    <hyperlink ref="F214" r:id="rId17" xr:uid="{00000000-0004-0000-0800-000010000000}"/>
    <hyperlink ref="F226" r:id="rId18" xr:uid="{00000000-0004-0000-0800-000011000000}"/>
    <hyperlink ref="F238" r:id="rId19" xr:uid="{00000000-0004-0000-0800-000012000000}"/>
    <hyperlink ref="F249" r:id="rId20" xr:uid="{00000000-0004-0000-0800-000013000000}"/>
    <hyperlink ref="F258" r:id="rId21" xr:uid="{00000000-0004-0000-0800-000014000000}"/>
    <hyperlink ref="F267" r:id="rId22" xr:uid="{00000000-0004-0000-0800-000015000000}"/>
    <hyperlink ref="F270" r:id="rId23" xr:uid="{00000000-0004-0000-0800-000016000000}"/>
    <hyperlink ref="F273" r:id="rId24" xr:uid="{00000000-0004-0000-0800-000017000000}"/>
    <hyperlink ref="F279" r:id="rId25" xr:uid="{00000000-0004-0000-0800-000018000000}"/>
    <hyperlink ref="F283" r:id="rId26" xr:uid="{00000000-0004-0000-0800-000019000000}"/>
    <hyperlink ref="F289" r:id="rId27" xr:uid="{00000000-0004-0000-0800-00001A000000}"/>
    <hyperlink ref="F293" r:id="rId28" xr:uid="{00000000-0004-0000-0800-00001B000000}"/>
    <hyperlink ref="F305" r:id="rId29" xr:uid="{00000000-0004-0000-0800-00001C000000}"/>
    <hyperlink ref="F312" r:id="rId30" xr:uid="{00000000-0004-0000-0800-00001D000000}"/>
    <hyperlink ref="F317" r:id="rId31" xr:uid="{00000000-0004-0000-0800-00001E000000}"/>
    <hyperlink ref="F335" r:id="rId32" xr:uid="{00000000-0004-0000-0800-00001F000000}"/>
    <hyperlink ref="F349" r:id="rId33" xr:uid="{00000000-0004-0000-0800-000020000000}"/>
    <hyperlink ref="F356" r:id="rId34" xr:uid="{00000000-0004-0000-0800-000021000000}"/>
    <hyperlink ref="F364" r:id="rId35" xr:uid="{00000000-0004-0000-0800-000022000000}"/>
    <hyperlink ref="F377" r:id="rId36" xr:uid="{00000000-0004-0000-0800-000023000000}"/>
    <hyperlink ref="F390" r:id="rId37" xr:uid="{00000000-0004-0000-0800-000024000000}"/>
    <hyperlink ref="F402" r:id="rId38" xr:uid="{00000000-0004-0000-0800-000025000000}"/>
    <hyperlink ref="F411" r:id="rId39" xr:uid="{00000000-0004-0000-0800-000026000000}"/>
    <hyperlink ref="F420" r:id="rId40" xr:uid="{00000000-0004-0000-0800-000027000000}"/>
    <hyperlink ref="F433" r:id="rId41" xr:uid="{00000000-0004-0000-0800-000028000000}"/>
    <hyperlink ref="F443" r:id="rId42" xr:uid="{00000000-0004-0000-0800-000029000000}"/>
    <hyperlink ref="F453" r:id="rId43" xr:uid="{00000000-0004-0000-0800-00002A000000}"/>
    <hyperlink ref="F461" r:id="rId44" xr:uid="{00000000-0004-0000-0800-00002B000000}"/>
    <hyperlink ref="F471" r:id="rId45" xr:uid="{00000000-0004-0000-0800-00002C000000}"/>
    <hyperlink ref="F481" r:id="rId46" xr:uid="{00000000-0004-0000-0800-00002D000000}"/>
    <hyperlink ref="F489" r:id="rId47" xr:uid="{00000000-0004-0000-0800-00002E000000}"/>
    <hyperlink ref="F499" r:id="rId48" xr:uid="{00000000-0004-0000-0800-00002F000000}"/>
    <hyperlink ref="F511" r:id="rId49" xr:uid="{00000000-0004-0000-0800-000030000000}"/>
    <hyperlink ref="F530" r:id="rId50" xr:uid="{00000000-0004-0000-0800-000031000000}"/>
    <hyperlink ref="F541" r:id="rId51" xr:uid="{00000000-0004-0000-0800-000032000000}"/>
    <hyperlink ref="F550" r:id="rId52" xr:uid="{00000000-0004-0000-0800-000033000000}"/>
    <hyperlink ref="F561" r:id="rId53" xr:uid="{00000000-0004-0000-0800-000034000000}"/>
    <hyperlink ref="F569" r:id="rId54" xr:uid="{00000000-0004-0000-0800-000035000000}"/>
    <hyperlink ref="F580" r:id="rId55" xr:uid="{00000000-0004-0000-0800-000036000000}"/>
    <hyperlink ref="F599" r:id="rId56" xr:uid="{00000000-0004-0000-0800-000037000000}"/>
    <hyperlink ref="F615" r:id="rId57" xr:uid="{00000000-0004-0000-0800-000038000000}"/>
    <hyperlink ref="F621" r:id="rId58" xr:uid="{00000000-0004-0000-0800-000039000000}"/>
    <hyperlink ref="F633" r:id="rId59" xr:uid="{00000000-0004-0000-0800-00003A000000}"/>
    <hyperlink ref="F650" r:id="rId60" xr:uid="{00000000-0004-0000-0800-00003B000000}"/>
    <hyperlink ref="F670" r:id="rId61" xr:uid="{00000000-0004-0000-0800-00003C000000}"/>
    <hyperlink ref="F681" r:id="rId62" xr:uid="{00000000-0004-0000-0800-00003D000000}"/>
    <hyperlink ref="F709" r:id="rId63" xr:uid="{00000000-0004-0000-0800-00003E000000}"/>
    <hyperlink ref="F718" r:id="rId64" xr:uid="{00000000-0004-0000-0800-00003F000000}"/>
    <hyperlink ref="F728" r:id="rId65" xr:uid="{00000000-0004-0000-0800-000040000000}"/>
    <hyperlink ref="F738" r:id="rId66" xr:uid="{00000000-0004-0000-0800-000041000000}"/>
    <hyperlink ref="F748" r:id="rId67" xr:uid="{00000000-0004-0000-0800-000042000000}"/>
    <hyperlink ref="F758" r:id="rId68" xr:uid="{00000000-0004-0000-0800-000043000000}"/>
    <hyperlink ref="F768" r:id="rId69" xr:uid="{00000000-0004-0000-0800-000044000000}"/>
    <hyperlink ref="F778" r:id="rId70" xr:uid="{00000000-0004-0000-0800-000045000000}"/>
    <hyperlink ref="F788" r:id="rId71" xr:uid="{00000000-0004-0000-0800-000046000000}"/>
    <hyperlink ref="F798" r:id="rId72" xr:uid="{00000000-0004-0000-0800-000047000000}"/>
    <hyperlink ref="F802" r:id="rId73" xr:uid="{00000000-0004-0000-0800-000048000000}"/>
    <hyperlink ref="F806" r:id="rId74" xr:uid="{00000000-0004-0000-0800-000049000000}"/>
    <hyperlink ref="F812" r:id="rId75" xr:uid="{00000000-0004-0000-0800-00004A000000}"/>
    <hyperlink ref="F816" r:id="rId76" xr:uid="{00000000-0004-0000-0800-00004B000000}"/>
    <hyperlink ref="F819" r:id="rId77" xr:uid="{00000000-0004-0000-0800-00004C000000}"/>
    <hyperlink ref="F823" r:id="rId78" xr:uid="{00000000-0004-0000-0800-00004D000000}"/>
    <hyperlink ref="F830" r:id="rId79" xr:uid="{00000000-0004-0000-0800-00004E000000}"/>
    <hyperlink ref="F835" r:id="rId80" xr:uid="{00000000-0004-0000-0800-00004F000000}"/>
    <hyperlink ref="F841" r:id="rId81" xr:uid="{00000000-0004-0000-0800-000050000000}"/>
    <hyperlink ref="F843" r:id="rId82" xr:uid="{00000000-0004-0000-0800-000051000000}"/>
    <hyperlink ref="F847" r:id="rId83" xr:uid="{00000000-0004-0000-0800-000052000000}"/>
    <hyperlink ref="F858" r:id="rId84" xr:uid="{00000000-0004-0000-0800-000053000000}"/>
    <hyperlink ref="F866" r:id="rId85" xr:uid="{00000000-0004-0000-0800-000054000000}"/>
    <hyperlink ref="F868" r:id="rId86" xr:uid="{00000000-0004-0000-0800-000055000000}"/>
    <hyperlink ref="F871" r:id="rId87" xr:uid="{00000000-0004-0000-0800-000056000000}"/>
    <hyperlink ref="F873" r:id="rId88" xr:uid="{00000000-0004-0000-0800-00005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83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117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4113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ROUND((SUM(BE96:BE829)),  2)</f>
        <v>0</v>
      </c>
      <c r="I35" s="95">
        <v>0.21</v>
      </c>
      <c r="J35" s="85">
        <f>ROUND(((SUM(BE96:BE829))*I35),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ROUND((SUM(BF96:BF829)),  2)</f>
        <v>0</v>
      </c>
      <c r="I36" s="95">
        <v>0.15</v>
      </c>
      <c r="J36" s="85">
        <f>ROUND(((SUM(BF96:BF829))*I36),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ROUND((SUM(BG96:BG829)),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ROUND((SUM(BH96:BH829)),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ROUND((SUM(BI96:BI829)),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01.8 - stoka K1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J352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J369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J451</f>
        <v>0</v>
      </c>
      <c r="L68" s="109"/>
    </row>
    <row r="69" spans="2:12" s="9" customFormat="1" ht="19.95" customHeight="1">
      <c r="B69" s="109"/>
      <c r="D69" s="110" t="s">
        <v>158</v>
      </c>
      <c r="E69" s="111"/>
      <c r="F69" s="111"/>
      <c r="G69" s="111"/>
      <c r="H69" s="111"/>
      <c r="I69" s="111"/>
      <c r="J69" s="112">
        <f>J516</f>
        <v>0</v>
      </c>
      <c r="L69" s="109"/>
    </row>
    <row r="70" spans="2:12" s="9" customFormat="1" ht="19.95" customHeight="1">
      <c r="B70" s="109"/>
      <c r="D70" s="110" t="s">
        <v>159</v>
      </c>
      <c r="E70" s="111"/>
      <c r="F70" s="111"/>
      <c r="G70" s="111"/>
      <c r="H70" s="111"/>
      <c r="I70" s="111"/>
      <c r="J70" s="112">
        <f>J679</f>
        <v>0</v>
      </c>
      <c r="L70" s="109"/>
    </row>
    <row r="71" spans="2:12" s="9" customFormat="1" ht="19.95" customHeight="1">
      <c r="B71" s="109"/>
      <c r="D71" s="110" t="s">
        <v>1215</v>
      </c>
      <c r="E71" s="111"/>
      <c r="F71" s="111"/>
      <c r="G71" s="111"/>
      <c r="H71" s="111"/>
      <c r="I71" s="111"/>
      <c r="J71" s="112">
        <f>J753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J794</f>
        <v>0</v>
      </c>
      <c r="L72" s="109"/>
    </row>
    <row r="73" spans="2:12" s="8" customFormat="1" ht="24.9" customHeight="1">
      <c r="B73" s="105"/>
      <c r="D73" s="106" t="s">
        <v>161</v>
      </c>
      <c r="E73" s="107"/>
      <c r="F73" s="107"/>
      <c r="G73" s="107"/>
      <c r="H73" s="107"/>
      <c r="I73" s="107"/>
      <c r="J73" s="108">
        <f>J799</f>
        <v>0</v>
      </c>
      <c r="L73" s="105"/>
    </row>
    <row r="74" spans="2:12" s="9" customFormat="1" ht="19.95" customHeight="1">
      <c r="B74" s="109"/>
      <c r="D74" s="110" t="s">
        <v>162</v>
      </c>
      <c r="E74" s="111"/>
      <c r="F74" s="111"/>
      <c r="G74" s="111"/>
      <c r="H74" s="111"/>
      <c r="I74" s="111"/>
      <c r="J74" s="112">
        <f>J800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145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01.8 - stoka K1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P97+P799</f>
        <v>0</v>
      </c>
      <c r="Q96" s="52"/>
      <c r="R96" s="118">
        <f>R97+R799</f>
        <v>154.08189815</v>
      </c>
      <c r="S96" s="52"/>
      <c r="T96" s="119">
        <f>T97+T799</f>
        <v>552.01529999999991</v>
      </c>
      <c r="AT96" s="18" t="s">
        <v>78</v>
      </c>
      <c r="AU96" s="18" t="s">
        <v>151</v>
      </c>
      <c r="BK96" s="120">
        <f>BK97+BK799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P98+P352+P369+P451+P516+P679+P753+P794</f>
        <v>0</v>
      </c>
      <c r="R97" s="127">
        <f>R98+R352+R369+R451+R516+R679+R753+R794</f>
        <v>55.089017150000011</v>
      </c>
      <c r="T97" s="128">
        <f>T98+T352+T369+T451+T516+T679+T753+T794</f>
        <v>441.3017999999999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BK98+BK352+BK369+BK451+BK516+BK679+BK753+BK794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SUM(P99:P351)</f>
        <v>0</v>
      </c>
      <c r="R98" s="127">
        <f>SUM(R99:R351)</f>
        <v>1.4108606000000001</v>
      </c>
      <c r="T98" s="128">
        <f>SUM(T99:T351)</f>
        <v>422.75399999999991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SUM(BK99:BK351)</f>
        <v>0</v>
      </c>
    </row>
    <row r="99" spans="2:65" s="1" customFormat="1" ht="66.75" customHeight="1">
      <c r="B99" s="34"/>
      <c r="C99" s="133" t="s">
        <v>86</v>
      </c>
      <c r="D99" s="133" t="s">
        <v>180</v>
      </c>
      <c r="E99" s="134" t="s">
        <v>1238</v>
      </c>
      <c r="F99" s="135" t="s">
        <v>1239</v>
      </c>
      <c r="G99" s="136" t="s">
        <v>234</v>
      </c>
      <c r="H99" s="137">
        <v>375.3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0</v>
      </c>
      <c r="R99" s="142">
        <f>Q99*H99</f>
        <v>0</v>
      </c>
      <c r="S99" s="142">
        <v>0.57999999999999996</v>
      </c>
      <c r="T99" s="143">
        <f>S99*H99</f>
        <v>217.67399999999998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4114</v>
      </c>
    </row>
    <row r="100" spans="2:65" s="1" customFormat="1" ht="10.199999999999999">
      <c r="B100" s="34"/>
      <c r="D100" s="146" t="s">
        <v>187</v>
      </c>
      <c r="F100" s="147" t="s">
        <v>1241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2027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2" customFormat="1" ht="10.199999999999999">
      <c r="B102" s="150"/>
      <c r="D102" s="151" t="s">
        <v>189</v>
      </c>
      <c r="E102" s="152" t="s">
        <v>32</v>
      </c>
      <c r="F102" s="153" t="s">
        <v>3821</v>
      </c>
      <c r="H102" s="152" t="s">
        <v>32</v>
      </c>
      <c r="I102" s="154"/>
      <c r="L102" s="150"/>
      <c r="M102" s="155"/>
      <c r="T102" s="156"/>
      <c r="AT102" s="152" t="s">
        <v>189</v>
      </c>
      <c r="AU102" s="152" t="s">
        <v>88</v>
      </c>
      <c r="AV102" s="12" t="s">
        <v>86</v>
      </c>
      <c r="AW102" s="12" t="s">
        <v>41</v>
      </c>
      <c r="AX102" s="12" t="s">
        <v>79</v>
      </c>
      <c r="AY102" s="152" t="s">
        <v>178</v>
      </c>
    </row>
    <row r="103" spans="2:65" s="12" customFormat="1" ht="10.199999999999999">
      <c r="B103" s="150"/>
      <c r="D103" s="151" t="s">
        <v>189</v>
      </c>
      <c r="E103" s="152" t="s">
        <v>32</v>
      </c>
      <c r="F103" s="153" t="s">
        <v>4115</v>
      </c>
      <c r="H103" s="152" t="s">
        <v>32</v>
      </c>
      <c r="I103" s="154"/>
      <c r="L103" s="150"/>
      <c r="M103" s="155"/>
      <c r="T103" s="156"/>
      <c r="AT103" s="152" t="s">
        <v>189</v>
      </c>
      <c r="AU103" s="152" t="s">
        <v>88</v>
      </c>
      <c r="AV103" s="12" t="s">
        <v>86</v>
      </c>
      <c r="AW103" s="12" t="s">
        <v>41</v>
      </c>
      <c r="AX103" s="12" t="s">
        <v>79</v>
      </c>
      <c r="AY103" s="152" t="s">
        <v>178</v>
      </c>
    </row>
    <row r="104" spans="2:65" s="12" customFormat="1" ht="10.199999999999999">
      <c r="B104" s="150"/>
      <c r="D104" s="151" t="s">
        <v>189</v>
      </c>
      <c r="E104" s="152" t="s">
        <v>32</v>
      </c>
      <c r="F104" s="153" t="s">
        <v>3043</v>
      </c>
      <c r="H104" s="152" t="s">
        <v>32</v>
      </c>
      <c r="I104" s="154"/>
      <c r="L104" s="150"/>
      <c r="M104" s="155"/>
      <c r="T104" s="156"/>
      <c r="AT104" s="152" t="s">
        <v>189</v>
      </c>
      <c r="AU104" s="152" t="s">
        <v>88</v>
      </c>
      <c r="AV104" s="12" t="s">
        <v>86</v>
      </c>
      <c r="AW104" s="12" t="s">
        <v>41</v>
      </c>
      <c r="AX104" s="12" t="s">
        <v>79</v>
      </c>
      <c r="AY104" s="152" t="s">
        <v>178</v>
      </c>
    </row>
    <row r="105" spans="2:65" s="13" customFormat="1" ht="10.199999999999999">
      <c r="B105" s="157"/>
      <c r="D105" s="151" t="s">
        <v>189</v>
      </c>
      <c r="E105" s="158" t="s">
        <v>32</v>
      </c>
      <c r="F105" s="159" t="s">
        <v>4116</v>
      </c>
      <c r="H105" s="160">
        <v>333.3</v>
      </c>
      <c r="I105" s="161"/>
      <c r="L105" s="157"/>
      <c r="M105" s="162"/>
      <c r="T105" s="163"/>
      <c r="AT105" s="158" t="s">
        <v>189</v>
      </c>
      <c r="AU105" s="158" t="s">
        <v>88</v>
      </c>
      <c r="AV105" s="13" t="s">
        <v>88</v>
      </c>
      <c r="AW105" s="13" t="s">
        <v>41</v>
      </c>
      <c r="AX105" s="13" t="s">
        <v>79</v>
      </c>
      <c r="AY105" s="158" t="s">
        <v>178</v>
      </c>
    </row>
    <row r="106" spans="2:65" s="13" customFormat="1" ht="10.199999999999999">
      <c r="B106" s="157"/>
      <c r="D106" s="151" t="s">
        <v>189</v>
      </c>
      <c r="E106" s="158" t="s">
        <v>32</v>
      </c>
      <c r="F106" s="159" t="s">
        <v>2999</v>
      </c>
      <c r="H106" s="160">
        <v>42</v>
      </c>
      <c r="I106" s="161"/>
      <c r="L106" s="157"/>
      <c r="M106" s="162"/>
      <c r="T106" s="163"/>
      <c r="AT106" s="158" t="s">
        <v>189</v>
      </c>
      <c r="AU106" s="158" t="s">
        <v>88</v>
      </c>
      <c r="AV106" s="13" t="s">
        <v>88</v>
      </c>
      <c r="AW106" s="13" t="s">
        <v>41</v>
      </c>
      <c r="AX106" s="13" t="s">
        <v>79</v>
      </c>
      <c r="AY106" s="158" t="s">
        <v>178</v>
      </c>
    </row>
    <row r="107" spans="2:65" s="14" customFormat="1" ht="10.199999999999999">
      <c r="B107" s="164"/>
      <c r="D107" s="151" t="s">
        <v>189</v>
      </c>
      <c r="E107" s="165" t="s">
        <v>32</v>
      </c>
      <c r="F107" s="166" t="s">
        <v>192</v>
      </c>
      <c r="H107" s="167">
        <v>375.3</v>
      </c>
      <c r="I107" s="168"/>
      <c r="L107" s="164"/>
      <c r="M107" s="169"/>
      <c r="T107" s="170"/>
      <c r="AT107" s="165" t="s">
        <v>189</v>
      </c>
      <c r="AU107" s="165" t="s">
        <v>88</v>
      </c>
      <c r="AV107" s="14" t="s">
        <v>185</v>
      </c>
      <c r="AW107" s="14" t="s">
        <v>41</v>
      </c>
      <c r="AX107" s="14" t="s">
        <v>86</v>
      </c>
      <c r="AY107" s="165" t="s">
        <v>178</v>
      </c>
    </row>
    <row r="108" spans="2:65" s="1" customFormat="1" ht="55.5" customHeight="1">
      <c r="B108" s="34"/>
      <c r="C108" s="133" t="s">
        <v>88</v>
      </c>
      <c r="D108" s="133" t="s">
        <v>180</v>
      </c>
      <c r="E108" s="134" t="s">
        <v>1252</v>
      </c>
      <c r="F108" s="135" t="s">
        <v>1253</v>
      </c>
      <c r="G108" s="136" t="s">
        <v>234</v>
      </c>
      <c r="H108" s="137">
        <v>466.2</v>
      </c>
      <c r="I108" s="138"/>
      <c r="J108" s="139">
        <f>ROUND(I108*H108,2)</f>
        <v>0</v>
      </c>
      <c r="K108" s="135" t="s">
        <v>184</v>
      </c>
      <c r="L108" s="34"/>
      <c r="M108" s="140" t="s">
        <v>32</v>
      </c>
      <c r="N108" s="141" t="s">
        <v>50</v>
      </c>
      <c r="P108" s="142">
        <f>O108*H108</f>
        <v>0</v>
      </c>
      <c r="Q108" s="142">
        <v>0</v>
      </c>
      <c r="R108" s="142">
        <f>Q108*H108</f>
        <v>0</v>
      </c>
      <c r="S108" s="142">
        <v>9.8000000000000004E-2</v>
      </c>
      <c r="T108" s="143">
        <f>S108*H108</f>
        <v>45.687600000000003</v>
      </c>
      <c r="AR108" s="144" t="s">
        <v>185</v>
      </c>
      <c r="AT108" s="144" t="s">
        <v>180</v>
      </c>
      <c r="AU108" s="144" t="s">
        <v>88</v>
      </c>
      <c r="AY108" s="18" t="s">
        <v>178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86</v>
      </c>
      <c r="BK108" s="145">
        <f>ROUND(I108*H108,2)</f>
        <v>0</v>
      </c>
      <c r="BL108" s="18" t="s">
        <v>185</v>
      </c>
      <c r="BM108" s="144" t="s">
        <v>4117</v>
      </c>
    </row>
    <row r="109" spans="2:65" s="1" customFormat="1" ht="10.199999999999999">
      <c r="B109" s="34"/>
      <c r="D109" s="146" t="s">
        <v>187</v>
      </c>
      <c r="F109" s="147" t="s">
        <v>1255</v>
      </c>
      <c r="I109" s="148"/>
      <c r="L109" s="34"/>
      <c r="M109" s="149"/>
      <c r="T109" s="55"/>
      <c r="AT109" s="18" t="s">
        <v>187</v>
      </c>
      <c r="AU109" s="18" t="s">
        <v>88</v>
      </c>
    </row>
    <row r="110" spans="2:65" s="12" customFormat="1" ht="10.199999999999999">
      <c r="B110" s="150"/>
      <c r="D110" s="151" t="s">
        <v>189</v>
      </c>
      <c r="E110" s="152" t="s">
        <v>32</v>
      </c>
      <c r="F110" s="153" t="s">
        <v>2027</v>
      </c>
      <c r="H110" s="152" t="s">
        <v>32</v>
      </c>
      <c r="I110" s="154"/>
      <c r="L110" s="150"/>
      <c r="M110" s="155"/>
      <c r="T110" s="156"/>
      <c r="AT110" s="152" t="s">
        <v>189</v>
      </c>
      <c r="AU110" s="152" t="s">
        <v>88</v>
      </c>
      <c r="AV110" s="12" t="s">
        <v>86</v>
      </c>
      <c r="AW110" s="12" t="s">
        <v>41</v>
      </c>
      <c r="AX110" s="12" t="s">
        <v>79</v>
      </c>
      <c r="AY110" s="152" t="s">
        <v>178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3821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4115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3043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3" customFormat="1" ht="10.199999999999999">
      <c r="B114" s="157"/>
      <c r="D114" s="151" t="s">
        <v>189</v>
      </c>
      <c r="E114" s="158" t="s">
        <v>32</v>
      </c>
      <c r="F114" s="159" t="s">
        <v>4118</v>
      </c>
      <c r="H114" s="160">
        <v>424.2</v>
      </c>
      <c r="I114" s="161"/>
      <c r="L114" s="157"/>
      <c r="M114" s="162"/>
      <c r="T114" s="163"/>
      <c r="AT114" s="158" t="s">
        <v>189</v>
      </c>
      <c r="AU114" s="158" t="s">
        <v>88</v>
      </c>
      <c r="AV114" s="13" t="s">
        <v>88</v>
      </c>
      <c r="AW114" s="13" t="s">
        <v>41</v>
      </c>
      <c r="AX114" s="13" t="s">
        <v>79</v>
      </c>
      <c r="AY114" s="158" t="s">
        <v>178</v>
      </c>
    </row>
    <row r="115" spans="2:65" s="13" customFormat="1" ht="10.199999999999999">
      <c r="B115" s="157"/>
      <c r="D115" s="151" t="s">
        <v>189</v>
      </c>
      <c r="E115" s="158" t="s">
        <v>32</v>
      </c>
      <c r="F115" s="159" t="s">
        <v>2999</v>
      </c>
      <c r="H115" s="160">
        <v>42</v>
      </c>
      <c r="I115" s="161"/>
      <c r="L115" s="157"/>
      <c r="M115" s="162"/>
      <c r="T115" s="163"/>
      <c r="AT115" s="158" t="s">
        <v>189</v>
      </c>
      <c r="AU115" s="158" t="s">
        <v>88</v>
      </c>
      <c r="AV115" s="13" t="s">
        <v>88</v>
      </c>
      <c r="AW115" s="13" t="s">
        <v>41</v>
      </c>
      <c r="AX115" s="13" t="s">
        <v>79</v>
      </c>
      <c r="AY115" s="158" t="s">
        <v>178</v>
      </c>
    </row>
    <row r="116" spans="2:65" s="14" customFormat="1" ht="10.199999999999999">
      <c r="B116" s="164"/>
      <c r="D116" s="151" t="s">
        <v>189</v>
      </c>
      <c r="E116" s="165" t="s">
        <v>32</v>
      </c>
      <c r="F116" s="166" t="s">
        <v>192</v>
      </c>
      <c r="H116" s="167">
        <v>466.2</v>
      </c>
      <c r="I116" s="168"/>
      <c r="L116" s="164"/>
      <c r="M116" s="169"/>
      <c r="T116" s="170"/>
      <c r="AT116" s="165" t="s">
        <v>189</v>
      </c>
      <c r="AU116" s="165" t="s">
        <v>88</v>
      </c>
      <c r="AV116" s="14" t="s">
        <v>185</v>
      </c>
      <c r="AW116" s="14" t="s">
        <v>41</v>
      </c>
      <c r="AX116" s="14" t="s">
        <v>86</v>
      </c>
      <c r="AY116" s="165" t="s">
        <v>178</v>
      </c>
    </row>
    <row r="117" spans="2:65" s="1" customFormat="1" ht="55.5" customHeight="1">
      <c r="B117" s="34"/>
      <c r="C117" s="133" t="s">
        <v>199</v>
      </c>
      <c r="D117" s="133" t="s">
        <v>180</v>
      </c>
      <c r="E117" s="134" t="s">
        <v>1261</v>
      </c>
      <c r="F117" s="135" t="s">
        <v>1262</v>
      </c>
      <c r="G117" s="136" t="s">
        <v>234</v>
      </c>
      <c r="H117" s="137">
        <v>466.2</v>
      </c>
      <c r="I117" s="138"/>
      <c r="J117" s="139">
        <f>ROUND(I117*H117,2)</f>
        <v>0</v>
      </c>
      <c r="K117" s="135" t="s">
        <v>184</v>
      </c>
      <c r="L117" s="34"/>
      <c r="M117" s="140" t="s">
        <v>32</v>
      </c>
      <c r="N117" s="141" t="s">
        <v>50</v>
      </c>
      <c r="P117" s="142">
        <f>O117*H117</f>
        <v>0</v>
      </c>
      <c r="Q117" s="142">
        <v>0</v>
      </c>
      <c r="R117" s="142">
        <f>Q117*H117</f>
        <v>0</v>
      </c>
      <c r="S117" s="142">
        <v>0.22</v>
      </c>
      <c r="T117" s="143">
        <f>S117*H117</f>
        <v>102.56399999999999</v>
      </c>
      <c r="AR117" s="144" t="s">
        <v>185</v>
      </c>
      <c r="AT117" s="144" t="s">
        <v>180</v>
      </c>
      <c r="AU117" s="144" t="s">
        <v>88</v>
      </c>
      <c r="AY117" s="18" t="s">
        <v>178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86</v>
      </c>
      <c r="BK117" s="145">
        <f>ROUND(I117*H117,2)</f>
        <v>0</v>
      </c>
      <c r="BL117" s="18" t="s">
        <v>185</v>
      </c>
      <c r="BM117" s="144" t="s">
        <v>4119</v>
      </c>
    </row>
    <row r="118" spans="2:65" s="1" customFormat="1" ht="10.199999999999999">
      <c r="B118" s="34"/>
      <c r="D118" s="146" t="s">
        <v>187</v>
      </c>
      <c r="F118" s="147" t="s">
        <v>1264</v>
      </c>
      <c r="I118" s="148"/>
      <c r="L118" s="34"/>
      <c r="M118" s="149"/>
      <c r="T118" s="55"/>
      <c r="AT118" s="18" t="s">
        <v>187</v>
      </c>
      <c r="AU118" s="18" t="s">
        <v>88</v>
      </c>
    </row>
    <row r="119" spans="2:65" s="12" customFormat="1" ht="10.199999999999999">
      <c r="B119" s="150"/>
      <c r="D119" s="151" t="s">
        <v>189</v>
      </c>
      <c r="E119" s="152" t="s">
        <v>32</v>
      </c>
      <c r="F119" s="153" t="s">
        <v>2027</v>
      </c>
      <c r="H119" s="152" t="s">
        <v>32</v>
      </c>
      <c r="I119" s="154"/>
      <c r="L119" s="150"/>
      <c r="M119" s="155"/>
      <c r="T119" s="156"/>
      <c r="AT119" s="152" t="s">
        <v>189</v>
      </c>
      <c r="AU119" s="152" t="s">
        <v>88</v>
      </c>
      <c r="AV119" s="12" t="s">
        <v>86</v>
      </c>
      <c r="AW119" s="12" t="s">
        <v>41</v>
      </c>
      <c r="AX119" s="12" t="s">
        <v>79</v>
      </c>
      <c r="AY119" s="152" t="s">
        <v>178</v>
      </c>
    </row>
    <row r="120" spans="2:65" s="12" customFormat="1" ht="10.199999999999999">
      <c r="B120" s="150"/>
      <c r="D120" s="151" t="s">
        <v>189</v>
      </c>
      <c r="E120" s="152" t="s">
        <v>32</v>
      </c>
      <c r="F120" s="153" t="s">
        <v>3821</v>
      </c>
      <c r="H120" s="152" t="s">
        <v>32</v>
      </c>
      <c r="I120" s="154"/>
      <c r="L120" s="150"/>
      <c r="M120" s="155"/>
      <c r="T120" s="156"/>
      <c r="AT120" s="152" t="s">
        <v>189</v>
      </c>
      <c r="AU120" s="152" t="s">
        <v>88</v>
      </c>
      <c r="AV120" s="12" t="s">
        <v>86</v>
      </c>
      <c r="AW120" s="12" t="s">
        <v>41</v>
      </c>
      <c r="AX120" s="12" t="s">
        <v>79</v>
      </c>
      <c r="AY120" s="152" t="s">
        <v>178</v>
      </c>
    </row>
    <row r="121" spans="2:65" s="12" customFormat="1" ht="10.199999999999999">
      <c r="B121" s="150"/>
      <c r="D121" s="151" t="s">
        <v>189</v>
      </c>
      <c r="E121" s="152" t="s">
        <v>32</v>
      </c>
      <c r="F121" s="153" t="s">
        <v>4115</v>
      </c>
      <c r="H121" s="152" t="s">
        <v>32</v>
      </c>
      <c r="I121" s="154"/>
      <c r="L121" s="150"/>
      <c r="M121" s="155"/>
      <c r="T121" s="156"/>
      <c r="AT121" s="152" t="s">
        <v>189</v>
      </c>
      <c r="AU121" s="152" t="s">
        <v>88</v>
      </c>
      <c r="AV121" s="12" t="s">
        <v>86</v>
      </c>
      <c r="AW121" s="12" t="s">
        <v>41</v>
      </c>
      <c r="AX121" s="12" t="s">
        <v>79</v>
      </c>
      <c r="AY121" s="152" t="s">
        <v>178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3043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3" customFormat="1" ht="10.199999999999999">
      <c r="B123" s="157"/>
      <c r="D123" s="151" t="s">
        <v>189</v>
      </c>
      <c r="E123" s="158" t="s">
        <v>32</v>
      </c>
      <c r="F123" s="159" t="s">
        <v>4120</v>
      </c>
      <c r="H123" s="160">
        <v>424.2</v>
      </c>
      <c r="I123" s="161"/>
      <c r="L123" s="157"/>
      <c r="M123" s="162"/>
      <c r="T123" s="163"/>
      <c r="AT123" s="158" t="s">
        <v>189</v>
      </c>
      <c r="AU123" s="158" t="s">
        <v>88</v>
      </c>
      <c r="AV123" s="13" t="s">
        <v>88</v>
      </c>
      <c r="AW123" s="13" t="s">
        <v>41</v>
      </c>
      <c r="AX123" s="13" t="s">
        <v>79</v>
      </c>
      <c r="AY123" s="158" t="s">
        <v>178</v>
      </c>
    </row>
    <row r="124" spans="2:65" s="13" customFormat="1" ht="10.199999999999999">
      <c r="B124" s="157"/>
      <c r="D124" s="151" t="s">
        <v>189</v>
      </c>
      <c r="E124" s="158" t="s">
        <v>32</v>
      </c>
      <c r="F124" s="159" t="s">
        <v>2999</v>
      </c>
      <c r="H124" s="160">
        <v>42</v>
      </c>
      <c r="I124" s="161"/>
      <c r="L124" s="157"/>
      <c r="M124" s="162"/>
      <c r="T124" s="163"/>
      <c r="AT124" s="158" t="s">
        <v>189</v>
      </c>
      <c r="AU124" s="158" t="s">
        <v>88</v>
      </c>
      <c r="AV124" s="13" t="s">
        <v>88</v>
      </c>
      <c r="AW124" s="13" t="s">
        <v>41</v>
      </c>
      <c r="AX124" s="13" t="s">
        <v>79</v>
      </c>
      <c r="AY124" s="158" t="s">
        <v>178</v>
      </c>
    </row>
    <row r="125" spans="2:65" s="14" customFormat="1" ht="10.199999999999999">
      <c r="B125" s="164"/>
      <c r="D125" s="151" t="s">
        <v>189</v>
      </c>
      <c r="E125" s="165" t="s">
        <v>32</v>
      </c>
      <c r="F125" s="166" t="s">
        <v>192</v>
      </c>
      <c r="H125" s="167">
        <v>466.2</v>
      </c>
      <c r="I125" s="168"/>
      <c r="L125" s="164"/>
      <c r="M125" s="169"/>
      <c r="T125" s="170"/>
      <c r="AT125" s="165" t="s">
        <v>189</v>
      </c>
      <c r="AU125" s="165" t="s">
        <v>88</v>
      </c>
      <c r="AV125" s="14" t="s">
        <v>185</v>
      </c>
      <c r="AW125" s="14" t="s">
        <v>41</v>
      </c>
      <c r="AX125" s="14" t="s">
        <v>86</v>
      </c>
      <c r="AY125" s="165" t="s">
        <v>178</v>
      </c>
    </row>
    <row r="126" spans="2:65" s="1" customFormat="1" ht="44.25" customHeight="1">
      <c r="B126" s="34"/>
      <c r="C126" s="133" t="s">
        <v>185</v>
      </c>
      <c r="D126" s="133" t="s">
        <v>180</v>
      </c>
      <c r="E126" s="134" t="s">
        <v>533</v>
      </c>
      <c r="F126" s="135" t="s">
        <v>534</v>
      </c>
      <c r="G126" s="136" t="s">
        <v>234</v>
      </c>
      <c r="H126" s="137">
        <v>617.70000000000005</v>
      </c>
      <c r="I126" s="138"/>
      <c r="J126" s="139">
        <f>ROUND(I126*H126,2)</f>
        <v>0</v>
      </c>
      <c r="K126" s="135" t="s">
        <v>184</v>
      </c>
      <c r="L126" s="34"/>
      <c r="M126" s="140" t="s">
        <v>32</v>
      </c>
      <c r="N126" s="141" t="s">
        <v>50</v>
      </c>
      <c r="P126" s="142">
        <f>O126*H126</f>
        <v>0</v>
      </c>
      <c r="Q126" s="142">
        <v>3.0000000000000001E-5</v>
      </c>
      <c r="R126" s="142">
        <f>Q126*H126</f>
        <v>1.8531000000000002E-2</v>
      </c>
      <c r="S126" s="142">
        <v>9.1999999999999998E-2</v>
      </c>
      <c r="T126" s="143">
        <f>S126*H126</f>
        <v>56.828400000000002</v>
      </c>
      <c r="AR126" s="144" t="s">
        <v>185</v>
      </c>
      <c r="AT126" s="144" t="s">
        <v>180</v>
      </c>
      <c r="AU126" s="144" t="s">
        <v>88</v>
      </c>
      <c r="AY126" s="18" t="s">
        <v>178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86</v>
      </c>
      <c r="BK126" s="145">
        <f>ROUND(I126*H126,2)</f>
        <v>0</v>
      </c>
      <c r="BL126" s="18" t="s">
        <v>185</v>
      </c>
      <c r="BM126" s="144" t="s">
        <v>4121</v>
      </c>
    </row>
    <row r="127" spans="2:65" s="1" customFormat="1" ht="10.199999999999999">
      <c r="B127" s="34"/>
      <c r="D127" s="146" t="s">
        <v>187</v>
      </c>
      <c r="F127" s="147" t="s">
        <v>536</v>
      </c>
      <c r="I127" s="148"/>
      <c r="L127" s="34"/>
      <c r="M127" s="149"/>
      <c r="T127" s="55"/>
      <c r="AT127" s="18" t="s">
        <v>187</v>
      </c>
      <c r="AU127" s="18" t="s">
        <v>88</v>
      </c>
    </row>
    <row r="128" spans="2:65" s="12" customFormat="1" ht="10.199999999999999">
      <c r="B128" s="150"/>
      <c r="D128" s="151" t="s">
        <v>189</v>
      </c>
      <c r="E128" s="152" t="s">
        <v>32</v>
      </c>
      <c r="F128" s="153" t="s">
        <v>2027</v>
      </c>
      <c r="H128" s="152" t="s">
        <v>32</v>
      </c>
      <c r="I128" s="154"/>
      <c r="L128" s="150"/>
      <c r="M128" s="155"/>
      <c r="T128" s="156"/>
      <c r="AT128" s="152" t="s">
        <v>189</v>
      </c>
      <c r="AU128" s="152" t="s">
        <v>88</v>
      </c>
      <c r="AV128" s="12" t="s">
        <v>86</v>
      </c>
      <c r="AW128" s="12" t="s">
        <v>41</v>
      </c>
      <c r="AX128" s="12" t="s">
        <v>79</v>
      </c>
      <c r="AY128" s="152" t="s">
        <v>178</v>
      </c>
    </row>
    <row r="129" spans="2:65" s="12" customFormat="1" ht="10.199999999999999">
      <c r="B129" s="150"/>
      <c r="D129" s="151" t="s">
        <v>189</v>
      </c>
      <c r="E129" s="152" t="s">
        <v>32</v>
      </c>
      <c r="F129" s="153" t="s">
        <v>3821</v>
      </c>
      <c r="H129" s="152" t="s">
        <v>32</v>
      </c>
      <c r="I129" s="154"/>
      <c r="L129" s="150"/>
      <c r="M129" s="155"/>
      <c r="T129" s="156"/>
      <c r="AT129" s="152" t="s">
        <v>189</v>
      </c>
      <c r="AU129" s="152" t="s">
        <v>88</v>
      </c>
      <c r="AV129" s="12" t="s">
        <v>86</v>
      </c>
      <c r="AW129" s="12" t="s">
        <v>41</v>
      </c>
      <c r="AX129" s="12" t="s">
        <v>79</v>
      </c>
      <c r="AY129" s="152" t="s">
        <v>178</v>
      </c>
    </row>
    <row r="130" spans="2:65" s="12" customFormat="1" ht="10.199999999999999">
      <c r="B130" s="150"/>
      <c r="D130" s="151" t="s">
        <v>189</v>
      </c>
      <c r="E130" s="152" t="s">
        <v>32</v>
      </c>
      <c r="F130" s="153" t="s">
        <v>4115</v>
      </c>
      <c r="H130" s="152" t="s">
        <v>32</v>
      </c>
      <c r="I130" s="154"/>
      <c r="L130" s="150"/>
      <c r="M130" s="155"/>
      <c r="T130" s="156"/>
      <c r="AT130" s="152" t="s">
        <v>189</v>
      </c>
      <c r="AU130" s="152" t="s">
        <v>88</v>
      </c>
      <c r="AV130" s="12" t="s">
        <v>86</v>
      </c>
      <c r="AW130" s="12" t="s">
        <v>41</v>
      </c>
      <c r="AX130" s="12" t="s">
        <v>79</v>
      </c>
      <c r="AY130" s="152" t="s">
        <v>178</v>
      </c>
    </row>
    <row r="131" spans="2:65" s="12" customFormat="1" ht="10.199999999999999">
      <c r="B131" s="150"/>
      <c r="D131" s="151" t="s">
        <v>189</v>
      </c>
      <c r="E131" s="152" t="s">
        <v>32</v>
      </c>
      <c r="F131" s="153" t="s">
        <v>3043</v>
      </c>
      <c r="H131" s="152" t="s">
        <v>32</v>
      </c>
      <c r="I131" s="154"/>
      <c r="L131" s="150"/>
      <c r="M131" s="155"/>
      <c r="T131" s="156"/>
      <c r="AT131" s="152" t="s">
        <v>189</v>
      </c>
      <c r="AU131" s="152" t="s">
        <v>88</v>
      </c>
      <c r="AV131" s="12" t="s">
        <v>86</v>
      </c>
      <c r="AW131" s="12" t="s">
        <v>41</v>
      </c>
      <c r="AX131" s="12" t="s">
        <v>79</v>
      </c>
      <c r="AY131" s="152" t="s">
        <v>178</v>
      </c>
    </row>
    <row r="132" spans="2:65" s="13" customFormat="1" ht="10.199999999999999">
      <c r="B132" s="157"/>
      <c r="D132" s="151" t="s">
        <v>189</v>
      </c>
      <c r="E132" s="158" t="s">
        <v>32</v>
      </c>
      <c r="F132" s="159" t="s">
        <v>4122</v>
      </c>
      <c r="H132" s="160">
        <v>575.70000000000005</v>
      </c>
      <c r="I132" s="161"/>
      <c r="L132" s="157"/>
      <c r="M132" s="162"/>
      <c r="T132" s="163"/>
      <c r="AT132" s="158" t="s">
        <v>189</v>
      </c>
      <c r="AU132" s="158" t="s">
        <v>88</v>
      </c>
      <c r="AV132" s="13" t="s">
        <v>88</v>
      </c>
      <c r="AW132" s="13" t="s">
        <v>41</v>
      </c>
      <c r="AX132" s="13" t="s">
        <v>79</v>
      </c>
      <c r="AY132" s="158" t="s">
        <v>178</v>
      </c>
    </row>
    <row r="133" spans="2:65" s="13" customFormat="1" ht="10.199999999999999">
      <c r="B133" s="157"/>
      <c r="D133" s="151" t="s">
        <v>189</v>
      </c>
      <c r="E133" s="158" t="s">
        <v>32</v>
      </c>
      <c r="F133" s="159" t="s">
        <v>2999</v>
      </c>
      <c r="H133" s="160">
        <v>42</v>
      </c>
      <c r="I133" s="161"/>
      <c r="L133" s="157"/>
      <c r="M133" s="162"/>
      <c r="T133" s="163"/>
      <c r="AT133" s="158" t="s">
        <v>189</v>
      </c>
      <c r="AU133" s="158" t="s">
        <v>88</v>
      </c>
      <c r="AV133" s="13" t="s">
        <v>88</v>
      </c>
      <c r="AW133" s="13" t="s">
        <v>41</v>
      </c>
      <c r="AX133" s="13" t="s">
        <v>79</v>
      </c>
      <c r="AY133" s="158" t="s">
        <v>178</v>
      </c>
    </row>
    <row r="134" spans="2:65" s="14" customFormat="1" ht="10.199999999999999">
      <c r="B134" s="164"/>
      <c r="D134" s="151" t="s">
        <v>189</v>
      </c>
      <c r="E134" s="165" t="s">
        <v>32</v>
      </c>
      <c r="F134" s="166" t="s">
        <v>192</v>
      </c>
      <c r="H134" s="167">
        <v>617.70000000000005</v>
      </c>
      <c r="I134" s="168"/>
      <c r="L134" s="164"/>
      <c r="M134" s="169"/>
      <c r="T134" s="170"/>
      <c r="AT134" s="165" t="s">
        <v>189</v>
      </c>
      <c r="AU134" s="165" t="s">
        <v>88</v>
      </c>
      <c r="AV134" s="14" t="s">
        <v>185</v>
      </c>
      <c r="AW134" s="14" t="s">
        <v>41</v>
      </c>
      <c r="AX134" s="14" t="s">
        <v>86</v>
      </c>
      <c r="AY134" s="165" t="s">
        <v>178</v>
      </c>
    </row>
    <row r="135" spans="2:65" s="1" customFormat="1" ht="24.15" customHeight="1">
      <c r="B135" s="34"/>
      <c r="C135" s="133" t="s">
        <v>216</v>
      </c>
      <c r="D135" s="133" t="s">
        <v>180</v>
      </c>
      <c r="E135" s="134" t="s">
        <v>181</v>
      </c>
      <c r="F135" s="135" t="s">
        <v>182</v>
      </c>
      <c r="G135" s="136" t="s">
        <v>183</v>
      </c>
      <c r="H135" s="137">
        <v>200</v>
      </c>
      <c r="I135" s="138"/>
      <c r="J135" s="139">
        <f>ROUND(I135*H135,2)</f>
        <v>0</v>
      </c>
      <c r="K135" s="135" t="s">
        <v>184</v>
      </c>
      <c r="L135" s="34"/>
      <c r="M135" s="140" t="s">
        <v>32</v>
      </c>
      <c r="N135" s="141" t="s">
        <v>50</v>
      </c>
      <c r="P135" s="142">
        <f>O135*H135</f>
        <v>0</v>
      </c>
      <c r="Q135" s="142">
        <v>3.0000000000000001E-5</v>
      </c>
      <c r="R135" s="142">
        <f>Q135*H135</f>
        <v>6.0000000000000001E-3</v>
      </c>
      <c r="S135" s="142">
        <v>0</v>
      </c>
      <c r="T135" s="143">
        <f>S135*H135</f>
        <v>0</v>
      </c>
      <c r="AR135" s="144" t="s">
        <v>185</v>
      </c>
      <c r="AT135" s="144" t="s">
        <v>180</v>
      </c>
      <c r="AU135" s="144" t="s">
        <v>88</v>
      </c>
      <c r="AY135" s="18" t="s">
        <v>178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86</v>
      </c>
      <c r="BK135" s="145">
        <f>ROUND(I135*H135,2)</f>
        <v>0</v>
      </c>
      <c r="BL135" s="18" t="s">
        <v>185</v>
      </c>
      <c r="BM135" s="144" t="s">
        <v>4123</v>
      </c>
    </row>
    <row r="136" spans="2:65" s="1" customFormat="1" ht="10.199999999999999">
      <c r="B136" s="34"/>
      <c r="D136" s="146" t="s">
        <v>187</v>
      </c>
      <c r="F136" s="147" t="s">
        <v>188</v>
      </c>
      <c r="I136" s="148"/>
      <c r="L136" s="34"/>
      <c r="M136" s="149"/>
      <c r="T136" s="55"/>
      <c r="AT136" s="18" t="s">
        <v>187</v>
      </c>
      <c r="AU136" s="18" t="s">
        <v>88</v>
      </c>
    </row>
    <row r="137" spans="2:65" s="12" customFormat="1" ht="10.199999999999999">
      <c r="B137" s="150"/>
      <c r="D137" s="151" t="s">
        <v>189</v>
      </c>
      <c r="E137" s="152" t="s">
        <v>32</v>
      </c>
      <c r="F137" s="153" t="s">
        <v>2027</v>
      </c>
      <c r="H137" s="152" t="s">
        <v>32</v>
      </c>
      <c r="I137" s="154"/>
      <c r="L137" s="150"/>
      <c r="M137" s="155"/>
      <c r="T137" s="156"/>
      <c r="AT137" s="152" t="s">
        <v>189</v>
      </c>
      <c r="AU137" s="152" t="s">
        <v>88</v>
      </c>
      <c r="AV137" s="12" t="s">
        <v>86</v>
      </c>
      <c r="AW137" s="12" t="s">
        <v>41</v>
      </c>
      <c r="AX137" s="12" t="s">
        <v>79</v>
      </c>
      <c r="AY137" s="152" t="s">
        <v>178</v>
      </c>
    </row>
    <row r="138" spans="2:65" s="13" customFormat="1" ht="10.199999999999999">
      <c r="B138" s="157"/>
      <c r="D138" s="151" t="s">
        <v>189</v>
      </c>
      <c r="E138" s="158" t="s">
        <v>32</v>
      </c>
      <c r="F138" s="159" t="s">
        <v>4124</v>
      </c>
      <c r="H138" s="160">
        <v>200</v>
      </c>
      <c r="I138" s="161"/>
      <c r="L138" s="157"/>
      <c r="M138" s="162"/>
      <c r="T138" s="163"/>
      <c r="AT138" s="158" t="s">
        <v>189</v>
      </c>
      <c r="AU138" s="158" t="s">
        <v>88</v>
      </c>
      <c r="AV138" s="13" t="s">
        <v>88</v>
      </c>
      <c r="AW138" s="13" t="s">
        <v>41</v>
      </c>
      <c r="AX138" s="13" t="s">
        <v>79</v>
      </c>
      <c r="AY138" s="158" t="s">
        <v>178</v>
      </c>
    </row>
    <row r="139" spans="2:65" s="14" customFormat="1" ht="10.199999999999999">
      <c r="B139" s="164"/>
      <c r="D139" s="151" t="s">
        <v>189</v>
      </c>
      <c r="E139" s="165" t="s">
        <v>32</v>
      </c>
      <c r="F139" s="166" t="s">
        <v>192</v>
      </c>
      <c r="H139" s="167">
        <v>200</v>
      </c>
      <c r="I139" s="168"/>
      <c r="L139" s="164"/>
      <c r="M139" s="169"/>
      <c r="T139" s="170"/>
      <c r="AT139" s="165" t="s">
        <v>189</v>
      </c>
      <c r="AU139" s="165" t="s">
        <v>88</v>
      </c>
      <c r="AV139" s="14" t="s">
        <v>185</v>
      </c>
      <c r="AW139" s="14" t="s">
        <v>41</v>
      </c>
      <c r="AX139" s="14" t="s">
        <v>86</v>
      </c>
      <c r="AY139" s="165" t="s">
        <v>178</v>
      </c>
    </row>
    <row r="140" spans="2:65" s="1" customFormat="1" ht="37.799999999999997" customHeight="1">
      <c r="B140" s="34"/>
      <c r="C140" s="133" t="s">
        <v>225</v>
      </c>
      <c r="D140" s="133" t="s">
        <v>180</v>
      </c>
      <c r="E140" s="134" t="s">
        <v>193</v>
      </c>
      <c r="F140" s="135" t="s">
        <v>194</v>
      </c>
      <c r="G140" s="136" t="s">
        <v>195</v>
      </c>
      <c r="H140" s="137">
        <v>30</v>
      </c>
      <c r="I140" s="138"/>
      <c r="J140" s="139">
        <f>ROUND(I140*H140,2)</f>
        <v>0</v>
      </c>
      <c r="K140" s="135" t="s">
        <v>184</v>
      </c>
      <c r="L140" s="34"/>
      <c r="M140" s="140" t="s">
        <v>32</v>
      </c>
      <c r="N140" s="141" t="s">
        <v>50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185</v>
      </c>
      <c r="AT140" s="144" t="s">
        <v>180</v>
      </c>
      <c r="AU140" s="144" t="s">
        <v>88</v>
      </c>
      <c r="AY140" s="18" t="s">
        <v>178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86</v>
      </c>
      <c r="BK140" s="145">
        <f>ROUND(I140*H140,2)</f>
        <v>0</v>
      </c>
      <c r="BL140" s="18" t="s">
        <v>185</v>
      </c>
      <c r="BM140" s="144" t="s">
        <v>4125</v>
      </c>
    </row>
    <row r="141" spans="2:65" s="1" customFormat="1" ht="10.199999999999999">
      <c r="B141" s="34"/>
      <c r="D141" s="146" t="s">
        <v>187</v>
      </c>
      <c r="F141" s="147" t="s">
        <v>197</v>
      </c>
      <c r="I141" s="148"/>
      <c r="L141" s="34"/>
      <c r="M141" s="149"/>
      <c r="T141" s="55"/>
      <c r="AT141" s="18" t="s">
        <v>187</v>
      </c>
      <c r="AU141" s="18" t="s">
        <v>88</v>
      </c>
    </row>
    <row r="142" spans="2:65" s="1" customFormat="1" ht="90" customHeight="1">
      <c r="B142" s="34"/>
      <c r="C142" s="133" t="s">
        <v>231</v>
      </c>
      <c r="D142" s="133" t="s">
        <v>180</v>
      </c>
      <c r="E142" s="134" t="s">
        <v>200</v>
      </c>
      <c r="F142" s="135" t="s">
        <v>201</v>
      </c>
      <c r="G142" s="136" t="s">
        <v>202</v>
      </c>
      <c r="H142" s="137">
        <v>8.8000000000000007</v>
      </c>
      <c r="I142" s="138"/>
      <c r="J142" s="139">
        <f>ROUND(I142*H142,2)</f>
        <v>0</v>
      </c>
      <c r="K142" s="135" t="s">
        <v>184</v>
      </c>
      <c r="L142" s="34"/>
      <c r="M142" s="140" t="s">
        <v>32</v>
      </c>
      <c r="N142" s="141" t="s">
        <v>50</v>
      </c>
      <c r="P142" s="142">
        <f>O142*H142</f>
        <v>0</v>
      </c>
      <c r="Q142" s="142">
        <v>3.6900000000000002E-2</v>
      </c>
      <c r="R142" s="142">
        <f>Q142*H142</f>
        <v>0.32472000000000006</v>
      </c>
      <c r="S142" s="142">
        <v>0</v>
      </c>
      <c r="T142" s="143">
        <f>S142*H142</f>
        <v>0</v>
      </c>
      <c r="AR142" s="144" t="s">
        <v>185</v>
      </c>
      <c r="AT142" s="144" t="s">
        <v>180</v>
      </c>
      <c r="AU142" s="144" t="s">
        <v>88</v>
      </c>
      <c r="AY142" s="18" t="s">
        <v>178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86</v>
      </c>
      <c r="BK142" s="145">
        <f>ROUND(I142*H142,2)</f>
        <v>0</v>
      </c>
      <c r="BL142" s="18" t="s">
        <v>185</v>
      </c>
      <c r="BM142" s="144" t="s">
        <v>4126</v>
      </c>
    </row>
    <row r="143" spans="2:65" s="1" customFormat="1" ht="10.199999999999999">
      <c r="B143" s="34"/>
      <c r="D143" s="146" t="s">
        <v>187</v>
      </c>
      <c r="F143" s="147" t="s">
        <v>204</v>
      </c>
      <c r="I143" s="148"/>
      <c r="L143" s="34"/>
      <c r="M143" s="149"/>
      <c r="T143" s="55"/>
      <c r="AT143" s="18" t="s">
        <v>187</v>
      </c>
      <c r="AU143" s="18" t="s">
        <v>88</v>
      </c>
    </row>
    <row r="144" spans="2:65" s="12" customFormat="1" ht="10.199999999999999">
      <c r="B144" s="150"/>
      <c r="D144" s="151" t="s">
        <v>189</v>
      </c>
      <c r="E144" s="152" t="s">
        <v>32</v>
      </c>
      <c r="F144" s="153" t="s">
        <v>4115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2" customFormat="1" ht="10.199999999999999">
      <c r="B145" s="150"/>
      <c r="D145" s="151" t="s">
        <v>189</v>
      </c>
      <c r="E145" s="152" t="s">
        <v>32</v>
      </c>
      <c r="F145" s="153" t="s">
        <v>206</v>
      </c>
      <c r="H145" s="152" t="s">
        <v>32</v>
      </c>
      <c r="I145" s="154"/>
      <c r="L145" s="150"/>
      <c r="M145" s="155"/>
      <c r="T145" s="156"/>
      <c r="AT145" s="152" t="s">
        <v>189</v>
      </c>
      <c r="AU145" s="152" t="s">
        <v>88</v>
      </c>
      <c r="AV145" s="12" t="s">
        <v>86</v>
      </c>
      <c r="AW145" s="12" t="s">
        <v>41</v>
      </c>
      <c r="AX145" s="12" t="s">
        <v>79</v>
      </c>
      <c r="AY145" s="152" t="s">
        <v>178</v>
      </c>
    </row>
    <row r="146" spans="2:65" s="13" customFormat="1" ht="10.199999999999999">
      <c r="B146" s="157"/>
      <c r="D146" s="151" t="s">
        <v>189</v>
      </c>
      <c r="E146" s="158" t="s">
        <v>32</v>
      </c>
      <c r="F146" s="159" t="s">
        <v>4127</v>
      </c>
      <c r="H146" s="160">
        <v>6.6</v>
      </c>
      <c r="I146" s="161"/>
      <c r="L146" s="157"/>
      <c r="M146" s="162"/>
      <c r="T146" s="163"/>
      <c r="AT146" s="158" t="s">
        <v>189</v>
      </c>
      <c r="AU146" s="158" t="s">
        <v>88</v>
      </c>
      <c r="AV146" s="13" t="s">
        <v>88</v>
      </c>
      <c r="AW146" s="13" t="s">
        <v>41</v>
      </c>
      <c r="AX146" s="13" t="s">
        <v>79</v>
      </c>
      <c r="AY146" s="158" t="s">
        <v>178</v>
      </c>
    </row>
    <row r="147" spans="2:65" s="13" customFormat="1" ht="10.199999999999999">
      <c r="B147" s="157"/>
      <c r="D147" s="151" t="s">
        <v>189</v>
      </c>
      <c r="E147" s="158" t="s">
        <v>32</v>
      </c>
      <c r="F147" s="159" t="s">
        <v>4128</v>
      </c>
      <c r="H147" s="160">
        <v>1.1000000000000001</v>
      </c>
      <c r="I147" s="161"/>
      <c r="L147" s="157"/>
      <c r="M147" s="162"/>
      <c r="T147" s="163"/>
      <c r="AT147" s="158" t="s">
        <v>189</v>
      </c>
      <c r="AU147" s="158" t="s">
        <v>88</v>
      </c>
      <c r="AV147" s="13" t="s">
        <v>88</v>
      </c>
      <c r="AW147" s="13" t="s">
        <v>41</v>
      </c>
      <c r="AX147" s="13" t="s">
        <v>79</v>
      </c>
      <c r="AY147" s="158" t="s">
        <v>178</v>
      </c>
    </row>
    <row r="148" spans="2:65" s="13" customFormat="1" ht="10.199999999999999">
      <c r="B148" s="157"/>
      <c r="D148" s="151" t="s">
        <v>189</v>
      </c>
      <c r="E148" s="158" t="s">
        <v>32</v>
      </c>
      <c r="F148" s="159" t="s">
        <v>2801</v>
      </c>
      <c r="H148" s="160">
        <v>1.1000000000000001</v>
      </c>
      <c r="I148" s="161"/>
      <c r="L148" s="157"/>
      <c r="M148" s="162"/>
      <c r="T148" s="163"/>
      <c r="AT148" s="158" t="s">
        <v>189</v>
      </c>
      <c r="AU148" s="158" t="s">
        <v>88</v>
      </c>
      <c r="AV148" s="13" t="s">
        <v>88</v>
      </c>
      <c r="AW148" s="13" t="s">
        <v>41</v>
      </c>
      <c r="AX148" s="13" t="s">
        <v>79</v>
      </c>
      <c r="AY148" s="158" t="s">
        <v>178</v>
      </c>
    </row>
    <row r="149" spans="2:65" s="14" customFormat="1" ht="10.199999999999999">
      <c r="B149" s="164"/>
      <c r="D149" s="151" t="s">
        <v>189</v>
      </c>
      <c r="E149" s="165" t="s">
        <v>32</v>
      </c>
      <c r="F149" s="166" t="s">
        <v>192</v>
      </c>
      <c r="H149" s="167">
        <v>8.8000000000000007</v>
      </c>
      <c r="I149" s="168"/>
      <c r="L149" s="164"/>
      <c r="M149" s="169"/>
      <c r="T149" s="170"/>
      <c r="AT149" s="165" t="s">
        <v>189</v>
      </c>
      <c r="AU149" s="165" t="s">
        <v>88</v>
      </c>
      <c r="AV149" s="14" t="s">
        <v>185</v>
      </c>
      <c r="AW149" s="14" t="s">
        <v>41</v>
      </c>
      <c r="AX149" s="14" t="s">
        <v>86</v>
      </c>
      <c r="AY149" s="165" t="s">
        <v>178</v>
      </c>
    </row>
    <row r="150" spans="2:65" s="1" customFormat="1" ht="90" customHeight="1">
      <c r="B150" s="34"/>
      <c r="C150" s="133" t="s">
        <v>241</v>
      </c>
      <c r="D150" s="133" t="s">
        <v>180</v>
      </c>
      <c r="E150" s="134" t="s">
        <v>211</v>
      </c>
      <c r="F150" s="135" t="s">
        <v>212</v>
      </c>
      <c r="G150" s="136" t="s">
        <v>202</v>
      </c>
      <c r="H150" s="137">
        <v>8.8000000000000007</v>
      </c>
      <c r="I150" s="138"/>
      <c r="J150" s="139">
        <f>ROUND(I150*H150,2)</f>
        <v>0</v>
      </c>
      <c r="K150" s="135" t="s">
        <v>184</v>
      </c>
      <c r="L150" s="34"/>
      <c r="M150" s="140" t="s">
        <v>32</v>
      </c>
      <c r="N150" s="141" t="s">
        <v>50</v>
      </c>
      <c r="P150" s="142">
        <f>O150*H150</f>
        <v>0</v>
      </c>
      <c r="Q150" s="142">
        <v>3.6900000000000002E-2</v>
      </c>
      <c r="R150" s="142">
        <f>Q150*H150</f>
        <v>0.32472000000000006</v>
      </c>
      <c r="S150" s="142">
        <v>0</v>
      </c>
      <c r="T150" s="143">
        <f>S150*H150</f>
        <v>0</v>
      </c>
      <c r="AR150" s="144" t="s">
        <v>185</v>
      </c>
      <c r="AT150" s="144" t="s">
        <v>180</v>
      </c>
      <c r="AU150" s="144" t="s">
        <v>88</v>
      </c>
      <c r="AY150" s="18" t="s">
        <v>178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86</v>
      </c>
      <c r="BK150" s="145">
        <f>ROUND(I150*H150,2)</f>
        <v>0</v>
      </c>
      <c r="BL150" s="18" t="s">
        <v>185</v>
      </c>
      <c r="BM150" s="144" t="s">
        <v>4129</v>
      </c>
    </row>
    <row r="151" spans="2:65" s="1" customFormat="1" ht="10.199999999999999">
      <c r="B151" s="34"/>
      <c r="D151" s="146" t="s">
        <v>187</v>
      </c>
      <c r="F151" s="147" t="s">
        <v>214</v>
      </c>
      <c r="I151" s="148"/>
      <c r="L151" s="34"/>
      <c r="M151" s="149"/>
      <c r="T151" s="55"/>
      <c r="AT151" s="18" t="s">
        <v>187</v>
      </c>
      <c r="AU151" s="18" t="s">
        <v>88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4115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2" customFormat="1" ht="10.199999999999999">
      <c r="B153" s="150"/>
      <c r="D153" s="151" t="s">
        <v>189</v>
      </c>
      <c r="E153" s="152" t="s">
        <v>32</v>
      </c>
      <c r="F153" s="153" t="s">
        <v>206</v>
      </c>
      <c r="H153" s="152" t="s">
        <v>32</v>
      </c>
      <c r="I153" s="154"/>
      <c r="L153" s="150"/>
      <c r="M153" s="155"/>
      <c r="T153" s="156"/>
      <c r="AT153" s="152" t="s">
        <v>189</v>
      </c>
      <c r="AU153" s="152" t="s">
        <v>88</v>
      </c>
      <c r="AV153" s="12" t="s">
        <v>86</v>
      </c>
      <c r="AW153" s="12" t="s">
        <v>41</v>
      </c>
      <c r="AX153" s="12" t="s">
        <v>79</v>
      </c>
      <c r="AY153" s="152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4130</v>
      </c>
      <c r="H154" s="160">
        <v>6.6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3" customFormat="1" ht="10.199999999999999">
      <c r="B155" s="157"/>
      <c r="D155" s="151" t="s">
        <v>189</v>
      </c>
      <c r="E155" s="158" t="s">
        <v>32</v>
      </c>
      <c r="F155" s="159" t="s">
        <v>2006</v>
      </c>
      <c r="H155" s="160">
        <v>2.2000000000000002</v>
      </c>
      <c r="I155" s="161"/>
      <c r="L155" s="157"/>
      <c r="M155" s="162"/>
      <c r="T155" s="163"/>
      <c r="AT155" s="158" t="s">
        <v>189</v>
      </c>
      <c r="AU155" s="158" t="s">
        <v>88</v>
      </c>
      <c r="AV155" s="13" t="s">
        <v>88</v>
      </c>
      <c r="AW155" s="13" t="s">
        <v>41</v>
      </c>
      <c r="AX155" s="13" t="s">
        <v>79</v>
      </c>
      <c r="AY155" s="158" t="s">
        <v>178</v>
      </c>
    </row>
    <row r="156" spans="2:65" s="14" customFormat="1" ht="10.199999999999999">
      <c r="B156" s="164"/>
      <c r="D156" s="151" t="s">
        <v>189</v>
      </c>
      <c r="E156" s="165" t="s">
        <v>32</v>
      </c>
      <c r="F156" s="166" t="s">
        <v>192</v>
      </c>
      <c r="H156" s="167">
        <v>8.8000000000000007</v>
      </c>
      <c r="I156" s="168"/>
      <c r="L156" s="164"/>
      <c r="M156" s="169"/>
      <c r="T156" s="170"/>
      <c r="AT156" s="165" t="s">
        <v>189</v>
      </c>
      <c r="AU156" s="165" t="s">
        <v>88</v>
      </c>
      <c r="AV156" s="14" t="s">
        <v>185</v>
      </c>
      <c r="AW156" s="14" t="s">
        <v>41</v>
      </c>
      <c r="AX156" s="14" t="s">
        <v>86</v>
      </c>
      <c r="AY156" s="165" t="s">
        <v>178</v>
      </c>
    </row>
    <row r="157" spans="2:65" s="1" customFormat="1" ht="37.799999999999997" customHeight="1">
      <c r="B157" s="34"/>
      <c r="C157" s="133" t="s">
        <v>247</v>
      </c>
      <c r="D157" s="133" t="s">
        <v>180</v>
      </c>
      <c r="E157" s="134" t="s">
        <v>217</v>
      </c>
      <c r="F157" s="135" t="s">
        <v>218</v>
      </c>
      <c r="G157" s="136" t="s">
        <v>219</v>
      </c>
      <c r="H157" s="137">
        <v>15</v>
      </c>
      <c r="I157" s="138"/>
      <c r="J157" s="139">
        <f>ROUND(I157*H157,2)</f>
        <v>0</v>
      </c>
      <c r="K157" s="135" t="s">
        <v>184</v>
      </c>
      <c r="L157" s="34"/>
      <c r="M157" s="140" t="s">
        <v>32</v>
      </c>
      <c r="N157" s="141" t="s">
        <v>50</v>
      </c>
      <c r="P157" s="142">
        <f>O157*H157</f>
        <v>0</v>
      </c>
      <c r="Q157" s="142">
        <v>6.4999999999999997E-4</v>
      </c>
      <c r="R157" s="142">
        <f>Q157*H157</f>
        <v>9.75E-3</v>
      </c>
      <c r="S157" s="142">
        <v>0</v>
      </c>
      <c r="T157" s="143">
        <f>S157*H157</f>
        <v>0</v>
      </c>
      <c r="AR157" s="144" t="s">
        <v>185</v>
      </c>
      <c r="AT157" s="144" t="s">
        <v>180</v>
      </c>
      <c r="AU157" s="144" t="s">
        <v>88</v>
      </c>
      <c r="AY157" s="18" t="s">
        <v>178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86</v>
      </c>
      <c r="BK157" s="145">
        <f>ROUND(I157*H157,2)</f>
        <v>0</v>
      </c>
      <c r="BL157" s="18" t="s">
        <v>185</v>
      </c>
      <c r="BM157" s="144" t="s">
        <v>4131</v>
      </c>
    </row>
    <row r="158" spans="2:65" s="1" customFormat="1" ht="10.199999999999999">
      <c r="B158" s="34"/>
      <c r="D158" s="146" t="s">
        <v>187</v>
      </c>
      <c r="F158" s="147" t="s">
        <v>221</v>
      </c>
      <c r="I158" s="148"/>
      <c r="L158" s="34"/>
      <c r="M158" s="149"/>
      <c r="T158" s="55"/>
      <c r="AT158" s="18" t="s">
        <v>187</v>
      </c>
      <c r="AU158" s="18" t="s">
        <v>88</v>
      </c>
    </row>
    <row r="159" spans="2:65" s="12" customFormat="1" ht="10.199999999999999">
      <c r="B159" s="150"/>
      <c r="D159" s="151" t="s">
        <v>189</v>
      </c>
      <c r="E159" s="152" t="s">
        <v>32</v>
      </c>
      <c r="F159" s="153" t="s">
        <v>3821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3" customFormat="1" ht="10.199999999999999">
      <c r="B160" s="157"/>
      <c r="D160" s="151" t="s">
        <v>189</v>
      </c>
      <c r="E160" s="158" t="s">
        <v>32</v>
      </c>
      <c r="F160" s="159" t="s">
        <v>4132</v>
      </c>
      <c r="H160" s="160">
        <v>15</v>
      </c>
      <c r="I160" s="161"/>
      <c r="L160" s="157"/>
      <c r="M160" s="162"/>
      <c r="T160" s="163"/>
      <c r="AT160" s="158" t="s">
        <v>189</v>
      </c>
      <c r="AU160" s="158" t="s">
        <v>88</v>
      </c>
      <c r="AV160" s="13" t="s">
        <v>88</v>
      </c>
      <c r="AW160" s="13" t="s">
        <v>41</v>
      </c>
      <c r="AX160" s="13" t="s">
        <v>79</v>
      </c>
      <c r="AY160" s="158" t="s">
        <v>178</v>
      </c>
    </row>
    <row r="161" spans="2:65" s="14" customFormat="1" ht="10.199999999999999">
      <c r="B161" s="164"/>
      <c r="D161" s="151" t="s">
        <v>189</v>
      </c>
      <c r="E161" s="165" t="s">
        <v>32</v>
      </c>
      <c r="F161" s="166" t="s">
        <v>192</v>
      </c>
      <c r="H161" s="167">
        <v>15</v>
      </c>
      <c r="I161" s="168"/>
      <c r="L161" s="164"/>
      <c r="M161" s="169"/>
      <c r="T161" s="170"/>
      <c r="AT161" s="165" t="s">
        <v>189</v>
      </c>
      <c r="AU161" s="165" t="s">
        <v>88</v>
      </c>
      <c r="AV161" s="14" t="s">
        <v>185</v>
      </c>
      <c r="AW161" s="14" t="s">
        <v>41</v>
      </c>
      <c r="AX161" s="14" t="s">
        <v>86</v>
      </c>
      <c r="AY161" s="165" t="s">
        <v>178</v>
      </c>
    </row>
    <row r="162" spans="2:65" s="1" customFormat="1" ht="37.799999999999997" customHeight="1">
      <c r="B162" s="34"/>
      <c r="C162" s="133" t="s">
        <v>255</v>
      </c>
      <c r="D162" s="133" t="s">
        <v>180</v>
      </c>
      <c r="E162" s="134" t="s">
        <v>226</v>
      </c>
      <c r="F162" s="135" t="s">
        <v>227</v>
      </c>
      <c r="G162" s="136" t="s">
        <v>219</v>
      </c>
      <c r="H162" s="137">
        <v>15</v>
      </c>
      <c r="I162" s="138"/>
      <c r="J162" s="139">
        <f>ROUND(I162*H162,2)</f>
        <v>0</v>
      </c>
      <c r="K162" s="135" t="s">
        <v>184</v>
      </c>
      <c r="L162" s="34"/>
      <c r="M162" s="140" t="s">
        <v>32</v>
      </c>
      <c r="N162" s="141" t="s">
        <v>50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185</v>
      </c>
      <c r="AT162" s="144" t="s">
        <v>180</v>
      </c>
      <c r="AU162" s="144" t="s">
        <v>88</v>
      </c>
      <c r="AY162" s="18" t="s">
        <v>178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86</v>
      </c>
      <c r="BK162" s="145">
        <f>ROUND(I162*H162,2)</f>
        <v>0</v>
      </c>
      <c r="BL162" s="18" t="s">
        <v>185</v>
      </c>
      <c r="BM162" s="144" t="s">
        <v>4133</v>
      </c>
    </row>
    <row r="163" spans="2:65" s="1" customFormat="1" ht="10.199999999999999">
      <c r="B163" s="34"/>
      <c r="D163" s="146" t="s">
        <v>187</v>
      </c>
      <c r="F163" s="147" t="s">
        <v>229</v>
      </c>
      <c r="I163" s="148"/>
      <c r="L163" s="34"/>
      <c r="M163" s="149"/>
      <c r="T163" s="55"/>
      <c r="AT163" s="18" t="s">
        <v>187</v>
      </c>
      <c r="AU163" s="18" t="s">
        <v>88</v>
      </c>
    </row>
    <row r="164" spans="2:65" s="13" customFormat="1" ht="10.199999999999999">
      <c r="B164" s="157"/>
      <c r="D164" s="151" t="s">
        <v>189</v>
      </c>
      <c r="E164" s="158" t="s">
        <v>32</v>
      </c>
      <c r="F164" s="159" t="s">
        <v>4134</v>
      </c>
      <c r="H164" s="160">
        <v>15</v>
      </c>
      <c r="I164" s="161"/>
      <c r="L164" s="157"/>
      <c r="M164" s="162"/>
      <c r="T164" s="163"/>
      <c r="AT164" s="158" t="s">
        <v>189</v>
      </c>
      <c r="AU164" s="158" t="s">
        <v>88</v>
      </c>
      <c r="AV164" s="13" t="s">
        <v>88</v>
      </c>
      <c r="AW164" s="13" t="s">
        <v>41</v>
      </c>
      <c r="AX164" s="13" t="s">
        <v>86</v>
      </c>
      <c r="AY164" s="158" t="s">
        <v>178</v>
      </c>
    </row>
    <row r="165" spans="2:65" s="1" customFormat="1" ht="37.799999999999997" customHeight="1">
      <c r="B165" s="34"/>
      <c r="C165" s="133" t="s">
        <v>261</v>
      </c>
      <c r="D165" s="133" t="s">
        <v>180</v>
      </c>
      <c r="E165" s="134" t="s">
        <v>248</v>
      </c>
      <c r="F165" s="135" t="s">
        <v>249</v>
      </c>
      <c r="G165" s="136" t="s">
        <v>202</v>
      </c>
      <c r="H165" s="137">
        <v>655</v>
      </c>
      <c r="I165" s="138"/>
      <c r="J165" s="139">
        <f>ROUND(I165*H165,2)</f>
        <v>0</v>
      </c>
      <c r="K165" s="135" t="s">
        <v>184</v>
      </c>
      <c r="L165" s="34"/>
      <c r="M165" s="140" t="s">
        <v>32</v>
      </c>
      <c r="N165" s="141" t="s">
        <v>50</v>
      </c>
      <c r="P165" s="142">
        <f>O165*H165</f>
        <v>0</v>
      </c>
      <c r="Q165" s="142">
        <v>1.4999999999999999E-4</v>
      </c>
      <c r="R165" s="142">
        <f>Q165*H165</f>
        <v>9.824999999999999E-2</v>
      </c>
      <c r="S165" s="142">
        <v>0</v>
      </c>
      <c r="T165" s="143">
        <f>S165*H165</f>
        <v>0</v>
      </c>
      <c r="AR165" s="144" t="s">
        <v>185</v>
      </c>
      <c r="AT165" s="144" t="s">
        <v>180</v>
      </c>
      <c r="AU165" s="144" t="s">
        <v>88</v>
      </c>
      <c r="AY165" s="18" t="s">
        <v>178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86</v>
      </c>
      <c r="BK165" s="145">
        <f>ROUND(I165*H165,2)</f>
        <v>0</v>
      </c>
      <c r="BL165" s="18" t="s">
        <v>185</v>
      </c>
      <c r="BM165" s="144" t="s">
        <v>4135</v>
      </c>
    </row>
    <row r="166" spans="2:65" s="1" customFormat="1" ht="10.199999999999999">
      <c r="B166" s="34"/>
      <c r="D166" s="146" t="s">
        <v>187</v>
      </c>
      <c r="F166" s="147" t="s">
        <v>251</v>
      </c>
      <c r="I166" s="148"/>
      <c r="L166" s="34"/>
      <c r="M166" s="149"/>
      <c r="T166" s="55"/>
      <c r="AT166" s="18" t="s">
        <v>187</v>
      </c>
      <c r="AU166" s="18" t="s">
        <v>88</v>
      </c>
    </row>
    <row r="167" spans="2:65" s="12" customFormat="1" ht="10.199999999999999">
      <c r="B167" s="150"/>
      <c r="D167" s="151" t="s">
        <v>189</v>
      </c>
      <c r="E167" s="152" t="s">
        <v>32</v>
      </c>
      <c r="F167" s="153" t="s">
        <v>3821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65" s="12" customFormat="1" ht="20.399999999999999">
      <c r="B168" s="150"/>
      <c r="D168" s="151" t="s">
        <v>189</v>
      </c>
      <c r="E168" s="152" t="s">
        <v>32</v>
      </c>
      <c r="F168" s="153" t="s">
        <v>4136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4137</v>
      </c>
      <c r="H169" s="160">
        <v>655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79</v>
      </c>
      <c r="AY169" s="158" t="s">
        <v>178</v>
      </c>
    </row>
    <row r="170" spans="2:65" s="14" customFormat="1" ht="10.199999999999999">
      <c r="B170" s="164"/>
      <c r="D170" s="151" t="s">
        <v>189</v>
      </c>
      <c r="E170" s="165" t="s">
        <v>32</v>
      </c>
      <c r="F170" s="166" t="s">
        <v>192</v>
      </c>
      <c r="H170" s="167">
        <v>655</v>
      </c>
      <c r="I170" s="168"/>
      <c r="L170" s="164"/>
      <c r="M170" s="169"/>
      <c r="T170" s="170"/>
      <c r="AT170" s="165" t="s">
        <v>189</v>
      </c>
      <c r="AU170" s="165" t="s">
        <v>88</v>
      </c>
      <c r="AV170" s="14" t="s">
        <v>185</v>
      </c>
      <c r="AW170" s="14" t="s">
        <v>41</v>
      </c>
      <c r="AX170" s="14" t="s">
        <v>86</v>
      </c>
      <c r="AY170" s="165" t="s">
        <v>178</v>
      </c>
    </row>
    <row r="171" spans="2:65" s="1" customFormat="1" ht="37.799999999999997" customHeight="1">
      <c r="B171" s="34"/>
      <c r="C171" s="133" t="s">
        <v>268</v>
      </c>
      <c r="D171" s="133" t="s">
        <v>180</v>
      </c>
      <c r="E171" s="134" t="s">
        <v>256</v>
      </c>
      <c r="F171" s="135" t="s">
        <v>257</v>
      </c>
      <c r="G171" s="136" t="s">
        <v>202</v>
      </c>
      <c r="H171" s="137">
        <v>655</v>
      </c>
      <c r="I171" s="138"/>
      <c r="J171" s="139">
        <f>ROUND(I171*H171,2)</f>
        <v>0</v>
      </c>
      <c r="K171" s="135" t="s">
        <v>184</v>
      </c>
      <c r="L171" s="34"/>
      <c r="M171" s="140" t="s">
        <v>32</v>
      </c>
      <c r="N171" s="141" t="s">
        <v>50</v>
      </c>
      <c r="P171" s="142">
        <f>O171*H171</f>
        <v>0</v>
      </c>
      <c r="Q171" s="142">
        <v>0</v>
      </c>
      <c r="R171" s="142">
        <f>Q171*H171</f>
        <v>0</v>
      </c>
      <c r="S171" s="142">
        <v>0</v>
      </c>
      <c r="T171" s="143">
        <f>S171*H171</f>
        <v>0</v>
      </c>
      <c r="AR171" s="144" t="s">
        <v>185</v>
      </c>
      <c r="AT171" s="144" t="s">
        <v>180</v>
      </c>
      <c r="AU171" s="144" t="s">
        <v>88</v>
      </c>
      <c r="AY171" s="18" t="s">
        <v>178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86</v>
      </c>
      <c r="BK171" s="145">
        <f>ROUND(I171*H171,2)</f>
        <v>0</v>
      </c>
      <c r="BL171" s="18" t="s">
        <v>185</v>
      </c>
      <c r="BM171" s="144" t="s">
        <v>4138</v>
      </c>
    </row>
    <row r="172" spans="2:65" s="1" customFormat="1" ht="10.199999999999999">
      <c r="B172" s="34"/>
      <c r="D172" s="146" t="s">
        <v>187</v>
      </c>
      <c r="F172" s="147" t="s">
        <v>259</v>
      </c>
      <c r="I172" s="148"/>
      <c r="L172" s="34"/>
      <c r="M172" s="149"/>
      <c r="T172" s="55"/>
      <c r="AT172" s="18" t="s">
        <v>187</v>
      </c>
      <c r="AU172" s="18" t="s">
        <v>88</v>
      </c>
    </row>
    <row r="173" spans="2:65" s="13" customFormat="1" ht="10.199999999999999">
      <c r="B173" s="157"/>
      <c r="D173" s="151" t="s">
        <v>189</v>
      </c>
      <c r="E173" s="158" t="s">
        <v>32</v>
      </c>
      <c r="F173" s="159" t="s">
        <v>4139</v>
      </c>
      <c r="H173" s="160">
        <v>655</v>
      </c>
      <c r="I173" s="161"/>
      <c r="L173" s="157"/>
      <c r="M173" s="162"/>
      <c r="T173" s="163"/>
      <c r="AT173" s="158" t="s">
        <v>189</v>
      </c>
      <c r="AU173" s="158" t="s">
        <v>88</v>
      </c>
      <c r="AV173" s="13" t="s">
        <v>88</v>
      </c>
      <c r="AW173" s="13" t="s">
        <v>41</v>
      </c>
      <c r="AX173" s="13" t="s">
        <v>86</v>
      </c>
      <c r="AY173" s="158" t="s">
        <v>178</v>
      </c>
    </row>
    <row r="174" spans="2:65" s="1" customFormat="1" ht="24.15" customHeight="1">
      <c r="B174" s="34"/>
      <c r="C174" s="133" t="s">
        <v>274</v>
      </c>
      <c r="D174" s="133" t="s">
        <v>180</v>
      </c>
      <c r="E174" s="134" t="s">
        <v>262</v>
      </c>
      <c r="F174" s="135" t="s">
        <v>263</v>
      </c>
      <c r="G174" s="136" t="s">
        <v>202</v>
      </c>
      <c r="H174" s="137">
        <v>49.6</v>
      </c>
      <c r="I174" s="138"/>
      <c r="J174" s="139">
        <f>ROUND(I174*H174,2)</f>
        <v>0</v>
      </c>
      <c r="K174" s="135" t="s">
        <v>184</v>
      </c>
      <c r="L174" s="34"/>
      <c r="M174" s="140" t="s">
        <v>32</v>
      </c>
      <c r="N174" s="141" t="s">
        <v>50</v>
      </c>
      <c r="P174" s="142">
        <f>O174*H174</f>
        <v>0</v>
      </c>
      <c r="Q174" s="142">
        <v>4.6999999999999999E-4</v>
      </c>
      <c r="R174" s="142">
        <f>Q174*H174</f>
        <v>2.3311999999999999E-2</v>
      </c>
      <c r="S174" s="142">
        <v>0</v>
      </c>
      <c r="T174" s="143">
        <f>S174*H174</f>
        <v>0</v>
      </c>
      <c r="AR174" s="144" t="s">
        <v>185</v>
      </c>
      <c r="AT174" s="144" t="s">
        <v>180</v>
      </c>
      <c r="AU174" s="144" t="s">
        <v>88</v>
      </c>
      <c r="AY174" s="18" t="s">
        <v>178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86</v>
      </c>
      <c r="BK174" s="145">
        <f>ROUND(I174*H174,2)</f>
        <v>0</v>
      </c>
      <c r="BL174" s="18" t="s">
        <v>185</v>
      </c>
      <c r="BM174" s="144" t="s">
        <v>4140</v>
      </c>
    </row>
    <row r="175" spans="2:65" s="1" customFormat="1" ht="10.199999999999999">
      <c r="B175" s="34"/>
      <c r="D175" s="146" t="s">
        <v>187</v>
      </c>
      <c r="F175" s="147" t="s">
        <v>265</v>
      </c>
      <c r="I175" s="148"/>
      <c r="L175" s="34"/>
      <c r="M175" s="149"/>
      <c r="T175" s="55"/>
      <c r="AT175" s="18" t="s">
        <v>187</v>
      </c>
      <c r="AU175" s="18" t="s">
        <v>88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3821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10.199999999999999">
      <c r="B177" s="150"/>
      <c r="D177" s="151" t="s">
        <v>189</v>
      </c>
      <c r="E177" s="152" t="s">
        <v>32</v>
      </c>
      <c r="F177" s="153" t="s">
        <v>266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3" customFormat="1" ht="10.199999999999999">
      <c r="B178" s="157"/>
      <c r="D178" s="151" t="s">
        <v>189</v>
      </c>
      <c r="E178" s="158" t="s">
        <v>32</v>
      </c>
      <c r="F178" s="159" t="s">
        <v>4141</v>
      </c>
      <c r="H178" s="160">
        <v>49.6</v>
      </c>
      <c r="I178" s="161"/>
      <c r="L178" s="157"/>
      <c r="M178" s="162"/>
      <c r="T178" s="163"/>
      <c r="AT178" s="158" t="s">
        <v>189</v>
      </c>
      <c r="AU178" s="158" t="s">
        <v>88</v>
      </c>
      <c r="AV178" s="13" t="s">
        <v>88</v>
      </c>
      <c r="AW178" s="13" t="s">
        <v>41</v>
      </c>
      <c r="AX178" s="13" t="s">
        <v>79</v>
      </c>
      <c r="AY178" s="158" t="s">
        <v>178</v>
      </c>
    </row>
    <row r="179" spans="2:65" s="14" customFormat="1" ht="10.199999999999999">
      <c r="B179" s="164"/>
      <c r="D179" s="151" t="s">
        <v>189</v>
      </c>
      <c r="E179" s="165" t="s">
        <v>32</v>
      </c>
      <c r="F179" s="166" t="s">
        <v>192</v>
      </c>
      <c r="H179" s="167">
        <v>49.6</v>
      </c>
      <c r="I179" s="168"/>
      <c r="L179" s="164"/>
      <c r="M179" s="169"/>
      <c r="T179" s="170"/>
      <c r="AT179" s="165" t="s">
        <v>189</v>
      </c>
      <c r="AU179" s="165" t="s">
        <v>88</v>
      </c>
      <c r="AV179" s="14" t="s">
        <v>185</v>
      </c>
      <c r="AW179" s="14" t="s">
        <v>41</v>
      </c>
      <c r="AX179" s="14" t="s">
        <v>86</v>
      </c>
      <c r="AY179" s="165" t="s">
        <v>178</v>
      </c>
    </row>
    <row r="180" spans="2:65" s="1" customFormat="1" ht="24.15" customHeight="1">
      <c r="B180" s="34"/>
      <c r="C180" s="133" t="s">
        <v>290</v>
      </c>
      <c r="D180" s="133" t="s">
        <v>180</v>
      </c>
      <c r="E180" s="134" t="s">
        <v>269</v>
      </c>
      <c r="F180" s="135" t="s">
        <v>270</v>
      </c>
      <c r="G180" s="136" t="s">
        <v>202</v>
      </c>
      <c r="H180" s="137">
        <v>49.6</v>
      </c>
      <c r="I180" s="138"/>
      <c r="J180" s="139">
        <f>ROUND(I180*H180,2)</f>
        <v>0</v>
      </c>
      <c r="K180" s="135" t="s">
        <v>184</v>
      </c>
      <c r="L180" s="34"/>
      <c r="M180" s="140" t="s">
        <v>32</v>
      </c>
      <c r="N180" s="141" t="s">
        <v>50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185</v>
      </c>
      <c r="AT180" s="144" t="s">
        <v>180</v>
      </c>
      <c r="AU180" s="144" t="s">
        <v>88</v>
      </c>
      <c r="AY180" s="18" t="s">
        <v>178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86</v>
      </c>
      <c r="BK180" s="145">
        <f>ROUND(I180*H180,2)</f>
        <v>0</v>
      </c>
      <c r="BL180" s="18" t="s">
        <v>185</v>
      </c>
      <c r="BM180" s="144" t="s">
        <v>4142</v>
      </c>
    </row>
    <row r="181" spans="2:65" s="1" customFormat="1" ht="10.199999999999999">
      <c r="B181" s="34"/>
      <c r="D181" s="146" t="s">
        <v>187</v>
      </c>
      <c r="F181" s="147" t="s">
        <v>272</v>
      </c>
      <c r="I181" s="148"/>
      <c r="L181" s="34"/>
      <c r="M181" s="149"/>
      <c r="T181" s="55"/>
      <c r="AT181" s="18" t="s">
        <v>187</v>
      </c>
      <c r="AU181" s="18" t="s">
        <v>88</v>
      </c>
    </row>
    <row r="182" spans="2:65" s="13" customFormat="1" ht="10.199999999999999">
      <c r="B182" s="157"/>
      <c r="D182" s="151" t="s">
        <v>189</v>
      </c>
      <c r="E182" s="158" t="s">
        <v>32</v>
      </c>
      <c r="F182" s="159" t="s">
        <v>4143</v>
      </c>
      <c r="H182" s="160">
        <v>49.6</v>
      </c>
      <c r="I182" s="161"/>
      <c r="L182" s="157"/>
      <c r="M182" s="162"/>
      <c r="T182" s="163"/>
      <c r="AT182" s="158" t="s">
        <v>189</v>
      </c>
      <c r="AU182" s="158" t="s">
        <v>88</v>
      </c>
      <c r="AV182" s="13" t="s">
        <v>88</v>
      </c>
      <c r="AW182" s="13" t="s">
        <v>41</v>
      </c>
      <c r="AX182" s="13" t="s">
        <v>86</v>
      </c>
      <c r="AY182" s="158" t="s">
        <v>178</v>
      </c>
    </row>
    <row r="183" spans="2:65" s="1" customFormat="1" ht="55.5" customHeight="1">
      <c r="B183" s="34"/>
      <c r="C183" s="133" t="s">
        <v>8</v>
      </c>
      <c r="D183" s="133" t="s">
        <v>180</v>
      </c>
      <c r="E183" s="134" t="s">
        <v>275</v>
      </c>
      <c r="F183" s="135" t="s">
        <v>276</v>
      </c>
      <c r="G183" s="136" t="s">
        <v>277</v>
      </c>
      <c r="H183" s="137">
        <v>276.97199999999998</v>
      </c>
      <c r="I183" s="138"/>
      <c r="J183" s="139">
        <f>ROUND(I183*H183,2)</f>
        <v>0</v>
      </c>
      <c r="K183" s="135" t="s">
        <v>184</v>
      </c>
      <c r="L183" s="34"/>
      <c r="M183" s="140" t="s">
        <v>32</v>
      </c>
      <c r="N183" s="141" t="s">
        <v>50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185</v>
      </c>
      <c r="AT183" s="144" t="s">
        <v>180</v>
      </c>
      <c r="AU183" s="144" t="s">
        <v>88</v>
      </c>
      <c r="AY183" s="18" t="s">
        <v>178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86</v>
      </c>
      <c r="BK183" s="145">
        <f>ROUND(I183*H183,2)</f>
        <v>0</v>
      </c>
      <c r="BL183" s="18" t="s">
        <v>185</v>
      </c>
      <c r="BM183" s="144" t="s">
        <v>4144</v>
      </c>
    </row>
    <row r="184" spans="2:65" s="1" customFormat="1" ht="10.199999999999999">
      <c r="B184" s="34"/>
      <c r="D184" s="146" t="s">
        <v>187</v>
      </c>
      <c r="F184" s="147" t="s">
        <v>279</v>
      </c>
      <c r="I184" s="148"/>
      <c r="L184" s="34"/>
      <c r="M184" s="149"/>
      <c r="T184" s="55"/>
      <c r="AT184" s="18" t="s">
        <v>187</v>
      </c>
      <c r="AU184" s="18" t="s">
        <v>88</v>
      </c>
    </row>
    <row r="185" spans="2:65" s="12" customFormat="1" ht="10.199999999999999">
      <c r="B185" s="150"/>
      <c r="D185" s="151" t="s">
        <v>189</v>
      </c>
      <c r="E185" s="152" t="s">
        <v>32</v>
      </c>
      <c r="F185" s="153" t="s">
        <v>2027</v>
      </c>
      <c r="H185" s="152" t="s">
        <v>32</v>
      </c>
      <c r="I185" s="154"/>
      <c r="L185" s="150"/>
      <c r="M185" s="155"/>
      <c r="T185" s="156"/>
      <c r="AT185" s="152" t="s">
        <v>189</v>
      </c>
      <c r="AU185" s="152" t="s">
        <v>88</v>
      </c>
      <c r="AV185" s="12" t="s">
        <v>86</v>
      </c>
      <c r="AW185" s="12" t="s">
        <v>41</v>
      </c>
      <c r="AX185" s="12" t="s">
        <v>79</v>
      </c>
      <c r="AY185" s="152" t="s">
        <v>178</v>
      </c>
    </row>
    <row r="186" spans="2:65" s="12" customFormat="1" ht="10.199999999999999">
      <c r="B186" s="150"/>
      <c r="D186" s="151" t="s">
        <v>189</v>
      </c>
      <c r="E186" s="152" t="s">
        <v>32</v>
      </c>
      <c r="F186" s="153" t="s">
        <v>3821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2" customFormat="1" ht="10.199999999999999">
      <c r="B187" s="150"/>
      <c r="D187" s="151" t="s">
        <v>189</v>
      </c>
      <c r="E187" s="152" t="s">
        <v>32</v>
      </c>
      <c r="F187" s="153" t="s">
        <v>4115</v>
      </c>
      <c r="H187" s="152" t="s">
        <v>32</v>
      </c>
      <c r="I187" s="154"/>
      <c r="L187" s="150"/>
      <c r="M187" s="155"/>
      <c r="T187" s="156"/>
      <c r="AT187" s="152" t="s">
        <v>189</v>
      </c>
      <c r="AU187" s="152" t="s">
        <v>88</v>
      </c>
      <c r="AV187" s="12" t="s">
        <v>86</v>
      </c>
      <c r="AW187" s="12" t="s">
        <v>41</v>
      </c>
      <c r="AX187" s="12" t="s">
        <v>79</v>
      </c>
      <c r="AY187" s="152" t="s">
        <v>178</v>
      </c>
    </row>
    <row r="188" spans="2:65" s="12" customFormat="1" ht="10.199999999999999">
      <c r="B188" s="150"/>
      <c r="D188" s="151" t="s">
        <v>189</v>
      </c>
      <c r="E188" s="152" t="s">
        <v>32</v>
      </c>
      <c r="F188" s="153" t="s">
        <v>280</v>
      </c>
      <c r="H188" s="152" t="s">
        <v>32</v>
      </c>
      <c r="I188" s="154"/>
      <c r="L188" s="150"/>
      <c r="M188" s="155"/>
      <c r="T188" s="156"/>
      <c r="AT188" s="152" t="s">
        <v>189</v>
      </c>
      <c r="AU188" s="152" t="s">
        <v>88</v>
      </c>
      <c r="AV188" s="12" t="s">
        <v>86</v>
      </c>
      <c r="AW188" s="12" t="s">
        <v>41</v>
      </c>
      <c r="AX188" s="12" t="s">
        <v>79</v>
      </c>
      <c r="AY188" s="152" t="s">
        <v>178</v>
      </c>
    </row>
    <row r="189" spans="2:65" s="12" customFormat="1" ht="20.399999999999999">
      <c r="B189" s="150"/>
      <c r="D189" s="151" t="s">
        <v>189</v>
      </c>
      <c r="E189" s="152" t="s">
        <v>32</v>
      </c>
      <c r="F189" s="153" t="s">
        <v>4145</v>
      </c>
      <c r="H189" s="152" t="s">
        <v>32</v>
      </c>
      <c r="I189" s="154"/>
      <c r="L189" s="150"/>
      <c r="M189" s="155"/>
      <c r="T189" s="156"/>
      <c r="AT189" s="152" t="s">
        <v>189</v>
      </c>
      <c r="AU189" s="152" t="s">
        <v>88</v>
      </c>
      <c r="AV189" s="12" t="s">
        <v>86</v>
      </c>
      <c r="AW189" s="12" t="s">
        <v>41</v>
      </c>
      <c r="AX189" s="12" t="s">
        <v>79</v>
      </c>
      <c r="AY189" s="152" t="s">
        <v>178</v>
      </c>
    </row>
    <row r="190" spans="2:65" s="12" customFormat="1" ht="10.199999999999999">
      <c r="B190" s="150"/>
      <c r="D190" s="151" t="s">
        <v>189</v>
      </c>
      <c r="E190" s="152" t="s">
        <v>32</v>
      </c>
      <c r="F190" s="153" t="s">
        <v>283</v>
      </c>
      <c r="H190" s="152" t="s">
        <v>32</v>
      </c>
      <c r="I190" s="154"/>
      <c r="L190" s="150"/>
      <c r="M190" s="155"/>
      <c r="T190" s="156"/>
      <c r="AT190" s="152" t="s">
        <v>189</v>
      </c>
      <c r="AU190" s="152" t="s">
        <v>88</v>
      </c>
      <c r="AV190" s="12" t="s">
        <v>86</v>
      </c>
      <c r="AW190" s="12" t="s">
        <v>41</v>
      </c>
      <c r="AX190" s="12" t="s">
        <v>79</v>
      </c>
      <c r="AY190" s="152" t="s">
        <v>178</v>
      </c>
    </row>
    <row r="191" spans="2:65" s="13" customFormat="1" ht="10.199999999999999">
      <c r="B191" s="157"/>
      <c r="D191" s="151" t="s">
        <v>189</v>
      </c>
      <c r="E191" s="158" t="s">
        <v>32</v>
      </c>
      <c r="F191" s="159" t="s">
        <v>4146</v>
      </c>
      <c r="H191" s="160">
        <v>343.96600000000001</v>
      </c>
      <c r="I191" s="161"/>
      <c r="L191" s="157"/>
      <c r="M191" s="162"/>
      <c r="T191" s="163"/>
      <c r="AT191" s="158" t="s">
        <v>189</v>
      </c>
      <c r="AU191" s="158" t="s">
        <v>88</v>
      </c>
      <c r="AV191" s="13" t="s">
        <v>88</v>
      </c>
      <c r="AW191" s="13" t="s">
        <v>41</v>
      </c>
      <c r="AX191" s="13" t="s">
        <v>79</v>
      </c>
      <c r="AY191" s="158" t="s">
        <v>178</v>
      </c>
    </row>
    <row r="192" spans="2:65" s="13" customFormat="1" ht="20.399999999999999">
      <c r="B192" s="157"/>
      <c r="D192" s="151" t="s">
        <v>189</v>
      </c>
      <c r="E192" s="158" t="s">
        <v>32</v>
      </c>
      <c r="F192" s="159" t="s">
        <v>4147</v>
      </c>
      <c r="H192" s="160">
        <v>43.344000000000001</v>
      </c>
      <c r="I192" s="161"/>
      <c r="L192" s="157"/>
      <c r="M192" s="162"/>
      <c r="T192" s="163"/>
      <c r="AT192" s="158" t="s">
        <v>189</v>
      </c>
      <c r="AU192" s="158" t="s">
        <v>88</v>
      </c>
      <c r="AV192" s="13" t="s">
        <v>88</v>
      </c>
      <c r="AW192" s="13" t="s">
        <v>41</v>
      </c>
      <c r="AX192" s="13" t="s">
        <v>79</v>
      </c>
      <c r="AY192" s="158" t="s">
        <v>178</v>
      </c>
    </row>
    <row r="193" spans="2:65" s="13" customFormat="1" ht="10.199999999999999">
      <c r="B193" s="157"/>
      <c r="D193" s="151" t="s">
        <v>189</v>
      </c>
      <c r="E193" s="158" t="s">
        <v>32</v>
      </c>
      <c r="F193" s="159" t="s">
        <v>4148</v>
      </c>
      <c r="H193" s="160">
        <v>-97.99</v>
      </c>
      <c r="I193" s="161"/>
      <c r="L193" s="157"/>
      <c r="M193" s="162"/>
      <c r="T193" s="163"/>
      <c r="AT193" s="158" t="s">
        <v>189</v>
      </c>
      <c r="AU193" s="158" t="s">
        <v>88</v>
      </c>
      <c r="AV193" s="13" t="s">
        <v>88</v>
      </c>
      <c r="AW193" s="13" t="s">
        <v>41</v>
      </c>
      <c r="AX193" s="13" t="s">
        <v>79</v>
      </c>
      <c r="AY193" s="158" t="s">
        <v>178</v>
      </c>
    </row>
    <row r="194" spans="2:65" s="13" customFormat="1" ht="20.399999999999999">
      <c r="B194" s="157"/>
      <c r="D194" s="151" t="s">
        <v>189</v>
      </c>
      <c r="E194" s="158" t="s">
        <v>32</v>
      </c>
      <c r="F194" s="159" t="s">
        <v>4149</v>
      </c>
      <c r="H194" s="160">
        <v>-12.348000000000001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79</v>
      </c>
      <c r="AY194" s="158" t="s">
        <v>178</v>
      </c>
    </row>
    <row r="195" spans="2:65" s="14" customFormat="1" ht="10.199999999999999">
      <c r="B195" s="164"/>
      <c r="D195" s="151" t="s">
        <v>189</v>
      </c>
      <c r="E195" s="165" t="s">
        <v>32</v>
      </c>
      <c r="F195" s="166" t="s">
        <v>192</v>
      </c>
      <c r="H195" s="167">
        <v>276.97199999999998</v>
      </c>
      <c r="I195" s="168"/>
      <c r="L195" s="164"/>
      <c r="M195" s="169"/>
      <c r="T195" s="170"/>
      <c r="AT195" s="165" t="s">
        <v>189</v>
      </c>
      <c r="AU195" s="165" t="s">
        <v>88</v>
      </c>
      <c r="AV195" s="14" t="s">
        <v>185</v>
      </c>
      <c r="AW195" s="14" t="s">
        <v>41</v>
      </c>
      <c r="AX195" s="14" t="s">
        <v>86</v>
      </c>
      <c r="AY195" s="165" t="s">
        <v>178</v>
      </c>
    </row>
    <row r="196" spans="2:65" s="1" customFormat="1" ht="55.5" customHeight="1">
      <c r="B196" s="34"/>
      <c r="C196" s="133" t="s">
        <v>310</v>
      </c>
      <c r="D196" s="133" t="s">
        <v>180</v>
      </c>
      <c r="E196" s="134" t="s">
        <v>291</v>
      </c>
      <c r="F196" s="135" t="s">
        <v>292</v>
      </c>
      <c r="G196" s="136" t="s">
        <v>277</v>
      </c>
      <c r="H196" s="137">
        <v>92.323999999999998</v>
      </c>
      <c r="I196" s="138"/>
      <c r="J196" s="139">
        <f>ROUND(I196*H196,2)</f>
        <v>0</v>
      </c>
      <c r="K196" s="135" t="s">
        <v>184</v>
      </c>
      <c r="L196" s="34"/>
      <c r="M196" s="140" t="s">
        <v>32</v>
      </c>
      <c r="N196" s="141" t="s">
        <v>50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185</v>
      </c>
      <c r="AT196" s="144" t="s">
        <v>180</v>
      </c>
      <c r="AU196" s="144" t="s">
        <v>88</v>
      </c>
      <c r="AY196" s="18" t="s">
        <v>178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86</v>
      </c>
      <c r="BK196" s="145">
        <f>ROUND(I196*H196,2)</f>
        <v>0</v>
      </c>
      <c r="BL196" s="18" t="s">
        <v>185</v>
      </c>
      <c r="BM196" s="144" t="s">
        <v>4150</v>
      </c>
    </row>
    <row r="197" spans="2:65" s="1" customFormat="1" ht="10.199999999999999">
      <c r="B197" s="34"/>
      <c r="D197" s="146" t="s">
        <v>187</v>
      </c>
      <c r="F197" s="147" t="s">
        <v>294</v>
      </c>
      <c r="I197" s="148"/>
      <c r="L197" s="34"/>
      <c r="M197" s="149"/>
      <c r="T197" s="55"/>
      <c r="AT197" s="18" t="s">
        <v>187</v>
      </c>
      <c r="AU197" s="18" t="s">
        <v>88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2027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3821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4115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10.199999999999999">
      <c r="B201" s="150"/>
      <c r="D201" s="151" t="s">
        <v>189</v>
      </c>
      <c r="E201" s="152" t="s">
        <v>32</v>
      </c>
      <c r="F201" s="153" t="s">
        <v>280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2" customFormat="1" ht="20.399999999999999">
      <c r="B202" s="150"/>
      <c r="D202" s="151" t="s">
        <v>189</v>
      </c>
      <c r="E202" s="152" t="s">
        <v>32</v>
      </c>
      <c r="F202" s="153" t="s">
        <v>4151</v>
      </c>
      <c r="H202" s="152" t="s">
        <v>32</v>
      </c>
      <c r="I202" s="154"/>
      <c r="L202" s="150"/>
      <c r="M202" s="155"/>
      <c r="T202" s="156"/>
      <c r="AT202" s="152" t="s">
        <v>189</v>
      </c>
      <c r="AU202" s="152" t="s">
        <v>88</v>
      </c>
      <c r="AV202" s="12" t="s">
        <v>86</v>
      </c>
      <c r="AW202" s="12" t="s">
        <v>41</v>
      </c>
      <c r="AX202" s="12" t="s">
        <v>79</v>
      </c>
      <c r="AY202" s="152" t="s">
        <v>178</v>
      </c>
    </row>
    <row r="203" spans="2:65" s="12" customFormat="1" ht="10.199999999999999">
      <c r="B203" s="150"/>
      <c r="D203" s="151" t="s">
        <v>189</v>
      </c>
      <c r="E203" s="152" t="s">
        <v>32</v>
      </c>
      <c r="F203" s="153" t="s">
        <v>283</v>
      </c>
      <c r="H203" s="152" t="s">
        <v>32</v>
      </c>
      <c r="I203" s="154"/>
      <c r="L203" s="150"/>
      <c r="M203" s="155"/>
      <c r="T203" s="156"/>
      <c r="AT203" s="152" t="s">
        <v>189</v>
      </c>
      <c r="AU203" s="152" t="s">
        <v>88</v>
      </c>
      <c r="AV203" s="12" t="s">
        <v>86</v>
      </c>
      <c r="AW203" s="12" t="s">
        <v>41</v>
      </c>
      <c r="AX203" s="12" t="s">
        <v>79</v>
      </c>
      <c r="AY203" s="152" t="s">
        <v>178</v>
      </c>
    </row>
    <row r="204" spans="2:65" s="13" customFormat="1" ht="10.199999999999999">
      <c r="B204" s="157"/>
      <c r="D204" s="151" t="s">
        <v>189</v>
      </c>
      <c r="E204" s="158" t="s">
        <v>32</v>
      </c>
      <c r="F204" s="159" t="s">
        <v>4152</v>
      </c>
      <c r="H204" s="160">
        <v>114.655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79</v>
      </c>
      <c r="AY204" s="158" t="s">
        <v>178</v>
      </c>
    </row>
    <row r="205" spans="2:65" s="13" customFormat="1" ht="20.399999999999999">
      <c r="B205" s="157"/>
      <c r="D205" s="151" t="s">
        <v>189</v>
      </c>
      <c r="E205" s="158" t="s">
        <v>32</v>
      </c>
      <c r="F205" s="159" t="s">
        <v>4153</v>
      </c>
      <c r="H205" s="160">
        <v>14.448</v>
      </c>
      <c r="I205" s="161"/>
      <c r="L205" s="157"/>
      <c r="M205" s="162"/>
      <c r="T205" s="163"/>
      <c r="AT205" s="158" t="s">
        <v>189</v>
      </c>
      <c r="AU205" s="158" t="s">
        <v>88</v>
      </c>
      <c r="AV205" s="13" t="s">
        <v>88</v>
      </c>
      <c r="AW205" s="13" t="s">
        <v>41</v>
      </c>
      <c r="AX205" s="13" t="s">
        <v>79</v>
      </c>
      <c r="AY205" s="158" t="s">
        <v>178</v>
      </c>
    </row>
    <row r="206" spans="2:65" s="13" customFormat="1" ht="10.199999999999999">
      <c r="B206" s="157"/>
      <c r="D206" s="151" t="s">
        <v>189</v>
      </c>
      <c r="E206" s="158" t="s">
        <v>32</v>
      </c>
      <c r="F206" s="159" t="s">
        <v>4154</v>
      </c>
      <c r="H206" s="160">
        <v>-32.662999999999997</v>
      </c>
      <c r="I206" s="161"/>
      <c r="L206" s="157"/>
      <c r="M206" s="162"/>
      <c r="T206" s="163"/>
      <c r="AT206" s="158" t="s">
        <v>189</v>
      </c>
      <c r="AU206" s="158" t="s">
        <v>88</v>
      </c>
      <c r="AV206" s="13" t="s">
        <v>88</v>
      </c>
      <c r="AW206" s="13" t="s">
        <v>41</v>
      </c>
      <c r="AX206" s="13" t="s">
        <v>79</v>
      </c>
      <c r="AY206" s="158" t="s">
        <v>178</v>
      </c>
    </row>
    <row r="207" spans="2:65" s="13" customFormat="1" ht="20.399999999999999">
      <c r="B207" s="157"/>
      <c r="D207" s="151" t="s">
        <v>189</v>
      </c>
      <c r="E207" s="158" t="s">
        <v>32</v>
      </c>
      <c r="F207" s="159" t="s">
        <v>4155</v>
      </c>
      <c r="H207" s="160">
        <v>-4.1159999999999997</v>
      </c>
      <c r="I207" s="161"/>
      <c r="L207" s="157"/>
      <c r="M207" s="162"/>
      <c r="T207" s="163"/>
      <c r="AT207" s="158" t="s">
        <v>189</v>
      </c>
      <c r="AU207" s="158" t="s">
        <v>88</v>
      </c>
      <c r="AV207" s="13" t="s">
        <v>88</v>
      </c>
      <c r="AW207" s="13" t="s">
        <v>41</v>
      </c>
      <c r="AX207" s="13" t="s">
        <v>79</v>
      </c>
      <c r="AY207" s="158" t="s">
        <v>178</v>
      </c>
    </row>
    <row r="208" spans="2:65" s="14" customFormat="1" ht="10.199999999999999">
      <c r="B208" s="164"/>
      <c r="D208" s="151" t="s">
        <v>189</v>
      </c>
      <c r="E208" s="165" t="s">
        <v>32</v>
      </c>
      <c r="F208" s="166" t="s">
        <v>192</v>
      </c>
      <c r="H208" s="167">
        <v>92.323999999999998</v>
      </c>
      <c r="I208" s="168"/>
      <c r="L208" s="164"/>
      <c r="M208" s="169"/>
      <c r="T208" s="170"/>
      <c r="AT208" s="165" t="s">
        <v>189</v>
      </c>
      <c r="AU208" s="165" t="s">
        <v>88</v>
      </c>
      <c r="AV208" s="14" t="s">
        <v>185</v>
      </c>
      <c r="AW208" s="14" t="s">
        <v>41</v>
      </c>
      <c r="AX208" s="14" t="s">
        <v>86</v>
      </c>
      <c r="AY208" s="165" t="s">
        <v>178</v>
      </c>
    </row>
    <row r="209" spans="2:65" s="1" customFormat="1" ht="55.5" customHeight="1">
      <c r="B209" s="34"/>
      <c r="C209" s="133" t="s">
        <v>317</v>
      </c>
      <c r="D209" s="133" t="s">
        <v>180</v>
      </c>
      <c r="E209" s="134" t="s">
        <v>977</v>
      </c>
      <c r="F209" s="135" t="s">
        <v>978</v>
      </c>
      <c r="G209" s="136" t="s">
        <v>277</v>
      </c>
      <c r="H209" s="137">
        <v>92.323999999999998</v>
      </c>
      <c r="I209" s="138"/>
      <c r="J209" s="139">
        <f>ROUND(I209*H209,2)</f>
        <v>0</v>
      </c>
      <c r="K209" s="135" t="s">
        <v>184</v>
      </c>
      <c r="L209" s="34"/>
      <c r="M209" s="140" t="s">
        <v>32</v>
      </c>
      <c r="N209" s="141" t="s">
        <v>50</v>
      </c>
      <c r="P209" s="142">
        <f>O209*H209</f>
        <v>0</v>
      </c>
      <c r="Q209" s="142">
        <v>0</v>
      </c>
      <c r="R209" s="142">
        <f>Q209*H209</f>
        <v>0</v>
      </c>
      <c r="S209" s="142">
        <v>0</v>
      </c>
      <c r="T209" s="143">
        <f>S209*H209</f>
        <v>0</v>
      </c>
      <c r="AR209" s="144" t="s">
        <v>185</v>
      </c>
      <c r="AT209" s="144" t="s">
        <v>180</v>
      </c>
      <c r="AU209" s="144" t="s">
        <v>88</v>
      </c>
      <c r="AY209" s="18" t="s">
        <v>178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86</v>
      </c>
      <c r="BK209" s="145">
        <f>ROUND(I209*H209,2)</f>
        <v>0</v>
      </c>
      <c r="BL209" s="18" t="s">
        <v>185</v>
      </c>
      <c r="BM209" s="144" t="s">
        <v>4156</v>
      </c>
    </row>
    <row r="210" spans="2:65" s="1" customFormat="1" ht="10.199999999999999">
      <c r="B210" s="34"/>
      <c r="D210" s="146" t="s">
        <v>187</v>
      </c>
      <c r="F210" s="147" t="s">
        <v>980</v>
      </c>
      <c r="I210" s="148"/>
      <c r="L210" s="34"/>
      <c r="M210" s="149"/>
      <c r="T210" s="55"/>
      <c r="AT210" s="18" t="s">
        <v>187</v>
      </c>
      <c r="AU210" s="18" t="s">
        <v>88</v>
      </c>
    </row>
    <row r="211" spans="2:65" s="12" customFormat="1" ht="10.199999999999999">
      <c r="B211" s="150"/>
      <c r="D211" s="151" t="s">
        <v>189</v>
      </c>
      <c r="E211" s="152" t="s">
        <v>32</v>
      </c>
      <c r="F211" s="153" t="s">
        <v>2027</v>
      </c>
      <c r="H211" s="152" t="s">
        <v>32</v>
      </c>
      <c r="I211" s="154"/>
      <c r="L211" s="150"/>
      <c r="M211" s="155"/>
      <c r="T211" s="156"/>
      <c r="AT211" s="152" t="s">
        <v>189</v>
      </c>
      <c r="AU211" s="152" t="s">
        <v>88</v>
      </c>
      <c r="AV211" s="12" t="s">
        <v>86</v>
      </c>
      <c r="AW211" s="12" t="s">
        <v>41</v>
      </c>
      <c r="AX211" s="12" t="s">
        <v>79</v>
      </c>
      <c r="AY211" s="152" t="s">
        <v>178</v>
      </c>
    </row>
    <row r="212" spans="2:65" s="12" customFormat="1" ht="10.199999999999999">
      <c r="B212" s="150"/>
      <c r="D212" s="151" t="s">
        <v>189</v>
      </c>
      <c r="E212" s="152" t="s">
        <v>32</v>
      </c>
      <c r="F212" s="153" t="s">
        <v>3821</v>
      </c>
      <c r="H212" s="152" t="s">
        <v>32</v>
      </c>
      <c r="I212" s="154"/>
      <c r="L212" s="150"/>
      <c r="M212" s="155"/>
      <c r="T212" s="156"/>
      <c r="AT212" s="152" t="s">
        <v>189</v>
      </c>
      <c r="AU212" s="152" t="s">
        <v>88</v>
      </c>
      <c r="AV212" s="12" t="s">
        <v>86</v>
      </c>
      <c r="AW212" s="12" t="s">
        <v>41</v>
      </c>
      <c r="AX212" s="12" t="s">
        <v>79</v>
      </c>
      <c r="AY212" s="152" t="s">
        <v>178</v>
      </c>
    </row>
    <row r="213" spans="2:65" s="12" customFormat="1" ht="10.199999999999999">
      <c r="B213" s="150"/>
      <c r="D213" s="151" t="s">
        <v>189</v>
      </c>
      <c r="E213" s="152" t="s">
        <v>32</v>
      </c>
      <c r="F213" s="153" t="s">
        <v>4115</v>
      </c>
      <c r="H213" s="152" t="s">
        <v>32</v>
      </c>
      <c r="I213" s="154"/>
      <c r="L213" s="150"/>
      <c r="M213" s="155"/>
      <c r="T213" s="156"/>
      <c r="AT213" s="152" t="s">
        <v>189</v>
      </c>
      <c r="AU213" s="152" t="s">
        <v>88</v>
      </c>
      <c r="AV213" s="12" t="s">
        <v>86</v>
      </c>
      <c r="AW213" s="12" t="s">
        <v>41</v>
      </c>
      <c r="AX213" s="12" t="s">
        <v>79</v>
      </c>
      <c r="AY213" s="152" t="s">
        <v>178</v>
      </c>
    </row>
    <row r="214" spans="2:65" s="12" customFormat="1" ht="10.199999999999999">
      <c r="B214" s="150"/>
      <c r="D214" s="151" t="s">
        <v>189</v>
      </c>
      <c r="E214" s="152" t="s">
        <v>32</v>
      </c>
      <c r="F214" s="153" t="s">
        <v>280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2" customFormat="1" ht="20.399999999999999">
      <c r="B215" s="150"/>
      <c r="D215" s="151" t="s">
        <v>189</v>
      </c>
      <c r="E215" s="152" t="s">
        <v>32</v>
      </c>
      <c r="F215" s="153" t="s">
        <v>4151</v>
      </c>
      <c r="H215" s="152" t="s">
        <v>32</v>
      </c>
      <c r="I215" s="154"/>
      <c r="L215" s="150"/>
      <c r="M215" s="155"/>
      <c r="T215" s="156"/>
      <c r="AT215" s="152" t="s">
        <v>189</v>
      </c>
      <c r="AU215" s="152" t="s">
        <v>88</v>
      </c>
      <c r="AV215" s="12" t="s">
        <v>86</v>
      </c>
      <c r="AW215" s="12" t="s">
        <v>41</v>
      </c>
      <c r="AX215" s="12" t="s">
        <v>79</v>
      </c>
      <c r="AY215" s="152" t="s">
        <v>178</v>
      </c>
    </row>
    <row r="216" spans="2:65" s="12" customFormat="1" ht="10.199999999999999">
      <c r="B216" s="150"/>
      <c r="D216" s="151" t="s">
        <v>189</v>
      </c>
      <c r="E216" s="152" t="s">
        <v>32</v>
      </c>
      <c r="F216" s="153" t="s">
        <v>283</v>
      </c>
      <c r="H216" s="152" t="s">
        <v>32</v>
      </c>
      <c r="I216" s="154"/>
      <c r="L216" s="150"/>
      <c r="M216" s="155"/>
      <c r="T216" s="156"/>
      <c r="AT216" s="152" t="s">
        <v>189</v>
      </c>
      <c r="AU216" s="152" t="s">
        <v>88</v>
      </c>
      <c r="AV216" s="12" t="s">
        <v>86</v>
      </c>
      <c r="AW216" s="12" t="s">
        <v>41</v>
      </c>
      <c r="AX216" s="12" t="s">
        <v>79</v>
      </c>
      <c r="AY216" s="152" t="s">
        <v>178</v>
      </c>
    </row>
    <row r="217" spans="2:65" s="13" customFormat="1" ht="10.199999999999999">
      <c r="B217" s="157"/>
      <c r="D217" s="151" t="s">
        <v>189</v>
      </c>
      <c r="E217" s="158" t="s">
        <v>32</v>
      </c>
      <c r="F217" s="159" t="s">
        <v>4152</v>
      </c>
      <c r="H217" s="160">
        <v>114.655</v>
      </c>
      <c r="I217" s="161"/>
      <c r="L217" s="157"/>
      <c r="M217" s="162"/>
      <c r="T217" s="163"/>
      <c r="AT217" s="158" t="s">
        <v>189</v>
      </c>
      <c r="AU217" s="158" t="s">
        <v>88</v>
      </c>
      <c r="AV217" s="13" t="s">
        <v>88</v>
      </c>
      <c r="AW217" s="13" t="s">
        <v>41</v>
      </c>
      <c r="AX217" s="13" t="s">
        <v>79</v>
      </c>
      <c r="AY217" s="158" t="s">
        <v>178</v>
      </c>
    </row>
    <row r="218" spans="2:65" s="13" customFormat="1" ht="20.399999999999999">
      <c r="B218" s="157"/>
      <c r="D218" s="151" t="s">
        <v>189</v>
      </c>
      <c r="E218" s="158" t="s">
        <v>32</v>
      </c>
      <c r="F218" s="159" t="s">
        <v>4153</v>
      </c>
      <c r="H218" s="160">
        <v>14.448</v>
      </c>
      <c r="I218" s="161"/>
      <c r="L218" s="157"/>
      <c r="M218" s="162"/>
      <c r="T218" s="163"/>
      <c r="AT218" s="158" t="s">
        <v>189</v>
      </c>
      <c r="AU218" s="158" t="s">
        <v>88</v>
      </c>
      <c r="AV218" s="13" t="s">
        <v>88</v>
      </c>
      <c r="AW218" s="13" t="s">
        <v>41</v>
      </c>
      <c r="AX218" s="13" t="s">
        <v>79</v>
      </c>
      <c r="AY218" s="158" t="s">
        <v>178</v>
      </c>
    </row>
    <row r="219" spans="2:65" s="13" customFormat="1" ht="10.199999999999999">
      <c r="B219" s="157"/>
      <c r="D219" s="151" t="s">
        <v>189</v>
      </c>
      <c r="E219" s="158" t="s">
        <v>32</v>
      </c>
      <c r="F219" s="159" t="s">
        <v>4154</v>
      </c>
      <c r="H219" s="160">
        <v>-32.662999999999997</v>
      </c>
      <c r="I219" s="161"/>
      <c r="L219" s="157"/>
      <c r="M219" s="162"/>
      <c r="T219" s="163"/>
      <c r="AT219" s="158" t="s">
        <v>189</v>
      </c>
      <c r="AU219" s="158" t="s">
        <v>88</v>
      </c>
      <c r="AV219" s="13" t="s">
        <v>88</v>
      </c>
      <c r="AW219" s="13" t="s">
        <v>41</v>
      </c>
      <c r="AX219" s="13" t="s">
        <v>79</v>
      </c>
      <c r="AY219" s="158" t="s">
        <v>178</v>
      </c>
    </row>
    <row r="220" spans="2:65" s="13" customFormat="1" ht="20.399999999999999">
      <c r="B220" s="157"/>
      <c r="D220" s="151" t="s">
        <v>189</v>
      </c>
      <c r="E220" s="158" t="s">
        <v>32</v>
      </c>
      <c r="F220" s="159" t="s">
        <v>4155</v>
      </c>
      <c r="H220" s="160">
        <v>-4.1159999999999997</v>
      </c>
      <c r="I220" s="161"/>
      <c r="L220" s="157"/>
      <c r="M220" s="162"/>
      <c r="T220" s="163"/>
      <c r="AT220" s="158" t="s">
        <v>189</v>
      </c>
      <c r="AU220" s="158" t="s">
        <v>88</v>
      </c>
      <c r="AV220" s="13" t="s">
        <v>88</v>
      </c>
      <c r="AW220" s="13" t="s">
        <v>41</v>
      </c>
      <c r="AX220" s="13" t="s">
        <v>79</v>
      </c>
      <c r="AY220" s="158" t="s">
        <v>178</v>
      </c>
    </row>
    <row r="221" spans="2:65" s="14" customFormat="1" ht="10.199999999999999">
      <c r="B221" s="164"/>
      <c r="D221" s="151" t="s">
        <v>189</v>
      </c>
      <c r="E221" s="165" t="s">
        <v>32</v>
      </c>
      <c r="F221" s="166" t="s">
        <v>192</v>
      </c>
      <c r="H221" s="167">
        <v>92.323999999999998</v>
      </c>
      <c r="I221" s="168"/>
      <c r="L221" s="164"/>
      <c r="M221" s="169"/>
      <c r="T221" s="170"/>
      <c r="AT221" s="165" t="s">
        <v>189</v>
      </c>
      <c r="AU221" s="165" t="s">
        <v>88</v>
      </c>
      <c r="AV221" s="14" t="s">
        <v>185</v>
      </c>
      <c r="AW221" s="14" t="s">
        <v>41</v>
      </c>
      <c r="AX221" s="14" t="s">
        <v>86</v>
      </c>
      <c r="AY221" s="165" t="s">
        <v>178</v>
      </c>
    </row>
    <row r="222" spans="2:65" s="1" customFormat="1" ht="37.799999999999997" customHeight="1">
      <c r="B222" s="34"/>
      <c r="C222" s="133" t="s">
        <v>324</v>
      </c>
      <c r="D222" s="133" t="s">
        <v>180</v>
      </c>
      <c r="E222" s="134" t="s">
        <v>301</v>
      </c>
      <c r="F222" s="135" t="s">
        <v>302</v>
      </c>
      <c r="G222" s="136" t="s">
        <v>277</v>
      </c>
      <c r="H222" s="137">
        <v>27.667999999999999</v>
      </c>
      <c r="I222" s="138"/>
      <c r="J222" s="139">
        <f>ROUND(I222*H222,2)</f>
        <v>0</v>
      </c>
      <c r="K222" s="135" t="s">
        <v>184</v>
      </c>
      <c r="L222" s="34"/>
      <c r="M222" s="140" t="s">
        <v>32</v>
      </c>
      <c r="N222" s="141" t="s">
        <v>50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185</v>
      </c>
      <c r="AT222" s="144" t="s">
        <v>180</v>
      </c>
      <c r="AU222" s="144" t="s">
        <v>88</v>
      </c>
      <c r="AY222" s="18" t="s">
        <v>178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86</v>
      </c>
      <c r="BK222" s="145">
        <f>ROUND(I222*H222,2)</f>
        <v>0</v>
      </c>
      <c r="BL222" s="18" t="s">
        <v>185</v>
      </c>
      <c r="BM222" s="144" t="s">
        <v>4157</v>
      </c>
    </row>
    <row r="223" spans="2:65" s="1" customFormat="1" ht="10.199999999999999">
      <c r="B223" s="34"/>
      <c r="D223" s="146" t="s">
        <v>187</v>
      </c>
      <c r="F223" s="147" t="s">
        <v>304</v>
      </c>
      <c r="I223" s="148"/>
      <c r="L223" s="34"/>
      <c r="M223" s="149"/>
      <c r="T223" s="55"/>
      <c r="AT223" s="18" t="s">
        <v>187</v>
      </c>
      <c r="AU223" s="18" t="s">
        <v>88</v>
      </c>
    </row>
    <row r="224" spans="2:65" s="12" customFormat="1" ht="10.199999999999999">
      <c r="B224" s="150"/>
      <c r="D224" s="151" t="s">
        <v>189</v>
      </c>
      <c r="E224" s="152" t="s">
        <v>32</v>
      </c>
      <c r="F224" s="153" t="s">
        <v>4115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10.199999999999999">
      <c r="B225" s="150"/>
      <c r="D225" s="151" t="s">
        <v>189</v>
      </c>
      <c r="E225" s="152" t="s">
        <v>32</v>
      </c>
      <c r="F225" s="153" t="s">
        <v>206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3" customFormat="1" ht="10.199999999999999">
      <c r="B226" s="157"/>
      <c r="D226" s="151" t="s">
        <v>189</v>
      </c>
      <c r="E226" s="158" t="s">
        <v>32</v>
      </c>
      <c r="F226" s="159" t="s">
        <v>4158</v>
      </c>
      <c r="H226" s="160">
        <v>10.742000000000001</v>
      </c>
      <c r="I226" s="161"/>
      <c r="L226" s="157"/>
      <c r="M226" s="162"/>
      <c r="T226" s="163"/>
      <c r="AT226" s="158" t="s">
        <v>189</v>
      </c>
      <c r="AU226" s="158" t="s">
        <v>88</v>
      </c>
      <c r="AV226" s="13" t="s">
        <v>88</v>
      </c>
      <c r="AW226" s="13" t="s">
        <v>41</v>
      </c>
      <c r="AX226" s="13" t="s">
        <v>79</v>
      </c>
      <c r="AY226" s="158" t="s">
        <v>178</v>
      </c>
    </row>
    <row r="227" spans="2:65" s="13" customFormat="1" ht="10.199999999999999">
      <c r="B227" s="157"/>
      <c r="D227" s="151" t="s">
        <v>189</v>
      </c>
      <c r="E227" s="158" t="s">
        <v>32</v>
      </c>
      <c r="F227" s="159" t="s">
        <v>4159</v>
      </c>
      <c r="H227" s="160">
        <v>1.79</v>
      </c>
      <c r="I227" s="161"/>
      <c r="L227" s="157"/>
      <c r="M227" s="162"/>
      <c r="T227" s="163"/>
      <c r="AT227" s="158" t="s">
        <v>189</v>
      </c>
      <c r="AU227" s="158" t="s">
        <v>88</v>
      </c>
      <c r="AV227" s="13" t="s">
        <v>88</v>
      </c>
      <c r="AW227" s="13" t="s">
        <v>41</v>
      </c>
      <c r="AX227" s="13" t="s">
        <v>79</v>
      </c>
      <c r="AY227" s="158" t="s">
        <v>178</v>
      </c>
    </row>
    <row r="228" spans="2:65" s="13" customFormat="1" ht="10.199999999999999">
      <c r="B228" s="157"/>
      <c r="D228" s="151" t="s">
        <v>189</v>
      </c>
      <c r="E228" s="158" t="s">
        <v>32</v>
      </c>
      <c r="F228" s="159" t="s">
        <v>4160</v>
      </c>
      <c r="H228" s="160">
        <v>1.9359999999999999</v>
      </c>
      <c r="I228" s="161"/>
      <c r="L228" s="157"/>
      <c r="M228" s="162"/>
      <c r="T228" s="163"/>
      <c r="AT228" s="158" t="s">
        <v>189</v>
      </c>
      <c r="AU228" s="158" t="s">
        <v>88</v>
      </c>
      <c r="AV228" s="13" t="s">
        <v>88</v>
      </c>
      <c r="AW228" s="13" t="s">
        <v>41</v>
      </c>
      <c r="AX228" s="13" t="s">
        <v>79</v>
      </c>
      <c r="AY228" s="158" t="s">
        <v>178</v>
      </c>
    </row>
    <row r="229" spans="2:65" s="13" customFormat="1" ht="10.199999999999999">
      <c r="B229" s="157"/>
      <c r="D229" s="151" t="s">
        <v>189</v>
      </c>
      <c r="E229" s="158" t="s">
        <v>32</v>
      </c>
      <c r="F229" s="159" t="s">
        <v>4161</v>
      </c>
      <c r="H229" s="160">
        <v>9.9</v>
      </c>
      <c r="I229" s="161"/>
      <c r="L229" s="157"/>
      <c r="M229" s="162"/>
      <c r="T229" s="163"/>
      <c r="AT229" s="158" t="s">
        <v>189</v>
      </c>
      <c r="AU229" s="158" t="s">
        <v>88</v>
      </c>
      <c r="AV229" s="13" t="s">
        <v>88</v>
      </c>
      <c r="AW229" s="13" t="s">
        <v>41</v>
      </c>
      <c r="AX229" s="13" t="s">
        <v>79</v>
      </c>
      <c r="AY229" s="158" t="s">
        <v>178</v>
      </c>
    </row>
    <row r="230" spans="2:65" s="13" customFormat="1" ht="10.199999999999999">
      <c r="B230" s="157"/>
      <c r="D230" s="151" t="s">
        <v>189</v>
      </c>
      <c r="E230" s="158" t="s">
        <v>32</v>
      </c>
      <c r="F230" s="159" t="s">
        <v>2051</v>
      </c>
      <c r="H230" s="160">
        <v>3.3</v>
      </c>
      <c r="I230" s="161"/>
      <c r="L230" s="157"/>
      <c r="M230" s="162"/>
      <c r="T230" s="163"/>
      <c r="AT230" s="158" t="s">
        <v>189</v>
      </c>
      <c r="AU230" s="158" t="s">
        <v>88</v>
      </c>
      <c r="AV230" s="13" t="s">
        <v>88</v>
      </c>
      <c r="AW230" s="13" t="s">
        <v>41</v>
      </c>
      <c r="AX230" s="13" t="s">
        <v>79</v>
      </c>
      <c r="AY230" s="158" t="s">
        <v>178</v>
      </c>
    </row>
    <row r="231" spans="2:65" s="14" customFormat="1" ht="10.199999999999999">
      <c r="B231" s="164"/>
      <c r="D231" s="151" t="s">
        <v>189</v>
      </c>
      <c r="E231" s="165" t="s">
        <v>32</v>
      </c>
      <c r="F231" s="166" t="s">
        <v>192</v>
      </c>
      <c r="H231" s="167">
        <v>27.667999999999999</v>
      </c>
      <c r="I231" s="168"/>
      <c r="L231" s="164"/>
      <c r="M231" s="169"/>
      <c r="T231" s="170"/>
      <c r="AT231" s="165" t="s">
        <v>189</v>
      </c>
      <c r="AU231" s="165" t="s">
        <v>88</v>
      </c>
      <c r="AV231" s="14" t="s">
        <v>185</v>
      </c>
      <c r="AW231" s="14" t="s">
        <v>41</v>
      </c>
      <c r="AX231" s="14" t="s">
        <v>86</v>
      </c>
      <c r="AY231" s="165" t="s">
        <v>178</v>
      </c>
    </row>
    <row r="232" spans="2:65" s="1" customFormat="1" ht="37.799999999999997" customHeight="1">
      <c r="B232" s="34"/>
      <c r="C232" s="133" t="s">
        <v>330</v>
      </c>
      <c r="D232" s="133" t="s">
        <v>180</v>
      </c>
      <c r="E232" s="134" t="s">
        <v>311</v>
      </c>
      <c r="F232" s="135" t="s">
        <v>312</v>
      </c>
      <c r="G232" s="136" t="s">
        <v>234</v>
      </c>
      <c r="H232" s="137">
        <v>939.12</v>
      </c>
      <c r="I232" s="138"/>
      <c r="J232" s="139">
        <f>ROUND(I232*H232,2)</f>
        <v>0</v>
      </c>
      <c r="K232" s="135" t="s">
        <v>184</v>
      </c>
      <c r="L232" s="34"/>
      <c r="M232" s="140" t="s">
        <v>32</v>
      </c>
      <c r="N232" s="141" t="s">
        <v>50</v>
      </c>
      <c r="P232" s="142">
        <f>O232*H232</f>
        <v>0</v>
      </c>
      <c r="Q232" s="142">
        <v>5.8E-4</v>
      </c>
      <c r="R232" s="142">
        <f>Q232*H232</f>
        <v>0.5446896</v>
      </c>
      <c r="S232" s="142">
        <v>0</v>
      </c>
      <c r="T232" s="143">
        <f>S232*H232</f>
        <v>0</v>
      </c>
      <c r="AR232" s="144" t="s">
        <v>185</v>
      </c>
      <c r="AT232" s="144" t="s">
        <v>180</v>
      </c>
      <c r="AU232" s="144" t="s">
        <v>88</v>
      </c>
      <c r="AY232" s="18" t="s">
        <v>178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8" t="s">
        <v>86</v>
      </c>
      <c r="BK232" s="145">
        <f>ROUND(I232*H232,2)</f>
        <v>0</v>
      </c>
      <c r="BL232" s="18" t="s">
        <v>185</v>
      </c>
      <c r="BM232" s="144" t="s">
        <v>4162</v>
      </c>
    </row>
    <row r="233" spans="2:65" s="1" customFormat="1" ht="10.199999999999999">
      <c r="B233" s="34"/>
      <c r="D233" s="146" t="s">
        <v>187</v>
      </c>
      <c r="F233" s="147" t="s">
        <v>314</v>
      </c>
      <c r="I233" s="148"/>
      <c r="L233" s="34"/>
      <c r="M233" s="149"/>
      <c r="T233" s="55"/>
      <c r="AT233" s="18" t="s">
        <v>187</v>
      </c>
      <c r="AU233" s="18" t="s">
        <v>88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2027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2" customFormat="1" ht="10.199999999999999">
      <c r="B235" s="150"/>
      <c r="D235" s="151" t="s">
        <v>189</v>
      </c>
      <c r="E235" s="152" t="s">
        <v>32</v>
      </c>
      <c r="F235" s="153" t="s">
        <v>3821</v>
      </c>
      <c r="H235" s="152" t="s">
        <v>32</v>
      </c>
      <c r="I235" s="154"/>
      <c r="L235" s="150"/>
      <c r="M235" s="155"/>
      <c r="T235" s="156"/>
      <c r="AT235" s="152" t="s">
        <v>189</v>
      </c>
      <c r="AU235" s="152" t="s">
        <v>88</v>
      </c>
      <c r="AV235" s="12" t="s">
        <v>86</v>
      </c>
      <c r="AW235" s="12" t="s">
        <v>41</v>
      </c>
      <c r="AX235" s="12" t="s">
        <v>79</v>
      </c>
      <c r="AY235" s="152" t="s">
        <v>178</v>
      </c>
    </row>
    <row r="236" spans="2:65" s="12" customFormat="1" ht="10.199999999999999">
      <c r="B236" s="150"/>
      <c r="D236" s="151" t="s">
        <v>189</v>
      </c>
      <c r="E236" s="152" t="s">
        <v>32</v>
      </c>
      <c r="F236" s="153" t="s">
        <v>4115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2" customFormat="1" ht="10.199999999999999">
      <c r="B237" s="150"/>
      <c r="D237" s="151" t="s">
        <v>189</v>
      </c>
      <c r="E237" s="152" t="s">
        <v>32</v>
      </c>
      <c r="F237" s="153" t="s">
        <v>280</v>
      </c>
      <c r="H237" s="152" t="s">
        <v>32</v>
      </c>
      <c r="I237" s="154"/>
      <c r="L237" s="150"/>
      <c r="M237" s="155"/>
      <c r="T237" s="156"/>
      <c r="AT237" s="152" t="s">
        <v>189</v>
      </c>
      <c r="AU237" s="152" t="s">
        <v>88</v>
      </c>
      <c r="AV237" s="12" t="s">
        <v>86</v>
      </c>
      <c r="AW237" s="12" t="s">
        <v>41</v>
      </c>
      <c r="AX237" s="12" t="s">
        <v>79</v>
      </c>
      <c r="AY237" s="152" t="s">
        <v>178</v>
      </c>
    </row>
    <row r="238" spans="2:65" s="12" customFormat="1" ht="10.199999999999999">
      <c r="B238" s="150"/>
      <c r="D238" s="151" t="s">
        <v>189</v>
      </c>
      <c r="E238" s="152" t="s">
        <v>32</v>
      </c>
      <c r="F238" s="153" t="s">
        <v>283</v>
      </c>
      <c r="H238" s="152" t="s">
        <v>32</v>
      </c>
      <c r="I238" s="154"/>
      <c r="L238" s="150"/>
      <c r="M238" s="155"/>
      <c r="T238" s="156"/>
      <c r="AT238" s="152" t="s">
        <v>189</v>
      </c>
      <c r="AU238" s="152" t="s">
        <v>88</v>
      </c>
      <c r="AV238" s="12" t="s">
        <v>86</v>
      </c>
      <c r="AW238" s="12" t="s">
        <v>41</v>
      </c>
      <c r="AX238" s="12" t="s">
        <v>79</v>
      </c>
      <c r="AY238" s="152" t="s">
        <v>178</v>
      </c>
    </row>
    <row r="239" spans="2:65" s="13" customFormat="1" ht="10.199999999999999">
      <c r="B239" s="157"/>
      <c r="D239" s="151" t="s">
        <v>189</v>
      </c>
      <c r="E239" s="158" t="s">
        <v>32</v>
      </c>
      <c r="F239" s="159" t="s">
        <v>4163</v>
      </c>
      <c r="H239" s="160">
        <v>939.12</v>
      </c>
      <c r="I239" s="161"/>
      <c r="L239" s="157"/>
      <c r="M239" s="162"/>
      <c r="T239" s="163"/>
      <c r="AT239" s="158" t="s">
        <v>189</v>
      </c>
      <c r="AU239" s="158" t="s">
        <v>88</v>
      </c>
      <c r="AV239" s="13" t="s">
        <v>88</v>
      </c>
      <c r="AW239" s="13" t="s">
        <v>41</v>
      </c>
      <c r="AX239" s="13" t="s">
        <v>79</v>
      </c>
      <c r="AY239" s="158" t="s">
        <v>178</v>
      </c>
    </row>
    <row r="240" spans="2:65" s="15" customFormat="1" ht="10.199999999999999">
      <c r="B240" s="181"/>
      <c r="D240" s="151" t="s">
        <v>189</v>
      </c>
      <c r="E240" s="182" t="s">
        <v>32</v>
      </c>
      <c r="F240" s="183" t="s">
        <v>474</v>
      </c>
      <c r="H240" s="184">
        <v>939.12</v>
      </c>
      <c r="I240" s="185"/>
      <c r="L240" s="181"/>
      <c r="M240" s="186"/>
      <c r="T240" s="187"/>
      <c r="AT240" s="182" t="s">
        <v>189</v>
      </c>
      <c r="AU240" s="182" t="s">
        <v>88</v>
      </c>
      <c r="AV240" s="15" t="s">
        <v>199</v>
      </c>
      <c r="AW240" s="15" t="s">
        <v>41</v>
      </c>
      <c r="AX240" s="15" t="s">
        <v>79</v>
      </c>
      <c r="AY240" s="182" t="s">
        <v>178</v>
      </c>
    </row>
    <row r="241" spans="2:65" s="14" customFormat="1" ht="10.199999999999999">
      <c r="B241" s="164"/>
      <c r="D241" s="151" t="s">
        <v>189</v>
      </c>
      <c r="E241" s="165" t="s">
        <v>32</v>
      </c>
      <c r="F241" s="166" t="s">
        <v>192</v>
      </c>
      <c r="H241" s="167">
        <v>939.12</v>
      </c>
      <c r="I241" s="168"/>
      <c r="L241" s="164"/>
      <c r="M241" s="169"/>
      <c r="T241" s="170"/>
      <c r="AT241" s="165" t="s">
        <v>189</v>
      </c>
      <c r="AU241" s="165" t="s">
        <v>88</v>
      </c>
      <c r="AV241" s="14" t="s">
        <v>185</v>
      </c>
      <c r="AW241" s="14" t="s">
        <v>41</v>
      </c>
      <c r="AX241" s="14" t="s">
        <v>86</v>
      </c>
      <c r="AY241" s="165" t="s">
        <v>178</v>
      </c>
    </row>
    <row r="242" spans="2:65" s="1" customFormat="1" ht="37.799999999999997" customHeight="1">
      <c r="B242" s="34"/>
      <c r="C242" s="133" t="s">
        <v>336</v>
      </c>
      <c r="D242" s="133" t="s">
        <v>180</v>
      </c>
      <c r="E242" s="134" t="s">
        <v>318</v>
      </c>
      <c r="F242" s="135" t="s">
        <v>319</v>
      </c>
      <c r="G242" s="136" t="s">
        <v>234</v>
      </c>
      <c r="H242" s="137">
        <v>103.2</v>
      </c>
      <c r="I242" s="138"/>
      <c r="J242" s="139">
        <f>ROUND(I242*H242,2)</f>
        <v>0</v>
      </c>
      <c r="K242" s="135" t="s">
        <v>184</v>
      </c>
      <c r="L242" s="34"/>
      <c r="M242" s="140" t="s">
        <v>32</v>
      </c>
      <c r="N242" s="141" t="s">
        <v>50</v>
      </c>
      <c r="P242" s="142">
        <f>O242*H242</f>
        <v>0</v>
      </c>
      <c r="Q242" s="142">
        <v>5.9000000000000003E-4</v>
      </c>
      <c r="R242" s="142">
        <f>Q242*H242</f>
        <v>6.0888000000000005E-2</v>
      </c>
      <c r="S242" s="142">
        <v>0</v>
      </c>
      <c r="T242" s="143">
        <f>S242*H242</f>
        <v>0</v>
      </c>
      <c r="AR242" s="144" t="s">
        <v>185</v>
      </c>
      <c r="AT242" s="144" t="s">
        <v>180</v>
      </c>
      <c r="AU242" s="144" t="s">
        <v>88</v>
      </c>
      <c r="AY242" s="18" t="s">
        <v>178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86</v>
      </c>
      <c r="BK242" s="145">
        <f>ROUND(I242*H242,2)</f>
        <v>0</v>
      </c>
      <c r="BL242" s="18" t="s">
        <v>185</v>
      </c>
      <c r="BM242" s="144" t="s">
        <v>4164</v>
      </c>
    </row>
    <row r="243" spans="2:65" s="1" customFormat="1" ht="10.199999999999999">
      <c r="B243" s="34"/>
      <c r="D243" s="146" t="s">
        <v>187</v>
      </c>
      <c r="F243" s="147" t="s">
        <v>321</v>
      </c>
      <c r="I243" s="148"/>
      <c r="L243" s="34"/>
      <c r="M243" s="149"/>
      <c r="T243" s="55"/>
      <c r="AT243" s="18" t="s">
        <v>187</v>
      </c>
      <c r="AU243" s="18" t="s">
        <v>88</v>
      </c>
    </row>
    <row r="244" spans="2:65" s="12" customFormat="1" ht="10.199999999999999">
      <c r="B244" s="150"/>
      <c r="D244" s="151" t="s">
        <v>189</v>
      </c>
      <c r="E244" s="152" t="s">
        <v>32</v>
      </c>
      <c r="F244" s="153" t="s">
        <v>2027</v>
      </c>
      <c r="H244" s="152" t="s">
        <v>32</v>
      </c>
      <c r="I244" s="154"/>
      <c r="L244" s="150"/>
      <c r="M244" s="155"/>
      <c r="T244" s="156"/>
      <c r="AT244" s="152" t="s">
        <v>189</v>
      </c>
      <c r="AU244" s="152" t="s">
        <v>88</v>
      </c>
      <c r="AV244" s="12" t="s">
        <v>86</v>
      </c>
      <c r="AW244" s="12" t="s">
        <v>41</v>
      </c>
      <c r="AX244" s="12" t="s">
        <v>79</v>
      </c>
      <c r="AY244" s="152" t="s">
        <v>178</v>
      </c>
    </row>
    <row r="245" spans="2:65" s="12" customFormat="1" ht="10.199999999999999">
      <c r="B245" s="150"/>
      <c r="D245" s="151" t="s">
        <v>189</v>
      </c>
      <c r="E245" s="152" t="s">
        <v>32</v>
      </c>
      <c r="F245" s="153" t="s">
        <v>3821</v>
      </c>
      <c r="H245" s="152" t="s">
        <v>32</v>
      </c>
      <c r="I245" s="154"/>
      <c r="L245" s="150"/>
      <c r="M245" s="155"/>
      <c r="T245" s="156"/>
      <c r="AT245" s="152" t="s">
        <v>189</v>
      </c>
      <c r="AU245" s="152" t="s">
        <v>88</v>
      </c>
      <c r="AV245" s="12" t="s">
        <v>86</v>
      </c>
      <c r="AW245" s="12" t="s">
        <v>41</v>
      </c>
      <c r="AX245" s="12" t="s">
        <v>79</v>
      </c>
      <c r="AY245" s="152" t="s">
        <v>178</v>
      </c>
    </row>
    <row r="246" spans="2:65" s="12" customFormat="1" ht="10.199999999999999">
      <c r="B246" s="150"/>
      <c r="D246" s="151" t="s">
        <v>189</v>
      </c>
      <c r="E246" s="152" t="s">
        <v>32</v>
      </c>
      <c r="F246" s="153" t="s">
        <v>4115</v>
      </c>
      <c r="H246" s="152" t="s">
        <v>32</v>
      </c>
      <c r="I246" s="154"/>
      <c r="L246" s="150"/>
      <c r="M246" s="155"/>
      <c r="T246" s="156"/>
      <c r="AT246" s="152" t="s">
        <v>189</v>
      </c>
      <c r="AU246" s="152" t="s">
        <v>88</v>
      </c>
      <c r="AV246" s="12" t="s">
        <v>86</v>
      </c>
      <c r="AW246" s="12" t="s">
        <v>41</v>
      </c>
      <c r="AX246" s="12" t="s">
        <v>79</v>
      </c>
      <c r="AY246" s="152" t="s">
        <v>178</v>
      </c>
    </row>
    <row r="247" spans="2:65" s="12" customFormat="1" ht="10.199999999999999">
      <c r="B247" s="150"/>
      <c r="D247" s="151" t="s">
        <v>189</v>
      </c>
      <c r="E247" s="152" t="s">
        <v>32</v>
      </c>
      <c r="F247" s="153" t="s">
        <v>280</v>
      </c>
      <c r="H247" s="152" t="s">
        <v>32</v>
      </c>
      <c r="I247" s="154"/>
      <c r="L247" s="150"/>
      <c r="M247" s="155"/>
      <c r="T247" s="156"/>
      <c r="AT247" s="152" t="s">
        <v>189</v>
      </c>
      <c r="AU247" s="152" t="s">
        <v>88</v>
      </c>
      <c r="AV247" s="12" t="s">
        <v>86</v>
      </c>
      <c r="AW247" s="12" t="s">
        <v>41</v>
      </c>
      <c r="AX247" s="12" t="s">
        <v>79</v>
      </c>
      <c r="AY247" s="152" t="s">
        <v>178</v>
      </c>
    </row>
    <row r="248" spans="2:65" s="12" customFormat="1" ht="10.199999999999999">
      <c r="B248" s="150"/>
      <c r="D248" s="151" t="s">
        <v>189</v>
      </c>
      <c r="E248" s="152" t="s">
        <v>32</v>
      </c>
      <c r="F248" s="153" t="s">
        <v>283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3" customFormat="1" ht="10.199999999999999">
      <c r="B249" s="157"/>
      <c r="D249" s="151" t="s">
        <v>189</v>
      </c>
      <c r="E249" s="158" t="s">
        <v>32</v>
      </c>
      <c r="F249" s="159" t="s">
        <v>4165</v>
      </c>
      <c r="H249" s="160">
        <v>103.2</v>
      </c>
      <c r="I249" s="161"/>
      <c r="L249" s="157"/>
      <c r="M249" s="162"/>
      <c r="T249" s="163"/>
      <c r="AT249" s="158" t="s">
        <v>189</v>
      </c>
      <c r="AU249" s="158" t="s">
        <v>88</v>
      </c>
      <c r="AV249" s="13" t="s">
        <v>88</v>
      </c>
      <c r="AW249" s="13" t="s">
        <v>41</v>
      </c>
      <c r="AX249" s="13" t="s">
        <v>79</v>
      </c>
      <c r="AY249" s="158" t="s">
        <v>178</v>
      </c>
    </row>
    <row r="250" spans="2:65" s="15" customFormat="1" ht="10.199999999999999">
      <c r="B250" s="181"/>
      <c r="D250" s="151" t="s">
        <v>189</v>
      </c>
      <c r="E250" s="182" t="s">
        <v>32</v>
      </c>
      <c r="F250" s="183" t="s">
        <v>479</v>
      </c>
      <c r="H250" s="184">
        <v>103.2</v>
      </c>
      <c r="I250" s="185"/>
      <c r="L250" s="181"/>
      <c r="M250" s="186"/>
      <c r="T250" s="187"/>
      <c r="AT250" s="182" t="s">
        <v>189</v>
      </c>
      <c r="AU250" s="182" t="s">
        <v>88</v>
      </c>
      <c r="AV250" s="15" t="s">
        <v>199</v>
      </c>
      <c r="AW250" s="15" t="s">
        <v>41</v>
      </c>
      <c r="AX250" s="15" t="s">
        <v>79</v>
      </c>
      <c r="AY250" s="182" t="s">
        <v>178</v>
      </c>
    </row>
    <row r="251" spans="2:65" s="14" customFormat="1" ht="10.199999999999999">
      <c r="B251" s="164"/>
      <c r="D251" s="151" t="s">
        <v>189</v>
      </c>
      <c r="E251" s="165" t="s">
        <v>32</v>
      </c>
      <c r="F251" s="166" t="s">
        <v>192</v>
      </c>
      <c r="H251" s="167">
        <v>103.2</v>
      </c>
      <c r="I251" s="168"/>
      <c r="L251" s="164"/>
      <c r="M251" s="169"/>
      <c r="T251" s="170"/>
      <c r="AT251" s="165" t="s">
        <v>189</v>
      </c>
      <c r="AU251" s="165" t="s">
        <v>88</v>
      </c>
      <c r="AV251" s="14" t="s">
        <v>185</v>
      </c>
      <c r="AW251" s="14" t="s">
        <v>41</v>
      </c>
      <c r="AX251" s="14" t="s">
        <v>86</v>
      </c>
      <c r="AY251" s="165" t="s">
        <v>178</v>
      </c>
    </row>
    <row r="252" spans="2:65" s="1" customFormat="1" ht="37.799999999999997" customHeight="1">
      <c r="B252" s="34"/>
      <c r="C252" s="133" t="s">
        <v>7</v>
      </c>
      <c r="D252" s="133" t="s">
        <v>180</v>
      </c>
      <c r="E252" s="134" t="s">
        <v>325</v>
      </c>
      <c r="F252" s="135" t="s">
        <v>326</v>
      </c>
      <c r="G252" s="136" t="s">
        <v>234</v>
      </c>
      <c r="H252" s="137">
        <v>939.12</v>
      </c>
      <c r="I252" s="138"/>
      <c r="J252" s="139">
        <f>ROUND(I252*H252,2)</f>
        <v>0</v>
      </c>
      <c r="K252" s="135" t="s">
        <v>184</v>
      </c>
      <c r="L252" s="34"/>
      <c r="M252" s="140" t="s">
        <v>32</v>
      </c>
      <c r="N252" s="141" t="s">
        <v>50</v>
      </c>
      <c r="P252" s="142">
        <f>O252*H252</f>
        <v>0</v>
      </c>
      <c r="Q252" s="142">
        <v>0</v>
      </c>
      <c r="R252" s="142">
        <f>Q252*H252</f>
        <v>0</v>
      </c>
      <c r="S252" s="142">
        <v>0</v>
      </c>
      <c r="T252" s="143">
        <f>S252*H252</f>
        <v>0</v>
      </c>
      <c r="AR252" s="144" t="s">
        <v>185</v>
      </c>
      <c r="AT252" s="144" t="s">
        <v>180</v>
      </c>
      <c r="AU252" s="144" t="s">
        <v>88</v>
      </c>
      <c r="AY252" s="18" t="s">
        <v>178</v>
      </c>
      <c r="BE252" s="145">
        <f>IF(N252="základní",J252,0)</f>
        <v>0</v>
      </c>
      <c r="BF252" s="145">
        <f>IF(N252="snížená",J252,0)</f>
        <v>0</v>
      </c>
      <c r="BG252" s="145">
        <f>IF(N252="zákl. přenesená",J252,0)</f>
        <v>0</v>
      </c>
      <c r="BH252" s="145">
        <f>IF(N252="sníž. přenesená",J252,0)</f>
        <v>0</v>
      </c>
      <c r="BI252" s="145">
        <f>IF(N252="nulová",J252,0)</f>
        <v>0</v>
      </c>
      <c r="BJ252" s="18" t="s">
        <v>86</v>
      </c>
      <c r="BK252" s="145">
        <f>ROUND(I252*H252,2)</f>
        <v>0</v>
      </c>
      <c r="BL252" s="18" t="s">
        <v>185</v>
      </c>
      <c r="BM252" s="144" t="s">
        <v>4166</v>
      </c>
    </row>
    <row r="253" spans="2:65" s="1" customFormat="1" ht="10.199999999999999">
      <c r="B253" s="34"/>
      <c r="D253" s="146" t="s">
        <v>187</v>
      </c>
      <c r="F253" s="147" t="s">
        <v>328</v>
      </c>
      <c r="I253" s="148"/>
      <c r="L253" s="34"/>
      <c r="M253" s="149"/>
      <c r="T253" s="55"/>
      <c r="AT253" s="18" t="s">
        <v>187</v>
      </c>
      <c r="AU253" s="18" t="s">
        <v>88</v>
      </c>
    </row>
    <row r="254" spans="2:65" s="13" customFormat="1" ht="10.199999999999999">
      <c r="B254" s="157"/>
      <c r="D254" s="151" t="s">
        <v>189</v>
      </c>
      <c r="E254" s="158" t="s">
        <v>32</v>
      </c>
      <c r="F254" s="159" t="s">
        <v>4167</v>
      </c>
      <c r="H254" s="160">
        <v>939.12</v>
      </c>
      <c r="I254" s="161"/>
      <c r="L254" s="157"/>
      <c r="M254" s="162"/>
      <c r="T254" s="163"/>
      <c r="AT254" s="158" t="s">
        <v>189</v>
      </c>
      <c r="AU254" s="158" t="s">
        <v>88</v>
      </c>
      <c r="AV254" s="13" t="s">
        <v>88</v>
      </c>
      <c r="AW254" s="13" t="s">
        <v>41</v>
      </c>
      <c r="AX254" s="13" t="s">
        <v>86</v>
      </c>
      <c r="AY254" s="158" t="s">
        <v>178</v>
      </c>
    </row>
    <row r="255" spans="2:65" s="1" customFormat="1" ht="37.799999999999997" customHeight="1">
      <c r="B255" s="34"/>
      <c r="C255" s="133" t="s">
        <v>352</v>
      </c>
      <c r="D255" s="133" t="s">
        <v>180</v>
      </c>
      <c r="E255" s="134" t="s">
        <v>331</v>
      </c>
      <c r="F255" s="135" t="s">
        <v>332</v>
      </c>
      <c r="G255" s="136" t="s">
        <v>234</v>
      </c>
      <c r="H255" s="137">
        <v>103.2</v>
      </c>
      <c r="I255" s="138"/>
      <c r="J255" s="139">
        <f>ROUND(I255*H255,2)</f>
        <v>0</v>
      </c>
      <c r="K255" s="135" t="s">
        <v>184</v>
      </c>
      <c r="L255" s="34"/>
      <c r="M255" s="140" t="s">
        <v>32</v>
      </c>
      <c r="N255" s="141" t="s">
        <v>50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185</v>
      </c>
      <c r="AT255" s="144" t="s">
        <v>180</v>
      </c>
      <c r="AU255" s="144" t="s">
        <v>88</v>
      </c>
      <c r="AY255" s="18" t="s">
        <v>178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86</v>
      </c>
      <c r="BK255" s="145">
        <f>ROUND(I255*H255,2)</f>
        <v>0</v>
      </c>
      <c r="BL255" s="18" t="s">
        <v>185</v>
      </c>
      <c r="BM255" s="144" t="s">
        <v>4168</v>
      </c>
    </row>
    <row r="256" spans="2:65" s="1" customFormat="1" ht="10.199999999999999">
      <c r="B256" s="34"/>
      <c r="D256" s="146" t="s">
        <v>187</v>
      </c>
      <c r="F256" s="147" t="s">
        <v>334</v>
      </c>
      <c r="I256" s="148"/>
      <c r="L256" s="34"/>
      <c r="M256" s="149"/>
      <c r="T256" s="55"/>
      <c r="AT256" s="18" t="s">
        <v>187</v>
      </c>
      <c r="AU256" s="18" t="s">
        <v>88</v>
      </c>
    </row>
    <row r="257" spans="2:65" s="13" customFormat="1" ht="10.199999999999999">
      <c r="B257" s="157"/>
      <c r="D257" s="151" t="s">
        <v>189</v>
      </c>
      <c r="E257" s="158" t="s">
        <v>32</v>
      </c>
      <c r="F257" s="159" t="s">
        <v>4169</v>
      </c>
      <c r="H257" s="160">
        <v>103.2</v>
      </c>
      <c r="I257" s="161"/>
      <c r="L257" s="157"/>
      <c r="M257" s="162"/>
      <c r="T257" s="163"/>
      <c r="AT257" s="158" t="s">
        <v>189</v>
      </c>
      <c r="AU257" s="158" t="s">
        <v>88</v>
      </c>
      <c r="AV257" s="13" t="s">
        <v>88</v>
      </c>
      <c r="AW257" s="13" t="s">
        <v>41</v>
      </c>
      <c r="AX257" s="13" t="s">
        <v>86</v>
      </c>
      <c r="AY257" s="158" t="s">
        <v>178</v>
      </c>
    </row>
    <row r="258" spans="2:65" s="1" customFormat="1" ht="62.7" customHeight="1">
      <c r="B258" s="34"/>
      <c r="C258" s="133" t="s">
        <v>359</v>
      </c>
      <c r="D258" s="133" t="s">
        <v>180</v>
      </c>
      <c r="E258" s="134" t="s">
        <v>337</v>
      </c>
      <c r="F258" s="135" t="s">
        <v>338</v>
      </c>
      <c r="G258" s="136" t="s">
        <v>277</v>
      </c>
      <c r="H258" s="137">
        <v>316.13400000000001</v>
      </c>
      <c r="I258" s="138"/>
      <c r="J258" s="139">
        <f>ROUND(I258*H258,2)</f>
        <v>0</v>
      </c>
      <c r="K258" s="135" t="s">
        <v>184</v>
      </c>
      <c r="L258" s="34"/>
      <c r="M258" s="140" t="s">
        <v>32</v>
      </c>
      <c r="N258" s="141" t="s">
        <v>50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185</v>
      </c>
      <c r="AT258" s="144" t="s">
        <v>180</v>
      </c>
      <c r="AU258" s="144" t="s">
        <v>88</v>
      </c>
      <c r="AY258" s="18" t="s">
        <v>178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86</v>
      </c>
      <c r="BK258" s="145">
        <f>ROUND(I258*H258,2)</f>
        <v>0</v>
      </c>
      <c r="BL258" s="18" t="s">
        <v>185</v>
      </c>
      <c r="BM258" s="144" t="s">
        <v>4170</v>
      </c>
    </row>
    <row r="259" spans="2:65" s="1" customFormat="1" ht="10.199999999999999">
      <c r="B259" s="34"/>
      <c r="D259" s="146" t="s">
        <v>187</v>
      </c>
      <c r="F259" s="147" t="s">
        <v>340</v>
      </c>
      <c r="I259" s="148"/>
      <c r="L259" s="34"/>
      <c r="M259" s="149"/>
      <c r="T259" s="55"/>
      <c r="AT259" s="18" t="s">
        <v>187</v>
      </c>
      <c r="AU259" s="18" t="s">
        <v>88</v>
      </c>
    </row>
    <row r="260" spans="2:65" s="12" customFormat="1" ht="20.399999999999999">
      <c r="B260" s="150"/>
      <c r="D260" s="151" t="s">
        <v>189</v>
      </c>
      <c r="E260" s="152" t="s">
        <v>32</v>
      </c>
      <c r="F260" s="153" t="s">
        <v>2063</v>
      </c>
      <c r="H260" s="152" t="s">
        <v>32</v>
      </c>
      <c r="I260" s="154"/>
      <c r="L260" s="150"/>
      <c r="M260" s="155"/>
      <c r="T260" s="156"/>
      <c r="AT260" s="152" t="s">
        <v>189</v>
      </c>
      <c r="AU260" s="152" t="s">
        <v>88</v>
      </c>
      <c r="AV260" s="12" t="s">
        <v>86</v>
      </c>
      <c r="AW260" s="12" t="s">
        <v>41</v>
      </c>
      <c r="AX260" s="12" t="s">
        <v>79</v>
      </c>
      <c r="AY260" s="152" t="s">
        <v>178</v>
      </c>
    </row>
    <row r="261" spans="2:65" s="13" customFormat="1" ht="10.199999999999999">
      <c r="B261" s="157"/>
      <c r="D261" s="151" t="s">
        <v>189</v>
      </c>
      <c r="E261" s="158" t="s">
        <v>32</v>
      </c>
      <c r="F261" s="159" t="s">
        <v>4171</v>
      </c>
      <c r="H261" s="160">
        <v>276.97199999999998</v>
      </c>
      <c r="I261" s="161"/>
      <c r="L261" s="157"/>
      <c r="M261" s="162"/>
      <c r="T261" s="163"/>
      <c r="AT261" s="158" t="s">
        <v>189</v>
      </c>
      <c r="AU261" s="158" t="s">
        <v>88</v>
      </c>
      <c r="AV261" s="13" t="s">
        <v>88</v>
      </c>
      <c r="AW261" s="13" t="s">
        <v>41</v>
      </c>
      <c r="AX261" s="13" t="s">
        <v>79</v>
      </c>
      <c r="AY261" s="158" t="s">
        <v>178</v>
      </c>
    </row>
    <row r="262" spans="2:65" s="12" customFormat="1" ht="20.399999999999999">
      <c r="B262" s="150"/>
      <c r="D262" s="151" t="s">
        <v>189</v>
      </c>
      <c r="E262" s="152" t="s">
        <v>32</v>
      </c>
      <c r="F262" s="153" t="s">
        <v>4172</v>
      </c>
      <c r="H262" s="152" t="s">
        <v>32</v>
      </c>
      <c r="I262" s="154"/>
      <c r="L262" s="150"/>
      <c r="M262" s="155"/>
      <c r="T262" s="156"/>
      <c r="AT262" s="152" t="s">
        <v>189</v>
      </c>
      <c r="AU262" s="152" t="s">
        <v>88</v>
      </c>
      <c r="AV262" s="12" t="s">
        <v>86</v>
      </c>
      <c r="AW262" s="12" t="s">
        <v>41</v>
      </c>
      <c r="AX262" s="12" t="s">
        <v>79</v>
      </c>
      <c r="AY262" s="152" t="s">
        <v>178</v>
      </c>
    </row>
    <row r="263" spans="2:65" s="13" customFormat="1" ht="10.199999999999999">
      <c r="B263" s="157"/>
      <c r="D263" s="151" t="s">
        <v>189</v>
      </c>
      <c r="E263" s="158" t="s">
        <v>32</v>
      </c>
      <c r="F263" s="159" t="s">
        <v>4173</v>
      </c>
      <c r="H263" s="160">
        <v>39.161999999999999</v>
      </c>
      <c r="I263" s="161"/>
      <c r="L263" s="157"/>
      <c r="M263" s="162"/>
      <c r="T263" s="163"/>
      <c r="AT263" s="158" t="s">
        <v>189</v>
      </c>
      <c r="AU263" s="158" t="s">
        <v>88</v>
      </c>
      <c r="AV263" s="13" t="s">
        <v>88</v>
      </c>
      <c r="AW263" s="13" t="s">
        <v>41</v>
      </c>
      <c r="AX263" s="13" t="s">
        <v>79</v>
      </c>
      <c r="AY263" s="158" t="s">
        <v>178</v>
      </c>
    </row>
    <row r="264" spans="2:65" s="14" customFormat="1" ht="10.199999999999999">
      <c r="B264" s="164"/>
      <c r="D264" s="151" t="s">
        <v>189</v>
      </c>
      <c r="E264" s="165" t="s">
        <v>32</v>
      </c>
      <c r="F264" s="166" t="s">
        <v>192</v>
      </c>
      <c r="H264" s="167">
        <v>316.13400000000001</v>
      </c>
      <c r="I264" s="168"/>
      <c r="L264" s="164"/>
      <c r="M264" s="169"/>
      <c r="T264" s="170"/>
      <c r="AT264" s="165" t="s">
        <v>189</v>
      </c>
      <c r="AU264" s="165" t="s">
        <v>88</v>
      </c>
      <c r="AV264" s="14" t="s">
        <v>185</v>
      </c>
      <c r="AW264" s="14" t="s">
        <v>41</v>
      </c>
      <c r="AX264" s="14" t="s">
        <v>86</v>
      </c>
      <c r="AY264" s="165" t="s">
        <v>178</v>
      </c>
    </row>
    <row r="265" spans="2:65" s="1" customFormat="1" ht="62.7" customHeight="1">
      <c r="B265" s="34"/>
      <c r="C265" s="133" t="s">
        <v>366</v>
      </c>
      <c r="D265" s="133" t="s">
        <v>180</v>
      </c>
      <c r="E265" s="134" t="s">
        <v>345</v>
      </c>
      <c r="F265" s="135" t="s">
        <v>346</v>
      </c>
      <c r="G265" s="136" t="s">
        <v>277</v>
      </c>
      <c r="H265" s="137">
        <v>237.81</v>
      </c>
      <c r="I265" s="138"/>
      <c r="J265" s="139">
        <f>ROUND(I265*H265,2)</f>
        <v>0</v>
      </c>
      <c r="K265" s="135" t="s">
        <v>184</v>
      </c>
      <c r="L265" s="34"/>
      <c r="M265" s="140" t="s">
        <v>32</v>
      </c>
      <c r="N265" s="141" t="s">
        <v>50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185</v>
      </c>
      <c r="AT265" s="144" t="s">
        <v>180</v>
      </c>
      <c r="AU265" s="144" t="s">
        <v>88</v>
      </c>
      <c r="AY265" s="18" t="s">
        <v>178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86</v>
      </c>
      <c r="BK265" s="145">
        <f>ROUND(I265*H265,2)</f>
        <v>0</v>
      </c>
      <c r="BL265" s="18" t="s">
        <v>185</v>
      </c>
      <c r="BM265" s="144" t="s">
        <v>4174</v>
      </c>
    </row>
    <row r="266" spans="2:65" s="1" customFormat="1" ht="10.199999999999999">
      <c r="B266" s="34"/>
      <c r="D266" s="146" t="s">
        <v>187</v>
      </c>
      <c r="F266" s="147" t="s">
        <v>348</v>
      </c>
      <c r="I266" s="148"/>
      <c r="L266" s="34"/>
      <c r="M266" s="149"/>
      <c r="T266" s="55"/>
      <c r="AT266" s="18" t="s">
        <v>187</v>
      </c>
      <c r="AU266" s="18" t="s">
        <v>88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349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3" customFormat="1" ht="10.199999999999999">
      <c r="B268" s="157"/>
      <c r="D268" s="151" t="s">
        <v>189</v>
      </c>
      <c r="E268" s="158" t="s">
        <v>32</v>
      </c>
      <c r="F268" s="159" t="s">
        <v>4171</v>
      </c>
      <c r="H268" s="160">
        <v>276.97199999999998</v>
      </c>
      <c r="I268" s="161"/>
      <c r="L268" s="157"/>
      <c r="M268" s="162"/>
      <c r="T268" s="163"/>
      <c r="AT268" s="158" t="s">
        <v>189</v>
      </c>
      <c r="AU268" s="158" t="s">
        <v>88</v>
      </c>
      <c r="AV268" s="13" t="s">
        <v>88</v>
      </c>
      <c r="AW268" s="13" t="s">
        <v>41</v>
      </c>
      <c r="AX268" s="13" t="s">
        <v>79</v>
      </c>
      <c r="AY268" s="158" t="s">
        <v>178</v>
      </c>
    </row>
    <row r="269" spans="2:65" s="13" customFormat="1" ht="10.199999999999999">
      <c r="B269" s="157"/>
      <c r="D269" s="151" t="s">
        <v>189</v>
      </c>
      <c r="E269" s="158" t="s">
        <v>32</v>
      </c>
      <c r="F269" s="159" t="s">
        <v>4175</v>
      </c>
      <c r="H269" s="160">
        <v>-39.161999999999999</v>
      </c>
      <c r="I269" s="161"/>
      <c r="L269" s="157"/>
      <c r="M269" s="162"/>
      <c r="T269" s="163"/>
      <c r="AT269" s="158" t="s">
        <v>189</v>
      </c>
      <c r="AU269" s="158" t="s">
        <v>88</v>
      </c>
      <c r="AV269" s="13" t="s">
        <v>88</v>
      </c>
      <c r="AW269" s="13" t="s">
        <v>41</v>
      </c>
      <c r="AX269" s="13" t="s">
        <v>79</v>
      </c>
      <c r="AY269" s="158" t="s">
        <v>178</v>
      </c>
    </row>
    <row r="270" spans="2:65" s="14" customFormat="1" ht="10.199999999999999">
      <c r="B270" s="164"/>
      <c r="D270" s="151" t="s">
        <v>189</v>
      </c>
      <c r="E270" s="165" t="s">
        <v>32</v>
      </c>
      <c r="F270" s="166" t="s">
        <v>192</v>
      </c>
      <c r="H270" s="167">
        <v>237.81</v>
      </c>
      <c r="I270" s="168"/>
      <c r="L270" s="164"/>
      <c r="M270" s="169"/>
      <c r="T270" s="170"/>
      <c r="AT270" s="165" t="s">
        <v>189</v>
      </c>
      <c r="AU270" s="165" t="s">
        <v>88</v>
      </c>
      <c r="AV270" s="14" t="s">
        <v>185</v>
      </c>
      <c r="AW270" s="14" t="s">
        <v>41</v>
      </c>
      <c r="AX270" s="14" t="s">
        <v>86</v>
      </c>
      <c r="AY270" s="165" t="s">
        <v>178</v>
      </c>
    </row>
    <row r="271" spans="2:65" s="1" customFormat="1" ht="66.75" customHeight="1">
      <c r="B271" s="34"/>
      <c r="C271" s="133" t="s">
        <v>373</v>
      </c>
      <c r="D271" s="133" t="s">
        <v>180</v>
      </c>
      <c r="E271" s="134" t="s">
        <v>353</v>
      </c>
      <c r="F271" s="135" t="s">
        <v>354</v>
      </c>
      <c r="G271" s="136" t="s">
        <v>277</v>
      </c>
      <c r="H271" s="137">
        <v>1189.05</v>
      </c>
      <c r="I271" s="138"/>
      <c r="J271" s="139">
        <f>ROUND(I271*H271,2)</f>
        <v>0</v>
      </c>
      <c r="K271" s="135" t="s">
        <v>184</v>
      </c>
      <c r="L271" s="34"/>
      <c r="M271" s="140" t="s">
        <v>32</v>
      </c>
      <c r="N271" s="141" t="s">
        <v>50</v>
      </c>
      <c r="P271" s="142">
        <f>O271*H271</f>
        <v>0</v>
      </c>
      <c r="Q271" s="142">
        <v>0</v>
      </c>
      <c r="R271" s="142">
        <f>Q271*H271</f>
        <v>0</v>
      </c>
      <c r="S271" s="142">
        <v>0</v>
      </c>
      <c r="T271" s="143">
        <f>S271*H271</f>
        <v>0</v>
      </c>
      <c r="AR271" s="144" t="s">
        <v>185</v>
      </c>
      <c r="AT271" s="144" t="s">
        <v>180</v>
      </c>
      <c r="AU271" s="144" t="s">
        <v>88</v>
      </c>
      <c r="AY271" s="18" t="s">
        <v>178</v>
      </c>
      <c r="BE271" s="145">
        <f>IF(N271="základní",J271,0)</f>
        <v>0</v>
      </c>
      <c r="BF271" s="145">
        <f>IF(N271="snížená",J271,0)</f>
        <v>0</v>
      </c>
      <c r="BG271" s="145">
        <f>IF(N271="zákl. přenesená",J271,0)</f>
        <v>0</v>
      </c>
      <c r="BH271" s="145">
        <f>IF(N271="sníž. přenesená",J271,0)</f>
        <v>0</v>
      </c>
      <c r="BI271" s="145">
        <f>IF(N271="nulová",J271,0)</f>
        <v>0</v>
      </c>
      <c r="BJ271" s="18" t="s">
        <v>86</v>
      </c>
      <c r="BK271" s="145">
        <f>ROUND(I271*H271,2)</f>
        <v>0</v>
      </c>
      <c r="BL271" s="18" t="s">
        <v>185</v>
      </c>
      <c r="BM271" s="144" t="s">
        <v>4176</v>
      </c>
    </row>
    <row r="272" spans="2:65" s="1" customFormat="1" ht="10.199999999999999">
      <c r="B272" s="34"/>
      <c r="D272" s="146" t="s">
        <v>187</v>
      </c>
      <c r="F272" s="147" t="s">
        <v>356</v>
      </c>
      <c r="I272" s="148"/>
      <c r="L272" s="34"/>
      <c r="M272" s="149"/>
      <c r="T272" s="55"/>
      <c r="AT272" s="18" t="s">
        <v>187</v>
      </c>
      <c r="AU272" s="18" t="s">
        <v>88</v>
      </c>
    </row>
    <row r="273" spans="2:65" s="13" customFormat="1" ht="10.199999999999999">
      <c r="B273" s="157"/>
      <c r="D273" s="151" t="s">
        <v>189</v>
      </c>
      <c r="E273" s="158" t="s">
        <v>32</v>
      </c>
      <c r="F273" s="159" t="s">
        <v>4177</v>
      </c>
      <c r="H273" s="160">
        <v>237.81</v>
      </c>
      <c r="I273" s="161"/>
      <c r="L273" s="157"/>
      <c r="M273" s="162"/>
      <c r="T273" s="163"/>
      <c r="AT273" s="158" t="s">
        <v>189</v>
      </c>
      <c r="AU273" s="158" t="s">
        <v>88</v>
      </c>
      <c r="AV273" s="13" t="s">
        <v>88</v>
      </c>
      <c r="AW273" s="13" t="s">
        <v>41</v>
      </c>
      <c r="AX273" s="13" t="s">
        <v>86</v>
      </c>
      <c r="AY273" s="158" t="s">
        <v>178</v>
      </c>
    </row>
    <row r="274" spans="2:65" s="13" customFormat="1" ht="10.199999999999999">
      <c r="B274" s="157"/>
      <c r="D274" s="151" t="s">
        <v>189</v>
      </c>
      <c r="F274" s="159" t="s">
        <v>4178</v>
      </c>
      <c r="H274" s="160">
        <v>1189.05</v>
      </c>
      <c r="I274" s="161"/>
      <c r="L274" s="157"/>
      <c r="M274" s="162"/>
      <c r="T274" s="163"/>
      <c r="AT274" s="158" t="s">
        <v>189</v>
      </c>
      <c r="AU274" s="158" t="s">
        <v>88</v>
      </c>
      <c r="AV274" s="13" t="s">
        <v>88</v>
      </c>
      <c r="AW274" s="13" t="s">
        <v>4</v>
      </c>
      <c r="AX274" s="13" t="s">
        <v>86</v>
      </c>
      <c r="AY274" s="158" t="s">
        <v>178</v>
      </c>
    </row>
    <row r="275" spans="2:65" s="1" customFormat="1" ht="62.7" customHeight="1">
      <c r="B275" s="34"/>
      <c r="C275" s="133" t="s">
        <v>381</v>
      </c>
      <c r="D275" s="133" t="s">
        <v>180</v>
      </c>
      <c r="E275" s="134" t="s">
        <v>360</v>
      </c>
      <c r="F275" s="135" t="s">
        <v>361</v>
      </c>
      <c r="G275" s="136" t="s">
        <v>277</v>
      </c>
      <c r="H275" s="137">
        <v>184.648</v>
      </c>
      <c r="I275" s="138"/>
      <c r="J275" s="139">
        <f>ROUND(I275*H275,2)</f>
        <v>0</v>
      </c>
      <c r="K275" s="135" t="s">
        <v>184</v>
      </c>
      <c r="L275" s="34"/>
      <c r="M275" s="140" t="s">
        <v>32</v>
      </c>
      <c r="N275" s="141" t="s">
        <v>50</v>
      </c>
      <c r="P275" s="142">
        <f>O275*H275</f>
        <v>0</v>
      </c>
      <c r="Q275" s="142">
        <v>0</v>
      </c>
      <c r="R275" s="142">
        <f>Q275*H275</f>
        <v>0</v>
      </c>
      <c r="S275" s="142">
        <v>0</v>
      </c>
      <c r="T275" s="143">
        <f>S275*H275</f>
        <v>0</v>
      </c>
      <c r="AR275" s="144" t="s">
        <v>185</v>
      </c>
      <c r="AT275" s="144" t="s">
        <v>180</v>
      </c>
      <c r="AU275" s="144" t="s">
        <v>88</v>
      </c>
      <c r="AY275" s="18" t="s">
        <v>178</v>
      </c>
      <c r="BE275" s="145">
        <f>IF(N275="základní",J275,0)</f>
        <v>0</v>
      </c>
      <c r="BF275" s="145">
        <f>IF(N275="snížená",J275,0)</f>
        <v>0</v>
      </c>
      <c r="BG275" s="145">
        <f>IF(N275="zákl. přenesená",J275,0)</f>
        <v>0</v>
      </c>
      <c r="BH275" s="145">
        <f>IF(N275="sníž. přenesená",J275,0)</f>
        <v>0</v>
      </c>
      <c r="BI275" s="145">
        <f>IF(N275="nulová",J275,0)</f>
        <v>0</v>
      </c>
      <c r="BJ275" s="18" t="s">
        <v>86</v>
      </c>
      <c r="BK275" s="145">
        <f>ROUND(I275*H275,2)</f>
        <v>0</v>
      </c>
      <c r="BL275" s="18" t="s">
        <v>185</v>
      </c>
      <c r="BM275" s="144" t="s">
        <v>4179</v>
      </c>
    </row>
    <row r="276" spans="2:65" s="1" customFormat="1" ht="10.199999999999999">
      <c r="B276" s="34"/>
      <c r="D276" s="146" t="s">
        <v>187</v>
      </c>
      <c r="F276" s="147" t="s">
        <v>363</v>
      </c>
      <c r="I276" s="148"/>
      <c r="L276" s="34"/>
      <c r="M276" s="149"/>
      <c r="T276" s="55"/>
      <c r="AT276" s="18" t="s">
        <v>187</v>
      </c>
      <c r="AU276" s="18" t="s">
        <v>88</v>
      </c>
    </row>
    <row r="277" spans="2:65" s="12" customFormat="1" ht="10.199999999999999">
      <c r="B277" s="150"/>
      <c r="D277" s="151" t="s">
        <v>189</v>
      </c>
      <c r="E277" s="152" t="s">
        <v>32</v>
      </c>
      <c r="F277" s="153" t="s">
        <v>4180</v>
      </c>
      <c r="H277" s="152" t="s">
        <v>32</v>
      </c>
      <c r="I277" s="154"/>
      <c r="L277" s="150"/>
      <c r="M277" s="155"/>
      <c r="T277" s="156"/>
      <c r="AT277" s="152" t="s">
        <v>189</v>
      </c>
      <c r="AU277" s="152" t="s">
        <v>88</v>
      </c>
      <c r="AV277" s="12" t="s">
        <v>86</v>
      </c>
      <c r="AW277" s="12" t="s">
        <v>41</v>
      </c>
      <c r="AX277" s="12" t="s">
        <v>79</v>
      </c>
      <c r="AY277" s="152" t="s">
        <v>178</v>
      </c>
    </row>
    <row r="278" spans="2:65" s="13" customFormat="1" ht="10.199999999999999">
      <c r="B278" s="157"/>
      <c r="D278" s="151" t="s">
        <v>189</v>
      </c>
      <c r="E278" s="158" t="s">
        <v>32</v>
      </c>
      <c r="F278" s="159" t="s">
        <v>4181</v>
      </c>
      <c r="H278" s="160">
        <v>92.323999999999998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41</v>
      </c>
      <c r="AX278" s="13" t="s">
        <v>79</v>
      </c>
      <c r="AY278" s="158" t="s">
        <v>178</v>
      </c>
    </row>
    <row r="279" spans="2:65" s="13" customFormat="1" ht="10.199999999999999">
      <c r="B279" s="157"/>
      <c r="D279" s="151" t="s">
        <v>189</v>
      </c>
      <c r="E279" s="158" t="s">
        <v>32</v>
      </c>
      <c r="F279" s="159" t="s">
        <v>4182</v>
      </c>
      <c r="H279" s="160">
        <v>92.323999999999998</v>
      </c>
      <c r="I279" s="161"/>
      <c r="L279" s="157"/>
      <c r="M279" s="162"/>
      <c r="T279" s="163"/>
      <c r="AT279" s="158" t="s">
        <v>189</v>
      </c>
      <c r="AU279" s="158" t="s">
        <v>88</v>
      </c>
      <c r="AV279" s="13" t="s">
        <v>88</v>
      </c>
      <c r="AW279" s="13" t="s">
        <v>41</v>
      </c>
      <c r="AX279" s="13" t="s">
        <v>79</v>
      </c>
      <c r="AY279" s="158" t="s">
        <v>178</v>
      </c>
    </row>
    <row r="280" spans="2:65" s="14" customFormat="1" ht="10.199999999999999">
      <c r="B280" s="164"/>
      <c r="D280" s="151" t="s">
        <v>189</v>
      </c>
      <c r="E280" s="165" t="s">
        <v>32</v>
      </c>
      <c r="F280" s="166" t="s">
        <v>192</v>
      </c>
      <c r="H280" s="167">
        <v>184.648</v>
      </c>
      <c r="I280" s="168"/>
      <c r="L280" s="164"/>
      <c r="M280" s="169"/>
      <c r="T280" s="170"/>
      <c r="AT280" s="165" t="s">
        <v>189</v>
      </c>
      <c r="AU280" s="165" t="s">
        <v>88</v>
      </c>
      <c r="AV280" s="14" t="s">
        <v>185</v>
      </c>
      <c r="AW280" s="14" t="s">
        <v>41</v>
      </c>
      <c r="AX280" s="14" t="s">
        <v>86</v>
      </c>
      <c r="AY280" s="165" t="s">
        <v>178</v>
      </c>
    </row>
    <row r="281" spans="2:65" s="1" customFormat="1" ht="66.75" customHeight="1">
      <c r="B281" s="34"/>
      <c r="C281" s="133" t="s">
        <v>388</v>
      </c>
      <c r="D281" s="133" t="s">
        <v>180</v>
      </c>
      <c r="E281" s="134" t="s">
        <v>367</v>
      </c>
      <c r="F281" s="135" t="s">
        <v>368</v>
      </c>
      <c r="G281" s="136" t="s">
        <v>277</v>
      </c>
      <c r="H281" s="137">
        <v>923.24</v>
      </c>
      <c r="I281" s="138"/>
      <c r="J281" s="139">
        <f>ROUND(I281*H281,2)</f>
        <v>0</v>
      </c>
      <c r="K281" s="135" t="s">
        <v>184</v>
      </c>
      <c r="L281" s="34"/>
      <c r="M281" s="140" t="s">
        <v>32</v>
      </c>
      <c r="N281" s="141" t="s">
        <v>50</v>
      </c>
      <c r="P281" s="142">
        <f>O281*H281</f>
        <v>0</v>
      </c>
      <c r="Q281" s="142">
        <v>0</v>
      </c>
      <c r="R281" s="142">
        <f>Q281*H281</f>
        <v>0</v>
      </c>
      <c r="S281" s="142">
        <v>0</v>
      </c>
      <c r="T281" s="143">
        <f>S281*H281</f>
        <v>0</v>
      </c>
      <c r="AR281" s="144" t="s">
        <v>185</v>
      </c>
      <c r="AT281" s="144" t="s">
        <v>180</v>
      </c>
      <c r="AU281" s="144" t="s">
        <v>88</v>
      </c>
      <c r="AY281" s="18" t="s">
        <v>178</v>
      </c>
      <c r="BE281" s="145">
        <f>IF(N281="základní",J281,0)</f>
        <v>0</v>
      </c>
      <c r="BF281" s="145">
        <f>IF(N281="snížená",J281,0)</f>
        <v>0</v>
      </c>
      <c r="BG281" s="145">
        <f>IF(N281="zákl. přenesená",J281,0)</f>
        <v>0</v>
      </c>
      <c r="BH281" s="145">
        <f>IF(N281="sníž. přenesená",J281,0)</f>
        <v>0</v>
      </c>
      <c r="BI281" s="145">
        <f>IF(N281="nulová",J281,0)</f>
        <v>0</v>
      </c>
      <c r="BJ281" s="18" t="s">
        <v>86</v>
      </c>
      <c r="BK281" s="145">
        <f>ROUND(I281*H281,2)</f>
        <v>0</v>
      </c>
      <c r="BL281" s="18" t="s">
        <v>185</v>
      </c>
      <c r="BM281" s="144" t="s">
        <v>4183</v>
      </c>
    </row>
    <row r="282" spans="2:65" s="1" customFormat="1" ht="10.199999999999999">
      <c r="B282" s="34"/>
      <c r="D282" s="146" t="s">
        <v>187</v>
      </c>
      <c r="F282" s="147" t="s">
        <v>370</v>
      </c>
      <c r="I282" s="148"/>
      <c r="L282" s="34"/>
      <c r="M282" s="149"/>
      <c r="T282" s="55"/>
      <c r="AT282" s="18" t="s">
        <v>187</v>
      </c>
      <c r="AU282" s="18" t="s">
        <v>88</v>
      </c>
    </row>
    <row r="283" spans="2:65" s="13" customFormat="1" ht="10.199999999999999">
      <c r="B283" s="157"/>
      <c r="D283" s="151" t="s">
        <v>189</v>
      </c>
      <c r="E283" s="158" t="s">
        <v>32</v>
      </c>
      <c r="F283" s="159" t="s">
        <v>4184</v>
      </c>
      <c r="H283" s="160">
        <v>184.648</v>
      </c>
      <c r="I283" s="161"/>
      <c r="L283" s="157"/>
      <c r="M283" s="162"/>
      <c r="T283" s="163"/>
      <c r="AT283" s="158" t="s">
        <v>189</v>
      </c>
      <c r="AU283" s="158" t="s">
        <v>88</v>
      </c>
      <c r="AV283" s="13" t="s">
        <v>88</v>
      </c>
      <c r="AW283" s="13" t="s">
        <v>41</v>
      </c>
      <c r="AX283" s="13" t="s">
        <v>86</v>
      </c>
      <c r="AY283" s="158" t="s">
        <v>178</v>
      </c>
    </row>
    <row r="284" spans="2:65" s="13" customFormat="1" ht="10.199999999999999">
      <c r="B284" s="157"/>
      <c r="D284" s="151" t="s">
        <v>189</v>
      </c>
      <c r="F284" s="159" t="s">
        <v>4185</v>
      </c>
      <c r="H284" s="160">
        <v>923.24</v>
      </c>
      <c r="I284" s="161"/>
      <c r="L284" s="157"/>
      <c r="M284" s="162"/>
      <c r="T284" s="163"/>
      <c r="AT284" s="158" t="s">
        <v>189</v>
      </c>
      <c r="AU284" s="158" t="s">
        <v>88</v>
      </c>
      <c r="AV284" s="13" t="s">
        <v>88</v>
      </c>
      <c r="AW284" s="13" t="s">
        <v>4</v>
      </c>
      <c r="AX284" s="13" t="s">
        <v>86</v>
      </c>
      <c r="AY284" s="158" t="s">
        <v>178</v>
      </c>
    </row>
    <row r="285" spans="2:65" s="1" customFormat="1" ht="33" customHeight="1">
      <c r="B285" s="34"/>
      <c r="C285" s="133" t="s">
        <v>397</v>
      </c>
      <c r="D285" s="133" t="s">
        <v>180</v>
      </c>
      <c r="E285" s="134" t="s">
        <v>631</v>
      </c>
      <c r="F285" s="135" t="s">
        <v>375</v>
      </c>
      <c r="G285" s="136" t="s">
        <v>277</v>
      </c>
      <c r="H285" s="137">
        <v>276.97199999999998</v>
      </c>
      <c r="I285" s="138"/>
      <c r="J285" s="139">
        <f>ROUND(I285*H285,2)</f>
        <v>0</v>
      </c>
      <c r="K285" s="135" t="s">
        <v>376</v>
      </c>
      <c r="L285" s="34"/>
      <c r="M285" s="140" t="s">
        <v>32</v>
      </c>
      <c r="N285" s="141" t="s">
        <v>50</v>
      </c>
      <c r="P285" s="142">
        <f>O285*H285</f>
        <v>0</v>
      </c>
      <c r="Q285" s="142">
        <v>0</v>
      </c>
      <c r="R285" s="142">
        <f>Q285*H285</f>
        <v>0</v>
      </c>
      <c r="S285" s="142">
        <v>0</v>
      </c>
      <c r="T285" s="143">
        <f>S285*H285</f>
        <v>0</v>
      </c>
      <c r="AR285" s="144" t="s">
        <v>185</v>
      </c>
      <c r="AT285" s="144" t="s">
        <v>180</v>
      </c>
      <c r="AU285" s="144" t="s">
        <v>88</v>
      </c>
      <c r="AY285" s="18" t="s">
        <v>178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86</v>
      </c>
      <c r="BK285" s="145">
        <f>ROUND(I285*H285,2)</f>
        <v>0</v>
      </c>
      <c r="BL285" s="18" t="s">
        <v>185</v>
      </c>
      <c r="BM285" s="144" t="s">
        <v>4186</v>
      </c>
    </row>
    <row r="286" spans="2:65" s="12" customFormat="1" ht="20.399999999999999">
      <c r="B286" s="150"/>
      <c r="D286" s="151" t="s">
        <v>189</v>
      </c>
      <c r="E286" s="152" t="s">
        <v>32</v>
      </c>
      <c r="F286" s="153" t="s">
        <v>2063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3" customFormat="1" ht="10.199999999999999">
      <c r="B287" s="157"/>
      <c r="D287" s="151" t="s">
        <v>189</v>
      </c>
      <c r="E287" s="158" t="s">
        <v>32</v>
      </c>
      <c r="F287" s="159" t="s">
        <v>4171</v>
      </c>
      <c r="H287" s="160">
        <v>276.97199999999998</v>
      </c>
      <c r="I287" s="161"/>
      <c r="L287" s="157"/>
      <c r="M287" s="162"/>
      <c r="T287" s="163"/>
      <c r="AT287" s="158" t="s">
        <v>189</v>
      </c>
      <c r="AU287" s="158" t="s">
        <v>88</v>
      </c>
      <c r="AV287" s="13" t="s">
        <v>88</v>
      </c>
      <c r="AW287" s="13" t="s">
        <v>41</v>
      </c>
      <c r="AX287" s="13" t="s">
        <v>79</v>
      </c>
      <c r="AY287" s="158" t="s">
        <v>178</v>
      </c>
    </row>
    <row r="288" spans="2:65" s="14" customFormat="1" ht="10.199999999999999">
      <c r="B288" s="164"/>
      <c r="D288" s="151" t="s">
        <v>189</v>
      </c>
      <c r="E288" s="165" t="s">
        <v>32</v>
      </c>
      <c r="F288" s="166" t="s">
        <v>192</v>
      </c>
      <c r="H288" s="167">
        <v>276.97199999999998</v>
      </c>
      <c r="I288" s="168"/>
      <c r="L288" s="164"/>
      <c r="M288" s="169"/>
      <c r="T288" s="170"/>
      <c r="AT288" s="165" t="s">
        <v>189</v>
      </c>
      <c r="AU288" s="165" t="s">
        <v>88</v>
      </c>
      <c r="AV288" s="14" t="s">
        <v>185</v>
      </c>
      <c r="AW288" s="14" t="s">
        <v>41</v>
      </c>
      <c r="AX288" s="14" t="s">
        <v>86</v>
      </c>
      <c r="AY288" s="165" t="s">
        <v>178</v>
      </c>
    </row>
    <row r="289" spans="2:65" s="1" customFormat="1" ht="44.25" customHeight="1">
      <c r="B289" s="34"/>
      <c r="C289" s="133" t="s">
        <v>404</v>
      </c>
      <c r="D289" s="133" t="s">
        <v>180</v>
      </c>
      <c r="E289" s="134" t="s">
        <v>382</v>
      </c>
      <c r="F289" s="135" t="s">
        <v>383</v>
      </c>
      <c r="G289" s="136" t="s">
        <v>277</v>
      </c>
      <c r="H289" s="137">
        <v>276.97199999999998</v>
      </c>
      <c r="I289" s="138"/>
      <c r="J289" s="139">
        <f>ROUND(I289*H289,2)</f>
        <v>0</v>
      </c>
      <c r="K289" s="135" t="s">
        <v>184</v>
      </c>
      <c r="L289" s="34"/>
      <c r="M289" s="140" t="s">
        <v>32</v>
      </c>
      <c r="N289" s="141" t="s">
        <v>50</v>
      </c>
      <c r="P289" s="142">
        <f>O289*H289</f>
        <v>0</v>
      </c>
      <c r="Q289" s="142">
        <v>0</v>
      </c>
      <c r="R289" s="142">
        <f>Q289*H289</f>
        <v>0</v>
      </c>
      <c r="S289" s="142">
        <v>0</v>
      </c>
      <c r="T289" s="143">
        <f>S289*H289</f>
        <v>0</v>
      </c>
      <c r="AR289" s="144" t="s">
        <v>185</v>
      </c>
      <c r="AT289" s="144" t="s">
        <v>180</v>
      </c>
      <c r="AU289" s="144" t="s">
        <v>88</v>
      </c>
      <c r="AY289" s="18" t="s">
        <v>178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86</v>
      </c>
      <c r="BK289" s="145">
        <f>ROUND(I289*H289,2)</f>
        <v>0</v>
      </c>
      <c r="BL289" s="18" t="s">
        <v>185</v>
      </c>
      <c r="BM289" s="144" t="s">
        <v>4187</v>
      </c>
    </row>
    <row r="290" spans="2:65" s="1" customFormat="1" ht="10.199999999999999">
      <c r="B290" s="34"/>
      <c r="D290" s="146" t="s">
        <v>187</v>
      </c>
      <c r="F290" s="147" t="s">
        <v>385</v>
      </c>
      <c r="I290" s="148"/>
      <c r="L290" s="34"/>
      <c r="M290" s="149"/>
      <c r="T290" s="55"/>
      <c r="AT290" s="18" t="s">
        <v>187</v>
      </c>
      <c r="AU290" s="18" t="s">
        <v>88</v>
      </c>
    </row>
    <row r="291" spans="2:65" s="13" customFormat="1" ht="20.399999999999999">
      <c r="B291" s="157"/>
      <c r="D291" s="151" t="s">
        <v>189</v>
      </c>
      <c r="E291" s="158" t="s">
        <v>32</v>
      </c>
      <c r="F291" s="159" t="s">
        <v>4188</v>
      </c>
      <c r="H291" s="160">
        <v>237.81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79</v>
      </c>
      <c r="AY291" s="158" t="s">
        <v>178</v>
      </c>
    </row>
    <row r="292" spans="2:65" s="13" customFormat="1" ht="20.399999999999999">
      <c r="B292" s="157"/>
      <c r="D292" s="151" t="s">
        <v>189</v>
      </c>
      <c r="E292" s="158" t="s">
        <v>32</v>
      </c>
      <c r="F292" s="159" t="s">
        <v>4189</v>
      </c>
      <c r="H292" s="160">
        <v>39.161999999999999</v>
      </c>
      <c r="I292" s="161"/>
      <c r="L292" s="157"/>
      <c r="M292" s="162"/>
      <c r="T292" s="163"/>
      <c r="AT292" s="158" t="s">
        <v>189</v>
      </c>
      <c r="AU292" s="158" t="s">
        <v>88</v>
      </c>
      <c r="AV292" s="13" t="s">
        <v>88</v>
      </c>
      <c r="AW292" s="13" t="s">
        <v>41</v>
      </c>
      <c r="AX292" s="13" t="s">
        <v>79</v>
      </c>
      <c r="AY292" s="158" t="s">
        <v>178</v>
      </c>
    </row>
    <row r="293" spans="2:65" s="14" customFormat="1" ht="10.199999999999999">
      <c r="B293" s="164"/>
      <c r="D293" s="151" t="s">
        <v>189</v>
      </c>
      <c r="E293" s="165" t="s">
        <v>32</v>
      </c>
      <c r="F293" s="166" t="s">
        <v>192</v>
      </c>
      <c r="H293" s="167">
        <v>276.97199999999998</v>
      </c>
      <c r="I293" s="168"/>
      <c r="L293" s="164"/>
      <c r="M293" s="169"/>
      <c r="T293" s="170"/>
      <c r="AT293" s="165" t="s">
        <v>189</v>
      </c>
      <c r="AU293" s="165" t="s">
        <v>88</v>
      </c>
      <c r="AV293" s="14" t="s">
        <v>185</v>
      </c>
      <c r="AW293" s="14" t="s">
        <v>41</v>
      </c>
      <c r="AX293" s="14" t="s">
        <v>86</v>
      </c>
      <c r="AY293" s="165" t="s">
        <v>178</v>
      </c>
    </row>
    <row r="294" spans="2:65" s="1" customFormat="1" ht="55.5" customHeight="1">
      <c r="B294" s="34"/>
      <c r="C294" s="133" t="s">
        <v>412</v>
      </c>
      <c r="D294" s="133" t="s">
        <v>180</v>
      </c>
      <c r="E294" s="134" t="s">
        <v>389</v>
      </c>
      <c r="F294" s="135" t="s">
        <v>390</v>
      </c>
      <c r="G294" s="136" t="s">
        <v>277</v>
      </c>
      <c r="H294" s="137">
        <v>180.404</v>
      </c>
      <c r="I294" s="138"/>
      <c r="J294" s="139">
        <f>ROUND(I294*H294,2)</f>
        <v>0</v>
      </c>
      <c r="K294" s="135" t="s">
        <v>184</v>
      </c>
      <c r="L294" s="34"/>
      <c r="M294" s="140" t="s">
        <v>32</v>
      </c>
      <c r="N294" s="141" t="s">
        <v>50</v>
      </c>
      <c r="P294" s="142">
        <f>O294*H294</f>
        <v>0</v>
      </c>
      <c r="Q294" s="142">
        <v>0</v>
      </c>
      <c r="R294" s="142">
        <f>Q294*H294</f>
        <v>0</v>
      </c>
      <c r="S294" s="142">
        <v>0</v>
      </c>
      <c r="T294" s="143">
        <f>S294*H294</f>
        <v>0</v>
      </c>
      <c r="AR294" s="144" t="s">
        <v>185</v>
      </c>
      <c r="AT294" s="144" t="s">
        <v>180</v>
      </c>
      <c r="AU294" s="144" t="s">
        <v>88</v>
      </c>
      <c r="AY294" s="18" t="s">
        <v>178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86</v>
      </c>
      <c r="BK294" s="145">
        <f>ROUND(I294*H294,2)</f>
        <v>0</v>
      </c>
      <c r="BL294" s="18" t="s">
        <v>185</v>
      </c>
      <c r="BM294" s="144" t="s">
        <v>4190</v>
      </c>
    </row>
    <row r="295" spans="2:65" s="1" customFormat="1" ht="10.199999999999999">
      <c r="B295" s="34"/>
      <c r="D295" s="146" t="s">
        <v>187</v>
      </c>
      <c r="F295" s="147" t="s">
        <v>392</v>
      </c>
      <c r="I295" s="148"/>
      <c r="L295" s="34"/>
      <c r="M295" s="149"/>
      <c r="T295" s="55"/>
      <c r="AT295" s="18" t="s">
        <v>187</v>
      </c>
      <c r="AU295" s="18" t="s">
        <v>88</v>
      </c>
    </row>
    <row r="296" spans="2:65" s="12" customFormat="1" ht="10.199999999999999">
      <c r="B296" s="150"/>
      <c r="D296" s="151" t="s">
        <v>189</v>
      </c>
      <c r="E296" s="152" t="s">
        <v>32</v>
      </c>
      <c r="F296" s="153" t="s">
        <v>393</v>
      </c>
      <c r="H296" s="152" t="s">
        <v>32</v>
      </c>
      <c r="I296" s="154"/>
      <c r="L296" s="150"/>
      <c r="M296" s="155"/>
      <c r="T296" s="156"/>
      <c r="AT296" s="152" t="s">
        <v>189</v>
      </c>
      <c r="AU296" s="152" t="s">
        <v>88</v>
      </c>
      <c r="AV296" s="12" t="s">
        <v>86</v>
      </c>
      <c r="AW296" s="12" t="s">
        <v>41</v>
      </c>
      <c r="AX296" s="12" t="s">
        <v>79</v>
      </c>
      <c r="AY296" s="152" t="s">
        <v>178</v>
      </c>
    </row>
    <row r="297" spans="2:65" s="13" customFormat="1" ht="20.399999999999999">
      <c r="B297" s="157"/>
      <c r="D297" s="151" t="s">
        <v>189</v>
      </c>
      <c r="E297" s="158" t="s">
        <v>32</v>
      </c>
      <c r="F297" s="159" t="s">
        <v>4191</v>
      </c>
      <c r="H297" s="160">
        <v>150.15</v>
      </c>
      <c r="I297" s="161"/>
      <c r="L297" s="157"/>
      <c r="M297" s="162"/>
      <c r="T297" s="163"/>
      <c r="AT297" s="158" t="s">
        <v>189</v>
      </c>
      <c r="AU297" s="158" t="s">
        <v>88</v>
      </c>
      <c r="AV297" s="13" t="s">
        <v>88</v>
      </c>
      <c r="AW297" s="13" t="s">
        <v>41</v>
      </c>
      <c r="AX297" s="13" t="s">
        <v>79</v>
      </c>
      <c r="AY297" s="158" t="s">
        <v>178</v>
      </c>
    </row>
    <row r="298" spans="2:65" s="13" customFormat="1" ht="10.199999999999999">
      <c r="B298" s="157"/>
      <c r="D298" s="151" t="s">
        <v>189</v>
      </c>
      <c r="E298" s="158" t="s">
        <v>32</v>
      </c>
      <c r="F298" s="159" t="s">
        <v>4192</v>
      </c>
      <c r="H298" s="160">
        <v>37.5</v>
      </c>
      <c r="I298" s="161"/>
      <c r="L298" s="157"/>
      <c r="M298" s="162"/>
      <c r="T298" s="163"/>
      <c r="AT298" s="158" t="s">
        <v>189</v>
      </c>
      <c r="AU298" s="158" t="s">
        <v>88</v>
      </c>
      <c r="AV298" s="13" t="s">
        <v>88</v>
      </c>
      <c r="AW298" s="13" t="s">
        <v>41</v>
      </c>
      <c r="AX298" s="13" t="s">
        <v>79</v>
      </c>
      <c r="AY298" s="158" t="s">
        <v>178</v>
      </c>
    </row>
    <row r="299" spans="2:65" s="13" customFormat="1" ht="10.199999999999999">
      <c r="B299" s="157"/>
      <c r="D299" s="151" t="s">
        <v>189</v>
      </c>
      <c r="E299" s="158" t="s">
        <v>32</v>
      </c>
      <c r="F299" s="159" t="s">
        <v>4193</v>
      </c>
      <c r="H299" s="160">
        <v>-7.2460000000000004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41</v>
      </c>
      <c r="AX299" s="13" t="s">
        <v>79</v>
      </c>
      <c r="AY299" s="158" t="s">
        <v>178</v>
      </c>
    </row>
    <row r="300" spans="2:65" s="14" customFormat="1" ht="10.199999999999999">
      <c r="B300" s="164"/>
      <c r="D300" s="151" t="s">
        <v>189</v>
      </c>
      <c r="E300" s="165" t="s">
        <v>32</v>
      </c>
      <c r="F300" s="166" t="s">
        <v>192</v>
      </c>
      <c r="H300" s="167">
        <v>180.404</v>
      </c>
      <c r="I300" s="168"/>
      <c r="L300" s="164"/>
      <c r="M300" s="169"/>
      <c r="T300" s="170"/>
      <c r="AT300" s="165" t="s">
        <v>189</v>
      </c>
      <c r="AU300" s="165" t="s">
        <v>88</v>
      </c>
      <c r="AV300" s="14" t="s">
        <v>185</v>
      </c>
      <c r="AW300" s="14" t="s">
        <v>41</v>
      </c>
      <c r="AX300" s="14" t="s">
        <v>86</v>
      </c>
      <c r="AY300" s="165" t="s">
        <v>178</v>
      </c>
    </row>
    <row r="301" spans="2:65" s="1" customFormat="1" ht="16.5" customHeight="1">
      <c r="B301" s="34"/>
      <c r="C301" s="171" t="s">
        <v>418</v>
      </c>
      <c r="D301" s="171" t="s">
        <v>398</v>
      </c>
      <c r="E301" s="172" t="s">
        <v>399</v>
      </c>
      <c r="F301" s="173" t="s">
        <v>400</v>
      </c>
      <c r="G301" s="174" t="s">
        <v>401</v>
      </c>
      <c r="H301" s="175">
        <v>360.80799999999999</v>
      </c>
      <c r="I301" s="176"/>
      <c r="J301" s="177">
        <f>ROUND(I301*H301,2)</f>
        <v>0</v>
      </c>
      <c r="K301" s="173" t="s">
        <v>184</v>
      </c>
      <c r="L301" s="178"/>
      <c r="M301" s="179" t="s">
        <v>32</v>
      </c>
      <c r="N301" s="180" t="s">
        <v>50</v>
      </c>
      <c r="P301" s="142">
        <f>O301*H301</f>
        <v>0</v>
      </c>
      <c r="Q301" s="142">
        <v>0</v>
      </c>
      <c r="R301" s="142">
        <f>Q301*H301</f>
        <v>0</v>
      </c>
      <c r="S301" s="142">
        <v>0</v>
      </c>
      <c r="T301" s="143">
        <f>S301*H301</f>
        <v>0</v>
      </c>
      <c r="AR301" s="144" t="s">
        <v>241</v>
      </c>
      <c r="AT301" s="144" t="s">
        <v>398</v>
      </c>
      <c r="AU301" s="144" t="s">
        <v>88</v>
      </c>
      <c r="AY301" s="18" t="s">
        <v>178</v>
      </c>
      <c r="BE301" s="145">
        <f>IF(N301="základní",J301,0)</f>
        <v>0</v>
      </c>
      <c r="BF301" s="145">
        <f>IF(N301="snížená",J301,0)</f>
        <v>0</v>
      </c>
      <c r="BG301" s="145">
        <f>IF(N301="zákl. přenesená",J301,0)</f>
        <v>0</v>
      </c>
      <c r="BH301" s="145">
        <f>IF(N301="sníž. přenesená",J301,0)</f>
        <v>0</v>
      </c>
      <c r="BI301" s="145">
        <f>IF(N301="nulová",J301,0)</f>
        <v>0</v>
      </c>
      <c r="BJ301" s="18" t="s">
        <v>86</v>
      </c>
      <c r="BK301" s="145">
        <f>ROUND(I301*H301,2)</f>
        <v>0</v>
      </c>
      <c r="BL301" s="18" t="s">
        <v>185</v>
      </c>
      <c r="BM301" s="144" t="s">
        <v>4194</v>
      </c>
    </row>
    <row r="302" spans="2:65" s="13" customFormat="1" ht="10.199999999999999">
      <c r="B302" s="157"/>
      <c r="D302" s="151" t="s">
        <v>189</v>
      </c>
      <c r="F302" s="159" t="s">
        <v>4195</v>
      </c>
      <c r="H302" s="160">
        <v>360.80799999999999</v>
      </c>
      <c r="I302" s="161"/>
      <c r="L302" s="157"/>
      <c r="M302" s="162"/>
      <c r="T302" s="163"/>
      <c r="AT302" s="158" t="s">
        <v>189</v>
      </c>
      <c r="AU302" s="158" t="s">
        <v>88</v>
      </c>
      <c r="AV302" s="13" t="s">
        <v>88</v>
      </c>
      <c r="AW302" s="13" t="s">
        <v>4</v>
      </c>
      <c r="AX302" s="13" t="s">
        <v>86</v>
      </c>
      <c r="AY302" s="158" t="s">
        <v>178</v>
      </c>
    </row>
    <row r="303" spans="2:65" s="1" customFormat="1" ht="37.799999999999997" customHeight="1">
      <c r="B303" s="34"/>
      <c r="C303" s="133" t="s">
        <v>434</v>
      </c>
      <c r="D303" s="133" t="s">
        <v>180</v>
      </c>
      <c r="E303" s="134" t="s">
        <v>413</v>
      </c>
      <c r="F303" s="135" t="s">
        <v>414</v>
      </c>
      <c r="G303" s="136" t="s">
        <v>277</v>
      </c>
      <c r="H303" s="137">
        <v>699.43</v>
      </c>
      <c r="I303" s="138"/>
      <c r="J303" s="139">
        <f>ROUND(I303*H303,2)</f>
        <v>0</v>
      </c>
      <c r="K303" s="135" t="s">
        <v>184</v>
      </c>
      <c r="L303" s="34"/>
      <c r="M303" s="140" t="s">
        <v>32</v>
      </c>
      <c r="N303" s="141" t="s">
        <v>50</v>
      </c>
      <c r="P303" s="142">
        <f>O303*H303</f>
        <v>0</v>
      </c>
      <c r="Q303" s="142">
        <v>0</v>
      </c>
      <c r="R303" s="142">
        <f>Q303*H303</f>
        <v>0</v>
      </c>
      <c r="S303" s="142">
        <v>0</v>
      </c>
      <c r="T303" s="143">
        <f>S303*H303</f>
        <v>0</v>
      </c>
      <c r="AR303" s="144" t="s">
        <v>185</v>
      </c>
      <c r="AT303" s="144" t="s">
        <v>180</v>
      </c>
      <c r="AU303" s="144" t="s">
        <v>88</v>
      </c>
      <c r="AY303" s="18" t="s">
        <v>178</v>
      </c>
      <c r="BE303" s="145">
        <f>IF(N303="základní",J303,0)</f>
        <v>0</v>
      </c>
      <c r="BF303" s="145">
        <f>IF(N303="snížená",J303,0)</f>
        <v>0</v>
      </c>
      <c r="BG303" s="145">
        <f>IF(N303="zákl. přenesená",J303,0)</f>
        <v>0</v>
      </c>
      <c r="BH303" s="145">
        <f>IF(N303="sníž. přenesená",J303,0)</f>
        <v>0</v>
      </c>
      <c r="BI303" s="145">
        <f>IF(N303="nulová",J303,0)</f>
        <v>0</v>
      </c>
      <c r="BJ303" s="18" t="s">
        <v>86</v>
      </c>
      <c r="BK303" s="145">
        <f>ROUND(I303*H303,2)</f>
        <v>0</v>
      </c>
      <c r="BL303" s="18" t="s">
        <v>185</v>
      </c>
      <c r="BM303" s="144" t="s">
        <v>4196</v>
      </c>
    </row>
    <row r="304" spans="2:65" s="1" customFormat="1" ht="10.199999999999999">
      <c r="B304" s="34"/>
      <c r="D304" s="146" t="s">
        <v>187</v>
      </c>
      <c r="F304" s="147" t="s">
        <v>416</v>
      </c>
      <c r="I304" s="148"/>
      <c r="L304" s="34"/>
      <c r="M304" s="149"/>
      <c r="T304" s="55"/>
      <c r="AT304" s="18" t="s">
        <v>187</v>
      </c>
      <c r="AU304" s="18" t="s">
        <v>88</v>
      </c>
    </row>
    <row r="305" spans="2:65" s="12" customFormat="1" ht="20.399999999999999">
      <c r="B305" s="150"/>
      <c r="D305" s="151" t="s">
        <v>189</v>
      </c>
      <c r="E305" s="152" t="s">
        <v>32</v>
      </c>
      <c r="F305" s="153" t="s">
        <v>4197</v>
      </c>
      <c r="H305" s="152" t="s">
        <v>32</v>
      </c>
      <c r="I305" s="154"/>
      <c r="L305" s="150"/>
      <c r="M305" s="155"/>
      <c r="T305" s="156"/>
      <c r="AT305" s="152" t="s">
        <v>189</v>
      </c>
      <c r="AU305" s="152" t="s">
        <v>88</v>
      </c>
      <c r="AV305" s="12" t="s">
        <v>86</v>
      </c>
      <c r="AW305" s="12" t="s">
        <v>41</v>
      </c>
      <c r="AX305" s="12" t="s">
        <v>79</v>
      </c>
      <c r="AY305" s="152" t="s">
        <v>178</v>
      </c>
    </row>
    <row r="306" spans="2:65" s="13" customFormat="1" ht="10.199999999999999">
      <c r="B306" s="157"/>
      <c r="D306" s="151" t="s">
        <v>189</v>
      </c>
      <c r="E306" s="158" t="s">
        <v>32</v>
      </c>
      <c r="F306" s="159" t="s">
        <v>4171</v>
      </c>
      <c r="H306" s="160">
        <v>276.97199999999998</v>
      </c>
      <c r="I306" s="161"/>
      <c r="L306" s="157"/>
      <c r="M306" s="162"/>
      <c r="T306" s="163"/>
      <c r="AT306" s="158" t="s">
        <v>189</v>
      </c>
      <c r="AU306" s="158" t="s">
        <v>88</v>
      </c>
      <c r="AV306" s="13" t="s">
        <v>88</v>
      </c>
      <c r="AW306" s="13" t="s">
        <v>41</v>
      </c>
      <c r="AX306" s="13" t="s">
        <v>79</v>
      </c>
      <c r="AY306" s="158" t="s">
        <v>178</v>
      </c>
    </row>
    <row r="307" spans="2:65" s="12" customFormat="1" ht="10.199999999999999">
      <c r="B307" s="150"/>
      <c r="D307" s="151" t="s">
        <v>189</v>
      </c>
      <c r="E307" s="152" t="s">
        <v>32</v>
      </c>
      <c r="F307" s="153" t="s">
        <v>2089</v>
      </c>
      <c r="H307" s="152" t="s">
        <v>32</v>
      </c>
      <c r="I307" s="154"/>
      <c r="L307" s="150"/>
      <c r="M307" s="155"/>
      <c r="T307" s="156"/>
      <c r="AT307" s="152" t="s">
        <v>189</v>
      </c>
      <c r="AU307" s="152" t="s">
        <v>88</v>
      </c>
      <c r="AV307" s="12" t="s">
        <v>86</v>
      </c>
      <c r="AW307" s="12" t="s">
        <v>41</v>
      </c>
      <c r="AX307" s="12" t="s">
        <v>79</v>
      </c>
      <c r="AY307" s="152" t="s">
        <v>178</v>
      </c>
    </row>
    <row r="308" spans="2:65" s="13" customFormat="1" ht="10.199999999999999">
      <c r="B308" s="157"/>
      <c r="D308" s="151" t="s">
        <v>189</v>
      </c>
      <c r="E308" s="158" t="s">
        <v>32</v>
      </c>
      <c r="F308" s="159" t="s">
        <v>4177</v>
      </c>
      <c r="H308" s="160">
        <v>237.81</v>
      </c>
      <c r="I308" s="161"/>
      <c r="L308" s="157"/>
      <c r="M308" s="162"/>
      <c r="T308" s="163"/>
      <c r="AT308" s="158" t="s">
        <v>189</v>
      </c>
      <c r="AU308" s="158" t="s">
        <v>88</v>
      </c>
      <c r="AV308" s="13" t="s">
        <v>88</v>
      </c>
      <c r="AW308" s="13" t="s">
        <v>41</v>
      </c>
      <c r="AX308" s="13" t="s">
        <v>79</v>
      </c>
      <c r="AY308" s="158" t="s">
        <v>178</v>
      </c>
    </row>
    <row r="309" spans="2:65" s="13" customFormat="1" ht="10.199999999999999">
      <c r="B309" s="157"/>
      <c r="D309" s="151" t="s">
        <v>189</v>
      </c>
      <c r="E309" s="158" t="s">
        <v>32</v>
      </c>
      <c r="F309" s="159" t="s">
        <v>4184</v>
      </c>
      <c r="H309" s="160">
        <v>184.648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79</v>
      </c>
      <c r="AY309" s="158" t="s">
        <v>178</v>
      </c>
    </row>
    <row r="310" spans="2:65" s="14" customFormat="1" ht="10.199999999999999">
      <c r="B310" s="164"/>
      <c r="D310" s="151" t="s">
        <v>189</v>
      </c>
      <c r="E310" s="165" t="s">
        <v>32</v>
      </c>
      <c r="F310" s="166" t="s">
        <v>192</v>
      </c>
      <c r="H310" s="167">
        <v>699.43</v>
      </c>
      <c r="I310" s="168"/>
      <c r="L310" s="164"/>
      <c r="M310" s="169"/>
      <c r="T310" s="170"/>
      <c r="AT310" s="165" t="s">
        <v>189</v>
      </c>
      <c r="AU310" s="165" t="s">
        <v>88</v>
      </c>
      <c r="AV310" s="14" t="s">
        <v>185</v>
      </c>
      <c r="AW310" s="14" t="s">
        <v>41</v>
      </c>
      <c r="AX310" s="14" t="s">
        <v>86</v>
      </c>
      <c r="AY310" s="165" t="s">
        <v>178</v>
      </c>
    </row>
    <row r="311" spans="2:65" s="1" customFormat="1" ht="44.25" customHeight="1">
      <c r="B311" s="34"/>
      <c r="C311" s="133" t="s">
        <v>439</v>
      </c>
      <c r="D311" s="133" t="s">
        <v>180</v>
      </c>
      <c r="E311" s="134" t="s">
        <v>405</v>
      </c>
      <c r="F311" s="135" t="s">
        <v>406</v>
      </c>
      <c r="G311" s="136" t="s">
        <v>401</v>
      </c>
      <c r="H311" s="137">
        <v>781.54700000000003</v>
      </c>
      <c r="I311" s="138"/>
      <c r="J311" s="139">
        <f>ROUND(I311*H311,2)</f>
        <v>0</v>
      </c>
      <c r="K311" s="135" t="s">
        <v>184</v>
      </c>
      <c r="L311" s="34"/>
      <c r="M311" s="140" t="s">
        <v>32</v>
      </c>
      <c r="N311" s="141" t="s">
        <v>50</v>
      </c>
      <c r="P311" s="142">
        <f>O311*H311</f>
        <v>0</v>
      </c>
      <c r="Q311" s="142">
        <v>0</v>
      </c>
      <c r="R311" s="142">
        <f>Q311*H311</f>
        <v>0</v>
      </c>
      <c r="S311" s="142">
        <v>0</v>
      </c>
      <c r="T311" s="143">
        <f>S311*H311</f>
        <v>0</v>
      </c>
      <c r="AR311" s="144" t="s">
        <v>185</v>
      </c>
      <c r="AT311" s="144" t="s">
        <v>180</v>
      </c>
      <c r="AU311" s="144" t="s">
        <v>88</v>
      </c>
      <c r="AY311" s="18" t="s">
        <v>178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86</v>
      </c>
      <c r="BK311" s="145">
        <f>ROUND(I311*H311,2)</f>
        <v>0</v>
      </c>
      <c r="BL311" s="18" t="s">
        <v>185</v>
      </c>
      <c r="BM311" s="144" t="s">
        <v>4198</v>
      </c>
    </row>
    <row r="312" spans="2:65" s="1" customFormat="1" ht="10.199999999999999">
      <c r="B312" s="34"/>
      <c r="D312" s="146" t="s">
        <v>187</v>
      </c>
      <c r="F312" s="147" t="s">
        <v>408</v>
      </c>
      <c r="I312" s="148"/>
      <c r="L312" s="34"/>
      <c r="M312" s="149"/>
      <c r="T312" s="55"/>
      <c r="AT312" s="18" t="s">
        <v>187</v>
      </c>
      <c r="AU312" s="18" t="s">
        <v>88</v>
      </c>
    </row>
    <row r="313" spans="2:65" s="12" customFormat="1" ht="10.199999999999999">
      <c r="B313" s="150"/>
      <c r="D313" s="151" t="s">
        <v>189</v>
      </c>
      <c r="E313" s="152" t="s">
        <v>32</v>
      </c>
      <c r="F313" s="153" t="s">
        <v>2089</v>
      </c>
      <c r="H313" s="152" t="s">
        <v>32</v>
      </c>
      <c r="I313" s="154"/>
      <c r="L313" s="150"/>
      <c r="M313" s="155"/>
      <c r="T313" s="156"/>
      <c r="AT313" s="152" t="s">
        <v>189</v>
      </c>
      <c r="AU313" s="152" t="s">
        <v>88</v>
      </c>
      <c r="AV313" s="12" t="s">
        <v>86</v>
      </c>
      <c r="AW313" s="12" t="s">
        <v>41</v>
      </c>
      <c r="AX313" s="12" t="s">
        <v>79</v>
      </c>
      <c r="AY313" s="152" t="s">
        <v>178</v>
      </c>
    </row>
    <row r="314" spans="2:65" s="12" customFormat="1" ht="20.399999999999999">
      <c r="B314" s="150"/>
      <c r="D314" s="151" t="s">
        <v>189</v>
      </c>
      <c r="E314" s="152" t="s">
        <v>32</v>
      </c>
      <c r="F314" s="153" t="s">
        <v>4199</v>
      </c>
      <c r="H314" s="152" t="s">
        <v>32</v>
      </c>
      <c r="I314" s="154"/>
      <c r="L314" s="150"/>
      <c r="M314" s="155"/>
      <c r="T314" s="156"/>
      <c r="AT314" s="152" t="s">
        <v>189</v>
      </c>
      <c r="AU314" s="152" t="s">
        <v>88</v>
      </c>
      <c r="AV314" s="12" t="s">
        <v>86</v>
      </c>
      <c r="AW314" s="12" t="s">
        <v>41</v>
      </c>
      <c r="AX314" s="12" t="s">
        <v>79</v>
      </c>
      <c r="AY314" s="152" t="s">
        <v>178</v>
      </c>
    </row>
    <row r="315" spans="2:65" s="13" customFormat="1" ht="10.199999999999999">
      <c r="B315" s="157"/>
      <c r="D315" s="151" t="s">
        <v>189</v>
      </c>
      <c r="E315" s="158" t="s">
        <v>32</v>
      </c>
      <c r="F315" s="159" t="s">
        <v>4177</v>
      </c>
      <c r="H315" s="160">
        <v>237.81</v>
      </c>
      <c r="I315" s="161"/>
      <c r="L315" s="157"/>
      <c r="M315" s="162"/>
      <c r="T315" s="163"/>
      <c r="AT315" s="158" t="s">
        <v>189</v>
      </c>
      <c r="AU315" s="158" t="s">
        <v>88</v>
      </c>
      <c r="AV315" s="13" t="s">
        <v>88</v>
      </c>
      <c r="AW315" s="13" t="s">
        <v>41</v>
      </c>
      <c r="AX315" s="13" t="s">
        <v>79</v>
      </c>
      <c r="AY315" s="158" t="s">
        <v>178</v>
      </c>
    </row>
    <row r="316" spans="2:65" s="13" customFormat="1" ht="10.199999999999999">
      <c r="B316" s="157"/>
      <c r="D316" s="151" t="s">
        <v>189</v>
      </c>
      <c r="E316" s="158" t="s">
        <v>32</v>
      </c>
      <c r="F316" s="159" t="s">
        <v>4184</v>
      </c>
      <c r="H316" s="160">
        <v>184.648</v>
      </c>
      <c r="I316" s="161"/>
      <c r="L316" s="157"/>
      <c r="M316" s="162"/>
      <c r="T316" s="163"/>
      <c r="AT316" s="158" t="s">
        <v>189</v>
      </c>
      <c r="AU316" s="158" t="s">
        <v>88</v>
      </c>
      <c r="AV316" s="13" t="s">
        <v>88</v>
      </c>
      <c r="AW316" s="13" t="s">
        <v>41</v>
      </c>
      <c r="AX316" s="13" t="s">
        <v>79</v>
      </c>
      <c r="AY316" s="158" t="s">
        <v>178</v>
      </c>
    </row>
    <row r="317" spans="2:65" s="14" customFormat="1" ht="10.199999999999999">
      <c r="B317" s="164"/>
      <c r="D317" s="151" t="s">
        <v>189</v>
      </c>
      <c r="E317" s="165" t="s">
        <v>32</v>
      </c>
      <c r="F317" s="166" t="s">
        <v>192</v>
      </c>
      <c r="H317" s="167">
        <v>422.45800000000003</v>
      </c>
      <c r="I317" s="168"/>
      <c r="L317" s="164"/>
      <c r="M317" s="169"/>
      <c r="T317" s="170"/>
      <c r="AT317" s="165" t="s">
        <v>189</v>
      </c>
      <c r="AU317" s="165" t="s">
        <v>88</v>
      </c>
      <c r="AV317" s="14" t="s">
        <v>185</v>
      </c>
      <c r="AW317" s="14" t="s">
        <v>41</v>
      </c>
      <c r="AX317" s="14" t="s">
        <v>86</v>
      </c>
      <c r="AY317" s="165" t="s">
        <v>178</v>
      </c>
    </row>
    <row r="318" spans="2:65" s="13" customFormat="1" ht="10.199999999999999">
      <c r="B318" s="157"/>
      <c r="D318" s="151" t="s">
        <v>189</v>
      </c>
      <c r="F318" s="159" t="s">
        <v>4200</v>
      </c>
      <c r="H318" s="160">
        <v>781.54700000000003</v>
      </c>
      <c r="I318" s="161"/>
      <c r="L318" s="157"/>
      <c r="M318" s="162"/>
      <c r="T318" s="163"/>
      <c r="AT318" s="158" t="s">
        <v>189</v>
      </c>
      <c r="AU318" s="158" t="s">
        <v>88</v>
      </c>
      <c r="AV318" s="13" t="s">
        <v>88</v>
      </c>
      <c r="AW318" s="13" t="s">
        <v>4</v>
      </c>
      <c r="AX318" s="13" t="s">
        <v>86</v>
      </c>
      <c r="AY318" s="158" t="s">
        <v>178</v>
      </c>
    </row>
    <row r="319" spans="2:65" s="1" customFormat="1" ht="44.25" customHeight="1">
      <c r="B319" s="34"/>
      <c r="C319" s="133" t="s">
        <v>447</v>
      </c>
      <c r="D319" s="133" t="s">
        <v>180</v>
      </c>
      <c r="E319" s="134" t="s">
        <v>419</v>
      </c>
      <c r="F319" s="135" t="s">
        <v>420</v>
      </c>
      <c r="G319" s="136" t="s">
        <v>277</v>
      </c>
      <c r="H319" s="137">
        <v>78.323999999999998</v>
      </c>
      <c r="I319" s="138"/>
      <c r="J319" s="139">
        <f>ROUND(I319*H319,2)</f>
        <v>0</v>
      </c>
      <c r="K319" s="135" t="s">
        <v>184</v>
      </c>
      <c r="L319" s="34"/>
      <c r="M319" s="140" t="s">
        <v>32</v>
      </c>
      <c r="N319" s="141" t="s">
        <v>50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185</v>
      </c>
      <c r="AT319" s="144" t="s">
        <v>180</v>
      </c>
      <c r="AU319" s="144" t="s">
        <v>88</v>
      </c>
      <c r="AY319" s="18" t="s">
        <v>178</v>
      </c>
      <c r="BE319" s="145">
        <f>IF(N319="základní",J319,0)</f>
        <v>0</v>
      </c>
      <c r="BF319" s="145">
        <f>IF(N319="snížená",J319,0)</f>
        <v>0</v>
      </c>
      <c r="BG319" s="145">
        <f>IF(N319="zákl. přenesená",J319,0)</f>
        <v>0</v>
      </c>
      <c r="BH319" s="145">
        <f>IF(N319="sníž. přenesená",J319,0)</f>
        <v>0</v>
      </c>
      <c r="BI319" s="145">
        <f>IF(N319="nulová",J319,0)</f>
        <v>0</v>
      </c>
      <c r="BJ319" s="18" t="s">
        <v>86</v>
      </c>
      <c r="BK319" s="145">
        <f>ROUND(I319*H319,2)</f>
        <v>0</v>
      </c>
      <c r="BL319" s="18" t="s">
        <v>185</v>
      </c>
      <c r="BM319" s="144" t="s">
        <v>4201</v>
      </c>
    </row>
    <row r="320" spans="2:65" s="1" customFormat="1" ht="10.199999999999999">
      <c r="B320" s="34"/>
      <c r="D320" s="146" t="s">
        <v>187</v>
      </c>
      <c r="F320" s="147" t="s">
        <v>422</v>
      </c>
      <c r="I320" s="148"/>
      <c r="L320" s="34"/>
      <c r="M320" s="149"/>
      <c r="T320" s="55"/>
      <c r="AT320" s="18" t="s">
        <v>187</v>
      </c>
      <c r="AU320" s="18" t="s">
        <v>88</v>
      </c>
    </row>
    <row r="321" spans="2:65" s="12" customFormat="1" ht="10.199999999999999">
      <c r="B321" s="150"/>
      <c r="D321" s="151" t="s">
        <v>189</v>
      </c>
      <c r="E321" s="152" t="s">
        <v>32</v>
      </c>
      <c r="F321" s="153" t="s">
        <v>2027</v>
      </c>
      <c r="H321" s="152" t="s">
        <v>32</v>
      </c>
      <c r="I321" s="154"/>
      <c r="L321" s="150"/>
      <c r="M321" s="155"/>
      <c r="T321" s="156"/>
      <c r="AT321" s="152" t="s">
        <v>189</v>
      </c>
      <c r="AU321" s="152" t="s">
        <v>88</v>
      </c>
      <c r="AV321" s="12" t="s">
        <v>86</v>
      </c>
      <c r="AW321" s="12" t="s">
        <v>41</v>
      </c>
      <c r="AX321" s="12" t="s">
        <v>79</v>
      </c>
      <c r="AY321" s="152" t="s">
        <v>178</v>
      </c>
    </row>
    <row r="322" spans="2:65" s="12" customFormat="1" ht="10.199999999999999">
      <c r="B322" s="150"/>
      <c r="D322" s="151" t="s">
        <v>189</v>
      </c>
      <c r="E322" s="152" t="s">
        <v>32</v>
      </c>
      <c r="F322" s="153" t="s">
        <v>3821</v>
      </c>
      <c r="H322" s="152" t="s">
        <v>32</v>
      </c>
      <c r="I322" s="154"/>
      <c r="L322" s="150"/>
      <c r="M322" s="155"/>
      <c r="T322" s="156"/>
      <c r="AT322" s="152" t="s">
        <v>189</v>
      </c>
      <c r="AU322" s="152" t="s">
        <v>88</v>
      </c>
      <c r="AV322" s="12" t="s">
        <v>86</v>
      </c>
      <c r="AW322" s="12" t="s">
        <v>41</v>
      </c>
      <c r="AX322" s="12" t="s">
        <v>79</v>
      </c>
      <c r="AY322" s="152" t="s">
        <v>178</v>
      </c>
    </row>
    <row r="323" spans="2:65" s="12" customFormat="1" ht="10.199999999999999">
      <c r="B323" s="150"/>
      <c r="D323" s="151" t="s">
        <v>189</v>
      </c>
      <c r="E323" s="152" t="s">
        <v>32</v>
      </c>
      <c r="F323" s="153" t="s">
        <v>4115</v>
      </c>
      <c r="H323" s="152" t="s">
        <v>32</v>
      </c>
      <c r="I323" s="154"/>
      <c r="L323" s="150"/>
      <c r="M323" s="155"/>
      <c r="T323" s="156"/>
      <c r="AT323" s="152" t="s">
        <v>189</v>
      </c>
      <c r="AU323" s="152" t="s">
        <v>88</v>
      </c>
      <c r="AV323" s="12" t="s">
        <v>86</v>
      </c>
      <c r="AW323" s="12" t="s">
        <v>41</v>
      </c>
      <c r="AX323" s="12" t="s">
        <v>79</v>
      </c>
      <c r="AY323" s="152" t="s">
        <v>178</v>
      </c>
    </row>
    <row r="324" spans="2:65" s="12" customFormat="1" ht="10.199999999999999">
      <c r="B324" s="150"/>
      <c r="D324" s="151" t="s">
        <v>189</v>
      </c>
      <c r="E324" s="152" t="s">
        <v>32</v>
      </c>
      <c r="F324" s="153" t="s">
        <v>280</v>
      </c>
      <c r="H324" s="152" t="s">
        <v>32</v>
      </c>
      <c r="I324" s="154"/>
      <c r="L324" s="150"/>
      <c r="M324" s="155"/>
      <c r="T324" s="156"/>
      <c r="AT324" s="152" t="s">
        <v>189</v>
      </c>
      <c r="AU324" s="152" t="s">
        <v>88</v>
      </c>
      <c r="AV324" s="12" t="s">
        <v>86</v>
      </c>
      <c r="AW324" s="12" t="s">
        <v>41</v>
      </c>
      <c r="AX324" s="12" t="s">
        <v>79</v>
      </c>
      <c r="AY324" s="152" t="s">
        <v>178</v>
      </c>
    </row>
    <row r="325" spans="2:65" s="12" customFormat="1" ht="20.399999999999999">
      <c r="B325" s="150"/>
      <c r="D325" s="151" t="s">
        <v>189</v>
      </c>
      <c r="E325" s="152" t="s">
        <v>32</v>
      </c>
      <c r="F325" s="153" t="s">
        <v>4202</v>
      </c>
      <c r="H325" s="152" t="s">
        <v>32</v>
      </c>
      <c r="I325" s="154"/>
      <c r="L325" s="150"/>
      <c r="M325" s="155"/>
      <c r="T325" s="156"/>
      <c r="AT325" s="152" t="s">
        <v>189</v>
      </c>
      <c r="AU325" s="152" t="s">
        <v>88</v>
      </c>
      <c r="AV325" s="12" t="s">
        <v>86</v>
      </c>
      <c r="AW325" s="12" t="s">
        <v>41</v>
      </c>
      <c r="AX325" s="12" t="s">
        <v>79</v>
      </c>
      <c r="AY325" s="152" t="s">
        <v>178</v>
      </c>
    </row>
    <row r="326" spans="2:65" s="12" customFormat="1" ht="10.199999999999999">
      <c r="B326" s="150"/>
      <c r="D326" s="151" t="s">
        <v>189</v>
      </c>
      <c r="E326" s="152" t="s">
        <v>32</v>
      </c>
      <c r="F326" s="153" t="s">
        <v>283</v>
      </c>
      <c r="H326" s="152" t="s">
        <v>32</v>
      </c>
      <c r="I326" s="154"/>
      <c r="L326" s="150"/>
      <c r="M326" s="155"/>
      <c r="T326" s="156"/>
      <c r="AT326" s="152" t="s">
        <v>189</v>
      </c>
      <c r="AU326" s="152" t="s">
        <v>88</v>
      </c>
      <c r="AV326" s="12" t="s">
        <v>86</v>
      </c>
      <c r="AW326" s="12" t="s">
        <v>41</v>
      </c>
      <c r="AX326" s="12" t="s">
        <v>79</v>
      </c>
      <c r="AY326" s="152" t="s">
        <v>178</v>
      </c>
    </row>
    <row r="327" spans="2:65" s="13" customFormat="1" ht="10.199999999999999">
      <c r="B327" s="157"/>
      <c r="D327" s="151" t="s">
        <v>189</v>
      </c>
      <c r="E327" s="158" t="s">
        <v>32</v>
      </c>
      <c r="F327" s="159" t="s">
        <v>4203</v>
      </c>
      <c r="H327" s="160">
        <v>573.27599999999995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3" customFormat="1" ht="10.199999999999999">
      <c r="B328" s="157"/>
      <c r="D328" s="151" t="s">
        <v>189</v>
      </c>
      <c r="E328" s="158" t="s">
        <v>32</v>
      </c>
      <c r="F328" s="159" t="s">
        <v>4204</v>
      </c>
      <c r="H328" s="160">
        <v>-33.33</v>
      </c>
      <c r="I328" s="161"/>
      <c r="L328" s="157"/>
      <c r="M328" s="162"/>
      <c r="T328" s="163"/>
      <c r="AT328" s="158" t="s">
        <v>189</v>
      </c>
      <c r="AU328" s="158" t="s">
        <v>88</v>
      </c>
      <c r="AV328" s="13" t="s">
        <v>88</v>
      </c>
      <c r="AW328" s="13" t="s">
        <v>41</v>
      </c>
      <c r="AX328" s="13" t="s">
        <v>79</v>
      </c>
      <c r="AY328" s="158" t="s">
        <v>178</v>
      </c>
    </row>
    <row r="329" spans="2:65" s="13" customFormat="1" ht="10.199999999999999">
      <c r="B329" s="157"/>
      <c r="D329" s="151" t="s">
        <v>189</v>
      </c>
      <c r="E329" s="158" t="s">
        <v>32</v>
      </c>
      <c r="F329" s="159" t="s">
        <v>4205</v>
      </c>
      <c r="H329" s="160">
        <v>-183.315</v>
      </c>
      <c r="I329" s="161"/>
      <c r="L329" s="157"/>
      <c r="M329" s="162"/>
      <c r="T329" s="163"/>
      <c r="AT329" s="158" t="s">
        <v>189</v>
      </c>
      <c r="AU329" s="158" t="s">
        <v>88</v>
      </c>
      <c r="AV329" s="13" t="s">
        <v>88</v>
      </c>
      <c r="AW329" s="13" t="s">
        <v>41</v>
      </c>
      <c r="AX329" s="13" t="s">
        <v>79</v>
      </c>
      <c r="AY329" s="158" t="s">
        <v>178</v>
      </c>
    </row>
    <row r="330" spans="2:65" s="13" customFormat="1" ht="20.399999999999999">
      <c r="B330" s="157"/>
      <c r="D330" s="151" t="s">
        <v>189</v>
      </c>
      <c r="E330" s="158" t="s">
        <v>32</v>
      </c>
      <c r="F330" s="159" t="s">
        <v>4206</v>
      </c>
      <c r="H330" s="160">
        <v>-166.65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3" customFormat="1" ht="20.399999999999999">
      <c r="B331" s="157"/>
      <c r="D331" s="151" t="s">
        <v>189</v>
      </c>
      <c r="E331" s="158" t="s">
        <v>32</v>
      </c>
      <c r="F331" s="159" t="s">
        <v>4207</v>
      </c>
      <c r="H331" s="160">
        <v>72.239999999999995</v>
      </c>
      <c r="I331" s="161"/>
      <c r="L331" s="157"/>
      <c r="M331" s="162"/>
      <c r="T331" s="163"/>
      <c r="AT331" s="158" t="s">
        <v>189</v>
      </c>
      <c r="AU331" s="158" t="s">
        <v>88</v>
      </c>
      <c r="AV331" s="13" t="s">
        <v>88</v>
      </c>
      <c r="AW331" s="13" t="s">
        <v>41</v>
      </c>
      <c r="AX331" s="13" t="s">
        <v>79</v>
      </c>
      <c r="AY331" s="158" t="s">
        <v>178</v>
      </c>
    </row>
    <row r="332" spans="2:65" s="13" customFormat="1" ht="10.199999999999999">
      <c r="B332" s="157"/>
      <c r="D332" s="151" t="s">
        <v>189</v>
      </c>
      <c r="E332" s="158" t="s">
        <v>32</v>
      </c>
      <c r="F332" s="159" t="s">
        <v>4208</v>
      </c>
      <c r="H332" s="160">
        <v>-163.31700000000001</v>
      </c>
      <c r="I332" s="161"/>
      <c r="L332" s="157"/>
      <c r="M332" s="162"/>
      <c r="T332" s="163"/>
      <c r="AT332" s="158" t="s">
        <v>189</v>
      </c>
      <c r="AU332" s="158" t="s">
        <v>88</v>
      </c>
      <c r="AV332" s="13" t="s">
        <v>88</v>
      </c>
      <c r="AW332" s="13" t="s">
        <v>41</v>
      </c>
      <c r="AX332" s="13" t="s">
        <v>79</v>
      </c>
      <c r="AY332" s="158" t="s">
        <v>178</v>
      </c>
    </row>
    <row r="333" spans="2:65" s="13" customFormat="1" ht="20.399999999999999">
      <c r="B333" s="157"/>
      <c r="D333" s="151" t="s">
        <v>189</v>
      </c>
      <c r="E333" s="158" t="s">
        <v>32</v>
      </c>
      <c r="F333" s="159" t="s">
        <v>4209</v>
      </c>
      <c r="H333" s="160">
        <v>-20.58</v>
      </c>
      <c r="I333" s="161"/>
      <c r="L333" s="157"/>
      <c r="M333" s="162"/>
      <c r="T333" s="163"/>
      <c r="AT333" s="158" t="s">
        <v>189</v>
      </c>
      <c r="AU333" s="158" t="s">
        <v>88</v>
      </c>
      <c r="AV333" s="13" t="s">
        <v>88</v>
      </c>
      <c r="AW333" s="13" t="s">
        <v>41</v>
      </c>
      <c r="AX333" s="13" t="s">
        <v>79</v>
      </c>
      <c r="AY333" s="158" t="s">
        <v>178</v>
      </c>
    </row>
    <row r="334" spans="2:65" s="14" customFormat="1" ht="10.199999999999999">
      <c r="B334" s="164"/>
      <c r="D334" s="151" t="s">
        <v>189</v>
      </c>
      <c r="E334" s="165" t="s">
        <v>32</v>
      </c>
      <c r="F334" s="166" t="s">
        <v>192</v>
      </c>
      <c r="H334" s="167">
        <v>78.323999999999899</v>
      </c>
      <c r="I334" s="168"/>
      <c r="L334" s="164"/>
      <c r="M334" s="169"/>
      <c r="T334" s="170"/>
      <c r="AT334" s="165" t="s">
        <v>189</v>
      </c>
      <c r="AU334" s="165" t="s">
        <v>88</v>
      </c>
      <c r="AV334" s="14" t="s">
        <v>185</v>
      </c>
      <c r="AW334" s="14" t="s">
        <v>41</v>
      </c>
      <c r="AX334" s="14" t="s">
        <v>86</v>
      </c>
      <c r="AY334" s="165" t="s">
        <v>178</v>
      </c>
    </row>
    <row r="335" spans="2:65" s="1" customFormat="1" ht="16.5" customHeight="1">
      <c r="B335" s="34"/>
      <c r="C335" s="171" t="s">
        <v>453</v>
      </c>
      <c r="D335" s="171" t="s">
        <v>398</v>
      </c>
      <c r="E335" s="172" t="s">
        <v>435</v>
      </c>
      <c r="F335" s="173" t="s">
        <v>436</v>
      </c>
      <c r="G335" s="174" t="s">
        <v>401</v>
      </c>
      <c r="H335" s="175">
        <v>78.323999999999998</v>
      </c>
      <c r="I335" s="176"/>
      <c r="J335" s="177">
        <f>ROUND(I335*H335,2)</f>
        <v>0</v>
      </c>
      <c r="K335" s="173" t="s">
        <v>184</v>
      </c>
      <c r="L335" s="178"/>
      <c r="M335" s="179" t="s">
        <v>32</v>
      </c>
      <c r="N335" s="180" t="s">
        <v>50</v>
      </c>
      <c r="P335" s="142">
        <f>O335*H335</f>
        <v>0</v>
      </c>
      <c r="Q335" s="142">
        <v>0</v>
      </c>
      <c r="R335" s="142">
        <f>Q335*H335</f>
        <v>0</v>
      </c>
      <c r="S335" s="142">
        <v>0</v>
      </c>
      <c r="T335" s="143">
        <f>S335*H335</f>
        <v>0</v>
      </c>
      <c r="AR335" s="144" t="s">
        <v>241</v>
      </c>
      <c r="AT335" s="144" t="s">
        <v>398</v>
      </c>
      <c r="AU335" s="144" t="s">
        <v>88</v>
      </c>
      <c r="AY335" s="18" t="s">
        <v>178</v>
      </c>
      <c r="BE335" s="145">
        <f>IF(N335="základní",J335,0)</f>
        <v>0</v>
      </c>
      <c r="BF335" s="145">
        <f>IF(N335="snížená",J335,0)</f>
        <v>0</v>
      </c>
      <c r="BG335" s="145">
        <f>IF(N335="zákl. přenesená",J335,0)</f>
        <v>0</v>
      </c>
      <c r="BH335" s="145">
        <f>IF(N335="sníž. přenesená",J335,0)</f>
        <v>0</v>
      </c>
      <c r="BI335" s="145">
        <f>IF(N335="nulová",J335,0)</f>
        <v>0</v>
      </c>
      <c r="BJ335" s="18" t="s">
        <v>86</v>
      </c>
      <c r="BK335" s="145">
        <f>ROUND(I335*H335,2)</f>
        <v>0</v>
      </c>
      <c r="BL335" s="18" t="s">
        <v>185</v>
      </c>
      <c r="BM335" s="144" t="s">
        <v>4210</v>
      </c>
    </row>
    <row r="336" spans="2:65" s="13" customFormat="1" ht="10.199999999999999">
      <c r="B336" s="157"/>
      <c r="D336" s="151" t="s">
        <v>189</v>
      </c>
      <c r="E336" s="158" t="s">
        <v>32</v>
      </c>
      <c r="F336" s="159" t="s">
        <v>4173</v>
      </c>
      <c r="H336" s="160">
        <v>39.161999999999999</v>
      </c>
      <c r="I336" s="161"/>
      <c r="L336" s="157"/>
      <c r="M336" s="162"/>
      <c r="T336" s="163"/>
      <c r="AT336" s="158" t="s">
        <v>189</v>
      </c>
      <c r="AU336" s="158" t="s">
        <v>88</v>
      </c>
      <c r="AV336" s="13" t="s">
        <v>88</v>
      </c>
      <c r="AW336" s="13" t="s">
        <v>41</v>
      </c>
      <c r="AX336" s="13" t="s">
        <v>86</v>
      </c>
      <c r="AY336" s="158" t="s">
        <v>178</v>
      </c>
    </row>
    <row r="337" spans="2:65" s="13" customFormat="1" ht="10.199999999999999">
      <c r="B337" s="157"/>
      <c r="D337" s="151" t="s">
        <v>189</v>
      </c>
      <c r="F337" s="159" t="s">
        <v>4211</v>
      </c>
      <c r="H337" s="160">
        <v>78.323999999999998</v>
      </c>
      <c r="I337" s="161"/>
      <c r="L337" s="157"/>
      <c r="M337" s="162"/>
      <c r="T337" s="163"/>
      <c r="AT337" s="158" t="s">
        <v>189</v>
      </c>
      <c r="AU337" s="158" t="s">
        <v>88</v>
      </c>
      <c r="AV337" s="13" t="s">
        <v>88</v>
      </c>
      <c r="AW337" s="13" t="s">
        <v>4</v>
      </c>
      <c r="AX337" s="13" t="s">
        <v>86</v>
      </c>
      <c r="AY337" s="158" t="s">
        <v>178</v>
      </c>
    </row>
    <row r="338" spans="2:65" s="1" customFormat="1" ht="66.75" customHeight="1">
      <c r="B338" s="34"/>
      <c r="C338" s="133" t="s">
        <v>461</v>
      </c>
      <c r="D338" s="133" t="s">
        <v>180</v>
      </c>
      <c r="E338" s="134" t="s">
        <v>440</v>
      </c>
      <c r="F338" s="135" t="s">
        <v>441</v>
      </c>
      <c r="G338" s="136" t="s">
        <v>277</v>
      </c>
      <c r="H338" s="137">
        <v>159.76900000000001</v>
      </c>
      <c r="I338" s="138"/>
      <c r="J338" s="139">
        <f>ROUND(I338*H338,2)</f>
        <v>0</v>
      </c>
      <c r="K338" s="135" t="s">
        <v>184</v>
      </c>
      <c r="L338" s="34"/>
      <c r="M338" s="140" t="s">
        <v>32</v>
      </c>
      <c r="N338" s="141" t="s">
        <v>50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185</v>
      </c>
      <c r="AT338" s="144" t="s">
        <v>180</v>
      </c>
      <c r="AU338" s="144" t="s">
        <v>88</v>
      </c>
      <c r="AY338" s="18" t="s">
        <v>178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86</v>
      </c>
      <c r="BK338" s="145">
        <f>ROUND(I338*H338,2)</f>
        <v>0</v>
      </c>
      <c r="BL338" s="18" t="s">
        <v>185</v>
      </c>
      <c r="BM338" s="144" t="s">
        <v>4212</v>
      </c>
    </row>
    <row r="339" spans="2:65" s="1" customFormat="1" ht="10.199999999999999">
      <c r="B339" s="34"/>
      <c r="D339" s="146" t="s">
        <v>187</v>
      </c>
      <c r="F339" s="147" t="s">
        <v>443</v>
      </c>
      <c r="I339" s="148"/>
      <c r="L339" s="34"/>
      <c r="M339" s="149"/>
      <c r="T339" s="55"/>
      <c r="AT339" s="18" t="s">
        <v>187</v>
      </c>
      <c r="AU339" s="18" t="s">
        <v>88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2027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2" customFormat="1" ht="10.199999999999999">
      <c r="B341" s="150"/>
      <c r="D341" s="151" t="s">
        <v>189</v>
      </c>
      <c r="E341" s="152" t="s">
        <v>32</v>
      </c>
      <c r="F341" s="153" t="s">
        <v>3821</v>
      </c>
      <c r="H341" s="152" t="s">
        <v>32</v>
      </c>
      <c r="I341" s="154"/>
      <c r="L341" s="150"/>
      <c r="M341" s="155"/>
      <c r="T341" s="156"/>
      <c r="AT341" s="152" t="s">
        <v>189</v>
      </c>
      <c r="AU341" s="152" t="s">
        <v>88</v>
      </c>
      <c r="AV341" s="12" t="s">
        <v>86</v>
      </c>
      <c r="AW341" s="12" t="s">
        <v>41</v>
      </c>
      <c r="AX341" s="12" t="s">
        <v>79</v>
      </c>
      <c r="AY341" s="152" t="s">
        <v>178</v>
      </c>
    </row>
    <row r="342" spans="2:65" s="12" customFormat="1" ht="10.199999999999999">
      <c r="B342" s="150"/>
      <c r="D342" s="151" t="s">
        <v>189</v>
      </c>
      <c r="E342" s="152" t="s">
        <v>32</v>
      </c>
      <c r="F342" s="153" t="s">
        <v>4115</v>
      </c>
      <c r="H342" s="152" t="s">
        <v>32</v>
      </c>
      <c r="I342" s="154"/>
      <c r="L342" s="150"/>
      <c r="M342" s="155"/>
      <c r="T342" s="156"/>
      <c r="AT342" s="152" t="s">
        <v>189</v>
      </c>
      <c r="AU342" s="152" t="s">
        <v>88</v>
      </c>
      <c r="AV342" s="12" t="s">
        <v>86</v>
      </c>
      <c r="AW342" s="12" t="s">
        <v>41</v>
      </c>
      <c r="AX342" s="12" t="s">
        <v>79</v>
      </c>
      <c r="AY342" s="152" t="s">
        <v>178</v>
      </c>
    </row>
    <row r="343" spans="2:65" s="12" customFormat="1" ht="10.199999999999999">
      <c r="B343" s="150"/>
      <c r="D343" s="151" t="s">
        <v>189</v>
      </c>
      <c r="E343" s="152" t="s">
        <v>32</v>
      </c>
      <c r="F343" s="153" t="s">
        <v>280</v>
      </c>
      <c r="H343" s="152" t="s">
        <v>32</v>
      </c>
      <c r="I343" s="154"/>
      <c r="L343" s="150"/>
      <c r="M343" s="155"/>
      <c r="T343" s="156"/>
      <c r="AT343" s="152" t="s">
        <v>189</v>
      </c>
      <c r="AU343" s="152" t="s">
        <v>88</v>
      </c>
      <c r="AV343" s="12" t="s">
        <v>86</v>
      </c>
      <c r="AW343" s="12" t="s">
        <v>41</v>
      </c>
      <c r="AX343" s="12" t="s">
        <v>79</v>
      </c>
      <c r="AY343" s="152" t="s">
        <v>178</v>
      </c>
    </row>
    <row r="344" spans="2:65" s="12" customFormat="1" ht="10.199999999999999">
      <c r="B344" s="150"/>
      <c r="D344" s="151" t="s">
        <v>189</v>
      </c>
      <c r="E344" s="152" t="s">
        <v>32</v>
      </c>
      <c r="F344" s="153" t="s">
        <v>283</v>
      </c>
      <c r="H344" s="152" t="s">
        <v>32</v>
      </c>
      <c r="I344" s="154"/>
      <c r="L344" s="150"/>
      <c r="M344" s="155"/>
      <c r="T344" s="156"/>
      <c r="AT344" s="152" t="s">
        <v>189</v>
      </c>
      <c r="AU344" s="152" t="s">
        <v>88</v>
      </c>
      <c r="AV344" s="12" t="s">
        <v>86</v>
      </c>
      <c r="AW344" s="12" t="s">
        <v>41</v>
      </c>
      <c r="AX344" s="12" t="s">
        <v>79</v>
      </c>
      <c r="AY344" s="152" t="s">
        <v>178</v>
      </c>
    </row>
    <row r="345" spans="2:65" s="12" customFormat="1" ht="10.199999999999999">
      <c r="B345" s="150"/>
      <c r="D345" s="151" t="s">
        <v>189</v>
      </c>
      <c r="E345" s="152" t="s">
        <v>32</v>
      </c>
      <c r="F345" s="153" t="s">
        <v>444</v>
      </c>
      <c r="H345" s="152" t="s">
        <v>32</v>
      </c>
      <c r="I345" s="154"/>
      <c r="L345" s="150"/>
      <c r="M345" s="155"/>
      <c r="T345" s="156"/>
      <c r="AT345" s="152" t="s">
        <v>189</v>
      </c>
      <c r="AU345" s="152" t="s">
        <v>88</v>
      </c>
      <c r="AV345" s="12" t="s">
        <v>86</v>
      </c>
      <c r="AW345" s="12" t="s">
        <v>41</v>
      </c>
      <c r="AX345" s="12" t="s">
        <v>79</v>
      </c>
      <c r="AY345" s="152" t="s">
        <v>178</v>
      </c>
    </row>
    <row r="346" spans="2:65" s="13" customFormat="1" ht="10.199999999999999">
      <c r="B346" s="157"/>
      <c r="D346" s="151" t="s">
        <v>189</v>
      </c>
      <c r="E346" s="158" t="s">
        <v>32</v>
      </c>
      <c r="F346" s="159" t="s">
        <v>4213</v>
      </c>
      <c r="H346" s="160">
        <v>173.87700000000001</v>
      </c>
      <c r="I346" s="161"/>
      <c r="L346" s="157"/>
      <c r="M346" s="162"/>
      <c r="T346" s="163"/>
      <c r="AT346" s="158" t="s">
        <v>189</v>
      </c>
      <c r="AU346" s="158" t="s">
        <v>88</v>
      </c>
      <c r="AV346" s="13" t="s">
        <v>88</v>
      </c>
      <c r="AW346" s="13" t="s">
        <v>41</v>
      </c>
      <c r="AX346" s="13" t="s">
        <v>79</v>
      </c>
      <c r="AY346" s="158" t="s">
        <v>178</v>
      </c>
    </row>
    <row r="347" spans="2:65" s="13" customFormat="1" ht="20.399999999999999">
      <c r="B347" s="157"/>
      <c r="D347" s="151" t="s">
        <v>189</v>
      </c>
      <c r="E347" s="158" t="s">
        <v>32</v>
      </c>
      <c r="F347" s="159" t="s">
        <v>4214</v>
      </c>
      <c r="H347" s="160">
        <v>-14.108000000000001</v>
      </c>
      <c r="I347" s="161"/>
      <c r="L347" s="157"/>
      <c r="M347" s="162"/>
      <c r="T347" s="163"/>
      <c r="AT347" s="158" t="s">
        <v>189</v>
      </c>
      <c r="AU347" s="158" t="s">
        <v>88</v>
      </c>
      <c r="AV347" s="13" t="s">
        <v>88</v>
      </c>
      <c r="AW347" s="13" t="s">
        <v>41</v>
      </c>
      <c r="AX347" s="13" t="s">
        <v>79</v>
      </c>
      <c r="AY347" s="158" t="s">
        <v>178</v>
      </c>
    </row>
    <row r="348" spans="2:65" s="15" customFormat="1" ht="10.199999999999999">
      <c r="B348" s="181"/>
      <c r="D348" s="151" t="s">
        <v>189</v>
      </c>
      <c r="E348" s="182" t="s">
        <v>32</v>
      </c>
      <c r="F348" s="183" t="s">
        <v>474</v>
      </c>
      <c r="H348" s="184">
        <v>159.76900000000001</v>
      </c>
      <c r="I348" s="185"/>
      <c r="L348" s="181"/>
      <c r="M348" s="186"/>
      <c r="T348" s="187"/>
      <c r="AT348" s="182" t="s">
        <v>189</v>
      </c>
      <c r="AU348" s="182" t="s">
        <v>88</v>
      </c>
      <c r="AV348" s="15" t="s">
        <v>199</v>
      </c>
      <c r="AW348" s="15" t="s">
        <v>41</v>
      </c>
      <c r="AX348" s="15" t="s">
        <v>79</v>
      </c>
      <c r="AY348" s="182" t="s">
        <v>178</v>
      </c>
    </row>
    <row r="349" spans="2:65" s="14" customFormat="1" ht="10.199999999999999">
      <c r="B349" s="164"/>
      <c r="D349" s="151" t="s">
        <v>189</v>
      </c>
      <c r="E349" s="165" t="s">
        <v>32</v>
      </c>
      <c r="F349" s="166" t="s">
        <v>192</v>
      </c>
      <c r="H349" s="167">
        <v>159.76900000000001</v>
      </c>
      <c r="I349" s="168"/>
      <c r="L349" s="164"/>
      <c r="M349" s="169"/>
      <c r="T349" s="170"/>
      <c r="AT349" s="165" t="s">
        <v>189</v>
      </c>
      <c r="AU349" s="165" t="s">
        <v>88</v>
      </c>
      <c r="AV349" s="14" t="s">
        <v>185</v>
      </c>
      <c r="AW349" s="14" t="s">
        <v>41</v>
      </c>
      <c r="AX349" s="14" t="s">
        <v>86</v>
      </c>
      <c r="AY349" s="165" t="s">
        <v>178</v>
      </c>
    </row>
    <row r="350" spans="2:65" s="1" customFormat="1" ht="16.5" customHeight="1">
      <c r="B350" s="34"/>
      <c r="C350" s="171" t="s">
        <v>467</v>
      </c>
      <c r="D350" s="171" t="s">
        <v>398</v>
      </c>
      <c r="E350" s="172" t="s">
        <v>448</v>
      </c>
      <c r="F350" s="173" t="s">
        <v>449</v>
      </c>
      <c r="G350" s="174" t="s">
        <v>401</v>
      </c>
      <c r="H350" s="175">
        <v>319.53800000000001</v>
      </c>
      <c r="I350" s="176"/>
      <c r="J350" s="177">
        <f>ROUND(I350*H350,2)</f>
        <v>0</v>
      </c>
      <c r="K350" s="173" t="s">
        <v>184</v>
      </c>
      <c r="L350" s="178"/>
      <c r="M350" s="179" t="s">
        <v>32</v>
      </c>
      <c r="N350" s="180" t="s">
        <v>50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241</v>
      </c>
      <c r="AT350" s="144" t="s">
        <v>398</v>
      </c>
      <c r="AU350" s="144" t="s">
        <v>88</v>
      </c>
      <c r="AY350" s="18" t="s">
        <v>178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86</v>
      </c>
      <c r="BK350" s="145">
        <f>ROUND(I350*H350,2)</f>
        <v>0</v>
      </c>
      <c r="BL350" s="18" t="s">
        <v>185</v>
      </c>
      <c r="BM350" s="144" t="s">
        <v>4215</v>
      </c>
    </row>
    <row r="351" spans="2:65" s="13" customFormat="1" ht="10.199999999999999">
      <c r="B351" s="157"/>
      <c r="D351" s="151" t="s">
        <v>189</v>
      </c>
      <c r="F351" s="159" t="s">
        <v>4216</v>
      </c>
      <c r="H351" s="160">
        <v>319.53800000000001</v>
      </c>
      <c r="I351" s="161"/>
      <c r="L351" s="157"/>
      <c r="M351" s="162"/>
      <c r="T351" s="163"/>
      <c r="AT351" s="158" t="s">
        <v>189</v>
      </c>
      <c r="AU351" s="158" t="s">
        <v>88</v>
      </c>
      <c r="AV351" s="13" t="s">
        <v>88</v>
      </c>
      <c r="AW351" s="13" t="s">
        <v>4</v>
      </c>
      <c r="AX351" s="13" t="s">
        <v>86</v>
      </c>
      <c r="AY351" s="158" t="s">
        <v>178</v>
      </c>
    </row>
    <row r="352" spans="2:65" s="11" customFormat="1" ht="22.8" customHeight="1">
      <c r="B352" s="121"/>
      <c r="D352" s="122" t="s">
        <v>78</v>
      </c>
      <c r="E352" s="131" t="s">
        <v>199</v>
      </c>
      <c r="F352" s="131" t="s">
        <v>452</v>
      </c>
      <c r="I352" s="124"/>
      <c r="J352" s="132">
        <f>BK352</f>
        <v>0</v>
      </c>
      <c r="L352" s="121"/>
      <c r="M352" s="126"/>
      <c r="P352" s="127">
        <f>SUM(P353:P368)</f>
        <v>0</v>
      </c>
      <c r="R352" s="127">
        <f>SUM(R353:R368)</f>
        <v>0</v>
      </c>
      <c r="T352" s="128">
        <f>SUM(T353:T368)</f>
        <v>0</v>
      </c>
      <c r="AR352" s="122" t="s">
        <v>86</v>
      </c>
      <c r="AT352" s="129" t="s">
        <v>78</v>
      </c>
      <c r="AU352" s="129" t="s">
        <v>86</v>
      </c>
      <c r="AY352" s="122" t="s">
        <v>178</v>
      </c>
      <c r="BK352" s="130">
        <f>SUM(BK353:BK368)</f>
        <v>0</v>
      </c>
    </row>
    <row r="353" spans="2:65" s="1" customFormat="1" ht="16.5" customHeight="1">
      <c r="B353" s="34"/>
      <c r="C353" s="133" t="s">
        <v>480</v>
      </c>
      <c r="D353" s="133" t="s">
        <v>180</v>
      </c>
      <c r="E353" s="134" t="s">
        <v>454</v>
      </c>
      <c r="F353" s="135" t="s">
        <v>455</v>
      </c>
      <c r="G353" s="136" t="s">
        <v>202</v>
      </c>
      <c r="H353" s="137">
        <v>303</v>
      </c>
      <c r="I353" s="138"/>
      <c r="J353" s="139">
        <f>ROUND(I353*H353,2)</f>
        <v>0</v>
      </c>
      <c r="K353" s="135" t="s">
        <v>184</v>
      </c>
      <c r="L353" s="34"/>
      <c r="M353" s="140" t="s">
        <v>32</v>
      </c>
      <c r="N353" s="141" t="s">
        <v>50</v>
      </c>
      <c r="P353" s="142">
        <f>O353*H353</f>
        <v>0</v>
      </c>
      <c r="Q353" s="142">
        <v>0</v>
      </c>
      <c r="R353" s="142">
        <f>Q353*H353</f>
        <v>0</v>
      </c>
      <c r="S353" s="142">
        <v>0</v>
      </c>
      <c r="T353" s="143">
        <f>S353*H353</f>
        <v>0</v>
      </c>
      <c r="AR353" s="144" t="s">
        <v>185</v>
      </c>
      <c r="AT353" s="144" t="s">
        <v>180</v>
      </c>
      <c r="AU353" s="144" t="s">
        <v>88</v>
      </c>
      <c r="AY353" s="18" t="s">
        <v>178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8" t="s">
        <v>86</v>
      </c>
      <c r="BK353" s="145">
        <f>ROUND(I353*H353,2)</f>
        <v>0</v>
      </c>
      <c r="BL353" s="18" t="s">
        <v>185</v>
      </c>
      <c r="BM353" s="144" t="s">
        <v>4217</v>
      </c>
    </row>
    <row r="354" spans="2:65" s="1" customFormat="1" ht="10.199999999999999">
      <c r="B354" s="34"/>
      <c r="D354" s="146" t="s">
        <v>187</v>
      </c>
      <c r="F354" s="147" t="s">
        <v>457</v>
      </c>
      <c r="I354" s="148"/>
      <c r="L354" s="34"/>
      <c r="M354" s="149"/>
      <c r="T354" s="55"/>
      <c r="AT354" s="18" t="s">
        <v>187</v>
      </c>
      <c r="AU354" s="18" t="s">
        <v>88</v>
      </c>
    </row>
    <row r="355" spans="2:65" s="12" customFormat="1" ht="10.199999999999999">
      <c r="B355" s="150"/>
      <c r="D355" s="151" t="s">
        <v>189</v>
      </c>
      <c r="E355" s="152" t="s">
        <v>32</v>
      </c>
      <c r="F355" s="153" t="s">
        <v>2027</v>
      </c>
      <c r="H355" s="152" t="s">
        <v>32</v>
      </c>
      <c r="I355" s="154"/>
      <c r="L355" s="150"/>
      <c r="M355" s="155"/>
      <c r="T355" s="156"/>
      <c r="AT355" s="152" t="s">
        <v>189</v>
      </c>
      <c r="AU355" s="152" t="s">
        <v>88</v>
      </c>
      <c r="AV355" s="12" t="s">
        <v>86</v>
      </c>
      <c r="AW355" s="12" t="s">
        <v>41</v>
      </c>
      <c r="AX355" s="12" t="s">
        <v>79</v>
      </c>
      <c r="AY355" s="152" t="s">
        <v>178</v>
      </c>
    </row>
    <row r="356" spans="2:65" s="12" customFormat="1" ht="10.199999999999999">
      <c r="B356" s="150"/>
      <c r="D356" s="151" t="s">
        <v>189</v>
      </c>
      <c r="E356" s="152" t="s">
        <v>32</v>
      </c>
      <c r="F356" s="153" t="s">
        <v>3821</v>
      </c>
      <c r="H356" s="152" t="s">
        <v>32</v>
      </c>
      <c r="I356" s="154"/>
      <c r="L356" s="150"/>
      <c r="M356" s="155"/>
      <c r="T356" s="156"/>
      <c r="AT356" s="152" t="s">
        <v>189</v>
      </c>
      <c r="AU356" s="152" t="s">
        <v>88</v>
      </c>
      <c r="AV356" s="12" t="s">
        <v>86</v>
      </c>
      <c r="AW356" s="12" t="s">
        <v>41</v>
      </c>
      <c r="AX356" s="12" t="s">
        <v>79</v>
      </c>
      <c r="AY356" s="152" t="s">
        <v>178</v>
      </c>
    </row>
    <row r="357" spans="2:65" s="12" customFormat="1" ht="10.199999999999999">
      <c r="B357" s="150"/>
      <c r="D357" s="151" t="s">
        <v>189</v>
      </c>
      <c r="E357" s="152" t="s">
        <v>32</v>
      </c>
      <c r="F357" s="153" t="s">
        <v>4115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65" s="12" customFormat="1" ht="10.199999999999999">
      <c r="B358" s="150"/>
      <c r="D358" s="151" t="s">
        <v>189</v>
      </c>
      <c r="E358" s="152" t="s">
        <v>32</v>
      </c>
      <c r="F358" s="153" t="s">
        <v>458</v>
      </c>
      <c r="H358" s="152" t="s">
        <v>32</v>
      </c>
      <c r="I358" s="154"/>
      <c r="L358" s="150"/>
      <c r="M358" s="155"/>
      <c r="T358" s="156"/>
      <c r="AT358" s="152" t="s">
        <v>189</v>
      </c>
      <c r="AU358" s="152" t="s">
        <v>88</v>
      </c>
      <c r="AV358" s="12" t="s">
        <v>86</v>
      </c>
      <c r="AW358" s="12" t="s">
        <v>41</v>
      </c>
      <c r="AX358" s="12" t="s">
        <v>79</v>
      </c>
      <c r="AY358" s="152" t="s">
        <v>178</v>
      </c>
    </row>
    <row r="359" spans="2:65" s="13" customFormat="1" ht="10.199999999999999">
      <c r="B359" s="157"/>
      <c r="D359" s="151" t="s">
        <v>189</v>
      </c>
      <c r="E359" s="158" t="s">
        <v>32</v>
      </c>
      <c r="F359" s="159" t="s">
        <v>4218</v>
      </c>
      <c r="H359" s="160">
        <v>303</v>
      </c>
      <c r="I359" s="161"/>
      <c r="L359" s="157"/>
      <c r="M359" s="162"/>
      <c r="T359" s="163"/>
      <c r="AT359" s="158" t="s">
        <v>189</v>
      </c>
      <c r="AU359" s="158" t="s">
        <v>88</v>
      </c>
      <c r="AV359" s="13" t="s">
        <v>88</v>
      </c>
      <c r="AW359" s="13" t="s">
        <v>41</v>
      </c>
      <c r="AX359" s="13" t="s">
        <v>79</v>
      </c>
      <c r="AY359" s="158" t="s">
        <v>178</v>
      </c>
    </row>
    <row r="360" spans="2:65" s="14" customFormat="1" ht="10.199999999999999">
      <c r="B360" s="164"/>
      <c r="D360" s="151" t="s">
        <v>189</v>
      </c>
      <c r="E360" s="165" t="s">
        <v>32</v>
      </c>
      <c r="F360" s="166" t="s">
        <v>192</v>
      </c>
      <c r="H360" s="167">
        <v>303</v>
      </c>
      <c r="I360" s="168"/>
      <c r="L360" s="164"/>
      <c r="M360" s="169"/>
      <c r="T360" s="170"/>
      <c r="AT360" s="165" t="s">
        <v>189</v>
      </c>
      <c r="AU360" s="165" t="s">
        <v>88</v>
      </c>
      <c r="AV360" s="14" t="s">
        <v>185</v>
      </c>
      <c r="AW360" s="14" t="s">
        <v>41</v>
      </c>
      <c r="AX360" s="14" t="s">
        <v>86</v>
      </c>
      <c r="AY360" s="165" t="s">
        <v>178</v>
      </c>
    </row>
    <row r="361" spans="2:65" s="1" customFormat="1" ht="24.15" customHeight="1">
      <c r="B361" s="34"/>
      <c r="C361" s="133" t="s">
        <v>487</v>
      </c>
      <c r="D361" s="133" t="s">
        <v>180</v>
      </c>
      <c r="E361" s="134" t="s">
        <v>462</v>
      </c>
      <c r="F361" s="135" t="s">
        <v>463</v>
      </c>
      <c r="G361" s="136" t="s">
        <v>202</v>
      </c>
      <c r="H361" s="137">
        <v>303</v>
      </c>
      <c r="I361" s="138"/>
      <c r="J361" s="139">
        <f>ROUND(I361*H361,2)</f>
        <v>0</v>
      </c>
      <c r="K361" s="135" t="s">
        <v>184</v>
      </c>
      <c r="L361" s="34"/>
      <c r="M361" s="140" t="s">
        <v>32</v>
      </c>
      <c r="N361" s="141" t="s">
        <v>50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185</v>
      </c>
      <c r="AT361" s="144" t="s">
        <v>180</v>
      </c>
      <c r="AU361" s="144" t="s">
        <v>88</v>
      </c>
      <c r="AY361" s="18" t="s">
        <v>178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8" t="s">
        <v>86</v>
      </c>
      <c r="BK361" s="145">
        <f>ROUND(I361*H361,2)</f>
        <v>0</v>
      </c>
      <c r="BL361" s="18" t="s">
        <v>185</v>
      </c>
      <c r="BM361" s="144" t="s">
        <v>4219</v>
      </c>
    </row>
    <row r="362" spans="2:65" s="1" customFormat="1" ht="10.199999999999999">
      <c r="B362" s="34"/>
      <c r="D362" s="146" t="s">
        <v>187</v>
      </c>
      <c r="F362" s="147" t="s">
        <v>465</v>
      </c>
      <c r="I362" s="148"/>
      <c r="L362" s="34"/>
      <c r="M362" s="149"/>
      <c r="T362" s="55"/>
      <c r="AT362" s="18" t="s">
        <v>187</v>
      </c>
      <c r="AU362" s="18" t="s">
        <v>88</v>
      </c>
    </row>
    <row r="363" spans="2:65" s="12" customFormat="1" ht="10.199999999999999">
      <c r="B363" s="150"/>
      <c r="D363" s="151" t="s">
        <v>189</v>
      </c>
      <c r="E363" s="152" t="s">
        <v>32</v>
      </c>
      <c r="F363" s="153" t="s">
        <v>2027</v>
      </c>
      <c r="H363" s="152" t="s">
        <v>32</v>
      </c>
      <c r="I363" s="154"/>
      <c r="L363" s="150"/>
      <c r="M363" s="155"/>
      <c r="T363" s="156"/>
      <c r="AT363" s="152" t="s">
        <v>189</v>
      </c>
      <c r="AU363" s="152" t="s">
        <v>88</v>
      </c>
      <c r="AV363" s="12" t="s">
        <v>86</v>
      </c>
      <c r="AW363" s="12" t="s">
        <v>41</v>
      </c>
      <c r="AX363" s="12" t="s">
        <v>79</v>
      </c>
      <c r="AY363" s="152" t="s">
        <v>178</v>
      </c>
    </row>
    <row r="364" spans="2:65" s="12" customFormat="1" ht="10.199999999999999">
      <c r="B364" s="150"/>
      <c r="D364" s="151" t="s">
        <v>189</v>
      </c>
      <c r="E364" s="152" t="s">
        <v>32</v>
      </c>
      <c r="F364" s="153" t="s">
        <v>3821</v>
      </c>
      <c r="H364" s="152" t="s">
        <v>32</v>
      </c>
      <c r="I364" s="154"/>
      <c r="L364" s="150"/>
      <c r="M364" s="155"/>
      <c r="T364" s="156"/>
      <c r="AT364" s="152" t="s">
        <v>189</v>
      </c>
      <c r="AU364" s="152" t="s">
        <v>88</v>
      </c>
      <c r="AV364" s="12" t="s">
        <v>86</v>
      </c>
      <c r="AW364" s="12" t="s">
        <v>41</v>
      </c>
      <c r="AX364" s="12" t="s">
        <v>79</v>
      </c>
      <c r="AY364" s="152" t="s">
        <v>178</v>
      </c>
    </row>
    <row r="365" spans="2:65" s="12" customFormat="1" ht="10.199999999999999">
      <c r="B365" s="150"/>
      <c r="D365" s="151" t="s">
        <v>189</v>
      </c>
      <c r="E365" s="152" t="s">
        <v>32</v>
      </c>
      <c r="F365" s="153" t="s">
        <v>4115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65" s="12" customFormat="1" ht="10.199999999999999">
      <c r="B366" s="150"/>
      <c r="D366" s="151" t="s">
        <v>189</v>
      </c>
      <c r="E366" s="152" t="s">
        <v>32</v>
      </c>
      <c r="F366" s="153" t="s">
        <v>458</v>
      </c>
      <c r="H366" s="152" t="s">
        <v>32</v>
      </c>
      <c r="I366" s="154"/>
      <c r="L366" s="150"/>
      <c r="M366" s="155"/>
      <c r="T366" s="156"/>
      <c r="AT366" s="152" t="s">
        <v>189</v>
      </c>
      <c r="AU366" s="152" t="s">
        <v>88</v>
      </c>
      <c r="AV366" s="12" t="s">
        <v>86</v>
      </c>
      <c r="AW366" s="12" t="s">
        <v>41</v>
      </c>
      <c r="AX366" s="12" t="s">
        <v>79</v>
      </c>
      <c r="AY366" s="152" t="s">
        <v>178</v>
      </c>
    </row>
    <row r="367" spans="2:65" s="13" customFormat="1" ht="10.199999999999999">
      <c r="B367" s="157"/>
      <c r="D367" s="151" t="s">
        <v>189</v>
      </c>
      <c r="E367" s="158" t="s">
        <v>32</v>
      </c>
      <c r="F367" s="159" t="s">
        <v>4218</v>
      </c>
      <c r="H367" s="160">
        <v>303</v>
      </c>
      <c r="I367" s="161"/>
      <c r="L367" s="157"/>
      <c r="M367" s="162"/>
      <c r="T367" s="163"/>
      <c r="AT367" s="158" t="s">
        <v>189</v>
      </c>
      <c r="AU367" s="158" t="s">
        <v>88</v>
      </c>
      <c r="AV367" s="13" t="s">
        <v>88</v>
      </c>
      <c r="AW367" s="13" t="s">
        <v>41</v>
      </c>
      <c r="AX367" s="13" t="s">
        <v>79</v>
      </c>
      <c r="AY367" s="158" t="s">
        <v>178</v>
      </c>
    </row>
    <row r="368" spans="2:65" s="14" customFormat="1" ht="10.199999999999999">
      <c r="B368" s="164"/>
      <c r="D368" s="151" t="s">
        <v>189</v>
      </c>
      <c r="E368" s="165" t="s">
        <v>32</v>
      </c>
      <c r="F368" s="166" t="s">
        <v>192</v>
      </c>
      <c r="H368" s="167">
        <v>303</v>
      </c>
      <c r="I368" s="168"/>
      <c r="L368" s="164"/>
      <c r="M368" s="169"/>
      <c r="T368" s="170"/>
      <c r="AT368" s="165" t="s">
        <v>189</v>
      </c>
      <c r="AU368" s="165" t="s">
        <v>88</v>
      </c>
      <c r="AV368" s="14" t="s">
        <v>185</v>
      </c>
      <c r="AW368" s="14" t="s">
        <v>41</v>
      </c>
      <c r="AX368" s="14" t="s">
        <v>86</v>
      </c>
      <c r="AY368" s="165" t="s">
        <v>178</v>
      </c>
    </row>
    <row r="369" spans="2:65" s="11" customFormat="1" ht="22.8" customHeight="1">
      <c r="B369" s="121"/>
      <c r="D369" s="122" t="s">
        <v>78</v>
      </c>
      <c r="E369" s="131" t="s">
        <v>185</v>
      </c>
      <c r="F369" s="131" t="s">
        <v>466</v>
      </c>
      <c r="I369" s="124"/>
      <c r="J369" s="132">
        <f>BK369</f>
        <v>0</v>
      </c>
      <c r="L369" s="121"/>
      <c r="M369" s="126"/>
      <c r="P369" s="127">
        <f>SUM(P370:P450)</f>
        <v>0</v>
      </c>
      <c r="R369" s="127">
        <f>SUM(R370:R450)</f>
        <v>6.7973039999999987</v>
      </c>
      <c r="T369" s="128">
        <f>SUM(T370:T450)</f>
        <v>0</v>
      </c>
      <c r="AR369" s="122" t="s">
        <v>86</v>
      </c>
      <c r="AT369" s="129" t="s">
        <v>78</v>
      </c>
      <c r="AU369" s="129" t="s">
        <v>86</v>
      </c>
      <c r="AY369" s="122" t="s">
        <v>178</v>
      </c>
      <c r="BK369" s="130">
        <f>SUM(BK370:BK450)</f>
        <v>0</v>
      </c>
    </row>
    <row r="370" spans="2:65" s="1" customFormat="1" ht="33" customHeight="1">
      <c r="B370" s="34"/>
      <c r="C370" s="133" t="s">
        <v>493</v>
      </c>
      <c r="D370" s="133" t="s">
        <v>180</v>
      </c>
      <c r="E370" s="134" t="s">
        <v>468</v>
      </c>
      <c r="F370" s="135" t="s">
        <v>469</v>
      </c>
      <c r="G370" s="136" t="s">
        <v>277</v>
      </c>
      <c r="H370" s="137">
        <v>42.863999999999997</v>
      </c>
      <c r="I370" s="138"/>
      <c r="J370" s="139">
        <f>ROUND(I370*H370,2)</f>
        <v>0</v>
      </c>
      <c r="K370" s="135" t="s">
        <v>184</v>
      </c>
      <c r="L370" s="34"/>
      <c r="M370" s="140" t="s">
        <v>32</v>
      </c>
      <c r="N370" s="141" t="s">
        <v>50</v>
      </c>
      <c r="P370" s="142">
        <f>O370*H370</f>
        <v>0</v>
      </c>
      <c r="Q370" s="142">
        <v>0</v>
      </c>
      <c r="R370" s="142">
        <f>Q370*H370</f>
        <v>0</v>
      </c>
      <c r="S370" s="142">
        <v>0</v>
      </c>
      <c r="T370" s="143">
        <f>S370*H370</f>
        <v>0</v>
      </c>
      <c r="AR370" s="144" t="s">
        <v>185</v>
      </c>
      <c r="AT370" s="144" t="s">
        <v>180</v>
      </c>
      <c r="AU370" s="144" t="s">
        <v>88</v>
      </c>
      <c r="AY370" s="18" t="s">
        <v>178</v>
      </c>
      <c r="BE370" s="145">
        <f>IF(N370="základní",J370,0)</f>
        <v>0</v>
      </c>
      <c r="BF370" s="145">
        <f>IF(N370="snížená",J370,0)</f>
        <v>0</v>
      </c>
      <c r="BG370" s="145">
        <f>IF(N370="zákl. přenesená",J370,0)</f>
        <v>0</v>
      </c>
      <c r="BH370" s="145">
        <f>IF(N370="sníž. přenesená",J370,0)</f>
        <v>0</v>
      </c>
      <c r="BI370" s="145">
        <f>IF(N370="nulová",J370,0)</f>
        <v>0</v>
      </c>
      <c r="BJ370" s="18" t="s">
        <v>86</v>
      </c>
      <c r="BK370" s="145">
        <f>ROUND(I370*H370,2)</f>
        <v>0</v>
      </c>
      <c r="BL370" s="18" t="s">
        <v>185</v>
      </c>
      <c r="BM370" s="144" t="s">
        <v>4220</v>
      </c>
    </row>
    <row r="371" spans="2:65" s="1" customFormat="1" ht="10.199999999999999">
      <c r="B371" s="34"/>
      <c r="D371" s="146" t="s">
        <v>187</v>
      </c>
      <c r="F371" s="147" t="s">
        <v>471</v>
      </c>
      <c r="I371" s="148"/>
      <c r="L371" s="34"/>
      <c r="M371" s="149"/>
      <c r="T371" s="55"/>
      <c r="AT371" s="18" t="s">
        <v>187</v>
      </c>
      <c r="AU371" s="18" t="s">
        <v>88</v>
      </c>
    </row>
    <row r="372" spans="2:65" s="12" customFormat="1" ht="10.199999999999999">
      <c r="B372" s="150"/>
      <c r="D372" s="151" t="s">
        <v>189</v>
      </c>
      <c r="E372" s="152" t="s">
        <v>32</v>
      </c>
      <c r="F372" s="153" t="s">
        <v>2027</v>
      </c>
      <c r="H372" s="152" t="s">
        <v>32</v>
      </c>
      <c r="I372" s="154"/>
      <c r="L372" s="150"/>
      <c r="M372" s="155"/>
      <c r="T372" s="156"/>
      <c r="AT372" s="152" t="s">
        <v>189</v>
      </c>
      <c r="AU372" s="152" t="s">
        <v>88</v>
      </c>
      <c r="AV372" s="12" t="s">
        <v>86</v>
      </c>
      <c r="AW372" s="12" t="s">
        <v>41</v>
      </c>
      <c r="AX372" s="12" t="s">
        <v>79</v>
      </c>
      <c r="AY372" s="152" t="s">
        <v>178</v>
      </c>
    </row>
    <row r="373" spans="2:65" s="12" customFormat="1" ht="10.199999999999999">
      <c r="B373" s="150"/>
      <c r="D373" s="151" t="s">
        <v>189</v>
      </c>
      <c r="E373" s="152" t="s">
        <v>32</v>
      </c>
      <c r="F373" s="153" t="s">
        <v>3821</v>
      </c>
      <c r="H373" s="152" t="s">
        <v>32</v>
      </c>
      <c r="I373" s="154"/>
      <c r="L373" s="150"/>
      <c r="M373" s="155"/>
      <c r="T373" s="156"/>
      <c r="AT373" s="152" t="s">
        <v>189</v>
      </c>
      <c r="AU373" s="152" t="s">
        <v>88</v>
      </c>
      <c r="AV373" s="12" t="s">
        <v>86</v>
      </c>
      <c r="AW373" s="12" t="s">
        <v>41</v>
      </c>
      <c r="AX373" s="12" t="s">
        <v>79</v>
      </c>
      <c r="AY373" s="152" t="s">
        <v>178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475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2" customFormat="1" ht="10.199999999999999">
      <c r="B375" s="150"/>
      <c r="D375" s="151" t="s">
        <v>189</v>
      </c>
      <c r="E375" s="152" t="s">
        <v>32</v>
      </c>
      <c r="F375" s="153" t="s">
        <v>4221</v>
      </c>
      <c r="H375" s="152" t="s">
        <v>32</v>
      </c>
      <c r="I375" s="154"/>
      <c r="L375" s="150"/>
      <c r="M375" s="155"/>
      <c r="T375" s="156"/>
      <c r="AT375" s="152" t="s">
        <v>189</v>
      </c>
      <c r="AU375" s="152" t="s">
        <v>88</v>
      </c>
      <c r="AV375" s="12" t="s">
        <v>86</v>
      </c>
      <c r="AW375" s="12" t="s">
        <v>41</v>
      </c>
      <c r="AX375" s="12" t="s">
        <v>79</v>
      </c>
      <c r="AY375" s="152" t="s">
        <v>178</v>
      </c>
    </row>
    <row r="376" spans="2:65" s="13" customFormat="1" ht="10.199999999999999">
      <c r="B376" s="157"/>
      <c r="D376" s="151" t="s">
        <v>189</v>
      </c>
      <c r="E376" s="158" t="s">
        <v>32</v>
      </c>
      <c r="F376" s="159" t="s">
        <v>4222</v>
      </c>
      <c r="H376" s="160">
        <v>11.25</v>
      </c>
      <c r="I376" s="161"/>
      <c r="L376" s="157"/>
      <c r="M376" s="162"/>
      <c r="T376" s="163"/>
      <c r="AT376" s="158" t="s">
        <v>189</v>
      </c>
      <c r="AU376" s="158" t="s">
        <v>88</v>
      </c>
      <c r="AV376" s="13" t="s">
        <v>88</v>
      </c>
      <c r="AW376" s="13" t="s">
        <v>41</v>
      </c>
      <c r="AX376" s="13" t="s">
        <v>79</v>
      </c>
      <c r="AY376" s="158" t="s">
        <v>178</v>
      </c>
    </row>
    <row r="377" spans="2:65" s="15" customFormat="1" ht="10.199999999999999">
      <c r="B377" s="181"/>
      <c r="D377" s="151" t="s">
        <v>189</v>
      </c>
      <c r="E377" s="182" t="s">
        <v>32</v>
      </c>
      <c r="F377" s="183" t="s">
        <v>479</v>
      </c>
      <c r="H377" s="184">
        <v>11.25</v>
      </c>
      <c r="I377" s="185"/>
      <c r="L377" s="181"/>
      <c r="M377" s="186"/>
      <c r="T377" s="187"/>
      <c r="AT377" s="182" t="s">
        <v>189</v>
      </c>
      <c r="AU377" s="182" t="s">
        <v>88</v>
      </c>
      <c r="AV377" s="15" t="s">
        <v>199</v>
      </c>
      <c r="AW377" s="15" t="s">
        <v>41</v>
      </c>
      <c r="AX377" s="15" t="s">
        <v>79</v>
      </c>
      <c r="AY377" s="182" t="s">
        <v>178</v>
      </c>
    </row>
    <row r="378" spans="2:65" s="12" customFormat="1" ht="10.199999999999999">
      <c r="B378" s="150"/>
      <c r="D378" s="151" t="s">
        <v>189</v>
      </c>
      <c r="E378" s="152" t="s">
        <v>32</v>
      </c>
      <c r="F378" s="153" t="s">
        <v>4115</v>
      </c>
      <c r="H378" s="152" t="s">
        <v>32</v>
      </c>
      <c r="I378" s="154"/>
      <c r="L378" s="150"/>
      <c r="M378" s="155"/>
      <c r="T378" s="156"/>
      <c r="AT378" s="152" t="s">
        <v>189</v>
      </c>
      <c r="AU378" s="152" t="s">
        <v>88</v>
      </c>
      <c r="AV378" s="12" t="s">
        <v>86</v>
      </c>
      <c r="AW378" s="12" t="s">
        <v>41</v>
      </c>
      <c r="AX378" s="12" t="s">
        <v>79</v>
      </c>
      <c r="AY378" s="152" t="s">
        <v>178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280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283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3" customFormat="1" ht="10.199999999999999">
      <c r="B381" s="157"/>
      <c r="D381" s="151" t="s">
        <v>189</v>
      </c>
      <c r="E381" s="158" t="s">
        <v>32</v>
      </c>
      <c r="F381" s="159" t="s">
        <v>4223</v>
      </c>
      <c r="H381" s="160">
        <v>31.614000000000001</v>
      </c>
      <c r="I381" s="161"/>
      <c r="L381" s="157"/>
      <c r="M381" s="162"/>
      <c r="T381" s="163"/>
      <c r="AT381" s="158" t="s">
        <v>189</v>
      </c>
      <c r="AU381" s="158" t="s">
        <v>88</v>
      </c>
      <c r="AV381" s="13" t="s">
        <v>88</v>
      </c>
      <c r="AW381" s="13" t="s">
        <v>41</v>
      </c>
      <c r="AX381" s="13" t="s">
        <v>79</v>
      </c>
      <c r="AY381" s="158" t="s">
        <v>178</v>
      </c>
    </row>
    <row r="382" spans="2:65" s="15" customFormat="1" ht="10.199999999999999">
      <c r="B382" s="181"/>
      <c r="D382" s="151" t="s">
        <v>189</v>
      </c>
      <c r="E382" s="182" t="s">
        <v>32</v>
      </c>
      <c r="F382" s="183" t="s">
        <v>474</v>
      </c>
      <c r="H382" s="184">
        <v>31.614000000000001</v>
      </c>
      <c r="I382" s="185"/>
      <c r="L382" s="181"/>
      <c r="M382" s="186"/>
      <c r="T382" s="187"/>
      <c r="AT382" s="182" t="s">
        <v>189</v>
      </c>
      <c r="AU382" s="182" t="s">
        <v>88</v>
      </c>
      <c r="AV382" s="15" t="s">
        <v>199</v>
      </c>
      <c r="AW382" s="15" t="s">
        <v>41</v>
      </c>
      <c r="AX382" s="15" t="s">
        <v>79</v>
      </c>
      <c r="AY382" s="182" t="s">
        <v>178</v>
      </c>
    </row>
    <row r="383" spans="2:65" s="14" customFormat="1" ht="10.199999999999999">
      <c r="B383" s="164"/>
      <c r="D383" s="151" t="s">
        <v>189</v>
      </c>
      <c r="E383" s="165" t="s">
        <v>32</v>
      </c>
      <c r="F383" s="166" t="s">
        <v>192</v>
      </c>
      <c r="H383" s="167">
        <v>42.863999999999997</v>
      </c>
      <c r="I383" s="168"/>
      <c r="L383" s="164"/>
      <c r="M383" s="169"/>
      <c r="T383" s="170"/>
      <c r="AT383" s="165" t="s">
        <v>189</v>
      </c>
      <c r="AU383" s="165" t="s">
        <v>88</v>
      </c>
      <c r="AV383" s="14" t="s">
        <v>185</v>
      </c>
      <c r="AW383" s="14" t="s">
        <v>41</v>
      </c>
      <c r="AX383" s="14" t="s">
        <v>86</v>
      </c>
      <c r="AY383" s="165" t="s">
        <v>178</v>
      </c>
    </row>
    <row r="384" spans="2:65" s="1" customFormat="1" ht="24.15" customHeight="1">
      <c r="B384" s="34"/>
      <c r="C384" s="133" t="s">
        <v>502</v>
      </c>
      <c r="D384" s="133" t="s">
        <v>180</v>
      </c>
      <c r="E384" s="134" t="s">
        <v>1480</v>
      </c>
      <c r="F384" s="135" t="s">
        <v>1481</v>
      </c>
      <c r="G384" s="136" t="s">
        <v>219</v>
      </c>
      <c r="H384" s="137">
        <v>10</v>
      </c>
      <c r="I384" s="138"/>
      <c r="J384" s="139">
        <f>ROUND(I384*H384,2)</f>
        <v>0</v>
      </c>
      <c r="K384" s="135" t="s">
        <v>184</v>
      </c>
      <c r="L384" s="34"/>
      <c r="M384" s="140" t="s">
        <v>32</v>
      </c>
      <c r="N384" s="141" t="s">
        <v>50</v>
      </c>
      <c r="P384" s="142">
        <f>O384*H384</f>
        <v>0</v>
      </c>
      <c r="Q384" s="142">
        <v>0.22394</v>
      </c>
      <c r="R384" s="142">
        <f>Q384*H384</f>
        <v>2.2393999999999998</v>
      </c>
      <c r="S384" s="142">
        <v>0</v>
      </c>
      <c r="T384" s="143">
        <f>S384*H384</f>
        <v>0</v>
      </c>
      <c r="AR384" s="144" t="s">
        <v>185</v>
      </c>
      <c r="AT384" s="144" t="s">
        <v>180</v>
      </c>
      <c r="AU384" s="144" t="s">
        <v>88</v>
      </c>
      <c r="AY384" s="18" t="s">
        <v>178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8" t="s">
        <v>86</v>
      </c>
      <c r="BK384" s="145">
        <f>ROUND(I384*H384,2)</f>
        <v>0</v>
      </c>
      <c r="BL384" s="18" t="s">
        <v>185</v>
      </c>
      <c r="BM384" s="144" t="s">
        <v>4224</v>
      </c>
    </row>
    <row r="385" spans="2:65" s="1" customFormat="1" ht="10.199999999999999">
      <c r="B385" s="34"/>
      <c r="D385" s="146" t="s">
        <v>187</v>
      </c>
      <c r="F385" s="147" t="s">
        <v>1483</v>
      </c>
      <c r="I385" s="148"/>
      <c r="L385" s="34"/>
      <c r="M385" s="149"/>
      <c r="T385" s="55"/>
      <c r="AT385" s="18" t="s">
        <v>187</v>
      </c>
      <c r="AU385" s="18" t="s">
        <v>88</v>
      </c>
    </row>
    <row r="386" spans="2:65" s="12" customFormat="1" ht="10.199999999999999">
      <c r="B386" s="150"/>
      <c r="D386" s="151" t="s">
        <v>189</v>
      </c>
      <c r="E386" s="152" t="s">
        <v>32</v>
      </c>
      <c r="F386" s="153" t="s">
        <v>2027</v>
      </c>
      <c r="H386" s="152" t="s">
        <v>32</v>
      </c>
      <c r="I386" s="154"/>
      <c r="L386" s="150"/>
      <c r="M386" s="155"/>
      <c r="T386" s="156"/>
      <c r="AT386" s="152" t="s">
        <v>189</v>
      </c>
      <c r="AU386" s="152" t="s">
        <v>88</v>
      </c>
      <c r="AV386" s="12" t="s">
        <v>86</v>
      </c>
      <c r="AW386" s="12" t="s">
        <v>41</v>
      </c>
      <c r="AX386" s="12" t="s">
        <v>79</v>
      </c>
      <c r="AY386" s="152" t="s">
        <v>178</v>
      </c>
    </row>
    <row r="387" spans="2:65" s="12" customFormat="1" ht="10.199999999999999">
      <c r="B387" s="150"/>
      <c r="D387" s="151" t="s">
        <v>189</v>
      </c>
      <c r="E387" s="152" t="s">
        <v>32</v>
      </c>
      <c r="F387" s="153" t="s">
        <v>3821</v>
      </c>
      <c r="H387" s="152" t="s">
        <v>32</v>
      </c>
      <c r="I387" s="154"/>
      <c r="L387" s="150"/>
      <c r="M387" s="155"/>
      <c r="T387" s="156"/>
      <c r="AT387" s="152" t="s">
        <v>189</v>
      </c>
      <c r="AU387" s="152" t="s">
        <v>88</v>
      </c>
      <c r="AV387" s="12" t="s">
        <v>86</v>
      </c>
      <c r="AW387" s="12" t="s">
        <v>41</v>
      </c>
      <c r="AX387" s="12" t="s">
        <v>79</v>
      </c>
      <c r="AY387" s="152" t="s">
        <v>178</v>
      </c>
    </row>
    <row r="388" spans="2:65" s="12" customFormat="1" ht="10.199999999999999">
      <c r="B388" s="150"/>
      <c r="D388" s="151" t="s">
        <v>189</v>
      </c>
      <c r="E388" s="152" t="s">
        <v>32</v>
      </c>
      <c r="F388" s="153" t="s">
        <v>475</v>
      </c>
      <c r="H388" s="152" t="s">
        <v>32</v>
      </c>
      <c r="I388" s="154"/>
      <c r="L388" s="150"/>
      <c r="M388" s="155"/>
      <c r="T388" s="156"/>
      <c r="AT388" s="152" t="s">
        <v>189</v>
      </c>
      <c r="AU388" s="152" t="s">
        <v>88</v>
      </c>
      <c r="AV388" s="12" t="s">
        <v>86</v>
      </c>
      <c r="AW388" s="12" t="s">
        <v>41</v>
      </c>
      <c r="AX388" s="12" t="s">
        <v>79</v>
      </c>
      <c r="AY388" s="152" t="s">
        <v>178</v>
      </c>
    </row>
    <row r="389" spans="2:65" s="13" customFormat="1" ht="10.199999999999999">
      <c r="B389" s="157"/>
      <c r="D389" s="151" t="s">
        <v>189</v>
      </c>
      <c r="E389" s="158" t="s">
        <v>32</v>
      </c>
      <c r="F389" s="159" t="s">
        <v>4225</v>
      </c>
      <c r="H389" s="160">
        <v>1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41</v>
      </c>
      <c r="AX389" s="13" t="s">
        <v>79</v>
      </c>
      <c r="AY389" s="158" t="s">
        <v>178</v>
      </c>
    </row>
    <row r="390" spans="2:65" s="13" customFormat="1" ht="10.199999999999999">
      <c r="B390" s="157"/>
      <c r="D390" s="151" t="s">
        <v>189</v>
      </c>
      <c r="E390" s="158" t="s">
        <v>32</v>
      </c>
      <c r="F390" s="159" t="s">
        <v>4226</v>
      </c>
      <c r="H390" s="160">
        <v>1</v>
      </c>
      <c r="I390" s="161"/>
      <c r="L390" s="157"/>
      <c r="M390" s="162"/>
      <c r="T390" s="163"/>
      <c r="AT390" s="158" t="s">
        <v>189</v>
      </c>
      <c r="AU390" s="158" t="s">
        <v>88</v>
      </c>
      <c r="AV390" s="13" t="s">
        <v>88</v>
      </c>
      <c r="AW390" s="13" t="s">
        <v>41</v>
      </c>
      <c r="AX390" s="13" t="s">
        <v>79</v>
      </c>
      <c r="AY390" s="158" t="s">
        <v>178</v>
      </c>
    </row>
    <row r="391" spans="2:65" s="13" customFormat="1" ht="10.199999999999999">
      <c r="B391" s="157"/>
      <c r="D391" s="151" t="s">
        <v>189</v>
      </c>
      <c r="E391" s="158" t="s">
        <v>32</v>
      </c>
      <c r="F391" s="159" t="s">
        <v>4227</v>
      </c>
      <c r="H391" s="160">
        <v>2</v>
      </c>
      <c r="I391" s="161"/>
      <c r="L391" s="157"/>
      <c r="M391" s="162"/>
      <c r="T391" s="163"/>
      <c r="AT391" s="158" t="s">
        <v>189</v>
      </c>
      <c r="AU391" s="158" t="s">
        <v>88</v>
      </c>
      <c r="AV391" s="13" t="s">
        <v>88</v>
      </c>
      <c r="AW391" s="13" t="s">
        <v>41</v>
      </c>
      <c r="AX391" s="13" t="s">
        <v>79</v>
      </c>
      <c r="AY391" s="158" t="s">
        <v>178</v>
      </c>
    </row>
    <row r="392" spans="2:65" s="13" customFormat="1" ht="10.199999999999999">
      <c r="B392" s="157"/>
      <c r="D392" s="151" t="s">
        <v>189</v>
      </c>
      <c r="E392" s="158" t="s">
        <v>32</v>
      </c>
      <c r="F392" s="159" t="s">
        <v>4228</v>
      </c>
      <c r="H392" s="160">
        <v>1</v>
      </c>
      <c r="I392" s="161"/>
      <c r="L392" s="157"/>
      <c r="M392" s="162"/>
      <c r="T392" s="163"/>
      <c r="AT392" s="158" t="s">
        <v>189</v>
      </c>
      <c r="AU392" s="158" t="s">
        <v>88</v>
      </c>
      <c r="AV392" s="13" t="s">
        <v>88</v>
      </c>
      <c r="AW392" s="13" t="s">
        <v>41</v>
      </c>
      <c r="AX392" s="13" t="s">
        <v>79</v>
      </c>
      <c r="AY392" s="158" t="s">
        <v>178</v>
      </c>
    </row>
    <row r="393" spans="2:65" s="13" customFormat="1" ht="10.199999999999999">
      <c r="B393" s="157"/>
      <c r="D393" s="151" t="s">
        <v>189</v>
      </c>
      <c r="E393" s="158" t="s">
        <v>32</v>
      </c>
      <c r="F393" s="159" t="s">
        <v>4229</v>
      </c>
      <c r="H393" s="160">
        <v>1</v>
      </c>
      <c r="I393" s="161"/>
      <c r="L393" s="157"/>
      <c r="M393" s="162"/>
      <c r="T393" s="163"/>
      <c r="AT393" s="158" t="s">
        <v>189</v>
      </c>
      <c r="AU393" s="158" t="s">
        <v>88</v>
      </c>
      <c r="AV393" s="13" t="s">
        <v>88</v>
      </c>
      <c r="AW393" s="13" t="s">
        <v>41</v>
      </c>
      <c r="AX393" s="13" t="s">
        <v>79</v>
      </c>
      <c r="AY393" s="158" t="s">
        <v>178</v>
      </c>
    </row>
    <row r="394" spans="2:65" s="13" customFormat="1" ht="10.199999999999999">
      <c r="B394" s="157"/>
      <c r="D394" s="151" t="s">
        <v>189</v>
      </c>
      <c r="E394" s="158" t="s">
        <v>32</v>
      </c>
      <c r="F394" s="159" t="s">
        <v>4230</v>
      </c>
      <c r="H394" s="160">
        <v>1</v>
      </c>
      <c r="I394" s="161"/>
      <c r="L394" s="157"/>
      <c r="M394" s="162"/>
      <c r="T394" s="163"/>
      <c r="AT394" s="158" t="s">
        <v>189</v>
      </c>
      <c r="AU394" s="158" t="s">
        <v>88</v>
      </c>
      <c r="AV394" s="13" t="s">
        <v>88</v>
      </c>
      <c r="AW394" s="13" t="s">
        <v>41</v>
      </c>
      <c r="AX394" s="13" t="s">
        <v>79</v>
      </c>
      <c r="AY394" s="158" t="s">
        <v>178</v>
      </c>
    </row>
    <row r="395" spans="2:65" s="13" customFormat="1" ht="10.199999999999999">
      <c r="B395" s="157"/>
      <c r="D395" s="151" t="s">
        <v>189</v>
      </c>
      <c r="E395" s="158" t="s">
        <v>32</v>
      </c>
      <c r="F395" s="159" t="s">
        <v>4231</v>
      </c>
      <c r="H395" s="160">
        <v>1</v>
      </c>
      <c r="I395" s="161"/>
      <c r="L395" s="157"/>
      <c r="M395" s="162"/>
      <c r="T395" s="163"/>
      <c r="AT395" s="158" t="s">
        <v>189</v>
      </c>
      <c r="AU395" s="158" t="s">
        <v>88</v>
      </c>
      <c r="AV395" s="13" t="s">
        <v>88</v>
      </c>
      <c r="AW395" s="13" t="s">
        <v>41</v>
      </c>
      <c r="AX395" s="13" t="s">
        <v>79</v>
      </c>
      <c r="AY395" s="158" t="s">
        <v>178</v>
      </c>
    </row>
    <row r="396" spans="2:65" s="13" customFormat="1" ht="10.199999999999999">
      <c r="B396" s="157"/>
      <c r="D396" s="151" t="s">
        <v>189</v>
      </c>
      <c r="E396" s="158" t="s">
        <v>32</v>
      </c>
      <c r="F396" s="159" t="s">
        <v>4232</v>
      </c>
      <c r="H396" s="160">
        <v>1</v>
      </c>
      <c r="I396" s="161"/>
      <c r="L396" s="157"/>
      <c r="M396" s="162"/>
      <c r="T396" s="163"/>
      <c r="AT396" s="158" t="s">
        <v>189</v>
      </c>
      <c r="AU396" s="158" t="s">
        <v>88</v>
      </c>
      <c r="AV396" s="13" t="s">
        <v>88</v>
      </c>
      <c r="AW396" s="13" t="s">
        <v>41</v>
      </c>
      <c r="AX396" s="13" t="s">
        <v>79</v>
      </c>
      <c r="AY396" s="158" t="s">
        <v>178</v>
      </c>
    </row>
    <row r="397" spans="2:65" s="13" customFormat="1" ht="10.199999999999999">
      <c r="B397" s="157"/>
      <c r="D397" s="151" t="s">
        <v>189</v>
      </c>
      <c r="E397" s="158" t="s">
        <v>32</v>
      </c>
      <c r="F397" s="159" t="s">
        <v>4233</v>
      </c>
      <c r="H397" s="160">
        <v>1</v>
      </c>
      <c r="I397" s="161"/>
      <c r="L397" s="157"/>
      <c r="M397" s="162"/>
      <c r="T397" s="163"/>
      <c r="AT397" s="158" t="s">
        <v>189</v>
      </c>
      <c r="AU397" s="158" t="s">
        <v>88</v>
      </c>
      <c r="AV397" s="13" t="s">
        <v>88</v>
      </c>
      <c r="AW397" s="13" t="s">
        <v>41</v>
      </c>
      <c r="AX397" s="13" t="s">
        <v>79</v>
      </c>
      <c r="AY397" s="158" t="s">
        <v>178</v>
      </c>
    </row>
    <row r="398" spans="2:65" s="14" customFormat="1" ht="10.199999999999999">
      <c r="B398" s="164"/>
      <c r="D398" s="151" t="s">
        <v>189</v>
      </c>
      <c r="E398" s="165" t="s">
        <v>32</v>
      </c>
      <c r="F398" s="166" t="s">
        <v>192</v>
      </c>
      <c r="H398" s="167">
        <v>10</v>
      </c>
      <c r="I398" s="168"/>
      <c r="L398" s="164"/>
      <c r="M398" s="169"/>
      <c r="T398" s="170"/>
      <c r="AT398" s="165" t="s">
        <v>189</v>
      </c>
      <c r="AU398" s="165" t="s">
        <v>88</v>
      </c>
      <c r="AV398" s="14" t="s">
        <v>185</v>
      </c>
      <c r="AW398" s="14" t="s">
        <v>41</v>
      </c>
      <c r="AX398" s="14" t="s">
        <v>86</v>
      </c>
      <c r="AY398" s="165" t="s">
        <v>178</v>
      </c>
    </row>
    <row r="399" spans="2:65" s="1" customFormat="1" ht="24.15" customHeight="1">
      <c r="B399" s="34"/>
      <c r="C399" s="171" t="s">
        <v>511</v>
      </c>
      <c r="D399" s="171" t="s">
        <v>398</v>
      </c>
      <c r="E399" s="172" t="s">
        <v>1496</v>
      </c>
      <c r="F399" s="173" t="s">
        <v>1497</v>
      </c>
      <c r="G399" s="174" t="s">
        <v>219</v>
      </c>
      <c r="H399" s="175">
        <v>5.0999999999999996</v>
      </c>
      <c r="I399" s="176"/>
      <c r="J399" s="177">
        <f>ROUND(I399*H399,2)</f>
        <v>0</v>
      </c>
      <c r="K399" s="173" t="s">
        <v>184</v>
      </c>
      <c r="L399" s="178"/>
      <c r="M399" s="179" t="s">
        <v>32</v>
      </c>
      <c r="N399" s="180" t="s">
        <v>50</v>
      </c>
      <c r="P399" s="142">
        <f>O399*H399</f>
        <v>0</v>
      </c>
      <c r="Q399" s="142">
        <v>2.8000000000000001E-2</v>
      </c>
      <c r="R399" s="142">
        <f>Q399*H399</f>
        <v>0.14279999999999998</v>
      </c>
      <c r="S399" s="142">
        <v>0</v>
      </c>
      <c r="T399" s="143">
        <f>S399*H399</f>
        <v>0</v>
      </c>
      <c r="AR399" s="144" t="s">
        <v>241</v>
      </c>
      <c r="AT399" s="144" t="s">
        <v>398</v>
      </c>
      <c r="AU399" s="144" t="s">
        <v>88</v>
      </c>
      <c r="AY399" s="18" t="s">
        <v>178</v>
      </c>
      <c r="BE399" s="145">
        <f>IF(N399="základní",J399,0)</f>
        <v>0</v>
      </c>
      <c r="BF399" s="145">
        <f>IF(N399="snížená",J399,0)</f>
        <v>0</v>
      </c>
      <c r="BG399" s="145">
        <f>IF(N399="zákl. přenesená",J399,0)</f>
        <v>0</v>
      </c>
      <c r="BH399" s="145">
        <f>IF(N399="sníž. přenesená",J399,0)</f>
        <v>0</v>
      </c>
      <c r="BI399" s="145">
        <f>IF(N399="nulová",J399,0)</f>
        <v>0</v>
      </c>
      <c r="BJ399" s="18" t="s">
        <v>86</v>
      </c>
      <c r="BK399" s="145">
        <f>ROUND(I399*H399,2)</f>
        <v>0</v>
      </c>
      <c r="BL399" s="18" t="s">
        <v>185</v>
      </c>
      <c r="BM399" s="144" t="s">
        <v>4234</v>
      </c>
    </row>
    <row r="400" spans="2:65" s="13" customFormat="1" ht="10.199999999999999">
      <c r="B400" s="157"/>
      <c r="D400" s="151" t="s">
        <v>189</v>
      </c>
      <c r="F400" s="159" t="s">
        <v>799</v>
      </c>
      <c r="H400" s="160">
        <v>5.0999999999999996</v>
      </c>
      <c r="I400" s="161"/>
      <c r="L400" s="157"/>
      <c r="M400" s="162"/>
      <c r="T400" s="163"/>
      <c r="AT400" s="158" t="s">
        <v>189</v>
      </c>
      <c r="AU400" s="158" t="s">
        <v>88</v>
      </c>
      <c r="AV400" s="13" t="s">
        <v>88</v>
      </c>
      <c r="AW400" s="13" t="s">
        <v>4</v>
      </c>
      <c r="AX400" s="13" t="s">
        <v>86</v>
      </c>
      <c r="AY400" s="158" t="s">
        <v>178</v>
      </c>
    </row>
    <row r="401" spans="2:65" s="1" customFormat="1" ht="24.15" customHeight="1">
      <c r="B401" s="34"/>
      <c r="C401" s="171" t="s">
        <v>518</v>
      </c>
      <c r="D401" s="171" t="s">
        <v>398</v>
      </c>
      <c r="E401" s="172" t="s">
        <v>1502</v>
      </c>
      <c r="F401" s="173" t="s">
        <v>1503</v>
      </c>
      <c r="G401" s="174" t="s">
        <v>219</v>
      </c>
      <c r="H401" s="175">
        <v>5.0999999999999996</v>
      </c>
      <c r="I401" s="176"/>
      <c r="J401" s="177">
        <f>ROUND(I401*H401,2)</f>
        <v>0</v>
      </c>
      <c r="K401" s="173" t="s">
        <v>184</v>
      </c>
      <c r="L401" s="178"/>
      <c r="M401" s="179" t="s">
        <v>32</v>
      </c>
      <c r="N401" s="180" t="s">
        <v>50</v>
      </c>
      <c r="P401" s="142">
        <f>O401*H401</f>
        <v>0</v>
      </c>
      <c r="Q401" s="142">
        <v>6.8000000000000005E-2</v>
      </c>
      <c r="R401" s="142">
        <f>Q401*H401</f>
        <v>0.3468</v>
      </c>
      <c r="S401" s="142">
        <v>0</v>
      </c>
      <c r="T401" s="143">
        <f>S401*H401</f>
        <v>0</v>
      </c>
      <c r="AR401" s="144" t="s">
        <v>241</v>
      </c>
      <c r="AT401" s="144" t="s">
        <v>398</v>
      </c>
      <c r="AU401" s="144" t="s">
        <v>88</v>
      </c>
      <c r="AY401" s="18" t="s">
        <v>178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86</v>
      </c>
      <c r="BK401" s="145">
        <f>ROUND(I401*H401,2)</f>
        <v>0</v>
      </c>
      <c r="BL401" s="18" t="s">
        <v>185</v>
      </c>
      <c r="BM401" s="144" t="s">
        <v>4235</v>
      </c>
    </row>
    <row r="402" spans="2:65" s="13" customFormat="1" ht="10.199999999999999">
      <c r="B402" s="157"/>
      <c r="D402" s="151" t="s">
        <v>189</v>
      </c>
      <c r="F402" s="159" t="s">
        <v>799</v>
      </c>
      <c r="H402" s="160">
        <v>5.0999999999999996</v>
      </c>
      <c r="I402" s="161"/>
      <c r="L402" s="157"/>
      <c r="M402" s="162"/>
      <c r="T402" s="163"/>
      <c r="AT402" s="158" t="s">
        <v>189</v>
      </c>
      <c r="AU402" s="158" t="s">
        <v>88</v>
      </c>
      <c r="AV402" s="13" t="s">
        <v>88</v>
      </c>
      <c r="AW402" s="13" t="s">
        <v>4</v>
      </c>
      <c r="AX402" s="13" t="s">
        <v>86</v>
      </c>
      <c r="AY402" s="158" t="s">
        <v>178</v>
      </c>
    </row>
    <row r="403" spans="2:65" s="1" customFormat="1" ht="33" customHeight="1">
      <c r="B403" s="34"/>
      <c r="C403" s="133" t="s">
        <v>526</v>
      </c>
      <c r="D403" s="133" t="s">
        <v>180</v>
      </c>
      <c r="E403" s="134" t="s">
        <v>1075</v>
      </c>
      <c r="F403" s="135" t="s">
        <v>1076</v>
      </c>
      <c r="G403" s="136" t="s">
        <v>219</v>
      </c>
      <c r="H403" s="137">
        <v>2</v>
      </c>
      <c r="I403" s="138"/>
      <c r="J403" s="139">
        <f>ROUND(I403*H403,2)</f>
        <v>0</v>
      </c>
      <c r="K403" s="135" t="s">
        <v>184</v>
      </c>
      <c r="L403" s="34"/>
      <c r="M403" s="140" t="s">
        <v>32</v>
      </c>
      <c r="N403" s="141" t="s">
        <v>50</v>
      </c>
      <c r="P403" s="142">
        <f>O403*H403</f>
        <v>0</v>
      </c>
      <c r="Q403" s="142">
        <v>0.22394</v>
      </c>
      <c r="R403" s="142">
        <f>Q403*H403</f>
        <v>0.44788</v>
      </c>
      <c r="S403" s="142">
        <v>0</v>
      </c>
      <c r="T403" s="143">
        <f>S403*H403</f>
        <v>0</v>
      </c>
      <c r="AR403" s="144" t="s">
        <v>185</v>
      </c>
      <c r="AT403" s="144" t="s">
        <v>180</v>
      </c>
      <c r="AU403" s="144" t="s">
        <v>88</v>
      </c>
      <c r="AY403" s="18" t="s">
        <v>178</v>
      </c>
      <c r="BE403" s="145">
        <f>IF(N403="základní",J403,0)</f>
        <v>0</v>
      </c>
      <c r="BF403" s="145">
        <f>IF(N403="snížená",J403,0)</f>
        <v>0</v>
      </c>
      <c r="BG403" s="145">
        <f>IF(N403="zákl. přenesená",J403,0)</f>
        <v>0</v>
      </c>
      <c r="BH403" s="145">
        <f>IF(N403="sníž. přenesená",J403,0)</f>
        <v>0</v>
      </c>
      <c r="BI403" s="145">
        <f>IF(N403="nulová",J403,0)</f>
        <v>0</v>
      </c>
      <c r="BJ403" s="18" t="s">
        <v>86</v>
      </c>
      <c r="BK403" s="145">
        <f>ROUND(I403*H403,2)</f>
        <v>0</v>
      </c>
      <c r="BL403" s="18" t="s">
        <v>185</v>
      </c>
      <c r="BM403" s="144" t="s">
        <v>4236</v>
      </c>
    </row>
    <row r="404" spans="2:65" s="1" customFormat="1" ht="10.199999999999999">
      <c r="B404" s="34"/>
      <c r="D404" s="146" t="s">
        <v>187</v>
      </c>
      <c r="F404" s="147" t="s">
        <v>1078</v>
      </c>
      <c r="I404" s="148"/>
      <c r="L404" s="34"/>
      <c r="M404" s="149"/>
      <c r="T404" s="55"/>
      <c r="AT404" s="18" t="s">
        <v>187</v>
      </c>
      <c r="AU404" s="18" t="s">
        <v>88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2027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2" customFormat="1" ht="10.199999999999999">
      <c r="B406" s="150"/>
      <c r="D406" s="151" t="s">
        <v>189</v>
      </c>
      <c r="E406" s="152" t="s">
        <v>32</v>
      </c>
      <c r="F406" s="153" t="s">
        <v>3821</v>
      </c>
      <c r="H406" s="152" t="s">
        <v>32</v>
      </c>
      <c r="I406" s="154"/>
      <c r="L406" s="150"/>
      <c r="M406" s="155"/>
      <c r="T406" s="156"/>
      <c r="AT406" s="152" t="s">
        <v>189</v>
      </c>
      <c r="AU406" s="152" t="s">
        <v>88</v>
      </c>
      <c r="AV406" s="12" t="s">
        <v>86</v>
      </c>
      <c r="AW406" s="12" t="s">
        <v>41</v>
      </c>
      <c r="AX406" s="12" t="s">
        <v>79</v>
      </c>
      <c r="AY406" s="152" t="s">
        <v>178</v>
      </c>
    </row>
    <row r="407" spans="2:65" s="12" customFormat="1" ht="10.199999999999999">
      <c r="B407" s="150"/>
      <c r="D407" s="151" t="s">
        <v>189</v>
      </c>
      <c r="E407" s="152" t="s">
        <v>32</v>
      </c>
      <c r="F407" s="153" t="s">
        <v>475</v>
      </c>
      <c r="H407" s="152" t="s">
        <v>32</v>
      </c>
      <c r="I407" s="154"/>
      <c r="L407" s="150"/>
      <c r="M407" s="155"/>
      <c r="T407" s="156"/>
      <c r="AT407" s="152" t="s">
        <v>189</v>
      </c>
      <c r="AU407" s="152" t="s">
        <v>88</v>
      </c>
      <c r="AV407" s="12" t="s">
        <v>86</v>
      </c>
      <c r="AW407" s="12" t="s">
        <v>41</v>
      </c>
      <c r="AX407" s="12" t="s">
        <v>79</v>
      </c>
      <c r="AY407" s="152" t="s">
        <v>178</v>
      </c>
    </row>
    <row r="408" spans="2:65" s="13" customFormat="1" ht="10.199999999999999">
      <c r="B408" s="157"/>
      <c r="D408" s="151" t="s">
        <v>189</v>
      </c>
      <c r="E408" s="158" t="s">
        <v>32</v>
      </c>
      <c r="F408" s="159" t="s">
        <v>4237</v>
      </c>
      <c r="H408" s="160">
        <v>1</v>
      </c>
      <c r="I408" s="161"/>
      <c r="L408" s="157"/>
      <c r="M408" s="162"/>
      <c r="T408" s="163"/>
      <c r="AT408" s="158" t="s">
        <v>189</v>
      </c>
      <c r="AU408" s="158" t="s">
        <v>88</v>
      </c>
      <c r="AV408" s="13" t="s">
        <v>88</v>
      </c>
      <c r="AW408" s="13" t="s">
        <v>41</v>
      </c>
      <c r="AX408" s="13" t="s">
        <v>79</v>
      </c>
      <c r="AY408" s="158" t="s">
        <v>178</v>
      </c>
    </row>
    <row r="409" spans="2:65" s="13" customFormat="1" ht="10.199999999999999">
      <c r="B409" s="157"/>
      <c r="D409" s="151" t="s">
        <v>189</v>
      </c>
      <c r="E409" s="158" t="s">
        <v>32</v>
      </c>
      <c r="F409" s="159" t="s">
        <v>4238</v>
      </c>
      <c r="H409" s="160">
        <v>1</v>
      </c>
      <c r="I409" s="161"/>
      <c r="L409" s="157"/>
      <c r="M409" s="162"/>
      <c r="T409" s="163"/>
      <c r="AT409" s="158" t="s">
        <v>189</v>
      </c>
      <c r="AU409" s="158" t="s">
        <v>88</v>
      </c>
      <c r="AV409" s="13" t="s">
        <v>88</v>
      </c>
      <c r="AW409" s="13" t="s">
        <v>41</v>
      </c>
      <c r="AX409" s="13" t="s">
        <v>79</v>
      </c>
      <c r="AY409" s="158" t="s">
        <v>178</v>
      </c>
    </row>
    <row r="410" spans="2:65" s="14" customFormat="1" ht="10.199999999999999">
      <c r="B410" s="164"/>
      <c r="D410" s="151" t="s">
        <v>189</v>
      </c>
      <c r="E410" s="165" t="s">
        <v>32</v>
      </c>
      <c r="F410" s="166" t="s">
        <v>192</v>
      </c>
      <c r="H410" s="167">
        <v>2</v>
      </c>
      <c r="I410" s="168"/>
      <c r="L410" s="164"/>
      <c r="M410" s="169"/>
      <c r="T410" s="170"/>
      <c r="AT410" s="165" t="s">
        <v>189</v>
      </c>
      <c r="AU410" s="165" t="s">
        <v>88</v>
      </c>
      <c r="AV410" s="14" t="s">
        <v>185</v>
      </c>
      <c r="AW410" s="14" t="s">
        <v>41</v>
      </c>
      <c r="AX410" s="14" t="s">
        <v>86</v>
      </c>
      <c r="AY410" s="165" t="s">
        <v>178</v>
      </c>
    </row>
    <row r="411" spans="2:65" s="1" customFormat="1" ht="24.15" customHeight="1">
      <c r="B411" s="34"/>
      <c r="C411" s="171" t="s">
        <v>532</v>
      </c>
      <c r="D411" s="171" t="s">
        <v>398</v>
      </c>
      <c r="E411" s="172" t="s">
        <v>1083</v>
      </c>
      <c r="F411" s="173" t="s">
        <v>1084</v>
      </c>
      <c r="G411" s="174" t="s">
        <v>219</v>
      </c>
      <c r="H411" s="175">
        <v>2.04</v>
      </c>
      <c r="I411" s="176"/>
      <c r="J411" s="177">
        <f>ROUND(I411*H411,2)</f>
        <v>0</v>
      </c>
      <c r="K411" s="173" t="s">
        <v>184</v>
      </c>
      <c r="L411" s="178"/>
      <c r="M411" s="179" t="s">
        <v>32</v>
      </c>
      <c r="N411" s="180" t="s">
        <v>50</v>
      </c>
      <c r="P411" s="142">
        <f>O411*H411</f>
        <v>0</v>
      </c>
      <c r="Q411" s="142">
        <v>8.1000000000000003E-2</v>
      </c>
      <c r="R411" s="142">
        <f>Q411*H411</f>
        <v>0.16524</v>
      </c>
      <c r="S411" s="142">
        <v>0</v>
      </c>
      <c r="T411" s="143">
        <f>S411*H411</f>
        <v>0</v>
      </c>
      <c r="AR411" s="144" t="s">
        <v>241</v>
      </c>
      <c r="AT411" s="144" t="s">
        <v>398</v>
      </c>
      <c r="AU411" s="144" t="s">
        <v>88</v>
      </c>
      <c r="AY411" s="18" t="s">
        <v>178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86</v>
      </c>
      <c r="BK411" s="145">
        <f>ROUND(I411*H411,2)</f>
        <v>0</v>
      </c>
      <c r="BL411" s="18" t="s">
        <v>185</v>
      </c>
      <c r="BM411" s="144" t="s">
        <v>4239</v>
      </c>
    </row>
    <row r="412" spans="2:65" s="13" customFormat="1" ht="10.199999999999999">
      <c r="B412" s="157"/>
      <c r="D412" s="151" t="s">
        <v>189</v>
      </c>
      <c r="F412" s="159" t="s">
        <v>812</v>
      </c>
      <c r="H412" s="160">
        <v>2.04</v>
      </c>
      <c r="I412" s="161"/>
      <c r="L412" s="157"/>
      <c r="M412" s="162"/>
      <c r="T412" s="163"/>
      <c r="AT412" s="158" t="s">
        <v>189</v>
      </c>
      <c r="AU412" s="158" t="s">
        <v>88</v>
      </c>
      <c r="AV412" s="13" t="s">
        <v>88</v>
      </c>
      <c r="AW412" s="13" t="s">
        <v>4</v>
      </c>
      <c r="AX412" s="13" t="s">
        <v>86</v>
      </c>
      <c r="AY412" s="158" t="s">
        <v>178</v>
      </c>
    </row>
    <row r="413" spans="2:65" s="1" customFormat="1" ht="49.05" customHeight="1">
      <c r="B413" s="34"/>
      <c r="C413" s="133" t="s">
        <v>540</v>
      </c>
      <c r="D413" s="133" t="s">
        <v>180</v>
      </c>
      <c r="E413" s="134" t="s">
        <v>481</v>
      </c>
      <c r="F413" s="135" t="s">
        <v>482</v>
      </c>
      <c r="G413" s="136" t="s">
        <v>277</v>
      </c>
      <c r="H413" s="137">
        <v>2.7</v>
      </c>
      <c r="I413" s="138"/>
      <c r="J413" s="139">
        <f>ROUND(I413*H413,2)</f>
        <v>0</v>
      </c>
      <c r="K413" s="135" t="s">
        <v>184</v>
      </c>
      <c r="L413" s="34"/>
      <c r="M413" s="140" t="s">
        <v>32</v>
      </c>
      <c r="N413" s="141" t="s">
        <v>50</v>
      </c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AR413" s="144" t="s">
        <v>185</v>
      </c>
      <c r="AT413" s="144" t="s">
        <v>180</v>
      </c>
      <c r="AU413" s="144" t="s">
        <v>88</v>
      </c>
      <c r="AY413" s="18" t="s">
        <v>178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86</v>
      </c>
      <c r="BK413" s="145">
        <f>ROUND(I413*H413,2)</f>
        <v>0</v>
      </c>
      <c r="BL413" s="18" t="s">
        <v>185</v>
      </c>
      <c r="BM413" s="144" t="s">
        <v>4240</v>
      </c>
    </row>
    <row r="414" spans="2:65" s="1" customFormat="1" ht="10.199999999999999">
      <c r="B414" s="34"/>
      <c r="D414" s="146" t="s">
        <v>187</v>
      </c>
      <c r="F414" s="147" t="s">
        <v>484</v>
      </c>
      <c r="I414" s="148"/>
      <c r="L414" s="34"/>
      <c r="M414" s="149"/>
      <c r="T414" s="55"/>
      <c r="AT414" s="18" t="s">
        <v>187</v>
      </c>
      <c r="AU414" s="18" t="s">
        <v>88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2027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2" customFormat="1" ht="10.199999999999999">
      <c r="B416" s="150"/>
      <c r="D416" s="151" t="s">
        <v>189</v>
      </c>
      <c r="E416" s="152" t="s">
        <v>32</v>
      </c>
      <c r="F416" s="153" t="s">
        <v>3821</v>
      </c>
      <c r="H416" s="152" t="s">
        <v>32</v>
      </c>
      <c r="I416" s="154"/>
      <c r="L416" s="150"/>
      <c r="M416" s="155"/>
      <c r="T416" s="156"/>
      <c r="AT416" s="152" t="s">
        <v>189</v>
      </c>
      <c r="AU416" s="152" t="s">
        <v>88</v>
      </c>
      <c r="AV416" s="12" t="s">
        <v>86</v>
      </c>
      <c r="AW416" s="12" t="s">
        <v>41</v>
      </c>
      <c r="AX416" s="12" t="s">
        <v>79</v>
      </c>
      <c r="AY416" s="152" t="s">
        <v>178</v>
      </c>
    </row>
    <row r="417" spans="2:65" s="12" customFormat="1" ht="10.199999999999999">
      <c r="B417" s="150"/>
      <c r="D417" s="151" t="s">
        <v>189</v>
      </c>
      <c r="E417" s="152" t="s">
        <v>32</v>
      </c>
      <c r="F417" s="153" t="s">
        <v>475</v>
      </c>
      <c r="H417" s="152" t="s">
        <v>32</v>
      </c>
      <c r="I417" s="154"/>
      <c r="L417" s="150"/>
      <c r="M417" s="155"/>
      <c r="T417" s="156"/>
      <c r="AT417" s="152" t="s">
        <v>189</v>
      </c>
      <c r="AU417" s="152" t="s">
        <v>88</v>
      </c>
      <c r="AV417" s="12" t="s">
        <v>86</v>
      </c>
      <c r="AW417" s="12" t="s">
        <v>41</v>
      </c>
      <c r="AX417" s="12" t="s">
        <v>79</v>
      </c>
      <c r="AY417" s="152" t="s">
        <v>178</v>
      </c>
    </row>
    <row r="418" spans="2:65" s="12" customFormat="1" ht="10.199999999999999">
      <c r="B418" s="150"/>
      <c r="D418" s="151" t="s">
        <v>189</v>
      </c>
      <c r="E418" s="152" t="s">
        <v>32</v>
      </c>
      <c r="F418" s="153" t="s">
        <v>4241</v>
      </c>
      <c r="H418" s="152" t="s">
        <v>32</v>
      </c>
      <c r="I418" s="154"/>
      <c r="L418" s="150"/>
      <c r="M418" s="155"/>
      <c r="T418" s="156"/>
      <c r="AT418" s="152" t="s">
        <v>189</v>
      </c>
      <c r="AU418" s="152" t="s">
        <v>88</v>
      </c>
      <c r="AV418" s="12" t="s">
        <v>86</v>
      </c>
      <c r="AW418" s="12" t="s">
        <v>41</v>
      </c>
      <c r="AX418" s="12" t="s">
        <v>79</v>
      </c>
      <c r="AY418" s="152" t="s">
        <v>178</v>
      </c>
    </row>
    <row r="419" spans="2:65" s="13" customFormat="1" ht="10.199999999999999">
      <c r="B419" s="157"/>
      <c r="D419" s="151" t="s">
        <v>189</v>
      </c>
      <c r="E419" s="158" t="s">
        <v>32</v>
      </c>
      <c r="F419" s="159" t="s">
        <v>4242</v>
      </c>
      <c r="H419" s="160">
        <v>2.7</v>
      </c>
      <c r="I419" s="161"/>
      <c r="L419" s="157"/>
      <c r="M419" s="162"/>
      <c r="T419" s="163"/>
      <c r="AT419" s="158" t="s">
        <v>189</v>
      </c>
      <c r="AU419" s="158" t="s">
        <v>88</v>
      </c>
      <c r="AV419" s="13" t="s">
        <v>88</v>
      </c>
      <c r="AW419" s="13" t="s">
        <v>41</v>
      </c>
      <c r="AX419" s="13" t="s">
        <v>79</v>
      </c>
      <c r="AY419" s="158" t="s">
        <v>178</v>
      </c>
    </row>
    <row r="420" spans="2:65" s="14" customFormat="1" ht="10.199999999999999">
      <c r="B420" s="164"/>
      <c r="D420" s="151" t="s">
        <v>189</v>
      </c>
      <c r="E420" s="165" t="s">
        <v>32</v>
      </c>
      <c r="F420" s="166" t="s">
        <v>192</v>
      </c>
      <c r="H420" s="167">
        <v>2.7</v>
      </c>
      <c r="I420" s="168"/>
      <c r="L420" s="164"/>
      <c r="M420" s="169"/>
      <c r="T420" s="170"/>
      <c r="AT420" s="165" t="s">
        <v>189</v>
      </c>
      <c r="AU420" s="165" t="s">
        <v>88</v>
      </c>
      <c r="AV420" s="14" t="s">
        <v>185</v>
      </c>
      <c r="AW420" s="14" t="s">
        <v>41</v>
      </c>
      <c r="AX420" s="14" t="s">
        <v>86</v>
      </c>
      <c r="AY420" s="165" t="s">
        <v>178</v>
      </c>
    </row>
    <row r="421" spans="2:65" s="1" customFormat="1" ht="37.799999999999997" customHeight="1">
      <c r="B421" s="34"/>
      <c r="C421" s="133" t="s">
        <v>549</v>
      </c>
      <c r="D421" s="133" t="s">
        <v>180</v>
      </c>
      <c r="E421" s="134" t="s">
        <v>488</v>
      </c>
      <c r="F421" s="135" t="s">
        <v>489</v>
      </c>
      <c r="G421" s="136" t="s">
        <v>234</v>
      </c>
      <c r="H421" s="137">
        <v>7.2</v>
      </c>
      <c r="I421" s="138"/>
      <c r="J421" s="139">
        <f>ROUND(I421*H421,2)</f>
        <v>0</v>
      </c>
      <c r="K421" s="135" t="s">
        <v>184</v>
      </c>
      <c r="L421" s="34"/>
      <c r="M421" s="140" t="s">
        <v>32</v>
      </c>
      <c r="N421" s="141" t="s">
        <v>50</v>
      </c>
      <c r="P421" s="142">
        <f>O421*H421</f>
        <v>0</v>
      </c>
      <c r="Q421" s="142">
        <v>6.3200000000000001E-3</v>
      </c>
      <c r="R421" s="142">
        <f>Q421*H421</f>
        <v>4.5504000000000003E-2</v>
      </c>
      <c r="S421" s="142">
        <v>0</v>
      </c>
      <c r="T421" s="143">
        <f>S421*H421</f>
        <v>0</v>
      </c>
      <c r="AR421" s="144" t="s">
        <v>185</v>
      </c>
      <c r="AT421" s="144" t="s">
        <v>180</v>
      </c>
      <c r="AU421" s="144" t="s">
        <v>88</v>
      </c>
      <c r="AY421" s="18" t="s">
        <v>178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86</v>
      </c>
      <c r="BK421" s="145">
        <f>ROUND(I421*H421,2)</f>
        <v>0</v>
      </c>
      <c r="BL421" s="18" t="s">
        <v>185</v>
      </c>
      <c r="BM421" s="144" t="s">
        <v>4243</v>
      </c>
    </row>
    <row r="422" spans="2:65" s="1" customFormat="1" ht="10.199999999999999">
      <c r="B422" s="34"/>
      <c r="D422" s="146" t="s">
        <v>187</v>
      </c>
      <c r="F422" s="147" t="s">
        <v>491</v>
      </c>
      <c r="I422" s="148"/>
      <c r="L422" s="34"/>
      <c r="M422" s="149"/>
      <c r="T422" s="55"/>
      <c r="AT422" s="18" t="s">
        <v>187</v>
      </c>
      <c r="AU422" s="18" t="s">
        <v>88</v>
      </c>
    </row>
    <row r="423" spans="2:65" s="12" customFormat="1" ht="10.199999999999999">
      <c r="B423" s="150"/>
      <c r="D423" s="151" t="s">
        <v>189</v>
      </c>
      <c r="E423" s="152" t="s">
        <v>32</v>
      </c>
      <c r="F423" s="153" t="s">
        <v>2027</v>
      </c>
      <c r="H423" s="152" t="s">
        <v>32</v>
      </c>
      <c r="I423" s="154"/>
      <c r="L423" s="150"/>
      <c r="M423" s="155"/>
      <c r="T423" s="156"/>
      <c r="AT423" s="152" t="s">
        <v>189</v>
      </c>
      <c r="AU423" s="152" t="s">
        <v>88</v>
      </c>
      <c r="AV423" s="12" t="s">
        <v>86</v>
      </c>
      <c r="AW423" s="12" t="s">
        <v>41</v>
      </c>
      <c r="AX423" s="12" t="s">
        <v>79</v>
      </c>
      <c r="AY423" s="152" t="s">
        <v>178</v>
      </c>
    </row>
    <row r="424" spans="2:65" s="12" customFormat="1" ht="10.199999999999999">
      <c r="B424" s="150"/>
      <c r="D424" s="151" t="s">
        <v>189</v>
      </c>
      <c r="E424" s="152" t="s">
        <v>32</v>
      </c>
      <c r="F424" s="153" t="s">
        <v>3821</v>
      </c>
      <c r="H424" s="152" t="s">
        <v>32</v>
      </c>
      <c r="I424" s="154"/>
      <c r="L424" s="150"/>
      <c r="M424" s="155"/>
      <c r="T424" s="156"/>
      <c r="AT424" s="152" t="s">
        <v>189</v>
      </c>
      <c r="AU424" s="152" t="s">
        <v>88</v>
      </c>
      <c r="AV424" s="12" t="s">
        <v>86</v>
      </c>
      <c r="AW424" s="12" t="s">
        <v>41</v>
      </c>
      <c r="AX424" s="12" t="s">
        <v>79</v>
      </c>
      <c r="AY424" s="152" t="s">
        <v>178</v>
      </c>
    </row>
    <row r="425" spans="2:65" s="12" customFormat="1" ht="10.199999999999999">
      <c r="B425" s="150"/>
      <c r="D425" s="151" t="s">
        <v>189</v>
      </c>
      <c r="E425" s="152" t="s">
        <v>32</v>
      </c>
      <c r="F425" s="153" t="s">
        <v>475</v>
      </c>
      <c r="H425" s="152" t="s">
        <v>32</v>
      </c>
      <c r="I425" s="154"/>
      <c r="L425" s="150"/>
      <c r="M425" s="155"/>
      <c r="T425" s="156"/>
      <c r="AT425" s="152" t="s">
        <v>189</v>
      </c>
      <c r="AU425" s="152" t="s">
        <v>88</v>
      </c>
      <c r="AV425" s="12" t="s">
        <v>86</v>
      </c>
      <c r="AW425" s="12" t="s">
        <v>41</v>
      </c>
      <c r="AX425" s="12" t="s">
        <v>79</v>
      </c>
      <c r="AY425" s="152" t="s">
        <v>178</v>
      </c>
    </row>
    <row r="426" spans="2:65" s="12" customFormat="1" ht="10.199999999999999">
      <c r="B426" s="150"/>
      <c r="D426" s="151" t="s">
        <v>189</v>
      </c>
      <c r="E426" s="152" t="s">
        <v>32</v>
      </c>
      <c r="F426" s="153" t="s">
        <v>1088</v>
      </c>
      <c r="H426" s="152" t="s">
        <v>32</v>
      </c>
      <c r="I426" s="154"/>
      <c r="L426" s="150"/>
      <c r="M426" s="155"/>
      <c r="T426" s="156"/>
      <c r="AT426" s="152" t="s">
        <v>189</v>
      </c>
      <c r="AU426" s="152" t="s">
        <v>88</v>
      </c>
      <c r="AV426" s="12" t="s">
        <v>86</v>
      </c>
      <c r="AW426" s="12" t="s">
        <v>41</v>
      </c>
      <c r="AX426" s="12" t="s">
        <v>79</v>
      </c>
      <c r="AY426" s="152" t="s">
        <v>178</v>
      </c>
    </row>
    <row r="427" spans="2:65" s="13" customFormat="1" ht="10.199999999999999">
      <c r="B427" s="157"/>
      <c r="D427" s="151" t="s">
        <v>189</v>
      </c>
      <c r="E427" s="158" t="s">
        <v>32</v>
      </c>
      <c r="F427" s="159" t="s">
        <v>4244</v>
      </c>
      <c r="H427" s="160">
        <v>7.2</v>
      </c>
      <c r="I427" s="161"/>
      <c r="L427" s="157"/>
      <c r="M427" s="162"/>
      <c r="T427" s="163"/>
      <c r="AT427" s="158" t="s">
        <v>189</v>
      </c>
      <c r="AU427" s="158" t="s">
        <v>88</v>
      </c>
      <c r="AV427" s="13" t="s">
        <v>88</v>
      </c>
      <c r="AW427" s="13" t="s">
        <v>41</v>
      </c>
      <c r="AX427" s="13" t="s">
        <v>79</v>
      </c>
      <c r="AY427" s="158" t="s">
        <v>178</v>
      </c>
    </row>
    <row r="428" spans="2:65" s="14" customFormat="1" ht="10.199999999999999">
      <c r="B428" s="164"/>
      <c r="D428" s="151" t="s">
        <v>189</v>
      </c>
      <c r="E428" s="165" t="s">
        <v>32</v>
      </c>
      <c r="F428" s="166" t="s">
        <v>192</v>
      </c>
      <c r="H428" s="167">
        <v>7.2</v>
      </c>
      <c r="I428" s="168"/>
      <c r="L428" s="164"/>
      <c r="M428" s="169"/>
      <c r="T428" s="170"/>
      <c r="AT428" s="165" t="s">
        <v>189</v>
      </c>
      <c r="AU428" s="165" t="s">
        <v>88</v>
      </c>
      <c r="AV428" s="14" t="s">
        <v>185</v>
      </c>
      <c r="AW428" s="14" t="s">
        <v>41</v>
      </c>
      <c r="AX428" s="14" t="s">
        <v>86</v>
      </c>
      <c r="AY428" s="165" t="s">
        <v>178</v>
      </c>
    </row>
    <row r="429" spans="2:65" s="1" customFormat="1" ht="37.799999999999997" customHeight="1">
      <c r="B429" s="34"/>
      <c r="C429" s="133" t="s">
        <v>555</v>
      </c>
      <c r="D429" s="133" t="s">
        <v>180</v>
      </c>
      <c r="E429" s="134" t="s">
        <v>494</v>
      </c>
      <c r="F429" s="135" t="s">
        <v>495</v>
      </c>
      <c r="G429" s="136" t="s">
        <v>219</v>
      </c>
      <c r="H429" s="137">
        <v>8</v>
      </c>
      <c r="I429" s="138"/>
      <c r="J429" s="139">
        <f>ROUND(I429*H429,2)</f>
        <v>0</v>
      </c>
      <c r="K429" s="135" t="s">
        <v>184</v>
      </c>
      <c r="L429" s="34"/>
      <c r="M429" s="140" t="s">
        <v>32</v>
      </c>
      <c r="N429" s="141" t="s">
        <v>50</v>
      </c>
      <c r="P429" s="142">
        <f>O429*H429</f>
        <v>0</v>
      </c>
      <c r="Q429" s="142">
        <v>8.8319999999999996E-2</v>
      </c>
      <c r="R429" s="142">
        <f>Q429*H429</f>
        <v>0.70655999999999997</v>
      </c>
      <c r="S429" s="142">
        <v>0</v>
      </c>
      <c r="T429" s="143">
        <f>S429*H429</f>
        <v>0</v>
      </c>
      <c r="AR429" s="144" t="s">
        <v>185</v>
      </c>
      <c r="AT429" s="144" t="s">
        <v>180</v>
      </c>
      <c r="AU429" s="144" t="s">
        <v>88</v>
      </c>
      <c r="AY429" s="18" t="s">
        <v>178</v>
      </c>
      <c r="BE429" s="145">
        <f>IF(N429="základní",J429,0)</f>
        <v>0</v>
      </c>
      <c r="BF429" s="145">
        <f>IF(N429="snížená",J429,0)</f>
        <v>0</v>
      </c>
      <c r="BG429" s="145">
        <f>IF(N429="zákl. přenesená",J429,0)</f>
        <v>0</v>
      </c>
      <c r="BH429" s="145">
        <f>IF(N429="sníž. přenesená",J429,0)</f>
        <v>0</v>
      </c>
      <c r="BI429" s="145">
        <f>IF(N429="nulová",J429,0)</f>
        <v>0</v>
      </c>
      <c r="BJ429" s="18" t="s">
        <v>86</v>
      </c>
      <c r="BK429" s="145">
        <f>ROUND(I429*H429,2)</f>
        <v>0</v>
      </c>
      <c r="BL429" s="18" t="s">
        <v>185</v>
      </c>
      <c r="BM429" s="144" t="s">
        <v>4245</v>
      </c>
    </row>
    <row r="430" spans="2:65" s="1" customFormat="1" ht="10.199999999999999">
      <c r="B430" s="34"/>
      <c r="D430" s="146" t="s">
        <v>187</v>
      </c>
      <c r="F430" s="147" t="s">
        <v>497</v>
      </c>
      <c r="I430" s="148"/>
      <c r="L430" s="34"/>
      <c r="M430" s="149"/>
      <c r="T430" s="55"/>
      <c r="AT430" s="18" t="s">
        <v>187</v>
      </c>
      <c r="AU430" s="18" t="s">
        <v>88</v>
      </c>
    </row>
    <row r="431" spans="2:65" s="12" customFormat="1" ht="10.199999999999999">
      <c r="B431" s="150"/>
      <c r="D431" s="151" t="s">
        <v>189</v>
      </c>
      <c r="E431" s="152" t="s">
        <v>32</v>
      </c>
      <c r="F431" s="153" t="s">
        <v>2027</v>
      </c>
      <c r="H431" s="152" t="s">
        <v>32</v>
      </c>
      <c r="I431" s="154"/>
      <c r="L431" s="150"/>
      <c r="M431" s="155"/>
      <c r="T431" s="156"/>
      <c r="AT431" s="152" t="s">
        <v>189</v>
      </c>
      <c r="AU431" s="152" t="s">
        <v>88</v>
      </c>
      <c r="AV431" s="12" t="s">
        <v>86</v>
      </c>
      <c r="AW431" s="12" t="s">
        <v>41</v>
      </c>
      <c r="AX431" s="12" t="s">
        <v>79</v>
      </c>
      <c r="AY431" s="152" t="s">
        <v>178</v>
      </c>
    </row>
    <row r="432" spans="2:65" s="12" customFormat="1" ht="10.199999999999999">
      <c r="B432" s="150"/>
      <c r="D432" s="151" t="s">
        <v>189</v>
      </c>
      <c r="E432" s="152" t="s">
        <v>32</v>
      </c>
      <c r="F432" s="153" t="s">
        <v>3821</v>
      </c>
      <c r="H432" s="152" t="s">
        <v>32</v>
      </c>
      <c r="I432" s="154"/>
      <c r="L432" s="150"/>
      <c r="M432" s="155"/>
      <c r="T432" s="156"/>
      <c r="AT432" s="152" t="s">
        <v>189</v>
      </c>
      <c r="AU432" s="152" t="s">
        <v>88</v>
      </c>
      <c r="AV432" s="12" t="s">
        <v>86</v>
      </c>
      <c r="AW432" s="12" t="s">
        <v>41</v>
      </c>
      <c r="AX432" s="12" t="s">
        <v>79</v>
      </c>
      <c r="AY432" s="152" t="s">
        <v>178</v>
      </c>
    </row>
    <row r="433" spans="2:65" s="12" customFormat="1" ht="10.199999999999999">
      <c r="B433" s="150"/>
      <c r="D433" s="151" t="s">
        <v>189</v>
      </c>
      <c r="E433" s="152" t="s">
        <v>32</v>
      </c>
      <c r="F433" s="153" t="s">
        <v>475</v>
      </c>
      <c r="H433" s="152" t="s">
        <v>32</v>
      </c>
      <c r="I433" s="154"/>
      <c r="L433" s="150"/>
      <c r="M433" s="155"/>
      <c r="T433" s="156"/>
      <c r="AT433" s="152" t="s">
        <v>189</v>
      </c>
      <c r="AU433" s="152" t="s">
        <v>88</v>
      </c>
      <c r="AV433" s="12" t="s">
        <v>86</v>
      </c>
      <c r="AW433" s="12" t="s">
        <v>41</v>
      </c>
      <c r="AX433" s="12" t="s">
        <v>79</v>
      </c>
      <c r="AY433" s="152" t="s">
        <v>178</v>
      </c>
    </row>
    <row r="434" spans="2:65" s="13" customFormat="1" ht="10.199999999999999">
      <c r="B434" s="157"/>
      <c r="D434" s="151" t="s">
        <v>189</v>
      </c>
      <c r="E434" s="158" t="s">
        <v>32</v>
      </c>
      <c r="F434" s="159" t="s">
        <v>4246</v>
      </c>
      <c r="H434" s="160">
        <v>1</v>
      </c>
      <c r="I434" s="161"/>
      <c r="L434" s="157"/>
      <c r="M434" s="162"/>
      <c r="T434" s="163"/>
      <c r="AT434" s="158" t="s">
        <v>189</v>
      </c>
      <c r="AU434" s="158" t="s">
        <v>88</v>
      </c>
      <c r="AV434" s="13" t="s">
        <v>88</v>
      </c>
      <c r="AW434" s="13" t="s">
        <v>41</v>
      </c>
      <c r="AX434" s="13" t="s">
        <v>79</v>
      </c>
      <c r="AY434" s="158" t="s">
        <v>178</v>
      </c>
    </row>
    <row r="435" spans="2:65" s="13" customFormat="1" ht="10.199999999999999">
      <c r="B435" s="157"/>
      <c r="D435" s="151" t="s">
        <v>189</v>
      </c>
      <c r="E435" s="158" t="s">
        <v>32</v>
      </c>
      <c r="F435" s="159" t="s">
        <v>4247</v>
      </c>
      <c r="H435" s="160">
        <v>1</v>
      </c>
      <c r="I435" s="161"/>
      <c r="L435" s="157"/>
      <c r="M435" s="162"/>
      <c r="T435" s="163"/>
      <c r="AT435" s="158" t="s">
        <v>189</v>
      </c>
      <c r="AU435" s="158" t="s">
        <v>88</v>
      </c>
      <c r="AV435" s="13" t="s">
        <v>88</v>
      </c>
      <c r="AW435" s="13" t="s">
        <v>41</v>
      </c>
      <c r="AX435" s="13" t="s">
        <v>79</v>
      </c>
      <c r="AY435" s="158" t="s">
        <v>178</v>
      </c>
    </row>
    <row r="436" spans="2:65" s="13" customFormat="1" ht="10.199999999999999">
      <c r="B436" s="157"/>
      <c r="D436" s="151" t="s">
        <v>189</v>
      </c>
      <c r="E436" s="158" t="s">
        <v>32</v>
      </c>
      <c r="F436" s="159" t="s">
        <v>4248</v>
      </c>
      <c r="H436" s="160">
        <v>1</v>
      </c>
      <c r="I436" s="161"/>
      <c r="L436" s="157"/>
      <c r="M436" s="162"/>
      <c r="T436" s="163"/>
      <c r="AT436" s="158" t="s">
        <v>189</v>
      </c>
      <c r="AU436" s="158" t="s">
        <v>88</v>
      </c>
      <c r="AV436" s="13" t="s">
        <v>88</v>
      </c>
      <c r="AW436" s="13" t="s">
        <v>41</v>
      </c>
      <c r="AX436" s="13" t="s">
        <v>79</v>
      </c>
      <c r="AY436" s="158" t="s">
        <v>178</v>
      </c>
    </row>
    <row r="437" spans="2:65" s="13" customFormat="1" ht="10.199999999999999">
      <c r="B437" s="157"/>
      <c r="D437" s="151" t="s">
        <v>189</v>
      </c>
      <c r="E437" s="158" t="s">
        <v>32</v>
      </c>
      <c r="F437" s="159" t="s">
        <v>4249</v>
      </c>
      <c r="H437" s="160">
        <v>1</v>
      </c>
      <c r="I437" s="161"/>
      <c r="L437" s="157"/>
      <c r="M437" s="162"/>
      <c r="T437" s="163"/>
      <c r="AT437" s="158" t="s">
        <v>189</v>
      </c>
      <c r="AU437" s="158" t="s">
        <v>88</v>
      </c>
      <c r="AV437" s="13" t="s">
        <v>88</v>
      </c>
      <c r="AW437" s="13" t="s">
        <v>41</v>
      </c>
      <c r="AX437" s="13" t="s">
        <v>79</v>
      </c>
      <c r="AY437" s="158" t="s">
        <v>178</v>
      </c>
    </row>
    <row r="438" spans="2:65" s="13" customFormat="1" ht="10.199999999999999">
      <c r="B438" s="157"/>
      <c r="D438" s="151" t="s">
        <v>189</v>
      </c>
      <c r="E438" s="158" t="s">
        <v>32</v>
      </c>
      <c r="F438" s="159" t="s">
        <v>4250</v>
      </c>
      <c r="H438" s="160">
        <v>1</v>
      </c>
      <c r="I438" s="161"/>
      <c r="L438" s="157"/>
      <c r="M438" s="162"/>
      <c r="T438" s="163"/>
      <c r="AT438" s="158" t="s">
        <v>189</v>
      </c>
      <c r="AU438" s="158" t="s">
        <v>88</v>
      </c>
      <c r="AV438" s="13" t="s">
        <v>88</v>
      </c>
      <c r="AW438" s="13" t="s">
        <v>41</v>
      </c>
      <c r="AX438" s="13" t="s">
        <v>79</v>
      </c>
      <c r="AY438" s="158" t="s">
        <v>178</v>
      </c>
    </row>
    <row r="439" spans="2:65" s="13" customFormat="1" ht="10.199999999999999">
      <c r="B439" s="157"/>
      <c r="D439" s="151" t="s">
        <v>189</v>
      </c>
      <c r="E439" s="158" t="s">
        <v>32</v>
      </c>
      <c r="F439" s="159" t="s">
        <v>4251</v>
      </c>
      <c r="H439" s="160">
        <v>1</v>
      </c>
      <c r="I439" s="161"/>
      <c r="L439" s="157"/>
      <c r="M439" s="162"/>
      <c r="T439" s="163"/>
      <c r="AT439" s="158" t="s">
        <v>189</v>
      </c>
      <c r="AU439" s="158" t="s">
        <v>88</v>
      </c>
      <c r="AV439" s="13" t="s">
        <v>88</v>
      </c>
      <c r="AW439" s="13" t="s">
        <v>41</v>
      </c>
      <c r="AX439" s="13" t="s">
        <v>79</v>
      </c>
      <c r="AY439" s="158" t="s">
        <v>178</v>
      </c>
    </row>
    <row r="440" spans="2:65" s="13" customFormat="1" ht="10.199999999999999">
      <c r="B440" s="157"/>
      <c r="D440" s="151" t="s">
        <v>189</v>
      </c>
      <c r="E440" s="158" t="s">
        <v>32</v>
      </c>
      <c r="F440" s="159" t="s">
        <v>4252</v>
      </c>
      <c r="H440" s="160">
        <v>1</v>
      </c>
      <c r="I440" s="161"/>
      <c r="L440" s="157"/>
      <c r="M440" s="162"/>
      <c r="T440" s="163"/>
      <c r="AT440" s="158" t="s">
        <v>189</v>
      </c>
      <c r="AU440" s="158" t="s">
        <v>88</v>
      </c>
      <c r="AV440" s="13" t="s">
        <v>88</v>
      </c>
      <c r="AW440" s="13" t="s">
        <v>41</v>
      </c>
      <c r="AX440" s="13" t="s">
        <v>79</v>
      </c>
      <c r="AY440" s="158" t="s">
        <v>178</v>
      </c>
    </row>
    <row r="441" spans="2:65" s="13" customFormat="1" ht="10.199999999999999">
      <c r="B441" s="157"/>
      <c r="D441" s="151" t="s">
        <v>189</v>
      </c>
      <c r="E441" s="158" t="s">
        <v>32</v>
      </c>
      <c r="F441" s="159" t="s">
        <v>4253</v>
      </c>
      <c r="H441" s="160">
        <v>1</v>
      </c>
      <c r="I441" s="161"/>
      <c r="L441" s="157"/>
      <c r="M441" s="162"/>
      <c r="T441" s="163"/>
      <c r="AT441" s="158" t="s">
        <v>189</v>
      </c>
      <c r="AU441" s="158" t="s">
        <v>88</v>
      </c>
      <c r="AV441" s="13" t="s">
        <v>88</v>
      </c>
      <c r="AW441" s="13" t="s">
        <v>41</v>
      </c>
      <c r="AX441" s="13" t="s">
        <v>79</v>
      </c>
      <c r="AY441" s="158" t="s">
        <v>178</v>
      </c>
    </row>
    <row r="442" spans="2:65" s="14" customFormat="1" ht="10.199999999999999">
      <c r="B442" s="164"/>
      <c r="D442" s="151" t="s">
        <v>189</v>
      </c>
      <c r="E442" s="165" t="s">
        <v>32</v>
      </c>
      <c r="F442" s="166" t="s">
        <v>192</v>
      </c>
      <c r="H442" s="167">
        <v>8</v>
      </c>
      <c r="I442" s="168"/>
      <c r="L442" s="164"/>
      <c r="M442" s="169"/>
      <c r="T442" s="170"/>
      <c r="AT442" s="165" t="s">
        <v>189</v>
      </c>
      <c r="AU442" s="165" t="s">
        <v>88</v>
      </c>
      <c r="AV442" s="14" t="s">
        <v>185</v>
      </c>
      <c r="AW442" s="14" t="s">
        <v>41</v>
      </c>
      <c r="AX442" s="14" t="s">
        <v>86</v>
      </c>
      <c r="AY442" s="165" t="s">
        <v>178</v>
      </c>
    </row>
    <row r="443" spans="2:65" s="1" customFormat="1" ht="44.25" customHeight="1">
      <c r="B443" s="34"/>
      <c r="C443" s="133" t="s">
        <v>563</v>
      </c>
      <c r="D443" s="133" t="s">
        <v>180</v>
      </c>
      <c r="E443" s="134" t="s">
        <v>1510</v>
      </c>
      <c r="F443" s="135" t="s">
        <v>1511</v>
      </c>
      <c r="G443" s="136" t="s">
        <v>219</v>
      </c>
      <c r="H443" s="137">
        <v>12</v>
      </c>
      <c r="I443" s="138"/>
      <c r="J443" s="139">
        <f>ROUND(I443*H443,2)</f>
        <v>0</v>
      </c>
      <c r="K443" s="135" t="s">
        <v>184</v>
      </c>
      <c r="L443" s="34"/>
      <c r="M443" s="140" t="s">
        <v>32</v>
      </c>
      <c r="N443" s="141" t="s">
        <v>50</v>
      </c>
      <c r="P443" s="142">
        <f>O443*H443</f>
        <v>0</v>
      </c>
      <c r="Q443" s="142">
        <v>0.22525999999999999</v>
      </c>
      <c r="R443" s="142">
        <f>Q443*H443</f>
        <v>2.7031199999999997</v>
      </c>
      <c r="S443" s="142">
        <v>0</v>
      </c>
      <c r="T443" s="143">
        <f>S443*H443</f>
        <v>0</v>
      </c>
      <c r="AR443" s="144" t="s">
        <v>185</v>
      </c>
      <c r="AT443" s="144" t="s">
        <v>180</v>
      </c>
      <c r="AU443" s="144" t="s">
        <v>88</v>
      </c>
      <c r="AY443" s="18" t="s">
        <v>178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86</v>
      </c>
      <c r="BK443" s="145">
        <f>ROUND(I443*H443,2)</f>
        <v>0</v>
      </c>
      <c r="BL443" s="18" t="s">
        <v>185</v>
      </c>
      <c r="BM443" s="144" t="s">
        <v>4254</v>
      </c>
    </row>
    <row r="444" spans="2:65" s="1" customFormat="1" ht="10.199999999999999">
      <c r="B444" s="34"/>
      <c r="D444" s="146" t="s">
        <v>187</v>
      </c>
      <c r="F444" s="147" t="s">
        <v>1513</v>
      </c>
      <c r="I444" s="148"/>
      <c r="L444" s="34"/>
      <c r="M444" s="149"/>
      <c r="T444" s="55"/>
      <c r="AT444" s="18" t="s">
        <v>187</v>
      </c>
      <c r="AU444" s="18" t="s">
        <v>88</v>
      </c>
    </row>
    <row r="445" spans="2:65" s="12" customFormat="1" ht="10.199999999999999">
      <c r="B445" s="150"/>
      <c r="D445" s="151" t="s">
        <v>189</v>
      </c>
      <c r="E445" s="152" t="s">
        <v>32</v>
      </c>
      <c r="F445" s="153" t="s">
        <v>2027</v>
      </c>
      <c r="H445" s="152" t="s">
        <v>32</v>
      </c>
      <c r="I445" s="154"/>
      <c r="L445" s="150"/>
      <c r="M445" s="155"/>
      <c r="T445" s="156"/>
      <c r="AT445" s="152" t="s">
        <v>189</v>
      </c>
      <c r="AU445" s="152" t="s">
        <v>88</v>
      </c>
      <c r="AV445" s="12" t="s">
        <v>86</v>
      </c>
      <c r="AW445" s="12" t="s">
        <v>41</v>
      </c>
      <c r="AX445" s="12" t="s">
        <v>79</v>
      </c>
      <c r="AY445" s="152" t="s">
        <v>178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3821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88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475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88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2" customFormat="1" ht="10.199999999999999">
      <c r="B448" s="150"/>
      <c r="D448" s="151" t="s">
        <v>189</v>
      </c>
      <c r="E448" s="152" t="s">
        <v>32</v>
      </c>
      <c r="F448" s="153" t="s">
        <v>4255</v>
      </c>
      <c r="H448" s="152" t="s">
        <v>32</v>
      </c>
      <c r="I448" s="154"/>
      <c r="L448" s="150"/>
      <c r="M448" s="155"/>
      <c r="T448" s="156"/>
      <c r="AT448" s="152" t="s">
        <v>189</v>
      </c>
      <c r="AU448" s="152" t="s">
        <v>88</v>
      </c>
      <c r="AV448" s="12" t="s">
        <v>86</v>
      </c>
      <c r="AW448" s="12" t="s">
        <v>41</v>
      </c>
      <c r="AX448" s="12" t="s">
        <v>79</v>
      </c>
      <c r="AY448" s="152" t="s">
        <v>178</v>
      </c>
    </row>
    <row r="449" spans="2:65" s="13" customFormat="1" ht="10.199999999999999">
      <c r="B449" s="157"/>
      <c r="D449" s="151" t="s">
        <v>189</v>
      </c>
      <c r="E449" s="158" t="s">
        <v>32</v>
      </c>
      <c r="F449" s="159" t="s">
        <v>4256</v>
      </c>
      <c r="H449" s="160">
        <v>12</v>
      </c>
      <c r="I449" s="161"/>
      <c r="L449" s="157"/>
      <c r="M449" s="162"/>
      <c r="T449" s="163"/>
      <c r="AT449" s="158" t="s">
        <v>189</v>
      </c>
      <c r="AU449" s="158" t="s">
        <v>88</v>
      </c>
      <c r="AV449" s="13" t="s">
        <v>88</v>
      </c>
      <c r="AW449" s="13" t="s">
        <v>41</v>
      </c>
      <c r="AX449" s="13" t="s">
        <v>79</v>
      </c>
      <c r="AY449" s="158" t="s">
        <v>178</v>
      </c>
    </row>
    <row r="450" spans="2:65" s="14" customFormat="1" ht="10.199999999999999">
      <c r="B450" s="164"/>
      <c r="D450" s="151" t="s">
        <v>189</v>
      </c>
      <c r="E450" s="165" t="s">
        <v>32</v>
      </c>
      <c r="F450" s="166" t="s">
        <v>192</v>
      </c>
      <c r="H450" s="167">
        <v>12</v>
      </c>
      <c r="I450" s="168"/>
      <c r="L450" s="164"/>
      <c r="M450" s="169"/>
      <c r="T450" s="170"/>
      <c r="AT450" s="165" t="s">
        <v>189</v>
      </c>
      <c r="AU450" s="165" t="s">
        <v>88</v>
      </c>
      <c r="AV450" s="14" t="s">
        <v>185</v>
      </c>
      <c r="AW450" s="14" t="s">
        <v>41</v>
      </c>
      <c r="AX450" s="14" t="s">
        <v>86</v>
      </c>
      <c r="AY450" s="165" t="s">
        <v>178</v>
      </c>
    </row>
    <row r="451" spans="2:65" s="11" customFormat="1" ht="22.8" customHeight="1">
      <c r="B451" s="121"/>
      <c r="D451" s="122" t="s">
        <v>78</v>
      </c>
      <c r="E451" s="131" t="s">
        <v>216</v>
      </c>
      <c r="F451" s="131" t="s">
        <v>508</v>
      </c>
      <c r="I451" s="124"/>
      <c r="J451" s="132">
        <f>BK451</f>
        <v>0</v>
      </c>
      <c r="L451" s="121"/>
      <c r="M451" s="126"/>
      <c r="P451" s="127">
        <f>SUM(P452:P515)</f>
        <v>0</v>
      </c>
      <c r="R451" s="127">
        <f>SUM(R452:R515)</f>
        <v>0</v>
      </c>
      <c r="T451" s="128">
        <f>SUM(T452:T515)</f>
        <v>0</v>
      </c>
      <c r="AR451" s="122" t="s">
        <v>86</v>
      </c>
      <c r="AT451" s="129" t="s">
        <v>78</v>
      </c>
      <c r="AU451" s="129" t="s">
        <v>86</v>
      </c>
      <c r="AY451" s="122" t="s">
        <v>178</v>
      </c>
      <c r="BK451" s="130">
        <f>SUM(BK452:BK515)</f>
        <v>0</v>
      </c>
    </row>
    <row r="452" spans="2:65" s="1" customFormat="1" ht="33" customHeight="1">
      <c r="B452" s="34"/>
      <c r="C452" s="133" t="s">
        <v>570</v>
      </c>
      <c r="D452" s="133" t="s">
        <v>180</v>
      </c>
      <c r="E452" s="134" t="s">
        <v>3072</v>
      </c>
      <c r="F452" s="135" t="s">
        <v>3073</v>
      </c>
      <c r="G452" s="136" t="s">
        <v>234</v>
      </c>
      <c r="H452" s="137">
        <v>375.3</v>
      </c>
      <c r="I452" s="138"/>
      <c r="J452" s="139">
        <f>ROUND(I452*H452,2)</f>
        <v>0</v>
      </c>
      <c r="K452" s="135" t="s">
        <v>184</v>
      </c>
      <c r="L452" s="34"/>
      <c r="M452" s="140" t="s">
        <v>32</v>
      </c>
      <c r="N452" s="141" t="s">
        <v>50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185</v>
      </c>
      <c r="AT452" s="144" t="s">
        <v>180</v>
      </c>
      <c r="AU452" s="144" t="s">
        <v>88</v>
      </c>
      <c r="AY452" s="18" t="s">
        <v>178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86</v>
      </c>
      <c r="BK452" s="145">
        <f>ROUND(I452*H452,2)</f>
        <v>0</v>
      </c>
      <c r="BL452" s="18" t="s">
        <v>185</v>
      </c>
      <c r="BM452" s="144" t="s">
        <v>4257</v>
      </c>
    </row>
    <row r="453" spans="2:65" s="1" customFormat="1" ht="10.199999999999999">
      <c r="B453" s="34"/>
      <c r="D453" s="146" t="s">
        <v>187</v>
      </c>
      <c r="F453" s="147" t="s">
        <v>3075</v>
      </c>
      <c r="I453" s="148"/>
      <c r="L453" s="34"/>
      <c r="M453" s="149"/>
      <c r="T453" s="55"/>
      <c r="AT453" s="18" t="s">
        <v>187</v>
      </c>
      <c r="AU453" s="18" t="s">
        <v>88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2027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88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3821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88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4115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88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2" customFormat="1" ht="10.199999999999999">
      <c r="B457" s="150"/>
      <c r="D457" s="151" t="s">
        <v>189</v>
      </c>
      <c r="E457" s="152" t="s">
        <v>32</v>
      </c>
      <c r="F457" s="153" t="s">
        <v>3043</v>
      </c>
      <c r="H457" s="152" t="s">
        <v>32</v>
      </c>
      <c r="I457" s="154"/>
      <c r="L457" s="150"/>
      <c r="M457" s="155"/>
      <c r="T457" s="156"/>
      <c r="AT457" s="152" t="s">
        <v>189</v>
      </c>
      <c r="AU457" s="152" t="s">
        <v>88</v>
      </c>
      <c r="AV457" s="12" t="s">
        <v>86</v>
      </c>
      <c r="AW457" s="12" t="s">
        <v>41</v>
      </c>
      <c r="AX457" s="12" t="s">
        <v>79</v>
      </c>
      <c r="AY457" s="152" t="s">
        <v>178</v>
      </c>
    </row>
    <row r="458" spans="2:65" s="13" customFormat="1" ht="10.199999999999999">
      <c r="B458" s="157"/>
      <c r="D458" s="151" t="s">
        <v>189</v>
      </c>
      <c r="E458" s="158" t="s">
        <v>32</v>
      </c>
      <c r="F458" s="159" t="s">
        <v>4116</v>
      </c>
      <c r="H458" s="160">
        <v>333.3</v>
      </c>
      <c r="I458" s="161"/>
      <c r="L458" s="157"/>
      <c r="M458" s="162"/>
      <c r="T458" s="163"/>
      <c r="AT458" s="158" t="s">
        <v>189</v>
      </c>
      <c r="AU458" s="158" t="s">
        <v>88</v>
      </c>
      <c r="AV458" s="13" t="s">
        <v>88</v>
      </c>
      <c r="AW458" s="13" t="s">
        <v>41</v>
      </c>
      <c r="AX458" s="13" t="s">
        <v>79</v>
      </c>
      <c r="AY458" s="158" t="s">
        <v>178</v>
      </c>
    </row>
    <row r="459" spans="2:65" s="13" customFormat="1" ht="10.199999999999999">
      <c r="B459" s="157"/>
      <c r="D459" s="151" t="s">
        <v>189</v>
      </c>
      <c r="E459" s="158" t="s">
        <v>32</v>
      </c>
      <c r="F459" s="159" t="s">
        <v>2999</v>
      </c>
      <c r="H459" s="160">
        <v>42</v>
      </c>
      <c r="I459" s="161"/>
      <c r="L459" s="157"/>
      <c r="M459" s="162"/>
      <c r="T459" s="163"/>
      <c r="AT459" s="158" t="s">
        <v>189</v>
      </c>
      <c r="AU459" s="158" t="s">
        <v>88</v>
      </c>
      <c r="AV459" s="13" t="s">
        <v>88</v>
      </c>
      <c r="AW459" s="13" t="s">
        <v>41</v>
      </c>
      <c r="AX459" s="13" t="s">
        <v>79</v>
      </c>
      <c r="AY459" s="158" t="s">
        <v>178</v>
      </c>
    </row>
    <row r="460" spans="2:65" s="14" customFormat="1" ht="10.199999999999999">
      <c r="B460" s="164"/>
      <c r="D460" s="151" t="s">
        <v>189</v>
      </c>
      <c r="E460" s="165" t="s">
        <v>32</v>
      </c>
      <c r="F460" s="166" t="s">
        <v>192</v>
      </c>
      <c r="H460" s="167">
        <v>375.3</v>
      </c>
      <c r="I460" s="168"/>
      <c r="L460" s="164"/>
      <c r="M460" s="169"/>
      <c r="T460" s="170"/>
      <c r="AT460" s="165" t="s">
        <v>189</v>
      </c>
      <c r="AU460" s="165" t="s">
        <v>88</v>
      </c>
      <c r="AV460" s="14" t="s">
        <v>185</v>
      </c>
      <c r="AW460" s="14" t="s">
        <v>41</v>
      </c>
      <c r="AX460" s="14" t="s">
        <v>86</v>
      </c>
      <c r="AY460" s="165" t="s">
        <v>178</v>
      </c>
    </row>
    <row r="461" spans="2:65" s="1" customFormat="1" ht="33" customHeight="1">
      <c r="B461" s="34"/>
      <c r="C461" s="133" t="s">
        <v>576</v>
      </c>
      <c r="D461" s="133" t="s">
        <v>180</v>
      </c>
      <c r="E461" s="134" t="s">
        <v>3076</v>
      </c>
      <c r="F461" s="135" t="s">
        <v>3077</v>
      </c>
      <c r="G461" s="136" t="s">
        <v>234</v>
      </c>
      <c r="H461" s="137">
        <v>375.3</v>
      </c>
      <c r="I461" s="138"/>
      <c r="J461" s="139">
        <f>ROUND(I461*H461,2)</f>
        <v>0</v>
      </c>
      <c r="K461" s="135" t="s">
        <v>184</v>
      </c>
      <c r="L461" s="34"/>
      <c r="M461" s="140" t="s">
        <v>32</v>
      </c>
      <c r="N461" s="141" t="s">
        <v>50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185</v>
      </c>
      <c r="AT461" s="144" t="s">
        <v>180</v>
      </c>
      <c r="AU461" s="144" t="s">
        <v>88</v>
      </c>
      <c r="AY461" s="18" t="s">
        <v>178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86</v>
      </c>
      <c r="BK461" s="145">
        <f>ROUND(I461*H461,2)</f>
        <v>0</v>
      </c>
      <c r="BL461" s="18" t="s">
        <v>185</v>
      </c>
      <c r="BM461" s="144" t="s">
        <v>4258</v>
      </c>
    </row>
    <row r="462" spans="2:65" s="1" customFormat="1" ht="10.199999999999999">
      <c r="B462" s="34"/>
      <c r="D462" s="146" t="s">
        <v>187</v>
      </c>
      <c r="F462" s="147" t="s">
        <v>3079</v>
      </c>
      <c r="I462" s="148"/>
      <c r="L462" s="34"/>
      <c r="M462" s="149"/>
      <c r="T462" s="55"/>
      <c r="AT462" s="18" t="s">
        <v>187</v>
      </c>
      <c r="AU462" s="18" t="s">
        <v>88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2027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88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3821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88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4115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88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3043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88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3" customFormat="1" ht="10.199999999999999">
      <c r="B467" s="157"/>
      <c r="D467" s="151" t="s">
        <v>189</v>
      </c>
      <c r="E467" s="158" t="s">
        <v>32</v>
      </c>
      <c r="F467" s="159" t="s">
        <v>4116</v>
      </c>
      <c r="H467" s="160">
        <v>333.3</v>
      </c>
      <c r="I467" s="161"/>
      <c r="L467" s="157"/>
      <c r="M467" s="162"/>
      <c r="T467" s="163"/>
      <c r="AT467" s="158" t="s">
        <v>189</v>
      </c>
      <c r="AU467" s="158" t="s">
        <v>88</v>
      </c>
      <c r="AV467" s="13" t="s">
        <v>88</v>
      </c>
      <c r="AW467" s="13" t="s">
        <v>41</v>
      </c>
      <c r="AX467" s="13" t="s">
        <v>79</v>
      </c>
      <c r="AY467" s="158" t="s">
        <v>178</v>
      </c>
    </row>
    <row r="468" spans="2:65" s="13" customFormat="1" ht="10.199999999999999">
      <c r="B468" s="157"/>
      <c r="D468" s="151" t="s">
        <v>189</v>
      </c>
      <c r="E468" s="158" t="s">
        <v>32</v>
      </c>
      <c r="F468" s="159" t="s">
        <v>2999</v>
      </c>
      <c r="H468" s="160">
        <v>42</v>
      </c>
      <c r="I468" s="161"/>
      <c r="L468" s="157"/>
      <c r="M468" s="162"/>
      <c r="T468" s="163"/>
      <c r="AT468" s="158" t="s">
        <v>189</v>
      </c>
      <c r="AU468" s="158" t="s">
        <v>88</v>
      </c>
      <c r="AV468" s="13" t="s">
        <v>88</v>
      </c>
      <c r="AW468" s="13" t="s">
        <v>41</v>
      </c>
      <c r="AX468" s="13" t="s">
        <v>79</v>
      </c>
      <c r="AY468" s="158" t="s">
        <v>178</v>
      </c>
    </row>
    <row r="469" spans="2:65" s="14" customFormat="1" ht="10.199999999999999">
      <c r="B469" s="164"/>
      <c r="D469" s="151" t="s">
        <v>189</v>
      </c>
      <c r="E469" s="165" t="s">
        <v>32</v>
      </c>
      <c r="F469" s="166" t="s">
        <v>192</v>
      </c>
      <c r="H469" s="167">
        <v>375.3</v>
      </c>
      <c r="I469" s="168"/>
      <c r="L469" s="164"/>
      <c r="M469" s="169"/>
      <c r="T469" s="170"/>
      <c r="AT469" s="165" t="s">
        <v>189</v>
      </c>
      <c r="AU469" s="165" t="s">
        <v>88</v>
      </c>
      <c r="AV469" s="14" t="s">
        <v>185</v>
      </c>
      <c r="AW469" s="14" t="s">
        <v>41</v>
      </c>
      <c r="AX469" s="14" t="s">
        <v>86</v>
      </c>
      <c r="AY469" s="165" t="s">
        <v>178</v>
      </c>
    </row>
    <row r="470" spans="2:65" s="1" customFormat="1" ht="49.05" customHeight="1">
      <c r="B470" s="34"/>
      <c r="C470" s="133" t="s">
        <v>582</v>
      </c>
      <c r="D470" s="133" t="s">
        <v>180</v>
      </c>
      <c r="E470" s="134" t="s">
        <v>608</v>
      </c>
      <c r="F470" s="135" t="s">
        <v>609</v>
      </c>
      <c r="G470" s="136" t="s">
        <v>234</v>
      </c>
      <c r="H470" s="137">
        <v>466.2</v>
      </c>
      <c r="I470" s="138"/>
      <c r="J470" s="139">
        <f>ROUND(I470*H470,2)</f>
        <v>0</v>
      </c>
      <c r="K470" s="135" t="s">
        <v>184</v>
      </c>
      <c r="L470" s="34"/>
      <c r="M470" s="140" t="s">
        <v>32</v>
      </c>
      <c r="N470" s="141" t="s">
        <v>50</v>
      </c>
      <c r="P470" s="142">
        <f>O470*H470</f>
        <v>0</v>
      </c>
      <c r="Q470" s="142">
        <v>0</v>
      </c>
      <c r="R470" s="142">
        <f>Q470*H470</f>
        <v>0</v>
      </c>
      <c r="S470" s="142">
        <v>0</v>
      </c>
      <c r="T470" s="143">
        <f>S470*H470</f>
        <v>0</v>
      </c>
      <c r="AR470" s="144" t="s">
        <v>185</v>
      </c>
      <c r="AT470" s="144" t="s">
        <v>180</v>
      </c>
      <c r="AU470" s="144" t="s">
        <v>88</v>
      </c>
      <c r="AY470" s="18" t="s">
        <v>178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86</v>
      </c>
      <c r="BK470" s="145">
        <f>ROUND(I470*H470,2)</f>
        <v>0</v>
      </c>
      <c r="BL470" s="18" t="s">
        <v>185</v>
      </c>
      <c r="BM470" s="144" t="s">
        <v>4259</v>
      </c>
    </row>
    <row r="471" spans="2:65" s="1" customFormat="1" ht="10.199999999999999">
      <c r="B471" s="34"/>
      <c r="D471" s="146" t="s">
        <v>187</v>
      </c>
      <c r="F471" s="147" t="s">
        <v>611</v>
      </c>
      <c r="I471" s="148"/>
      <c r="L471" s="34"/>
      <c r="M471" s="149"/>
      <c r="T471" s="55"/>
      <c r="AT471" s="18" t="s">
        <v>187</v>
      </c>
      <c r="AU471" s="18" t="s">
        <v>88</v>
      </c>
    </row>
    <row r="472" spans="2:65" s="12" customFormat="1" ht="10.199999999999999">
      <c r="B472" s="150"/>
      <c r="D472" s="151" t="s">
        <v>189</v>
      </c>
      <c r="E472" s="152" t="s">
        <v>32</v>
      </c>
      <c r="F472" s="153" t="s">
        <v>2027</v>
      </c>
      <c r="H472" s="152" t="s">
        <v>32</v>
      </c>
      <c r="I472" s="154"/>
      <c r="L472" s="150"/>
      <c r="M472" s="155"/>
      <c r="T472" s="156"/>
      <c r="AT472" s="152" t="s">
        <v>189</v>
      </c>
      <c r="AU472" s="152" t="s">
        <v>88</v>
      </c>
      <c r="AV472" s="12" t="s">
        <v>86</v>
      </c>
      <c r="AW472" s="12" t="s">
        <v>41</v>
      </c>
      <c r="AX472" s="12" t="s">
        <v>79</v>
      </c>
      <c r="AY472" s="152" t="s">
        <v>178</v>
      </c>
    </row>
    <row r="473" spans="2:65" s="12" customFormat="1" ht="10.199999999999999">
      <c r="B473" s="150"/>
      <c r="D473" s="151" t="s">
        <v>189</v>
      </c>
      <c r="E473" s="152" t="s">
        <v>32</v>
      </c>
      <c r="F473" s="153" t="s">
        <v>3821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88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2" customFormat="1" ht="10.199999999999999">
      <c r="B474" s="150"/>
      <c r="D474" s="151" t="s">
        <v>189</v>
      </c>
      <c r="E474" s="152" t="s">
        <v>32</v>
      </c>
      <c r="F474" s="153" t="s">
        <v>4115</v>
      </c>
      <c r="H474" s="152" t="s">
        <v>32</v>
      </c>
      <c r="I474" s="154"/>
      <c r="L474" s="150"/>
      <c r="M474" s="155"/>
      <c r="T474" s="156"/>
      <c r="AT474" s="152" t="s">
        <v>189</v>
      </c>
      <c r="AU474" s="152" t="s">
        <v>88</v>
      </c>
      <c r="AV474" s="12" t="s">
        <v>86</v>
      </c>
      <c r="AW474" s="12" t="s">
        <v>41</v>
      </c>
      <c r="AX474" s="12" t="s">
        <v>79</v>
      </c>
      <c r="AY474" s="152" t="s">
        <v>178</v>
      </c>
    </row>
    <row r="475" spans="2:65" s="12" customFormat="1" ht="10.199999999999999">
      <c r="B475" s="150"/>
      <c r="D475" s="151" t="s">
        <v>189</v>
      </c>
      <c r="E475" s="152" t="s">
        <v>32</v>
      </c>
      <c r="F475" s="153" t="s">
        <v>3043</v>
      </c>
      <c r="H475" s="152" t="s">
        <v>32</v>
      </c>
      <c r="I475" s="154"/>
      <c r="L475" s="150"/>
      <c r="M475" s="155"/>
      <c r="T475" s="156"/>
      <c r="AT475" s="152" t="s">
        <v>189</v>
      </c>
      <c r="AU475" s="152" t="s">
        <v>88</v>
      </c>
      <c r="AV475" s="12" t="s">
        <v>86</v>
      </c>
      <c r="AW475" s="12" t="s">
        <v>41</v>
      </c>
      <c r="AX475" s="12" t="s">
        <v>79</v>
      </c>
      <c r="AY475" s="152" t="s">
        <v>178</v>
      </c>
    </row>
    <row r="476" spans="2:65" s="13" customFormat="1" ht="10.199999999999999">
      <c r="B476" s="157"/>
      <c r="D476" s="151" t="s">
        <v>189</v>
      </c>
      <c r="E476" s="158" t="s">
        <v>32</v>
      </c>
      <c r="F476" s="159" t="s">
        <v>4120</v>
      </c>
      <c r="H476" s="160">
        <v>424.2</v>
      </c>
      <c r="I476" s="161"/>
      <c r="L476" s="157"/>
      <c r="M476" s="162"/>
      <c r="T476" s="163"/>
      <c r="AT476" s="158" t="s">
        <v>189</v>
      </c>
      <c r="AU476" s="158" t="s">
        <v>88</v>
      </c>
      <c r="AV476" s="13" t="s">
        <v>88</v>
      </c>
      <c r="AW476" s="13" t="s">
        <v>41</v>
      </c>
      <c r="AX476" s="13" t="s">
        <v>79</v>
      </c>
      <c r="AY476" s="158" t="s">
        <v>178</v>
      </c>
    </row>
    <row r="477" spans="2:65" s="13" customFormat="1" ht="10.199999999999999">
      <c r="B477" s="157"/>
      <c r="D477" s="151" t="s">
        <v>189</v>
      </c>
      <c r="E477" s="158" t="s">
        <v>32</v>
      </c>
      <c r="F477" s="159" t="s">
        <v>2999</v>
      </c>
      <c r="H477" s="160">
        <v>42</v>
      </c>
      <c r="I477" s="161"/>
      <c r="L477" s="157"/>
      <c r="M477" s="162"/>
      <c r="T477" s="163"/>
      <c r="AT477" s="158" t="s">
        <v>189</v>
      </c>
      <c r="AU477" s="158" t="s">
        <v>88</v>
      </c>
      <c r="AV477" s="13" t="s">
        <v>88</v>
      </c>
      <c r="AW477" s="13" t="s">
        <v>41</v>
      </c>
      <c r="AX477" s="13" t="s">
        <v>79</v>
      </c>
      <c r="AY477" s="158" t="s">
        <v>178</v>
      </c>
    </row>
    <row r="478" spans="2:65" s="14" customFormat="1" ht="10.199999999999999">
      <c r="B478" s="164"/>
      <c r="D478" s="151" t="s">
        <v>189</v>
      </c>
      <c r="E478" s="165" t="s">
        <v>32</v>
      </c>
      <c r="F478" s="166" t="s">
        <v>192</v>
      </c>
      <c r="H478" s="167">
        <v>466.2</v>
      </c>
      <c r="I478" s="168"/>
      <c r="L478" s="164"/>
      <c r="M478" s="169"/>
      <c r="T478" s="170"/>
      <c r="AT478" s="165" t="s">
        <v>189</v>
      </c>
      <c r="AU478" s="165" t="s">
        <v>88</v>
      </c>
      <c r="AV478" s="14" t="s">
        <v>185</v>
      </c>
      <c r="AW478" s="14" t="s">
        <v>41</v>
      </c>
      <c r="AX478" s="14" t="s">
        <v>86</v>
      </c>
      <c r="AY478" s="165" t="s">
        <v>178</v>
      </c>
    </row>
    <row r="479" spans="2:65" s="1" customFormat="1" ht="24.15" customHeight="1">
      <c r="B479" s="34"/>
      <c r="C479" s="133" t="s">
        <v>587</v>
      </c>
      <c r="D479" s="133" t="s">
        <v>180</v>
      </c>
      <c r="E479" s="134" t="s">
        <v>613</v>
      </c>
      <c r="F479" s="135" t="s">
        <v>614</v>
      </c>
      <c r="G479" s="136" t="s">
        <v>234</v>
      </c>
      <c r="H479" s="137">
        <v>466.2</v>
      </c>
      <c r="I479" s="138"/>
      <c r="J479" s="139">
        <f>ROUND(I479*H479,2)</f>
        <v>0</v>
      </c>
      <c r="K479" s="135" t="s">
        <v>184</v>
      </c>
      <c r="L479" s="34"/>
      <c r="M479" s="140" t="s">
        <v>32</v>
      </c>
      <c r="N479" s="141" t="s">
        <v>50</v>
      </c>
      <c r="P479" s="142">
        <f>O479*H479</f>
        <v>0</v>
      </c>
      <c r="Q479" s="142">
        <v>0</v>
      </c>
      <c r="R479" s="142">
        <f>Q479*H479</f>
        <v>0</v>
      </c>
      <c r="S479" s="142">
        <v>0</v>
      </c>
      <c r="T479" s="143">
        <f>S479*H479</f>
        <v>0</v>
      </c>
      <c r="AR479" s="144" t="s">
        <v>185</v>
      </c>
      <c r="AT479" s="144" t="s">
        <v>180</v>
      </c>
      <c r="AU479" s="144" t="s">
        <v>88</v>
      </c>
      <c r="AY479" s="18" t="s">
        <v>178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86</v>
      </c>
      <c r="BK479" s="145">
        <f>ROUND(I479*H479,2)</f>
        <v>0</v>
      </c>
      <c r="BL479" s="18" t="s">
        <v>185</v>
      </c>
      <c r="BM479" s="144" t="s">
        <v>4260</v>
      </c>
    </row>
    <row r="480" spans="2:65" s="1" customFormat="1" ht="10.199999999999999">
      <c r="B480" s="34"/>
      <c r="D480" s="146" t="s">
        <v>187</v>
      </c>
      <c r="F480" s="147" t="s">
        <v>616</v>
      </c>
      <c r="I480" s="148"/>
      <c r="L480" s="34"/>
      <c r="M480" s="149"/>
      <c r="T480" s="55"/>
      <c r="AT480" s="18" t="s">
        <v>187</v>
      </c>
      <c r="AU480" s="18" t="s">
        <v>88</v>
      </c>
    </row>
    <row r="481" spans="2:65" s="12" customFormat="1" ht="10.199999999999999">
      <c r="B481" s="150"/>
      <c r="D481" s="151" t="s">
        <v>189</v>
      </c>
      <c r="E481" s="152" t="s">
        <v>32</v>
      </c>
      <c r="F481" s="153" t="s">
        <v>2027</v>
      </c>
      <c r="H481" s="152" t="s">
        <v>32</v>
      </c>
      <c r="I481" s="154"/>
      <c r="L481" s="150"/>
      <c r="M481" s="155"/>
      <c r="T481" s="156"/>
      <c r="AT481" s="152" t="s">
        <v>189</v>
      </c>
      <c r="AU481" s="152" t="s">
        <v>88</v>
      </c>
      <c r="AV481" s="12" t="s">
        <v>86</v>
      </c>
      <c r="AW481" s="12" t="s">
        <v>41</v>
      </c>
      <c r="AX481" s="12" t="s">
        <v>79</v>
      </c>
      <c r="AY481" s="152" t="s">
        <v>178</v>
      </c>
    </row>
    <row r="482" spans="2:65" s="12" customFormat="1" ht="10.199999999999999">
      <c r="B482" s="150"/>
      <c r="D482" s="151" t="s">
        <v>189</v>
      </c>
      <c r="E482" s="152" t="s">
        <v>32</v>
      </c>
      <c r="F482" s="153" t="s">
        <v>3821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88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65" s="12" customFormat="1" ht="10.199999999999999">
      <c r="B483" s="150"/>
      <c r="D483" s="151" t="s">
        <v>189</v>
      </c>
      <c r="E483" s="152" t="s">
        <v>32</v>
      </c>
      <c r="F483" s="153" t="s">
        <v>4115</v>
      </c>
      <c r="H483" s="152" t="s">
        <v>32</v>
      </c>
      <c r="I483" s="154"/>
      <c r="L483" s="150"/>
      <c r="M483" s="155"/>
      <c r="T483" s="156"/>
      <c r="AT483" s="152" t="s">
        <v>189</v>
      </c>
      <c r="AU483" s="152" t="s">
        <v>88</v>
      </c>
      <c r="AV483" s="12" t="s">
        <v>86</v>
      </c>
      <c r="AW483" s="12" t="s">
        <v>41</v>
      </c>
      <c r="AX483" s="12" t="s">
        <v>79</v>
      </c>
      <c r="AY483" s="152" t="s">
        <v>178</v>
      </c>
    </row>
    <row r="484" spans="2:65" s="12" customFormat="1" ht="10.199999999999999">
      <c r="B484" s="150"/>
      <c r="D484" s="151" t="s">
        <v>189</v>
      </c>
      <c r="E484" s="152" t="s">
        <v>32</v>
      </c>
      <c r="F484" s="153" t="s">
        <v>3043</v>
      </c>
      <c r="H484" s="152" t="s">
        <v>32</v>
      </c>
      <c r="I484" s="154"/>
      <c r="L484" s="150"/>
      <c r="M484" s="155"/>
      <c r="T484" s="156"/>
      <c r="AT484" s="152" t="s">
        <v>189</v>
      </c>
      <c r="AU484" s="152" t="s">
        <v>88</v>
      </c>
      <c r="AV484" s="12" t="s">
        <v>86</v>
      </c>
      <c r="AW484" s="12" t="s">
        <v>41</v>
      </c>
      <c r="AX484" s="12" t="s">
        <v>79</v>
      </c>
      <c r="AY484" s="152" t="s">
        <v>178</v>
      </c>
    </row>
    <row r="485" spans="2:65" s="13" customFormat="1" ht="10.199999999999999">
      <c r="B485" s="157"/>
      <c r="D485" s="151" t="s">
        <v>189</v>
      </c>
      <c r="E485" s="158" t="s">
        <v>32</v>
      </c>
      <c r="F485" s="159" t="s">
        <v>4120</v>
      </c>
      <c r="H485" s="160">
        <v>424.2</v>
      </c>
      <c r="I485" s="161"/>
      <c r="L485" s="157"/>
      <c r="M485" s="162"/>
      <c r="T485" s="163"/>
      <c r="AT485" s="158" t="s">
        <v>189</v>
      </c>
      <c r="AU485" s="158" t="s">
        <v>88</v>
      </c>
      <c r="AV485" s="13" t="s">
        <v>88</v>
      </c>
      <c r="AW485" s="13" t="s">
        <v>41</v>
      </c>
      <c r="AX485" s="13" t="s">
        <v>79</v>
      </c>
      <c r="AY485" s="158" t="s">
        <v>178</v>
      </c>
    </row>
    <row r="486" spans="2:65" s="13" customFormat="1" ht="10.199999999999999">
      <c r="B486" s="157"/>
      <c r="D486" s="151" t="s">
        <v>189</v>
      </c>
      <c r="E486" s="158" t="s">
        <v>32</v>
      </c>
      <c r="F486" s="159" t="s">
        <v>2999</v>
      </c>
      <c r="H486" s="160">
        <v>42</v>
      </c>
      <c r="I486" s="161"/>
      <c r="L486" s="157"/>
      <c r="M486" s="162"/>
      <c r="T486" s="163"/>
      <c r="AT486" s="158" t="s">
        <v>189</v>
      </c>
      <c r="AU486" s="158" t="s">
        <v>88</v>
      </c>
      <c r="AV486" s="13" t="s">
        <v>88</v>
      </c>
      <c r="AW486" s="13" t="s">
        <v>41</v>
      </c>
      <c r="AX486" s="13" t="s">
        <v>79</v>
      </c>
      <c r="AY486" s="158" t="s">
        <v>178</v>
      </c>
    </row>
    <row r="487" spans="2:65" s="14" customFormat="1" ht="10.199999999999999">
      <c r="B487" s="164"/>
      <c r="D487" s="151" t="s">
        <v>189</v>
      </c>
      <c r="E487" s="165" t="s">
        <v>32</v>
      </c>
      <c r="F487" s="166" t="s">
        <v>192</v>
      </c>
      <c r="H487" s="167">
        <v>466.2</v>
      </c>
      <c r="I487" s="168"/>
      <c r="L487" s="164"/>
      <c r="M487" s="169"/>
      <c r="T487" s="170"/>
      <c r="AT487" s="165" t="s">
        <v>189</v>
      </c>
      <c r="AU487" s="165" t="s">
        <v>88</v>
      </c>
      <c r="AV487" s="14" t="s">
        <v>185</v>
      </c>
      <c r="AW487" s="14" t="s">
        <v>41</v>
      </c>
      <c r="AX487" s="14" t="s">
        <v>86</v>
      </c>
      <c r="AY487" s="165" t="s">
        <v>178</v>
      </c>
    </row>
    <row r="488" spans="2:65" s="1" customFormat="1" ht="24.15" customHeight="1">
      <c r="B488" s="34"/>
      <c r="C488" s="133" t="s">
        <v>592</v>
      </c>
      <c r="D488" s="133" t="s">
        <v>180</v>
      </c>
      <c r="E488" s="134" t="s">
        <v>618</v>
      </c>
      <c r="F488" s="135" t="s">
        <v>619</v>
      </c>
      <c r="G488" s="136" t="s">
        <v>234</v>
      </c>
      <c r="H488" s="137">
        <v>1083.9000000000001</v>
      </c>
      <c r="I488" s="138"/>
      <c r="J488" s="139">
        <f>ROUND(I488*H488,2)</f>
        <v>0</v>
      </c>
      <c r="K488" s="135" t="s">
        <v>184</v>
      </c>
      <c r="L488" s="34"/>
      <c r="M488" s="140" t="s">
        <v>32</v>
      </c>
      <c r="N488" s="141" t="s">
        <v>50</v>
      </c>
      <c r="P488" s="142">
        <f>O488*H488</f>
        <v>0</v>
      </c>
      <c r="Q488" s="142">
        <v>0</v>
      </c>
      <c r="R488" s="142">
        <f>Q488*H488</f>
        <v>0</v>
      </c>
      <c r="S488" s="142">
        <v>0</v>
      </c>
      <c r="T488" s="143">
        <f>S488*H488</f>
        <v>0</v>
      </c>
      <c r="AR488" s="144" t="s">
        <v>185</v>
      </c>
      <c r="AT488" s="144" t="s">
        <v>180</v>
      </c>
      <c r="AU488" s="144" t="s">
        <v>88</v>
      </c>
      <c r="AY488" s="18" t="s">
        <v>178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86</v>
      </c>
      <c r="BK488" s="145">
        <f>ROUND(I488*H488,2)</f>
        <v>0</v>
      </c>
      <c r="BL488" s="18" t="s">
        <v>185</v>
      </c>
      <c r="BM488" s="144" t="s">
        <v>4261</v>
      </c>
    </row>
    <row r="489" spans="2:65" s="1" customFormat="1" ht="10.199999999999999">
      <c r="B489" s="34"/>
      <c r="D489" s="146" t="s">
        <v>187</v>
      </c>
      <c r="F489" s="147" t="s">
        <v>621</v>
      </c>
      <c r="I489" s="148"/>
      <c r="L489" s="34"/>
      <c r="M489" s="149"/>
      <c r="T489" s="55"/>
      <c r="AT489" s="18" t="s">
        <v>187</v>
      </c>
      <c r="AU489" s="18" t="s">
        <v>88</v>
      </c>
    </row>
    <row r="490" spans="2:65" s="12" customFormat="1" ht="10.199999999999999">
      <c r="B490" s="150"/>
      <c r="D490" s="151" t="s">
        <v>189</v>
      </c>
      <c r="E490" s="152" t="s">
        <v>32</v>
      </c>
      <c r="F490" s="153" t="s">
        <v>2027</v>
      </c>
      <c r="H490" s="152" t="s">
        <v>32</v>
      </c>
      <c r="I490" s="154"/>
      <c r="L490" s="150"/>
      <c r="M490" s="155"/>
      <c r="T490" s="156"/>
      <c r="AT490" s="152" t="s">
        <v>189</v>
      </c>
      <c r="AU490" s="152" t="s">
        <v>88</v>
      </c>
      <c r="AV490" s="12" t="s">
        <v>86</v>
      </c>
      <c r="AW490" s="12" t="s">
        <v>41</v>
      </c>
      <c r="AX490" s="12" t="s">
        <v>79</v>
      </c>
      <c r="AY490" s="152" t="s">
        <v>178</v>
      </c>
    </row>
    <row r="491" spans="2:65" s="12" customFormat="1" ht="10.199999999999999">
      <c r="B491" s="150"/>
      <c r="D491" s="151" t="s">
        <v>189</v>
      </c>
      <c r="E491" s="152" t="s">
        <v>32</v>
      </c>
      <c r="F491" s="153" t="s">
        <v>3821</v>
      </c>
      <c r="H491" s="152" t="s">
        <v>32</v>
      </c>
      <c r="I491" s="154"/>
      <c r="L491" s="150"/>
      <c r="M491" s="155"/>
      <c r="T491" s="156"/>
      <c r="AT491" s="152" t="s">
        <v>189</v>
      </c>
      <c r="AU491" s="152" t="s">
        <v>88</v>
      </c>
      <c r="AV491" s="12" t="s">
        <v>86</v>
      </c>
      <c r="AW491" s="12" t="s">
        <v>41</v>
      </c>
      <c r="AX491" s="12" t="s">
        <v>79</v>
      </c>
      <c r="AY491" s="152" t="s">
        <v>178</v>
      </c>
    </row>
    <row r="492" spans="2:65" s="12" customFormat="1" ht="10.199999999999999">
      <c r="B492" s="150"/>
      <c r="D492" s="151" t="s">
        <v>189</v>
      </c>
      <c r="E492" s="152" t="s">
        <v>32</v>
      </c>
      <c r="F492" s="153" t="s">
        <v>4115</v>
      </c>
      <c r="H492" s="152" t="s">
        <v>32</v>
      </c>
      <c r="I492" s="154"/>
      <c r="L492" s="150"/>
      <c r="M492" s="155"/>
      <c r="T492" s="156"/>
      <c r="AT492" s="152" t="s">
        <v>189</v>
      </c>
      <c r="AU492" s="152" t="s">
        <v>88</v>
      </c>
      <c r="AV492" s="12" t="s">
        <v>86</v>
      </c>
      <c r="AW492" s="12" t="s">
        <v>41</v>
      </c>
      <c r="AX492" s="12" t="s">
        <v>79</v>
      </c>
      <c r="AY492" s="152" t="s">
        <v>178</v>
      </c>
    </row>
    <row r="493" spans="2:65" s="12" customFormat="1" ht="10.199999999999999">
      <c r="B493" s="150"/>
      <c r="D493" s="151" t="s">
        <v>189</v>
      </c>
      <c r="E493" s="152" t="s">
        <v>32</v>
      </c>
      <c r="F493" s="153" t="s">
        <v>3043</v>
      </c>
      <c r="H493" s="152" t="s">
        <v>32</v>
      </c>
      <c r="I493" s="154"/>
      <c r="L493" s="150"/>
      <c r="M493" s="155"/>
      <c r="T493" s="156"/>
      <c r="AT493" s="152" t="s">
        <v>189</v>
      </c>
      <c r="AU493" s="152" t="s">
        <v>88</v>
      </c>
      <c r="AV493" s="12" t="s">
        <v>86</v>
      </c>
      <c r="AW493" s="12" t="s">
        <v>41</v>
      </c>
      <c r="AX493" s="12" t="s">
        <v>79</v>
      </c>
      <c r="AY493" s="152" t="s">
        <v>178</v>
      </c>
    </row>
    <row r="494" spans="2:65" s="13" customFormat="1" ht="10.199999999999999">
      <c r="B494" s="157"/>
      <c r="D494" s="151" t="s">
        <v>189</v>
      </c>
      <c r="E494" s="158" t="s">
        <v>32</v>
      </c>
      <c r="F494" s="159" t="s">
        <v>4122</v>
      </c>
      <c r="H494" s="160">
        <v>575.70000000000005</v>
      </c>
      <c r="I494" s="161"/>
      <c r="L494" s="157"/>
      <c r="M494" s="162"/>
      <c r="T494" s="163"/>
      <c r="AT494" s="158" t="s">
        <v>189</v>
      </c>
      <c r="AU494" s="158" t="s">
        <v>88</v>
      </c>
      <c r="AV494" s="13" t="s">
        <v>88</v>
      </c>
      <c r="AW494" s="13" t="s">
        <v>41</v>
      </c>
      <c r="AX494" s="13" t="s">
        <v>79</v>
      </c>
      <c r="AY494" s="158" t="s">
        <v>178</v>
      </c>
    </row>
    <row r="495" spans="2:65" s="13" customFormat="1" ht="10.199999999999999">
      <c r="B495" s="157"/>
      <c r="D495" s="151" t="s">
        <v>189</v>
      </c>
      <c r="E495" s="158" t="s">
        <v>32</v>
      </c>
      <c r="F495" s="159" t="s">
        <v>2999</v>
      </c>
      <c r="H495" s="160">
        <v>42</v>
      </c>
      <c r="I495" s="161"/>
      <c r="L495" s="157"/>
      <c r="M495" s="162"/>
      <c r="T495" s="163"/>
      <c r="AT495" s="158" t="s">
        <v>189</v>
      </c>
      <c r="AU495" s="158" t="s">
        <v>88</v>
      </c>
      <c r="AV495" s="13" t="s">
        <v>88</v>
      </c>
      <c r="AW495" s="13" t="s">
        <v>41</v>
      </c>
      <c r="AX495" s="13" t="s">
        <v>79</v>
      </c>
      <c r="AY495" s="158" t="s">
        <v>178</v>
      </c>
    </row>
    <row r="496" spans="2:65" s="13" customFormat="1" ht="10.199999999999999">
      <c r="B496" s="157"/>
      <c r="D496" s="151" t="s">
        <v>189</v>
      </c>
      <c r="E496" s="158" t="s">
        <v>32</v>
      </c>
      <c r="F496" s="159" t="s">
        <v>4118</v>
      </c>
      <c r="H496" s="160">
        <v>424.2</v>
      </c>
      <c r="I496" s="161"/>
      <c r="L496" s="157"/>
      <c r="M496" s="162"/>
      <c r="T496" s="163"/>
      <c r="AT496" s="158" t="s">
        <v>189</v>
      </c>
      <c r="AU496" s="158" t="s">
        <v>88</v>
      </c>
      <c r="AV496" s="13" t="s">
        <v>88</v>
      </c>
      <c r="AW496" s="13" t="s">
        <v>41</v>
      </c>
      <c r="AX496" s="13" t="s">
        <v>79</v>
      </c>
      <c r="AY496" s="158" t="s">
        <v>178</v>
      </c>
    </row>
    <row r="497" spans="2:65" s="13" customFormat="1" ht="10.199999999999999">
      <c r="B497" s="157"/>
      <c r="D497" s="151" t="s">
        <v>189</v>
      </c>
      <c r="E497" s="158" t="s">
        <v>32</v>
      </c>
      <c r="F497" s="159" t="s">
        <v>2999</v>
      </c>
      <c r="H497" s="160">
        <v>42</v>
      </c>
      <c r="I497" s="161"/>
      <c r="L497" s="157"/>
      <c r="M497" s="162"/>
      <c r="T497" s="163"/>
      <c r="AT497" s="158" t="s">
        <v>189</v>
      </c>
      <c r="AU497" s="158" t="s">
        <v>88</v>
      </c>
      <c r="AV497" s="13" t="s">
        <v>88</v>
      </c>
      <c r="AW497" s="13" t="s">
        <v>41</v>
      </c>
      <c r="AX497" s="13" t="s">
        <v>79</v>
      </c>
      <c r="AY497" s="158" t="s">
        <v>178</v>
      </c>
    </row>
    <row r="498" spans="2:65" s="14" customFormat="1" ht="10.199999999999999">
      <c r="B498" s="164"/>
      <c r="D498" s="151" t="s">
        <v>189</v>
      </c>
      <c r="E498" s="165" t="s">
        <v>32</v>
      </c>
      <c r="F498" s="166" t="s">
        <v>192</v>
      </c>
      <c r="H498" s="167">
        <v>1083.9000000000001</v>
      </c>
      <c r="I498" s="168"/>
      <c r="L498" s="164"/>
      <c r="M498" s="169"/>
      <c r="T498" s="170"/>
      <c r="AT498" s="165" t="s">
        <v>189</v>
      </c>
      <c r="AU498" s="165" t="s">
        <v>88</v>
      </c>
      <c r="AV498" s="14" t="s">
        <v>185</v>
      </c>
      <c r="AW498" s="14" t="s">
        <v>41</v>
      </c>
      <c r="AX498" s="14" t="s">
        <v>86</v>
      </c>
      <c r="AY498" s="165" t="s">
        <v>178</v>
      </c>
    </row>
    <row r="499" spans="2:65" s="1" customFormat="1" ht="44.25" customHeight="1">
      <c r="B499" s="34"/>
      <c r="C499" s="133" t="s">
        <v>596</v>
      </c>
      <c r="D499" s="133" t="s">
        <v>180</v>
      </c>
      <c r="E499" s="134" t="s">
        <v>626</v>
      </c>
      <c r="F499" s="135" t="s">
        <v>627</v>
      </c>
      <c r="G499" s="136" t="s">
        <v>234</v>
      </c>
      <c r="H499" s="137">
        <v>617.70000000000005</v>
      </c>
      <c r="I499" s="138"/>
      <c r="J499" s="139">
        <f>ROUND(I499*H499,2)</f>
        <v>0</v>
      </c>
      <c r="K499" s="135" t="s">
        <v>184</v>
      </c>
      <c r="L499" s="34"/>
      <c r="M499" s="140" t="s">
        <v>32</v>
      </c>
      <c r="N499" s="141" t="s">
        <v>50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185</v>
      </c>
      <c r="AT499" s="144" t="s">
        <v>180</v>
      </c>
      <c r="AU499" s="144" t="s">
        <v>88</v>
      </c>
      <c r="AY499" s="18" t="s">
        <v>178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86</v>
      </c>
      <c r="BK499" s="145">
        <f>ROUND(I499*H499,2)</f>
        <v>0</v>
      </c>
      <c r="BL499" s="18" t="s">
        <v>185</v>
      </c>
      <c r="BM499" s="144" t="s">
        <v>4262</v>
      </c>
    </row>
    <row r="500" spans="2:65" s="1" customFormat="1" ht="10.199999999999999">
      <c r="B500" s="34"/>
      <c r="D500" s="146" t="s">
        <v>187</v>
      </c>
      <c r="F500" s="147" t="s">
        <v>629</v>
      </c>
      <c r="I500" s="148"/>
      <c r="L500" s="34"/>
      <c r="M500" s="149"/>
      <c r="T500" s="55"/>
      <c r="AT500" s="18" t="s">
        <v>187</v>
      </c>
      <c r="AU500" s="18" t="s">
        <v>88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2027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88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3821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88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4115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3043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88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3" customFormat="1" ht="10.199999999999999">
      <c r="B505" s="157"/>
      <c r="D505" s="151" t="s">
        <v>189</v>
      </c>
      <c r="E505" s="158" t="s">
        <v>32</v>
      </c>
      <c r="F505" s="159" t="s">
        <v>4122</v>
      </c>
      <c r="H505" s="160">
        <v>575.70000000000005</v>
      </c>
      <c r="I505" s="161"/>
      <c r="L505" s="157"/>
      <c r="M505" s="162"/>
      <c r="T505" s="163"/>
      <c r="AT505" s="158" t="s">
        <v>189</v>
      </c>
      <c r="AU505" s="158" t="s">
        <v>88</v>
      </c>
      <c r="AV505" s="13" t="s">
        <v>88</v>
      </c>
      <c r="AW505" s="13" t="s">
        <v>41</v>
      </c>
      <c r="AX505" s="13" t="s">
        <v>79</v>
      </c>
      <c r="AY505" s="158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2999</v>
      </c>
      <c r="H506" s="160">
        <v>42</v>
      </c>
      <c r="I506" s="161"/>
      <c r="L506" s="157"/>
      <c r="M506" s="162"/>
      <c r="T506" s="163"/>
      <c r="AT506" s="158" t="s">
        <v>189</v>
      </c>
      <c r="AU506" s="158" t="s">
        <v>88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4" customFormat="1" ht="10.199999999999999">
      <c r="B507" s="164"/>
      <c r="D507" s="151" t="s">
        <v>189</v>
      </c>
      <c r="E507" s="165" t="s">
        <v>32</v>
      </c>
      <c r="F507" s="166" t="s">
        <v>192</v>
      </c>
      <c r="H507" s="167">
        <v>617.70000000000005</v>
      </c>
      <c r="I507" s="168"/>
      <c r="L507" s="164"/>
      <c r="M507" s="169"/>
      <c r="T507" s="170"/>
      <c r="AT507" s="165" t="s">
        <v>189</v>
      </c>
      <c r="AU507" s="165" t="s">
        <v>88</v>
      </c>
      <c r="AV507" s="14" t="s">
        <v>185</v>
      </c>
      <c r="AW507" s="14" t="s">
        <v>41</v>
      </c>
      <c r="AX507" s="14" t="s">
        <v>86</v>
      </c>
      <c r="AY507" s="165" t="s">
        <v>178</v>
      </c>
    </row>
    <row r="508" spans="2:65" s="1" customFormat="1" ht="44.25" customHeight="1">
      <c r="B508" s="34"/>
      <c r="C508" s="133" t="s">
        <v>602</v>
      </c>
      <c r="D508" s="133" t="s">
        <v>180</v>
      </c>
      <c r="E508" s="134" t="s">
        <v>1694</v>
      </c>
      <c r="F508" s="135" t="s">
        <v>632</v>
      </c>
      <c r="G508" s="136" t="s">
        <v>234</v>
      </c>
      <c r="H508" s="137">
        <v>466.2</v>
      </c>
      <c r="I508" s="138"/>
      <c r="J508" s="139">
        <f>ROUND(I508*H508,2)</f>
        <v>0</v>
      </c>
      <c r="K508" s="135" t="s">
        <v>376</v>
      </c>
      <c r="L508" s="34"/>
      <c r="M508" s="140" t="s">
        <v>32</v>
      </c>
      <c r="N508" s="141" t="s">
        <v>50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185</v>
      </c>
      <c r="AT508" s="144" t="s">
        <v>180</v>
      </c>
      <c r="AU508" s="144" t="s">
        <v>88</v>
      </c>
      <c r="AY508" s="18" t="s">
        <v>178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86</v>
      </c>
      <c r="BK508" s="145">
        <f>ROUND(I508*H508,2)</f>
        <v>0</v>
      </c>
      <c r="BL508" s="18" t="s">
        <v>185</v>
      </c>
      <c r="BM508" s="144" t="s">
        <v>4263</v>
      </c>
    </row>
    <row r="509" spans="2:65" s="12" customFormat="1" ht="10.199999999999999">
      <c r="B509" s="150"/>
      <c r="D509" s="151" t="s">
        <v>189</v>
      </c>
      <c r="E509" s="152" t="s">
        <v>32</v>
      </c>
      <c r="F509" s="153" t="s">
        <v>2027</v>
      </c>
      <c r="H509" s="152" t="s">
        <v>32</v>
      </c>
      <c r="I509" s="154"/>
      <c r="L509" s="150"/>
      <c r="M509" s="155"/>
      <c r="T509" s="156"/>
      <c r="AT509" s="152" t="s">
        <v>189</v>
      </c>
      <c r="AU509" s="152" t="s">
        <v>88</v>
      </c>
      <c r="AV509" s="12" t="s">
        <v>86</v>
      </c>
      <c r="AW509" s="12" t="s">
        <v>41</v>
      </c>
      <c r="AX509" s="12" t="s">
        <v>79</v>
      </c>
      <c r="AY509" s="152" t="s">
        <v>178</v>
      </c>
    </row>
    <row r="510" spans="2:65" s="12" customFormat="1" ht="10.199999999999999">
      <c r="B510" s="150"/>
      <c r="D510" s="151" t="s">
        <v>189</v>
      </c>
      <c r="E510" s="152" t="s">
        <v>32</v>
      </c>
      <c r="F510" s="153" t="s">
        <v>3821</v>
      </c>
      <c r="H510" s="152" t="s">
        <v>32</v>
      </c>
      <c r="I510" s="154"/>
      <c r="L510" s="150"/>
      <c r="M510" s="155"/>
      <c r="T510" s="156"/>
      <c r="AT510" s="152" t="s">
        <v>189</v>
      </c>
      <c r="AU510" s="152" t="s">
        <v>88</v>
      </c>
      <c r="AV510" s="12" t="s">
        <v>86</v>
      </c>
      <c r="AW510" s="12" t="s">
        <v>41</v>
      </c>
      <c r="AX510" s="12" t="s">
        <v>79</v>
      </c>
      <c r="AY510" s="152" t="s">
        <v>178</v>
      </c>
    </row>
    <row r="511" spans="2:65" s="12" customFormat="1" ht="10.199999999999999">
      <c r="B511" s="150"/>
      <c r="D511" s="151" t="s">
        <v>189</v>
      </c>
      <c r="E511" s="152" t="s">
        <v>32</v>
      </c>
      <c r="F511" s="153" t="s">
        <v>4115</v>
      </c>
      <c r="H511" s="152" t="s">
        <v>32</v>
      </c>
      <c r="I511" s="154"/>
      <c r="L511" s="150"/>
      <c r="M511" s="155"/>
      <c r="T511" s="156"/>
      <c r="AT511" s="152" t="s">
        <v>189</v>
      </c>
      <c r="AU511" s="152" t="s">
        <v>88</v>
      </c>
      <c r="AV511" s="12" t="s">
        <v>86</v>
      </c>
      <c r="AW511" s="12" t="s">
        <v>41</v>
      </c>
      <c r="AX511" s="12" t="s">
        <v>79</v>
      </c>
      <c r="AY511" s="152" t="s">
        <v>178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3043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88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3" customFormat="1" ht="10.199999999999999">
      <c r="B513" s="157"/>
      <c r="D513" s="151" t="s">
        <v>189</v>
      </c>
      <c r="E513" s="158" t="s">
        <v>32</v>
      </c>
      <c r="F513" s="159" t="s">
        <v>4118</v>
      </c>
      <c r="H513" s="160">
        <v>424.2</v>
      </c>
      <c r="I513" s="161"/>
      <c r="L513" s="157"/>
      <c r="M513" s="162"/>
      <c r="T513" s="163"/>
      <c r="AT513" s="158" t="s">
        <v>189</v>
      </c>
      <c r="AU513" s="158" t="s">
        <v>88</v>
      </c>
      <c r="AV513" s="13" t="s">
        <v>88</v>
      </c>
      <c r="AW513" s="13" t="s">
        <v>41</v>
      </c>
      <c r="AX513" s="13" t="s">
        <v>79</v>
      </c>
      <c r="AY513" s="158" t="s">
        <v>178</v>
      </c>
    </row>
    <row r="514" spans="2:65" s="13" customFormat="1" ht="10.199999999999999">
      <c r="B514" s="157"/>
      <c r="D514" s="151" t="s">
        <v>189</v>
      </c>
      <c r="E514" s="158" t="s">
        <v>32</v>
      </c>
      <c r="F514" s="159" t="s">
        <v>2999</v>
      </c>
      <c r="H514" s="160">
        <v>42</v>
      </c>
      <c r="I514" s="161"/>
      <c r="L514" s="157"/>
      <c r="M514" s="162"/>
      <c r="T514" s="163"/>
      <c r="AT514" s="158" t="s">
        <v>189</v>
      </c>
      <c r="AU514" s="158" t="s">
        <v>88</v>
      </c>
      <c r="AV514" s="13" t="s">
        <v>88</v>
      </c>
      <c r="AW514" s="13" t="s">
        <v>41</v>
      </c>
      <c r="AX514" s="13" t="s">
        <v>79</v>
      </c>
      <c r="AY514" s="158" t="s">
        <v>178</v>
      </c>
    </row>
    <row r="515" spans="2:65" s="14" customFormat="1" ht="10.199999999999999">
      <c r="B515" s="164"/>
      <c r="D515" s="151" t="s">
        <v>189</v>
      </c>
      <c r="E515" s="165" t="s">
        <v>32</v>
      </c>
      <c r="F515" s="166" t="s">
        <v>192</v>
      </c>
      <c r="H515" s="167">
        <v>466.2</v>
      </c>
      <c r="I515" s="168"/>
      <c r="L515" s="164"/>
      <c r="M515" s="169"/>
      <c r="T515" s="170"/>
      <c r="AT515" s="165" t="s">
        <v>189</v>
      </c>
      <c r="AU515" s="165" t="s">
        <v>88</v>
      </c>
      <c r="AV515" s="14" t="s">
        <v>185</v>
      </c>
      <c r="AW515" s="14" t="s">
        <v>41</v>
      </c>
      <c r="AX515" s="14" t="s">
        <v>86</v>
      </c>
      <c r="AY515" s="165" t="s">
        <v>178</v>
      </c>
    </row>
    <row r="516" spans="2:65" s="11" customFormat="1" ht="22.8" customHeight="1">
      <c r="B516" s="121"/>
      <c r="D516" s="122" t="s">
        <v>78</v>
      </c>
      <c r="E516" s="131" t="s">
        <v>241</v>
      </c>
      <c r="F516" s="131" t="s">
        <v>668</v>
      </c>
      <c r="I516" s="124"/>
      <c r="J516" s="132">
        <f>BK516</f>
        <v>0</v>
      </c>
      <c r="L516" s="121"/>
      <c r="M516" s="126"/>
      <c r="P516" s="127">
        <f>SUM(P517:P678)</f>
        <v>0</v>
      </c>
      <c r="R516" s="127">
        <f>SUM(R517:R678)</f>
        <v>46.228584550000015</v>
      </c>
      <c r="T516" s="128">
        <f>SUM(T517:T678)</f>
        <v>0</v>
      </c>
      <c r="AR516" s="122" t="s">
        <v>86</v>
      </c>
      <c r="AT516" s="129" t="s">
        <v>78</v>
      </c>
      <c r="AU516" s="129" t="s">
        <v>86</v>
      </c>
      <c r="AY516" s="122" t="s">
        <v>178</v>
      </c>
      <c r="BK516" s="130">
        <f>SUM(BK517:BK678)</f>
        <v>0</v>
      </c>
    </row>
    <row r="517" spans="2:65" s="1" customFormat="1" ht="33" customHeight="1">
      <c r="B517" s="34"/>
      <c r="C517" s="133" t="s">
        <v>607</v>
      </c>
      <c r="D517" s="133" t="s">
        <v>180</v>
      </c>
      <c r="E517" s="134" t="s">
        <v>3737</v>
      </c>
      <c r="F517" s="135" t="s">
        <v>3738</v>
      </c>
      <c r="G517" s="136" t="s">
        <v>202</v>
      </c>
      <c r="H517" s="137">
        <v>303</v>
      </c>
      <c r="I517" s="138"/>
      <c r="J517" s="139">
        <f>ROUND(I517*H517,2)</f>
        <v>0</v>
      </c>
      <c r="K517" s="135" t="s">
        <v>184</v>
      </c>
      <c r="L517" s="34"/>
      <c r="M517" s="140" t="s">
        <v>32</v>
      </c>
      <c r="N517" s="141" t="s">
        <v>50</v>
      </c>
      <c r="P517" s="142">
        <f>O517*H517</f>
        <v>0</v>
      </c>
      <c r="Q517" s="142">
        <v>2.0000000000000002E-5</v>
      </c>
      <c r="R517" s="142">
        <f>Q517*H517</f>
        <v>6.0600000000000003E-3</v>
      </c>
      <c r="S517" s="142">
        <v>0</v>
      </c>
      <c r="T517" s="143">
        <f>S517*H517</f>
        <v>0</v>
      </c>
      <c r="AR517" s="144" t="s">
        <v>185</v>
      </c>
      <c r="AT517" s="144" t="s">
        <v>180</v>
      </c>
      <c r="AU517" s="144" t="s">
        <v>88</v>
      </c>
      <c r="AY517" s="18" t="s">
        <v>178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8" t="s">
        <v>86</v>
      </c>
      <c r="BK517" s="145">
        <f>ROUND(I517*H517,2)</f>
        <v>0</v>
      </c>
      <c r="BL517" s="18" t="s">
        <v>185</v>
      </c>
      <c r="BM517" s="144" t="s">
        <v>4264</v>
      </c>
    </row>
    <row r="518" spans="2:65" s="1" customFormat="1" ht="10.199999999999999">
      <c r="B518" s="34"/>
      <c r="D518" s="146" t="s">
        <v>187</v>
      </c>
      <c r="F518" s="147" t="s">
        <v>3740</v>
      </c>
      <c r="I518" s="148"/>
      <c r="L518" s="34"/>
      <c r="M518" s="149"/>
      <c r="T518" s="55"/>
      <c r="AT518" s="18" t="s">
        <v>187</v>
      </c>
      <c r="AU518" s="18" t="s">
        <v>88</v>
      </c>
    </row>
    <row r="519" spans="2:65" s="12" customFormat="1" ht="10.199999999999999">
      <c r="B519" s="150"/>
      <c r="D519" s="151" t="s">
        <v>189</v>
      </c>
      <c r="E519" s="152" t="s">
        <v>32</v>
      </c>
      <c r="F519" s="153" t="s">
        <v>2027</v>
      </c>
      <c r="H519" s="152" t="s">
        <v>32</v>
      </c>
      <c r="I519" s="154"/>
      <c r="L519" s="150"/>
      <c r="M519" s="155"/>
      <c r="T519" s="156"/>
      <c r="AT519" s="152" t="s">
        <v>189</v>
      </c>
      <c r="AU519" s="152" t="s">
        <v>88</v>
      </c>
      <c r="AV519" s="12" t="s">
        <v>86</v>
      </c>
      <c r="AW519" s="12" t="s">
        <v>41</v>
      </c>
      <c r="AX519" s="12" t="s">
        <v>79</v>
      </c>
      <c r="AY519" s="152" t="s">
        <v>178</v>
      </c>
    </row>
    <row r="520" spans="2:65" s="12" customFormat="1" ht="10.199999999999999">
      <c r="B520" s="150"/>
      <c r="D520" s="151" t="s">
        <v>189</v>
      </c>
      <c r="E520" s="152" t="s">
        <v>32</v>
      </c>
      <c r="F520" s="153" t="s">
        <v>3821</v>
      </c>
      <c r="H520" s="152" t="s">
        <v>32</v>
      </c>
      <c r="I520" s="154"/>
      <c r="L520" s="150"/>
      <c r="M520" s="155"/>
      <c r="T520" s="156"/>
      <c r="AT520" s="152" t="s">
        <v>189</v>
      </c>
      <c r="AU520" s="152" t="s">
        <v>88</v>
      </c>
      <c r="AV520" s="12" t="s">
        <v>86</v>
      </c>
      <c r="AW520" s="12" t="s">
        <v>41</v>
      </c>
      <c r="AX520" s="12" t="s">
        <v>79</v>
      </c>
      <c r="AY520" s="152" t="s">
        <v>178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4115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88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3" customFormat="1" ht="10.199999999999999">
      <c r="B522" s="157"/>
      <c r="D522" s="151" t="s">
        <v>189</v>
      </c>
      <c r="E522" s="158" t="s">
        <v>32</v>
      </c>
      <c r="F522" s="159" t="s">
        <v>4265</v>
      </c>
      <c r="H522" s="160">
        <v>303</v>
      </c>
      <c r="I522" s="161"/>
      <c r="L522" s="157"/>
      <c r="M522" s="162"/>
      <c r="T522" s="163"/>
      <c r="AT522" s="158" t="s">
        <v>189</v>
      </c>
      <c r="AU522" s="158" t="s">
        <v>88</v>
      </c>
      <c r="AV522" s="13" t="s">
        <v>88</v>
      </c>
      <c r="AW522" s="13" t="s">
        <v>41</v>
      </c>
      <c r="AX522" s="13" t="s">
        <v>79</v>
      </c>
      <c r="AY522" s="158" t="s">
        <v>178</v>
      </c>
    </row>
    <row r="523" spans="2:65" s="14" customFormat="1" ht="10.199999999999999">
      <c r="B523" s="164"/>
      <c r="D523" s="151" t="s">
        <v>189</v>
      </c>
      <c r="E523" s="165" t="s">
        <v>32</v>
      </c>
      <c r="F523" s="166" t="s">
        <v>192</v>
      </c>
      <c r="H523" s="167">
        <v>303</v>
      </c>
      <c r="I523" s="168"/>
      <c r="L523" s="164"/>
      <c r="M523" s="169"/>
      <c r="T523" s="170"/>
      <c r="AT523" s="165" t="s">
        <v>189</v>
      </c>
      <c r="AU523" s="165" t="s">
        <v>88</v>
      </c>
      <c r="AV523" s="14" t="s">
        <v>185</v>
      </c>
      <c r="AW523" s="14" t="s">
        <v>41</v>
      </c>
      <c r="AX523" s="14" t="s">
        <v>86</v>
      </c>
      <c r="AY523" s="165" t="s">
        <v>178</v>
      </c>
    </row>
    <row r="524" spans="2:65" s="1" customFormat="1" ht="24.15" customHeight="1">
      <c r="B524" s="34"/>
      <c r="C524" s="171" t="s">
        <v>612</v>
      </c>
      <c r="D524" s="171" t="s">
        <v>398</v>
      </c>
      <c r="E524" s="172" t="s">
        <v>3741</v>
      </c>
      <c r="F524" s="173" t="s">
        <v>3742</v>
      </c>
      <c r="G524" s="174" t="s">
        <v>202</v>
      </c>
      <c r="H524" s="175">
        <v>307.54500000000002</v>
      </c>
      <c r="I524" s="176"/>
      <c r="J524" s="177">
        <f>ROUND(I524*H524,2)</f>
        <v>0</v>
      </c>
      <c r="K524" s="173" t="s">
        <v>184</v>
      </c>
      <c r="L524" s="178"/>
      <c r="M524" s="179" t="s">
        <v>32</v>
      </c>
      <c r="N524" s="180" t="s">
        <v>50</v>
      </c>
      <c r="P524" s="142">
        <f>O524*H524</f>
        <v>0</v>
      </c>
      <c r="Q524" s="142">
        <v>7.9900000000000006E-3</v>
      </c>
      <c r="R524" s="142">
        <f>Q524*H524</f>
        <v>2.4572845500000002</v>
      </c>
      <c r="S524" s="142">
        <v>0</v>
      </c>
      <c r="T524" s="143">
        <f>S524*H524</f>
        <v>0</v>
      </c>
      <c r="AR524" s="144" t="s">
        <v>241</v>
      </c>
      <c r="AT524" s="144" t="s">
        <v>398</v>
      </c>
      <c r="AU524" s="144" t="s">
        <v>88</v>
      </c>
      <c r="AY524" s="18" t="s">
        <v>178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86</v>
      </c>
      <c r="BK524" s="145">
        <f>ROUND(I524*H524,2)</f>
        <v>0</v>
      </c>
      <c r="BL524" s="18" t="s">
        <v>185</v>
      </c>
      <c r="BM524" s="144" t="s">
        <v>4266</v>
      </c>
    </row>
    <row r="525" spans="2:65" s="13" customFormat="1" ht="10.199999999999999">
      <c r="B525" s="157"/>
      <c r="D525" s="151" t="s">
        <v>189</v>
      </c>
      <c r="F525" s="159" t="s">
        <v>4267</v>
      </c>
      <c r="H525" s="160">
        <v>307.54500000000002</v>
      </c>
      <c r="I525" s="161"/>
      <c r="L525" s="157"/>
      <c r="M525" s="162"/>
      <c r="T525" s="163"/>
      <c r="AT525" s="158" t="s">
        <v>189</v>
      </c>
      <c r="AU525" s="158" t="s">
        <v>88</v>
      </c>
      <c r="AV525" s="13" t="s">
        <v>88</v>
      </c>
      <c r="AW525" s="13" t="s">
        <v>4</v>
      </c>
      <c r="AX525" s="13" t="s">
        <v>86</v>
      </c>
      <c r="AY525" s="158" t="s">
        <v>178</v>
      </c>
    </row>
    <row r="526" spans="2:65" s="1" customFormat="1" ht="37.799999999999997" customHeight="1">
      <c r="B526" s="34"/>
      <c r="C526" s="133" t="s">
        <v>617</v>
      </c>
      <c r="D526" s="133" t="s">
        <v>180</v>
      </c>
      <c r="E526" s="134" t="s">
        <v>682</v>
      </c>
      <c r="F526" s="135" t="s">
        <v>683</v>
      </c>
      <c r="G526" s="136" t="s">
        <v>219</v>
      </c>
      <c r="H526" s="137">
        <v>6</v>
      </c>
      <c r="I526" s="138"/>
      <c r="J526" s="139">
        <f>ROUND(I526*H526,2)</f>
        <v>0</v>
      </c>
      <c r="K526" s="135" t="s">
        <v>184</v>
      </c>
      <c r="L526" s="34"/>
      <c r="M526" s="140" t="s">
        <v>32</v>
      </c>
      <c r="N526" s="141" t="s">
        <v>50</v>
      </c>
      <c r="P526" s="142">
        <f>O526*H526</f>
        <v>0</v>
      </c>
      <c r="Q526" s="142">
        <v>0</v>
      </c>
      <c r="R526" s="142">
        <f>Q526*H526</f>
        <v>0</v>
      </c>
      <c r="S526" s="142">
        <v>0</v>
      </c>
      <c r="T526" s="143">
        <f>S526*H526</f>
        <v>0</v>
      </c>
      <c r="AR526" s="144" t="s">
        <v>185</v>
      </c>
      <c r="AT526" s="144" t="s">
        <v>180</v>
      </c>
      <c r="AU526" s="144" t="s">
        <v>88</v>
      </c>
      <c r="AY526" s="18" t="s">
        <v>178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86</v>
      </c>
      <c r="BK526" s="145">
        <f>ROUND(I526*H526,2)</f>
        <v>0</v>
      </c>
      <c r="BL526" s="18" t="s">
        <v>185</v>
      </c>
      <c r="BM526" s="144" t="s">
        <v>4268</v>
      </c>
    </row>
    <row r="527" spans="2:65" s="1" customFormat="1" ht="10.199999999999999">
      <c r="B527" s="34"/>
      <c r="D527" s="146" t="s">
        <v>187</v>
      </c>
      <c r="F527" s="147" t="s">
        <v>685</v>
      </c>
      <c r="I527" s="148"/>
      <c r="L527" s="34"/>
      <c r="M527" s="149"/>
      <c r="T527" s="55"/>
      <c r="AT527" s="18" t="s">
        <v>187</v>
      </c>
      <c r="AU527" s="18" t="s">
        <v>88</v>
      </c>
    </row>
    <row r="528" spans="2:65" s="12" customFormat="1" ht="10.199999999999999">
      <c r="B528" s="150"/>
      <c r="D528" s="151" t="s">
        <v>189</v>
      </c>
      <c r="E528" s="152" t="s">
        <v>32</v>
      </c>
      <c r="F528" s="153" t="s">
        <v>2027</v>
      </c>
      <c r="H528" s="152" t="s">
        <v>32</v>
      </c>
      <c r="I528" s="154"/>
      <c r="L528" s="150"/>
      <c r="M528" s="155"/>
      <c r="T528" s="156"/>
      <c r="AT528" s="152" t="s">
        <v>189</v>
      </c>
      <c r="AU528" s="152" t="s">
        <v>88</v>
      </c>
      <c r="AV528" s="12" t="s">
        <v>86</v>
      </c>
      <c r="AW528" s="12" t="s">
        <v>41</v>
      </c>
      <c r="AX528" s="12" t="s">
        <v>79</v>
      </c>
      <c r="AY528" s="152" t="s">
        <v>178</v>
      </c>
    </row>
    <row r="529" spans="2:65" s="12" customFormat="1" ht="10.199999999999999">
      <c r="B529" s="150"/>
      <c r="D529" s="151" t="s">
        <v>189</v>
      </c>
      <c r="E529" s="152" t="s">
        <v>32</v>
      </c>
      <c r="F529" s="153" t="s">
        <v>3821</v>
      </c>
      <c r="H529" s="152" t="s">
        <v>32</v>
      </c>
      <c r="I529" s="154"/>
      <c r="L529" s="150"/>
      <c r="M529" s="155"/>
      <c r="T529" s="156"/>
      <c r="AT529" s="152" t="s">
        <v>189</v>
      </c>
      <c r="AU529" s="152" t="s">
        <v>88</v>
      </c>
      <c r="AV529" s="12" t="s">
        <v>86</v>
      </c>
      <c r="AW529" s="12" t="s">
        <v>41</v>
      </c>
      <c r="AX529" s="12" t="s">
        <v>79</v>
      </c>
      <c r="AY529" s="152" t="s">
        <v>178</v>
      </c>
    </row>
    <row r="530" spans="2:65" s="12" customFormat="1" ht="10.199999999999999">
      <c r="B530" s="150"/>
      <c r="D530" s="151" t="s">
        <v>189</v>
      </c>
      <c r="E530" s="152" t="s">
        <v>32</v>
      </c>
      <c r="F530" s="153" t="s">
        <v>4115</v>
      </c>
      <c r="H530" s="152" t="s">
        <v>32</v>
      </c>
      <c r="I530" s="154"/>
      <c r="L530" s="150"/>
      <c r="M530" s="155"/>
      <c r="T530" s="156"/>
      <c r="AT530" s="152" t="s">
        <v>189</v>
      </c>
      <c r="AU530" s="152" t="s">
        <v>88</v>
      </c>
      <c r="AV530" s="12" t="s">
        <v>86</v>
      </c>
      <c r="AW530" s="12" t="s">
        <v>41</v>
      </c>
      <c r="AX530" s="12" t="s">
        <v>79</v>
      </c>
      <c r="AY530" s="152" t="s">
        <v>178</v>
      </c>
    </row>
    <row r="531" spans="2:65" s="12" customFormat="1" ht="10.199999999999999">
      <c r="B531" s="150"/>
      <c r="D531" s="151" t="s">
        <v>189</v>
      </c>
      <c r="E531" s="152" t="s">
        <v>32</v>
      </c>
      <c r="F531" s="153" t="s">
        <v>4269</v>
      </c>
      <c r="H531" s="152" t="s">
        <v>32</v>
      </c>
      <c r="I531" s="154"/>
      <c r="L531" s="150"/>
      <c r="M531" s="155"/>
      <c r="T531" s="156"/>
      <c r="AT531" s="152" t="s">
        <v>189</v>
      </c>
      <c r="AU531" s="152" t="s">
        <v>88</v>
      </c>
      <c r="AV531" s="12" t="s">
        <v>86</v>
      </c>
      <c r="AW531" s="12" t="s">
        <v>41</v>
      </c>
      <c r="AX531" s="12" t="s">
        <v>79</v>
      </c>
      <c r="AY531" s="152" t="s">
        <v>178</v>
      </c>
    </row>
    <row r="532" spans="2:65" s="13" customFormat="1" ht="10.199999999999999">
      <c r="B532" s="157"/>
      <c r="D532" s="151" t="s">
        <v>189</v>
      </c>
      <c r="E532" s="158" t="s">
        <v>32</v>
      </c>
      <c r="F532" s="159" t="s">
        <v>4270</v>
      </c>
      <c r="H532" s="160">
        <v>1</v>
      </c>
      <c r="I532" s="161"/>
      <c r="L532" s="157"/>
      <c r="M532" s="162"/>
      <c r="T532" s="163"/>
      <c r="AT532" s="158" t="s">
        <v>189</v>
      </c>
      <c r="AU532" s="158" t="s">
        <v>88</v>
      </c>
      <c r="AV532" s="13" t="s">
        <v>88</v>
      </c>
      <c r="AW532" s="13" t="s">
        <v>41</v>
      </c>
      <c r="AX532" s="13" t="s">
        <v>79</v>
      </c>
      <c r="AY532" s="158" t="s">
        <v>178</v>
      </c>
    </row>
    <row r="533" spans="2:65" s="13" customFormat="1" ht="10.199999999999999">
      <c r="B533" s="157"/>
      <c r="D533" s="151" t="s">
        <v>189</v>
      </c>
      <c r="E533" s="158" t="s">
        <v>32</v>
      </c>
      <c r="F533" s="159" t="s">
        <v>4271</v>
      </c>
      <c r="H533" s="160">
        <v>1</v>
      </c>
      <c r="I533" s="161"/>
      <c r="L533" s="157"/>
      <c r="M533" s="162"/>
      <c r="T533" s="163"/>
      <c r="AT533" s="158" t="s">
        <v>189</v>
      </c>
      <c r="AU533" s="158" t="s">
        <v>88</v>
      </c>
      <c r="AV533" s="13" t="s">
        <v>88</v>
      </c>
      <c r="AW533" s="13" t="s">
        <v>41</v>
      </c>
      <c r="AX533" s="13" t="s">
        <v>79</v>
      </c>
      <c r="AY533" s="158" t="s">
        <v>178</v>
      </c>
    </row>
    <row r="534" spans="2:65" s="13" customFormat="1" ht="10.199999999999999">
      <c r="B534" s="157"/>
      <c r="D534" s="151" t="s">
        <v>189</v>
      </c>
      <c r="E534" s="158" t="s">
        <v>32</v>
      </c>
      <c r="F534" s="159" t="s">
        <v>4272</v>
      </c>
      <c r="H534" s="160">
        <v>1</v>
      </c>
      <c r="I534" s="161"/>
      <c r="L534" s="157"/>
      <c r="M534" s="162"/>
      <c r="T534" s="163"/>
      <c r="AT534" s="158" t="s">
        <v>189</v>
      </c>
      <c r="AU534" s="158" t="s">
        <v>88</v>
      </c>
      <c r="AV534" s="13" t="s">
        <v>88</v>
      </c>
      <c r="AW534" s="13" t="s">
        <v>41</v>
      </c>
      <c r="AX534" s="13" t="s">
        <v>79</v>
      </c>
      <c r="AY534" s="158" t="s">
        <v>178</v>
      </c>
    </row>
    <row r="535" spans="2:65" s="13" customFormat="1" ht="10.199999999999999">
      <c r="B535" s="157"/>
      <c r="D535" s="151" t="s">
        <v>189</v>
      </c>
      <c r="E535" s="158" t="s">
        <v>32</v>
      </c>
      <c r="F535" s="159" t="s">
        <v>4273</v>
      </c>
      <c r="H535" s="160">
        <v>1</v>
      </c>
      <c r="I535" s="161"/>
      <c r="L535" s="157"/>
      <c r="M535" s="162"/>
      <c r="T535" s="163"/>
      <c r="AT535" s="158" t="s">
        <v>189</v>
      </c>
      <c r="AU535" s="158" t="s">
        <v>88</v>
      </c>
      <c r="AV535" s="13" t="s">
        <v>88</v>
      </c>
      <c r="AW535" s="13" t="s">
        <v>41</v>
      </c>
      <c r="AX535" s="13" t="s">
        <v>79</v>
      </c>
      <c r="AY535" s="158" t="s">
        <v>178</v>
      </c>
    </row>
    <row r="536" spans="2:65" s="13" customFormat="1" ht="10.199999999999999">
      <c r="B536" s="157"/>
      <c r="D536" s="151" t="s">
        <v>189</v>
      </c>
      <c r="E536" s="158" t="s">
        <v>32</v>
      </c>
      <c r="F536" s="159" t="s">
        <v>4274</v>
      </c>
      <c r="H536" s="160">
        <v>1</v>
      </c>
      <c r="I536" s="161"/>
      <c r="L536" s="157"/>
      <c r="M536" s="162"/>
      <c r="T536" s="163"/>
      <c r="AT536" s="158" t="s">
        <v>189</v>
      </c>
      <c r="AU536" s="158" t="s">
        <v>88</v>
      </c>
      <c r="AV536" s="13" t="s">
        <v>88</v>
      </c>
      <c r="AW536" s="13" t="s">
        <v>41</v>
      </c>
      <c r="AX536" s="13" t="s">
        <v>79</v>
      </c>
      <c r="AY536" s="158" t="s">
        <v>178</v>
      </c>
    </row>
    <row r="537" spans="2:65" s="13" customFormat="1" ht="10.199999999999999">
      <c r="B537" s="157"/>
      <c r="D537" s="151" t="s">
        <v>189</v>
      </c>
      <c r="E537" s="158" t="s">
        <v>32</v>
      </c>
      <c r="F537" s="159" t="s">
        <v>4275</v>
      </c>
      <c r="H537" s="160">
        <v>1</v>
      </c>
      <c r="I537" s="161"/>
      <c r="L537" s="157"/>
      <c r="M537" s="162"/>
      <c r="T537" s="163"/>
      <c r="AT537" s="158" t="s">
        <v>189</v>
      </c>
      <c r="AU537" s="158" t="s">
        <v>88</v>
      </c>
      <c r="AV537" s="13" t="s">
        <v>88</v>
      </c>
      <c r="AW537" s="13" t="s">
        <v>41</v>
      </c>
      <c r="AX537" s="13" t="s">
        <v>79</v>
      </c>
      <c r="AY537" s="158" t="s">
        <v>178</v>
      </c>
    </row>
    <row r="538" spans="2:65" s="14" customFormat="1" ht="10.199999999999999">
      <c r="B538" s="164"/>
      <c r="D538" s="151" t="s">
        <v>189</v>
      </c>
      <c r="E538" s="165" t="s">
        <v>32</v>
      </c>
      <c r="F538" s="166" t="s">
        <v>192</v>
      </c>
      <c r="H538" s="167">
        <v>6</v>
      </c>
      <c r="I538" s="168"/>
      <c r="L538" s="164"/>
      <c r="M538" s="169"/>
      <c r="T538" s="170"/>
      <c r="AT538" s="165" t="s">
        <v>189</v>
      </c>
      <c r="AU538" s="165" t="s">
        <v>88</v>
      </c>
      <c r="AV538" s="14" t="s">
        <v>185</v>
      </c>
      <c r="AW538" s="14" t="s">
        <v>41</v>
      </c>
      <c r="AX538" s="14" t="s">
        <v>86</v>
      </c>
      <c r="AY538" s="165" t="s">
        <v>178</v>
      </c>
    </row>
    <row r="539" spans="2:65" s="1" customFormat="1" ht="16.5" customHeight="1">
      <c r="B539" s="34"/>
      <c r="C539" s="171" t="s">
        <v>625</v>
      </c>
      <c r="D539" s="171" t="s">
        <v>398</v>
      </c>
      <c r="E539" s="172" t="s">
        <v>689</v>
      </c>
      <c r="F539" s="173" t="s">
        <v>690</v>
      </c>
      <c r="G539" s="174" t="s">
        <v>219</v>
      </c>
      <c r="H539" s="175">
        <v>6</v>
      </c>
      <c r="I539" s="176"/>
      <c r="J539" s="177">
        <f>ROUND(I539*H539,2)</f>
        <v>0</v>
      </c>
      <c r="K539" s="173" t="s">
        <v>184</v>
      </c>
      <c r="L539" s="178"/>
      <c r="M539" s="179" t="s">
        <v>32</v>
      </c>
      <c r="N539" s="180" t="s">
        <v>50</v>
      </c>
      <c r="P539" s="142">
        <f>O539*H539</f>
        <v>0</v>
      </c>
      <c r="Q539" s="142">
        <v>8.0000000000000004E-4</v>
      </c>
      <c r="R539" s="142">
        <f>Q539*H539</f>
        <v>4.8000000000000004E-3</v>
      </c>
      <c r="S539" s="142">
        <v>0</v>
      </c>
      <c r="T539" s="143">
        <f>S539*H539</f>
        <v>0</v>
      </c>
      <c r="AR539" s="144" t="s">
        <v>241</v>
      </c>
      <c r="AT539" s="144" t="s">
        <v>398</v>
      </c>
      <c r="AU539" s="144" t="s">
        <v>88</v>
      </c>
      <c r="AY539" s="18" t="s">
        <v>178</v>
      </c>
      <c r="BE539" s="145">
        <f>IF(N539="základní",J539,0)</f>
        <v>0</v>
      </c>
      <c r="BF539" s="145">
        <f>IF(N539="snížená",J539,0)</f>
        <v>0</v>
      </c>
      <c r="BG539" s="145">
        <f>IF(N539="zákl. přenesená",J539,0)</f>
        <v>0</v>
      </c>
      <c r="BH539" s="145">
        <f>IF(N539="sníž. přenesená",J539,0)</f>
        <v>0</v>
      </c>
      <c r="BI539" s="145">
        <f>IF(N539="nulová",J539,0)</f>
        <v>0</v>
      </c>
      <c r="BJ539" s="18" t="s">
        <v>86</v>
      </c>
      <c r="BK539" s="145">
        <f>ROUND(I539*H539,2)</f>
        <v>0</v>
      </c>
      <c r="BL539" s="18" t="s">
        <v>185</v>
      </c>
      <c r="BM539" s="144" t="s">
        <v>4276</v>
      </c>
    </row>
    <row r="540" spans="2:65" s="1" customFormat="1" ht="37.799999999999997" customHeight="1">
      <c r="B540" s="34"/>
      <c r="C540" s="133" t="s">
        <v>630</v>
      </c>
      <c r="D540" s="133" t="s">
        <v>180</v>
      </c>
      <c r="E540" s="134" t="s">
        <v>693</v>
      </c>
      <c r="F540" s="135" t="s">
        <v>694</v>
      </c>
      <c r="G540" s="136" t="s">
        <v>219</v>
      </c>
      <c r="H540" s="137">
        <v>2</v>
      </c>
      <c r="I540" s="138"/>
      <c r="J540" s="139">
        <f>ROUND(I540*H540,2)</f>
        <v>0</v>
      </c>
      <c r="K540" s="135" t="s">
        <v>184</v>
      </c>
      <c r="L540" s="34"/>
      <c r="M540" s="140" t="s">
        <v>32</v>
      </c>
      <c r="N540" s="141" t="s">
        <v>50</v>
      </c>
      <c r="P540" s="142">
        <f>O540*H540</f>
        <v>0</v>
      </c>
      <c r="Q540" s="142">
        <v>8.0000000000000007E-5</v>
      </c>
      <c r="R540" s="142">
        <f>Q540*H540</f>
        <v>1.6000000000000001E-4</v>
      </c>
      <c r="S540" s="142">
        <v>0</v>
      </c>
      <c r="T540" s="143">
        <f>S540*H540</f>
        <v>0</v>
      </c>
      <c r="AR540" s="144" t="s">
        <v>185</v>
      </c>
      <c r="AT540" s="144" t="s">
        <v>180</v>
      </c>
      <c r="AU540" s="144" t="s">
        <v>88</v>
      </c>
      <c r="AY540" s="18" t="s">
        <v>178</v>
      </c>
      <c r="BE540" s="145">
        <f>IF(N540="základní",J540,0)</f>
        <v>0</v>
      </c>
      <c r="BF540" s="145">
        <f>IF(N540="snížená",J540,0)</f>
        <v>0</v>
      </c>
      <c r="BG540" s="145">
        <f>IF(N540="zákl. přenesená",J540,0)</f>
        <v>0</v>
      </c>
      <c r="BH540" s="145">
        <f>IF(N540="sníž. přenesená",J540,0)</f>
        <v>0</v>
      </c>
      <c r="BI540" s="145">
        <f>IF(N540="nulová",J540,0)</f>
        <v>0</v>
      </c>
      <c r="BJ540" s="18" t="s">
        <v>86</v>
      </c>
      <c r="BK540" s="145">
        <f>ROUND(I540*H540,2)</f>
        <v>0</v>
      </c>
      <c r="BL540" s="18" t="s">
        <v>185</v>
      </c>
      <c r="BM540" s="144" t="s">
        <v>4277</v>
      </c>
    </row>
    <row r="541" spans="2:65" s="1" customFormat="1" ht="10.199999999999999">
      <c r="B541" s="34"/>
      <c r="D541" s="146" t="s">
        <v>187</v>
      </c>
      <c r="F541" s="147" t="s">
        <v>696</v>
      </c>
      <c r="I541" s="148"/>
      <c r="L541" s="34"/>
      <c r="M541" s="149"/>
      <c r="T541" s="55"/>
      <c r="AT541" s="18" t="s">
        <v>187</v>
      </c>
      <c r="AU541" s="18" t="s">
        <v>88</v>
      </c>
    </row>
    <row r="542" spans="2:65" s="12" customFormat="1" ht="10.199999999999999">
      <c r="B542" s="150"/>
      <c r="D542" s="151" t="s">
        <v>189</v>
      </c>
      <c r="E542" s="152" t="s">
        <v>32</v>
      </c>
      <c r="F542" s="153" t="s">
        <v>2027</v>
      </c>
      <c r="H542" s="152" t="s">
        <v>32</v>
      </c>
      <c r="I542" s="154"/>
      <c r="L542" s="150"/>
      <c r="M542" s="155"/>
      <c r="T542" s="156"/>
      <c r="AT542" s="152" t="s">
        <v>189</v>
      </c>
      <c r="AU542" s="152" t="s">
        <v>88</v>
      </c>
      <c r="AV542" s="12" t="s">
        <v>86</v>
      </c>
      <c r="AW542" s="12" t="s">
        <v>41</v>
      </c>
      <c r="AX542" s="12" t="s">
        <v>79</v>
      </c>
      <c r="AY542" s="152" t="s">
        <v>178</v>
      </c>
    </row>
    <row r="543" spans="2:65" s="12" customFormat="1" ht="10.199999999999999">
      <c r="B543" s="150"/>
      <c r="D543" s="151" t="s">
        <v>189</v>
      </c>
      <c r="E543" s="152" t="s">
        <v>32</v>
      </c>
      <c r="F543" s="153" t="s">
        <v>3821</v>
      </c>
      <c r="H543" s="152" t="s">
        <v>32</v>
      </c>
      <c r="I543" s="154"/>
      <c r="L543" s="150"/>
      <c r="M543" s="155"/>
      <c r="T543" s="156"/>
      <c r="AT543" s="152" t="s">
        <v>189</v>
      </c>
      <c r="AU543" s="152" t="s">
        <v>88</v>
      </c>
      <c r="AV543" s="12" t="s">
        <v>86</v>
      </c>
      <c r="AW543" s="12" t="s">
        <v>41</v>
      </c>
      <c r="AX543" s="12" t="s">
        <v>79</v>
      </c>
      <c r="AY543" s="152" t="s">
        <v>178</v>
      </c>
    </row>
    <row r="544" spans="2:65" s="12" customFormat="1" ht="10.199999999999999">
      <c r="B544" s="150"/>
      <c r="D544" s="151" t="s">
        <v>189</v>
      </c>
      <c r="E544" s="152" t="s">
        <v>32</v>
      </c>
      <c r="F544" s="153" t="s">
        <v>4115</v>
      </c>
      <c r="H544" s="152" t="s">
        <v>32</v>
      </c>
      <c r="I544" s="154"/>
      <c r="L544" s="150"/>
      <c r="M544" s="155"/>
      <c r="T544" s="156"/>
      <c r="AT544" s="152" t="s">
        <v>189</v>
      </c>
      <c r="AU544" s="152" t="s">
        <v>88</v>
      </c>
      <c r="AV544" s="12" t="s">
        <v>86</v>
      </c>
      <c r="AW544" s="12" t="s">
        <v>41</v>
      </c>
      <c r="AX544" s="12" t="s">
        <v>79</v>
      </c>
      <c r="AY544" s="152" t="s">
        <v>178</v>
      </c>
    </row>
    <row r="545" spans="2:65" s="12" customFormat="1" ht="10.199999999999999">
      <c r="B545" s="150"/>
      <c r="D545" s="151" t="s">
        <v>189</v>
      </c>
      <c r="E545" s="152" t="s">
        <v>32</v>
      </c>
      <c r="F545" s="153" t="s">
        <v>4278</v>
      </c>
      <c r="H545" s="152" t="s">
        <v>32</v>
      </c>
      <c r="I545" s="154"/>
      <c r="L545" s="150"/>
      <c r="M545" s="155"/>
      <c r="T545" s="156"/>
      <c r="AT545" s="152" t="s">
        <v>189</v>
      </c>
      <c r="AU545" s="152" t="s">
        <v>88</v>
      </c>
      <c r="AV545" s="12" t="s">
        <v>86</v>
      </c>
      <c r="AW545" s="12" t="s">
        <v>41</v>
      </c>
      <c r="AX545" s="12" t="s">
        <v>79</v>
      </c>
      <c r="AY545" s="152" t="s">
        <v>178</v>
      </c>
    </row>
    <row r="546" spans="2:65" s="13" customFormat="1" ht="10.199999999999999">
      <c r="B546" s="157"/>
      <c r="D546" s="151" t="s">
        <v>189</v>
      </c>
      <c r="E546" s="158" t="s">
        <v>32</v>
      </c>
      <c r="F546" s="159" t="s">
        <v>4279</v>
      </c>
      <c r="H546" s="160">
        <v>1</v>
      </c>
      <c r="I546" s="161"/>
      <c r="L546" s="157"/>
      <c r="M546" s="162"/>
      <c r="T546" s="163"/>
      <c r="AT546" s="158" t="s">
        <v>189</v>
      </c>
      <c r="AU546" s="158" t="s">
        <v>88</v>
      </c>
      <c r="AV546" s="13" t="s">
        <v>88</v>
      </c>
      <c r="AW546" s="13" t="s">
        <v>41</v>
      </c>
      <c r="AX546" s="13" t="s">
        <v>79</v>
      </c>
      <c r="AY546" s="158" t="s">
        <v>178</v>
      </c>
    </row>
    <row r="547" spans="2:65" s="13" customFormat="1" ht="10.199999999999999">
      <c r="B547" s="157"/>
      <c r="D547" s="151" t="s">
        <v>189</v>
      </c>
      <c r="E547" s="158" t="s">
        <v>32</v>
      </c>
      <c r="F547" s="159" t="s">
        <v>4280</v>
      </c>
      <c r="H547" s="160">
        <v>1</v>
      </c>
      <c r="I547" s="161"/>
      <c r="L547" s="157"/>
      <c r="M547" s="162"/>
      <c r="T547" s="163"/>
      <c r="AT547" s="158" t="s">
        <v>189</v>
      </c>
      <c r="AU547" s="158" t="s">
        <v>88</v>
      </c>
      <c r="AV547" s="13" t="s">
        <v>88</v>
      </c>
      <c r="AW547" s="13" t="s">
        <v>41</v>
      </c>
      <c r="AX547" s="13" t="s">
        <v>79</v>
      </c>
      <c r="AY547" s="158" t="s">
        <v>178</v>
      </c>
    </row>
    <row r="548" spans="2:65" s="14" customFormat="1" ht="10.199999999999999">
      <c r="B548" s="164"/>
      <c r="D548" s="151" t="s">
        <v>189</v>
      </c>
      <c r="E548" s="165" t="s">
        <v>32</v>
      </c>
      <c r="F548" s="166" t="s">
        <v>192</v>
      </c>
      <c r="H548" s="167">
        <v>2</v>
      </c>
      <c r="I548" s="168"/>
      <c r="L548" s="164"/>
      <c r="M548" s="169"/>
      <c r="T548" s="170"/>
      <c r="AT548" s="165" t="s">
        <v>189</v>
      </c>
      <c r="AU548" s="165" t="s">
        <v>88</v>
      </c>
      <c r="AV548" s="14" t="s">
        <v>185</v>
      </c>
      <c r="AW548" s="14" t="s">
        <v>41</v>
      </c>
      <c r="AX548" s="14" t="s">
        <v>86</v>
      </c>
      <c r="AY548" s="165" t="s">
        <v>178</v>
      </c>
    </row>
    <row r="549" spans="2:65" s="1" customFormat="1" ht="16.5" customHeight="1">
      <c r="B549" s="34"/>
      <c r="C549" s="171" t="s">
        <v>635</v>
      </c>
      <c r="D549" s="171" t="s">
        <v>398</v>
      </c>
      <c r="E549" s="172" t="s">
        <v>3115</v>
      </c>
      <c r="F549" s="173" t="s">
        <v>3116</v>
      </c>
      <c r="G549" s="174" t="s">
        <v>219</v>
      </c>
      <c r="H549" s="175">
        <v>2</v>
      </c>
      <c r="I549" s="176"/>
      <c r="J549" s="177">
        <f>ROUND(I549*H549,2)</f>
        <v>0</v>
      </c>
      <c r="K549" s="173" t="s">
        <v>184</v>
      </c>
      <c r="L549" s="178"/>
      <c r="M549" s="179" t="s">
        <v>32</v>
      </c>
      <c r="N549" s="180" t="s">
        <v>50</v>
      </c>
      <c r="P549" s="142">
        <f>O549*H549</f>
        <v>0</v>
      </c>
      <c r="Q549" s="142">
        <v>5.0000000000000001E-4</v>
      </c>
      <c r="R549" s="142">
        <f>Q549*H549</f>
        <v>1E-3</v>
      </c>
      <c r="S549" s="142">
        <v>0</v>
      </c>
      <c r="T549" s="143">
        <f>S549*H549</f>
        <v>0</v>
      </c>
      <c r="AR549" s="144" t="s">
        <v>241</v>
      </c>
      <c r="AT549" s="144" t="s">
        <v>398</v>
      </c>
      <c r="AU549" s="144" t="s">
        <v>88</v>
      </c>
      <c r="AY549" s="18" t="s">
        <v>178</v>
      </c>
      <c r="BE549" s="145">
        <f>IF(N549="základní",J549,0)</f>
        <v>0</v>
      </c>
      <c r="BF549" s="145">
        <f>IF(N549="snížená",J549,0)</f>
        <v>0</v>
      </c>
      <c r="BG549" s="145">
        <f>IF(N549="zákl. přenesená",J549,0)</f>
        <v>0</v>
      </c>
      <c r="BH549" s="145">
        <f>IF(N549="sníž. přenesená",J549,0)</f>
        <v>0</v>
      </c>
      <c r="BI549" s="145">
        <f>IF(N549="nulová",J549,0)</f>
        <v>0</v>
      </c>
      <c r="BJ549" s="18" t="s">
        <v>86</v>
      </c>
      <c r="BK549" s="145">
        <f>ROUND(I549*H549,2)</f>
        <v>0</v>
      </c>
      <c r="BL549" s="18" t="s">
        <v>185</v>
      </c>
      <c r="BM549" s="144" t="s">
        <v>4281</v>
      </c>
    </row>
    <row r="550" spans="2:65" s="1" customFormat="1" ht="37.799999999999997" customHeight="1">
      <c r="B550" s="34"/>
      <c r="C550" s="133" t="s">
        <v>641</v>
      </c>
      <c r="D550" s="133" t="s">
        <v>180</v>
      </c>
      <c r="E550" s="134" t="s">
        <v>3997</v>
      </c>
      <c r="F550" s="135" t="s">
        <v>3998</v>
      </c>
      <c r="G550" s="136" t="s">
        <v>219</v>
      </c>
      <c r="H550" s="137">
        <v>6</v>
      </c>
      <c r="I550" s="138"/>
      <c r="J550" s="139">
        <f>ROUND(I550*H550,2)</f>
        <v>0</v>
      </c>
      <c r="K550" s="135" t="s">
        <v>184</v>
      </c>
      <c r="L550" s="34"/>
      <c r="M550" s="140" t="s">
        <v>32</v>
      </c>
      <c r="N550" s="141" t="s">
        <v>50</v>
      </c>
      <c r="P550" s="142">
        <f>O550*H550</f>
        <v>0</v>
      </c>
      <c r="Q550" s="142">
        <v>0</v>
      </c>
      <c r="R550" s="142">
        <f>Q550*H550</f>
        <v>0</v>
      </c>
      <c r="S550" s="142">
        <v>0</v>
      </c>
      <c r="T550" s="143">
        <f>S550*H550</f>
        <v>0</v>
      </c>
      <c r="AR550" s="144" t="s">
        <v>185</v>
      </c>
      <c r="AT550" s="144" t="s">
        <v>180</v>
      </c>
      <c r="AU550" s="144" t="s">
        <v>88</v>
      </c>
      <c r="AY550" s="18" t="s">
        <v>178</v>
      </c>
      <c r="BE550" s="145">
        <f>IF(N550="základní",J550,0)</f>
        <v>0</v>
      </c>
      <c r="BF550" s="145">
        <f>IF(N550="snížená",J550,0)</f>
        <v>0</v>
      </c>
      <c r="BG550" s="145">
        <f>IF(N550="zákl. přenesená",J550,0)</f>
        <v>0</v>
      </c>
      <c r="BH550" s="145">
        <f>IF(N550="sníž. přenesená",J550,0)</f>
        <v>0</v>
      </c>
      <c r="BI550" s="145">
        <f>IF(N550="nulová",J550,0)</f>
        <v>0</v>
      </c>
      <c r="BJ550" s="18" t="s">
        <v>86</v>
      </c>
      <c r="BK550" s="145">
        <f>ROUND(I550*H550,2)</f>
        <v>0</v>
      </c>
      <c r="BL550" s="18" t="s">
        <v>185</v>
      </c>
      <c r="BM550" s="144" t="s">
        <v>4282</v>
      </c>
    </row>
    <row r="551" spans="2:65" s="1" customFormat="1" ht="10.199999999999999">
      <c r="B551" s="34"/>
      <c r="D551" s="146" t="s">
        <v>187</v>
      </c>
      <c r="F551" s="147" t="s">
        <v>4000</v>
      </c>
      <c r="I551" s="148"/>
      <c r="L551" s="34"/>
      <c r="M551" s="149"/>
      <c r="T551" s="55"/>
      <c r="AT551" s="18" t="s">
        <v>187</v>
      </c>
      <c r="AU551" s="18" t="s">
        <v>88</v>
      </c>
    </row>
    <row r="552" spans="2:65" s="12" customFormat="1" ht="10.199999999999999">
      <c r="B552" s="150"/>
      <c r="D552" s="151" t="s">
        <v>189</v>
      </c>
      <c r="E552" s="152" t="s">
        <v>32</v>
      </c>
      <c r="F552" s="153" t="s">
        <v>2027</v>
      </c>
      <c r="H552" s="152" t="s">
        <v>32</v>
      </c>
      <c r="I552" s="154"/>
      <c r="L552" s="150"/>
      <c r="M552" s="155"/>
      <c r="T552" s="156"/>
      <c r="AT552" s="152" t="s">
        <v>189</v>
      </c>
      <c r="AU552" s="152" t="s">
        <v>88</v>
      </c>
      <c r="AV552" s="12" t="s">
        <v>86</v>
      </c>
      <c r="AW552" s="12" t="s">
        <v>41</v>
      </c>
      <c r="AX552" s="12" t="s">
        <v>79</v>
      </c>
      <c r="AY552" s="152" t="s">
        <v>178</v>
      </c>
    </row>
    <row r="553" spans="2:65" s="12" customFormat="1" ht="10.199999999999999">
      <c r="B553" s="150"/>
      <c r="D553" s="151" t="s">
        <v>189</v>
      </c>
      <c r="E553" s="152" t="s">
        <v>32</v>
      </c>
      <c r="F553" s="153" t="s">
        <v>3821</v>
      </c>
      <c r="H553" s="152" t="s">
        <v>32</v>
      </c>
      <c r="I553" s="154"/>
      <c r="L553" s="150"/>
      <c r="M553" s="155"/>
      <c r="T553" s="156"/>
      <c r="AT553" s="152" t="s">
        <v>189</v>
      </c>
      <c r="AU553" s="152" t="s">
        <v>88</v>
      </c>
      <c r="AV553" s="12" t="s">
        <v>86</v>
      </c>
      <c r="AW553" s="12" t="s">
        <v>41</v>
      </c>
      <c r="AX553" s="12" t="s">
        <v>79</v>
      </c>
      <c r="AY553" s="152" t="s">
        <v>178</v>
      </c>
    </row>
    <row r="554" spans="2:65" s="12" customFormat="1" ht="10.199999999999999">
      <c r="B554" s="150"/>
      <c r="D554" s="151" t="s">
        <v>189</v>
      </c>
      <c r="E554" s="152" t="s">
        <v>32</v>
      </c>
      <c r="F554" s="153" t="s">
        <v>4115</v>
      </c>
      <c r="H554" s="152" t="s">
        <v>32</v>
      </c>
      <c r="I554" s="154"/>
      <c r="L554" s="150"/>
      <c r="M554" s="155"/>
      <c r="T554" s="156"/>
      <c r="AT554" s="152" t="s">
        <v>189</v>
      </c>
      <c r="AU554" s="152" t="s">
        <v>88</v>
      </c>
      <c r="AV554" s="12" t="s">
        <v>86</v>
      </c>
      <c r="AW554" s="12" t="s">
        <v>41</v>
      </c>
      <c r="AX554" s="12" t="s">
        <v>79</v>
      </c>
      <c r="AY554" s="152" t="s">
        <v>178</v>
      </c>
    </row>
    <row r="555" spans="2:65" s="12" customFormat="1" ht="10.199999999999999">
      <c r="B555" s="150"/>
      <c r="D555" s="151" t="s">
        <v>189</v>
      </c>
      <c r="E555" s="152" t="s">
        <v>32</v>
      </c>
      <c r="F555" s="153" t="s">
        <v>4269</v>
      </c>
      <c r="H555" s="152" t="s">
        <v>32</v>
      </c>
      <c r="I555" s="154"/>
      <c r="L555" s="150"/>
      <c r="M555" s="155"/>
      <c r="T555" s="156"/>
      <c r="AT555" s="152" t="s">
        <v>189</v>
      </c>
      <c r="AU555" s="152" t="s">
        <v>88</v>
      </c>
      <c r="AV555" s="12" t="s">
        <v>86</v>
      </c>
      <c r="AW555" s="12" t="s">
        <v>41</v>
      </c>
      <c r="AX555" s="12" t="s">
        <v>79</v>
      </c>
      <c r="AY555" s="152" t="s">
        <v>178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4270</v>
      </c>
      <c r="H556" s="160">
        <v>1</v>
      </c>
      <c r="I556" s="161"/>
      <c r="L556" s="157"/>
      <c r="M556" s="162"/>
      <c r="T556" s="163"/>
      <c r="AT556" s="158" t="s">
        <v>189</v>
      </c>
      <c r="AU556" s="158" t="s">
        <v>88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65" s="13" customFormat="1" ht="10.199999999999999">
      <c r="B557" s="157"/>
      <c r="D557" s="151" t="s">
        <v>189</v>
      </c>
      <c r="E557" s="158" t="s">
        <v>32</v>
      </c>
      <c r="F557" s="159" t="s">
        <v>4271</v>
      </c>
      <c r="H557" s="160">
        <v>1</v>
      </c>
      <c r="I557" s="161"/>
      <c r="L557" s="157"/>
      <c r="M557" s="162"/>
      <c r="T557" s="163"/>
      <c r="AT557" s="158" t="s">
        <v>189</v>
      </c>
      <c r="AU557" s="158" t="s">
        <v>88</v>
      </c>
      <c r="AV557" s="13" t="s">
        <v>88</v>
      </c>
      <c r="AW557" s="13" t="s">
        <v>41</v>
      </c>
      <c r="AX557" s="13" t="s">
        <v>79</v>
      </c>
      <c r="AY557" s="158" t="s">
        <v>178</v>
      </c>
    </row>
    <row r="558" spans="2:65" s="13" customFormat="1" ht="10.199999999999999">
      <c r="B558" s="157"/>
      <c r="D558" s="151" t="s">
        <v>189</v>
      </c>
      <c r="E558" s="158" t="s">
        <v>32</v>
      </c>
      <c r="F558" s="159" t="s">
        <v>4272</v>
      </c>
      <c r="H558" s="160">
        <v>1</v>
      </c>
      <c r="I558" s="161"/>
      <c r="L558" s="157"/>
      <c r="M558" s="162"/>
      <c r="T558" s="163"/>
      <c r="AT558" s="158" t="s">
        <v>189</v>
      </c>
      <c r="AU558" s="158" t="s">
        <v>88</v>
      </c>
      <c r="AV558" s="13" t="s">
        <v>88</v>
      </c>
      <c r="AW558" s="13" t="s">
        <v>41</v>
      </c>
      <c r="AX558" s="13" t="s">
        <v>79</v>
      </c>
      <c r="AY558" s="158" t="s">
        <v>178</v>
      </c>
    </row>
    <row r="559" spans="2:65" s="13" customFormat="1" ht="10.199999999999999">
      <c r="B559" s="157"/>
      <c r="D559" s="151" t="s">
        <v>189</v>
      </c>
      <c r="E559" s="158" t="s">
        <v>32</v>
      </c>
      <c r="F559" s="159" t="s">
        <v>4273</v>
      </c>
      <c r="H559" s="160">
        <v>1</v>
      </c>
      <c r="I559" s="161"/>
      <c r="L559" s="157"/>
      <c r="M559" s="162"/>
      <c r="T559" s="163"/>
      <c r="AT559" s="158" t="s">
        <v>189</v>
      </c>
      <c r="AU559" s="158" t="s">
        <v>88</v>
      </c>
      <c r="AV559" s="13" t="s">
        <v>88</v>
      </c>
      <c r="AW559" s="13" t="s">
        <v>41</v>
      </c>
      <c r="AX559" s="13" t="s">
        <v>79</v>
      </c>
      <c r="AY559" s="158" t="s">
        <v>178</v>
      </c>
    </row>
    <row r="560" spans="2:65" s="13" customFormat="1" ht="10.199999999999999">
      <c r="B560" s="157"/>
      <c r="D560" s="151" t="s">
        <v>189</v>
      </c>
      <c r="E560" s="158" t="s">
        <v>32</v>
      </c>
      <c r="F560" s="159" t="s">
        <v>4274</v>
      </c>
      <c r="H560" s="160">
        <v>1</v>
      </c>
      <c r="I560" s="161"/>
      <c r="L560" s="157"/>
      <c r="M560" s="162"/>
      <c r="T560" s="163"/>
      <c r="AT560" s="158" t="s">
        <v>189</v>
      </c>
      <c r="AU560" s="158" t="s">
        <v>88</v>
      </c>
      <c r="AV560" s="13" t="s">
        <v>88</v>
      </c>
      <c r="AW560" s="13" t="s">
        <v>41</v>
      </c>
      <c r="AX560" s="13" t="s">
        <v>79</v>
      </c>
      <c r="AY560" s="158" t="s">
        <v>178</v>
      </c>
    </row>
    <row r="561" spans="2:65" s="13" customFormat="1" ht="10.199999999999999">
      <c r="B561" s="157"/>
      <c r="D561" s="151" t="s">
        <v>189</v>
      </c>
      <c r="E561" s="158" t="s">
        <v>32</v>
      </c>
      <c r="F561" s="159" t="s">
        <v>4275</v>
      </c>
      <c r="H561" s="160">
        <v>1</v>
      </c>
      <c r="I561" s="161"/>
      <c r="L561" s="157"/>
      <c r="M561" s="162"/>
      <c r="T561" s="163"/>
      <c r="AT561" s="158" t="s">
        <v>189</v>
      </c>
      <c r="AU561" s="158" t="s">
        <v>88</v>
      </c>
      <c r="AV561" s="13" t="s">
        <v>88</v>
      </c>
      <c r="AW561" s="13" t="s">
        <v>41</v>
      </c>
      <c r="AX561" s="13" t="s">
        <v>79</v>
      </c>
      <c r="AY561" s="158" t="s">
        <v>178</v>
      </c>
    </row>
    <row r="562" spans="2:65" s="14" customFormat="1" ht="10.199999999999999">
      <c r="B562" s="164"/>
      <c r="D562" s="151" t="s">
        <v>189</v>
      </c>
      <c r="E562" s="165" t="s">
        <v>32</v>
      </c>
      <c r="F562" s="166" t="s">
        <v>192</v>
      </c>
      <c r="H562" s="167">
        <v>6</v>
      </c>
      <c r="I562" s="168"/>
      <c r="L562" s="164"/>
      <c r="M562" s="169"/>
      <c r="T562" s="170"/>
      <c r="AT562" s="165" t="s">
        <v>189</v>
      </c>
      <c r="AU562" s="165" t="s">
        <v>88</v>
      </c>
      <c r="AV562" s="14" t="s">
        <v>185</v>
      </c>
      <c r="AW562" s="14" t="s">
        <v>41</v>
      </c>
      <c r="AX562" s="14" t="s">
        <v>86</v>
      </c>
      <c r="AY562" s="165" t="s">
        <v>178</v>
      </c>
    </row>
    <row r="563" spans="2:65" s="1" customFormat="1" ht="16.5" customHeight="1">
      <c r="B563" s="34"/>
      <c r="C563" s="171" t="s">
        <v>648</v>
      </c>
      <c r="D563" s="171" t="s">
        <v>398</v>
      </c>
      <c r="E563" s="172" t="s">
        <v>4001</v>
      </c>
      <c r="F563" s="173" t="s">
        <v>4002</v>
      </c>
      <c r="G563" s="174" t="s">
        <v>219</v>
      </c>
      <c r="H563" s="175">
        <v>6</v>
      </c>
      <c r="I563" s="176"/>
      <c r="J563" s="177">
        <f>ROUND(I563*H563,2)</f>
        <v>0</v>
      </c>
      <c r="K563" s="173" t="s">
        <v>184</v>
      </c>
      <c r="L563" s="178"/>
      <c r="M563" s="179" t="s">
        <v>32</v>
      </c>
      <c r="N563" s="180" t="s">
        <v>50</v>
      </c>
      <c r="P563" s="142">
        <f>O563*H563</f>
        <v>0</v>
      </c>
      <c r="Q563" s="142">
        <v>5.0000000000000001E-3</v>
      </c>
      <c r="R563" s="142">
        <f>Q563*H563</f>
        <v>0.03</v>
      </c>
      <c r="S563" s="142">
        <v>0</v>
      </c>
      <c r="T563" s="143">
        <f>S563*H563</f>
        <v>0</v>
      </c>
      <c r="AR563" s="144" t="s">
        <v>241</v>
      </c>
      <c r="AT563" s="144" t="s">
        <v>398</v>
      </c>
      <c r="AU563" s="144" t="s">
        <v>88</v>
      </c>
      <c r="AY563" s="18" t="s">
        <v>178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86</v>
      </c>
      <c r="BK563" s="145">
        <f>ROUND(I563*H563,2)</f>
        <v>0</v>
      </c>
      <c r="BL563" s="18" t="s">
        <v>185</v>
      </c>
      <c r="BM563" s="144" t="s">
        <v>4283</v>
      </c>
    </row>
    <row r="564" spans="2:65" s="1" customFormat="1" ht="37.799999999999997" customHeight="1">
      <c r="B564" s="34"/>
      <c r="C564" s="133" t="s">
        <v>653</v>
      </c>
      <c r="D564" s="133" t="s">
        <v>180</v>
      </c>
      <c r="E564" s="134" t="s">
        <v>4004</v>
      </c>
      <c r="F564" s="135" t="s">
        <v>4005</v>
      </c>
      <c r="G564" s="136" t="s">
        <v>219</v>
      </c>
      <c r="H564" s="137">
        <v>24</v>
      </c>
      <c r="I564" s="138"/>
      <c r="J564" s="139">
        <f>ROUND(I564*H564,2)</f>
        <v>0</v>
      </c>
      <c r="K564" s="135" t="s">
        <v>184</v>
      </c>
      <c r="L564" s="34"/>
      <c r="M564" s="140" t="s">
        <v>32</v>
      </c>
      <c r="N564" s="141" t="s">
        <v>50</v>
      </c>
      <c r="P564" s="142">
        <f>O564*H564</f>
        <v>0</v>
      </c>
      <c r="Q564" s="142">
        <v>1E-4</v>
      </c>
      <c r="R564" s="142">
        <f>Q564*H564</f>
        <v>2.4000000000000002E-3</v>
      </c>
      <c r="S564" s="142">
        <v>0</v>
      </c>
      <c r="T564" s="143">
        <f>S564*H564</f>
        <v>0</v>
      </c>
      <c r="AR564" s="144" t="s">
        <v>185</v>
      </c>
      <c r="AT564" s="144" t="s">
        <v>180</v>
      </c>
      <c r="AU564" s="144" t="s">
        <v>88</v>
      </c>
      <c r="AY564" s="18" t="s">
        <v>178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86</v>
      </c>
      <c r="BK564" s="145">
        <f>ROUND(I564*H564,2)</f>
        <v>0</v>
      </c>
      <c r="BL564" s="18" t="s">
        <v>185</v>
      </c>
      <c r="BM564" s="144" t="s">
        <v>4284</v>
      </c>
    </row>
    <row r="565" spans="2:65" s="1" customFormat="1" ht="10.199999999999999">
      <c r="B565" s="34"/>
      <c r="D565" s="146" t="s">
        <v>187</v>
      </c>
      <c r="F565" s="147" t="s">
        <v>4007</v>
      </c>
      <c r="I565" s="148"/>
      <c r="L565" s="34"/>
      <c r="M565" s="149"/>
      <c r="T565" s="55"/>
      <c r="AT565" s="18" t="s">
        <v>187</v>
      </c>
      <c r="AU565" s="18" t="s">
        <v>88</v>
      </c>
    </row>
    <row r="566" spans="2:65" s="12" customFormat="1" ht="10.199999999999999">
      <c r="B566" s="150"/>
      <c r="D566" s="151" t="s">
        <v>189</v>
      </c>
      <c r="E566" s="152" t="s">
        <v>32</v>
      </c>
      <c r="F566" s="153" t="s">
        <v>2027</v>
      </c>
      <c r="H566" s="152" t="s">
        <v>32</v>
      </c>
      <c r="I566" s="154"/>
      <c r="L566" s="150"/>
      <c r="M566" s="155"/>
      <c r="T566" s="156"/>
      <c r="AT566" s="152" t="s">
        <v>189</v>
      </c>
      <c r="AU566" s="152" t="s">
        <v>88</v>
      </c>
      <c r="AV566" s="12" t="s">
        <v>86</v>
      </c>
      <c r="AW566" s="12" t="s">
        <v>41</v>
      </c>
      <c r="AX566" s="12" t="s">
        <v>79</v>
      </c>
      <c r="AY566" s="152" t="s">
        <v>178</v>
      </c>
    </row>
    <row r="567" spans="2:65" s="12" customFormat="1" ht="10.199999999999999">
      <c r="B567" s="150"/>
      <c r="D567" s="151" t="s">
        <v>189</v>
      </c>
      <c r="E567" s="152" t="s">
        <v>32</v>
      </c>
      <c r="F567" s="153" t="s">
        <v>3821</v>
      </c>
      <c r="H567" s="152" t="s">
        <v>32</v>
      </c>
      <c r="I567" s="154"/>
      <c r="L567" s="150"/>
      <c r="M567" s="155"/>
      <c r="T567" s="156"/>
      <c r="AT567" s="152" t="s">
        <v>189</v>
      </c>
      <c r="AU567" s="152" t="s">
        <v>88</v>
      </c>
      <c r="AV567" s="12" t="s">
        <v>86</v>
      </c>
      <c r="AW567" s="12" t="s">
        <v>41</v>
      </c>
      <c r="AX567" s="12" t="s">
        <v>79</v>
      </c>
      <c r="AY567" s="152" t="s">
        <v>178</v>
      </c>
    </row>
    <row r="568" spans="2:65" s="12" customFormat="1" ht="10.199999999999999">
      <c r="B568" s="150"/>
      <c r="D568" s="151" t="s">
        <v>189</v>
      </c>
      <c r="E568" s="152" t="s">
        <v>32</v>
      </c>
      <c r="F568" s="153" t="s">
        <v>4115</v>
      </c>
      <c r="H568" s="152" t="s">
        <v>32</v>
      </c>
      <c r="I568" s="154"/>
      <c r="L568" s="150"/>
      <c r="M568" s="155"/>
      <c r="T568" s="156"/>
      <c r="AT568" s="152" t="s">
        <v>189</v>
      </c>
      <c r="AU568" s="152" t="s">
        <v>88</v>
      </c>
      <c r="AV568" s="12" t="s">
        <v>86</v>
      </c>
      <c r="AW568" s="12" t="s">
        <v>41</v>
      </c>
      <c r="AX568" s="12" t="s">
        <v>79</v>
      </c>
      <c r="AY568" s="152" t="s">
        <v>178</v>
      </c>
    </row>
    <row r="569" spans="2:65" s="12" customFormat="1" ht="10.199999999999999">
      <c r="B569" s="150"/>
      <c r="D569" s="151" t="s">
        <v>189</v>
      </c>
      <c r="E569" s="152" t="s">
        <v>32</v>
      </c>
      <c r="F569" s="153" t="s">
        <v>475</v>
      </c>
      <c r="H569" s="152" t="s">
        <v>32</v>
      </c>
      <c r="I569" s="154"/>
      <c r="L569" s="150"/>
      <c r="M569" s="155"/>
      <c r="T569" s="156"/>
      <c r="AT569" s="152" t="s">
        <v>189</v>
      </c>
      <c r="AU569" s="152" t="s">
        <v>88</v>
      </c>
      <c r="AV569" s="12" t="s">
        <v>86</v>
      </c>
      <c r="AW569" s="12" t="s">
        <v>41</v>
      </c>
      <c r="AX569" s="12" t="s">
        <v>79</v>
      </c>
      <c r="AY569" s="152" t="s">
        <v>178</v>
      </c>
    </row>
    <row r="570" spans="2:65" s="13" customFormat="1" ht="10.199999999999999">
      <c r="B570" s="157"/>
      <c r="D570" s="151" t="s">
        <v>189</v>
      </c>
      <c r="E570" s="158" t="s">
        <v>32</v>
      </c>
      <c r="F570" s="159" t="s">
        <v>4285</v>
      </c>
      <c r="H570" s="160">
        <v>1</v>
      </c>
      <c r="I570" s="161"/>
      <c r="L570" s="157"/>
      <c r="M570" s="162"/>
      <c r="T570" s="163"/>
      <c r="AT570" s="158" t="s">
        <v>189</v>
      </c>
      <c r="AU570" s="158" t="s">
        <v>88</v>
      </c>
      <c r="AV570" s="13" t="s">
        <v>88</v>
      </c>
      <c r="AW570" s="13" t="s">
        <v>41</v>
      </c>
      <c r="AX570" s="13" t="s">
        <v>79</v>
      </c>
      <c r="AY570" s="158" t="s">
        <v>178</v>
      </c>
    </row>
    <row r="571" spans="2:65" s="13" customFormat="1" ht="10.199999999999999">
      <c r="B571" s="157"/>
      <c r="D571" s="151" t="s">
        <v>189</v>
      </c>
      <c r="E571" s="158" t="s">
        <v>32</v>
      </c>
      <c r="F571" s="159" t="s">
        <v>4286</v>
      </c>
      <c r="H571" s="160">
        <v>2</v>
      </c>
      <c r="I571" s="161"/>
      <c r="L571" s="157"/>
      <c r="M571" s="162"/>
      <c r="T571" s="163"/>
      <c r="AT571" s="158" t="s">
        <v>189</v>
      </c>
      <c r="AU571" s="158" t="s">
        <v>88</v>
      </c>
      <c r="AV571" s="13" t="s">
        <v>88</v>
      </c>
      <c r="AW571" s="13" t="s">
        <v>41</v>
      </c>
      <c r="AX571" s="13" t="s">
        <v>79</v>
      </c>
      <c r="AY571" s="158" t="s">
        <v>178</v>
      </c>
    </row>
    <row r="572" spans="2:65" s="13" customFormat="1" ht="10.199999999999999">
      <c r="B572" s="157"/>
      <c r="D572" s="151" t="s">
        <v>189</v>
      </c>
      <c r="E572" s="158" t="s">
        <v>32</v>
      </c>
      <c r="F572" s="159" t="s">
        <v>4287</v>
      </c>
      <c r="H572" s="160">
        <v>2</v>
      </c>
      <c r="I572" s="161"/>
      <c r="L572" s="157"/>
      <c r="M572" s="162"/>
      <c r="T572" s="163"/>
      <c r="AT572" s="158" t="s">
        <v>189</v>
      </c>
      <c r="AU572" s="158" t="s">
        <v>88</v>
      </c>
      <c r="AV572" s="13" t="s">
        <v>88</v>
      </c>
      <c r="AW572" s="13" t="s">
        <v>41</v>
      </c>
      <c r="AX572" s="13" t="s">
        <v>79</v>
      </c>
      <c r="AY572" s="158" t="s">
        <v>178</v>
      </c>
    </row>
    <row r="573" spans="2:65" s="13" customFormat="1" ht="10.199999999999999">
      <c r="B573" s="157"/>
      <c r="D573" s="151" t="s">
        <v>189</v>
      </c>
      <c r="E573" s="158" t="s">
        <v>32</v>
      </c>
      <c r="F573" s="159" t="s">
        <v>4288</v>
      </c>
      <c r="H573" s="160">
        <v>3</v>
      </c>
      <c r="I573" s="161"/>
      <c r="L573" s="157"/>
      <c r="M573" s="162"/>
      <c r="T573" s="163"/>
      <c r="AT573" s="158" t="s">
        <v>189</v>
      </c>
      <c r="AU573" s="158" t="s">
        <v>88</v>
      </c>
      <c r="AV573" s="13" t="s">
        <v>88</v>
      </c>
      <c r="AW573" s="13" t="s">
        <v>41</v>
      </c>
      <c r="AX573" s="13" t="s">
        <v>79</v>
      </c>
      <c r="AY573" s="158" t="s">
        <v>178</v>
      </c>
    </row>
    <row r="574" spans="2:65" s="13" customFormat="1" ht="10.199999999999999">
      <c r="B574" s="157"/>
      <c r="D574" s="151" t="s">
        <v>189</v>
      </c>
      <c r="E574" s="158" t="s">
        <v>32</v>
      </c>
      <c r="F574" s="159" t="s">
        <v>4289</v>
      </c>
      <c r="H574" s="160">
        <v>3</v>
      </c>
      <c r="I574" s="161"/>
      <c r="L574" s="157"/>
      <c r="M574" s="162"/>
      <c r="T574" s="163"/>
      <c r="AT574" s="158" t="s">
        <v>189</v>
      </c>
      <c r="AU574" s="158" t="s">
        <v>88</v>
      </c>
      <c r="AV574" s="13" t="s">
        <v>88</v>
      </c>
      <c r="AW574" s="13" t="s">
        <v>41</v>
      </c>
      <c r="AX574" s="13" t="s">
        <v>79</v>
      </c>
      <c r="AY574" s="158" t="s">
        <v>178</v>
      </c>
    </row>
    <row r="575" spans="2:65" s="13" customFormat="1" ht="10.199999999999999">
      <c r="B575" s="157"/>
      <c r="D575" s="151" t="s">
        <v>189</v>
      </c>
      <c r="E575" s="158" t="s">
        <v>32</v>
      </c>
      <c r="F575" s="159" t="s">
        <v>4290</v>
      </c>
      <c r="H575" s="160">
        <v>2</v>
      </c>
      <c r="I575" s="161"/>
      <c r="L575" s="157"/>
      <c r="M575" s="162"/>
      <c r="T575" s="163"/>
      <c r="AT575" s="158" t="s">
        <v>189</v>
      </c>
      <c r="AU575" s="158" t="s">
        <v>88</v>
      </c>
      <c r="AV575" s="13" t="s">
        <v>88</v>
      </c>
      <c r="AW575" s="13" t="s">
        <v>41</v>
      </c>
      <c r="AX575" s="13" t="s">
        <v>79</v>
      </c>
      <c r="AY575" s="158" t="s">
        <v>178</v>
      </c>
    </row>
    <row r="576" spans="2:65" s="13" customFormat="1" ht="10.199999999999999">
      <c r="B576" s="157"/>
      <c r="D576" s="151" t="s">
        <v>189</v>
      </c>
      <c r="E576" s="158" t="s">
        <v>32</v>
      </c>
      <c r="F576" s="159" t="s">
        <v>4291</v>
      </c>
      <c r="H576" s="160">
        <v>2</v>
      </c>
      <c r="I576" s="161"/>
      <c r="L576" s="157"/>
      <c r="M576" s="162"/>
      <c r="T576" s="163"/>
      <c r="AT576" s="158" t="s">
        <v>189</v>
      </c>
      <c r="AU576" s="158" t="s">
        <v>88</v>
      </c>
      <c r="AV576" s="13" t="s">
        <v>88</v>
      </c>
      <c r="AW576" s="13" t="s">
        <v>41</v>
      </c>
      <c r="AX576" s="13" t="s">
        <v>79</v>
      </c>
      <c r="AY576" s="158" t="s">
        <v>178</v>
      </c>
    </row>
    <row r="577" spans="2:65" s="13" customFormat="1" ht="10.199999999999999">
      <c r="B577" s="157"/>
      <c r="D577" s="151" t="s">
        <v>189</v>
      </c>
      <c r="E577" s="158" t="s">
        <v>32</v>
      </c>
      <c r="F577" s="159" t="s">
        <v>4292</v>
      </c>
      <c r="H577" s="160">
        <v>2</v>
      </c>
      <c r="I577" s="161"/>
      <c r="L577" s="157"/>
      <c r="M577" s="162"/>
      <c r="T577" s="163"/>
      <c r="AT577" s="158" t="s">
        <v>189</v>
      </c>
      <c r="AU577" s="158" t="s">
        <v>88</v>
      </c>
      <c r="AV577" s="13" t="s">
        <v>88</v>
      </c>
      <c r="AW577" s="13" t="s">
        <v>41</v>
      </c>
      <c r="AX577" s="13" t="s">
        <v>79</v>
      </c>
      <c r="AY577" s="158" t="s">
        <v>178</v>
      </c>
    </row>
    <row r="578" spans="2:65" s="13" customFormat="1" ht="10.199999999999999">
      <c r="B578" s="157"/>
      <c r="D578" s="151" t="s">
        <v>189</v>
      </c>
      <c r="E578" s="158" t="s">
        <v>32</v>
      </c>
      <c r="F578" s="159" t="s">
        <v>4293</v>
      </c>
      <c r="H578" s="160">
        <v>2</v>
      </c>
      <c r="I578" s="161"/>
      <c r="L578" s="157"/>
      <c r="M578" s="162"/>
      <c r="T578" s="163"/>
      <c r="AT578" s="158" t="s">
        <v>189</v>
      </c>
      <c r="AU578" s="158" t="s">
        <v>88</v>
      </c>
      <c r="AV578" s="13" t="s">
        <v>88</v>
      </c>
      <c r="AW578" s="13" t="s">
        <v>41</v>
      </c>
      <c r="AX578" s="13" t="s">
        <v>79</v>
      </c>
      <c r="AY578" s="158" t="s">
        <v>178</v>
      </c>
    </row>
    <row r="579" spans="2:65" s="13" customFormat="1" ht="10.199999999999999">
      <c r="B579" s="157"/>
      <c r="D579" s="151" t="s">
        <v>189</v>
      </c>
      <c r="E579" s="158" t="s">
        <v>32</v>
      </c>
      <c r="F579" s="159" t="s">
        <v>4294</v>
      </c>
      <c r="H579" s="160">
        <v>2</v>
      </c>
      <c r="I579" s="161"/>
      <c r="L579" s="157"/>
      <c r="M579" s="162"/>
      <c r="T579" s="163"/>
      <c r="AT579" s="158" t="s">
        <v>189</v>
      </c>
      <c r="AU579" s="158" t="s">
        <v>88</v>
      </c>
      <c r="AV579" s="13" t="s">
        <v>88</v>
      </c>
      <c r="AW579" s="13" t="s">
        <v>41</v>
      </c>
      <c r="AX579" s="13" t="s">
        <v>79</v>
      </c>
      <c r="AY579" s="158" t="s">
        <v>178</v>
      </c>
    </row>
    <row r="580" spans="2:65" s="13" customFormat="1" ht="10.199999999999999">
      <c r="B580" s="157"/>
      <c r="D580" s="151" t="s">
        <v>189</v>
      </c>
      <c r="E580" s="158" t="s">
        <v>32</v>
      </c>
      <c r="F580" s="159" t="s">
        <v>4295</v>
      </c>
      <c r="H580" s="160">
        <v>2</v>
      </c>
      <c r="I580" s="161"/>
      <c r="L580" s="157"/>
      <c r="M580" s="162"/>
      <c r="T580" s="163"/>
      <c r="AT580" s="158" t="s">
        <v>189</v>
      </c>
      <c r="AU580" s="158" t="s">
        <v>88</v>
      </c>
      <c r="AV580" s="13" t="s">
        <v>88</v>
      </c>
      <c r="AW580" s="13" t="s">
        <v>41</v>
      </c>
      <c r="AX580" s="13" t="s">
        <v>79</v>
      </c>
      <c r="AY580" s="158" t="s">
        <v>178</v>
      </c>
    </row>
    <row r="581" spans="2:65" s="13" customFormat="1" ht="10.199999999999999">
      <c r="B581" s="157"/>
      <c r="D581" s="151" t="s">
        <v>189</v>
      </c>
      <c r="E581" s="158" t="s">
        <v>32</v>
      </c>
      <c r="F581" s="159" t="s">
        <v>4296</v>
      </c>
      <c r="H581" s="160">
        <v>1</v>
      </c>
      <c r="I581" s="161"/>
      <c r="L581" s="157"/>
      <c r="M581" s="162"/>
      <c r="T581" s="163"/>
      <c r="AT581" s="158" t="s">
        <v>189</v>
      </c>
      <c r="AU581" s="158" t="s">
        <v>88</v>
      </c>
      <c r="AV581" s="13" t="s">
        <v>88</v>
      </c>
      <c r="AW581" s="13" t="s">
        <v>41</v>
      </c>
      <c r="AX581" s="13" t="s">
        <v>79</v>
      </c>
      <c r="AY581" s="158" t="s">
        <v>178</v>
      </c>
    </row>
    <row r="582" spans="2:65" s="14" customFormat="1" ht="10.199999999999999">
      <c r="B582" s="164"/>
      <c r="D582" s="151" t="s">
        <v>189</v>
      </c>
      <c r="E582" s="165" t="s">
        <v>32</v>
      </c>
      <c r="F582" s="166" t="s">
        <v>192</v>
      </c>
      <c r="H582" s="167">
        <v>24</v>
      </c>
      <c r="I582" s="168"/>
      <c r="L582" s="164"/>
      <c r="M582" s="169"/>
      <c r="T582" s="170"/>
      <c r="AT582" s="165" t="s">
        <v>189</v>
      </c>
      <c r="AU582" s="165" t="s">
        <v>88</v>
      </c>
      <c r="AV582" s="14" t="s">
        <v>185</v>
      </c>
      <c r="AW582" s="14" t="s">
        <v>41</v>
      </c>
      <c r="AX582" s="14" t="s">
        <v>86</v>
      </c>
      <c r="AY582" s="165" t="s">
        <v>178</v>
      </c>
    </row>
    <row r="583" spans="2:65" s="1" customFormat="1" ht="16.5" customHeight="1">
      <c r="B583" s="34"/>
      <c r="C583" s="171" t="s">
        <v>658</v>
      </c>
      <c r="D583" s="171" t="s">
        <v>398</v>
      </c>
      <c r="E583" s="172" t="s">
        <v>4019</v>
      </c>
      <c r="F583" s="173" t="s">
        <v>4020</v>
      </c>
      <c r="G583" s="174" t="s">
        <v>219</v>
      </c>
      <c r="H583" s="175">
        <v>24</v>
      </c>
      <c r="I583" s="176"/>
      <c r="J583" s="177">
        <f>ROUND(I583*H583,2)</f>
        <v>0</v>
      </c>
      <c r="K583" s="173" t="s">
        <v>184</v>
      </c>
      <c r="L583" s="178"/>
      <c r="M583" s="179" t="s">
        <v>32</v>
      </c>
      <c r="N583" s="180" t="s">
        <v>50</v>
      </c>
      <c r="P583" s="142">
        <f>O583*H583</f>
        <v>0</v>
      </c>
      <c r="Q583" s="142">
        <v>6.9999999999999999E-4</v>
      </c>
      <c r="R583" s="142">
        <f>Q583*H583</f>
        <v>1.6799999999999999E-2</v>
      </c>
      <c r="S583" s="142">
        <v>0</v>
      </c>
      <c r="T583" s="143">
        <f>S583*H583</f>
        <v>0</v>
      </c>
      <c r="AR583" s="144" t="s">
        <v>241</v>
      </c>
      <c r="AT583" s="144" t="s">
        <v>398</v>
      </c>
      <c r="AU583" s="144" t="s">
        <v>88</v>
      </c>
      <c r="AY583" s="18" t="s">
        <v>178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86</v>
      </c>
      <c r="BK583" s="145">
        <f>ROUND(I583*H583,2)</f>
        <v>0</v>
      </c>
      <c r="BL583" s="18" t="s">
        <v>185</v>
      </c>
      <c r="BM583" s="144" t="s">
        <v>4297</v>
      </c>
    </row>
    <row r="584" spans="2:65" s="1" customFormat="1" ht="24.15" customHeight="1">
      <c r="B584" s="34"/>
      <c r="C584" s="133" t="s">
        <v>663</v>
      </c>
      <c r="D584" s="133" t="s">
        <v>180</v>
      </c>
      <c r="E584" s="134" t="s">
        <v>3769</v>
      </c>
      <c r="F584" s="135" t="s">
        <v>3770</v>
      </c>
      <c r="G584" s="136" t="s">
        <v>748</v>
      </c>
      <c r="H584" s="137">
        <v>11</v>
      </c>
      <c r="I584" s="138"/>
      <c r="J584" s="139">
        <f>ROUND(I584*H584,2)</f>
        <v>0</v>
      </c>
      <c r="K584" s="135" t="s">
        <v>184</v>
      </c>
      <c r="L584" s="34"/>
      <c r="M584" s="140" t="s">
        <v>32</v>
      </c>
      <c r="N584" s="141" t="s">
        <v>50</v>
      </c>
      <c r="P584" s="142">
        <f>O584*H584</f>
        <v>0</v>
      </c>
      <c r="Q584" s="142">
        <v>3.1E-4</v>
      </c>
      <c r="R584" s="142">
        <f>Q584*H584</f>
        <v>3.4099999999999998E-3</v>
      </c>
      <c r="S584" s="142">
        <v>0</v>
      </c>
      <c r="T584" s="143">
        <f>S584*H584</f>
        <v>0</v>
      </c>
      <c r="AR584" s="144" t="s">
        <v>185</v>
      </c>
      <c r="AT584" s="144" t="s">
        <v>180</v>
      </c>
      <c r="AU584" s="144" t="s">
        <v>88</v>
      </c>
      <c r="AY584" s="18" t="s">
        <v>178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8" t="s">
        <v>86</v>
      </c>
      <c r="BK584" s="145">
        <f>ROUND(I584*H584,2)</f>
        <v>0</v>
      </c>
      <c r="BL584" s="18" t="s">
        <v>185</v>
      </c>
      <c r="BM584" s="144" t="s">
        <v>4298</v>
      </c>
    </row>
    <row r="585" spans="2:65" s="1" customFormat="1" ht="10.199999999999999">
      <c r="B585" s="34"/>
      <c r="D585" s="146" t="s">
        <v>187</v>
      </c>
      <c r="F585" s="147" t="s">
        <v>3772</v>
      </c>
      <c r="I585" s="148"/>
      <c r="L585" s="34"/>
      <c r="M585" s="149"/>
      <c r="T585" s="55"/>
      <c r="AT585" s="18" t="s">
        <v>187</v>
      </c>
      <c r="AU585" s="18" t="s">
        <v>88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2027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88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2" customFormat="1" ht="10.199999999999999">
      <c r="B587" s="150"/>
      <c r="D587" s="151" t="s">
        <v>189</v>
      </c>
      <c r="E587" s="152" t="s">
        <v>32</v>
      </c>
      <c r="F587" s="153" t="s">
        <v>3821</v>
      </c>
      <c r="H587" s="152" t="s">
        <v>32</v>
      </c>
      <c r="I587" s="154"/>
      <c r="L587" s="150"/>
      <c r="M587" s="155"/>
      <c r="T587" s="156"/>
      <c r="AT587" s="152" t="s">
        <v>189</v>
      </c>
      <c r="AU587" s="152" t="s">
        <v>88</v>
      </c>
      <c r="AV587" s="12" t="s">
        <v>86</v>
      </c>
      <c r="AW587" s="12" t="s">
        <v>41</v>
      </c>
      <c r="AX587" s="12" t="s">
        <v>79</v>
      </c>
      <c r="AY587" s="152" t="s">
        <v>178</v>
      </c>
    </row>
    <row r="588" spans="2:65" s="12" customFormat="1" ht="10.199999999999999">
      <c r="B588" s="150"/>
      <c r="D588" s="151" t="s">
        <v>189</v>
      </c>
      <c r="E588" s="152" t="s">
        <v>32</v>
      </c>
      <c r="F588" s="153" t="s">
        <v>4115</v>
      </c>
      <c r="H588" s="152" t="s">
        <v>32</v>
      </c>
      <c r="I588" s="154"/>
      <c r="L588" s="150"/>
      <c r="M588" s="155"/>
      <c r="T588" s="156"/>
      <c r="AT588" s="152" t="s">
        <v>189</v>
      </c>
      <c r="AU588" s="152" t="s">
        <v>88</v>
      </c>
      <c r="AV588" s="12" t="s">
        <v>86</v>
      </c>
      <c r="AW588" s="12" t="s">
        <v>41</v>
      </c>
      <c r="AX588" s="12" t="s">
        <v>79</v>
      </c>
      <c r="AY588" s="152" t="s">
        <v>178</v>
      </c>
    </row>
    <row r="589" spans="2:65" s="13" customFormat="1" ht="10.199999999999999">
      <c r="B589" s="157"/>
      <c r="D589" s="151" t="s">
        <v>189</v>
      </c>
      <c r="E589" s="158" t="s">
        <v>32</v>
      </c>
      <c r="F589" s="159" t="s">
        <v>4299</v>
      </c>
      <c r="H589" s="160">
        <v>1</v>
      </c>
      <c r="I589" s="161"/>
      <c r="L589" s="157"/>
      <c r="M589" s="162"/>
      <c r="T589" s="163"/>
      <c r="AT589" s="158" t="s">
        <v>189</v>
      </c>
      <c r="AU589" s="158" t="s">
        <v>88</v>
      </c>
      <c r="AV589" s="13" t="s">
        <v>88</v>
      </c>
      <c r="AW589" s="13" t="s">
        <v>41</v>
      </c>
      <c r="AX589" s="13" t="s">
        <v>79</v>
      </c>
      <c r="AY589" s="158" t="s">
        <v>178</v>
      </c>
    </row>
    <row r="590" spans="2:65" s="13" customFormat="1" ht="10.199999999999999">
      <c r="B590" s="157"/>
      <c r="D590" s="151" t="s">
        <v>189</v>
      </c>
      <c r="E590" s="158" t="s">
        <v>32</v>
      </c>
      <c r="F590" s="159" t="s">
        <v>4300</v>
      </c>
      <c r="H590" s="160">
        <v>1</v>
      </c>
      <c r="I590" s="161"/>
      <c r="L590" s="157"/>
      <c r="M590" s="162"/>
      <c r="T590" s="163"/>
      <c r="AT590" s="158" t="s">
        <v>189</v>
      </c>
      <c r="AU590" s="158" t="s">
        <v>88</v>
      </c>
      <c r="AV590" s="13" t="s">
        <v>88</v>
      </c>
      <c r="AW590" s="13" t="s">
        <v>41</v>
      </c>
      <c r="AX590" s="13" t="s">
        <v>79</v>
      </c>
      <c r="AY590" s="158" t="s">
        <v>178</v>
      </c>
    </row>
    <row r="591" spans="2:65" s="13" customFormat="1" ht="10.199999999999999">
      <c r="B591" s="157"/>
      <c r="D591" s="151" t="s">
        <v>189</v>
      </c>
      <c r="E591" s="158" t="s">
        <v>32</v>
      </c>
      <c r="F591" s="159" t="s">
        <v>4301</v>
      </c>
      <c r="H591" s="160">
        <v>1</v>
      </c>
      <c r="I591" s="161"/>
      <c r="L591" s="157"/>
      <c r="M591" s="162"/>
      <c r="T591" s="163"/>
      <c r="AT591" s="158" t="s">
        <v>189</v>
      </c>
      <c r="AU591" s="158" t="s">
        <v>88</v>
      </c>
      <c r="AV591" s="13" t="s">
        <v>88</v>
      </c>
      <c r="AW591" s="13" t="s">
        <v>41</v>
      </c>
      <c r="AX591" s="13" t="s">
        <v>79</v>
      </c>
      <c r="AY591" s="158" t="s">
        <v>178</v>
      </c>
    </row>
    <row r="592" spans="2:65" s="13" customFormat="1" ht="10.199999999999999">
      <c r="B592" s="157"/>
      <c r="D592" s="151" t="s">
        <v>189</v>
      </c>
      <c r="E592" s="158" t="s">
        <v>32</v>
      </c>
      <c r="F592" s="159" t="s">
        <v>4302</v>
      </c>
      <c r="H592" s="160">
        <v>1</v>
      </c>
      <c r="I592" s="161"/>
      <c r="L592" s="157"/>
      <c r="M592" s="162"/>
      <c r="T592" s="163"/>
      <c r="AT592" s="158" t="s">
        <v>189</v>
      </c>
      <c r="AU592" s="158" t="s">
        <v>88</v>
      </c>
      <c r="AV592" s="13" t="s">
        <v>88</v>
      </c>
      <c r="AW592" s="13" t="s">
        <v>41</v>
      </c>
      <c r="AX592" s="13" t="s">
        <v>79</v>
      </c>
      <c r="AY592" s="158" t="s">
        <v>178</v>
      </c>
    </row>
    <row r="593" spans="2:65" s="13" customFormat="1" ht="10.199999999999999">
      <c r="B593" s="157"/>
      <c r="D593" s="151" t="s">
        <v>189</v>
      </c>
      <c r="E593" s="158" t="s">
        <v>32</v>
      </c>
      <c r="F593" s="159" t="s">
        <v>4303</v>
      </c>
      <c r="H593" s="160">
        <v>1</v>
      </c>
      <c r="I593" s="161"/>
      <c r="L593" s="157"/>
      <c r="M593" s="162"/>
      <c r="T593" s="163"/>
      <c r="AT593" s="158" t="s">
        <v>189</v>
      </c>
      <c r="AU593" s="158" t="s">
        <v>88</v>
      </c>
      <c r="AV593" s="13" t="s">
        <v>88</v>
      </c>
      <c r="AW593" s="13" t="s">
        <v>41</v>
      </c>
      <c r="AX593" s="13" t="s">
        <v>79</v>
      </c>
      <c r="AY593" s="158" t="s">
        <v>178</v>
      </c>
    </row>
    <row r="594" spans="2:65" s="13" customFormat="1" ht="10.199999999999999">
      <c r="B594" s="157"/>
      <c r="D594" s="151" t="s">
        <v>189</v>
      </c>
      <c r="E594" s="158" t="s">
        <v>32</v>
      </c>
      <c r="F594" s="159" t="s">
        <v>4304</v>
      </c>
      <c r="H594" s="160">
        <v>1</v>
      </c>
      <c r="I594" s="161"/>
      <c r="L594" s="157"/>
      <c r="M594" s="162"/>
      <c r="T594" s="163"/>
      <c r="AT594" s="158" t="s">
        <v>189</v>
      </c>
      <c r="AU594" s="158" t="s">
        <v>88</v>
      </c>
      <c r="AV594" s="13" t="s">
        <v>88</v>
      </c>
      <c r="AW594" s="13" t="s">
        <v>41</v>
      </c>
      <c r="AX594" s="13" t="s">
        <v>79</v>
      </c>
      <c r="AY594" s="158" t="s">
        <v>178</v>
      </c>
    </row>
    <row r="595" spans="2:65" s="13" customFormat="1" ht="10.199999999999999">
      <c r="B595" s="157"/>
      <c r="D595" s="151" t="s">
        <v>189</v>
      </c>
      <c r="E595" s="158" t="s">
        <v>32</v>
      </c>
      <c r="F595" s="159" t="s">
        <v>4305</v>
      </c>
      <c r="H595" s="160">
        <v>1</v>
      </c>
      <c r="I595" s="161"/>
      <c r="L595" s="157"/>
      <c r="M595" s="162"/>
      <c r="T595" s="163"/>
      <c r="AT595" s="158" t="s">
        <v>189</v>
      </c>
      <c r="AU595" s="158" t="s">
        <v>88</v>
      </c>
      <c r="AV595" s="13" t="s">
        <v>88</v>
      </c>
      <c r="AW595" s="13" t="s">
        <v>41</v>
      </c>
      <c r="AX595" s="13" t="s">
        <v>79</v>
      </c>
      <c r="AY595" s="158" t="s">
        <v>178</v>
      </c>
    </row>
    <row r="596" spans="2:65" s="13" customFormat="1" ht="10.199999999999999">
      <c r="B596" s="157"/>
      <c r="D596" s="151" t="s">
        <v>189</v>
      </c>
      <c r="E596" s="158" t="s">
        <v>32</v>
      </c>
      <c r="F596" s="159" t="s">
        <v>4306</v>
      </c>
      <c r="H596" s="160">
        <v>1</v>
      </c>
      <c r="I596" s="161"/>
      <c r="L596" s="157"/>
      <c r="M596" s="162"/>
      <c r="T596" s="163"/>
      <c r="AT596" s="158" t="s">
        <v>189</v>
      </c>
      <c r="AU596" s="158" t="s">
        <v>88</v>
      </c>
      <c r="AV596" s="13" t="s">
        <v>88</v>
      </c>
      <c r="AW596" s="13" t="s">
        <v>41</v>
      </c>
      <c r="AX596" s="13" t="s">
        <v>79</v>
      </c>
      <c r="AY596" s="158" t="s">
        <v>178</v>
      </c>
    </row>
    <row r="597" spans="2:65" s="13" customFormat="1" ht="10.199999999999999">
      <c r="B597" s="157"/>
      <c r="D597" s="151" t="s">
        <v>189</v>
      </c>
      <c r="E597" s="158" t="s">
        <v>32</v>
      </c>
      <c r="F597" s="159" t="s">
        <v>4307</v>
      </c>
      <c r="H597" s="160">
        <v>1</v>
      </c>
      <c r="I597" s="161"/>
      <c r="L597" s="157"/>
      <c r="M597" s="162"/>
      <c r="T597" s="163"/>
      <c r="AT597" s="158" t="s">
        <v>189</v>
      </c>
      <c r="AU597" s="158" t="s">
        <v>88</v>
      </c>
      <c r="AV597" s="13" t="s">
        <v>88</v>
      </c>
      <c r="AW597" s="13" t="s">
        <v>41</v>
      </c>
      <c r="AX597" s="13" t="s">
        <v>79</v>
      </c>
      <c r="AY597" s="158" t="s">
        <v>178</v>
      </c>
    </row>
    <row r="598" spans="2:65" s="13" customFormat="1" ht="10.199999999999999">
      <c r="B598" s="157"/>
      <c r="D598" s="151" t="s">
        <v>189</v>
      </c>
      <c r="E598" s="158" t="s">
        <v>32</v>
      </c>
      <c r="F598" s="159" t="s">
        <v>4308</v>
      </c>
      <c r="H598" s="160">
        <v>1</v>
      </c>
      <c r="I598" s="161"/>
      <c r="L598" s="157"/>
      <c r="M598" s="162"/>
      <c r="T598" s="163"/>
      <c r="AT598" s="158" t="s">
        <v>189</v>
      </c>
      <c r="AU598" s="158" t="s">
        <v>88</v>
      </c>
      <c r="AV598" s="13" t="s">
        <v>88</v>
      </c>
      <c r="AW598" s="13" t="s">
        <v>41</v>
      </c>
      <c r="AX598" s="13" t="s">
        <v>79</v>
      </c>
      <c r="AY598" s="158" t="s">
        <v>178</v>
      </c>
    </row>
    <row r="599" spans="2:65" s="13" customFormat="1" ht="10.199999999999999">
      <c r="B599" s="157"/>
      <c r="D599" s="151" t="s">
        <v>189</v>
      </c>
      <c r="E599" s="158" t="s">
        <v>32</v>
      </c>
      <c r="F599" s="159" t="s">
        <v>4309</v>
      </c>
      <c r="H599" s="160">
        <v>1</v>
      </c>
      <c r="I599" s="161"/>
      <c r="L599" s="157"/>
      <c r="M599" s="162"/>
      <c r="T599" s="163"/>
      <c r="AT599" s="158" t="s">
        <v>189</v>
      </c>
      <c r="AU599" s="158" t="s">
        <v>88</v>
      </c>
      <c r="AV599" s="13" t="s">
        <v>88</v>
      </c>
      <c r="AW599" s="13" t="s">
        <v>41</v>
      </c>
      <c r="AX599" s="13" t="s">
        <v>79</v>
      </c>
      <c r="AY599" s="158" t="s">
        <v>178</v>
      </c>
    </row>
    <row r="600" spans="2:65" s="14" customFormat="1" ht="10.199999999999999">
      <c r="B600" s="164"/>
      <c r="D600" s="151" t="s">
        <v>189</v>
      </c>
      <c r="E600" s="165" t="s">
        <v>32</v>
      </c>
      <c r="F600" s="166" t="s">
        <v>192</v>
      </c>
      <c r="H600" s="167">
        <v>11</v>
      </c>
      <c r="I600" s="168"/>
      <c r="L600" s="164"/>
      <c r="M600" s="169"/>
      <c r="T600" s="170"/>
      <c r="AT600" s="165" t="s">
        <v>189</v>
      </c>
      <c r="AU600" s="165" t="s">
        <v>88</v>
      </c>
      <c r="AV600" s="14" t="s">
        <v>185</v>
      </c>
      <c r="AW600" s="14" t="s">
        <v>41</v>
      </c>
      <c r="AX600" s="14" t="s">
        <v>86</v>
      </c>
      <c r="AY600" s="165" t="s">
        <v>178</v>
      </c>
    </row>
    <row r="601" spans="2:65" s="1" customFormat="1" ht="24.15" customHeight="1">
      <c r="B601" s="34"/>
      <c r="C601" s="133" t="s">
        <v>669</v>
      </c>
      <c r="D601" s="133" t="s">
        <v>180</v>
      </c>
      <c r="E601" s="134" t="s">
        <v>755</v>
      </c>
      <c r="F601" s="135" t="s">
        <v>756</v>
      </c>
      <c r="G601" s="136" t="s">
        <v>202</v>
      </c>
      <c r="H601" s="137">
        <v>303</v>
      </c>
      <c r="I601" s="138"/>
      <c r="J601" s="139">
        <f>ROUND(I601*H601,2)</f>
        <v>0</v>
      </c>
      <c r="K601" s="135" t="s">
        <v>184</v>
      </c>
      <c r="L601" s="34"/>
      <c r="M601" s="140" t="s">
        <v>32</v>
      </c>
      <c r="N601" s="141" t="s">
        <v>50</v>
      </c>
      <c r="P601" s="142">
        <f>O601*H601</f>
        <v>0</v>
      </c>
      <c r="Q601" s="142">
        <v>0</v>
      </c>
      <c r="R601" s="142">
        <f>Q601*H601</f>
        <v>0</v>
      </c>
      <c r="S601" s="142">
        <v>0</v>
      </c>
      <c r="T601" s="143">
        <f>S601*H601</f>
        <v>0</v>
      </c>
      <c r="AR601" s="144" t="s">
        <v>185</v>
      </c>
      <c r="AT601" s="144" t="s">
        <v>180</v>
      </c>
      <c r="AU601" s="144" t="s">
        <v>88</v>
      </c>
      <c r="AY601" s="18" t="s">
        <v>178</v>
      </c>
      <c r="BE601" s="145">
        <f>IF(N601="základní",J601,0)</f>
        <v>0</v>
      </c>
      <c r="BF601" s="145">
        <f>IF(N601="snížená",J601,0)</f>
        <v>0</v>
      </c>
      <c r="BG601" s="145">
        <f>IF(N601="zákl. přenesená",J601,0)</f>
        <v>0</v>
      </c>
      <c r="BH601" s="145">
        <f>IF(N601="sníž. přenesená",J601,0)</f>
        <v>0</v>
      </c>
      <c r="BI601" s="145">
        <f>IF(N601="nulová",J601,0)</f>
        <v>0</v>
      </c>
      <c r="BJ601" s="18" t="s">
        <v>86</v>
      </c>
      <c r="BK601" s="145">
        <f>ROUND(I601*H601,2)</f>
        <v>0</v>
      </c>
      <c r="BL601" s="18" t="s">
        <v>185</v>
      </c>
      <c r="BM601" s="144" t="s">
        <v>4310</v>
      </c>
    </row>
    <row r="602" spans="2:65" s="1" customFormat="1" ht="10.199999999999999">
      <c r="B602" s="34"/>
      <c r="D602" s="146" t="s">
        <v>187</v>
      </c>
      <c r="F602" s="147" t="s">
        <v>758</v>
      </c>
      <c r="I602" s="148"/>
      <c r="L602" s="34"/>
      <c r="M602" s="149"/>
      <c r="T602" s="55"/>
      <c r="AT602" s="18" t="s">
        <v>187</v>
      </c>
      <c r="AU602" s="18" t="s">
        <v>88</v>
      </c>
    </row>
    <row r="603" spans="2:65" s="12" customFormat="1" ht="10.199999999999999">
      <c r="B603" s="150"/>
      <c r="D603" s="151" t="s">
        <v>189</v>
      </c>
      <c r="E603" s="152" t="s">
        <v>32</v>
      </c>
      <c r="F603" s="153" t="s">
        <v>2027</v>
      </c>
      <c r="H603" s="152" t="s">
        <v>32</v>
      </c>
      <c r="I603" s="154"/>
      <c r="L603" s="150"/>
      <c r="M603" s="155"/>
      <c r="T603" s="156"/>
      <c r="AT603" s="152" t="s">
        <v>189</v>
      </c>
      <c r="AU603" s="152" t="s">
        <v>88</v>
      </c>
      <c r="AV603" s="12" t="s">
        <v>86</v>
      </c>
      <c r="AW603" s="12" t="s">
        <v>41</v>
      </c>
      <c r="AX603" s="12" t="s">
        <v>79</v>
      </c>
      <c r="AY603" s="152" t="s">
        <v>178</v>
      </c>
    </row>
    <row r="604" spans="2:65" s="12" customFormat="1" ht="10.199999999999999">
      <c r="B604" s="150"/>
      <c r="D604" s="151" t="s">
        <v>189</v>
      </c>
      <c r="E604" s="152" t="s">
        <v>32</v>
      </c>
      <c r="F604" s="153" t="s">
        <v>3821</v>
      </c>
      <c r="H604" s="152" t="s">
        <v>32</v>
      </c>
      <c r="I604" s="154"/>
      <c r="L604" s="150"/>
      <c r="M604" s="155"/>
      <c r="T604" s="156"/>
      <c r="AT604" s="152" t="s">
        <v>189</v>
      </c>
      <c r="AU604" s="152" t="s">
        <v>88</v>
      </c>
      <c r="AV604" s="12" t="s">
        <v>86</v>
      </c>
      <c r="AW604" s="12" t="s">
        <v>41</v>
      </c>
      <c r="AX604" s="12" t="s">
        <v>79</v>
      </c>
      <c r="AY604" s="152" t="s">
        <v>178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4115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88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3" customFormat="1" ht="10.199999999999999">
      <c r="B606" s="157"/>
      <c r="D606" s="151" t="s">
        <v>189</v>
      </c>
      <c r="E606" s="158" t="s">
        <v>32</v>
      </c>
      <c r="F606" s="159" t="s">
        <v>4265</v>
      </c>
      <c r="H606" s="160">
        <v>303</v>
      </c>
      <c r="I606" s="161"/>
      <c r="L606" s="157"/>
      <c r="M606" s="162"/>
      <c r="T606" s="163"/>
      <c r="AT606" s="158" t="s">
        <v>189</v>
      </c>
      <c r="AU606" s="158" t="s">
        <v>88</v>
      </c>
      <c r="AV606" s="13" t="s">
        <v>88</v>
      </c>
      <c r="AW606" s="13" t="s">
        <v>41</v>
      </c>
      <c r="AX606" s="13" t="s">
        <v>79</v>
      </c>
      <c r="AY606" s="158" t="s">
        <v>178</v>
      </c>
    </row>
    <row r="607" spans="2:65" s="14" customFormat="1" ht="10.199999999999999">
      <c r="B607" s="164"/>
      <c r="D607" s="151" t="s">
        <v>189</v>
      </c>
      <c r="E607" s="165" t="s">
        <v>32</v>
      </c>
      <c r="F607" s="166" t="s">
        <v>192</v>
      </c>
      <c r="H607" s="167">
        <v>303</v>
      </c>
      <c r="I607" s="168"/>
      <c r="L607" s="164"/>
      <c r="M607" s="169"/>
      <c r="T607" s="170"/>
      <c r="AT607" s="165" t="s">
        <v>189</v>
      </c>
      <c r="AU607" s="165" t="s">
        <v>88</v>
      </c>
      <c r="AV607" s="14" t="s">
        <v>185</v>
      </c>
      <c r="AW607" s="14" t="s">
        <v>41</v>
      </c>
      <c r="AX607" s="14" t="s">
        <v>86</v>
      </c>
      <c r="AY607" s="165" t="s">
        <v>178</v>
      </c>
    </row>
    <row r="608" spans="2:65" s="1" customFormat="1" ht="24.15" customHeight="1">
      <c r="B608" s="34"/>
      <c r="C608" s="133" t="s">
        <v>676</v>
      </c>
      <c r="D608" s="133" t="s">
        <v>180</v>
      </c>
      <c r="E608" s="134" t="s">
        <v>1708</v>
      </c>
      <c r="F608" s="135" t="s">
        <v>1709</v>
      </c>
      <c r="G608" s="136" t="s">
        <v>219</v>
      </c>
      <c r="H608" s="137">
        <v>12</v>
      </c>
      <c r="I608" s="138"/>
      <c r="J608" s="139">
        <f>ROUND(I608*H608,2)</f>
        <v>0</v>
      </c>
      <c r="K608" s="135" t="s">
        <v>184</v>
      </c>
      <c r="L608" s="34"/>
      <c r="M608" s="140" t="s">
        <v>32</v>
      </c>
      <c r="N608" s="141" t="s">
        <v>50</v>
      </c>
      <c r="P608" s="142">
        <f>O608*H608</f>
        <v>0</v>
      </c>
      <c r="Q608" s="142">
        <v>0.41488999999999998</v>
      </c>
      <c r="R608" s="142">
        <f>Q608*H608</f>
        <v>4.9786799999999998</v>
      </c>
      <c r="S608" s="142">
        <v>0</v>
      </c>
      <c r="T608" s="143">
        <f>S608*H608</f>
        <v>0</v>
      </c>
      <c r="AR608" s="144" t="s">
        <v>185</v>
      </c>
      <c r="AT608" s="144" t="s">
        <v>180</v>
      </c>
      <c r="AU608" s="144" t="s">
        <v>88</v>
      </c>
      <c r="AY608" s="18" t="s">
        <v>178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8" t="s">
        <v>86</v>
      </c>
      <c r="BK608" s="145">
        <f>ROUND(I608*H608,2)</f>
        <v>0</v>
      </c>
      <c r="BL608" s="18" t="s">
        <v>185</v>
      </c>
      <c r="BM608" s="144" t="s">
        <v>4311</v>
      </c>
    </row>
    <row r="609" spans="2:65" s="1" customFormat="1" ht="10.199999999999999">
      <c r="B609" s="34"/>
      <c r="D609" s="146" t="s">
        <v>187</v>
      </c>
      <c r="F609" s="147" t="s">
        <v>1711</v>
      </c>
      <c r="I609" s="148"/>
      <c r="L609" s="34"/>
      <c r="M609" s="149"/>
      <c r="T609" s="55"/>
      <c r="AT609" s="18" t="s">
        <v>187</v>
      </c>
      <c r="AU609" s="18" t="s">
        <v>88</v>
      </c>
    </row>
    <row r="610" spans="2:65" s="12" customFormat="1" ht="10.199999999999999">
      <c r="B610" s="150"/>
      <c r="D610" s="151" t="s">
        <v>189</v>
      </c>
      <c r="E610" s="152" t="s">
        <v>32</v>
      </c>
      <c r="F610" s="153" t="s">
        <v>2027</v>
      </c>
      <c r="H610" s="152" t="s">
        <v>32</v>
      </c>
      <c r="I610" s="154"/>
      <c r="L610" s="150"/>
      <c r="M610" s="155"/>
      <c r="T610" s="156"/>
      <c r="AT610" s="152" t="s">
        <v>189</v>
      </c>
      <c r="AU610" s="152" t="s">
        <v>88</v>
      </c>
      <c r="AV610" s="12" t="s">
        <v>86</v>
      </c>
      <c r="AW610" s="12" t="s">
        <v>41</v>
      </c>
      <c r="AX610" s="12" t="s">
        <v>79</v>
      </c>
      <c r="AY610" s="152" t="s">
        <v>178</v>
      </c>
    </row>
    <row r="611" spans="2:65" s="12" customFormat="1" ht="10.199999999999999">
      <c r="B611" s="150"/>
      <c r="D611" s="151" t="s">
        <v>189</v>
      </c>
      <c r="E611" s="152" t="s">
        <v>32</v>
      </c>
      <c r="F611" s="153" t="s">
        <v>3821</v>
      </c>
      <c r="H611" s="152" t="s">
        <v>32</v>
      </c>
      <c r="I611" s="154"/>
      <c r="L611" s="150"/>
      <c r="M611" s="155"/>
      <c r="T611" s="156"/>
      <c r="AT611" s="152" t="s">
        <v>189</v>
      </c>
      <c r="AU611" s="152" t="s">
        <v>88</v>
      </c>
      <c r="AV611" s="12" t="s">
        <v>86</v>
      </c>
      <c r="AW611" s="12" t="s">
        <v>41</v>
      </c>
      <c r="AX611" s="12" t="s">
        <v>79</v>
      </c>
      <c r="AY611" s="152" t="s">
        <v>178</v>
      </c>
    </row>
    <row r="612" spans="2:65" s="12" customFormat="1" ht="10.199999999999999">
      <c r="B612" s="150"/>
      <c r="D612" s="151" t="s">
        <v>189</v>
      </c>
      <c r="E612" s="152" t="s">
        <v>32</v>
      </c>
      <c r="F612" s="153" t="s">
        <v>475</v>
      </c>
      <c r="H612" s="152" t="s">
        <v>32</v>
      </c>
      <c r="I612" s="154"/>
      <c r="L612" s="150"/>
      <c r="M612" s="155"/>
      <c r="T612" s="156"/>
      <c r="AT612" s="152" t="s">
        <v>189</v>
      </c>
      <c r="AU612" s="152" t="s">
        <v>88</v>
      </c>
      <c r="AV612" s="12" t="s">
        <v>86</v>
      </c>
      <c r="AW612" s="12" t="s">
        <v>41</v>
      </c>
      <c r="AX612" s="12" t="s">
        <v>79</v>
      </c>
      <c r="AY612" s="152" t="s">
        <v>178</v>
      </c>
    </row>
    <row r="613" spans="2:65" s="13" customFormat="1" ht="10.199999999999999">
      <c r="B613" s="157"/>
      <c r="D613" s="151" t="s">
        <v>189</v>
      </c>
      <c r="E613" s="158" t="s">
        <v>32</v>
      </c>
      <c r="F613" s="159" t="s">
        <v>4256</v>
      </c>
      <c r="H613" s="160">
        <v>12</v>
      </c>
      <c r="I613" s="161"/>
      <c r="L613" s="157"/>
      <c r="M613" s="162"/>
      <c r="T613" s="163"/>
      <c r="AT613" s="158" t="s">
        <v>189</v>
      </c>
      <c r="AU613" s="158" t="s">
        <v>88</v>
      </c>
      <c r="AV613" s="13" t="s">
        <v>88</v>
      </c>
      <c r="AW613" s="13" t="s">
        <v>41</v>
      </c>
      <c r="AX613" s="13" t="s">
        <v>79</v>
      </c>
      <c r="AY613" s="158" t="s">
        <v>178</v>
      </c>
    </row>
    <row r="614" spans="2:65" s="14" customFormat="1" ht="10.199999999999999">
      <c r="B614" s="164"/>
      <c r="D614" s="151" t="s">
        <v>189</v>
      </c>
      <c r="E614" s="165" t="s">
        <v>32</v>
      </c>
      <c r="F614" s="166" t="s">
        <v>192</v>
      </c>
      <c r="H614" s="167">
        <v>12</v>
      </c>
      <c r="I614" s="168"/>
      <c r="L614" s="164"/>
      <c r="M614" s="169"/>
      <c r="T614" s="170"/>
      <c r="AT614" s="165" t="s">
        <v>189</v>
      </c>
      <c r="AU614" s="165" t="s">
        <v>88</v>
      </c>
      <c r="AV614" s="14" t="s">
        <v>185</v>
      </c>
      <c r="AW614" s="14" t="s">
        <v>41</v>
      </c>
      <c r="AX614" s="14" t="s">
        <v>86</v>
      </c>
      <c r="AY614" s="165" t="s">
        <v>178</v>
      </c>
    </row>
    <row r="615" spans="2:65" s="1" customFormat="1" ht="21.75" customHeight="1">
      <c r="B615" s="34"/>
      <c r="C615" s="171" t="s">
        <v>681</v>
      </c>
      <c r="D615" s="171" t="s">
        <v>398</v>
      </c>
      <c r="E615" s="172" t="s">
        <v>2665</v>
      </c>
      <c r="F615" s="173" t="s">
        <v>2666</v>
      </c>
      <c r="G615" s="174" t="s">
        <v>219</v>
      </c>
      <c r="H615" s="175">
        <v>12.24</v>
      </c>
      <c r="I615" s="176"/>
      <c r="J615" s="177">
        <f>ROUND(I615*H615,2)</f>
        <v>0</v>
      </c>
      <c r="K615" s="173" t="s">
        <v>184</v>
      </c>
      <c r="L615" s="178"/>
      <c r="M615" s="179" t="s">
        <v>32</v>
      </c>
      <c r="N615" s="180" t="s">
        <v>50</v>
      </c>
      <c r="P615" s="142">
        <f>O615*H615</f>
        <v>0</v>
      </c>
      <c r="Q615" s="142">
        <v>1.6</v>
      </c>
      <c r="R615" s="142">
        <f>Q615*H615</f>
        <v>19.584000000000003</v>
      </c>
      <c r="S615" s="142">
        <v>0</v>
      </c>
      <c r="T615" s="143">
        <f>S615*H615</f>
        <v>0</v>
      </c>
      <c r="AR615" s="144" t="s">
        <v>241</v>
      </c>
      <c r="AT615" s="144" t="s">
        <v>398</v>
      </c>
      <c r="AU615" s="144" t="s">
        <v>88</v>
      </c>
      <c r="AY615" s="18" t="s">
        <v>178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8" t="s">
        <v>86</v>
      </c>
      <c r="BK615" s="145">
        <f>ROUND(I615*H615,2)</f>
        <v>0</v>
      </c>
      <c r="BL615" s="18" t="s">
        <v>185</v>
      </c>
      <c r="BM615" s="144" t="s">
        <v>4312</v>
      </c>
    </row>
    <row r="616" spans="2:65" s="13" customFormat="1" ht="10.199999999999999">
      <c r="B616" s="157"/>
      <c r="D616" s="151" t="s">
        <v>189</v>
      </c>
      <c r="F616" s="159" t="s">
        <v>3204</v>
      </c>
      <c r="H616" s="160">
        <v>12.24</v>
      </c>
      <c r="I616" s="161"/>
      <c r="L616" s="157"/>
      <c r="M616" s="162"/>
      <c r="T616" s="163"/>
      <c r="AT616" s="158" t="s">
        <v>189</v>
      </c>
      <c r="AU616" s="158" t="s">
        <v>88</v>
      </c>
      <c r="AV616" s="13" t="s">
        <v>88</v>
      </c>
      <c r="AW616" s="13" t="s">
        <v>4</v>
      </c>
      <c r="AX616" s="13" t="s">
        <v>86</v>
      </c>
      <c r="AY616" s="158" t="s">
        <v>178</v>
      </c>
    </row>
    <row r="617" spans="2:65" s="1" customFormat="1" ht="24.15" customHeight="1">
      <c r="B617" s="34"/>
      <c r="C617" s="171" t="s">
        <v>688</v>
      </c>
      <c r="D617" s="171" t="s">
        <v>398</v>
      </c>
      <c r="E617" s="172" t="s">
        <v>772</v>
      </c>
      <c r="F617" s="173" t="s">
        <v>773</v>
      </c>
      <c r="G617" s="174" t="s">
        <v>219</v>
      </c>
      <c r="H617" s="175">
        <v>12</v>
      </c>
      <c r="I617" s="176"/>
      <c r="J617" s="177">
        <f>ROUND(I617*H617,2)</f>
        <v>0</v>
      </c>
      <c r="K617" s="173" t="s">
        <v>184</v>
      </c>
      <c r="L617" s="178"/>
      <c r="M617" s="179" t="s">
        <v>32</v>
      </c>
      <c r="N617" s="180" t="s">
        <v>50</v>
      </c>
      <c r="P617" s="142">
        <f>O617*H617</f>
        <v>0</v>
      </c>
      <c r="Q617" s="142">
        <v>2E-3</v>
      </c>
      <c r="R617" s="142">
        <f>Q617*H617</f>
        <v>2.4E-2</v>
      </c>
      <c r="S617" s="142">
        <v>0</v>
      </c>
      <c r="T617" s="143">
        <f>S617*H617</f>
        <v>0</v>
      </c>
      <c r="AR617" s="144" t="s">
        <v>241</v>
      </c>
      <c r="AT617" s="144" t="s">
        <v>398</v>
      </c>
      <c r="AU617" s="144" t="s">
        <v>88</v>
      </c>
      <c r="AY617" s="18" t="s">
        <v>178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8" t="s">
        <v>86</v>
      </c>
      <c r="BK617" s="145">
        <f>ROUND(I617*H617,2)</f>
        <v>0</v>
      </c>
      <c r="BL617" s="18" t="s">
        <v>185</v>
      </c>
      <c r="BM617" s="144" t="s">
        <v>4313</v>
      </c>
    </row>
    <row r="618" spans="2:65" s="1" customFormat="1" ht="24.15" customHeight="1">
      <c r="B618" s="34"/>
      <c r="C618" s="133" t="s">
        <v>692</v>
      </c>
      <c r="D618" s="133" t="s">
        <v>180</v>
      </c>
      <c r="E618" s="134" t="s">
        <v>790</v>
      </c>
      <c r="F618" s="135" t="s">
        <v>791</v>
      </c>
      <c r="G618" s="136" t="s">
        <v>219</v>
      </c>
      <c r="H618" s="137">
        <v>7</v>
      </c>
      <c r="I618" s="138"/>
      <c r="J618" s="139">
        <f>ROUND(I618*H618,2)</f>
        <v>0</v>
      </c>
      <c r="K618" s="135" t="s">
        <v>184</v>
      </c>
      <c r="L618" s="34"/>
      <c r="M618" s="140" t="s">
        <v>32</v>
      </c>
      <c r="N618" s="141" t="s">
        <v>50</v>
      </c>
      <c r="P618" s="142">
        <f>O618*H618</f>
        <v>0</v>
      </c>
      <c r="Q618" s="142">
        <v>9.8899999999999995E-3</v>
      </c>
      <c r="R618" s="142">
        <f>Q618*H618</f>
        <v>6.923E-2</v>
      </c>
      <c r="S618" s="142">
        <v>0</v>
      </c>
      <c r="T618" s="143">
        <f>S618*H618</f>
        <v>0</v>
      </c>
      <c r="AR618" s="144" t="s">
        <v>185</v>
      </c>
      <c r="AT618" s="144" t="s">
        <v>180</v>
      </c>
      <c r="AU618" s="144" t="s">
        <v>88</v>
      </c>
      <c r="AY618" s="18" t="s">
        <v>178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86</v>
      </c>
      <c r="BK618" s="145">
        <f>ROUND(I618*H618,2)</f>
        <v>0</v>
      </c>
      <c r="BL618" s="18" t="s">
        <v>185</v>
      </c>
      <c r="BM618" s="144" t="s">
        <v>4314</v>
      </c>
    </row>
    <row r="619" spans="2:65" s="1" customFormat="1" ht="10.199999999999999">
      <c r="B619" s="34"/>
      <c r="D619" s="146" t="s">
        <v>187</v>
      </c>
      <c r="F619" s="147" t="s">
        <v>793</v>
      </c>
      <c r="I619" s="148"/>
      <c r="L619" s="34"/>
      <c r="M619" s="149"/>
      <c r="T619" s="55"/>
      <c r="AT619" s="18" t="s">
        <v>187</v>
      </c>
      <c r="AU619" s="18" t="s">
        <v>88</v>
      </c>
    </row>
    <row r="620" spans="2:65" s="12" customFormat="1" ht="10.199999999999999">
      <c r="B620" s="150"/>
      <c r="D620" s="151" t="s">
        <v>189</v>
      </c>
      <c r="E620" s="152" t="s">
        <v>32</v>
      </c>
      <c r="F620" s="153" t="s">
        <v>2027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88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2" customFormat="1" ht="10.199999999999999">
      <c r="B621" s="150"/>
      <c r="D621" s="151" t="s">
        <v>189</v>
      </c>
      <c r="E621" s="152" t="s">
        <v>32</v>
      </c>
      <c r="F621" s="153" t="s">
        <v>3821</v>
      </c>
      <c r="H621" s="152" t="s">
        <v>32</v>
      </c>
      <c r="I621" s="154"/>
      <c r="L621" s="150"/>
      <c r="M621" s="155"/>
      <c r="T621" s="156"/>
      <c r="AT621" s="152" t="s">
        <v>189</v>
      </c>
      <c r="AU621" s="152" t="s">
        <v>88</v>
      </c>
      <c r="AV621" s="12" t="s">
        <v>86</v>
      </c>
      <c r="AW621" s="12" t="s">
        <v>41</v>
      </c>
      <c r="AX621" s="12" t="s">
        <v>79</v>
      </c>
      <c r="AY621" s="152" t="s">
        <v>178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475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88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3" customFormat="1" ht="10.199999999999999">
      <c r="B623" s="157"/>
      <c r="D623" s="151" t="s">
        <v>189</v>
      </c>
      <c r="E623" s="158" t="s">
        <v>32</v>
      </c>
      <c r="F623" s="159" t="s">
        <v>4315</v>
      </c>
      <c r="H623" s="160">
        <v>1</v>
      </c>
      <c r="I623" s="161"/>
      <c r="L623" s="157"/>
      <c r="M623" s="162"/>
      <c r="T623" s="163"/>
      <c r="AT623" s="158" t="s">
        <v>189</v>
      </c>
      <c r="AU623" s="158" t="s">
        <v>88</v>
      </c>
      <c r="AV623" s="13" t="s">
        <v>88</v>
      </c>
      <c r="AW623" s="13" t="s">
        <v>41</v>
      </c>
      <c r="AX623" s="13" t="s">
        <v>79</v>
      </c>
      <c r="AY623" s="158" t="s">
        <v>178</v>
      </c>
    </row>
    <row r="624" spans="2:65" s="13" customFormat="1" ht="10.199999999999999">
      <c r="B624" s="157"/>
      <c r="D624" s="151" t="s">
        <v>189</v>
      </c>
      <c r="E624" s="158" t="s">
        <v>32</v>
      </c>
      <c r="F624" s="159" t="s">
        <v>4316</v>
      </c>
      <c r="H624" s="160">
        <v>1</v>
      </c>
      <c r="I624" s="161"/>
      <c r="L624" s="157"/>
      <c r="M624" s="162"/>
      <c r="T624" s="163"/>
      <c r="AT624" s="158" t="s">
        <v>189</v>
      </c>
      <c r="AU624" s="158" t="s">
        <v>88</v>
      </c>
      <c r="AV624" s="13" t="s">
        <v>88</v>
      </c>
      <c r="AW624" s="13" t="s">
        <v>41</v>
      </c>
      <c r="AX624" s="13" t="s">
        <v>79</v>
      </c>
      <c r="AY624" s="158" t="s">
        <v>178</v>
      </c>
    </row>
    <row r="625" spans="2:65" s="13" customFormat="1" ht="10.199999999999999">
      <c r="B625" s="157"/>
      <c r="D625" s="151" t="s">
        <v>189</v>
      </c>
      <c r="E625" s="158" t="s">
        <v>32</v>
      </c>
      <c r="F625" s="159" t="s">
        <v>4317</v>
      </c>
      <c r="H625" s="160">
        <v>1</v>
      </c>
      <c r="I625" s="161"/>
      <c r="L625" s="157"/>
      <c r="M625" s="162"/>
      <c r="T625" s="163"/>
      <c r="AT625" s="158" t="s">
        <v>189</v>
      </c>
      <c r="AU625" s="158" t="s">
        <v>88</v>
      </c>
      <c r="AV625" s="13" t="s">
        <v>88</v>
      </c>
      <c r="AW625" s="13" t="s">
        <v>41</v>
      </c>
      <c r="AX625" s="13" t="s">
        <v>79</v>
      </c>
      <c r="AY625" s="158" t="s">
        <v>178</v>
      </c>
    </row>
    <row r="626" spans="2:65" s="13" customFormat="1" ht="10.199999999999999">
      <c r="B626" s="157"/>
      <c r="D626" s="151" t="s">
        <v>189</v>
      </c>
      <c r="E626" s="158" t="s">
        <v>32</v>
      </c>
      <c r="F626" s="159" t="s">
        <v>4318</v>
      </c>
      <c r="H626" s="160">
        <v>1</v>
      </c>
      <c r="I626" s="161"/>
      <c r="L626" s="157"/>
      <c r="M626" s="162"/>
      <c r="T626" s="163"/>
      <c r="AT626" s="158" t="s">
        <v>189</v>
      </c>
      <c r="AU626" s="158" t="s">
        <v>88</v>
      </c>
      <c r="AV626" s="13" t="s">
        <v>88</v>
      </c>
      <c r="AW626" s="13" t="s">
        <v>41</v>
      </c>
      <c r="AX626" s="13" t="s">
        <v>79</v>
      </c>
      <c r="AY626" s="158" t="s">
        <v>178</v>
      </c>
    </row>
    <row r="627" spans="2:65" s="13" customFormat="1" ht="10.199999999999999">
      <c r="B627" s="157"/>
      <c r="D627" s="151" t="s">
        <v>189</v>
      </c>
      <c r="E627" s="158" t="s">
        <v>32</v>
      </c>
      <c r="F627" s="159" t="s">
        <v>4319</v>
      </c>
      <c r="H627" s="160">
        <v>1</v>
      </c>
      <c r="I627" s="161"/>
      <c r="L627" s="157"/>
      <c r="M627" s="162"/>
      <c r="T627" s="163"/>
      <c r="AT627" s="158" t="s">
        <v>189</v>
      </c>
      <c r="AU627" s="158" t="s">
        <v>88</v>
      </c>
      <c r="AV627" s="13" t="s">
        <v>88</v>
      </c>
      <c r="AW627" s="13" t="s">
        <v>41</v>
      </c>
      <c r="AX627" s="13" t="s">
        <v>79</v>
      </c>
      <c r="AY627" s="158" t="s">
        <v>178</v>
      </c>
    </row>
    <row r="628" spans="2:65" s="13" customFormat="1" ht="10.199999999999999">
      <c r="B628" s="157"/>
      <c r="D628" s="151" t="s">
        <v>189</v>
      </c>
      <c r="E628" s="158" t="s">
        <v>32</v>
      </c>
      <c r="F628" s="159" t="s">
        <v>4320</v>
      </c>
      <c r="H628" s="160">
        <v>1</v>
      </c>
      <c r="I628" s="161"/>
      <c r="L628" s="157"/>
      <c r="M628" s="162"/>
      <c r="T628" s="163"/>
      <c r="AT628" s="158" t="s">
        <v>189</v>
      </c>
      <c r="AU628" s="158" t="s">
        <v>88</v>
      </c>
      <c r="AV628" s="13" t="s">
        <v>88</v>
      </c>
      <c r="AW628" s="13" t="s">
        <v>41</v>
      </c>
      <c r="AX628" s="13" t="s">
        <v>79</v>
      </c>
      <c r="AY628" s="158" t="s">
        <v>178</v>
      </c>
    </row>
    <row r="629" spans="2:65" s="13" customFormat="1" ht="10.199999999999999">
      <c r="B629" s="157"/>
      <c r="D629" s="151" t="s">
        <v>189</v>
      </c>
      <c r="E629" s="158" t="s">
        <v>32</v>
      </c>
      <c r="F629" s="159" t="s">
        <v>4321</v>
      </c>
      <c r="H629" s="160">
        <v>1</v>
      </c>
      <c r="I629" s="161"/>
      <c r="L629" s="157"/>
      <c r="M629" s="162"/>
      <c r="T629" s="163"/>
      <c r="AT629" s="158" t="s">
        <v>189</v>
      </c>
      <c r="AU629" s="158" t="s">
        <v>88</v>
      </c>
      <c r="AV629" s="13" t="s">
        <v>88</v>
      </c>
      <c r="AW629" s="13" t="s">
        <v>41</v>
      </c>
      <c r="AX629" s="13" t="s">
        <v>79</v>
      </c>
      <c r="AY629" s="158" t="s">
        <v>178</v>
      </c>
    </row>
    <row r="630" spans="2:65" s="14" customFormat="1" ht="10.199999999999999">
      <c r="B630" s="164"/>
      <c r="D630" s="151" t="s">
        <v>189</v>
      </c>
      <c r="E630" s="165" t="s">
        <v>32</v>
      </c>
      <c r="F630" s="166" t="s">
        <v>192</v>
      </c>
      <c r="H630" s="167">
        <v>7</v>
      </c>
      <c r="I630" s="168"/>
      <c r="L630" s="164"/>
      <c r="M630" s="169"/>
      <c r="T630" s="170"/>
      <c r="AT630" s="165" t="s">
        <v>189</v>
      </c>
      <c r="AU630" s="165" t="s">
        <v>88</v>
      </c>
      <c r="AV630" s="14" t="s">
        <v>185</v>
      </c>
      <c r="AW630" s="14" t="s">
        <v>41</v>
      </c>
      <c r="AX630" s="14" t="s">
        <v>86</v>
      </c>
      <c r="AY630" s="165" t="s">
        <v>178</v>
      </c>
    </row>
    <row r="631" spans="2:65" s="1" customFormat="1" ht="16.5" customHeight="1">
      <c r="B631" s="34"/>
      <c r="C631" s="171" t="s">
        <v>700</v>
      </c>
      <c r="D631" s="171" t="s">
        <v>398</v>
      </c>
      <c r="E631" s="172" t="s">
        <v>796</v>
      </c>
      <c r="F631" s="173" t="s">
        <v>797</v>
      </c>
      <c r="G631" s="174" t="s">
        <v>219</v>
      </c>
      <c r="H631" s="175">
        <v>7.14</v>
      </c>
      <c r="I631" s="176"/>
      <c r="J631" s="177">
        <f>ROUND(I631*H631,2)</f>
        <v>0</v>
      </c>
      <c r="K631" s="173" t="s">
        <v>184</v>
      </c>
      <c r="L631" s="178"/>
      <c r="M631" s="179" t="s">
        <v>32</v>
      </c>
      <c r="N631" s="180" t="s">
        <v>50</v>
      </c>
      <c r="P631" s="142">
        <f>O631*H631</f>
        <v>0</v>
      </c>
      <c r="Q631" s="142">
        <v>0.26200000000000001</v>
      </c>
      <c r="R631" s="142">
        <f>Q631*H631</f>
        <v>1.8706799999999999</v>
      </c>
      <c r="S631" s="142">
        <v>0</v>
      </c>
      <c r="T631" s="143">
        <f>S631*H631</f>
        <v>0</v>
      </c>
      <c r="AR631" s="144" t="s">
        <v>241</v>
      </c>
      <c r="AT631" s="144" t="s">
        <v>398</v>
      </c>
      <c r="AU631" s="144" t="s">
        <v>88</v>
      </c>
      <c r="AY631" s="18" t="s">
        <v>178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86</v>
      </c>
      <c r="BK631" s="145">
        <f>ROUND(I631*H631,2)</f>
        <v>0</v>
      </c>
      <c r="BL631" s="18" t="s">
        <v>185</v>
      </c>
      <c r="BM631" s="144" t="s">
        <v>4322</v>
      </c>
    </row>
    <row r="632" spans="2:65" s="13" customFormat="1" ht="10.199999999999999">
      <c r="B632" s="157"/>
      <c r="D632" s="151" t="s">
        <v>189</v>
      </c>
      <c r="F632" s="159" t="s">
        <v>3783</v>
      </c>
      <c r="H632" s="160">
        <v>7.14</v>
      </c>
      <c r="I632" s="161"/>
      <c r="L632" s="157"/>
      <c r="M632" s="162"/>
      <c r="T632" s="163"/>
      <c r="AT632" s="158" t="s">
        <v>189</v>
      </c>
      <c r="AU632" s="158" t="s">
        <v>88</v>
      </c>
      <c r="AV632" s="13" t="s">
        <v>88</v>
      </c>
      <c r="AW632" s="13" t="s">
        <v>4</v>
      </c>
      <c r="AX632" s="13" t="s">
        <v>86</v>
      </c>
      <c r="AY632" s="158" t="s">
        <v>178</v>
      </c>
    </row>
    <row r="633" spans="2:65" s="1" customFormat="1" ht="24.15" customHeight="1">
      <c r="B633" s="34"/>
      <c r="C633" s="171" t="s">
        <v>704</v>
      </c>
      <c r="D633" s="171" t="s">
        <v>398</v>
      </c>
      <c r="E633" s="172" t="s">
        <v>772</v>
      </c>
      <c r="F633" s="173" t="s">
        <v>773</v>
      </c>
      <c r="G633" s="174" t="s">
        <v>219</v>
      </c>
      <c r="H633" s="175">
        <v>7</v>
      </c>
      <c r="I633" s="176"/>
      <c r="J633" s="177">
        <f>ROUND(I633*H633,2)</f>
        <v>0</v>
      </c>
      <c r="K633" s="173" t="s">
        <v>184</v>
      </c>
      <c r="L633" s="178"/>
      <c r="M633" s="179" t="s">
        <v>32</v>
      </c>
      <c r="N633" s="180" t="s">
        <v>50</v>
      </c>
      <c r="P633" s="142">
        <f>O633*H633</f>
        <v>0</v>
      </c>
      <c r="Q633" s="142">
        <v>2E-3</v>
      </c>
      <c r="R633" s="142">
        <f>Q633*H633</f>
        <v>1.4E-2</v>
      </c>
      <c r="S633" s="142">
        <v>0</v>
      </c>
      <c r="T633" s="143">
        <f>S633*H633</f>
        <v>0</v>
      </c>
      <c r="AR633" s="144" t="s">
        <v>241</v>
      </c>
      <c r="AT633" s="144" t="s">
        <v>398</v>
      </c>
      <c r="AU633" s="144" t="s">
        <v>88</v>
      </c>
      <c r="AY633" s="18" t="s">
        <v>178</v>
      </c>
      <c r="BE633" s="145">
        <f>IF(N633="základní",J633,0)</f>
        <v>0</v>
      </c>
      <c r="BF633" s="145">
        <f>IF(N633="snížená",J633,0)</f>
        <v>0</v>
      </c>
      <c r="BG633" s="145">
        <f>IF(N633="zákl. přenesená",J633,0)</f>
        <v>0</v>
      </c>
      <c r="BH633" s="145">
        <f>IF(N633="sníž. přenesená",J633,0)</f>
        <v>0</v>
      </c>
      <c r="BI633" s="145">
        <f>IF(N633="nulová",J633,0)</f>
        <v>0</v>
      </c>
      <c r="BJ633" s="18" t="s">
        <v>86</v>
      </c>
      <c r="BK633" s="145">
        <f>ROUND(I633*H633,2)</f>
        <v>0</v>
      </c>
      <c r="BL633" s="18" t="s">
        <v>185</v>
      </c>
      <c r="BM633" s="144" t="s">
        <v>4323</v>
      </c>
    </row>
    <row r="634" spans="2:65" s="1" customFormat="1" ht="24.15" customHeight="1">
      <c r="B634" s="34"/>
      <c r="C634" s="133" t="s">
        <v>709</v>
      </c>
      <c r="D634" s="133" t="s">
        <v>180</v>
      </c>
      <c r="E634" s="134" t="s">
        <v>1723</v>
      </c>
      <c r="F634" s="135" t="s">
        <v>1724</v>
      </c>
      <c r="G634" s="136" t="s">
        <v>219</v>
      </c>
      <c r="H634" s="137">
        <v>8</v>
      </c>
      <c r="I634" s="138"/>
      <c r="J634" s="139">
        <f>ROUND(I634*H634,2)</f>
        <v>0</v>
      </c>
      <c r="K634" s="135" t="s">
        <v>184</v>
      </c>
      <c r="L634" s="34"/>
      <c r="M634" s="140" t="s">
        <v>32</v>
      </c>
      <c r="N634" s="141" t="s">
        <v>50</v>
      </c>
      <c r="P634" s="142">
        <f>O634*H634</f>
        <v>0</v>
      </c>
      <c r="Q634" s="142">
        <v>9.8899999999999995E-3</v>
      </c>
      <c r="R634" s="142">
        <f>Q634*H634</f>
        <v>7.9119999999999996E-2</v>
      </c>
      <c r="S634" s="142">
        <v>0</v>
      </c>
      <c r="T634" s="143">
        <f>S634*H634</f>
        <v>0</v>
      </c>
      <c r="AR634" s="144" t="s">
        <v>185</v>
      </c>
      <c r="AT634" s="144" t="s">
        <v>180</v>
      </c>
      <c r="AU634" s="144" t="s">
        <v>88</v>
      </c>
      <c r="AY634" s="18" t="s">
        <v>178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86</v>
      </c>
      <c r="BK634" s="145">
        <f>ROUND(I634*H634,2)</f>
        <v>0</v>
      </c>
      <c r="BL634" s="18" t="s">
        <v>185</v>
      </c>
      <c r="BM634" s="144" t="s">
        <v>4324</v>
      </c>
    </row>
    <row r="635" spans="2:65" s="1" customFormat="1" ht="10.199999999999999">
      <c r="B635" s="34"/>
      <c r="D635" s="146" t="s">
        <v>187</v>
      </c>
      <c r="F635" s="147" t="s">
        <v>1726</v>
      </c>
      <c r="I635" s="148"/>
      <c r="L635" s="34"/>
      <c r="M635" s="149"/>
      <c r="T635" s="55"/>
      <c r="AT635" s="18" t="s">
        <v>187</v>
      </c>
      <c r="AU635" s="18" t="s">
        <v>88</v>
      </c>
    </row>
    <row r="636" spans="2:65" s="12" customFormat="1" ht="10.199999999999999">
      <c r="B636" s="150"/>
      <c r="D636" s="151" t="s">
        <v>189</v>
      </c>
      <c r="E636" s="152" t="s">
        <v>32</v>
      </c>
      <c r="F636" s="153" t="s">
        <v>2027</v>
      </c>
      <c r="H636" s="152" t="s">
        <v>32</v>
      </c>
      <c r="I636" s="154"/>
      <c r="L636" s="150"/>
      <c r="M636" s="155"/>
      <c r="T636" s="156"/>
      <c r="AT636" s="152" t="s">
        <v>189</v>
      </c>
      <c r="AU636" s="152" t="s">
        <v>88</v>
      </c>
      <c r="AV636" s="12" t="s">
        <v>86</v>
      </c>
      <c r="AW636" s="12" t="s">
        <v>41</v>
      </c>
      <c r="AX636" s="12" t="s">
        <v>79</v>
      </c>
      <c r="AY636" s="152" t="s">
        <v>178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3821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88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475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88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3" customFormat="1" ht="10.199999999999999">
      <c r="B639" s="157"/>
      <c r="D639" s="151" t="s">
        <v>189</v>
      </c>
      <c r="E639" s="158" t="s">
        <v>32</v>
      </c>
      <c r="F639" s="159" t="s">
        <v>4325</v>
      </c>
      <c r="H639" s="160">
        <v>3</v>
      </c>
      <c r="I639" s="161"/>
      <c r="L639" s="157"/>
      <c r="M639" s="162"/>
      <c r="T639" s="163"/>
      <c r="AT639" s="158" t="s">
        <v>189</v>
      </c>
      <c r="AU639" s="158" t="s">
        <v>88</v>
      </c>
      <c r="AV639" s="13" t="s">
        <v>88</v>
      </c>
      <c r="AW639" s="13" t="s">
        <v>41</v>
      </c>
      <c r="AX639" s="13" t="s">
        <v>79</v>
      </c>
      <c r="AY639" s="158" t="s">
        <v>178</v>
      </c>
    </row>
    <row r="640" spans="2:65" s="13" customFormat="1" ht="10.199999999999999">
      <c r="B640" s="157"/>
      <c r="D640" s="151" t="s">
        <v>189</v>
      </c>
      <c r="E640" s="158" t="s">
        <v>32</v>
      </c>
      <c r="F640" s="159" t="s">
        <v>4326</v>
      </c>
      <c r="H640" s="160">
        <v>1</v>
      </c>
      <c r="I640" s="161"/>
      <c r="L640" s="157"/>
      <c r="M640" s="162"/>
      <c r="T640" s="163"/>
      <c r="AT640" s="158" t="s">
        <v>189</v>
      </c>
      <c r="AU640" s="158" t="s">
        <v>88</v>
      </c>
      <c r="AV640" s="13" t="s">
        <v>88</v>
      </c>
      <c r="AW640" s="13" t="s">
        <v>41</v>
      </c>
      <c r="AX640" s="13" t="s">
        <v>79</v>
      </c>
      <c r="AY640" s="158" t="s">
        <v>178</v>
      </c>
    </row>
    <row r="641" spans="2:65" s="13" customFormat="1" ht="10.199999999999999">
      <c r="B641" s="157"/>
      <c r="D641" s="151" t="s">
        <v>189</v>
      </c>
      <c r="E641" s="158" t="s">
        <v>32</v>
      </c>
      <c r="F641" s="159" t="s">
        <v>4327</v>
      </c>
      <c r="H641" s="160">
        <v>1</v>
      </c>
      <c r="I641" s="161"/>
      <c r="L641" s="157"/>
      <c r="M641" s="162"/>
      <c r="T641" s="163"/>
      <c r="AT641" s="158" t="s">
        <v>189</v>
      </c>
      <c r="AU641" s="158" t="s">
        <v>88</v>
      </c>
      <c r="AV641" s="13" t="s">
        <v>88</v>
      </c>
      <c r="AW641" s="13" t="s">
        <v>41</v>
      </c>
      <c r="AX641" s="13" t="s">
        <v>79</v>
      </c>
      <c r="AY641" s="158" t="s">
        <v>178</v>
      </c>
    </row>
    <row r="642" spans="2:65" s="13" customFormat="1" ht="10.199999999999999">
      <c r="B642" s="157"/>
      <c r="D642" s="151" t="s">
        <v>189</v>
      </c>
      <c r="E642" s="158" t="s">
        <v>32</v>
      </c>
      <c r="F642" s="159" t="s">
        <v>4328</v>
      </c>
      <c r="H642" s="160">
        <v>1</v>
      </c>
      <c r="I642" s="161"/>
      <c r="L642" s="157"/>
      <c r="M642" s="162"/>
      <c r="T642" s="163"/>
      <c r="AT642" s="158" t="s">
        <v>189</v>
      </c>
      <c r="AU642" s="158" t="s">
        <v>88</v>
      </c>
      <c r="AV642" s="13" t="s">
        <v>88</v>
      </c>
      <c r="AW642" s="13" t="s">
        <v>41</v>
      </c>
      <c r="AX642" s="13" t="s">
        <v>79</v>
      </c>
      <c r="AY642" s="158" t="s">
        <v>178</v>
      </c>
    </row>
    <row r="643" spans="2:65" s="13" customFormat="1" ht="10.199999999999999">
      <c r="B643" s="157"/>
      <c r="D643" s="151" t="s">
        <v>189</v>
      </c>
      <c r="E643" s="158" t="s">
        <v>32</v>
      </c>
      <c r="F643" s="159" t="s">
        <v>4329</v>
      </c>
      <c r="H643" s="160">
        <v>1</v>
      </c>
      <c r="I643" s="161"/>
      <c r="L643" s="157"/>
      <c r="M643" s="162"/>
      <c r="T643" s="163"/>
      <c r="AT643" s="158" t="s">
        <v>189</v>
      </c>
      <c r="AU643" s="158" t="s">
        <v>88</v>
      </c>
      <c r="AV643" s="13" t="s">
        <v>88</v>
      </c>
      <c r="AW643" s="13" t="s">
        <v>41</v>
      </c>
      <c r="AX643" s="13" t="s">
        <v>79</v>
      </c>
      <c r="AY643" s="158" t="s">
        <v>178</v>
      </c>
    </row>
    <row r="644" spans="2:65" s="13" customFormat="1" ht="10.199999999999999">
      <c r="B644" s="157"/>
      <c r="D644" s="151" t="s">
        <v>189</v>
      </c>
      <c r="E644" s="158" t="s">
        <v>32</v>
      </c>
      <c r="F644" s="159" t="s">
        <v>4330</v>
      </c>
      <c r="H644" s="160">
        <v>1</v>
      </c>
      <c r="I644" s="161"/>
      <c r="L644" s="157"/>
      <c r="M644" s="162"/>
      <c r="T644" s="163"/>
      <c r="AT644" s="158" t="s">
        <v>189</v>
      </c>
      <c r="AU644" s="158" t="s">
        <v>88</v>
      </c>
      <c r="AV644" s="13" t="s">
        <v>88</v>
      </c>
      <c r="AW644" s="13" t="s">
        <v>41</v>
      </c>
      <c r="AX644" s="13" t="s">
        <v>79</v>
      </c>
      <c r="AY644" s="158" t="s">
        <v>178</v>
      </c>
    </row>
    <row r="645" spans="2:65" s="14" customFormat="1" ht="10.199999999999999">
      <c r="B645" s="164"/>
      <c r="D645" s="151" t="s">
        <v>189</v>
      </c>
      <c r="E645" s="165" t="s">
        <v>32</v>
      </c>
      <c r="F645" s="166" t="s">
        <v>192</v>
      </c>
      <c r="H645" s="167">
        <v>8</v>
      </c>
      <c r="I645" s="168"/>
      <c r="L645" s="164"/>
      <c r="M645" s="169"/>
      <c r="T645" s="170"/>
      <c r="AT645" s="165" t="s">
        <v>189</v>
      </c>
      <c r="AU645" s="165" t="s">
        <v>88</v>
      </c>
      <c r="AV645" s="14" t="s">
        <v>185</v>
      </c>
      <c r="AW645" s="14" t="s">
        <v>41</v>
      </c>
      <c r="AX645" s="14" t="s">
        <v>86</v>
      </c>
      <c r="AY645" s="165" t="s">
        <v>178</v>
      </c>
    </row>
    <row r="646" spans="2:65" s="1" customFormat="1" ht="16.5" customHeight="1">
      <c r="B646" s="34"/>
      <c r="C646" s="171" t="s">
        <v>713</v>
      </c>
      <c r="D646" s="171" t="s">
        <v>398</v>
      </c>
      <c r="E646" s="172" t="s">
        <v>1732</v>
      </c>
      <c r="F646" s="173" t="s">
        <v>1733</v>
      </c>
      <c r="G646" s="174" t="s">
        <v>219</v>
      </c>
      <c r="H646" s="175">
        <v>8.16</v>
      </c>
      <c r="I646" s="176"/>
      <c r="J646" s="177">
        <f>ROUND(I646*H646,2)</f>
        <v>0</v>
      </c>
      <c r="K646" s="173" t="s">
        <v>184</v>
      </c>
      <c r="L646" s="178"/>
      <c r="M646" s="179" t="s">
        <v>32</v>
      </c>
      <c r="N646" s="180" t="s">
        <v>50</v>
      </c>
      <c r="P646" s="142">
        <f>O646*H646</f>
        <v>0</v>
      </c>
      <c r="Q646" s="142">
        <v>0.52600000000000002</v>
      </c>
      <c r="R646" s="142">
        <f>Q646*H646</f>
        <v>4.29216</v>
      </c>
      <c r="S646" s="142">
        <v>0</v>
      </c>
      <c r="T646" s="143">
        <f>S646*H646</f>
        <v>0</v>
      </c>
      <c r="AR646" s="144" t="s">
        <v>241</v>
      </c>
      <c r="AT646" s="144" t="s">
        <v>398</v>
      </c>
      <c r="AU646" s="144" t="s">
        <v>88</v>
      </c>
      <c r="AY646" s="18" t="s">
        <v>178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8" t="s">
        <v>86</v>
      </c>
      <c r="BK646" s="145">
        <f>ROUND(I646*H646,2)</f>
        <v>0</v>
      </c>
      <c r="BL646" s="18" t="s">
        <v>185</v>
      </c>
      <c r="BM646" s="144" t="s">
        <v>4331</v>
      </c>
    </row>
    <row r="647" spans="2:65" s="13" customFormat="1" ht="10.199999999999999">
      <c r="B647" s="157"/>
      <c r="D647" s="151" t="s">
        <v>189</v>
      </c>
      <c r="F647" s="159" t="s">
        <v>3791</v>
      </c>
      <c r="H647" s="160">
        <v>8.16</v>
      </c>
      <c r="I647" s="161"/>
      <c r="L647" s="157"/>
      <c r="M647" s="162"/>
      <c r="T647" s="163"/>
      <c r="AT647" s="158" t="s">
        <v>189</v>
      </c>
      <c r="AU647" s="158" t="s">
        <v>88</v>
      </c>
      <c r="AV647" s="13" t="s">
        <v>88</v>
      </c>
      <c r="AW647" s="13" t="s">
        <v>4</v>
      </c>
      <c r="AX647" s="13" t="s">
        <v>86</v>
      </c>
      <c r="AY647" s="158" t="s">
        <v>178</v>
      </c>
    </row>
    <row r="648" spans="2:65" s="1" customFormat="1" ht="24.15" customHeight="1">
      <c r="B648" s="34"/>
      <c r="C648" s="171" t="s">
        <v>723</v>
      </c>
      <c r="D648" s="171" t="s">
        <v>398</v>
      </c>
      <c r="E648" s="172" t="s">
        <v>772</v>
      </c>
      <c r="F648" s="173" t="s">
        <v>773</v>
      </c>
      <c r="G648" s="174" t="s">
        <v>219</v>
      </c>
      <c r="H648" s="175">
        <v>8</v>
      </c>
      <c r="I648" s="176"/>
      <c r="J648" s="177">
        <f>ROUND(I648*H648,2)</f>
        <v>0</v>
      </c>
      <c r="K648" s="173" t="s">
        <v>184</v>
      </c>
      <c r="L648" s="178"/>
      <c r="M648" s="179" t="s">
        <v>32</v>
      </c>
      <c r="N648" s="180" t="s">
        <v>50</v>
      </c>
      <c r="P648" s="142">
        <f>O648*H648</f>
        <v>0</v>
      </c>
      <c r="Q648" s="142">
        <v>2E-3</v>
      </c>
      <c r="R648" s="142">
        <f>Q648*H648</f>
        <v>1.6E-2</v>
      </c>
      <c r="S648" s="142">
        <v>0</v>
      </c>
      <c r="T648" s="143">
        <f>S648*H648</f>
        <v>0</v>
      </c>
      <c r="AR648" s="144" t="s">
        <v>241</v>
      </c>
      <c r="AT648" s="144" t="s">
        <v>398</v>
      </c>
      <c r="AU648" s="144" t="s">
        <v>88</v>
      </c>
      <c r="AY648" s="18" t="s">
        <v>178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8" t="s">
        <v>86</v>
      </c>
      <c r="BK648" s="145">
        <f>ROUND(I648*H648,2)</f>
        <v>0</v>
      </c>
      <c r="BL648" s="18" t="s">
        <v>185</v>
      </c>
      <c r="BM648" s="144" t="s">
        <v>4332</v>
      </c>
    </row>
    <row r="649" spans="2:65" s="1" customFormat="1" ht="24.15" customHeight="1">
      <c r="B649" s="34"/>
      <c r="C649" s="133" t="s">
        <v>727</v>
      </c>
      <c r="D649" s="133" t="s">
        <v>180</v>
      </c>
      <c r="E649" s="134" t="s">
        <v>816</v>
      </c>
      <c r="F649" s="135" t="s">
        <v>817</v>
      </c>
      <c r="G649" s="136" t="s">
        <v>219</v>
      </c>
      <c r="H649" s="137">
        <v>12</v>
      </c>
      <c r="I649" s="138"/>
      <c r="J649" s="139">
        <f>ROUND(I649*H649,2)</f>
        <v>0</v>
      </c>
      <c r="K649" s="135" t="s">
        <v>184</v>
      </c>
      <c r="L649" s="34"/>
      <c r="M649" s="140" t="s">
        <v>32</v>
      </c>
      <c r="N649" s="141" t="s">
        <v>50</v>
      </c>
      <c r="P649" s="142">
        <f>O649*H649</f>
        <v>0</v>
      </c>
      <c r="Q649" s="142">
        <v>1.218E-2</v>
      </c>
      <c r="R649" s="142">
        <f>Q649*H649</f>
        <v>0.14616000000000001</v>
      </c>
      <c r="S649" s="142">
        <v>0</v>
      </c>
      <c r="T649" s="143">
        <f>S649*H649</f>
        <v>0</v>
      </c>
      <c r="AR649" s="144" t="s">
        <v>185</v>
      </c>
      <c r="AT649" s="144" t="s">
        <v>180</v>
      </c>
      <c r="AU649" s="144" t="s">
        <v>88</v>
      </c>
      <c r="AY649" s="18" t="s">
        <v>178</v>
      </c>
      <c r="BE649" s="145">
        <f>IF(N649="základní",J649,0)</f>
        <v>0</v>
      </c>
      <c r="BF649" s="145">
        <f>IF(N649="snížená",J649,0)</f>
        <v>0</v>
      </c>
      <c r="BG649" s="145">
        <f>IF(N649="zákl. přenesená",J649,0)</f>
        <v>0</v>
      </c>
      <c r="BH649" s="145">
        <f>IF(N649="sníž. přenesená",J649,0)</f>
        <v>0</v>
      </c>
      <c r="BI649" s="145">
        <f>IF(N649="nulová",J649,0)</f>
        <v>0</v>
      </c>
      <c r="BJ649" s="18" t="s">
        <v>86</v>
      </c>
      <c r="BK649" s="145">
        <f>ROUND(I649*H649,2)</f>
        <v>0</v>
      </c>
      <c r="BL649" s="18" t="s">
        <v>185</v>
      </c>
      <c r="BM649" s="144" t="s">
        <v>4333</v>
      </c>
    </row>
    <row r="650" spans="2:65" s="1" customFormat="1" ht="10.199999999999999">
      <c r="B650" s="34"/>
      <c r="D650" s="146" t="s">
        <v>187</v>
      </c>
      <c r="F650" s="147" t="s">
        <v>819</v>
      </c>
      <c r="I650" s="148"/>
      <c r="L650" s="34"/>
      <c r="M650" s="149"/>
      <c r="T650" s="55"/>
      <c r="AT650" s="18" t="s">
        <v>187</v>
      </c>
      <c r="AU650" s="18" t="s">
        <v>88</v>
      </c>
    </row>
    <row r="651" spans="2:65" s="12" customFormat="1" ht="10.199999999999999">
      <c r="B651" s="150"/>
      <c r="D651" s="151" t="s">
        <v>189</v>
      </c>
      <c r="E651" s="152" t="s">
        <v>32</v>
      </c>
      <c r="F651" s="153" t="s">
        <v>2027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88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2" customFormat="1" ht="10.199999999999999">
      <c r="B652" s="150"/>
      <c r="D652" s="151" t="s">
        <v>189</v>
      </c>
      <c r="E652" s="152" t="s">
        <v>32</v>
      </c>
      <c r="F652" s="153" t="s">
        <v>3821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88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2" customFormat="1" ht="10.199999999999999">
      <c r="B653" s="150"/>
      <c r="D653" s="151" t="s">
        <v>189</v>
      </c>
      <c r="E653" s="152" t="s">
        <v>32</v>
      </c>
      <c r="F653" s="153" t="s">
        <v>475</v>
      </c>
      <c r="H653" s="152" t="s">
        <v>32</v>
      </c>
      <c r="I653" s="154"/>
      <c r="L653" s="150"/>
      <c r="M653" s="155"/>
      <c r="T653" s="156"/>
      <c r="AT653" s="152" t="s">
        <v>189</v>
      </c>
      <c r="AU653" s="152" t="s">
        <v>88</v>
      </c>
      <c r="AV653" s="12" t="s">
        <v>86</v>
      </c>
      <c r="AW653" s="12" t="s">
        <v>41</v>
      </c>
      <c r="AX653" s="12" t="s">
        <v>79</v>
      </c>
      <c r="AY653" s="152" t="s">
        <v>178</v>
      </c>
    </row>
    <row r="654" spans="2:65" s="13" customFormat="1" ht="10.199999999999999">
      <c r="B654" s="157"/>
      <c r="D654" s="151" t="s">
        <v>189</v>
      </c>
      <c r="E654" s="158" t="s">
        <v>32</v>
      </c>
      <c r="F654" s="159" t="s">
        <v>4256</v>
      </c>
      <c r="H654" s="160">
        <v>12</v>
      </c>
      <c r="I654" s="161"/>
      <c r="L654" s="157"/>
      <c r="M654" s="162"/>
      <c r="T654" s="163"/>
      <c r="AT654" s="158" t="s">
        <v>189</v>
      </c>
      <c r="AU654" s="158" t="s">
        <v>88</v>
      </c>
      <c r="AV654" s="13" t="s">
        <v>88</v>
      </c>
      <c r="AW654" s="13" t="s">
        <v>41</v>
      </c>
      <c r="AX654" s="13" t="s">
        <v>79</v>
      </c>
      <c r="AY654" s="158" t="s">
        <v>178</v>
      </c>
    </row>
    <row r="655" spans="2:65" s="14" customFormat="1" ht="10.199999999999999">
      <c r="B655" s="164"/>
      <c r="D655" s="151" t="s">
        <v>189</v>
      </c>
      <c r="E655" s="165" t="s">
        <v>32</v>
      </c>
      <c r="F655" s="166" t="s">
        <v>192</v>
      </c>
      <c r="H655" s="167">
        <v>12</v>
      </c>
      <c r="I655" s="168"/>
      <c r="L655" s="164"/>
      <c r="M655" s="169"/>
      <c r="T655" s="170"/>
      <c r="AT655" s="165" t="s">
        <v>189</v>
      </c>
      <c r="AU655" s="165" t="s">
        <v>88</v>
      </c>
      <c r="AV655" s="14" t="s">
        <v>185</v>
      </c>
      <c r="AW655" s="14" t="s">
        <v>41</v>
      </c>
      <c r="AX655" s="14" t="s">
        <v>86</v>
      </c>
      <c r="AY655" s="165" t="s">
        <v>178</v>
      </c>
    </row>
    <row r="656" spans="2:65" s="1" customFormat="1" ht="24.15" customHeight="1">
      <c r="B656" s="34"/>
      <c r="C656" s="171" t="s">
        <v>733</v>
      </c>
      <c r="D656" s="171" t="s">
        <v>398</v>
      </c>
      <c r="E656" s="172" t="s">
        <v>821</v>
      </c>
      <c r="F656" s="173" t="s">
        <v>822</v>
      </c>
      <c r="G656" s="174" t="s">
        <v>219</v>
      </c>
      <c r="H656" s="175">
        <v>12.24</v>
      </c>
      <c r="I656" s="176"/>
      <c r="J656" s="177">
        <f>ROUND(I656*H656,2)</f>
        <v>0</v>
      </c>
      <c r="K656" s="173" t="s">
        <v>184</v>
      </c>
      <c r="L656" s="178"/>
      <c r="M656" s="179" t="s">
        <v>32</v>
      </c>
      <c r="N656" s="180" t="s">
        <v>50</v>
      </c>
      <c r="P656" s="142">
        <f>O656*H656</f>
        <v>0</v>
      </c>
      <c r="Q656" s="142">
        <v>0.58499999999999996</v>
      </c>
      <c r="R656" s="142">
        <f>Q656*H656</f>
        <v>7.1604000000000001</v>
      </c>
      <c r="S656" s="142">
        <v>0</v>
      </c>
      <c r="T656" s="143">
        <f>S656*H656</f>
        <v>0</v>
      </c>
      <c r="AR656" s="144" t="s">
        <v>241</v>
      </c>
      <c r="AT656" s="144" t="s">
        <v>398</v>
      </c>
      <c r="AU656" s="144" t="s">
        <v>88</v>
      </c>
      <c r="AY656" s="18" t="s">
        <v>178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18" t="s">
        <v>86</v>
      </c>
      <c r="BK656" s="145">
        <f>ROUND(I656*H656,2)</f>
        <v>0</v>
      </c>
      <c r="BL656" s="18" t="s">
        <v>185</v>
      </c>
      <c r="BM656" s="144" t="s">
        <v>4334</v>
      </c>
    </row>
    <row r="657" spans="2:65" s="13" customFormat="1" ht="10.199999999999999">
      <c r="B657" s="157"/>
      <c r="D657" s="151" t="s">
        <v>189</v>
      </c>
      <c r="F657" s="159" t="s">
        <v>3204</v>
      </c>
      <c r="H657" s="160">
        <v>12.24</v>
      </c>
      <c r="I657" s="161"/>
      <c r="L657" s="157"/>
      <c r="M657" s="162"/>
      <c r="T657" s="163"/>
      <c r="AT657" s="158" t="s">
        <v>189</v>
      </c>
      <c r="AU657" s="158" t="s">
        <v>88</v>
      </c>
      <c r="AV657" s="13" t="s">
        <v>88</v>
      </c>
      <c r="AW657" s="13" t="s">
        <v>4</v>
      </c>
      <c r="AX657" s="13" t="s">
        <v>86</v>
      </c>
      <c r="AY657" s="158" t="s">
        <v>178</v>
      </c>
    </row>
    <row r="658" spans="2:65" s="1" customFormat="1" ht="33" customHeight="1">
      <c r="B658" s="34"/>
      <c r="C658" s="133" t="s">
        <v>737</v>
      </c>
      <c r="D658" s="133" t="s">
        <v>180</v>
      </c>
      <c r="E658" s="134" t="s">
        <v>4052</v>
      </c>
      <c r="F658" s="135" t="s">
        <v>4053</v>
      </c>
      <c r="G658" s="136" t="s">
        <v>202</v>
      </c>
      <c r="H658" s="137">
        <v>12</v>
      </c>
      <c r="I658" s="138"/>
      <c r="J658" s="139">
        <f>ROUND(I658*H658,2)</f>
        <v>0</v>
      </c>
      <c r="K658" s="135" t="s">
        <v>376</v>
      </c>
      <c r="L658" s="34"/>
      <c r="M658" s="140" t="s">
        <v>32</v>
      </c>
      <c r="N658" s="141" t="s">
        <v>50</v>
      </c>
      <c r="P658" s="142">
        <f>O658*H658</f>
        <v>0</v>
      </c>
      <c r="Q658" s="142">
        <v>0.18226999999999999</v>
      </c>
      <c r="R658" s="142">
        <f>Q658*H658</f>
        <v>2.1872400000000001</v>
      </c>
      <c r="S658" s="142">
        <v>0</v>
      </c>
      <c r="T658" s="143">
        <f>S658*H658</f>
        <v>0</v>
      </c>
      <c r="AR658" s="144" t="s">
        <v>185</v>
      </c>
      <c r="AT658" s="144" t="s">
        <v>180</v>
      </c>
      <c r="AU658" s="144" t="s">
        <v>88</v>
      </c>
      <c r="AY658" s="18" t="s">
        <v>178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8" t="s">
        <v>86</v>
      </c>
      <c r="BK658" s="145">
        <f>ROUND(I658*H658,2)</f>
        <v>0</v>
      </c>
      <c r="BL658" s="18" t="s">
        <v>185</v>
      </c>
      <c r="BM658" s="144" t="s">
        <v>4335</v>
      </c>
    </row>
    <row r="659" spans="2:65" s="12" customFormat="1" ht="10.199999999999999">
      <c r="B659" s="150"/>
      <c r="D659" s="151" t="s">
        <v>189</v>
      </c>
      <c r="E659" s="152" t="s">
        <v>32</v>
      </c>
      <c r="F659" s="153" t="s">
        <v>2027</v>
      </c>
      <c r="H659" s="152" t="s">
        <v>32</v>
      </c>
      <c r="I659" s="154"/>
      <c r="L659" s="150"/>
      <c r="M659" s="155"/>
      <c r="T659" s="156"/>
      <c r="AT659" s="152" t="s">
        <v>189</v>
      </c>
      <c r="AU659" s="152" t="s">
        <v>88</v>
      </c>
      <c r="AV659" s="12" t="s">
        <v>86</v>
      </c>
      <c r="AW659" s="12" t="s">
        <v>41</v>
      </c>
      <c r="AX659" s="12" t="s">
        <v>79</v>
      </c>
      <c r="AY659" s="152" t="s">
        <v>178</v>
      </c>
    </row>
    <row r="660" spans="2:65" s="12" customFormat="1" ht="10.199999999999999">
      <c r="B660" s="150"/>
      <c r="D660" s="151" t="s">
        <v>189</v>
      </c>
      <c r="E660" s="152" t="s">
        <v>32</v>
      </c>
      <c r="F660" s="153" t="s">
        <v>3821</v>
      </c>
      <c r="H660" s="152" t="s">
        <v>32</v>
      </c>
      <c r="I660" s="154"/>
      <c r="L660" s="150"/>
      <c r="M660" s="155"/>
      <c r="T660" s="156"/>
      <c r="AT660" s="152" t="s">
        <v>189</v>
      </c>
      <c r="AU660" s="152" t="s">
        <v>88</v>
      </c>
      <c r="AV660" s="12" t="s">
        <v>86</v>
      </c>
      <c r="AW660" s="12" t="s">
        <v>41</v>
      </c>
      <c r="AX660" s="12" t="s">
        <v>79</v>
      </c>
      <c r="AY660" s="152" t="s">
        <v>178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475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88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3" customFormat="1" ht="10.199999999999999">
      <c r="B662" s="157"/>
      <c r="D662" s="151" t="s">
        <v>189</v>
      </c>
      <c r="E662" s="158" t="s">
        <v>32</v>
      </c>
      <c r="F662" s="159" t="s">
        <v>4336</v>
      </c>
      <c r="H662" s="160">
        <v>12</v>
      </c>
      <c r="I662" s="161"/>
      <c r="L662" s="157"/>
      <c r="M662" s="162"/>
      <c r="T662" s="163"/>
      <c r="AT662" s="158" t="s">
        <v>189</v>
      </c>
      <c r="AU662" s="158" t="s">
        <v>88</v>
      </c>
      <c r="AV662" s="13" t="s">
        <v>88</v>
      </c>
      <c r="AW662" s="13" t="s">
        <v>41</v>
      </c>
      <c r="AX662" s="13" t="s">
        <v>79</v>
      </c>
      <c r="AY662" s="158" t="s">
        <v>178</v>
      </c>
    </row>
    <row r="663" spans="2:65" s="14" customFormat="1" ht="10.199999999999999">
      <c r="B663" s="164"/>
      <c r="D663" s="151" t="s">
        <v>189</v>
      </c>
      <c r="E663" s="165" t="s">
        <v>32</v>
      </c>
      <c r="F663" s="166" t="s">
        <v>192</v>
      </c>
      <c r="H663" s="167">
        <v>12</v>
      </c>
      <c r="I663" s="168"/>
      <c r="L663" s="164"/>
      <c r="M663" s="169"/>
      <c r="T663" s="170"/>
      <c r="AT663" s="165" t="s">
        <v>189</v>
      </c>
      <c r="AU663" s="165" t="s">
        <v>88</v>
      </c>
      <c r="AV663" s="14" t="s">
        <v>185</v>
      </c>
      <c r="AW663" s="14" t="s">
        <v>41</v>
      </c>
      <c r="AX663" s="14" t="s">
        <v>86</v>
      </c>
      <c r="AY663" s="165" t="s">
        <v>178</v>
      </c>
    </row>
    <row r="664" spans="2:65" s="1" customFormat="1" ht="24.15" customHeight="1">
      <c r="B664" s="34"/>
      <c r="C664" s="133" t="s">
        <v>741</v>
      </c>
      <c r="D664" s="133" t="s">
        <v>180</v>
      </c>
      <c r="E664" s="134" t="s">
        <v>834</v>
      </c>
      <c r="F664" s="135" t="s">
        <v>835</v>
      </c>
      <c r="G664" s="136" t="s">
        <v>219</v>
      </c>
      <c r="H664" s="137">
        <v>12</v>
      </c>
      <c r="I664" s="138"/>
      <c r="J664" s="139">
        <f>ROUND(I664*H664,2)</f>
        <v>0</v>
      </c>
      <c r="K664" s="135" t="s">
        <v>184</v>
      </c>
      <c r="L664" s="34"/>
      <c r="M664" s="140" t="s">
        <v>32</v>
      </c>
      <c r="N664" s="141" t="s">
        <v>50</v>
      </c>
      <c r="P664" s="142">
        <f>O664*H664</f>
        <v>0</v>
      </c>
      <c r="Q664" s="142">
        <v>0.21734000000000001</v>
      </c>
      <c r="R664" s="142">
        <f>Q664*H664</f>
        <v>2.6080800000000002</v>
      </c>
      <c r="S664" s="142">
        <v>0</v>
      </c>
      <c r="T664" s="143">
        <f>S664*H664</f>
        <v>0</v>
      </c>
      <c r="AR664" s="144" t="s">
        <v>185</v>
      </c>
      <c r="AT664" s="144" t="s">
        <v>180</v>
      </c>
      <c r="AU664" s="144" t="s">
        <v>88</v>
      </c>
      <c r="AY664" s="18" t="s">
        <v>178</v>
      </c>
      <c r="BE664" s="145">
        <f>IF(N664="základní",J664,0)</f>
        <v>0</v>
      </c>
      <c r="BF664" s="145">
        <f>IF(N664="snížená",J664,0)</f>
        <v>0</v>
      </c>
      <c r="BG664" s="145">
        <f>IF(N664="zákl. přenesená",J664,0)</f>
        <v>0</v>
      </c>
      <c r="BH664" s="145">
        <f>IF(N664="sníž. přenesená",J664,0)</f>
        <v>0</v>
      </c>
      <c r="BI664" s="145">
        <f>IF(N664="nulová",J664,0)</f>
        <v>0</v>
      </c>
      <c r="BJ664" s="18" t="s">
        <v>86</v>
      </c>
      <c r="BK664" s="145">
        <f>ROUND(I664*H664,2)</f>
        <v>0</v>
      </c>
      <c r="BL664" s="18" t="s">
        <v>185</v>
      </c>
      <c r="BM664" s="144" t="s">
        <v>4337</v>
      </c>
    </row>
    <row r="665" spans="2:65" s="1" customFormat="1" ht="10.199999999999999">
      <c r="B665" s="34"/>
      <c r="D665" s="146" t="s">
        <v>187</v>
      </c>
      <c r="F665" s="147" t="s">
        <v>837</v>
      </c>
      <c r="I665" s="148"/>
      <c r="L665" s="34"/>
      <c r="M665" s="149"/>
      <c r="T665" s="55"/>
      <c r="AT665" s="18" t="s">
        <v>187</v>
      </c>
      <c r="AU665" s="18" t="s">
        <v>88</v>
      </c>
    </row>
    <row r="666" spans="2:65" s="12" customFormat="1" ht="10.199999999999999">
      <c r="B666" s="150"/>
      <c r="D666" s="151" t="s">
        <v>189</v>
      </c>
      <c r="E666" s="152" t="s">
        <v>32</v>
      </c>
      <c r="F666" s="153" t="s">
        <v>2027</v>
      </c>
      <c r="H666" s="152" t="s">
        <v>32</v>
      </c>
      <c r="I666" s="154"/>
      <c r="L666" s="150"/>
      <c r="M666" s="155"/>
      <c r="T666" s="156"/>
      <c r="AT666" s="152" t="s">
        <v>189</v>
      </c>
      <c r="AU666" s="152" t="s">
        <v>88</v>
      </c>
      <c r="AV666" s="12" t="s">
        <v>86</v>
      </c>
      <c r="AW666" s="12" t="s">
        <v>41</v>
      </c>
      <c r="AX666" s="12" t="s">
        <v>79</v>
      </c>
      <c r="AY666" s="152" t="s">
        <v>178</v>
      </c>
    </row>
    <row r="667" spans="2:65" s="12" customFormat="1" ht="10.199999999999999">
      <c r="B667" s="150"/>
      <c r="D667" s="151" t="s">
        <v>189</v>
      </c>
      <c r="E667" s="152" t="s">
        <v>32</v>
      </c>
      <c r="F667" s="153" t="s">
        <v>3821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88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2" customFormat="1" ht="10.199999999999999">
      <c r="B668" s="150"/>
      <c r="D668" s="151" t="s">
        <v>189</v>
      </c>
      <c r="E668" s="152" t="s">
        <v>32</v>
      </c>
      <c r="F668" s="153" t="s">
        <v>475</v>
      </c>
      <c r="H668" s="152" t="s">
        <v>32</v>
      </c>
      <c r="I668" s="154"/>
      <c r="L668" s="150"/>
      <c r="M668" s="155"/>
      <c r="T668" s="156"/>
      <c r="AT668" s="152" t="s">
        <v>189</v>
      </c>
      <c r="AU668" s="152" t="s">
        <v>88</v>
      </c>
      <c r="AV668" s="12" t="s">
        <v>86</v>
      </c>
      <c r="AW668" s="12" t="s">
        <v>41</v>
      </c>
      <c r="AX668" s="12" t="s">
        <v>79</v>
      </c>
      <c r="AY668" s="152" t="s">
        <v>178</v>
      </c>
    </row>
    <row r="669" spans="2:65" s="13" customFormat="1" ht="10.199999999999999">
      <c r="B669" s="157"/>
      <c r="D669" s="151" t="s">
        <v>189</v>
      </c>
      <c r="E669" s="158" t="s">
        <v>32</v>
      </c>
      <c r="F669" s="159" t="s">
        <v>4256</v>
      </c>
      <c r="H669" s="160">
        <v>12</v>
      </c>
      <c r="I669" s="161"/>
      <c r="L669" s="157"/>
      <c r="M669" s="162"/>
      <c r="T669" s="163"/>
      <c r="AT669" s="158" t="s">
        <v>189</v>
      </c>
      <c r="AU669" s="158" t="s">
        <v>88</v>
      </c>
      <c r="AV669" s="13" t="s">
        <v>88</v>
      </c>
      <c r="AW669" s="13" t="s">
        <v>41</v>
      </c>
      <c r="AX669" s="13" t="s">
        <v>79</v>
      </c>
      <c r="AY669" s="158" t="s">
        <v>178</v>
      </c>
    </row>
    <row r="670" spans="2:65" s="14" customFormat="1" ht="10.199999999999999">
      <c r="B670" s="164"/>
      <c r="D670" s="151" t="s">
        <v>189</v>
      </c>
      <c r="E670" s="165" t="s">
        <v>32</v>
      </c>
      <c r="F670" s="166" t="s">
        <v>192</v>
      </c>
      <c r="H670" s="167">
        <v>12</v>
      </c>
      <c r="I670" s="168"/>
      <c r="L670" s="164"/>
      <c r="M670" s="169"/>
      <c r="T670" s="170"/>
      <c r="AT670" s="165" t="s">
        <v>189</v>
      </c>
      <c r="AU670" s="165" t="s">
        <v>88</v>
      </c>
      <c r="AV670" s="14" t="s">
        <v>185</v>
      </c>
      <c r="AW670" s="14" t="s">
        <v>41</v>
      </c>
      <c r="AX670" s="14" t="s">
        <v>86</v>
      </c>
      <c r="AY670" s="165" t="s">
        <v>178</v>
      </c>
    </row>
    <row r="671" spans="2:65" s="1" customFormat="1" ht="24.15" customHeight="1">
      <c r="B671" s="34"/>
      <c r="C671" s="171" t="s">
        <v>745</v>
      </c>
      <c r="D671" s="171" t="s">
        <v>398</v>
      </c>
      <c r="E671" s="172" t="s">
        <v>1197</v>
      </c>
      <c r="F671" s="173" t="s">
        <v>1198</v>
      </c>
      <c r="G671" s="174" t="s">
        <v>219</v>
      </c>
      <c r="H671" s="175">
        <v>12</v>
      </c>
      <c r="I671" s="176"/>
      <c r="J671" s="177">
        <f>ROUND(I671*H671,2)</f>
        <v>0</v>
      </c>
      <c r="K671" s="173" t="s">
        <v>184</v>
      </c>
      <c r="L671" s="178"/>
      <c r="M671" s="179" t="s">
        <v>32</v>
      </c>
      <c r="N671" s="180" t="s">
        <v>50</v>
      </c>
      <c r="P671" s="142">
        <f>O671*H671</f>
        <v>0</v>
      </c>
      <c r="Q671" s="142">
        <v>5.6300000000000003E-2</v>
      </c>
      <c r="R671" s="142">
        <f>Q671*H671</f>
        <v>0.67559999999999998</v>
      </c>
      <c r="S671" s="142">
        <v>0</v>
      </c>
      <c r="T671" s="143">
        <f>S671*H671</f>
        <v>0</v>
      </c>
      <c r="AR671" s="144" t="s">
        <v>241</v>
      </c>
      <c r="AT671" s="144" t="s">
        <v>398</v>
      </c>
      <c r="AU671" s="144" t="s">
        <v>88</v>
      </c>
      <c r="AY671" s="18" t="s">
        <v>178</v>
      </c>
      <c r="BE671" s="145">
        <f>IF(N671="základní",J671,0)</f>
        <v>0</v>
      </c>
      <c r="BF671" s="145">
        <f>IF(N671="snížená",J671,0)</f>
        <v>0</v>
      </c>
      <c r="BG671" s="145">
        <f>IF(N671="zákl. přenesená",J671,0)</f>
        <v>0</v>
      </c>
      <c r="BH671" s="145">
        <f>IF(N671="sníž. přenesená",J671,0)</f>
        <v>0</v>
      </c>
      <c r="BI671" s="145">
        <f>IF(N671="nulová",J671,0)</f>
        <v>0</v>
      </c>
      <c r="BJ671" s="18" t="s">
        <v>86</v>
      </c>
      <c r="BK671" s="145">
        <f>ROUND(I671*H671,2)</f>
        <v>0</v>
      </c>
      <c r="BL671" s="18" t="s">
        <v>185</v>
      </c>
      <c r="BM671" s="144" t="s">
        <v>4338</v>
      </c>
    </row>
    <row r="672" spans="2:65" s="1" customFormat="1" ht="24.15" customHeight="1">
      <c r="B672" s="34"/>
      <c r="C672" s="133" t="s">
        <v>754</v>
      </c>
      <c r="D672" s="133" t="s">
        <v>180</v>
      </c>
      <c r="E672" s="134" t="s">
        <v>843</v>
      </c>
      <c r="F672" s="135" t="s">
        <v>844</v>
      </c>
      <c r="G672" s="136" t="s">
        <v>219</v>
      </c>
      <c r="H672" s="137">
        <v>12</v>
      </c>
      <c r="I672" s="138"/>
      <c r="J672" s="139">
        <f>ROUND(I672*H672,2)</f>
        <v>0</v>
      </c>
      <c r="K672" s="135" t="s">
        <v>184</v>
      </c>
      <c r="L672" s="34"/>
      <c r="M672" s="140" t="s">
        <v>32</v>
      </c>
      <c r="N672" s="141" t="s">
        <v>50</v>
      </c>
      <c r="P672" s="142">
        <f>O672*H672</f>
        <v>0</v>
      </c>
      <c r="Q672" s="142">
        <v>1.1E-4</v>
      </c>
      <c r="R672" s="142">
        <f>Q672*H672</f>
        <v>1.32E-3</v>
      </c>
      <c r="S672" s="142">
        <v>0</v>
      </c>
      <c r="T672" s="143">
        <f>S672*H672</f>
        <v>0</v>
      </c>
      <c r="AR672" s="144" t="s">
        <v>185</v>
      </c>
      <c r="AT672" s="144" t="s">
        <v>180</v>
      </c>
      <c r="AU672" s="144" t="s">
        <v>88</v>
      </c>
      <c r="AY672" s="18" t="s">
        <v>178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8" t="s">
        <v>86</v>
      </c>
      <c r="BK672" s="145">
        <f>ROUND(I672*H672,2)</f>
        <v>0</v>
      </c>
      <c r="BL672" s="18" t="s">
        <v>185</v>
      </c>
      <c r="BM672" s="144" t="s">
        <v>4339</v>
      </c>
    </row>
    <row r="673" spans="2:65" s="1" customFormat="1" ht="10.199999999999999">
      <c r="B673" s="34"/>
      <c r="D673" s="146" t="s">
        <v>187</v>
      </c>
      <c r="F673" s="147" t="s">
        <v>846</v>
      </c>
      <c r="I673" s="148"/>
      <c r="L673" s="34"/>
      <c r="M673" s="149"/>
      <c r="T673" s="55"/>
      <c r="AT673" s="18" t="s">
        <v>187</v>
      </c>
      <c r="AU673" s="18" t="s">
        <v>88</v>
      </c>
    </row>
    <row r="674" spans="2:65" s="12" customFormat="1" ht="10.199999999999999">
      <c r="B674" s="150"/>
      <c r="D674" s="151" t="s">
        <v>189</v>
      </c>
      <c r="E674" s="152" t="s">
        <v>32</v>
      </c>
      <c r="F674" s="153" t="s">
        <v>2027</v>
      </c>
      <c r="H674" s="152" t="s">
        <v>32</v>
      </c>
      <c r="I674" s="154"/>
      <c r="L674" s="150"/>
      <c r="M674" s="155"/>
      <c r="T674" s="156"/>
      <c r="AT674" s="152" t="s">
        <v>189</v>
      </c>
      <c r="AU674" s="152" t="s">
        <v>88</v>
      </c>
      <c r="AV674" s="12" t="s">
        <v>86</v>
      </c>
      <c r="AW674" s="12" t="s">
        <v>41</v>
      </c>
      <c r="AX674" s="12" t="s">
        <v>79</v>
      </c>
      <c r="AY674" s="152" t="s">
        <v>178</v>
      </c>
    </row>
    <row r="675" spans="2:65" s="12" customFormat="1" ht="10.199999999999999">
      <c r="B675" s="150"/>
      <c r="D675" s="151" t="s">
        <v>189</v>
      </c>
      <c r="E675" s="152" t="s">
        <v>32</v>
      </c>
      <c r="F675" s="153" t="s">
        <v>3821</v>
      </c>
      <c r="H675" s="152" t="s">
        <v>32</v>
      </c>
      <c r="I675" s="154"/>
      <c r="L675" s="150"/>
      <c r="M675" s="155"/>
      <c r="T675" s="156"/>
      <c r="AT675" s="152" t="s">
        <v>189</v>
      </c>
      <c r="AU675" s="152" t="s">
        <v>88</v>
      </c>
      <c r="AV675" s="12" t="s">
        <v>86</v>
      </c>
      <c r="AW675" s="12" t="s">
        <v>41</v>
      </c>
      <c r="AX675" s="12" t="s">
        <v>79</v>
      </c>
      <c r="AY675" s="152" t="s">
        <v>178</v>
      </c>
    </row>
    <row r="676" spans="2:65" s="12" customFormat="1" ht="10.199999999999999">
      <c r="B676" s="150"/>
      <c r="D676" s="151" t="s">
        <v>189</v>
      </c>
      <c r="E676" s="152" t="s">
        <v>32</v>
      </c>
      <c r="F676" s="153" t="s">
        <v>4340</v>
      </c>
      <c r="H676" s="152" t="s">
        <v>32</v>
      </c>
      <c r="I676" s="154"/>
      <c r="L676" s="150"/>
      <c r="M676" s="155"/>
      <c r="T676" s="156"/>
      <c r="AT676" s="152" t="s">
        <v>189</v>
      </c>
      <c r="AU676" s="152" t="s">
        <v>88</v>
      </c>
      <c r="AV676" s="12" t="s">
        <v>86</v>
      </c>
      <c r="AW676" s="12" t="s">
        <v>41</v>
      </c>
      <c r="AX676" s="12" t="s">
        <v>79</v>
      </c>
      <c r="AY676" s="152" t="s">
        <v>178</v>
      </c>
    </row>
    <row r="677" spans="2:65" s="13" customFormat="1" ht="10.199999999999999">
      <c r="B677" s="157"/>
      <c r="D677" s="151" t="s">
        <v>189</v>
      </c>
      <c r="E677" s="158" t="s">
        <v>32</v>
      </c>
      <c r="F677" s="159" t="s">
        <v>4256</v>
      </c>
      <c r="H677" s="160">
        <v>12</v>
      </c>
      <c r="I677" s="161"/>
      <c r="L677" s="157"/>
      <c r="M677" s="162"/>
      <c r="T677" s="163"/>
      <c r="AT677" s="158" t="s">
        <v>189</v>
      </c>
      <c r="AU677" s="158" t="s">
        <v>88</v>
      </c>
      <c r="AV677" s="13" t="s">
        <v>88</v>
      </c>
      <c r="AW677" s="13" t="s">
        <v>41</v>
      </c>
      <c r="AX677" s="13" t="s">
        <v>79</v>
      </c>
      <c r="AY677" s="158" t="s">
        <v>178</v>
      </c>
    </row>
    <row r="678" spans="2:65" s="14" customFormat="1" ht="10.199999999999999">
      <c r="B678" s="164"/>
      <c r="D678" s="151" t="s">
        <v>189</v>
      </c>
      <c r="E678" s="165" t="s">
        <v>32</v>
      </c>
      <c r="F678" s="166" t="s">
        <v>192</v>
      </c>
      <c r="H678" s="167">
        <v>12</v>
      </c>
      <c r="I678" s="168"/>
      <c r="L678" s="164"/>
      <c r="M678" s="169"/>
      <c r="T678" s="170"/>
      <c r="AT678" s="165" t="s">
        <v>189</v>
      </c>
      <c r="AU678" s="165" t="s">
        <v>88</v>
      </c>
      <c r="AV678" s="14" t="s">
        <v>185</v>
      </c>
      <c r="AW678" s="14" t="s">
        <v>41</v>
      </c>
      <c r="AX678" s="14" t="s">
        <v>86</v>
      </c>
      <c r="AY678" s="165" t="s">
        <v>178</v>
      </c>
    </row>
    <row r="679" spans="2:65" s="11" customFormat="1" ht="22.8" customHeight="1">
      <c r="B679" s="121"/>
      <c r="D679" s="122" t="s">
        <v>78</v>
      </c>
      <c r="E679" s="131" t="s">
        <v>247</v>
      </c>
      <c r="F679" s="131" t="s">
        <v>848</v>
      </c>
      <c r="I679" s="124"/>
      <c r="J679" s="132">
        <f>BK679</f>
        <v>0</v>
      </c>
      <c r="L679" s="121"/>
      <c r="M679" s="126"/>
      <c r="P679" s="127">
        <f>SUM(P680:P752)</f>
        <v>0</v>
      </c>
      <c r="R679" s="127">
        <f>SUM(R680:R752)</f>
        <v>0.65226799999999996</v>
      </c>
      <c r="T679" s="128">
        <f>SUM(T680:T752)</f>
        <v>18.547800000000002</v>
      </c>
      <c r="AR679" s="122" t="s">
        <v>86</v>
      </c>
      <c r="AT679" s="129" t="s">
        <v>78</v>
      </c>
      <c r="AU679" s="129" t="s">
        <v>86</v>
      </c>
      <c r="AY679" s="122" t="s">
        <v>178</v>
      </c>
      <c r="BK679" s="130">
        <f>SUM(BK680:BK752)</f>
        <v>0</v>
      </c>
    </row>
    <row r="680" spans="2:65" s="1" customFormat="1" ht="24.15" customHeight="1">
      <c r="B680" s="34"/>
      <c r="C680" s="133" t="s">
        <v>760</v>
      </c>
      <c r="D680" s="133" t="s">
        <v>180</v>
      </c>
      <c r="E680" s="134" t="s">
        <v>642</v>
      </c>
      <c r="F680" s="135" t="s">
        <v>643</v>
      </c>
      <c r="G680" s="136" t="s">
        <v>234</v>
      </c>
      <c r="H680" s="137">
        <v>375.3</v>
      </c>
      <c r="I680" s="138"/>
      <c r="J680" s="139">
        <f>ROUND(I680*H680,2)</f>
        <v>0</v>
      </c>
      <c r="K680" s="135" t="s">
        <v>184</v>
      </c>
      <c r="L680" s="34"/>
      <c r="M680" s="140" t="s">
        <v>32</v>
      </c>
      <c r="N680" s="141" t="s">
        <v>50</v>
      </c>
      <c r="P680" s="142">
        <f>O680*H680</f>
        <v>0</v>
      </c>
      <c r="Q680" s="142">
        <v>6.8999999999999997E-4</v>
      </c>
      <c r="R680" s="142">
        <f>Q680*H680</f>
        <v>0.25895699999999999</v>
      </c>
      <c r="S680" s="142">
        <v>0</v>
      </c>
      <c r="T680" s="143">
        <f>S680*H680</f>
        <v>0</v>
      </c>
      <c r="AR680" s="144" t="s">
        <v>185</v>
      </c>
      <c r="AT680" s="144" t="s">
        <v>180</v>
      </c>
      <c r="AU680" s="144" t="s">
        <v>88</v>
      </c>
      <c r="AY680" s="18" t="s">
        <v>178</v>
      </c>
      <c r="BE680" s="145">
        <f>IF(N680="základní",J680,0)</f>
        <v>0</v>
      </c>
      <c r="BF680" s="145">
        <f>IF(N680="snížená",J680,0)</f>
        <v>0</v>
      </c>
      <c r="BG680" s="145">
        <f>IF(N680="zákl. přenesená",J680,0)</f>
        <v>0</v>
      </c>
      <c r="BH680" s="145">
        <f>IF(N680="sníž. přenesená",J680,0)</f>
        <v>0</v>
      </c>
      <c r="BI680" s="145">
        <f>IF(N680="nulová",J680,0)</f>
        <v>0</v>
      </c>
      <c r="BJ680" s="18" t="s">
        <v>86</v>
      </c>
      <c r="BK680" s="145">
        <f>ROUND(I680*H680,2)</f>
        <v>0</v>
      </c>
      <c r="BL680" s="18" t="s">
        <v>185</v>
      </c>
      <c r="BM680" s="144" t="s">
        <v>4341</v>
      </c>
    </row>
    <row r="681" spans="2:65" s="1" customFormat="1" ht="10.199999999999999">
      <c r="B681" s="34"/>
      <c r="D681" s="146" t="s">
        <v>187</v>
      </c>
      <c r="F681" s="147" t="s">
        <v>645</v>
      </c>
      <c r="I681" s="148"/>
      <c r="L681" s="34"/>
      <c r="M681" s="149"/>
      <c r="T681" s="55"/>
      <c r="AT681" s="18" t="s">
        <v>187</v>
      </c>
      <c r="AU681" s="18" t="s">
        <v>88</v>
      </c>
    </row>
    <row r="682" spans="2:65" s="12" customFormat="1" ht="10.199999999999999">
      <c r="B682" s="150"/>
      <c r="D682" s="151" t="s">
        <v>189</v>
      </c>
      <c r="E682" s="152" t="s">
        <v>32</v>
      </c>
      <c r="F682" s="153" t="s">
        <v>393</v>
      </c>
      <c r="H682" s="152" t="s">
        <v>32</v>
      </c>
      <c r="I682" s="154"/>
      <c r="L682" s="150"/>
      <c r="M682" s="155"/>
      <c r="T682" s="156"/>
      <c r="AT682" s="152" t="s">
        <v>189</v>
      </c>
      <c r="AU682" s="152" t="s">
        <v>88</v>
      </c>
      <c r="AV682" s="12" t="s">
        <v>86</v>
      </c>
      <c r="AW682" s="12" t="s">
        <v>41</v>
      </c>
      <c r="AX682" s="12" t="s">
        <v>79</v>
      </c>
      <c r="AY682" s="152" t="s">
        <v>178</v>
      </c>
    </row>
    <row r="683" spans="2:65" s="12" customFormat="1" ht="20.399999999999999">
      <c r="B683" s="150"/>
      <c r="D683" s="151" t="s">
        <v>189</v>
      </c>
      <c r="E683" s="152" t="s">
        <v>32</v>
      </c>
      <c r="F683" s="153" t="s">
        <v>4342</v>
      </c>
      <c r="H683" s="152" t="s">
        <v>32</v>
      </c>
      <c r="I683" s="154"/>
      <c r="L683" s="150"/>
      <c r="M683" s="155"/>
      <c r="T683" s="156"/>
      <c r="AT683" s="152" t="s">
        <v>189</v>
      </c>
      <c r="AU683" s="152" t="s">
        <v>88</v>
      </c>
      <c r="AV683" s="12" t="s">
        <v>86</v>
      </c>
      <c r="AW683" s="12" t="s">
        <v>41</v>
      </c>
      <c r="AX683" s="12" t="s">
        <v>79</v>
      </c>
      <c r="AY683" s="152" t="s">
        <v>178</v>
      </c>
    </row>
    <row r="684" spans="2:65" s="13" customFormat="1" ht="20.399999999999999">
      <c r="B684" s="157"/>
      <c r="D684" s="151" t="s">
        <v>189</v>
      </c>
      <c r="E684" s="158" t="s">
        <v>32</v>
      </c>
      <c r="F684" s="159" t="s">
        <v>4343</v>
      </c>
      <c r="H684" s="160">
        <v>300.3</v>
      </c>
      <c r="I684" s="161"/>
      <c r="L684" s="157"/>
      <c r="M684" s="162"/>
      <c r="T684" s="163"/>
      <c r="AT684" s="158" t="s">
        <v>189</v>
      </c>
      <c r="AU684" s="158" t="s">
        <v>88</v>
      </c>
      <c r="AV684" s="13" t="s">
        <v>88</v>
      </c>
      <c r="AW684" s="13" t="s">
        <v>41</v>
      </c>
      <c r="AX684" s="13" t="s">
        <v>79</v>
      </c>
      <c r="AY684" s="158" t="s">
        <v>178</v>
      </c>
    </row>
    <row r="685" spans="2:65" s="13" customFormat="1" ht="10.199999999999999">
      <c r="B685" s="157"/>
      <c r="D685" s="151" t="s">
        <v>189</v>
      </c>
      <c r="E685" s="158" t="s">
        <v>32</v>
      </c>
      <c r="F685" s="159" t="s">
        <v>4344</v>
      </c>
      <c r="H685" s="160">
        <v>75</v>
      </c>
      <c r="I685" s="161"/>
      <c r="L685" s="157"/>
      <c r="M685" s="162"/>
      <c r="T685" s="163"/>
      <c r="AT685" s="158" t="s">
        <v>189</v>
      </c>
      <c r="AU685" s="158" t="s">
        <v>88</v>
      </c>
      <c r="AV685" s="13" t="s">
        <v>88</v>
      </c>
      <c r="AW685" s="13" t="s">
        <v>41</v>
      </c>
      <c r="AX685" s="13" t="s">
        <v>79</v>
      </c>
      <c r="AY685" s="158" t="s">
        <v>178</v>
      </c>
    </row>
    <row r="686" spans="2:65" s="14" customFormat="1" ht="10.199999999999999">
      <c r="B686" s="164"/>
      <c r="D686" s="151" t="s">
        <v>189</v>
      </c>
      <c r="E686" s="165" t="s">
        <v>32</v>
      </c>
      <c r="F686" s="166" t="s">
        <v>192</v>
      </c>
      <c r="H686" s="167">
        <v>375.3</v>
      </c>
      <c r="I686" s="168"/>
      <c r="L686" s="164"/>
      <c r="M686" s="169"/>
      <c r="T686" s="170"/>
      <c r="AT686" s="165" t="s">
        <v>189</v>
      </c>
      <c r="AU686" s="165" t="s">
        <v>88</v>
      </c>
      <c r="AV686" s="14" t="s">
        <v>185</v>
      </c>
      <c r="AW686" s="14" t="s">
        <v>41</v>
      </c>
      <c r="AX686" s="14" t="s">
        <v>86</v>
      </c>
      <c r="AY686" s="165" t="s">
        <v>178</v>
      </c>
    </row>
    <row r="687" spans="2:65" s="1" customFormat="1" ht="37.799999999999997" customHeight="1">
      <c r="B687" s="34"/>
      <c r="C687" s="133" t="s">
        <v>766</v>
      </c>
      <c r="D687" s="133" t="s">
        <v>180</v>
      </c>
      <c r="E687" s="134" t="s">
        <v>654</v>
      </c>
      <c r="F687" s="135" t="s">
        <v>655</v>
      </c>
      <c r="G687" s="136" t="s">
        <v>202</v>
      </c>
      <c r="H687" s="137">
        <v>643.4</v>
      </c>
      <c r="I687" s="138"/>
      <c r="J687" s="139">
        <f>ROUND(I687*H687,2)</f>
        <v>0</v>
      </c>
      <c r="K687" s="135" t="s">
        <v>184</v>
      </c>
      <c r="L687" s="34"/>
      <c r="M687" s="140" t="s">
        <v>32</v>
      </c>
      <c r="N687" s="141" t="s">
        <v>50</v>
      </c>
      <c r="P687" s="142">
        <f>O687*H687</f>
        <v>0</v>
      </c>
      <c r="Q687" s="142">
        <v>0</v>
      </c>
      <c r="R687" s="142">
        <f>Q687*H687</f>
        <v>0</v>
      </c>
      <c r="S687" s="142">
        <v>0</v>
      </c>
      <c r="T687" s="143">
        <f>S687*H687</f>
        <v>0</v>
      </c>
      <c r="AR687" s="144" t="s">
        <v>185</v>
      </c>
      <c r="AT687" s="144" t="s">
        <v>180</v>
      </c>
      <c r="AU687" s="144" t="s">
        <v>88</v>
      </c>
      <c r="AY687" s="18" t="s">
        <v>178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8" t="s">
        <v>86</v>
      </c>
      <c r="BK687" s="145">
        <f>ROUND(I687*H687,2)</f>
        <v>0</v>
      </c>
      <c r="BL687" s="18" t="s">
        <v>185</v>
      </c>
      <c r="BM687" s="144" t="s">
        <v>4345</v>
      </c>
    </row>
    <row r="688" spans="2:65" s="1" customFormat="1" ht="10.199999999999999">
      <c r="B688" s="34"/>
      <c r="D688" s="146" t="s">
        <v>187</v>
      </c>
      <c r="F688" s="147" t="s">
        <v>657</v>
      </c>
      <c r="I688" s="148"/>
      <c r="L688" s="34"/>
      <c r="M688" s="149"/>
      <c r="T688" s="55"/>
      <c r="AT688" s="18" t="s">
        <v>187</v>
      </c>
      <c r="AU688" s="18" t="s">
        <v>88</v>
      </c>
    </row>
    <row r="689" spans="2:65" s="12" customFormat="1" ht="10.199999999999999">
      <c r="B689" s="150"/>
      <c r="D689" s="151" t="s">
        <v>189</v>
      </c>
      <c r="E689" s="152" t="s">
        <v>32</v>
      </c>
      <c r="F689" s="153" t="s">
        <v>2027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88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3821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88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2" customFormat="1" ht="10.199999999999999">
      <c r="B691" s="150"/>
      <c r="D691" s="151" t="s">
        <v>189</v>
      </c>
      <c r="E691" s="152" t="s">
        <v>32</v>
      </c>
      <c r="F691" s="153" t="s">
        <v>4115</v>
      </c>
      <c r="H691" s="152" t="s">
        <v>32</v>
      </c>
      <c r="I691" s="154"/>
      <c r="L691" s="150"/>
      <c r="M691" s="155"/>
      <c r="T691" s="156"/>
      <c r="AT691" s="152" t="s">
        <v>189</v>
      </c>
      <c r="AU691" s="152" t="s">
        <v>88</v>
      </c>
      <c r="AV691" s="12" t="s">
        <v>86</v>
      </c>
      <c r="AW691" s="12" t="s">
        <v>41</v>
      </c>
      <c r="AX691" s="12" t="s">
        <v>79</v>
      </c>
      <c r="AY691" s="152" t="s">
        <v>178</v>
      </c>
    </row>
    <row r="692" spans="2:65" s="12" customFormat="1" ht="10.199999999999999">
      <c r="B692" s="150"/>
      <c r="D692" s="151" t="s">
        <v>189</v>
      </c>
      <c r="E692" s="152" t="s">
        <v>32</v>
      </c>
      <c r="F692" s="153" t="s">
        <v>3043</v>
      </c>
      <c r="H692" s="152" t="s">
        <v>32</v>
      </c>
      <c r="I692" s="154"/>
      <c r="L692" s="150"/>
      <c r="M692" s="155"/>
      <c r="T692" s="156"/>
      <c r="AT692" s="152" t="s">
        <v>189</v>
      </c>
      <c r="AU692" s="152" t="s">
        <v>88</v>
      </c>
      <c r="AV692" s="12" t="s">
        <v>86</v>
      </c>
      <c r="AW692" s="12" t="s">
        <v>41</v>
      </c>
      <c r="AX692" s="12" t="s">
        <v>79</v>
      </c>
      <c r="AY692" s="152" t="s">
        <v>178</v>
      </c>
    </row>
    <row r="693" spans="2:65" s="13" customFormat="1" ht="10.199999999999999">
      <c r="B693" s="157"/>
      <c r="D693" s="151" t="s">
        <v>189</v>
      </c>
      <c r="E693" s="158" t="s">
        <v>32</v>
      </c>
      <c r="F693" s="159" t="s">
        <v>4346</v>
      </c>
      <c r="H693" s="160">
        <v>609.79999999999995</v>
      </c>
      <c r="I693" s="161"/>
      <c r="L693" s="157"/>
      <c r="M693" s="162"/>
      <c r="T693" s="163"/>
      <c r="AT693" s="158" t="s">
        <v>189</v>
      </c>
      <c r="AU693" s="158" t="s">
        <v>88</v>
      </c>
      <c r="AV693" s="13" t="s">
        <v>88</v>
      </c>
      <c r="AW693" s="13" t="s">
        <v>41</v>
      </c>
      <c r="AX693" s="13" t="s">
        <v>79</v>
      </c>
      <c r="AY693" s="158" t="s">
        <v>178</v>
      </c>
    </row>
    <row r="694" spans="2:65" s="13" customFormat="1" ht="10.199999999999999">
      <c r="B694" s="157"/>
      <c r="D694" s="151" t="s">
        <v>189</v>
      </c>
      <c r="E694" s="158" t="s">
        <v>32</v>
      </c>
      <c r="F694" s="159" t="s">
        <v>3009</v>
      </c>
      <c r="H694" s="160">
        <v>33.6</v>
      </c>
      <c r="I694" s="161"/>
      <c r="L694" s="157"/>
      <c r="M694" s="162"/>
      <c r="T694" s="163"/>
      <c r="AT694" s="158" t="s">
        <v>189</v>
      </c>
      <c r="AU694" s="158" t="s">
        <v>88</v>
      </c>
      <c r="AV694" s="13" t="s">
        <v>88</v>
      </c>
      <c r="AW694" s="13" t="s">
        <v>41</v>
      </c>
      <c r="AX694" s="13" t="s">
        <v>79</v>
      </c>
      <c r="AY694" s="158" t="s">
        <v>178</v>
      </c>
    </row>
    <row r="695" spans="2:65" s="14" customFormat="1" ht="10.199999999999999">
      <c r="B695" s="164"/>
      <c r="D695" s="151" t="s">
        <v>189</v>
      </c>
      <c r="E695" s="165" t="s">
        <v>32</v>
      </c>
      <c r="F695" s="166" t="s">
        <v>192</v>
      </c>
      <c r="H695" s="167">
        <v>643.4</v>
      </c>
      <c r="I695" s="168"/>
      <c r="L695" s="164"/>
      <c r="M695" s="169"/>
      <c r="T695" s="170"/>
      <c r="AT695" s="165" t="s">
        <v>189</v>
      </c>
      <c r="AU695" s="165" t="s">
        <v>88</v>
      </c>
      <c r="AV695" s="14" t="s">
        <v>185</v>
      </c>
      <c r="AW695" s="14" t="s">
        <v>41</v>
      </c>
      <c r="AX695" s="14" t="s">
        <v>86</v>
      </c>
      <c r="AY695" s="165" t="s">
        <v>178</v>
      </c>
    </row>
    <row r="696" spans="2:65" s="1" customFormat="1" ht="62.7" customHeight="1">
      <c r="B696" s="34"/>
      <c r="C696" s="133" t="s">
        <v>771</v>
      </c>
      <c r="D696" s="133" t="s">
        <v>180</v>
      </c>
      <c r="E696" s="134" t="s">
        <v>649</v>
      </c>
      <c r="F696" s="135" t="s">
        <v>650</v>
      </c>
      <c r="G696" s="136" t="s">
        <v>202</v>
      </c>
      <c r="H696" s="137">
        <v>643.4</v>
      </c>
      <c r="I696" s="138"/>
      <c r="J696" s="139">
        <f>ROUND(I696*H696,2)</f>
        <v>0</v>
      </c>
      <c r="K696" s="135" t="s">
        <v>184</v>
      </c>
      <c r="L696" s="34"/>
      <c r="M696" s="140" t="s">
        <v>32</v>
      </c>
      <c r="N696" s="141" t="s">
        <v>50</v>
      </c>
      <c r="P696" s="142">
        <f>O696*H696</f>
        <v>0</v>
      </c>
      <c r="Q696" s="142">
        <v>6.0999999999999997E-4</v>
      </c>
      <c r="R696" s="142">
        <f>Q696*H696</f>
        <v>0.39247399999999999</v>
      </c>
      <c r="S696" s="142">
        <v>0</v>
      </c>
      <c r="T696" s="143">
        <f>S696*H696</f>
        <v>0</v>
      </c>
      <c r="AR696" s="144" t="s">
        <v>185</v>
      </c>
      <c r="AT696" s="144" t="s">
        <v>180</v>
      </c>
      <c r="AU696" s="144" t="s">
        <v>88</v>
      </c>
      <c r="AY696" s="18" t="s">
        <v>178</v>
      </c>
      <c r="BE696" s="145">
        <f>IF(N696="základní",J696,0)</f>
        <v>0</v>
      </c>
      <c r="BF696" s="145">
        <f>IF(N696="snížená",J696,0)</f>
        <v>0</v>
      </c>
      <c r="BG696" s="145">
        <f>IF(N696="zákl. přenesená",J696,0)</f>
        <v>0</v>
      </c>
      <c r="BH696" s="145">
        <f>IF(N696="sníž. přenesená",J696,0)</f>
        <v>0</v>
      </c>
      <c r="BI696" s="145">
        <f>IF(N696="nulová",J696,0)</f>
        <v>0</v>
      </c>
      <c r="BJ696" s="18" t="s">
        <v>86</v>
      </c>
      <c r="BK696" s="145">
        <f>ROUND(I696*H696,2)</f>
        <v>0</v>
      </c>
      <c r="BL696" s="18" t="s">
        <v>185</v>
      </c>
      <c r="BM696" s="144" t="s">
        <v>4347</v>
      </c>
    </row>
    <row r="697" spans="2:65" s="1" customFormat="1" ht="10.199999999999999">
      <c r="B697" s="34"/>
      <c r="D697" s="146" t="s">
        <v>187</v>
      </c>
      <c r="F697" s="147" t="s">
        <v>652</v>
      </c>
      <c r="I697" s="148"/>
      <c r="L697" s="34"/>
      <c r="M697" s="149"/>
      <c r="T697" s="55"/>
      <c r="AT697" s="18" t="s">
        <v>187</v>
      </c>
      <c r="AU697" s="18" t="s">
        <v>88</v>
      </c>
    </row>
    <row r="698" spans="2:65" s="12" customFormat="1" ht="10.199999999999999">
      <c r="B698" s="150"/>
      <c r="D698" s="151" t="s">
        <v>189</v>
      </c>
      <c r="E698" s="152" t="s">
        <v>32</v>
      </c>
      <c r="F698" s="153" t="s">
        <v>2027</v>
      </c>
      <c r="H698" s="152" t="s">
        <v>32</v>
      </c>
      <c r="I698" s="154"/>
      <c r="L698" s="150"/>
      <c r="M698" s="155"/>
      <c r="T698" s="156"/>
      <c r="AT698" s="152" t="s">
        <v>189</v>
      </c>
      <c r="AU698" s="152" t="s">
        <v>88</v>
      </c>
      <c r="AV698" s="12" t="s">
        <v>86</v>
      </c>
      <c r="AW698" s="12" t="s">
        <v>41</v>
      </c>
      <c r="AX698" s="12" t="s">
        <v>79</v>
      </c>
      <c r="AY698" s="152" t="s">
        <v>178</v>
      </c>
    </row>
    <row r="699" spans="2:65" s="12" customFormat="1" ht="10.199999999999999">
      <c r="B699" s="150"/>
      <c r="D699" s="151" t="s">
        <v>189</v>
      </c>
      <c r="E699" s="152" t="s">
        <v>32</v>
      </c>
      <c r="F699" s="153" t="s">
        <v>3821</v>
      </c>
      <c r="H699" s="152" t="s">
        <v>32</v>
      </c>
      <c r="I699" s="154"/>
      <c r="L699" s="150"/>
      <c r="M699" s="155"/>
      <c r="T699" s="156"/>
      <c r="AT699" s="152" t="s">
        <v>189</v>
      </c>
      <c r="AU699" s="152" t="s">
        <v>88</v>
      </c>
      <c r="AV699" s="12" t="s">
        <v>86</v>
      </c>
      <c r="AW699" s="12" t="s">
        <v>41</v>
      </c>
      <c r="AX699" s="12" t="s">
        <v>79</v>
      </c>
      <c r="AY699" s="152" t="s">
        <v>178</v>
      </c>
    </row>
    <row r="700" spans="2:65" s="12" customFormat="1" ht="10.199999999999999">
      <c r="B700" s="150"/>
      <c r="D700" s="151" t="s">
        <v>189</v>
      </c>
      <c r="E700" s="152" t="s">
        <v>32</v>
      </c>
      <c r="F700" s="153" t="s">
        <v>4115</v>
      </c>
      <c r="H700" s="152" t="s">
        <v>32</v>
      </c>
      <c r="I700" s="154"/>
      <c r="L700" s="150"/>
      <c r="M700" s="155"/>
      <c r="T700" s="156"/>
      <c r="AT700" s="152" t="s">
        <v>189</v>
      </c>
      <c r="AU700" s="152" t="s">
        <v>88</v>
      </c>
      <c r="AV700" s="12" t="s">
        <v>86</v>
      </c>
      <c r="AW700" s="12" t="s">
        <v>41</v>
      </c>
      <c r="AX700" s="12" t="s">
        <v>79</v>
      </c>
      <c r="AY700" s="152" t="s">
        <v>178</v>
      </c>
    </row>
    <row r="701" spans="2:65" s="12" customFormat="1" ht="10.199999999999999">
      <c r="B701" s="150"/>
      <c r="D701" s="151" t="s">
        <v>189</v>
      </c>
      <c r="E701" s="152" t="s">
        <v>32</v>
      </c>
      <c r="F701" s="153" t="s">
        <v>3043</v>
      </c>
      <c r="H701" s="152" t="s">
        <v>32</v>
      </c>
      <c r="I701" s="154"/>
      <c r="L701" s="150"/>
      <c r="M701" s="155"/>
      <c r="T701" s="156"/>
      <c r="AT701" s="152" t="s">
        <v>189</v>
      </c>
      <c r="AU701" s="152" t="s">
        <v>88</v>
      </c>
      <c r="AV701" s="12" t="s">
        <v>86</v>
      </c>
      <c r="AW701" s="12" t="s">
        <v>41</v>
      </c>
      <c r="AX701" s="12" t="s">
        <v>79</v>
      </c>
      <c r="AY701" s="152" t="s">
        <v>178</v>
      </c>
    </row>
    <row r="702" spans="2:65" s="13" customFormat="1" ht="10.199999999999999">
      <c r="B702" s="157"/>
      <c r="D702" s="151" t="s">
        <v>189</v>
      </c>
      <c r="E702" s="158" t="s">
        <v>32</v>
      </c>
      <c r="F702" s="159" t="s">
        <v>4346</v>
      </c>
      <c r="H702" s="160">
        <v>609.79999999999995</v>
      </c>
      <c r="I702" s="161"/>
      <c r="L702" s="157"/>
      <c r="M702" s="162"/>
      <c r="T702" s="163"/>
      <c r="AT702" s="158" t="s">
        <v>189</v>
      </c>
      <c r="AU702" s="158" t="s">
        <v>88</v>
      </c>
      <c r="AV702" s="13" t="s">
        <v>88</v>
      </c>
      <c r="AW702" s="13" t="s">
        <v>41</v>
      </c>
      <c r="AX702" s="13" t="s">
        <v>79</v>
      </c>
      <c r="AY702" s="158" t="s">
        <v>178</v>
      </c>
    </row>
    <row r="703" spans="2:65" s="13" customFormat="1" ht="10.199999999999999">
      <c r="B703" s="157"/>
      <c r="D703" s="151" t="s">
        <v>189</v>
      </c>
      <c r="E703" s="158" t="s">
        <v>32</v>
      </c>
      <c r="F703" s="159" t="s">
        <v>3009</v>
      </c>
      <c r="H703" s="160">
        <v>33.6</v>
      </c>
      <c r="I703" s="161"/>
      <c r="L703" s="157"/>
      <c r="M703" s="162"/>
      <c r="T703" s="163"/>
      <c r="AT703" s="158" t="s">
        <v>189</v>
      </c>
      <c r="AU703" s="158" t="s">
        <v>88</v>
      </c>
      <c r="AV703" s="13" t="s">
        <v>88</v>
      </c>
      <c r="AW703" s="13" t="s">
        <v>41</v>
      </c>
      <c r="AX703" s="13" t="s">
        <v>79</v>
      </c>
      <c r="AY703" s="158" t="s">
        <v>178</v>
      </c>
    </row>
    <row r="704" spans="2:65" s="14" customFormat="1" ht="10.199999999999999">
      <c r="B704" s="164"/>
      <c r="D704" s="151" t="s">
        <v>189</v>
      </c>
      <c r="E704" s="165" t="s">
        <v>32</v>
      </c>
      <c r="F704" s="166" t="s">
        <v>192</v>
      </c>
      <c r="H704" s="167">
        <v>643.4</v>
      </c>
      <c r="I704" s="168"/>
      <c r="L704" s="164"/>
      <c r="M704" s="169"/>
      <c r="T704" s="170"/>
      <c r="AT704" s="165" t="s">
        <v>189</v>
      </c>
      <c r="AU704" s="165" t="s">
        <v>88</v>
      </c>
      <c r="AV704" s="14" t="s">
        <v>185</v>
      </c>
      <c r="AW704" s="14" t="s">
        <v>41</v>
      </c>
      <c r="AX704" s="14" t="s">
        <v>86</v>
      </c>
      <c r="AY704" s="165" t="s">
        <v>178</v>
      </c>
    </row>
    <row r="705" spans="2:65" s="1" customFormat="1" ht="24.15" customHeight="1">
      <c r="B705" s="34"/>
      <c r="C705" s="133" t="s">
        <v>775</v>
      </c>
      <c r="D705" s="133" t="s">
        <v>180</v>
      </c>
      <c r="E705" s="134" t="s">
        <v>541</v>
      </c>
      <c r="F705" s="135" t="s">
        <v>542</v>
      </c>
      <c r="G705" s="136" t="s">
        <v>202</v>
      </c>
      <c r="H705" s="137">
        <v>642.4</v>
      </c>
      <c r="I705" s="138"/>
      <c r="J705" s="139">
        <f>ROUND(I705*H705,2)</f>
        <v>0</v>
      </c>
      <c r="K705" s="135" t="s">
        <v>184</v>
      </c>
      <c r="L705" s="34"/>
      <c r="M705" s="140" t="s">
        <v>32</v>
      </c>
      <c r="N705" s="141" t="s">
        <v>50</v>
      </c>
      <c r="P705" s="142">
        <f>O705*H705</f>
        <v>0</v>
      </c>
      <c r="Q705" s="142">
        <v>0</v>
      </c>
      <c r="R705" s="142">
        <f>Q705*H705</f>
        <v>0</v>
      </c>
      <c r="S705" s="142">
        <v>0</v>
      </c>
      <c r="T705" s="143">
        <f>S705*H705</f>
        <v>0</v>
      </c>
      <c r="AR705" s="144" t="s">
        <v>185</v>
      </c>
      <c r="AT705" s="144" t="s">
        <v>180</v>
      </c>
      <c r="AU705" s="144" t="s">
        <v>88</v>
      </c>
      <c r="AY705" s="18" t="s">
        <v>178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8" t="s">
        <v>86</v>
      </c>
      <c r="BK705" s="145">
        <f>ROUND(I705*H705,2)</f>
        <v>0</v>
      </c>
      <c r="BL705" s="18" t="s">
        <v>185</v>
      </c>
      <c r="BM705" s="144" t="s">
        <v>4348</v>
      </c>
    </row>
    <row r="706" spans="2:65" s="1" customFormat="1" ht="10.199999999999999">
      <c r="B706" s="34"/>
      <c r="D706" s="146" t="s">
        <v>187</v>
      </c>
      <c r="F706" s="147" t="s">
        <v>544</v>
      </c>
      <c r="I706" s="148"/>
      <c r="L706" s="34"/>
      <c r="M706" s="149"/>
      <c r="T706" s="55"/>
      <c r="AT706" s="18" t="s">
        <v>187</v>
      </c>
      <c r="AU706" s="18" t="s">
        <v>88</v>
      </c>
    </row>
    <row r="707" spans="2:65" s="12" customFormat="1" ht="10.199999999999999">
      <c r="B707" s="150"/>
      <c r="D707" s="151" t="s">
        <v>189</v>
      </c>
      <c r="E707" s="152" t="s">
        <v>32</v>
      </c>
      <c r="F707" s="153" t="s">
        <v>2027</v>
      </c>
      <c r="H707" s="152" t="s">
        <v>32</v>
      </c>
      <c r="I707" s="154"/>
      <c r="L707" s="150"/>
      <c r="M707" s="155"/>
      <c r="T707" s="156"/>
      <c r="AT707" s="152" t="s">
        <v>189</v>
      </c>
      <c r="AU707" s="152" t="s">
        <v>88</v>
      </c>
      <c r="AV707" s="12" t="s">
        <v>86</v>
      </c>
      <c r="AW707" s="12" t="s">
        <v>41</v>
      </c>
      <c r="AX707" s="12" t="s">
        <v>79</v>
      </c>
      <c r="AY707" s="152" t="s">
        <v>178</v>
      </c>
    </row>
    <row r="708" spans="2:65" s="12" customFormat="1" ht="10.199999999999999">
      <c r="B708" s="150"/>
      <c r="D708" s="151" t="s">
        <v>189</v>
      </c>
      <c r="E708" s="152" t="s">
        <v>32</v>
      </c>
      <c r="F708" s="153" t="s">
        <v>3821</v>
      </c>
      <c r="H708" s="152" t="s">
        <v>32</v>
      </c>
      <c r="I708" s="154"/>
      <c r="L708" s="150"/>
      <c r="M708" s="155"/>
      <c r="T708" s="156"/>
      <c r="AT708" s="152" t="s">
        <v>189</v>
      </c>
      <c r="AU708" s="152" t="s">
        <v>88</v>
      </c>
      <c r="AV708" s="12" t="s">
        <v>86</v>
      </c>
      <c r="AW708" s="12" t="s">
        <v>41</v>
      </c>
      <c r="AX708" s="12" t="s">
        <v>79</v>
      </c>
      <c r="AY708" s="152" t="s">
        <v>178</v>
      </c>
    </row>
    <row r="709" spans="2:65" s="12" customFormat="1" ht="10.199999999999999">
      <c r="B709" s="150"/>
      <c r="D709" s="151" t="s">
        <v>189</v>
      </c>
      <c r="E709" s="152" t="s">
        <v>32</v>
      </c>
      <c r="F709" s="153" t="s">
        <v>4115</v>
      </c>
      <c r="H709" s="152" t="s">
        <v>32</v>
      </c>
      <c r="I709" s="154"/>
      <c r="L709" s="150"/>
      <c r="M709" s="155"/>
      <c r="T709" s="156"/>
      <c r="AT709" s="152" t="s">
        <v>189</v>
      </c>
      <c r="AU709" s="152" t="s">
        <v>88</v>
      </c>
      <c r="AV709" s="12" t="s">
        <v>86</v>
      </c>
      <c r="AW709" s="12" t="s">
        <v>41</v>
      </c>
      <c r="AX709" s="12" t="s">
        <v>79</v>
      </c>
      <c r="AY709" s="152" t="s">
        <v>178</v>
      </c>
    </row>
    <row r="710" spans="2:65" s="12" customFormat="1" ht="10.199999999999999">
      <c r="B710" s="150"/>
      <c r="D710" s="151" t="s">
        <v>189</v>
      </c>
      <c r="E710" s="152" t="s">
        <v>32</v>
      </c>
      <c r="F710" s="153" t="s">
        <v>3043</v>
      </c>
      <c r="H710" s="152" t="s">
        <v>32</v>
      </c>
      <c r="I710" s="154"/>
      <c r="L710" s="150"/>
      <c r="M710" s="155"/>
      <c r="T710" s="156"/>
      <c r="AT710" s="152" t="s">
        <v>189</v>
      </c>
      <c r="AU710" s="152" t="s">
        <v>88</v>
      </c>
      <c r="AV710" s="12" t="s">
        <v>86</v>
      </c>
      <c r="AW710" s="12" t="s">
        <v>41</v>
      </c>
      <c r="AX710" s="12" t="s">
        <v>79</v>
      </c>
      <c r="AY710" s="152" t="s">
        <v>178</v>
      </c>
    </row>
    <row r="711" spans="2:65" s="13" customFormat="1" ht="10.199999999999999">
      <c r="B711" s="157"/>
      <c r="D711" s="151" t="s">
        <v>189</v>
      </c>
      <c r="E711" s="158" t="s">
        <v>32</v>
      </c>
      <c r="F711" s="159" t="s">
        <v>4349</v>
      </c>
      <c r="H711" s="160">
        <v>608.79999999999995</v>
      </c>
      <c r="I711" s="161"/>
      <c r="L711" s="157"/>
      <c r="M711" s="162"/>
      <c r="T711" s="163"/>
      <c r="AT711" s="158" t="s">
        <v>189</v>
      </c>
      <c r="AU711" s="158" t="s">
        <v>88</v>
      </c>
      <c r="AV711" s="13" t="s">
        <v>88</v>
      </c>
      <c r="AW711" s="13" t="s">
        <v>41</v>
      </c>
      <c r="AX711" s="13" t="s">
        <v>79</v>
      </c>
      <c r="AY711" s="158" t="s">
        <v>178</v>
      </c>
    </row>
    <row r="712" spans="2:65" s="13" customFormat="1" ht="10.199999999999999">
      <c r="B712" s="157"/>
      <c r="D712" s="151" t="s">
        <v>189</v>
      </c>
      <c r="E712" s="158" t="s">
        <v>32</v>
      </c>
      <c r="F712" s="159" t="s">
        <v>3009</v>
      </c>
      <c r="H712" s="160">
        <v>33.6</v>
      </c>
      <c r="I712" s="161"/>
      <c r="L712" s="157"/>
      <c r="M712" s="162"/>
      <c r="T712" s="163"/>
      <c r="AT712" s="158" t="s">
        <v>189</v>
      </c>
      <c r="AU712" s="158" t="s">
        <v>88</v>
      </c>
      <c r="AV712" s="13" t="s">
        <v>88</v>
      </c>
      <c r="AW712" s="13" t="s">
        <v>41</v>
      </c>
      <c r="AX712" s="13" t="s">
        <v>79</v>
      </c>
      <c r="AY712" s="158" t="s">
        <v>178</v>
      </c>
    </row>
    <row r="713" spans="2:65" s="14" customFormat="1" ht="10.199999999999999">
      <c r="B713" s="164"/>
      <c r="D713" s="151" t="s">
        <v>189</v>
      </c>
      <c r="E713" s="165" t="s">
        <v>32</v>
      </c>
      <c r="F713" s="166" t="s">
        <v>192</v>
      </c>
      <c r="H713" s="167">
        <v>642.4</v>
      </c>
      <c r="I713" s="168"/>
      <c r="L713" s="164"/>
      <c r="M713" s="169"/>
      <c r="T713" s="170"/>
      <c r="AT713" s="165" t="s">
        <v>189</v>
      </c>
      <c r="AU713" s="165" t="s">
        <v>88</v>
      </c>
      <c r="AV713" s="14" t="s">
        <v>185</v>
      </c>
      <c r="AW713" s="14" t="s">
        <v>41</v>
      </c>
      <c r="AX713" s="14" t="s">
        <v>86</v>
      </c>
      <c r="AY713" s="165" t="s">
        <v>178</v>
      </c>
    </row>
    <row r="714" spans="2:65" s="1" customFormat="1" ht="24.15" customHeight="1">
      <c r="B714" s="34"/>
      <c r="C714" s="133" t="s">
        <v>780</v>
      </c>
      <c r="D714" s="133" t="s">
        <v>180</v>
      </c>
      <c r="E714" s="134" t="s">
        <v>550</v>
      </c>
      <c r="F714" s="135" t="s">
        <v>551</v>
      </c>
      <c r="G714" s="136" t="s">
        <v>202</v>
      </c>
      <c r="H714" s="137">
        <v>642.4</v>
      </c>
      <c r="I714" s="138"/>
      <c r="J714" s="139">
        <f>ROUND(I714*H714,2)</f>
        <v>0</v>
      </c>
      <c r="K714" s="135" t="s">
        <v>184</v>
      </c>
      <c r="L714" s="34"/>
      <c r="M714" s="140" t="s">
        <v>32</v>
      </c>
      <c r="N714" s="141" t="s">
        <v>50</v>
      </c>
      <c r="P714" s="142">
        <f>O714*H714</f>
        <v>0</v>
      </c>
      <c r="Q714" s="142">
        <v>0</v>
      </c>
      <c r="R714" s="142">
        <f>Q714*H714</f>
        <v>0</v>
      </c>
      <c r="S714" s="142">
        <v>0</v>
      </c>
      <c r="T714" s="143">
        <f>S714*H714</f>
        <v>0</v>
      </c>
      <c r="AR714" s="144" t="s">
        <v>185</v>
      </c>
      <c r="AT714" s="144" t="s">
        <v>180</v>
      </c>
      <c r="AU714" s="144" t="s">
        <v>88</v>
      </c>
      <c r="AY714" s="18" t="s">
        <v>178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86</v>
      </c>
      <c r="BK714" s="145">
        <f>ROUND(I714*H714,2)</f>
        <v>0</v>
      </c>
      <c r="BL714" s="18" t="s">
        <v>185</v>
      </c>
      <c r="BM714" s="144" t="s">
        <v>4350</v>
      </c>
    </row>
    <row r="715" spans="2:65" s="1" customFormat="1" ht="10.199999999999999">
      <c r="B715" s="34"/>
      <c r="D715" s="146" t="s">
        <v>187</v>
      </c>
      <c r="F715" s="147" t="s">
        <v>553</v>
      </c>
      <c r="I715" s="148"/>
      <c r="L715" s="34"/>
      <c r="M715" s="149"/>
      <c r="T715" s="55"/>
      <c r="AT715" s="18" t="s">
        <v>187</v>
      </c>
      <c r="AU715" s="18" t="s">
        <v>88</v>
      </c>
    </row>
    <row r="716" spans="2:65" s="12" customFormat="1" ht="10.199999999999999">
      <c r="B716" s="150"/>
      <c r="D716" s="151" t="s">
        <v>189</v>
      </c>
      <c r="E716" s="152" t="s">
        <v>32</v>
      </c>
      <c r="F716" s="153" t="s">
        <v>2027</v>
      </c>
      <c r="H716" s="152" t="s">
        <v>32</v>
      </c>
      <c r="I716" s="154"/>
      <c r="L716" s="150"/>
      <c r="M716" s="155"/>
      <c r="T716" s="156"/>
      <c r="AT716" s="152" t="s">
        <v>189</v>
      </c>
      <c r="AU716" s="152" t="s">
        <v>88</v>
      </c>
      <c r="AV716" s="12" t="s">
        <v>86</v>
      </c>
      <c r="AW716" s="12" t="s">
        <v>41</v>
      </c>
      <c r="AX716" s="12" t="s">
        <v>79</v>
      </c>
      <c r="AY716" s="152" t="s">
        <v>178</v>
      </c>
    </row>
    <row r="717" spans="2:65" s="12" customFormat="1" ht="10.199999999999999">
      <c r="B717" s="150"/>
      <c r="D717" s="151" t="s">
        <v>189</v>
      </c>
      <c r="E717" s="152" t="s">
        <v>32</v>
      </c>
      <c r="F717" s="153" t="s">
        <v>3821</v>
      </c>
      <c r="H717" s="152" t="s">
        <v>32</v>
      </c>
      <c r="I717" s="154"/>
      <c r="L717" s="150"/>
      <c r="M717" s="155"/>
      <c r="T717" s="156"/>
      <c r="AT717" s="152" t="s">
        <v>189</v>
      </c>
      <c r="AU717" s="152" t="s">
        <v>88</v>
      </c>
      <c r="AV717" s="12" t="s">
        <v>86</v>
      </c>
      <c r="AW717" s="12" t="s">
        <v>41</v>
      </c>
      <c r="AX717" s="12" t="s">
        <v>79</v>
      </c>
      <c r="AY717" s="152" t="s">
        <v>178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4115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3043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3" customFormat="1" ht="10.199999999999999">
      <c r="B720" s="157"/>
      <c r="D720" s="151" t="s">
        <v>189</v>
      </c>
      <c r="E720" s="158" t="s">
        <v>32</v>
      </c>
      <c r="F720" s="159" t="s">
        <v>4351</v>
      </c>
      <c r="H720" s="160">
        <v>608.79999999999995</v>
      </c>
      <c r="I720" s="161"/>
      <c r="L720" s="157"/>
      <c r="M720" s="162"/>
      <c r="T720" s="163"/>
      <c r="AT720" s="158" t="s">
        <v>189</v>
      </c>
      <c r="AU720" s="158" t="s">
        <v>88</v>
      </c>
      <c r="AV720" s="13" t="s">
        <v>88</v>
      </c>
      <c r="AW720" s="13" t="s">
        <v>41</v>
      </c>
      <c r="AX720" s="13" t="s">
        <v>79</v>
      </c>
      <c r="AY720" s="158" t="s">
        <v>178</v>
      </c>
    </row>
    <row r="721" spans="2:65" s="13" customFormat="1" ht="10.199999999999999">
      <c r="B721" s="157"/>
      <c r="D721" s="151" t="s">
        <v>189</v>
      </c>
      <c r="E721" s="158" t="s">
        <v>32</v>
      </c>
      <c r="F721" s="159" t="s">
        <v>3009</v>
      </c>
      <c r="H721" s="160">
        <v>33.6</v>
      </c>
      <c r="I721" s="161"/>
      <c r="L721" s="157"/>
      <c r="M721" s="162"/>
      <c r="T721" s="163"/>
      <c r="AT721" s="158" t="s">
        <v>189</v>
      </c>
      <c r="AU721" s="158" t="s">
        <v>88</v>
      </c>
      <c r="AV721" s="13" t="s">
        <v>88</v>
      </c>
      <c r="AW721" s="13" t="s">
        <v>41</v>
      </c>
      <c r="AX721" s="13" t="s">
        <v>79</v>
      </c>
      <c r="AY721" s="158" t="s">
        <v>178</v>
      </c>
    </row>
    <row r="722" spans="2:65" s="14" customFormat="1" ht="10.199999999999999">
      <c r="B722" s="164"/>
      <c r="D722" s="151" t="s">
        <v>189</v>
      </c>
      <c r="E722" s="165" t="s">
        <v>32</v>
      </c>
      <c r="F722" s="166" t="s">
        <v>192</v>
      </c>
      <c r="H722" s="167">
        <v>642.4</v>
      </c>
      <c r="I722" s="168"/>
      <c r="L722" s="164"/>
      <c r="M722" s="169"/>
      <c r="T722" s="170"/>
      <c r="AT722" s="165" t="s">
        <v>189</v>
      </c>
      <c r="AU722" s="165" t="s">
        <v>88</v>
      </c>
      <c r="AV722" s="14" t="s">
        <v>185</v>
      </c>
      <c r="AW722" s="14" t="s">
        <v>41</v>
      </c>
      <c r="AX722" s="14" t="s">
        <v>86</v>
      </c>
      <c r="AY722" s="165" t="s">
        <v>178</v>
      </c>
    </row>
    <row r="723" spans="2:65" s="1" customFormat="1" ht="33" customHeight="1">
      <c r="B723" s="34"/>
      <c r="C723" s="133" t="s">
        <v>785</v>
      </c>
      <c r="D723" s="133" t="s">
        <v>180</v>
      </c>
      <c r="E723" s="134" t="s">
        <v>659</v>
      </c>
      <c r="F723" s="135" t="s">
        <v>660</v>
      </c>
      <c r="G723" s="136" t="s">
        <v>234</v>
      </c>
      <c r="H723" s="137">
        <v>617.70000000000005</v>
      </c>
      <c r="I723" s="138"/>
      <c r="J723" s="139">
        <f>ROUND(I723*H723,2)</f>
        <v>0</v>
      </c>
      <c r="K723" s="135" t="s">
        <v>184</v>
      </c>
      <c r="L723" s="34"/>
      <c r="M723" s="140" t="s">
        <v>32</v>
      </c>
      <c r="N723" s="141" t="s">
        <v>50</v>
      </c>
      <c r="P723" s="142">
        <f>O723*H723</f>
        <v>0</v>
      </c>
      <c r="Q723" s="142">
        <v>0</v>
      </c>
      <c r="R723" s="142">
        <f>Q723*H723</f>
        <v>0</v>
      </c>
      <c r="S723" s="142">
        <v>0.01</v>
      </c>
      <c r="T723" s="143">
        <f>S723*H723</f>
        <v>6.1770000000000005</v>
      </c>
      <c r="AR723" s="144" t="s">
        <v>185</v>
      </c>
      <c r="AT723" s="144" t="s">
        <v>180</v>
      </c>
      <c r="AU723" s="144" t="s">
        <v>88</v>
      </c>
      <c r="AY723" s="18" t="s">
        <v>178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86</v>
      </c>
      <c r="BK723" s="145">
        <f>ROUND(I723*H723,2)</f>
        <v>0</v>
      </c>
      <c r="BL723" s="18" t="s">
        <v>185</v>
      </c>
      <c r="BM723" s="144" t="s">
        <v>4352</v>
      </c>
    </row>
    <row r="724" spans="2:65" s="1" customFormat="1" ht="10.199999999999999">
      <c r="B724" s="34"/>
      <c r="D724" s="146" t="s">
        <v>187</v>
      </c>
      <c r="F724" s="147" t="s">
        <v>662</v>
      </c>
      <c r="I724" s="148"/>
      <c r="L724" s="34"/>
      <c r="M724" s="149"/>
      <c r="T724" s="55"/>
      <c r="AT724" s="18" t="s">
        <v>187</v>
      </c>
      <c r="AU724" s="18" t="s">
        <v>88</v>
      </c>
    </row>
    <row r="725" spans="2:65" s="12" customFormat="1" ht="10.199999999999999">
      <c r="B725" s="150"/>
      <c r="D725" s="151" t="s">
        <v>189</v>
      </c>
      <c r="E725" s="152" t="s">
        <v>32</v>
      </c>
      <c r="F725" s="153" t="s">
        <v>2027</v>
      </c>
      <c r="H725" s="152" t="s">
        <v>32</v>
      </c>
      <c r="I725" s="154"/>
      <c r="L725" s="150"/>
      <c r="M725" s="155"/>
      <c r="T725" s="156"/>
      <c r="AT725" s="152" t="s">
        <v>189</v>
      </c>
      <c r="AU725" s="152" t="s">
        <v>88</v>
      </c>
      <c r="AV725" s="12" t="s">
        <v>86</v>
      </c>
      <c r="AW725" s="12" t="s">
        <v>41</v>
      </c>
      <c r="AX725" s="12" t="s">
        <v>79</v>
      </c>
      <c r="AY725" s="152" t="s">
        <v>178</v>
      </c>
    </row>
    <row r="726" spans="2:65" s="12" customFormat="1" ht="10.199999999999999">
      <c r="B726" s="150"/>
      <c r="D726" s="151" t="s">
        <v>189</v>
      </c>
      <c r="E726" s="152" t="s">
        <v>32</v>
      </c>
      <c r="F726" s="153" t="s">
        <v>3821</v>
      </c>
      <c r="H726" s="152" t="s">
        <v>32</v>
      </c>
      <c r="I726" s="154"/>
      <c r="L726" s="150"/>
      <c r="M726" s="155"/>
      <c r="T726" s="156"/>
      <c r="AT726" s="152" t="s">
        <v>189</v>
      </c>
      <c r="AU726" s="152" t="s">
        <v>88</v>
      </c>
      <c r="AV726" s="12" t="s">
        <v>86</v>
      </c>
      <c r="AW726" s="12" t="s">
        <v>41</v>
      </c>
      <c r="AX726" s="12" t="s">
        <v>79</v>
      </c>
      <c r="AY726" s="152" t="s">
        <v>178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4115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88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3043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3" customFormat="1" ht="10.199999999999999">
      <c r="B729" s="157"/>
      <c r="D729" s="151" t="s">
        <v>189</v>
      </c>
      <c r="E729" s="158" t="s">
        <v>32</v>
      </c>
      <c r="F729" s="159" t="s">
        <v>4122</v>
      </c>
      <c r="H729" s="160">
        <v>575.70000000000005</v>
      </c>
      <c r="I729" s="161"/>
      <c r="L729" s="157"/>
      <c r="M729" s="162"/>
      <c r="T729" s="163"/>
      <c r="AT729" s="158" t="s">
        <v>189</v>
      </c>
      <c r="AU729" s="158" t="s">
        <v>88</v>
      </c>
      <c r="AV729" s="13" t="s">
        <v>88</v>
      </c>
      <c r="AW729" s="13" t="s">
        <v>41</v>
      </c>
      <c r="AX729" s="13" t="s">
        <v>79</v>
      </c>
      <c r="AY729" s="158" t="s">
        <v>178</v>
      </c>
    </row>
    <row r="730" spans="2:65" s="13" customFormat="1" ht="10.199999999999999">
      <c r="B730" s="157"/>
      <c r="D730" s="151" t="s">
        <v>189</v>
      </c>
      <c r="E730" s="158" t="s">
        <v>32</v>
      </c>
      <c r="F730" s="159" t="s">
        <v>2999</v>
      </c>
      <c r="H730" s="160">
        <v>42</v>
      </c>
      <c r="I730" s="161"/>
      <c r="L730" s="157"/>
      <c r="M730" s="162"/>
      <c r="T730" s="163"/>
      <c r="AT730" s="158" t="s">
        <v>189</v>
      </c>
      <c r="AU730" s="158" t="s">
        <v>88</v>
      </c>
      <c r="AV730" s="13" t="s">
        <v>88</v>
      </c>
      <c r="AW730" s="13" t="s">
        <v>41</v>
      </c>
      <c r="AX730" s="13" t="s">
        <v>79</v>
      </c>
      <c r="AY730" s="158" t="s">
        <v>178</v>
      </c>
    </row>
    <row r="731" spans="2:65" s="14" customFormat="1" ht="10.199999999999999">
      <c r="B731" s="164"/>
      <c r="D731" s="151" t="s">
        <v>189</v>
      </c>
      <c r="E731" s="165" t="s">
        <v>32</v>
      </c>
      <c r="F731" s="166" t="s">
        <v>192</v>
      </c>
      <c r="H731" s="167">
        <v>617.70000000000005</v>
      </c>
      <c r="I731" s="168"/>
      <c r="L731" s="164"/>
      <c r="M731" s="169"/>
      <c r="T731" s="170"/>
      <c r="AT731" s="165" t="s">
        <v>189</v>
      </c>
      <c r="AU731" s="165" t="s">
        <v>88</v>
      </c>
      <c r="AV731" s="14" t="s">
        <v>185</v>
      </c>
      <c r="AW731" s="14" t="s">
        <v>41</v>
      </c>
      <c r="AX731" s="14" t="s">
        <v>86</v>
      </c>
      <c r="AY731" s="165" t="s">
        <v>178</v>
      </c>
    </row>
    <row r="732" spans="2:65" s="1" customFormat="1" ht="62.7" customHeight="1">
      <c r="B732" s="34"/>
      <c r="C732" s="133" t="s">
        <v>789</v>
      </c>
      <c r="D732" s="133" t="s">
        <v>180</v>
      </c>
      <c r="E732" s="134" t="s">
        <v>664</v>
      </c>
      <c r="F732" s="135" t="s">
        <v>665</v>
      </c>
      <c r="G732" s="136" t="s">
        <v>234</v>
      </c>
      <c r="H732" s="137">
        <v>617.70000000000005</v>
      </c>
      <c r="I732" s="138"/>
      <c r="J732" s="139">
        <f>ROUND(I732*H732,2)</f>
        <v>0</v>
      </c>
      <c r="K732" s="135" t="s">
        <v>184</v>
      </c>
      <c r="L732" s="34"/>
      <c r="M732" s="140" t="s">
        <v>32</v>
      </c>
      <c r="N732" s="141" t="s">
        <v>50</v>
      </c>
      <c r="P732" s="142">
        <f>O732*H732</f>
        <v>0</v>
      </c>
      <c r="Q732" s="142">
        <v>0</v>
      </c>
      <c r="R732" s="142">
        <f>Q732*H732</f>
        <v>0</v>
      </c>
      <c r="S732" s="142">
        <v>0.02</v>
      </c>
      <c r="T732" s="143">
        <f>S732*H732</f>
        <v>12.354000000000001</v>
      </c>
      <c r="AR732" s="144" t="s">
        <v>185</v>
      </c>
      <c r="AT732" s="144" t="s">
        <v>180</v>
      </c>
      <c r="AU732" s="144" t="s">
        <v>88</v>
      </c>
      <c r="AY732" s="18" t="s">
        <v>178</v>
      </c>
      <c r="BE732" s="145">
        <f>IF(N732="základní",J732,0)</f>
        <v>0</v>
      </c>
      <c r="BF732" s="145">
        <f>IF(N732="snížená",J732,0)</f>
        <v>0</v>
      </c>
      <c r="BG732" s="145">
        <f>IF(N732="zákl. přenesená",J732,0)</f>
        <v>0</v>
      </c>
      <c r="BH732" s="145">
        <f>IF(N732="sníž. přenesená",J732,0)</f>
        <v>0</v>
      </c>
      <c r="BI732" s="145">
        <f>IF(N732="nulová",J732,0)</f>
        <v>0</v>
      </c>
      <c r="BJ732" s="18" t="s">
        <v>86</v>
      </c>
      <c r="BK732" s="145">
        <f>ROUND(I732*H732,2)</f>
        <v>0</v>
      </c>
      <c r="BL732" s="18" t="s">
        <v>185</v>
      </c>
      <c r="BM732" s="144" t="s">
        <v>4353</v>
      </c>
    </row>
    <row r="733" spans="2:65" s="1" customFormat="1" ht="10.199999999999999">
      <c r="B733" s="34"/>
      <c r="D733" s="146" t="s">
        <v>187</v>
      </c>
      <c r="F733" s="147" t="s">
        <v>667</v>
      </c>
      <c r="I733" s="148"/>
      <c r="L733" s="34"/>
      <c r="M733" s="149"/>
      <c r="T733" s="55"/>
      <c r="AT733" s="18" t="s">
        <v>187</v>
      </c>
      <c r="AU733" s="18" t="s">
        <v>88</v>
      </c>
    </row>
    <row r="734" spans="2:65" s="12" customFormat="1" ht="10.199999999999999">
      <c r="B734" s="150"/>
      <c r="D734" s="151" t="s">
        <v>189</v>
      </c>
      <c r="E734" s="152" t="s">
        <v>32</v>
      </c>
      <c r="F734" s="153" t="s">
        <v>2027</v>
      </c>
      <c r="H734" s="152" t="s">
        <v>32</v>
      </c>
      <c r="I734" s="154"/>
      <c r="L734" s="150"/>
      <c r="M734" s="155"/>
      <c r="T734" s="156"/>
      <c r="AT734" s="152" t="s">
        <v>189</v>
      </c>
      <c r="AU734" s="152" t="s">
        <v>88</v>
      </c>
      <c r="AV734" s="12" t="s">
        <v>86</v>
      </c>
      <c r="AW734" s="12" t="s">
        <v>41</v>
      </c>
      <c r="AX734" s="12" t="s">
        <v>79</v>
      </c>
      <c r="AY734" s="152" t="s">
        <v>178</v>
      </c>
    </row>
    <row r="735" spans="2:65" s="12" customFormat="1" ht="10.199999999999999">
      <c r="B735" s="150"/>
      <c r="D735" s="151" t="s">
        <v>189</v>
      </c>
      <c r="E735" s="152" t="s">
        <v>32</v>
      </c>
      <c r="F735" s="153" t="s">
        <v>3821</v>
      </c>
      <c r="H735" s="152" t="s">
        <v>32</v>
      </c>
      <c r="I735" s="154"/>
      <c r="L735" s="150"/>
      <c r="M735" s="155"/>
      <c r="T735" s="156"/>
      <c r="AT735" s="152" t="s">
        <v>189</v>
      </c>
      <c r="AU735" s="152" t="s">
        <v>88</v>
      </c>
      <c r="AV735" s="12" t="s">
        <v>86</v>
      </c>
      <c r="AW735" s="12" t="s">
        <v>41</v>
      </c>
      <c r="AX735" s="12" t="s">
        <v>79</v>
      </c>
      <c r="AY735" s="152" t="s">
        <v>178</v>
      </c>
    </row>
    <row r="736" spans="2:65" s="12" customFormat="1" ht="10.199999999999999">
      <c r="B736" s="150"/>
      <c r="D736" s="151" t="s">
        <v>189</v>
      </c>
      <c r="E736" s="152" t="s">
        <v>32</v>
      </c>
      <c r="F736" s="153" t="s">
        <v>4115</v>
      </c>
      <c r="H736" s="152" t="s">
        <v>32</v>
      </c>
      <c r="I736" s="154"/>
      <c r="L736" s="150"/>
      <c r="M736" s="155"/>
      <c r="T736" s="156"/>
      <c r="AT736" s="152" t="s">
        <v>189</v>
      </c>
      <c r="AU736" s="152" t="s">
        <v>88</v>
      </c>
      <c r="AV736" s="12" t="s">
        <v>86</v>
      </c>
      <c r="AW736" s="12" t="s">
        <v>41</v>
      </c>
      <c r="AX736" s="12" t="s">
        <v>79</v>
      </c>
      <c r="AY736" s="152" t="s">
        <v>178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3043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88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3" customFormat="1" ht="10.199999999999999">
      <c r="B738" s="157"/>
      <c r="D738" s="151" t="s">
        <v>189</v>
      </c>
      <c r="E738" s="158" t="s">
        <v>32</v>
      </c>
      <c r="F738" s="159" t="s">
        <v>4122</v>
      </c>
      <c r="H738" s="160">
        <v>575.70000000000005</v>
      </c>
      <c r="I738" s="161"/>
      <c r="L738" s="157"/>
      <c r="M738" s="162"/>
      <c r="T738" s="163"/>
      <c r="AT738" s="158" t="s">
        <v>189</v>
      </c>
      <c r="AU738" s="158" t="s">
        <v>88</v>
      </c>
      <c r="AV738" s="13" t="s">
        <v>88</v>
      </c>
      <c r="AW738" s="13" t="s">
        <v>41</v>
      </c>
      <c r="AX738" s="13" t="s">
        <v>79</v>
      </c>
      <c r="AY738" s="158" t="s">
        <v>178</v>
      </c>
    </row>
    <row r="739" spans="2:65" s="13" customFormat="1" ht="10.199999999999999">
      <c r="B739" s="157"/>
      <c r="D739" s="151" t="s">
        <v>189</v>
      </c>
      <c r="E739" s="158" t="s">
        <v>32</v>
      </c>
      <c r="F739" s="159" t="s">
        <v>2999</v>
      </c>
      <c r="H739" s="160">
        <v>42</v>
      </c>
      <c r="I739" s="161"/>
      <c r="L739" s="157"/>
      <c r="M739" s="162"/>
      <c r="T739" s="163"/>
      <c r="AT739" s="158" t="s">
        <v>189</v>
      </c>
      <c r="AU739" s="158" t="s">
        <v>88</v>
      </c>
      <c r="AV739" s="13" t="s">
        <v>88</v>
      </c>
      <c r="AW739" s="13" t="s">
        <v>41</v>
      </c>
      <c r="AX739" s="13" t="s">
        <v>79</v>
      </c>
      <c r="AY739" s="158" t="s">
        <v>178</v>
      </c>
    </row>
    <row r="740" spans="2:65" s="14" customFormat="1" ht="10.199999999999999">
      <c r="B740" s="164"/>
      <c r="D740" s="151" t="s">
        <v>189</v>
      </c>
      <c r="E740" s="165" t="s">
        <v>32</v>
      </c>
      <c r="F740" s="166" t="s">
        <v>192</v>
      </c>
      <c r="H740" s="167">
        <v>617.70000000000005</v>
      </c>
      <c r="I740" s="168"/>
      <c r="L740" s="164"/>
      <c r="M740" s="169"/>
      <c r="T740" s="170"/>
      <c r="AT740" s="165" t="s">
        <v>189</v>
      </c>
      <c r="AU740" s="165" t="s">
        <v>88</v>
      </c>
      <c r="AV740" s="14" t="s">
        <v>185</v>
      </c>
      <c r="AW740" s="14" t="s">
        <v>41</v>
      </c>
      <c r="AX740" s="14" t="s">
        <v>86</v>
      </c>
      <c r="AY740" s="165" t="s">
        <v>178</v>
      </c>
    </row>
    <row r="741" spans="2:65" s="1" customFormat="1" ht="44.25" customHeight="1">
      <c r="B741" s="34"/>
      <c r="C741" s="133" t="s">
        <v>795</v>
      </c>
      <c r="D741" s="133" t="s">
        <v>180</v>
      </c>
      <c r="E741" s="134" t="s">
        <v>850</v>
      </c>
      <c r="F741" s="135" t="s">
        <v>851</v>
      </c>
      <c r="G741" s="136" t="s">
        <v>202</v>
      </c>
      <c r="H741" s="137">
        <v>0.3</v>
      </c>
      <c r="I741" s="138"/>
      <c r="J741" s="139">
        <f>ROUND(I741*H741,2)</f>
        <v>0</v>
      </c>
      <c r="K741" s="135" t="s">
        <v>184</v>
      </c>
      <c r="L741" s="34"/>
      <c r="M741" s="140" t="s">
        <v>32</v>
      </c>
      <c r="N741" s="141" t="s">
        <v>50</v>
      </c>
      <c r="P741" s="142">
        <f>O741*H741</f>
        <v>0</v>
      </c>
      <c r="Q741" s="142">
        <v>2.7899999999999999E-3</v>
      </c>
      <c r="R741" s="142">
        <f>Q741*H741</f>
        <v>8.3699999999999996E-4</v>
      </c>
      <c r="S741" s="142">
        <v>5.6000000000000001E-2</v>
      </c>
      <c r="T741" s="143">
        <f>S741*H741</f>
        <v>1.6799999999999999E-2</v>
      </c>
      <c r="AR741" s="144" t="s">
        <v>185</v>
      </c>
      <c r="AT741" s="144" t="s">
        <v>180</v>
      </c>
      <c r="AU741" s="144" t="s">
        <v>88</v>
      </c>
      <c r="AY741" s="18" t="s">
        <v>178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8" t="s">
        <v>86</v>
      </c>
      <c r="BK741" s="145">
        <f>ROUND(I741*H741,2)</f>
        <v>0</v>
      </c>
      <c r="BL741" s="18" t="s">
        <v>185</v>
      </c>
      <c r="BM741" s="144" t="s">
        <v>4354</v>
      </c>
    </row>
    <row r="742" spans="2:65" s="1" customFormat="1" ht="10.199999999999999">
      <c r="B742" s="34"/>
      <c r="D742" s="146" t="s">
        <v>187</v>
      </c>
      <c r="F742" s="147" t="s">
        <v>853</v>
      </c>
      <c r="I742" s="148"/>
      <c r="L742" s="34"/>
      <c r="M742" s="149"/>
      <c r="T742" s="55"/>
      <c r="AT742" s="18" t="s">
        <v>187</v>
      </c>
      <c r="AU742" s="18" t="s">
        <v>88</v>
      </c>
    </row>
    <row r="743" spans="2:65" s="12" customFormat="1" ht="10.199999999999999">
      <c r="B743" s="150"/>
      <c r="D743" s="151" t="s">
        <v>189</v>
      </c>
      <c r="E743" s="152" t="s">
        <v>32</v>
      </c>
      <c r="F743" s="153" t="s">
        <v>2027</v>
      </c>
      <c r="H743" s="152" t="s">
        <v>32</v>
      </c>
      <c r="I743" s="154"/>
      <c r="L743" s="150"/>
      <c r="M743" s="155"/>
      <c r="T743" s="156"/>
      <c r="AT743" s="152" t="s">
        <v>189</v>
      </c>
      <c r="AU743" s="152" t="s">
        <v>88</v>
      </c>
      <c r="AV743" s="12" t="s">
        <v>86</v>
      </c>
      <c r="AW743" s="12" t="s">
        <v>41</v>
      </c>
      <c r="AX743" s="12" t="s">
        <v>79</v>
      </c>
      <c r="AY743" s="152" t="s">
        <v>178</v>
      </c>
    </row>
    <row r="744" spans="2:65" s="12" customFormat="1" ht="10.199999999999999">
      <c r="B744" s="150"/>
      <c r="D744" s="151" t="s">
        <v>189</v>
      </c>
      <c r="E744" s="152" t="s">
        <v>32</v>
      </c>
      <c r="F744" s="153" t="s">
        <v>3821</v>
      </c>
      <c r="H744" s="152" t="s">
        <v>32</v>
      </c>
      <c r="I744" s="154"/>
      <c r="L744" s="150"/>
      <c r="M744" s="155"/>
      <c r="T744" s="156"/>
      <c r="AT744" s="152" t="s">
        <v>189</v>
      </c>
      <c r="AU744" s="152" t="s">
        <v>88</v>
      </c>
      <c r="AV744" s="12" t="s">
        <v>86</v>
      </c>
      <c r="AW744" s="12" t="s">
        <v>41</v>
      </c>
      <c r="AX744" s="12" t="s">
        <v>79</v>
      </c>
      <c r="AY744" s="152" t="s">
        <v>178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4115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88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2" customFormat="1" ht="10.199999999999999">
      <c r="B746" s="150"/>
      <c r="D746" s="151" t="s">
        <v>189</v>
      </c>
      <c r="E746" s="152" t="s">
        <v>32</v>
      </c>
      <c r="F746" s="153" t="s">
        <v>4355</v>
      </c>
      <c r="H746" s="152" t="s">
        <v>32</v>
      </c>
      <c r="I746" s="154"/>
      <c r="L746" s="150"/>
      <c r="M746" s="155"/>
      <c r="T746" s="156"/>
      <c r="AT746" s="152" t="s">
        <v>189</v>
      </c>
      <c r="AU746" s="152" t="s">
        <v>88</v>
      </c>
      <c r="AV746" s="12" t="s">
        <v>86</v>
      </c>
      <c r="AW746" s="12" t="s">
        <v>41</v>
      </c>
      <c r="AX746" s="12" t="s">
        <v>79</v>
      </c>
      <c r="AY746" s="152" t="s">
        <v>178</v>
      </c>
    </row>
    <row r="747" spans="2:65" s="13" customFormat="1" ht="10.199999999999999">
      <c r="B747" s="157"/>
      <c r="D747" s="151" t="s">
        <v>189</v>
      </c>
      <c r="E747" s="158" t="s">
        <v>32</v>
      </c>
      <c r="F747" s="159" t="s">
        <v>4356</v>
      </c>
      <c r="H747" s="160">
        <v>0.15</v>
      </c>
      <c r="I747" s="161"/>
      <c r="L747" s="157"/>
      <c r="M747" s="162"/>
      <c r="T747" s="163"/>
      <c r="AT747" s="158" t="s">
        <v>189</v>
      </c>
      <c r="AU747" s="158" t="s">
        <v>88</v>
      </c>
      <c r="AV747" s="13" t="s">
        <v>88</v>
      </c>
      <c r="AW747" s="13" t="s">
        <v>41</v>
      </c>
      <c r="AX747" s="13" t="s">
        <v>79</v>
      </c>
      <c r="AY747" s="158" t="s">
        <v>178</v>
      </c>
    </row>
    <row r="748" spans="2:65" s="13" customFormat="1" ht="10.199999999999999">
      <c r="B748" s="157"/>
      <c r="D748" s="151" t="s">
        <v>189</v>
      </c>
      <c r="E748" s="158" t="s">
        <v>32</v>
      </c>
      <c r="F748" s="159" t="s">
        <v>4357</v>
      </c>
      <c r="H748" s="160">
        <v>0.15</v>
      </c>
      <c r="I748" s="161"/>
      <c r="L748" s="157"/>
      <c r="M748" s="162"/>
      <c r="T748" s="163"/>
      <c r="AT748" s="158" t="s">
        <v>189</v>
      </c>
      <c r="AU748" s="158" t="s">
        <v>88</v>
      </c>
      <c r="AV748" s="13" t="s">
        <v>88</v>
      </c>
      <c r="AW748" s="13" t="s">
        <v>41</v>
      </c>
      <c r="AX748" s="13" t="s">
        <v>79</v>
      </c>
      <c r="AY748" s="158" t="s">
        <v>178</v>
      </c>
    </row>
    <row r="749" spans="2:65" s="14" customFormat="1" ht="10.199999999999999">
      <c r="B749" s="164"/>
      <c r="D749" s="151" t="s">
        <v>189</v>
      </c>
      <c r="E749" s="165" t="s">
        <v>32</v>
      </c>
      <c r="F749" s="166" t="s">
        <v>192</v>
      </c>
      <c r="H749" s="167">
        <v>0.3</v>
      </c>
      <c r="I749" s="168"/>
      <c r="L749" s="164"/>
      <c r="M749" s="169"/>
      <c r="T749" s="170"/>
      <c r="AT749" s="165" t="s">
        <v>189</v>
      </c>
      <c r="AU749" s="165" t="s">
        <v>88</v>
      </c>
      <c r="AV749" s="14" t="s">
        <v>185</v>
      </c>
      <c r="AW749" s="14" t="s">
        <v>41</v>
      </c>
      <c r="AX749" s="14" t="s">
        <v>86</v>
      </c>
      <c r="AY749" s="165" t="s">
        <v>178</v>
      </c>
    </row>
    <row r="750" spans="2:65" s="1" customFormat="1" ht="49.05" customHeight="1">
      <c r="B750" s="34"/>
      <c r="C750" s="133" t="s">
        <v>800</v>
      </c>
      <c r="D750" s="133" t="s">
        <v>180</v>
      </c>
      <c r="E750" s="134" t="s">
        <v>864</v>
      </c>
      <c r="F750" s="135" t="s">
        <v>865</v>
      </c>
      <c r="G750" s="136" t="s">
        <v>202</v>
      </c>
      <c r="H750" s="137">
        <v>0.3</v>
      </c>
      <c r="I750" s="138"/>
      <c r="J750" s="139">
        <f>ROUND(I750*H750,2)</f>
        <v>0</v>
      </c>
      <c r="K750" s="135" t="s">
        <v>184</v>
      </c>
      <c r="L750" s="34"/>
      <c r="M750" s="140" t="s">
        <v>32</v>
      </c>
      <c r="N750" s="141" t="s">
        <v>50</v>
      </c>
      <c r="P750" s="142">
        <f>O750*H750</f>
        <v>0</v>
      </c>
      <c r="Q750" s="142">
        <v>0</v>
      </c>
      <c r="R750" s="142">
        <f>Q750*H750</f>
        <v>0</v>
      </c>
      <c r="S750" s="142">
        <v>0</v>
      </c>
      <c r="T750" s="143">
        <f>S750*H750</f>
        <v>0</v>
      </c>
      <c r="AR750" s="144" t="s">
        <v>185</v>
      </c>
      <c r="AT750" s="144" t="s">
        <v>180</v>
      </c>
      <c r="AU750" s="144" t="s">
        <v>88</v>
      </c>
      <c r="AY750" s="18" t="s">
        <v>178</v>
      </c>
      <c r="BE750" s="145">
        <f>IF(N750="základní",J750,0)</f>
        <v>0</v>
      </c>
      <c r="BF750" s="145">
        <f>IF(N750="snížená",J750,0)</f>
        <v>0</v>
      </c>
      <c r="BG750" s="145">
        <f>IF(N750="zákl. přenesená",J750,0)</f>
        <v>0</v>
      </c>
      <c r="BH750" s="145">
        <f>IF(N750="sníž. přenesená",J750,0)</f>
        <v>0</v>
      </c>
      <c r="BI750" s="145">
        <f>IF(N750="nulová",J750,0)</f>
        <v>0</v>
      </c>
      <c r="BJ750" s="18" t="s">
        <v>86</v>
      </c>
      <c r="BK750" s="145">
        <f>ROUND(I750*H750,2)</f>
        <v>0</v>
      </c>
      <c r="BL750" s="18" t="s">
        <v>185</v>
      </c>
      <c r="BM750" s="144" t="s">
        <v>4358</v>
      </c>
    </row>
    <row r="751" spans="2:65" s="1" customFormat="1" ht="10.199999999999999">
      <c r="B751" s="34"/>
      <c r="D751" s="146" t="s">
        <v>187</v>
      </c>
      <c r="F751" s="147" t="s">
        <v>867</v>
      </c>
      <c r="I751" s="148"/>
      <c r="L751" s="34"/>
      <c r="M751" s="149"/>
      <c r="T751" s="55"/>
      <c r="AT751" s="18" t="s">
        <v>187</v>
      </c>
      <c r="AU751" s="18" t="s">
        <v>88</v>
      </c>
    </row>
    <row r="752" spans="2:65" s="13" customFormat="1" ht="10.199999999999999">
      <c r="B752" s="157"/>
      <c r="D752" s="151" t="s">
        <v>189</v>
      </c>
      <c r="E752" s="158" t="s">
        <v>32</v>
      </c>
      <c r="F752" s="159" t="s">
        <v>4359</v>
      </c>
      <c r="H752" s="160">
        <v>0.3</v>
      </c>
      <c r="I752" s="161"/>
      <c r="L752" s="157"/>
      <c r="M752" s="162"/>
      <c r="T752" s="163"/>
      <c r="AT752" s="158" t="s">
        <v>189</v>
      </c>
      <c r="AU752" s="158" t="s">
        <v>88</v>
      </c>
      <c r="AV752" s="13" t="s">
        <v>88</v>
      </c>
      <c r="AW752" s="13" t="s">
        <v>41</v>
      </c>
      <c r="AX752" s="13" t="s">
        <v>86</v>
      </c>
      <c r="AY752" s="158" t="s">
        <v>178</v>
      </c>
    </row>
    <row r="753" spans="2:65" s="11" customFormat="1" ht="22.8" customHeight="1">
      <c r="B753" s="121"/>
      <c r="D753" s="122" t="s">
        <v>78</v>
      </c>
      <c r="E753" s="131" t="s">
        <v>1893</v>
      </c>
      <c r="F753" s="131" t="s">
        <v>1894</v>
      </c>
      <c r="I753" s="124"/>
      <c r="J753" s="132">
        <f>BK753</f>
        <v>0</v>
      </c>
      <c r="L753" s="121"/>
      <c r="M753" s="126"/>
      <c r="P753" s="127">
        <f>SUM(P754:P793)</f>
        <v>0</v>
      </c>
      <c r="R753" s="127">
        <f>SUM(R754:R793)</f>
        <v>0</v>
      </c>
      <c r="T753" s="128">
        <f>SUM(T754:T793)</f>
        <v>0</v>
      </c>
      <c r="AR753" s="122" t="s">
        <v>86</v>
      </c>
      <c r="AT753" s="129" t="s">
        <v>78</v>
      </c>
      <c r="AU753" s="129" t="s">
        <v>86</v>
      </c>
      <c r="AY753" s="122" t="s">
        <v>178</v>
      </c>
      <c r="BK753" s="130">
        <f>SUM(BK754:BK793)</f>
        <v>0</v>
      </c>
    </row>
    <row r="754" spans="2:65" s="1" customFormat="1" ht="37.799999999999997" customHeight="1">
      <c r="B754" s="34"/>
      <c r="C754" s="133" t="s">
        <v>802</v>
      </c>
      <c r="D754" s="133" t="s">
        <v>180</v>
      </c>
      <c r="E754" s="134" t="s">
        <v>556</v>
      </c>
      <c r="F754" s="135" t="s">
        <v>557</v>
      </c>
      <c r="G754" s="136" t="s">
        <v>401</v>
      </c>
      <c r="H754" s="137">
        <v>293.03300000000002</v>
      </c>
      <c r="I754" s="138"/>
      <c r="J754" s="139">
        <f>ROUND(I754*H754,2)</f>
        <v>0</v>
      </c>
      <c r="K754" s="135" t="s">
        <v>184</v>
      </c>
      <c r="L754" s="34"/>
      <c r="M754" s="140" t="s">
        <v>32</v>
      </c>
      <c r="N754" s="141" t="s">
        <v>50</v>
      </c>
      <c r="P754" s="142">
        <f>O754*H754</f>
        <v>0</v>
      </c>
      <c r="Q754" s="142">
        <v>0</v>
      </c>
      <c r="R754" s="142">
        <f>Q754*H754</f>
        <v>0</v>
      </c>
      <c r="S754" s="142">
        <v>0</v>
      </c>
      <c r="T754" s="143">
        <f>S754*H754</f>
        <v>0</v>
      </c>
      <c r="AR754" s="144" t="s">
        <v>185</v>
      </c>
      <c r="AT754" s="144" t="s">
        <v>180</v>
      </c>
      <c r="AU754" s="144" t="s">
        <v>88</v>
      </c>
      <c r="AY754" s="18" t="s">
        <v>178</v>
      </c>
      <c r="BE754" s="145">
        <f>IF(N754="základní",J754,0)</f>
        <v>0</v>
      </c>
      <c r="BF754" s="145">
        <f>IF(N754="snížená",J754,0)</f>
        <v>0</v>
      </c>
      <c r="BG754" s="145">
        <f>IF(N754="zákl. přenesená",J754,0)</f>
        <v>0</v>
      </c>
      <c r="BH754" s="145">
        <f>IF(N754="sníž. přenesená",J754,0)</f>
        <v>0</v>
      </c>
      <c r="BI754" s="145">
        <f>IF(N754="nulová",J754,0)</f>
        <v>0</v>
      </c>
      <c r="BJ754" s="18" t="s">
        <v>86</v>
      </c>
      <c r="BK754" s="145">
        <f>ROUND(I754*H754,2)</f>
        <v>0</v>
      </c>
      <c r="BL754" s="18" t="s">
        <v>185</v>
      </c>
      <c r="BM754" s="144" t="s">
        <v>4360</v>
      </c>
    </row>
    <row r="755" spans="2:65" s="1" customFormat="1" ht="10.199999999999999">
      <c r="B755" s="34"/>
      <c r="D755" s="146" t="s">
        <v>187</v>
      </c>
      <c r="F755" s="147" t="s">
        <v>559</v>
      </c>
      <c r="I755" s="148"/>
      <c r="L755" s="34"/>
      <c r="M755" s="149"/>
      <c r="T755" s="55"/>
      <c r="AT755" s="18" t="s">
        <v>187</v>
      </c>
      <c r="AU755" s="18" t="s">
        <v>88</v>
      </c>
    </row>
    <row r="756" spans="2:65" s="13" customFormat="1" ht="10.199999999999999">
      <c r="B756" s="157"/>
      <c r="D756" s="151" t="s">
        <v>189</v>
      </c>
      <c r="E756" s="158" t="s">
        <v>32</v>
      </c>
      <c r="F756" s="159" t="s">
        <v>4361</v>
      </c>
      <c r="H756" s="160">
        <v>217.67400000000001</v>
      </c>
      <c r="I756" s="161"/>
      <c r="L756" s="157"/>
      <c r="M756" s="162"/>
      <c r="T756" s="163"/>
      <c r="AT756" s="158" t="s">
        <v>189</v>
      </c>
      <c r="AU756" s="158" t="s">
        <v>88</v>
      </c>
      <c r="AV756" s="13" t="s">
        <v>88</v>
      </c>
      <c r="AW756" s="13" t="s">
        <v>41</v>
      </c>
      <c r="AX756" s="13" t="s">
        <v>79</v>
      </c>
      <c r="AY756" s="158" t="s">
        <v>178</v>
      </c>
    </row>
    <row r="757" spans="2:65" s="13" customFormat="1" ht="10.199999999999999">
      <c r="B757" s="157"/>
      <c r="D757" s="151" t="s">
        <v>189</v>
      </c>
      <c r="E757" s="158" t="s">
        <v>32</v>
      </c>
      <c r="F757" s="159" t="s">
        <v>4362</v>
      </c>
      <c r="H757" s="160">
        <v>56.828000000000003</v>
      </c>
      <c r="I757" s="161"/>
      <c r="L757" s="157"/>
      <c r="M757" s="162"/>
      <c r="T757" s="163"/>
      <c r="AT757" s="158" t="s">
        <v>189</v>
      </c>
      <c r="AU757" s="158" t="s">
        <v>88</v>
      </c>
      <c r="AV757" s="13" t="s">
        <v>88</v>
      </c>
      <c r="AW757" s="13" t="s">
        <v>41</v>
      </c>
      <c r="AX757" s="13" t="s">
        <v>79</v>
      </c>
      <c r="AY757" s="158" t="s">
        <v>178</v>
      </c>
    </row>
    <row r="758" spans="2:65" s="13" customFormat="1" ht="10.199999999999999">
      <c r="B758" s="157"/>
      <c r="D758" s="151" t="s">
        <v>189</v>
      </c>
      <c r="E758" s="158" t="s">
        <v>32</v>
      </c>
      <c r="F758" s="159" t="s">
        <v>4363</v>
      </c>
      <c r="H758" s="160">
        <v>18.530999999999999</v>
      </c>
      <c r="I758" s="161"/>
      <c r="L758" s="157"/>
      <c r="M758" s="162"/>
      <c r="T758" s="163"/>
      <c r="AT758" s="158" t="s">
        <v>189</v>
      </c>
      <c r="AU758" s="158" t="s">
        <v>88</v>
      </c>
      <c r="AV758" s="13" t="s">
        <v>88</v>
      </c>
      <c r="AW758" s="13" t="s">
        <v>41</v>
      </c>
      <c r="AX758" s="13" t="s">
        <v>79</v>
      </c>
      <c r="AY758" s="158" t="s">
        <v>178</v>
      </c>
    </row>
    <row r="759" spans="2:65" s="14" customFormat="1" ht="10.199999999999999">
      <c r="B759" s="164"/>
      <c r="D759" s="151" t="s">
        <v>189</v>
      </c>
      <c r="E759" s="165" t="s">
        <v>32</v>
      </c>
      <c r="F759" s="166" t="s">
        <v>192</v>
      </c>
      <c r="H759" s="167">
        <v>293.03300000000002</v>
      </c>
      <c r="I759" s="168"/>
      <c r="L759" s="164"/>
      <c r="M759" s="169"/>
      <c r="T759" s="170"/>
      <c r="AT759" s="165" t="s">
        <v>189</v>
      </c>
      <c r="AU759" s="165" t="s">
        <v>88</v>
      </c>
      <c r="AV759" s="14" t="s">
        <v>185</v>
      </c>
      <c r="AW759" s="14" t="s">
        <v>41</v>
      </c>
      <c r="AX759" s="14" t="s">
        <v>86</v>
      </c>
      <c r="AY759" s="165" t="s">
        <v>178</v>
      </c>
    </row>
    <row r="760" spans="2:65" s="1" customFormat="1" ht="37.799999999999997" customHeight="1">
      <c r="B760" s="34"/>
      <c r="C760" s="133" t="s">
        <v>808</v>
      </c>
      <c r="D760" s="133" t="s">
        <v>180</v>
      </c>
      <c r="E760" s="134" t="s">
        <v>564</v>
      </c>
      <c r="F760" s="135" t="s">
        <v>565</v>
      </c>
      <c r="G760" s="136" t="s">
        <v>401</v>
      </c>
      <c r="H760" s="137">
        <v>4102.4620000000004</v>
      </c>
      <c r="I760" s="138"/>
      <c r="J760" s="139">
        <f>ROUND(I760*H760,2)</f>
        <v>0</v>
      </c>
      <c r="K760" s="135" t="s">
        <v>184</v>
      </c>
      <c r="L760" s="34"/>
      <c r="M760" s="140" t="s">
        <v>32</v>
      </c>
      <c r="N760" s="141" t="s">
        <v>50</v>
      </c>
      <c r="P760" s="142">
        <f>O760*H760</f>
        <v>0</v>
      </c>
      <c r="Q760" s="142">
        <v>0</v>
      </c>
      <c r="R760" s="142">
        <f>Q760*H760</f>
        <v>0</v>
      </c>
      <c r="S760" s="142">
        <v>0</v>
      </c>
      <c r="T760" s="143">
        <f>S760*H760</f>
        <v>0</v>
      </c>
      <c r="AR760" s="144" t="s">
        <v>185</v>
      </c>
      <c r="AT760" s="144" t="s">
        <v>180</v>
      </c>
      <c r="AU760" s="144" t="s">
        <v>88</v>
      </c>
      <c r="AY760" s="18" t="s">
        <v>178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8" t="s">
        <v>86</v>
      </c>
      <c r="BK760" s="145">
        <f>ROUND(I760*H760,2)</f>
        <v>0</v>
      </c>
      <c r="BL760" s="18" t="s">
        <v>185</v>
      </c>
      <c r="BM760" s="144" t="s">
        <v>4364</v>
      </c>
    </row>
    <row r="761" spans="2:65" s="1" customFormat="1" ht="10.199999999999999">
      <c r="B761" s="34"/>
      <c r="D761" s="146" t="s">
        <v>187</v>
      </c>
      <c r="F761" s="147" t="s">
        <v>567</v>
      </c>
      <c r="I761" s="148"/>
      <c r="L761" s="34"/>
      <c r="M761" s="149"/>
      <c r="T761" s="55"/>
      <c r="AT761" s="18" t="s">
        <v>187</v>
      </c>
      <c r="AU761" s="18" t="s">
        <v>88</v>
      </c>
    </row>
    <row r="762" spans="2:65" s="13" customFormat="1" ht="10.199999999999999">
      <c r="B762" s="157"/>
      <c r="D762" s="151" t="s">
        <v>189</v>
      </c>
      <c r="E762" s="158" t="s">
        <v>32</v>
      </c>
      <c r="F762" s="159" t="s">
        <v>4365</v>
      </c>
      <c r="H762" s="160">
        <v>293.03300000000002</v>
      </c>
      <c r="I762" s="161"/>
      <c r="L762" s="157"/>
      <c r="M762" s="162"/>
      <c r="T762" s="163"/>
      <c r="AT762" s="158" t="s">
        <v>189</v>
      </c>
      <c r="AU762" s="158" t="s">
        <v>88</v>
      </c>
      <c r="AV762" s="13" t="s">
        <v>88</v>
      </c>
      <c r="AW762" s="13" t="s">
        <v>41</v>
      </c>
      <c r="AX762" s="13" t="s">
        <v>86</v>
      </c>
      <c r="AY762" s="158" t="s">
        <v>178</v>
      </c>
    </row>
    <row r="763" spans="2:65" s="13" customFormat="1" ht="10.199999999999999">
      <c r="B763" s="157"/>
      <c r="D763" s="151" t="s">
        <v>189</v>
      </c>
      <c r="F763" s="159" t="s">
        <v>4366</v>
      </c>
      <c r="H763" s="160">
        <v>4102.4620000000004</v>
      </c>
      <c r="I763" s="161"/>
      <c r="L763" s="157"/>
      <c r="M763" s="162"/>
      <c r="T763" s="163"/>
      <c r="AT763" s="158" t="s">
        <v>189</v>
      </c>
      <c r="AU763" s="158" t="s">
        <v>88</v>
      </c>
      <c r="AV763" s="13" t="s">
        <v>88</v>
      </c>
      <c r="AW763" s="13" t="s">
        <v>4</v>
      </c>
      <c r="AX763" s="13" t="s">
        <v>86</v>
      </c>
      <c r="AY763" s="158" t="s">
        <v>178</v>
      </c>
    </row>
    <row r="764" spans="2:65" s="1" customFormat="1" ht="37.799999999999997" customHeight="1">
      <c r="B764" s="34"/>
      <c r="C764" s="133" t="s">
        <v>813</v>
      </c>
      <c r="D764" s="133" t="s">
        <v>180</v>
      </c>
      <c r="E764" s="134" t="s">
        <v>571</v>
      </c>
      <c r="F764" s="135" t="s">
        <v>572</v>
      </c>
      <c r="G764" s="136" t="s">
        <v>401</v>
      </c>
      <c r="H764" s="137">
        <v>148.26900000000001</v>
      </c>
      <c r="I764" s="138"/>
      <c r="J764" s="139">
        <f>ROUND(I764*H764,2)</f>
        <v>0</v>
      </c>
      <c r="K764" s="135" t="s">
        <v>184</v>
      </c>
      <c r="L764" s="34"/>
      <c r="M764" s="140" t="s">
        <v>32</v>
      </c>
      <c r="N764" s="141" t="s">
        <v>50</v>
      </c>
      <c r="P764" s="142">
        <f>O764*H764</f>
        <v>0</v>
      </c>
      <c r="Q764" s="142">
        <v>0</v>
      </c>
      <c r="R764" s="142">
        <f>Q764*H764</f>
        <v>0</v>
      </c>
      <c r="S764" s="142">
        <v>0</v>
      </c>
      <c r="T764" s="143">
        <f>S764*H764</f>
        <v>0</v>
      </c>
      <c r="AR764" s="144" t="s">
        <v>185</v>
      </c>
      <c r="AT764" s="144" t="s">
        <v>180</v>
      </c>
      <c r="AU764" s="144" t="s">
        <v>88</v>
      </c>
      <c r="AY764" s="18" t="s">
        <v>178</v>
      </c>
      <c r="BE764" s="145">
        <f>IF(N764="základní",J764,0)</f>
        <v>0</v>
      </c>
      <c r="BF764" s="145">
        <f>IF(N764="snížená",J764,0)</f>
        <v>0</v>
      </c>
      <c r="BG764" s="145">
        <f>IF(N764="zákl. přenesená",J764,0)</f>
        <v>0</v>
      </c>
      <c r="BH764" s="145">
        <f>IF(N764="sníž. přenesená",J764,0)</f>
        <v>0</v>
      </c>
      <c r="BI764" s="145">
        <f>IF(N764="nulová",J764,0)</f>
        <v>0</v>
      </c>
      <c r="BJ764" s="18" t="s">
        <v>86</v>
      </c>
      <c r="BK764" s="145">
        <f>ROUND(I764*H764,2)</f>
        <v>0</v>
      </c>
      <c r="BL764" s="18" t="s">
        <v>185</v>
      </c>
      <c r="BM764" s="144" t="s">
        <v>4367</v>
      </c>
    </row>
    <row r="765" spans="2:65" s="1" customFormat="1" ht="10.199999999999999">
      <c r="B765" s="34"/>
      <c r="D765" s="146" t="s">
        <v>187</v>
      </c>
      <c r="F765" s="147" t="s">
        <v>574</v>
      </c>
      <c r="I765" s="148"/>
      <c r="L765" s="34"/>
      <c r="M765" s="149"/>
      <c r="T765" s="55"/>
      <c r="AT765" s="18" t="s">
        <v>187</v>
      </c>
      <c r="AU765" s="18" t="s">
        <v>88</v>
      </c>
    </row>
    <row r="766" spans="2:65" s="13" customFormat="1" ht="10.199999999999999">
      <c r="B766" s="157"/>
      <c r="D766" s="151" t="s">
        <v>189</v>
      </c>
      <c r="E766" s="158" t="s">
        <v>32</v>
      </c>
      <c r="F766" s="159" t="s">
        <v>4368</v>
      </c>
      <c r="H766" s="160">
        <v>148.25200000000001</v>
      </c>
      <c r="I766" s="161"/>
      <c r="L766" s="157"/>
      <c r="M766" s="162"/>
      <c r="T766" s="163"/>
      <c r="AT766" s="158" t="s">
        <v>189</v>
      </c>
      <c r="AU766" s="158" t="s">
        <v>88</v>
      </c>
      <c r="AV766" s="13" t="s">
        <v>88</v>
      </c>
      <c r="AW766" s="13" t="s">
        <v>41</v>
      </c>
      <c r="AX766" s="13" t="s">
        <v>79</v>
      </c>
      <c r="AY766" s="158" t="s">
        <v>178</v>
      </c>
    </row>
    <row r="767" spans="2:65" s="13" customFormat="1" ht="10.199999999999999">
      <c r="B767" s="157"/>
      <c r="D767" s="151" t="s">
        <v>189</v>
      </c>
      <c r="E767" s="158" t="s">
        <v>32</v>
      </c>
      <c r="F767" s="159" t="s">
        <v>4369</v>
      </c>
      <c r="H767" s="160">
        <v>1.7000000000000001E-2</v>
      </c>
      <c r="I767" s="161"/>
      <c r="L767" s="157"/>
      <c r="M767" s="162"/>
      <c r="T767" s="163"/>
      <c r="AT767" s="158" t="s">
        <v>189</v>
      </c>
      <c r="AU767" s="158" t="s">
        <v>88</v>
      </c>
      <c r="AV767" s="13" t="s">
        <v>88</v>
      </c>
      <c r="AW767" s="13" t="s">
        <v>41</v>
      </c>
      <c r="AX767" s="13" t="s">
        <v>79</v>
      </c>
      <c r="AY767" s="158" t="s">
        <v>178</v>
      </c>
    </row>
    <row r="768" spans="2:65" s="14" customFormat="1" ht="10.199999999999999">
      <c r="B768" s="164"/>
      <c r="D768" s="151" t="s">
        <v>189</v>
      </c>
      <c r="E768" s="165" t="s">
        <v>32</v>
      </c>
      <c r="F768" s="166" t="s">
        <v>192</v>
      </c>
      <c r="H768" s="167">
        <v>148.26900000000001</v>
      </c>
      <c r="I768" s="168"/>
      <c r="L768" s="164"/>
      <c r="M768" s="169"/>
      <c r="T768" s="170"/>
      <c r="AT768" s="165" t="s">
        <v>189</v>
      </c>
      <c r="AU768" s="165" t="s">
        <v>88</v>
      </c>
      <c r="AV768" s="14" t="s">
        <v>185</v>
      </c>
      <c r="AW768" s="14" t="s">
        <v>41</v>
      </c>
      <c r="AX768" s="14" t="s">
        <v>86</v>
      </c>
      <c r="AY768" s="165" t="s">
        <v>178</v>
      </c>
    </row>
    <row r="769" spans="2:65" s="1" customFormat="1" ht="37.799999999999997" customHeight="1">
      <c r="B769" s="34"/>
      <c r="C769" s="133" t="s">
        <v>815</v>
      </c>
      <c r="D769" s="133" t="s">
        <v>180</v>
      </c>
      <c r="E769" s="134" t="s">
        <v>577</v>
      </c>
      <c r="F769" s="135" t="s">
        <v>565</v>
      </c>
      <c r="G769" s="136" t="s">
        <v>401</v>
      </c>
      <c r="H769" s="137">
        <v>2075.7660000000001</v>
      </c>
      <c r="I769" s="138"/>
      <c r="J769" s="139">
        <f>ROUND(I769*H769,2)</f>
        <v>0</v>
      </c>
      <c r="K769" s="135" t="s">
        <v>184</v>
      </c>
      <c r="L769" s="34"/>
      <c r="M769" s="140" t="s">
        <v>32</v>
      </c>
      <c r="N769" s="141" t="s">
        <v>50</v>
      </c>
      <c r="P769" s="142">
        <f>O769*H769</f>
        <v>0</v>
      </c>
      <c r="Q769" s="142">
        <v>0</v>
      </c>
      <c r="R769" s="142">
        <f>Q769*H769</f>
        <v>0</v>
      </c>
      <c r="S769" s="142">
        <v>0</v>
      </c>
      <c r="T769" s="143">
        <f>S769*H769</f>
        <v>0</v>
      </c>
      <c r="AR769" s="144" t="s">
        <v>185</v>
      </c>
      <c r="AT769" s="144" t="s">
        <v>180</v>
      </c>
      <c r="AU769" s="144" t="s">
        <v>88</v>
      </c>
      <c r="AY769" s="18" t="s">
        <v>178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86</v>
      </c>
      <c r="BK769" s="145">
        <f>ROUND(I769*H769,2)</f>
        <v>0</v>
      </c>
      <c r="BL769" s="18" t="s">
        <v>185</v>
      </c>
      <c r="BM769" s="144" t="s">
        <v>4370</v>
      </c>
    </row>
    <row r="770" spans="2:65" s="1" customFormat="1" ht="10.199999999999999">
      <c r="B770" s="34"/>
      <c r="D770" s="146" t="s">
        <v>187</v>
      </c>
      <c r="F770" s="147" t="s">
        <v>579</v>
      </c>
      <c r="I770" s="148"/>
      <c r="L770" s="34"/>
      <c r="M770" s="149"/>
      <c r="T770" s="55"/>
      <c r="AT770" s="18" t="s">
        <v>187</v>
      </c>
      <c r="AU770" s="18" t="s">
        <v>88</v>
      </c>
    </row>
    <row r="771" spans="2:65" s="13" customFormat="1" ht="10.199999999999999">
      <c r="B771" s="157"/>
      <c r="D771" s="151" t="s">
        <v>189</v>
      </c>
      <c r="E771" s="158" t="s">
        <v>32</v>
      </c>
      <c r="F771" s="159" t="s">
        <v>4371</v>
      </c>
      <c r="H771" s="160">
        <v>148.26900000000001</v>
      </c>
      <c r="I771" s="161"/>
      <c r="L771" s="157"/>
      <c r="M771" s="162"/>
      <c r="T771" s="163"/>
      <c r="AT771" s="158" t="s">
        <v>189</v>
      </c>
      <c r="AU771" s="158" t="s">
        <v>88</v>
      </c>
      <c r="AV771" s="13" t="s">
        <v>88</v>
      </c>
      <c r="AW771" s="13" t="s">
        <v>41</v>
      </c>
      <c r="AX771" s="13" t="s">
        <v>86</v>
      </c>
      <c r="AY771" s="158" t="s">
        <v>178</v>
      </c>
    </row>
    <row r="772" spans="2:65" s="13" customFormat="1" ht="10.199999999999999">
      <c r="B772" s="157"/>
      <c r="D772" s="151" t="s">
        <v>189</v>
      </c>
      <c r="F772" s="159" t="s">
        <v>4372</v>
      </c>
      <c r="H772" s="160">
        <v>2075.7660000000001</v>
      </c>
      <c r="I772" s="161"/>
      <c r="L772" s="157"/>
      <c r="M772" s="162"/>
      <c r="T772" s="163"/>
      <c r="AT772" s="158" t="s">
        <v>189</v>
      </c>
      <c r="AU772" s="158" t="s">
        <v>88</v>
      </c>
      <c r="AV772" s="13" t="s">
        <v>88</v>
      </c>
      <c r="AW772" s="13" t="s">
        <v>4</v>
      </c>
      <c r="AX772" s="13" t="s">
        <v>86</v>
      </c>
      <c r="AY772" s="158" t="s">
        <v>178</v>
      </c>
    </row>
    <row r="773" spans="2:65" s="1" customFormat="1" ht="24.15" customHeight="1">
      <c r="B773" s="34"/>
      <c r="C773" s="133" t="s">
        <v>820</v>
      </c>
      <c r="D773" s="133" t="s">
        <v>180</v>
      </c>
      <c r="E773" s="134" t="s">
        <v>583</v>
      </c>
      <c r="F773" s="135" t="s">
        <v>584</v>
      </c>
      <c r="G773" s="136" t="s">
        <v>401</v>
      </c>
      <c r="H773" s="137">
        <v>441.30200000000002</v>
      </c>
      <c r="I773" s="138"/>
      <c r="J773" s="139">
        <f>ROUND(I773*H773,2)</f>
        <v>0</v>
      </c>
      <c r="K773" s="135" t="s">
        <v>184</v>
      </c>
      <c r="L773" s="34"/>
      <c r="M773" s="140" t="s">
        <v>32</v>
      </c>
      <c r="N773" s="141" t="s">
        <v>50</v>
      </c>
      <c r="P773" s="142">
        <f>O773*H773</f>
        <v>0</v>
      </c>
      <c r="Q773" s="142">
        <v>0</v>
      </c>
      <c r="R773" s="142">
        <f>Q773*H773</f>
        <v>0</v>
      </c>
      <c r="S773" s="142">
        <v>0</v>
      </c>
      <c r="T773" s="143">
        <f>S773*H773</f>
        <v>0</v>
      </c>
      <c r="AR773" s="144" t="s">
        <v>185</v>
      </c>
      <c r="AT773" s="144" t="s">
        <v>180</v>
      </c>
      <c r="AU773" s="144" t="s">
        <v>88</v>
      </c>
      <c r="AY773" s="18" t="s">
        <v>178</v>
      </c>
      <c r="BE773" s="145">
        <f>IF(N773="základní",J773,0)</f>
        <v>0</v>
      </c>
      <c r="BF773" s="145">
        <f>IF(N773="snížená",J773,0)</f>
        <v>0</v>
      </c>
      <c r="BG773" s="145">
        <f>IF(N773="zákl. přenesená",J773,0)</f>
        <v>0</v>
      </c>
      <c r="BH773" s="145">
        <f>IF(N773="sníž. přenesená",J773,0)</f>
        <v>0</v>
      </c>
      <c r="BI773" s="145">
        <f>IF(N773="nulová",J773,0)</f>
        <v>0</v>
      </c>
      <c r="BJ773" s="18" t="s">
        <v>86</v>
      </c>
      <c r="BK773" s="145">
        <f>ROUND(I773*H773,2)</f>
        <v>0</v>
      </c>
      <c r="BL773" s="18" t="s">
        <v>185</v>
      </c>
      <c r="BM773" s="144" t="s">
        <v>4373</v>
      </c>
    </row>
    <row r="774" spans="2:65" s="1" customFormat="1" ht="10.199999999999999">
      <c r="B774" s="34"/>
      <c r="D774" s="146" t="s">
        <v>187</v>
      </c>
      <c r="F774" s="147" t="s">
        <v>586</v>
      </c>
      <c r="I774" s="148"/>
      <c r="L774" s="34"/>
      <c r="M774" s="149"/>
      <c r="T774" s="55"/>
      <c r="AT774" s="18" t="s">
        <v>187</v>
      </c>
      <c r="AU774" s="18" t="s">
        <v>88</v>
      </c>
    </row>
    <row r="775" spans="2:65" s="13" customFormat="1" ht="10.199999999999999">
      <c r="B775" s="157"/>
      <c r="D775" s="151" t="s">
        <v>189</v>
      </c>
      <c r="E775" s="158" t="s">
        <v>32</v>
      </c>
      <c r="F775" s="159" t="s">
        <v>4361</v>
      </c>
      <c r="H775" s="160">
        <v>217.67400000000001</v>
      </c>
      <c r="I775" s="161"/>
      <c r="L775" s="157"/>
      <c r="M775" s="162"/>
      <c r="T775" s="163"/>
      <c r="AT775" s="158" t="s">
        <v>189</v>
      </c>
      <c r="AU775" s="158" t="s">
        <v>88</v>
      </c>
      <c r="AV775" s="13" t="s">
        <v>88</v>
      </c>
      <c r="AW775" s="13" t="s">
        <v>41</v>
      </c>
      <c r="AX775" s="13" t="s">
        <v>79</v>
      </c>
      <c r="AY775" s="158" t="s">
        <v>178</v>
      </c>
    </row>
    <row r="776" spans="2:65" s="13" customFormat="1" ht="10.199999999999999">
      <c r="B776" s="157"/>
      <c r="D776" s="151" t="s">
        <v>189</v>
      </c>
      <c r="E776" s="158" t="s">
        <v>32</v>
      </c>
      <c r="F776" s="159" t="s">
        <v>4362</v>
      </c>
      <c r="H776" s="160">
        <v>56.828000000000003</v>
      </c>
      <c r="I776" s="161"/>
      <c r="L776" s="157"/>
      <c r="M776" s="162"/>
      <c r="T776" s="163"/>
      <c r="AT776" s="158" t="s">
        <v>189</v>
      </c>
      <c r="AU776" s="158" t="s">
        <v>88</v>
      </c>
      <c r="AV776" s="13" t="s">
        <v>88</v>
      </c>
      <c r="AW776" s="13" t="s">
        <v>41</v>
      </c>
      <c r="AX776" s="13" t="s">
        <v>79</v>
      </c>
      <c r="AY776" s="158" t="s">
        <v>178</v>
      </c>
    </row>
    <row r="777" spans="2:65" s="13" customFormat="1" ht="10.199999999999999">
      <c r="B777" s="157"/>
      <c r="D777" s="151" t="s">
        <v>189</v>
      </c>
      <c r="E777" s="158" t="s">
        <v>32</v>
      </c>
      <c r="F777" s="159" t="s">
        <v>4363</v>
      </c>
      <c r="H777" s="160">
        <v>18.530999999999999</v>
      </c>
      <c r="I777" s="161"/>
      <c r="L777" s="157"/>
      <c r="M777" s="162"/>
      <c r="T777" s="163"/>
      <c r="AT777" s="158" t="s">
        <v>189</v>
      </c>
      <c r="AU777" s="158" t="s">
        <v>88</v>
      </c>
      <c r="AV777" s="13" t="s">
        <v>88</v>
      </c>
      <c r="AW777" s="13" t="s">
        <v>41</v>
      </c>
      <c r="AX777" s="13" t="s">
        <v>79</v>
      </c>
      <c r="AY777" s="158" t="s">
        <v>178</v>
      </c>
    </row>
    <row r="778" spans="2:65" s="13" customFormat="1" ht="10.199999999999999">
      <c r="B778" s="157"/>
      <c r="D778" s="151" t="s">
        <v>189</v>
      </c>
      <c r="E778" s="158" t="s">
        <v>32</v>
      </c>
      <c r="F778" s="159" t="s">
        <v>4368</v>
      </c>
      <c r="H778" s="160">
        <v>148.25200000000001</v>
      </c>
      <c r="I778" s="161"/>
      <c r="L778" s="157"/>
      <c r="M778" s="162"/>
      <c r="T778" s="163"/>
      <c r="AT778" s="158" t="s">
        <v>189</v>
      </c>
      <c r="AU778" s="158" t="s">
        <v>88</v>
      </c>
      <c r="AV778" s="13" t="s">
        <v>88</v>
      </c>
      <c r="AW778" s="13" t="s">
        <v>41</v>
      </c>
      <c r="AX778" s="13" t="s">
        <v>79</v>
      </c>
      <c r="AY778" s="158" t="s">
        <v>178</v>
      </c>
    </row>
    <row r="779" spans="2:65" s="13" customFormat="1" ht="10.199999999999999">
      <c r="B779" s="157"/>
      <c r="D779" s="151" t="s">
        <v>189</v>
      </c>
      <c r="E779" s="158" t="s">
        <v>32</v>
      </c>
      <c r="F779" s="159" t="s">
        <v>4369</v>
      </c>
      <c r="H779" s="160">
        <v>1.7000000000000001E-2</v>
      </c>
      <c r="I779" s="161"/>
      <c r="L779" s="157"/>
      <c r="M779" s="162"/>
      <c r="T779" s="163"/>
      <c r="AT779" s="158" t="s">
        <v>189</v>
      </c>
      <c r="AU779" s="158" t="s">
        <v>88</v>
      </c>
      <c r="AV779" s="13" t="s">
        <v>88</v>
      </c>
      <c r="AW779" s="13" t="s">
        <v>41</v>
      </c>
      <c r="AX779" s="13" t="s">
        <v>79</v>
      </c>
      <c r="AY779" s="158" t="s">
        <v>178</v>
      </c>
    </row>
    <row r="780" spans="2:65" s="14" customFormat="1" ht="10.199999999999999">
      <c r="B780" s="164"/>
      <c r="D780" s="151" t="s">
        <v>189</v>
      </c>
      <c r="E780" s="165" t="s">
        <v>32</v>
      </c>
      <c r="F780" s="166" t="s">
        <v>192</v>
      </c>
      <c r="H780" s="167">
        <v>441.30200000000002</v>
      </c>
      <c r="I780" s="168"/>
      <c r="L780" s="164"/>
      <c r="M780" s="169"/>
      <c r="T780" s="170"/>
      <c r="AT780" s="165" t="s">
        <v>189</v>
      </c>
      <c r="AU780" s="165" t="s">
        <v>88</v>
      </c>
      <c r="AV780" s="14" t="s">
        <v>185</v>
      </c>
      <c r="AW780" s="14" t="s">
        <v>41</v>
      </c>
      <c r="AX780" s="14" t="s">
        <v>86</v>
      </c>
      <c r="AY780" s="165" t="s">
        <v>178</v>
      </c>
    </row>
    <row r="781" spans="2:65" s="1" customFormat="1" ht="44.25" customHeight="1">
      <c r="B781" s="34"/>
      <c r="C781" s="133" t="s">
        <v>824</v>
      </c>
      <c r="D781" s="133" t="s">
        <v>180</v>
      </c>
      <c r="E781" s="134" t="s">
        <v>1126</v>
      </c>
      <c r="F781" s="135" t="s">
        <v>1127</v>
      </c>
      <c r="G781" s="136" t="s">
        <v>401</v>
      </c>
      <c r="H781" s="137">
        <v>1.7000000000000001E-2</v>
      </c>
      <c r="I781" s="138"/>
      <c r="J781" s="139">
        <f>ROUND(I781*H781,2)</f>
        <v>0</v>
      </c>
      <c r="K781" s="135" t="s">
        <v>184</v>
      </c>
      <c r="L781" s="34"/>
      <c r="M781" s="140" t="s">
        <v>32</v>
      </c>
      <c r="N781" s="141" t="s">
        <v>50</v>
      </c>
      <c r="P781" s="142">
        <f>O781*H781</f>
        <v>0</v>
      </c>
      <c r="Q781" s="142">
        <v>0</v>
      </c>
      <c r="R781" s="142">
        <f>Q781*H781</f>
        <v>0</v>
      </c>
      <c r="S781" s="142">
        <v>0</v>
      </c>
      <c r="T781" s="143">
        <f>S781*H781</f>
        <v>0</v>
      </c>
      <c r="AR781" s="144" t="s">
        <v>185</v>
      </c>
      <c r="AT781" s="144" t="s">
        <v>180</v>
      </c>
      <c r="AU781" s="144" t="s">
        <v>88</v>
      </c>
      <c r="AY781" s="18" t="s">
        <v>178</v>
      </c>
      <c r="BE781" s="145">
        <f>IF(N781="základní",J781,0)</f>
        <v>0</v>
      </c>
      <c r="BF781" s="145">
        <f>IF(N781="snížená",J781,0)</f>
        <v>0</v>
      </c>
      <c r="BG781" s="145">
        <f>IF(N781="zákl. přenesená",J781,0)</f>
        <v>0</v>
      </c>
      <c r="BH781" s="145">
        <f>IF(N781="sníž. přenesená",J781,0)</f>
        <v>0</v>
      </c>
      <c r="BI781" s="145">
        <f>IF(N781="nulová",J781,0)</f>
        <v>0</v>
      </c>
      <c r="BJ781" s="18" t="s">
        <v>86</v>
      </c>
      <c r="BK781" s="145">
        <f>ROUND(I781*H781,2)</f>
        <v>0</v>
      </c>
      <c r="BL781" s="18" t="s">
        <v>185</v>
      </c>
      <c r="BM781" s="144" t="s">
        <v>4374</v>
      </c>
    </row>
    <row r="782" spans="2:65" s="1" customFormat="1" ht="10.199999999999999">
      <c r="B782" s="34"/>
      <c r="D782" s="146" t="s">
        <v>187</v>
      </c>
      <c r="F782" s="147" t="s">
        <v>1129</v>
      </c>
      <c r="I782" s="148"/>
      <c r="L782" s="34"/>
      <c r="M782" s="149"/>
      <c r="T782" s="55"/>
      <c r="AT782" s="18" t="s">
        <v>187</v>
      </c>
      <c r="AU782" s="18" t="s">
        <v>88</v>
      </c>
    </row>
    <row r="783" spans="2:65" s="13" customFormat="1" ht="10.199999999999999">
      <c r="B783" s="157"/>
      <c r="D783" s="151" t="s">
        <v>189</v>
      </c>
      <c r="E783" s="158" t="s">
        <v>32</v>
      </c>
      <c r="F783" s="159" t="s">
        <v>4369</v>
      </c>
      <c r="H783" s="160">
        <v>1.7000000000000001E-2</v>
      </c>
      <c r="I783" s="161"/>
      <c r="L783" s="157"/>
      <c r="M783" s="162"/>
      <c r="T783" s="163"/>
      <c r="AT783" s="158" t="s">
        <v>189</v>
      </c>
      <c r="AU783" s="158" t="s">
        <v>88</v>
      </c>
      <c r="AV783" s="13" t="s">
        <v>88</v>
      </c>
      <c r="AW783" s="13" t="s">
        <v>41</v>
      </c>
      <c r="AX783" s="13" t="s">
        <v>86</v>
      </c>
      <c r="AY783" s="158" t="s">
        <v>178</v>
      </c>
    </row>
    <row r="784" spans="2:65" s="1" customFormat="1" ht="44.25" customHeight="1">
      <c r="B784" s="34"/>
      <c r="C784" s="133" t="s">
        <v>829</v>
      </c>
      <c r="D784" s="133" t="s">
        <v>180</v>
      </c>
      <c r="E784" s="134" t="s">
        <v>593</v>
      </c>
      <c r="F784" s="135" t="s">
        <v>406</v>
      </c>
      <c r="G784" s="136" t="s">
        <v>401</v>
      </c>
      <c r="H784" s="137">
        <v>236.20500000000001</v>
      </c>
      <c r="I784" s="138"/>
      <c r="J784" s="139">
        <f>ROUND(I784*H784,2)</f>
        <v>0</v>
      </c>
      <c r="K784" s="135" t="s">
        <v>184</v>
      </c>
      <c r="L784" s="34"/>
      <c r="M784" s="140" t="s">
        <v>32</v>
      </c>
      <c r="N784" s="141" t="s">
        <v>50</v>
      </c>
      <c r="P784" s="142">
        <f>O784*H784</f>
        <v>0</v>
      </c>
      <c r="Q784" s="142">
        <v>0</v>
      </c>
      <c r="R784" s="142">
        <f>Q784*H784</f>
        <v>0</v>
      </c>
      <c r="S784" s="142">
        <v>0</v>
      </c>
      <c r="T784" s="143">
        <f>S784*H784</f>
        <v>0</v>
      </c>
      <c r="AR784" s="144" t="s">
        <v>185</v>
      </c>
      <c r="AT784" s="144" t="s">
        <v>180</v>
      </c>
      <c r="AU784" s="144" t="s">
        <v>88</v>
      </c>
      <c r="AY784" s="18" t="s">
        <v>178</v>
      </c>
      <c r="BE784" s="145">
        <f>IF(N784="základní",J784,0)</f>
        <v>0</v>
      </c>
      <c r="BF784" s="145">
        <f>IF(N784="snížená",J784,0)</f>
        <v>0</v>
      </c>
      <c r="BG784" s="145">
        <f>IF(N784="zákl. přenesená",J784,0)</f>
        <v>0</v>
      </c>
      <c r="BH784" s="145">
        <f>IF(N784="sníž. přenesená",J784,0)</f>
        <v>0</v>
      </c>
      <c r="BI784" s="145">
        <f>IF(N784="nulová",J784,0)</f>
        <v>0</v>
      </c>
      <c r="BJ784" s="18" t="s">
        <v>86</v>
      </c>
      <c r="BK784" s="145">
        <f>ROUND(I784*H784,2)</f>
        <v>0</v>
      </c>
      <c r="BL784" s="18" t="s">
        <v>185</v>
      </c>
      <c r="BM784" s="144" t="s">
        <v>4375</v>
      </c>
    </row>
    <row r="785" spans="2:65" s="1" customFormat="1" ht="10.199999999999999">
      <c r="B785" s="34"/>
      <c r="D785" s="146" t="s">
        <v>187</v>
      </c>
      <c r="F785" s="147" t="s">
        <v>595</v>
      </c>
      <c r="I785" s="148"/>
      <c r="L785" s="34"/>
      <c r="M785" s="149"/>
      <c r="T785" s="55"/>
      <c r="AT785" s="18" t="s">
        <v>187</v>
      </c>
      <c r="AU785" s="18" t="s">
        <v>88</v>
      </c>
    </row>
    <row r="786" spans="2:65" s="13" customFormat="1" ht="10.199999999999999">
      <c r="B786" s="157"/>
      <c r="D786" s="151" t="s">
        <v>189</v>
      </c>
      <c r="E786" s="158" t="s">
        <v>32</v>
      </c>
      <c r="F786" s="159" t="s">
        <v>4361</v>
      </c>
      <c r="H786" s="160">
        <v>217.67400000000001</v>
      </c>
      <c r="I786" s="161"/>
      <c r="L786" s="157"/>
      <c r="M786" s="162"/>
      <c r="T786" s="163"/>
      <c r="AT786" s="158" t="s">
        <v>189</v>
      </c>
      <c r="AU786" s="158" t="s">
        <v>88</v>
      </c>
      <c r="AV786" s="13" t="s">
        <v>88</v>
      </c>
      <c r="AW786" s="13" t="s">
        <v>41</v>
      </c>
      <c r="AX786" s="13" t="s">
        <v>79</v>
      </c>
      <c r="AY786" s="158" t="s">
        <v>178</v>
      </c>
    </row>
    <row r="787" spans="2:65" s="13" customFormat="1" ht="10.199999999999999">
      <c r="B787" s="157"/>
      <c r="D787" s="151" t="s">
        <v>189</v>
      </c>
      <c r="E787" s="158" t="s">
        <v>32</v>
      </c>
      <c r="F787" s="159" t="s">
        <v>4363</v>
      </c>
      <c r="H787" s="160">
        <v>18.530999999999999</v>
      </c>
      <c r="I787" s="161"/>
      <c r="L787" s="157"/>
      <c r="M787" s="162"/>
      <c r="T787" s="163"/>
      <c r="AT787" s="158" t="s">
        <v>189</v>
      </c>
      <c r="AU787" s="158" t="s">
        <v>88</v>
      </c>
      <c r="AV787" s="13" t="s">
        <v>88</v>
      </c>
      <c r="AW787" s="13" t="s">
        <v>41</v>
      </c>
      <c r="AX787" s="13" t="s">
        <v>79</v>
      </c>
      <c r="AY787" s="158" t="s">
        <v>178</v>
      </c>
    </row>
    <row r="788" spans="2:65" s="14" customFormat="1" ht="10.199999999999999">
      <c r="B788" s="164"/>
      <c r="D788" s="151" t="s">
        <v>189</v>
      </c>
      <c r="E788" s="165" t="s">
        <v>32</v>
      </c>
      <c r="F788" s="166" t="s">
        <v>192</v>
      </c>
      <c r="H788" s="167">
        <v>236.20500000000001</v>
      </c>
      <c r="I788" s="168"/>
      <c r="L788" s="164"/>
      <c r="M788" s="169"/>
      <c r="T788" s="170"/>
      <c r="AT788" s="165" t="s">
        <v>189</v>
      </c>
      <c r="AU788" s="165" t="s">
        <v>88</v>
      </c>
      <c r="AV788" s="14" t="s">
        <v>185</v>
      </c>
      <c r="AW788" s="14" t="s">
        <v>41</v>
      </c>
      <c r="AX788" s="14" t="s">
        <v>86</v>
      </c>
      <c r="AY788" s="165" t="s">
        <v>178</v>
      </c>
    </row>
    <row r="789" spans="2:65" s="1" customFormat="1" ht="44.25" customHeight="1">
      <c r="B789" s="34"/>
      <c r="C789" s="133" t="s">
        <v>833</v>
      </c>
      <c r="D789" s="133" t="s">
        <v>180</v>
      </c>
      <c r="E789" s="134" t="s">
        <v>588</v>
      </c>
      <c r="F789" s="135" t="s">
        <v>589</v>
      </c>
      <c r="G789" s="136" t="s">
        <v>401</v>
      </c>
      <c r="H789" s="137">
        <v>205.08</v>
      </c>
      <c r="I789" s="138"/>
      <c r="J789" s="139">
        <f>ROUND(I789*H789,2)</f>
        <v>0</v>
      </c>
      <c r="K789" s="135" t="s">
        <v>184</v>
      </c>
      <c r="L789" s="34"/>
      <c r="M789" s="140" t="s">
        <v>32</v>
      </c>
      <c r="N789" s="141" t="s">
        <v>50</v>
      </c>
      <c r="P789" s="142">
        <f>O789*H789</f>
        <v>0</v>
      </c>
      <c r="Q789" s="142">
        <v>0</v>
      </c>
      <c r="R789" s="142">
        <f>Q789*H789</f>
        <v>0</v>
      </c>
      <c r="S789" s="142">
        <v>0</v>
      </c>
      <c r="T789" s="143">
        <f>S789*H789</f>
        <v>0</v>
      </c>
      <c r="AR789" s="144" t="s">
        <v>185</v>
      </c>
      <c r="AT789" s="144" t="s">
        <v>180</v>
      </c>
      <c r="AU789" s="144" t="s">
        <v>88</v>
      </c>
      <c r="AY789" s="18" t="s">
        <v>178</v>
      </c>
      <c r="BE789" s="145">
        <f>IF(N789="základní",J789,0)</f>
        <v>0</v>
      </c>
      <c r="BF789" s="145">
        <f>IF(N789="snížená",J789,0)</f>
        <v>0</v>
      </c>
      <c r="BG789" s="145">
        <f>IF(N789="zákl. přenesená",J789,0)</f>
        <v>0</v>
      </c>
      <c r="BH789" s="145">
        <f>IF(N789="sníž. přenesená",J789,0)</f>
        <v>0</v>
      </c>
      <c r="BI789" s="145">
        <f>IF(N789="nulová",J789,0)</f>
        <v>0</v>
      </c>
      <c r="BJ789" s="18" t="s">
        <v>86</v>
      </c>
      <c r="BK789" s="145">
        <f>ROUND(I789*H789,2)</f>
        <v>0</v>
      </c>
      <c r="BL789" s="18" t="s">
        <v>185</v>
      </c>
      <c r="BM789" s="144" t="s">
        <v>4376</v>
      </c>
    </row>
    <row r="790" spans="2:65" s="1" customFormat="1" ht="10.199999999999999">
      <c r="B790" s="34"/>
      <c r="D790" s="146" t="s">
        <v>187</v>
      </c>
      <c r="F790" s="147" t="s">
        <v>591</v>
      </c>
      <c r="I790" s="148"/>
      <c r="L790" s="34"/>
      <c r="M790" s="149"/>
      <c r="T790" s="55"/>
      <c r="AT790" s="18" t="s">
        <v>187</v>
      </c>
      <c r="AU790" s="18" t="s">
        <v>88</v>
      </c>
    </row>
    <row r="791" spans="2:65" s="13" customFormat="1" ht="10.199999999999999">
      <c r="B791" s="157"/>
      <c r="D791" s="151" t="s">
        <v>189</v>
      </c>
      <c r="E791" s="158" t="s">
        <v>32</v>
      </c>
      <c r="F791" s="159" t="s">
        <v>4362</v>
      </c>
      <c r="H791" s="160">
        <v>56.828000000000003</v>
      </c>
      <c r="I791" s="161"/>
      <c r="L791" s="157"/>
      <c r="M791" s="162"/>
      <c r="T791" s="163"/>
      <c r="AT791" s="158" t="s">
        <v>189</v>
      </c>
      <c r="AU791" s="158" t="s">
        <v>88</v>
      </c>
      <c r="AV791" s="13" t="s">
        <v>88</v>
      </c>
      <c r="AW791" s="13" t="s">
        <v>41</v>
      </c>
      <c r="AX791" s="13" t="s">
        <v>79</v>
      </c>
      <c r="AY791" s="158" t="s">
        <v>178</v>
      </c>
    </row>
    <row r="792" spans="2:65" s="13" customFormat="1" ht="10.199999999999999">
      <c r="B792" s="157"/>
      <c r="D792" s="151" t="s">
        <v>189</v>
      </c>
      <c r="E792" s="158" t="s">
        <v>32</v>
      </c>
      <c r="F792" s="159" t="s">
        <v>4368</v>
      </c>
      <c r="H792" s="160">
        <v>148.25200000000001</v>
      </c>
      <c r="I792" s="161"/>
      <c r="L792" s="157"/>
      <c r="M792" s="162"/>
      <c r="T792" s="163"/>
      <c r="AT792" s="158" t="s">
        <v>189</v>
      </c>
      <c r="AU792" s="158" t="s">
        <v>88</v>
      </c>
      <c r="AV792" s="13" t="s">
        <v>88</v>
      </c>
      <c r="AW792" s="13" t="s">
        <v>41</v>
      </c>
      <c r="AX792" s="13" t="s">
        <v>79</v>
      </c>
      <c r="AY792" s="158" t="s">
        <v>178</v>
      </c>
    </row>
    <row r="793" spans="2:65" s="14" customFormat="1" ht="10.199999999999999">
      <c r="B793" s="164"/>
      <c r="D793" s="151" t="s">
        <v>189</v>
      </c>
      <c r="E793" s="165" t="s">
        <v>32</v>
      </c>
      <c r="F793" s="166" t="s">
        <v>192</v>
      </c>
      <c r="H793" s="167">
        <v>205.08</v>
      </c>
      <c r="I793" s="168"/>
      <c r="L793" s="164"/>
      <c r="M793" s="169"/>
      <c r="T793" s="170"/>
      <c r="AT793" s="165" t="s">
        <v>189</v>
      </c>
      <c r="AU793" s="165" t="s">
        <v>88</v>
      </c>
      <c r="AV793" s="14" t="s">
        <v>185</v>
      </c>
      <c r="AW793" s="14" t="s">
        <v>41</v>
      </c>
      <c r="AX793" s="14" t="s">
        <v>86</v>
      </c>
      <c r="AY793" s="165" t="s">
        <v>178</v>
      </c>
    </row>
    <row r="794" spans="2:65" s="11" customFormat="1" ht="22.8" customHeight="1">
      <c r="B794" s="121"/>
      <c r="D794" s="122" t="s">
        <v>78</v>
      </c>
      <c r="E794" s="131" t="s">
        <v>870</v>
      </c>
      <c r="F794" s="131" t="s">
        <v>871</v>
      </c>
      <c r="I794" s="124"/>
      <c r="J794" s="132">
        <f>BK794</f>
        <v>0</v>
      </c>
      <c r="L794" s="121"/>
      <c r="M794" s="126"/>
      <c r="P794" s="127">
        <f>SUM(P795:P798)</f>
        <v>0</v>
      </c>
      <c r="R794" s="127">
        <f>SUM(R795:R798)</f>
        <v>0</v>
      </c>
      <c r="T794" s="128">
        <f>SUM(T795:T798)</f>
        <v>0</v>
      </c>
      <c r="AR794" s="122" t="s">
        <v>86</v>
      </c>
      <c r="AT794" s="129" t="s">
        <v>78</v>
      </c>
      <c r="AU794" s="129" t="s">
        <v>86</v>
      </c>
      <c r="AY794" s="122" t="s">
        <v>178</v>
      </c>
      <c r="BK794" s="130">
        <f>SUM(BK795:BK798)</f>
        <v>0</v>
      </c>
    </row>
    <row r="795" spans="2:65" s="1" customFormat="1" ht="49.05" customHeight="1">
      <c r="B795" s="34"/>
      <c r="C795" s="133" t="s">
        <v>838</v>
      </c>
      <c r="D795" s="133" t="s">
        <v>180</v>
      </c>
      <c r="E795" s="134" t="s">
        <v>873</v>
      </c>
      <c r="F795" s="135" t="s">
        <v>874</v>
      </c>
      <c r="G795" s="136" t="s">
        <v>401</v>
      </c>
      <c r="H795" s="137">
        <v>55.088999999999999</v>
      </c>
      <c r="I795" s="138"/>
      <c r="J795" s="139">
        <f>ROUND(I795*H795,2)</f>
        <v>0</v>
      </c>
      <c r="K795" s="135" t="s">
        <v>184</v>
      </c>
      <c r="L795" s="34"/>
      <c r="M795" s="140" t="s">
        <v>32</v>
      </c>
      <c r="N795" s="141" t="s">
        <v>50</v>
      </c>
      <c r="P795" s="142">
        <f>O795*H795</f>
        <v>0</v>
      </c>
      <c r="Q795" s="142">
        <v>0</v>
      </c>
      <c r="R795" s="142">
        <f>Q795*H795</f>
        <v>0</v>
      </c>
      <c r="S795" s="142">
        <v>0</v>
      </c>
      <c r="T795" s="143">
        <f>S795*H795</f>
        <v>0</v>
      </c>
      <c r="AR795" s="144" t="s">
        <v>185</v>
      </c>
      <c r="AT795" s="144" t="s">
        <v>180</v>
      </c>
      <c r="AU795" s="144" t="s">
        <v>88</v>
      </c>
      <c r="AY795" s="18" t="s">
        <v>178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8" t="s">
        <v>86</v>
      </c>
      <c r="BK795" s="145">
        <f>ROUND(I795*H795,2)</f>
        <v>0</v>
      </c>
      <c r="BL795" s="18" t="s">
        <v>185</v>
      </c>
      <c r="BM795" s="144" t="s">
        <v>4377</v>
      </c>
    </row>
    <row r="796" spans="2:65" s="1" customFormat="1" ht="10.199999999999999">
      <c r="B796" s="34"/>
      <c r="D796" s="146" t="s">
        <v>187</v>
      </c>
      <c r="F796" s="147" t="s">
        <v>876</v>
      </c>
      <c r="I796" s="148"/>
      <c r="L796" s="34"/>
      <c r="M796" s="149"/>
      <c r="T796" s="55"/>
      <c r="AT796" s="18" t="s">
        <v>187</v>
      </c>
      <c r="AU796" s="18" t="s">
        <v>88</v>
      </c>
    </row>
    <row r="797" spans="2:65" s="1" customFormat="1" ht="55.5" customHeight="1">
      <c r="B797" s="34"/>
      <c r="C797" s="133" t="s">
        <v>842</v>
      </c>
      <c r="D797" s="133" t="s">
        <v>180</v>
      </c>
      <c r="E797" s="134" t="s">
        <v>878</v>
      </c>
      <c r="F797" s="135" t="s">
        <v>879</v>
      </c>
      <c r="G797" s="136" t="s">
        <v>401</v>
      </c>
      <c r="H797" s="137">
        <v>55.088999999999999</v>
      </c>
      <c r="I797" s="138"/>
      <c r="J797" s="139">
        <f>ROUND(I797*H797,2)</f>
        <v>0</v>
      </c>
      <c r="K797" s="135" t="s">
        <v>184</v>
      </c>
      <c r="L797" s="34"/>
      <c r="M797" s="140" t="s">
        <v>32</v>
      </c>
      <c r="N797" s="141" t="s">
        <v>50</v>
      </c>
      <c r="P797" s="142">
        <f>O797*H797</f>
        <v>0</v>
      </c>
      <c r="Q797" s="142">
        <v>0</v>
      </c>
      <c r="R797" s="142">
        <f>Q797*H797</f>
        <v>0</v>
      </c>
      <c r="S797" s="142">
        <v>0</v>
      </c>
      <c r="T797" s="143">
        <f>S797*H797</f>
        <v>0</v>
      </c>
      <c r="AR797" s="144" t="s">
        <v>185</v>
      </c>
      <c r="AT797" s="144" t="s">
        <v>180</v>
      </c>
      <c r="AU797" s="144" t="s">
        <v>88</v>
      </c>
      <c r="AY797" s="18" t="s">
        <v>178</v>
      </c>
      <c r="BE797" s="145">
        <f>IF(N797="základní",J797,0)</f>
        <v>0</v>
      </c>
      <c r="BF797" s="145">
        <f>IF(N797="snížená",J797,0)</f>
        <v>0</v>
      </c>
      <c r="BG797" s="145">
        <f>IF(N797="zákl. přenesená",J797,0)</f>
        <v>0</v>
      </c>
      <c r="BH797" s="145">
        <f>IF(N797="sníž. přenesená",J797,0)</f>
        <v>0</v>
      </c>
      <c r="BI797" s="145">
        <f>IF(N797="nulová",J797,0)</f>
        <v>0</v>
      </c>
      <c r="BJ797" s="18" t="s">
        <v>86</v>
      </c>
      <c r="BK797" s="145">
        <f>ROUND(I797*H797,2)</f>
        <v>0</v>
      </c>
      <c r="BL797" s="18" t="s">
        <v>185</v>
      </c>
      <c r="BM797" s="144" t="s">
        <v>4378</v>
      </c>
    </row>
    <row r="798" spans="2:65" s="1" customFormat="1" ht="10.199999999999999">
      <c r="B798" s="34"/>
      <c r="D798" s="146" t="s">
        <v>187</v>
      </c>
      <c r="F798" s="147" t="s">
        <v>881</v>
      </c>
      <c r="I798" s="148"/>
      <c r="L798" s="34"/>
      <c r="M798" s="149"/>
      <c r="T798" s="55"/>
      <c r="AT798" s="18" t="s">
        <v>187</v>
      </c>
      <c r="AU798" s="18" t="s">
        <v>88</v>
      </c>
    </row>
    <row r="799" spans="2:65" s="11" customFormat="1" ht="25.95" customHeight="1">
      <c r="B799" s="121"/>
      <c r="D799" s="122" t="s">
        <v>78</v>
      </c>
      <c r="E799" s="123" t="s">
        <v>398</v>
      </c>
      <c r="F799" s="123" t="s">
        <v>882</v>
      </c>
      <c r="I799" s="124"/>
      <c r="J799" s="125">
        <f>BK799</f>
        <v>0</v>
      </c>
      <c r="L799" s="121"/>
      <c r="M799" s="126"/>
      <c r="P799" s="127">
        <f>P800</f>
        <v>0</v>
      </c>
      <c r="R799" s="127">
        <f>R800</f>
        <v>98.992880999999997</v>
      </c>
      <c r="T799" s="128">
        <f>T800</f>
        <v>110.7135</v>
      </c>
      <c r="AR799" s="122" t="s">
        <v>199</v>
      </c>
      <c r="AT799" s="129" t="s">
        <v>78</v>
      </c>
      <c r="AU799" s="129" t="s">
        <v>79</v>
      </c>
      <c r="AY799" s="122" t="s">
        <v>178</v>
      </c>
      <c r="BK799" s="130">
        <f>BK800</f>
        <v>0</v>
      </c>
    </row>
    <row r="800" spans="2:65" s="11" customFormat="1" ht="22.8" customHeight="1">
      <c r="B800" s="121"/>
      <c r="D800" s="122" t="s">
        <v>78</v>
      </c>
      <c r="E800" s="131" t="s">
        <v>883</v>
      </c>
      <c r="F800" s="131" t="s">
        <v>884</v>
      </c>
      <c r="I800" s="124"/>
      <c r="J800" s="132">
        <f>BK800</f>
        <v>0</v>
      </c>
      <c r="L800" s="121"/>
      <c r="M800" s="126"/>
      <c r="P800" s="127">
        <f>SUM(P801:P829)</f>
        <v>0</v>
      </c>
      <c r="R800" s="127">
        <f>SUM(R801:R829)</f>
        <v>98.992880999999997</v>
      </c>
      <c r="T800" s="128">
        <f>SUM(T801:T829)</f>
        <v>110.7135</v>
      </c>
      <c r="AR800" s="122" t="s">
        <v>199</v>
      </c>
      <c r="AT800" s="129" t="s">
        <v>78</v>
      </c>
      <c r="AU800" s="129" t="s">
        <v>86</v>
      </c>
      <c r="AY800" s="122" t="s">
        <v>178</v>
      </c>
      <c r="BK800" s="130">
        <f>SUM(BK801:BK829)</f>
        <v>0</v>
      </c>
    </row>
    <row r="801" spans="2:65" s="1" customFormat="1" ht="49.05" customHeight="1">
      <c r="B801" s="34"/>
      <c r="C801" s="133" t="s">
        <v>849</v>
      </c>
      <c r="D801" s="133" t="s">
        <v>180</v>
      </c>
      <c r="E801" s="134" t="s">
        <v>886</v>
      </c>
      <c r="F801" s="135" t="s">
        <v>887</v>
      </c>
      <c r="G801" s="136" t="s">
        <v>234</v>
      </c>
      <c r="H801" s="137">
        <v>375.3</v>
      </c>
      <c r="I801" s="138"/>
      <c r="J801" s="139">
        <f>ROUND(I801*H801,2)</f>
        <v>0</v>
      </c>
      <c r="K801" s="135" t="s">
        <v>184</v>
      </c>
      <c r="L801" s="34"/>
      <c r="M801" s="140" t="s">
        <v>32</v>
      </c>
      <c r="N801" s="141" t="s">
        <v>50</v>
      </c>
      <c r="P801" s="142">
        <f>O801*H801</f>
        <v>0</v>
      </c>
      <c r="Q801" s="142">
        <v>8.4250000000000005E-2</v>
      </c>
      <c r="R801" s="142">
        <f>Q801*H801</f>
        <v>31.619025000000004</v>
      </c>
      <c r="S801" s="142">
        <v>0</v>
      </c>
      <c r="T801" s="143">
        <f>S801*H801</f>
        <v>0</v>
      </c>
      <c r="AR801" s="144" t="s">
        <v>648</v>
      </c>
      <c r="AT801" s="144" t="s">
        <v>180</v>
      </c>
      <c r="AU801" s="144" t="s">
        <v>88</v>
      </c>
      <c r="AY801" s="18" t="s">
        <v>178</v>
      </c>
      <c r="BE801" s="145">
        <f>IF(N801="základní",J801,0)</f>
        <v>0</v>
      </c>
      <c r="BF801" s="145">
        <f>IF(N801="snížená",J801,0)</f>
        <v>0</v>
      </c>
      <c r="BG801" s="145">
        <f>IF(N801="zákl. přenesená",J801,0)</f>
        <v>0</v>
      </c>
      <c r="BH801" s="145">
        <f>IF(N801="sníž. přenesená",J801,0)</f>
        <v>0</v>
      </c>
      <c r="BI801" s="145">
        <f>IF(N801="nulová",J801,0)</f>
        <v>0</v>
      </c>
      <c r="BJ801" s="18" t="s">
        <v>86</v>
      </c>
      <c r="BK801" s="145">
        <f>ROUND(I801*H801,2)</f>
        <v>0</v>
      </c>
      <c r="BL801" s="18" t="s">
        <v>648</v>
      </c>
      <c r="BM801" s="144" t="s">
        <v>4379</v>
      </c>
    </row>
    <row r="802" spans="2:65" s="1" customFormat="1" ht="10.199999999999999">
      <c r="B802" s="34"/>
      <c r="D802" s="146" t="s">
        <v>187</v>
      </c>
      <c r="F802" s="147" t="s">
        <v>889</v>
      </c>
      <c r="I802" s="148"/>
      <c r="L802" s="34"/>
      <c r="M802" s="149"/>
      <c r="T802" s="55"/>
      <c r="AT802" s="18" t="s">
        <v>187</v>
      </c>
      <c r="AU802" s="18" t="s">
        <v>88</v>
      </c>
    </row>
    <row r="803" spans="2:65" s="12" customFormat="1" ht="10.199999999999999">
      <c r="B803" s="150"/>
      <c r="D803" s="151" t="s">
        <v>189</v>
      </c>
      <c r="E803" s="152" t="s">
        <v>32</v>
      </c>
      <c r="F803" s="153" t="s">
        <v>2027</v>
      </c>
      <c r="H803" s="152" t="s">
        <v>32</v>
      </c>
      <c r="I803" s="154"/>
      <c r="L803" s="150"/>
      <c r="M803" s="155"/>
      <c r="T803" s="156"/>
      <c r="AT803" s="152" t="s">
        <v>189</v>
      </c>
      <c r="AU803" s="152" t="s">
        <v>88</v>
      </c>
      <c r="AV803" s="12" t="s">
        <v>86</v>
      </c>
      <c r="AW803" s="12" t="s">
        <v>41</v>
      </c>
      <c r="AX803" s="12" t="s">
        <v>79</v>
      </c>
      <c r="AY803" s="152" t="s">
        <v>178</v>
      </c>
    </row>
    <row r="804" spans="2:65" s="12" customFormat="1" ht="10.199999999999999">
      <c r="B804" s="150"/>
      <c r="D804" s="151" t="s">
        <v>189</v>
      </c>
      <c r="E804" s="152" t="s">
        <v>32</v>
      </c>
      <c r="F804" s="153" t="s">
        <v>3821</v>
      </c>
      <c r="H804" s="152" t="s">
        <v>32</v>
      </c>
      <c r="I804" s="154"/>
      <c r="L804" s="150"/>
      <c r="M804" s="155"/>
      <c r="T804" s="156"/>
      <c r="AT804" s="152" t="s">
        <v>189</v>
      </c>
      <c r="AU804" s="152" t="s">
        <v>88</v>
      </c>
      <c r="AV804" s="12" t="s">
        <v>86</v>
      </c>
      <c r="AW804" s="12" t="s">
        <v>41</v>
      </c>
      <c r="AX804" s="12" t="s">
        <v>79</v>
      </c>
      <c r="AY804" s="152" t="s">
        <v>178</v>
      </c>
    </row>
    <row r="805" spans="2:65" s="12" customFormat="1" ht="10.199999999999999">
      <c r="B805" s="150"/>
      <c r="D805" s="151" t="s">
        <v>189</v>
      </c>
      <c r="E805" s="152" t="s">
        <v>32</v>
      </c>
      <c r="F805" s="153" t="s">
        <v>4103</v>
      </c>
      <c r="H805" s="152" t="s">
        <v>32</v>
      </c>
      <c r="I805" s="154"/>
      <c r="L805" s="150"/>
      <c r="M805" s="155"/>
      <c r="T805" s="156"/>
      <c r="AT805" s="152" t="s">
        <v>189</v>
      </c>
      <c r="AU805" s="152" t="s">
        <v>88</v>
      </c>
      <c r="AV805" s="12" t="s">
        <v>86</v>
      </c>
      <c r="AW805" s="12" t="s">
        <v>41</v>
      </c>
      <c r="AX805" s="12" t="s">
        <v>79</v>
      </c>
      <c r="AY805" s="152" t="s">
        <v>178</v>
      </c>
    </row>
    <row r="806" spans="2:65" s="13" customFormat="1" ht="10.199999999999999">
      <c r="B806" s="157"/>
      <c r="D806" s="151" t="s">
        <v>189</v>
      </c>
      <c r="E806" s="158" t="s">
        <v>32</v>
      </c>
      <c r="F806" s="159" t="s">
        <v>4380</v>
      </c>
      <c r="H806" s="160">
        <v>333.3</v>
      </c>
      <c r="I806" s="161"/>
      <c r="L806" s="157"/>
      <c r="M806" s="162"/>
      <c r="T806" s="163"/>
      <c r="AT806" s="158" t="s">
        <v>189</v>
      </c>
      <c r="AU806" s="158" t="s">
        <v>88</v>
      </c>
      <c r="AV806" s="13" t="s">
        <v>88</v>
      </c>
      <c r="AW806" s="13" t="s">
        <v>41</v>
      </c>
      <c r="AX806" s="13" t="s">
        <v>79</v>
      </c>
      <c r="AY806" s="158" t="s">
        <v>178</v>
      </c>
    </row>
    <row r="807" spans="2:65" s="13" customFormat="1" ht="10.199999999999999">
      <c r="B807" s="157"/>
      <c r="D807" s="151" t="s">
        <v>189</v>
      </c>
      <c r="E807" s="158" t="s">
        <v>32</v>
      </c>
      <c r="F807" s="159" t="s">
        <v>2999</v>
      </c>
      <c r="H807" s="160">
        <v>42</v>
      </c>
      <c r="I807" s="161"/>
      <c r="L807" s="157"/>
      <c r="M807" s="162"/>
      <c r="T807" s="163"/>
      <c r="AT807" s="158" t="s">
        <v>189</v>
      </c>
      <c r="AU807" s="158" t="s">
        <v>88</v>
      </c>
      <c r="AV807" s="13" t="s">
        <v>88</v>
      </c>
      <c r="AW807" s="13" t="s">
        <v>41</v>
      </c>
      <c r="AX807" s="13" t="s">
        <v>79</v>
      </c>
      <c r="AY807" s="158" t="s">
        <v>178</v>
      </c>
    </row>
    <row r="808" spans="2:65" s="14" customFormat="1" ht="10.199999999999999">
      <c r="B808" s="164"/>
      <c r="D808" s="151" t="s">
        <v>189</v>
      </c>
      <c r="E808" s="165" t="s">
        <v>32</v>
      </c>
      <c r="F808" s="166" t="s">
        <v>192</v>
      </c>
      <c r="H808" s="167">
        <v>375.3</v>
      </c>
      <c r="I808" s="168"/>
      <c r="L808" s="164"/>
      <c r="M808" s="169"/>
      <c r="T808" s="170"/>
      <c r="AT808" s="165" t="s">
        <v>189</v>
      </c>
      <c r="AU808" s="165" t="s">
        <v>88</v>
      </c>
      <c r="AV808" s="14" t="s">
        <v>185</v>
      </c>
      <c r="AW808" s="14" t="s">
        <v>41</v>
      </c>
      <c r="AX808" s="14" t="s">
        <v>86</v>
      </c>
      <c r="AY808" s="165" t="s">
        <v>178</v>
      </c>
    </row>
    <row r="809" spans="2:65" s="1" customFormat="1" ht="16.5" customHeight="1">
      <c r="B809" s="34"/>
      <c r="C809" s="171" t="s">
        <v>857</v>
      </c>
      <c r="D809" s="171" t="s">
        <v>398</v>
      </c>
      <c r="E809" s="172" t="s">
        <v>893</v>
      </c>
      <c r="F809" s="173" t="s">
        <v>894</v>
      </c>
      <c r="G809" s="174" t="s">
        <v>234</v>
      </c>
      <c r="H809" s="175">
        <v>382.80599999999998</v>
      </c>
      <c r="I809" s="176"/>
      <c r="J809" s="177">
        <f>ROUND(I809*H809,2)</f>
        <v>0</v>
      </c>
      <c r="K809" s="173" t="s">
        <v>184</v>
      </c>
      <c r="L809" s="178"/>
      <c r="M809" s="179" t="s">
        <v>32</v>
      </c>
      <c r="N809" s="180" t="s">
        <v>50</v>
      </c>
      <c r="P809" s="142">
        <f>O809*H809</f>
        <v>0</v>
      </c>
      <c r="Q809" s="142">
        <v>0.17599999999999999</v>
      </c>
      <c r="R809" s="142">
        <f>Q809*H809</f>
        <v>67.373855999999989</v>
      </c>
      <c r="S809" s="142">
        <v>0</v>
      </c>
      <c r="T809" s="143">
        <f>S809*H809</f>
        <v>0</v>
      </c>
      <c r="AR809" s="144" t="s">
        <v>895</v>
      </c>
      <c r="AT809" s="144" t="s">
        <v>398</v>
      </c>
      <c r="AU809" s="144" t="s">
        <v>88</v>
      </c>
      <c r="AY809" s="18" t="s">
        <v>178</v>
      </c>
      <c r="BE809" s="145">
        <f>IF(N809="základní",J809,0)</f>
        <v>0</v>
      </c>
      <c r="BF809" s="145">
        <f>IF(N809="snížená",J809,0)</f>
        <v>0</v>
      </c>
      <c r="BG809" s="145">
        <f>IF(N809="zákl. přenesená",J809,0)</f>
        <v>0</v>
      </c>
      <c r="BH809" s="145">
        <f>IF(N809="sníž. přenesená",J809,0)</f>
        <v>0</v>
      </c>
      <c r="BI809" s="145">
        <f>IF(N809="nulová",J809,0)</f>
        <v>0</v>
      </c>
      <c r="BJ809" s="18" t="s">
        <v>86</v>
      </c>
      <c r="BK809" s="145">
        <f>ROUND(I809*H809,2)</f>
        <v>0</v>
      </c>
      <c r="BL809" s="18" t="s">
        <v>895</v>
      </c>
      <c r="BM809" s="144" t="s">
        <v>4381</v>
      </c>
    </row>
    <row r="810" spans="2:65" s="1" customFormat="1" ht="28.8">
      <c r="B810" s="34"/>
      <c r="D810" s="151" t="s">
        <v>897</v>
      </c>
      <c r="F810" s="188" t="s">
        <v>3242</v>
      </c>
      <c r="I810" s="148"/>
      <c r="L810" s="34"/>
      <c r="M810" s="149"/>
      <c r="T810" s="55"/>
      <c r="AT810" s="18" t="s">
        <v>897</v>
      </c>
      <c r="AU810" s="18" t="s">
        <v>88</v>
      </c>
    </row>
    <row r="811" spans="2:65" s="13" customFormat="1" ht="10.199999999999999">
      <c r="B811" s="157"/>
      <c r="D811" s="151" t="s">
        <v>189</v>
      </c>
      <c r="F811" s="159" t="s">
        <v>4382</v>
      </c>
      <c r="H811" s="160">
        <v>382.80599999999998</v>
      </c>
      <c r="I811" s="161"/>
      <c r="L811" s="157"/>
      <c r="M811" s="162"/>
      <c r="T811" s="163"/>
      <c r="AT811" s="158" t="s">
        <v>189</v>
      </c>
      <c r="AU811" s="158" t="s">
        <v>88</v>
      </c>
      <c r="AV811" s="13" t="s">
        <v>88</v>
      </c>
      <c r="AW811" s="13" t="s">
        <v>4</v>
      </c>
      <c r="AX811" s="13" t="s">
        <v>86</v>
      </c>
      <c r="AY811" s="158" t="s">
        <v>178</v>
      </c>
    </row>
    <row r="812" spans="2:65" s="1" customFormat="1" ht="55.5" customHeight="1">
      <c r="B812" s="34"/>
      <c r="C812" s="133" t="s">
        <v>863</v>
      </c>
      <c r="D812" s="133" t="s">
        <v>180</v>
      </c>
      <c r="E812" s="134" t="s">
        <v>901</v>
      </c>
      <c r="F812" s="135" t="s">
        <v>902</v>
      </c>
      <c r="G812" s="136" t="s">
        <v>234</v>
      </c>
      <c r="H812" s="137">
        <v>375.3</v>
      </c>
      <c r="I812" s="138"/>
      <c r="J812" s="139">
        <f>ROUND(I812*H812,2)</f>
        <v>0</v>
      </c>
      <c r="K812" s="135" t="s">
        <v>184</v>
      </c>
      <c r="L812" s="34"/>
      <c r="M812" s="140" t="s">
        <v>32</v>
      </c>
      <c r="N812" s="141" t="s">
        <v>50</v>
      </c>
      <c r="P812" s="142">
        <f>O812*H812</f>
        <v>0</v>
      </c>
      <c r="Q812" s="142">
        <v>0</v>
      </c>
      <c r="R812" s="142">
        <f>Q812*H812</f>
        <v>0</v>
      </c>
      <c r="S812" s="142">
        <v>0.29499999999999998</v>
      </c>
      <c r="T812" s="143">
        <f>S812*H812</f>
        <v>110.7135</v>
      </c>
      <c r="AR812" s="144" t="s">
        <v>648</v>
      </c>
      <c r="AT812" s="144" t="s">
        <v>180</v>
      </c>
      <c r="AU812" s="144" t="s">
        <v>88</v>
      </c>
      <c r="AY812" s="18" t="s">
        <v>178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8" t="s">
        <v>86</v>
      </c>
      <c r="BK812" s="145">
        <f>ROUND(I812*H812,2)</f>
        <v>0</v>
      </c>
      <c r="BL812" s="18" t="s">
        <v>648</v>
      </c>
      <c r="BM812" s="144" t="s">
        <v>4383</v>
      </c>
    </row>
    <row r="813" spans="2:65" s="1" customFormat="1" ht="10.199999999999999">
      <c r="B813" s="34"/>
      <c r="D813" s="146" t="s">
        <v>187</v>
      </c>
      <c r="F813" s="147" t="s">
        <v>904</v>
      </c>
      <c r="I813" s="148"/>
      <c r="L813" s="34"/>
      <c r="M813" s="149"/>
      <c r="T813" s="55"/>
      <c r="AT813" s="18" t="s">
        <v>187</v>
      </c>
      <c r="AU813" s="18" t="s">
        <v>88</v>
      </c>
    </row>
    <row r="814" spans="2:65" s="12" customFormat="1" ht="10.199999999999999">
      <c r="B814" s="150"/>
      <c r="D814" s="151" t="s">
        <v>189</v>
      </c>
      <c r="E814" s="152" t="s">
        <v>32</v>
      </c>
      <c r="F814" s="153" t="s">
        <v>2027</v>
      </c>
      <c r="H814" s="152" t="s">
        <v>32</v>
      </c>
      <c r="I814" s="154"/>
      <c r="L814" s="150"/>
      <c r="M814" s="155"/>
      <c r="T814" s="156"/>
      <c r="AT814" s="152" t="s">
        <v>189</v>
      </c>
      <c r="AU814" s="152" t="s">
        <v>88</v>
      </c>
      <c r="AV814" s="12" t="s">
        <v>86</v>
      </c>
      <c r="AW814" s="12" t="s">
        <v>41</v>
      </c>
      <c r="AX814" s="12" t="s">
        <v>79</v>
      </c>
      <c r="AY814" s="152" t="s">
        <v>178</v>
      </c>
    </row>
    <row r="815" spans="2:65" s="12" customFormat="1" ht="10.199999999999999">
      <c r="B815" s="150"/>
      <c r="D815" s="151" t="s">
        <v>189</v>
      </c>
      <c r="E815" s="152" t="s">
        <v>32</v>
      </c>
      <c r="F815" s="153" t="s">
        <v>3821</v>
      </c>
      <c r="H815" s="152" t="s">
        <v>32</v>
      </c>
      <c r="I815" s="154"/>
      <c r="L815" s="150"/>
      <c r="M815" s="155"/>
      <c r="T815" s="156"/>
      <c r="AT815" s="152" t="s">
        <v>189</v>
      </c>
      <c r="AU815" s="152" t="s">
        <v>88</v>
      </c>
      <c r="AV815" s="12" t="s">
        <v>86</v>
      </c>
      <c r="AW815" s="12" t="s">
        <v>41</v>
      </c>
      <c r="AX815" s="12" t="s">
        <v>79</v>
      </c>
      <c r="AY815" s="152" t="s">
        <v>178</v>
      </c>
    </row>
    <row r="816" spans="2:65" s="12" customFormat="1" ht="10.199999999999999">
      <c r="B816" s="150"/>
      <c r="D816" s="151" t="s">
        <v>189</v>
      </c>
      <c r="E816" s="152" t="s">
        <v>32</v>
      </c>
      <c r="F816" s="153" t="s">
        <v>4103</v>
      </c>
      <c r="H816" s="152" t="s">
        <v>32</v>
      </c>
      <c r="I816" s="154"/>
      <c r="L816" s="150"/>
      <c r="M816" s="155"/>
      <c r="T816" s="156"/>
      <c r="AT816" s="152" t="s">
        <v>189</v>
      </c>
      <c r="AU816" s="152" t="s">
        <v>88</v>
      </c>
      <c r="AV816" s="12" t="s">
        <v>86</v>
      </c>
      <c r="AW816" s="12" t="s">
        <v>41</v>
      </c>
      <c r="AX816" s="12" t="s">
        <v>79</v>
      </c>
      <c r="AY816" s="152" t="s">
        <v>178</v>
      </c>
    </row>
    <row r="817" spans="2:65" s="13" customFormat="1" ht="10.199999999999999">
      <c r="B817" s="157"/>
      <c r="D817" s="151" t="s">
        <v>189</v>
      </c>
      <c r="E817" s="158" t="s">
        <v>32</v>
      </c>
      <c r="F817" s="159" t="s">
        <v>4380</v>
      </c>
      <c r="H817" s="160">
        <v>333.3</v>
      </c>
      <c r="I817" s="161"/>
      <c r="L817" s="157"/>
      <c r="M817" s="162"/>
      <c r="T817" s="163"/>
      <c r="AT817" s="158" t="s">
        <v>189</v>
      </c>
      <c r="AU817" s="158" t="s">
        <v>88</v>
      </c>
      <c r="AV817" s="13" t="s">
        <v>88</v>
      </c>
      <c r="AW817" s="13" t="s">
        <v>41</v>
      </c>
      <c r="AX817" s="13" t="s">
        <v>79</v>
      </c>
      <c r="AY817" s="158" t="s">
        <v>178</v>
      </c>
    </row>
    <row r="818" spans="2:65" s="13" customFormat="1" ht="10.199999999999999">
      <c r="B818" s="157"/>
      <c r="D818" s="151" t="s">
        <v>189</v>
      </c>
      <c r="E818" s="158" t="s">
        <v>32</v>
      </c>
      <c r="F818" s="159" t="s">
        <v>2999</v>
      </c>
      <c r="H818" s="160">
        <v>42</v>
      </c>
      <c r="I818" s="161"/>
      <c r="L818" s="157"/>
      <c r="M818" s="162"/>
      <c r="T818" s="163"/>
      <c r="AT818" s="158" t="s">
        <v>189</v>
      </c>
      <c r="AU818" s="158" t="s">
        <v>88</v>
      </c>
      <c r="AV818" s="13" t="s">
        <v>88</v>
      </c>
      <c r="AW818" s="13" t="s">
        <v>41</v>
      </c>
      <c r="AX818" s="13" t="s">
        <v>79</v>
      </c>
      <c r="AY818" s="158" t="s">
        <v>178</v>
      </c>
    </row>
    <row r="819" spans="2:65" s="14" customFormat="1" ht="10.199999999999999">
      <c r="B819" s="164"/>
      <c r="D819" s="151" t="s">
        <v>189</v>
      </c>
      <c r="E819" s="165" t="s">
        <v>32</v>
      </c>
      <c r="F819" s="166" t="s">
        <v>192</v>
      </c>
      <c r="H819" s="167">
        <v>375.3</v>
      </c>
      <c r="I819" s="168"/>
      <c r="L819" s="164"/>
      <c r="M819" s="169"/>
      <c r="T819" s="170"/>
      <c r="AT819" s="165" t="s">
        <v>189</v>
      </c>
      <c r="AU819" s="165" t="s">
        <v>88</v>
      </c>
      <c r="AV819" s="14" t="s">
        <v>185</v>
      </c>
      <c r="AW819" s="14" t="s">
        <v>41</v>
      </c>
      <c r="AX819" s="14" t="s">
        <v>86</v>
      </c>
      <c r="AY819" s="165" t="s">
        <v>178</v>
      </c>
    </row>
    <row r="820" spans="2:65" s="1" customFormat="1" ht="24.15" customHeight="1">
      <c r="B820" s="34"/>
      <c r="C820" s="133" t="s">
        <v>872</v>
      </c>
      <c r="D820" s="133" t="s">
        <v>180</v>
      </c>
      <c r="E820" s="134" t="s">
        <v>906</v>
      </c>
      <c r="F820" s="135" t="s">
        <v>907</v>
      </c>
      <c r="G820" s="136" t="s">
        <v>401</v>
      </c>
      <c r="H820" s="137">
        <v>110.714</v>
      </c>
      <c r="I820" s="138"/>
      <c r="J820" s="139">
        <f>ROUND(I820*H820,2)</f>
        <v>0</v>
      </c>
      <c r="K820" s="135" t="s">
        <v>184</v>
      </c>
      <c r="L820" s="34"/>
      <c r="M820" s="140" t="s">
        <v>32</v>
      </c>
      <c r="N820" s="141" t="s">
        <v>50</v>
      </c>
      <c r="P820" s="142">
        <f>O820*H820</f>
        <v>0</v>
      </c>
      <c r="Q820" s="142">
        <v>0</v>
      </c>
      <c r="R820" s="142">
        <f>Q820*H820</f>
        <v>0</v>
      </c>
      <c r="S820" s="142">
        <v>0</v>
      </c>
      <c r="T820" s="143">
        <f>S820*H820</f>
        <v>0</v>
      </c>
      <c r="AR820" s="144" t="s">
        <v>648</v>
      </c>
      <c r="AT820" s="144" t="s">
        <v>180</v>
      </c>
      <c r="AU820" s="144" t="s">
        <v>88</v>
      </c>
      <c r="AY820" s="18" t="s">
        <v>178</v>
      </c>
      <c r="BE820" s="145">
        <f>IF(N820="základní",J820,0)</f>
        <v>0</v>
      </c>
      <c r="BF820" s="145">
        <f>IF(N820="snížená",J820,0)</f>
        <v>0</v>
      </c>
      <c r="BG820" s="145">
        <f>IF(N820="zákl. přenesená",J820,0)</f>
        <v>0</v>
      </c>
      <c r="BH820" s="145">
        <f>IF(N820="sníž. přenesená",J820,0)</f>
        <v>0</v>
      </c>
      <c r="BI820" s="145">
        <f>IF(N820="nulová",J820,0)</f>
        <v>0</v>
      </c>
      <c r="BJ820" s="18" t="s">
        <v>86</v>
      </c>
      <c r="BK820" s="145">
        <f>ROUND(I820*H820,2)</f>
        <v>0</v>
      </c>
      <c r="BL820" s="18" t="s">
        <v>648</v>
      </c>
      <c r="BM820" s="144" t="s">
        <v>4384</v>
      </c>
    </row>
    <row r="821" spans="2:65" s="1" customFormat="1" ht="10.199999999999999">
      <c r="B821" s="34"/>
      <c r="D821" s="146" t="s">
        <v>187</v>
      </c>
      <c r="F821" s="147" t="s">
        <v>909</v>
      </c>
      <c r="I821" s="148"/>
      <c r="L821" s="34"/>
      <c r="M821" s="149"/>
      <c r="T821" s="55"/>
      <c r="AT821" s="18" t="s">
        <v>187</v>
      </c>
      <c r="AU821" s="18" t="s">
        <v>88</v>
      </c>
    </row>
    <row r="822" spans="2:65" s="1" customFormat="1" ht="37.799999999999997" customHeight="1">
      <c r="B822" s="34"/>
      <c r="C822" s="133" t="s">
        <v>877</v>
      </c>
      <c r="D822" s="133" t="s">
        <v>180</v>
      </c>
      <c r="E822" s="134" t="s">
        <v>911</v>
      </c>
      <c r="F822" s="135" t="s">
        <v>912</v>
      </c>
      <c r="G822" s="136" t="s">
        <v>401</v>
      </c>
      <c r="H822" s="137">
        <v>332.142</v>
      </c>
      <c r="I822" s="138"/>
      <c r="J822" s="139">
        <f>ROUND(I822*H822,2)</f>
        <v>0</v>
      </c>
      <c r="K822" s="135" t="s">
        <v>184</v>
      </c>
      <c r="L822" s="34"/>
      <c r="M822" s="140" t="s">
        <v>32</v>
      </c>
      <c r="N822" s="141" t="s">
        <v>50</v>
      </c>
      <c r="P822" s="142">
        <f>O822*H822</f>
        <v>0</v>
      </c>
      <c r="Q822" s="142">
        <v>0</v>
      </c>
      <c r="R822" s="142">
        <f>Q822*H822</f>
        <v>0</v>
      </c>
      <c r="S822" s="142">
        <v>0</v>
      </c>
      <c r="T822" s="143">
        <f>S822*H822</f>
        <v>0</v>
      </c>
      <c r="AR822" s="144" t="s">
        <v>648</v>
      </c>
      <c r="AT822" s="144" t="s">
        <v>180</v>
      </c>
      <c r="AU822" s="144" t="s">
        <v>88</v>
      </c>
      <c r="AY822" s="18" t="s">
        <v>178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86</v>
      </c>
      <c r="BK822" s="145">
        <f>ROUND(I822*H822,2)</f>
        <v>0</v>
      </c>
      <c r="BL822" s="18" t="s">
        <v>648</v>
      </c>
      <c r="BM822" s="144" t="s">
        <v>4385</v>
      </c>
    </row>
    <row r="823" spans="2:65" s="1" customFormat="1" ht="10.199999999999999">
      <c r="B823" s="34"/>
      <c r="D823" s="146" t="s">
        <v>187</v>
      </c>
      <c r="F823" s="147" t="s">
        <v>914</v>
      </c>
      <c r="I823" s="148"/>
      <c r="L823" s="34"/>
      <c r="M823" s="149"/>
      <c r="T823" s="55"/>
      <c r="AT823" s="18" t="s">
        <v>187</v>
      </c>
      <c r="AU823" s="18" t="s">
        <v>88</v>
      </c>
    </row>
    <row r="824" spans="2:65" s="13" customFormat="1" ht="10.199999999999999">
      <c r="B824" s="157"/>
      <c r="D824" s="151" t="s">
        <v>189</v>
      </c>
      <c r="F824" s="159" t="s">
        <v>4386</v>
      </c>
      <c r="H824" s="160">
        <v>332.142</v>
      </c>
      <c r="I824" s="161"/>
      <c r="L824" s="157"/>
      <c r="M824" s="162"/>
      <c r="T824" s="163"/>
      <c r="AT824" s="158" t="s">
        <v>189</v>
      </c>
      <c r="AU824" s="158" t="s">
        <v>88</v>
      </c>
      <c r="AV824" s="13" t="s">
        <v>88</v>
      </c>
      <c r="AW824" s="13" t="s">
        <v>4</v>
      </c>
      <c r="AX824" s="13" t="s">
        <v>86</v>
      </c>
      <c r="AY824" s="158" t="s">
        <v>178</v>
      </c>
    </row>
    <row r="825" spans="2:65" s="1" customFormat="1" ht="24.15" customHeight="1">
      <c r="B825" s="34"/>
      <c r="C825" s="133" t="s">
        <v>885</v>
      </c>
      <c r="D825" s="133" t="s">
        <v>180</v>
      </c>
      <c r="E825" s="134" t="s">
        <v>917</v>
      </c>
      <c r="F825" s="135" t="s">
        <v>918</v>
      </c>
      <c r="G825" s="136" t="s">
        <v>401</v>
      </c>
      <c r="H825" s="137">
        <v>98.992999999999995</v>
      </c>
      <c r="I825" s="138"/>
      <c r="J825" s="139">
        <f>ROUND(I825*H825,2)</f>
        <v>0</v>
      </c>
      <c r="K825" s="135" t="s">
        <v>184</v>
      </c>
      <c r="L825" s="34"/>
      <c r="M825" s="140" t="s">
        <v>32</v>
      </c>
      <c r="N825" s="141" t="s">
        <v>50</v>
      </c>
      <c r="P825" s="142">
        <f>O825*H825</f>
        <v>0</v>
      </c>
      <c r="Q825" s="142">
        <v>0</v>
      </c>
      <c r="R825" s="142">
        <f>Q825*H825</f>
        <v>0</v>
      </c>
      <c r="S825" s="142">
        <v>0</v>
      </c>
      <c r="T825" s="143">
        <f>S825*H825</f>
        <v>0</v>
      </c>
      <c r="AR825" s="144" t="s">
        <v>648</v>
      </c>
      <c r="AT825" s="144" t="s">
        <v>180</v>
      </c>
      <c r="AU825" s="144" t="s">
        <v>88</v>
      </c>
      <c r="AY825" s="18" t="s">
        <v>178</v>
      </c>
      <c r="BE825" s="145">
        <f>IF(N825="základní",J825,0)</f>
        <v>0</v>
      </c>
      <c r="BF825" s="145">
        <f>IF(N825="snížená",J825,0)</f>
        <v>0</v>
      </c>
      <c r="BG825" s="145">
        <f>IF(N825="zákl. přenesená",J825,0)</f>
        <v>0</v>
      </c>
      <c r="BH825" s="145">
        <f>IF(N825="sníž. přenesená",J825,0)</f>
        <v>0</v>
      </c>
      <c r="BI825" s="145">
        <f>IF(N825="nulová",J825,0)</f>
        <v>0</v>
      </c>
      <c r="BJ825" s="18" t="s">
        <v>86</v>
      </c>
      <c r="BK825" s="145">
        <f>ROUND(I825*H825,2)</f>
        <v>0</v>
      </c>
      <c r="BL825" s="18" t="s">
        <v>648</v>
      </c>
      <c r="BM825" s="144" t="s">
        <v>4387</v>
      </c>
    </row>
    <row r="826" spans="2:65" s="1" customFormat="1" ht="10.199999999999999">
      <c r="B826" s="34"/>
      <c r="D826" s="146" t="s">
        <v>187</v>
      </c>
      <c r="F826" s="147" t="s">
        <v>920</v>
      </c>
      <c r="I826" s="148"/>
      <c r="L826" s="34"/>
      <c r="M826" s="149"/>
      <c r="T826" s="55"/>
      <c r="AT826" s="18" t="s">
        <v>187</v>
      </c>
      <c r="AU826" s="18" t="s">
        <v>88</v>
      </c>
    </row>
    <row r="827" spans="2:65" s="1" customFormat="1" ht="55.5" customHeight="1">
      <c r="B827" s="34"/>
      <c r="C827" s="133" t="s">
        <v>892</v>
      </c>
      <c r="D827" s="133" t="s">
        <v>180</v>
      </c>
      <c r="E827" s="134" t="s">
        <v>922</v>
      </c>
      <c r="F827" s="135" t="s">
        <v>923</v>
      </c>
      <c r="G827" s="136" t="s">
        <v>401</v>
      </c>
      <c r="H827" s="137">
        <v>296.97899999999998</v>
      </c>
      <c r="I827" s="138"/>
      <c r="J827" s="139">
        <f>ROUND(I827*H827,2)</f>
        <v>0</v>
      </c>
      <c r="K827" s="135" t="s">
        <v>184</v>
      </c>
      <c r="L827" s="34"/>
      <c r="M827" s="140" t="s">
        <v>32</v>
      </c>
      <c r="N827" s="141" t="s">
        <v>50</v>
      </c>
      <c r="P827" s="142">
        <f>O827*H827</f>
        <v>0</v>
      </c>
      <c r="Q827" s="142">
        <v>0</v>
      </c>
      <c r="R827" s="142">
        <f>Q827*H827</f>
        <v>0</v>
      </c>
      <c r="S827" s="142">
        <v>0</v>
      </c>
      <c r="T827" s="143">
        <f>S827*H827</f>
        <v>0</v>
      </c>
      <c r="AR827" s="144" t="s">
        <v>648</v>
      </c>
      <c r="AT827" s="144" t="s">
        <v>180</v>
      </c>
      <c r="AU827" s="144" t="s">
        <v>88</v>
      </c>
      <c r="AY827" s="18" t="s">
        <v>178</v>
      </c>
      <c r="BE827" s="145">
        <f>IF(N827="základní",J827,0)</f>
        <v>0</v>
      </c>
      <c r="BF827" s="145">
        <f>IF(N827="snížená",J827,0)</f>
        <v>0</v>
      </c>
      <c r="BG827" s="145">
        <f>IF(N827="zákl. přenesená",J827,0)</f>
        <v>0</v>
      </c>
      <c r="BH827" s="145">
        <f>IF(N827="sníž. přenesená",J827,0)</f>
        <v>0</v>
      </c>
      <c r="BI827" s="145">
        <f>IF(N827="nulová",J827,0)</f>
        <v>0</v>
      </c>
      <c r="BJ827" s="18" t="s">
        <v>86</v>
      </c>
      <c r="BK827" s="145">
        <f>ROUND(I827*H827,2)</f>
        <v>0</v>
      </c>
      <c r="BL827" s="18" t="s">
        <v>648</v>
      </c>
      <c r="BM827" s="144" t="s">
        <v>4388</v>
      </c>
    </row>
    <row r="828" spans="2:65" s="1" customFormat="1" ht="10.199999999999999">
      <c r="B828" s="34"/>
      <c r="D828" s="146" t="s">
        <v>187</v>
      </c>
      <c r="F828" s="147" t="s">
        <v>925</v>
      </c>
      <c r="I828" s="148"/>
      <c r="L828" s="34"/>
      <c r="M828" s="149"/>
      <c r="T828" s="55"/>
      <c r="AT828" s="18" t="s">
        <v>187</v>
      </c>
      <c r="AU828" s="18" t="s">
        <v>88</v>
      </c>
    </row>
    <row r="829" spans="2:65" s="13" customFormat="1" ht="10.199999999999999">
      <c r="B829" s="157"/>
      <c r="D829" s="151" t="s">
        <v>189</v>
      </c>
      <c r="F829" s="159" t="s">
        <v>4389</v>
      </c>
      <c r="H829" s="160">
        <v>296.97899999999998</v>
      </c>
      <c r="I829" s="161"/>
      <c r="L829" s="157"/>
      <c r="M829" s="189"/>
      <c r="N829" s="190"/>
      <c r="O829" s="190"/>
      <c r="P829" s="190"/>
      <c r="Q829" s="190"/>
      <c r="R829" s="190"/>
      <c r="S829" s="190"/>
      <c r="T829" s="191"/>
      <c r="AT829" s="158" t="s">
        <v>189</v>
      </c>
      <c r="AU829" s="158" t="s">
        <v>88</v>
      </c>
      <c r="AV829" s="13" t="s">
        <v>88</v>
      </c>
      <c r="AW829" s="13" t="s">
        <v>4</v>
      </c>
      <c r="AX829" s="13" t="s">
        <v>86</v>
      </c>
      <c r="AY829" s="158" t="s">
        <v>178</v>
      </c>
    </row>
    <row r="830" spans="2:65" s="1" customFormat="1" ht="6.9" customHeight="1">
      <c r="B830" s="43"/>
      <c r="C830" s="44"/>
      <c r="D830" s="44"/>
      <c r="E830" s="44"/>
      <c r="F830" s="44"/>
      <c r="G830" s="44"/>
      <c r="H830" s="44"/>
      <c r="I830" s="44"/>
      <c r="J830" s="44"/>
      <c r="K830" s="44"/>
      <c r="L830" s="34"/>
    </row>
  </sheetData>
  <sheetProtection algorithmName="SHA-512" hashValue="e1SENE0jBtvuv+MxttLqGjJUvfICXHi7MizA44zKYXuSfJbvQMdbiXLZYbf0wBEBsuLohKYqKuey80O83wW3/w==" saltValue="jtWmE4XYCaTbKlgS+WRfHDTTkExiIyj48zJTiiGG9rLvaahy5/E6uxJWDHR1DF5XpKtni0+AuIzDfspYTgI4Bw==" spinCount="100000" sheet="1" objects="1" scenarios="1" formatColumns="0" formatRows="0" autoFilter="0"/>
  <autoFilter ref="C95:K829" xr:uid="{00000000-0009-0000-0000-000009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900-000000000000}"/>
    <hyperlink ref="F109" r:id="rId2" xr:uid="{00000000-0004-0000-0900-000001000000}"/>
    <hyperlink ref="F118" r:id="rId3" xr:uid="{00000000-0004-0000-0900-000002000000}"/>
    <hyperlink ref="F127" r:id="rId4" xr:uid="{00000000-0004-0000-0900-000003000000}"/>
    <hyperlink ref="F136" r:id="rId5" xr:uid="{00000000-0004-0000-0900-000004000000}"/>
    <hyperlink ref="F141" r:id="rId6" xr:uid="{00000000-0004-0000-0900-000005000000}"/>
    <hyperlink ref="F143" r:id="rId7" xr:uid="{00000000-0004-0000-0900-000006000000}"/>
    <hyperlink ref="F151" r:id="rId8" xr:uid="{00000000-0004-0000-0900-000007000000}"/>
    <hyperlink ref="F158" r:id="rId9" xr:uid="{00000000-0004-0000-0900-000008000000}"/>
    <hyperlink ref="F163" r:id="rId10" xr:uid="{00000000-0004-0000-0900-000009000000}"/>
    <hyperlink ref="F166" r:id="rId11" xr:uid="{00000000-0004-0000-0900-00000A000000}"/>
    <hyperlink ref="F172" r:id="rId12" xr:uid="{00000000-0004-0000-0900-00000B000000}"/>
    <hyperlink ref="F175" r:id="rId13" xr:uid="{00000000-0004-0000-0900-00000C000000}"/>
    <hyperlink ref="F181" r:id="rId14" xr:uid="{00000000-0004-0000-0900-00000D000000}"/>
    <hyperlink ref="F184" r:id="rId15" xr:uid="{00000000-0004-0000-0900-00000E000000}"/>
    <hyperlink ref="F197" r:id="rId16" xr:uid="{00000000-0004-0000-0900-00000F000000}"/>
    <hyperlink ref="F210" r:id="rId17" xr:uid="{00000000-0004-0000-0900-000010000000}"/>
    <hyperlink ref="F223" r:id="rId18" xr:uid="{00000000-0004-0000-0900-000011000000}"/>
    <hyperlink ref="F233" r:id="rId19" xr:uid="{00000000-0004-0000-0900-000012000000}"/>
    <hyperlink ref="F243" r:id="rId20" xr:uid="{00000000-0004-0000-0900-000013000000}"/>
    <hyperlink ref="F253" r:id="rId21" xr:uid="{00000000-0004-0000-0900-000014000000}"/>
    <hyperlink ref="F256" r:id="rId22" xr:uid="{00000000-0004-0000-0900-000015000000}"/>
    <hyperlink ref="F259" r:id="rId23" xr:uid="{00000000-0004-0000-0900-000016000000}"/>
    <hyperlink ref="F266" r:id="rId24" xr:uid="{00000000-0004-0000-0900-000017000000}"/>
    <hyperlink ref="F272" r:id="rId25" xr:uid="{00000000-0004-0000-0900-000018000000}"/>
    <hyperlink ref="F276" r:id="rId26" xr:uid="{00000000-0004-0000-0900-000019000000}"/>
    <hyperlink ref="F282" r:id="rId27" xr:uid="{00000000-0004-0000-0900-00001A000000}"/>
    <hyperlink ref="F290" r:id="rId28" xr:uid="{00000000-0004-0000-0900-00001B000000}"/>
    <hyperlink ref="F295" r:id="rId29" xr:uid="{00000000-0004-0000-0900-00001C000000}"/>
    <hyperlink ref="F304" r:id="rId30" xr:uid="{00000000-0004-0000-0900-00001D000000}"/>
    <hyperlink ref="F312" r:id="rId31" xr:uid="{00000000-0004-0000-0900-00001E000000}"/>
    <hyperlink ref="F320" r:id="rId32" xr:uid="{00000000-0004-0000-0900-00001F000000}"/>
    <hyperlink ref="F339" r:id="rId33" xr:uid="{00000000-0004-0000-0900-000020000000}"/>
    <hyperlink ref="F354" r:id="rId34" xr:uid="{00000000-0004-0000-0900-000021000000}"/>
    <hyperlink ref="F362" r:id="rId35" xr:uid="{00000000-0004-0000-0900-000022000000}"/>
    <hyperlink ref="F371" r:id="rId36" xr:uid="{00000000-0004-0000-0900-000023000000}"/>
    <hyperlink ref="F385" r:id="rId37" xr:uid="{00000000-0004-0000-0900-000024000000}"/>
    <hyperlink ref="F404" r:id="rId38" xr:uid="{00000000-0004-0000-0900-000025000000}"/>
    <hyperlink ref="F414" r:id="rId39" xr:uid="{00000000-0004-0000-0900-000026000000}"/>
    <hyperlink ref="F422" r:id="rId40" xr:uid="{00000000-0004-0000-0900-000027000000}"/>
    <hyperlink ref="F430" r:id="rId41" xr:uid="{00000000-0004-0000-0900-000028000000}"/>
    <hyperlink ref="F444" r:id="rId42" xr:uid="{00000000-0004-0000-0900-000029000000}"/>
    <hyperlink ref="F453" r:id="rId43" xr:uid="{00000000-0004-0000-0900-00002A000000}"/>
    <hyperlink ref="F462" r:id="rId44" xr:uid="{00000000-0004-0000-0900-00002B000000}"/>
    <hyperlink ref="F471" r:id="rId45" xr:uid="{00000000-0004-0000-0900-00002C000000}"/>
    <hyperlink ref="F480" r:id="rId46" xr:uid="{00000000-0004-0000-0900-00002D000000}"/>
    <hyperlink ref="F489" r:id="rId47" xr:uid="{00000000-0004-0000-0900-00002E000000}"/>
    <hyperlink ref="F500" r:id="rId48" xr:uid="{00000000-0004-0000-0900-00002F000000}"/>
    <hyperlink ref="F518" r:id="rId49" xr:uid="{00000000-0004-0000-0900-000030000000}"/>
    <hyperlink ref="F527" r:id="rId50" xr:uid="{00000000-0004-0000-0900-000031000000}"/>
    <hyperlink ref="F541" r:id="rId51" xr:uid="{00000000-0004-0000-0900-000032000000}"/>
    <hyperlink ref="F551" r:id="rId52" xr:uid="{00000000-0004-0000-0900-000033000000}"/>
    <hyperlink ref="F565" r:id="rId53" xr:uid="{00000000-0004-0000-0900-000034000000}"/>
    <hyperlink ref="F585" r:id="rId54" xr:uid="{00000000-0004-0000-0900-000035000000}"/>
    <hyperlink ref="F602" r:id="rId55" xr:uid="{00000000-0004-0000-0900-000036000000}"/>
    <hyperlink ref="F609" r:id="rId56" xr:uid="{00000000-0004-0000-0900-000037000000}"/>
    <hyperlink ref="F619" r:id="rId57" xr:uid="{00000000-0004-0000-0900-000038000000}"/>
    <hyperlink ref="F635" r:id="rId58" xr:uid="{00000000-0004-0000-0900-000039000000}"/>
    <hyperlink ref="F650" r:id="rId59" xr:uid="{00000000-0004-0000-0900-00003A000000}"/>
    <hyperlink ref="F665" r:id="rId60" xr:uid="{00000000-0004-0000-0900-00003B000000}"/>
    <hyperlink ref="F673" r:id="rId61" xr:uid="{00000000-0004-0000-0900-00003C000000}"/>
    <hyperlink ref="F681" r:id="rId62" xr:uid="{00000000-0004-0000-0900-00003D000000}"/>
    <hyperlink ref="F688" r:id="rId63" xr:uid="{00000000-0004-0000-0900-00003E000000}"/>
    <hyperlink ref="F697" r:id="rId64" xr:uid="{00000000-0004-0000-0900-00003F000000}"/>
    <hyperlink ref="F706" r:id="rId65" xr:uid="{00000000-0004-0000-0900-000040000000}"/>
    <hyperlink ref="F715" r:id="rId66" xr:uid="{00000000-0004-0000-0900-000041000000}"/>
    <hyperlink ref="F724" r:id="rId67" xr:uid="{00000000-0004-0000-0900-000042000000}"/>
    <hyperlink ref="F733" r:id="rId68" xr:uid="{00000000-0004-0000-0900-000043000000}"/>
    <hyperlink ref="F742" r:id="rId69" xr:uid="{00000000-0004-0000-0900-000044000000}"/>
    <hyperlink ref="F751" r:id="rId70" xr:uid="{00000000-0004-0000-0900-000045000000}"/>
    <hyperlink ref="F755" r:id="rId71" xr:uid="{00000000-0004-0000-0900-000046000000}"/>
    <hyperlink ref="F761" r:id="rId72" xr:uid="{00000000-0004-0000-0900-000047000000}"/>
    <hyperlink ref="F765" r:id="rId73" xr:uid="{00000000-0004-0000-0900-000048000000}"/>
    <hyperlink ref="F770" r:id="rId74" xr:uid="{00000000-0004-0000-0900-000049000000}"/>
    <hyperlink ref="F774" r:id="rId75" xr:uid="{00000000-0004-0000-0900-00004A000000}"/>
    <hyperlink ref="F782" r:id="rId76" xr:uid="{00000000-0004-0000-0900-00004B000000}"/>
    <hyperlink ref="F785" r:id="rId77" xr:uid="{00000000-0004-0000-0900-00004C000000}"/>
    <hyperlink ref="F790" r:id="rId78" xr:uid="{00000000-0004-0000-0900-00004D000000}"/>
    <hyperlink ref="F796" r:id="rId79" xr:uid="{00000000-0004-0000-0900-00004E000000}"/>
    <hyperlink ref="F798" r:id="rId80" xr:uid="{00000000-0004-0000-0900-00004F000000}"/>
    <hyperlink ref="F802" r:id="rId81" xr:uid="{00000000-0004-0000-0900-000050000000}"/>
    <hyperlink ref="F813" r:id="rId82" xr:uid="{00000000-0004-0000-0900-000051000000}"/>
    <hyperlink ref="F821" r:id="rId83" xr:uid="{00000000-0004-0000-0900-000052000000}"/>
    <hyperlink ref="F823" r:id="rId84" xr:uid="{00000000-0004-0000-0900-000053000000}"/>
    <hyperlink ref="F826" r:id="rId85" xr:uid="{00000000-0004-0000-0900-000054000000}"/>
    <hyperlink ref="F828" r:id="rId86" xr:uid="{00000000-0004-0000-0900-00005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81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120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145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4390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ROUND((SUM(BE96:BE809)),  2)</f>
        <v>0</v>
      </c>
      <c r="I35" s="95">
        <v>0.21</v>
      </c>
      <c r="J35" s="85">
        <f>ROUND(((SUM(BE96:BE809))*I35),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ROUND((SUM(BF96:BF809)),  2)</f>
        <v>0</v>
      </c>
      <c r="I36" s="95">
        <v>0.15</v>
      </c>
      <c r="J36" s="85">
        <f>ROUND(((SUM(BF96:BF809))*I36),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ROUND((SUM(BG96:BG809)),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ROUND((SUM(BH96:BH809)),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ROUND((SUM(BI96:BI809)),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145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01.9 - Domovní přípojky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154</v>
      </c>
      <c r="E66" s="111"/>
      <c r="F66" s="111"/>
      <c r="G66" s="111"/>
      <c r="H66" s="111"/>
      <c r="I66" s="111"/>
      <c r="J66" s="112">
        <f>J390</f>
        <v>0</v>
      </c>
      <c r="L66" s="109"/>
    </row>
    <row r="67" spans="2:12" s="9" customFormat="1" ht="19.95" customHeight="1">
      <c r="B67" s="109"/>
      <c r="D67" s="110" t="s">
        <v>155</v>
      </c>
      <c r="E67" s="111"/>
      <c r="F67" s="111"/>
      <c r="G67" s="111"/>
      <c r="H67" s="111"/>
      <c r="I67" s="111"/>
      <c r="J67" s="112">
        <f>J401</f>
        <v>0</v>
      </c>
      <c r="L67" s="109"/>
    </row>
    <row r="68" spans="2:12" s="9" customFormat="1" ht="19.95" customHeight="1">
      <c r="B68" s="109"/>
      <c r="D68" s="110" t="s">
        <v>156</v>
      </c>
      <c r="E68" s="111"/>
      <c r="F68" s="111"/>
      <c r="G68" s="111"/>
      <c r="H68" s="111"/>
      <c r="I68" s="111"/>
      <c r="J68" s="112">
        <f>J412</f>
        <v>0</v>
      </c>
      <c r="L68" s="109"/>
    </row>
    <row r="69" spans="2:12" s="9" customFormat="1" ht="19.95" customHeight="1">
      <c r="B69" s="109"/>
      <c r="D69" s="110" t="s">
        <v>158</v>
      </c>
      <c r="E69" s="111"/>
      <c r="F69" s="111"/>
      <c r="G69" s="111"/>
      <c r="H69" s="111"/>
      <c r="I69" s="111"/>
      <c r="J69" s="112">
        <f>J501</f>
        <v>0</v>
      </c>
      <c r="L69" s="109"/>
    </row>
    <row r="70" spans="2:12" s="9" customFormat="1" ht="19.95" customHeight="1">
      <c r="B70" s="109"/>
      <c r="D70" s="110" t="s">
        <v>159</v>
      </c>
      <c r="E70" s="111"/>
      <c r="F70" s="111"/>
      <c r="G70" s="111"/>
      <c r="H70" s="111"/>
      <c r="I70" s="111"/>
      <c r="J70" s="112">
        <f>J686</f>
        <v>0</v>
      </c>
      <c r="L70" s="109"/>
    </row>
    <row r="71" spans="2:12" s="9" customFormat="1" ht="19.95" customHeight="1">
      <c r="B71" s="109"/>
      <c r="D71" s="110" t="s">
        <v>1215</v>
      </c>
      <c r="E71" s="111"/>
      <c r="F71" s="111"/>
      <c r="G71" s="111"/>
      <c r="H71" s="111"/>
      <c r="I71" s="111"/>
      <c r="J71" s="112">
        <f>J747</f>
        <v>0</v>
      </c>
      <c r="L71" s="109"/>
    </row>
    <row r="72" spans="2:12" s="9" customFormat="1" ht="19.95" customHeight="1">
      <c r="B72" s="109"/>
      <c r="D72" s="110" t="s">
        <v>160</v>
      </c>
      <c r="E72" s="111"/>
      <c r="F72" s="111"/>
      <c r="G72" s="111"/>
      <c r="H72" s="111"/>
      <c r="I72" s="111"/>
      <c r="J72" s="112">
        <f>J782</f>
        <v>0</v>
      </c>
      <c r="L72" s="109"/>
    </row>
    <row r="73" spans="2:12" s="8" customFormat="1" ht="24.9" customHeight="1">
      <c r="B73" s="105"/>
      <c r="D73" s="106" t="s">
        <v>4391</v>
      </c>
      <c r="E73" s="107"/>
      <c r="F73" s="107"/>
      <c r="G73" s="107"/>
      <c r="H73" s="107"/>
      <c r="I73" s="107"/>
      <c r="J73" s="108">
        <f>J787</f>
        <v>0</v>
      </c>
      <c r="L73" s="105"/>
    </row>
    <row r="74" spans="2:12" s="9" customFormat="1" ht="19.95" customHeight="1">
      <c r="B74" s="109"/>
      <c r="D74" s="110" t="s">
        <v>4392</v>
      </c>
      <c r="E74" s="111"/>
      <c r="F74" s="111"/>
      <c r="G74" s="111"/>
      <c r="H74" s="111"/>
      <c r="I74" s="111"/>
      <c r="J74" s="112">
        <f>J788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145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01.9 - Domovní přípojky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P97+P787</f>
        <v>0</v>
      </c>
      <c r="Q96" s="52"/>
      <c r="R96" s="118">
        <f>R97+R787</f>
        <v>24.288670639999999</v>
      </c>
      <c r="S96" s="52"/>
      <c r="T96" s="119">
        <f>T97+T787</f>
        <v>489.44300000000004</v>
      </c>
      <c r="AT96" s="18" t="s">
        <v>78</v>
      </c>
      <c r="AU96" s="18" t="s">
        <v>151</v>
      </c>
      <c r="BK96" s="120">
        <f>BK97+BK787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P98+P390+P401+P412+P501+P686+P747+P782</f>
        <v>0</v>
      </c>
      <c r="R97" s="127">
        <f>R98+R390+R401+R412+R501+R686+R747+R782</f>
        <v>24.094630639999998</v>
      </c>
      <c r="T97" s="128">
        <f>T98+T390+T401+T412+T501+T686+T747+T782</f>
        <v>489.44300000000004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BK98+BK390+BK401+BK412+BK501+BK686+BK747+BK782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SUM(P99:P389)</f>
        <v>0</v>
      </c>
      <c r="R98" s="127">
        <f>SUM(R99:R389)</f>
        <v>6.4163754000000006</v>
      </c>
      <c r="T98" s="128">
        <f>SUM(T99:T389)</f>
        <v>468.22760000000005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SUM(BK99:BK389)</f>
        <v>0</v>
      </c>
    </row>
    <row r="99" spans="2:65" s="1" customFormat="1" ht="66.75" customHeight="1">
      <c r="B99" s="34"/>
      <c r="C99" s="133" t="s">
        <v>86</v>
      </c>
      <c r="D99" s="133" t="s">
        <v>180</v>
      </c>
      <c r="E99" s="134" t="s">
        <v>2506</v>
      </c>
      <c r="F99" s="135" t="s">
        <v>2507</v>
      </c>
      <c r="G99" s="136" t="s">
        <v>234</v>
      </c>
      <c r="H99" s="137">
        <v>409.42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0</v>
      </c>
      <c r="R99" s="142">
        <f>Q99*H99</f>
        <v>0</v>
      </c>
      <c r="S99" s="142">
        <v>0.57999999999999996</v>
      </c>
      <c r="T99" s="143">
        <f>S99*H99</f>
        <v>237.46359999999999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4393</v>
      </c>
    </row>
    <row r="100" spans="2:65" s="1" customFormat="1" ht="10.199999999999999">
      <c r="B100" s="34"/>
      <c r="D100" s="146" t="s">
        <v>187</v>
      </c>
      <c r="F100" s="147" t="s">
        <v>2509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190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2" customFormat="1" ht="10.199999999999999">
      <c r="B102" s="150"/>
      <c r="D102" s="151" t="s">
        <v>189</v>
      </c>
      <c r="E102" s="152" t="s">
        <v>32</v>
      </c>
      <c r="F102" s="153" t="s">
        <v>4394</v>
      </c>
      <c r="H102" s="152" t="s">
        <v>32</v>
      </c>
      <c r="I102" s="154"/>
      <c r="L102" s="150"/>
      <c r="M102" s="155"/>
      <c r="T102" s="156"/>
      <c r="AT102" s="152" t="s">
        <v>189</v>
      </c>
      <c r="AU102" s="152" t="s">
        <v>88</v>
      </c>
      <c r="AV102" s="12" t="s">
        <v>86</v>
      </c>
      <c r="AW102" s="12" t="s">
        <v>41</v>
      </c>
      <c r="AX102" s="12" t="s">
        <v>79</v>
      </c>
      <c r="AY102" s="152" t="s">
        <v>178</v>
      </c>
    </row>
    <row r="103" spans="2:65" s="12" customFormat="1" ht="10.199999999999999">
      <c r="B103" s="150"/>
      <c r="D103" s="151" t="s">
        <v>189</v>
      </c>
      <c r="E103" s="152" t="s">
        <v>32</v>
      </c>
      <c r="F103" s="153" t="s">
        <v>2082</v>
      </c>
      <c r="H103" s="152" t="s">
        <v>32</v>
      </c>
      <c r="I103" s="154"/>
      <c r="L103" s="150"/>
      <c r="M103" s="155"/>
      <c r="T103" s="156"/>
      <c r="AT103" s="152" t="s">
        <v>189</v>
      </c>
      <c r="AU103" s="152" t="s">
        <v>88</v>
      </c>
      <c r="AV103" s="12" t="s">
        <v>86</v>
      </c>
      <c r="AW103" s="12" t="s">
        <v>41</v>
      </c>
      <c r="AX103" s="12" t="s">
        <v>79</v>
      </c>
      <c r="AY103" s="152" t="s">
        <v>178</v>
      </c>
    </row>
    <row r="104" spans="2:65" s="12" customFormat="1" ht="10.199999999999999">
      <c r="B104" s="150"/>
      <c r="D104" s="151" t="s">
        <v>189</v>
      </c>
      <c r="E104" s="152" t="s">
        <v>32</v>
      </c>
      <c r="F104" s="153" t="s">
        <v>393</v>
      </c>
      <c r="H104" s="152" t="s">
        <v>32</v>
      </c>
      <c r="I104" s="154"/>
      <c r="L104" s="150"/>
      <c r="M104" s="155"/>
      <c r="T104" s="156"/>
      <c r="AT104" s="152" t="s">
        <v>189</v>
      </c>
      <c r="AU104" s="152" t="s">
        <v>88</v>
      </c>
      <c r="AV104" s="12" t="s">
        <v>86</v>
      </c>
      <c r="AW104" s="12" t="s">
        <v>41</v>
      </c>
      <c r="AX104" s="12" t="s">
        <v>79</v>
      </c>
      <c r="AY104" s="152" t="s">
        <v>178</v>
      </c>
    </row>
    <row r="105" spans="2:65" s="12" customFormat="1" ht="10.199999999999999">
      <c r="B105" s="150"/>
      <c r="D105" s="151" t="s">
        <v>189</v>
      </c>
      <c r="E105" s="152" t="s">
        <v>32</v>
      </c>
      <c r="F105" s="153" t="s">
        <v>4395</v>
      </c>
      <c r="H105" s="152" t="s">
        <v>32</v>
      </c>
      <c r="I105" s="154"/>
      <c r="L105" s="150"/>
      <c r="M105" s="155"/>
      <c r="T105" s="156"/>
      <c r="AT105" s="152" t="s">
        <v>189</v>
      </c>
      <c r="AU105" s="152" t="s">
        <v>88</v>
      </c>
      <c r="AV105" s="12" t="s">
        <v>86</v>
      </c>
      <c r="AW105" s="12" t="s">
        <v>41</v>
      </c>
      <c r="AX105" s="12" t="s">
        <v>79</v>
      </c>
      <c r="AY105" s="152" t="s">
        <v>178</v>
      </c>
    </row>
    <row r="106" spans="2:65" s="12" customFormat="1" ht="10.199999999999999">
      <c r="B106" s="150"/>
      <c r="D106" s="151" t="s">
        <v>189</v>
      </c>
      <c r="E106" s="152" t="s">
        <v>32</v>
      </c>
      <c r="F106" s="153" t="s">
        <v>4396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3" customFormat="1" ht="10.199999999999999">
      <c r="B107" s="157"/>
      <c r="D107" s="151" t="s">
        <v>189</v>
      </c>
      <c r="E107" s="158" t="s">
        <v>32</v>
      </c>
      <c r="F107" s="159" t="s">
        <v>4397</v>
      </c>
      <c r="H107" s="160">
        <v>296.12</v>
      </c>
      <c r="I107" s="161"/>
      <c r="L107" s="157"/>
      <c r="M107" s="162"/>
      <c r="T107" s="163"/>
      <c r="AT107" s="158" t="s">
        <v>189</v>
      </c>
      <c r="AU107" s="158" t="s">
        <v>88</v>
      </c>
      <c r="AV107" s="13" t="s">
        <v>88</v>
      </c>
      <c r="AW107" s="13" t="s">
        <v>41</v>
      </c>
      <c r="AX107" s="13" t="s">
        <v>79</v>
      </c>
      <c r="AY107" s="158" t="s">
        <v>178</v>
      </c>
    </row>
    <row r="108" spans="2:65" s="13" customFormat="1" ht="10.199999999999999">
      <c r="B108" s="157"/>
      <c r="D108" s="151" t="s">
        <v>189</v>
      </c>
      <c r="E108" s="158" t="s">
        <v>32</v>
      </c>
      <c r="F108" s="159" t="s">
        <v>4398</v>
      </c>
      <c r="H108" s="160">
        <v>11.88</v>
      </c>
      <c r="I108" s="161"/>
      <c r="L108" s="157"/>
      <c r="M108" s="162"/>
      <c r="T108" s="163"/>
      <c r="AT108" s="158" t="s">
        <v>189</v>
      </c>
      <c r="AU108" s="158" t="s">
        <v>88</v>
      </c>
      <c r="AV108" s="13" t="s">
        <v>88</v>
      </c>
      <c r="AW108" s="13" t="s">
        <v>41</v>
      </c>
      <c r="AX108" s="13" t="s">
        <v>79</v>
      </c>
      <c r="AY108" s="158" t="s">
        <v>178</v>
      </c>
    </row>
    <row r="109" spans="2:65" s="13" customFormat="1" ht="10.199999999999999">
      <c r="B109" s="157"/>
      <c r="D109" s="151" t="s">
        <v>189</v>
      </c>
      <c r="E109" s="158" t="s">
        <v>32</v>
      </c>
      <c r="F109" s="159" t="s">
        <v>4399</v>
      </c>
      <c r="H109" s="160">
        <v>101.42</v>
      </c>
      <c r="I109" s="161"/>
      <c r="L109" s="157"/>
      <c r="M109" s="162"/>
      <c r="T109" s="163"/>
      <c r="AT109" s="158" t="s">
        <v>189</v>
      </c>
      <c r="AU109" s="158" t="s">
        <v>88</v>
      </c>
      <c r="AV109" s="13" t="s">
        <v>88</v>
      </c>
      <c r="AW109" s="13" t="s">
        <v>41</v>
      </c>
      <c r="AX109" s="13" t="s">
        <v>79</v>
      </c>
      <c r="AY109" s="158" t="s">
        <v>178</v>
      </c>
    </row>
    <row r="110" spans="2:65" s="14" customFormat="1" ht="10.199999999999999">
      <c r="B110" s="164"/>
      <c r="D110" s="151" t="s">
        <v>189</v>
      </c>
      <c r="E110" s="165" t="s">
        <v>32</v>
      </c>
      <c r="F110" s="166" t="s">
        <v>192</v>
      </c>
      <c r="H110" s="167">
        <v>409.42</v>
      </c>
      <c r="I110" s="168"/>
      <c r="L110" s="164"/>
      <c r="M110" s="169"/>
      <c r="T110" s="170"/>
      <c r="AT110" s="165" t="s">
        <v>189</v>
      </c>
      <c r="AU110" s="165" t="s">
        <v>88</v>
      </c>
      <c r="AV110" s="14" t="s">
        <v>185</v>
      </c>
      <c r="AW110" s="14" t="s">
        <v>41</v>
      </c>
      <c r="AX110" s="14" t="s">
        <v>86</v>
      </c>
      <c r="AY110" s="165" t="s">
        <v>178</v>
      </c>
    </row>
    <row r="111" spans="2:65" s="1" customFormat="1" ht="55.5" customHeight="1">
      <c r="B111" s="34"/>
      <c r="C111" s="133" t="s">
        <v>88</v>
      </c>
      <c r="D111" s="133" t="s">
        <v>180</v>
      </c>
      <c r="E111" s="134" t="s">
        <v>4400</v>
      </c>
      <c r="F111" s="135" t="s">
        <v>4401</v>
      </c>
      <c r="G111" s="136" t="s">
        <v>234</v>
      </c>
      <c r="H111" s="137">
        <v>521.08000000000004</v>
      </c>
      <c r="I111" s="138"/>
      <c r="J111" s="139">
        <f>ROUND(I111*H111,2)</f>
        <v>0</v>
      </c>
      <c r="K111" s="135" t="s">
        <v>184</v>
      </c>
      <c r="L111" s="34"/>
      <c r="M111" s="140" t="s">
        <v>32</v>
      </c>
      <c r="N111" s="141" t="s">
        <v>50</v>
      </c>
      <c r="P111" s="142">
        <f>O111*H111</f>
        <v>0</v>
      </c>
      <c r="Q111" s="142">
        <v>0</v>
      </c>
      <c r="R111" s="142">
        <f>Q111*H111</f>
        <v>0</v>
      </c>
      <c r="S111" s="142">
        <v>9.8000000000000004E-2</v>
      </c>
      <c r="T111" s="143">
        <f>S111*H111</f>
        <v>51.065840000000009</v>
      </c>
      <c r="AR111" s="144" t="s">
        <v>185</v>
      </c>
      <c r="AT111" s="144" t="s">
        <v>180</v>
      </c>
      <c r="AU111" s="144" t="s">
        <v>88</v>
      </c>
      <c r="AY111" s="18" t="s">
        <v>178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86</v>
      </c>
      <c r="BK111" s="145">
        <f>ROUND(I111*H111,2)</f>
        <v>0</v>
      </c>
      <c r="BL111" s="18" t="s">
        <v>185</v>
      </c>
      <c r="BM111" s="144" t="s">
        <v>4402</v>
      </c>
    </row>
    <row r="112" spans="2:65" s="1" customFormat="1" ht="10.199999999999999">
      <c r="B112" s="34"/>
      <c r="D112" s="146" t="s">
        <v>187</v>
      </c>
      <c r="F112" s="147" t="s">
        <v>4403</v>
      </c>
      <c r="I112" s="148"/>
      <c r="L112" s="34"/>
      <c r="M112" s="149"/>
      <c r="T112" s="55"/>
      <c r="AT112" s="18" t="s">
        <v>187</v>
      </c>
      <c r="AU112" s="18" t="s">
        <v>88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190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2" customFormat="1" ht="10.199999999999999">
      <c r="B114" s="150"/>
      <c r="D114" s="151" t="s">
        <v>189</v>
      </c>
      <c r="E114" s="152" t="s">
        <v>32</v>
      </c>
      <c r="F114" s="153" t="s">
        <v>4394</v>
      </c>
      <c r="H114" s="152" t="s">
        <v>32</v>
      </c>
      <c r="I114" s="154"/>
      <c r="L114" s="150"/>
      <c r="M114" s="155"/>
      <c r="T114" s="156"/>
      <c r="AT114" s="152" t="s">
        <v>189</v>
      </c>
      <c r="AU114" s="152" t="s">
        <v>88</v>
      </c>
      <c r="AV114" s="12" t="s">
        <v>86</v>
      </c>
      <c r="AW114" s="12" t="s">
        <v>41</v>
      </c>
      <c r="AX114" s="12" t="s">
        <v>79</v>
      </c>
      <c r="AY114" s="152" t="s">
        <v>178</v>
      </c>
    </row>
    <row r="115" spans="2:65" s="12" customFormat="1" ht="10.199999999999999">
      <c r="B115" s="150"/>
      <c r="D115" s="151" t="s">
        <v>189</v>
      </c>
      <c r="E115" s="152" t="s">
        <v>32</v>
      </c>
      <c r="F115" s="153" t="s">
        <v>2082</v>
      </c>
      <c r="H115" s="152" t="s">
        <v>32</v>
      </c>
      <c r="I115" s="154"/>
      <c r="L115" s="150"/>
      <c r="M115" s="155"/>
      <c r="T115" s="156"/>
      <c r="AT115" s="152" t="s">
        <v>189</v>
      </c>
      <c r="AU115" s="152" t="s">
        <v>88</v>
      </c>
      <c r="AV115" s="12" t="s">
        <v>86</v>
      </c>
      <c r="AW115" s="12" t="s">
        <v>41</v>
      </c>
      <c r="AX115" s="12" t="s">
        <v>79</v>
      </c>
      <c r="AY115" s="152" t="s">
        <v>178</v>
      </c>
    </row>
    <row r="116" spans="2:65" s="12" customFormat="1" ht="10.199999999999999">
      <c r="B116" s="150"/>
      <c r="D116" s="151" t="s">
        <v>189</v>
      </c>
      <c r="E116" s="152" t="s">
        <v>32</v>
      </c>
      <c r="F116" s="153" t="s">
        <v>393</v>
      </c>
      <c r="H116" s="152" t="s">
        <v>32</v>
      </c>
      <c r="I116" s="154"/>
      <c r="L116" s="150"/>
      <c r="M116" s="155"/>
      <c r="T116" s="156"/>
      <c r="AT116" s="152" t="s">
        <v>189</v>
      </c>
      <c r="AU116" s="152" t="s">
        <v>88</v>
      </c>
      <c r="AV116" s="12" t="s">
        <v>86</v>
      </c>
      <c r="AW116" s="12" t="s">
        <v>41</v>
      </c>
      <c r="AX116" s="12" t="s">
        <v>79</v>
      </c>
      <c r="AY116" s="152" t="s">
        <v>178</v>
      </c>
    </row>
    <row r="117" spans="2:65" s="12" customFormat="1" ht="10.199999999999999">
      <c r="B117" s="150"/>
      <c r="D117" s="151" t="s">
        <v>189</v>
      </c>
      <c r="E117" s="152" t="s">
        <v>32</v>
      </c>
      <c r="F117" s="153" t="s">
        <v>1540</v>
      </c>
      <c r="H117" s="152" t="s">
        <v>32</v>
      </c>
      <c r="I117" s="154"/>
      <c r="L117" s="150"/>
      <c r="M117" s="155"/>
      <c r="T117" s="156"/>
      <c r="AT117" s="152" t="s">
        <v>189</v>
      </c>
      <c r="AU117" s="152" t="s">
        <v>88</v>
      </c>
      <c r="AV117" s="12" t="s">
        <v>86</v>
      </c>
      <c r="AW117" s="12" t="s">
        <v>41</v>
      </c>
      <c r="AX117" s="12" t="s">
        <v>79</v>
      </c>
      <c r="AY117" s="152" t="s">
        <v>178</v>
      </c>
    </row>
    <row r="118" spans="2:65" s="12" customFormat="1" ht="10.199999999999999">
      <c r="B118" s="150"/>
      <c r="D118" s="151" t="s">
        <v>189</v>
      </c>
      <c r="E118" s="152" t="s">
        <v>32</v>
      </c>
      <c r="F118" s="153" t="s">
        <v>4404</v>
      </c>
      <c r="H118" s="152" t="s">
        <v>32</v>
      </c>
      <c r="I118" s="154"/>
      <c r="L118" s="150"/>
      <c r="M118" s="155"/>
      <c r="T118" s="156"/>
      <c r="AT118" s="152" t="s">
        <v>189</v>
      </c>
      <c r="AU118" s="152" t="s">
        <v>88</v>
      </c>
      <c r="AV118" s="12" t="s">
        <v>86</v>
      </c>
      <c r="AW118" s="12" t="s">
        <v>41</v>
      </c>
      <c r="AX118" s="12" t="s">
        <v>79</v>
      </c>
      <c r="AY118" s="152" t="s">
        <v>178</v>
      </c>
    </row>
    <row r="119" spans="2:65" s="13" customFormat="1" ht="10.199999999999999">
      <c r="B119" s="157"/>
      <c r="D119" s="151" t="s">
        <v>189</v>
      </c>
      <c r="E119" s="158" t="s">
        <v>32</v>
      </c>
      <c r="F119" s="159" t="s">
        <v>4405</v>
      </c>
      <c r="H119" s="160">
        <v>376.88</v>
      </c>
      <c r="I119" s="161"/>
      <c r="L119" s="157"/>
      <c r="M119" s="162"/>
      <c r="T119" s="163"/>
      <c r="AT119" s="158" t="s">
        <v>189</v>
      </c>
      <c r="AU119" s="158" t="s">
        <v>88</v>
      </c>
      <c r="AV119" s="13" t="s">
        <v>88</v>
      </c>
      <c r="AW119" s="13" t="s">
        <v>41</v>
      </c>
      <c r="AX119" s="13" t="s">
        <v>79</v>
      </c>
      <c r="AY119" s="158" t="s">
        <v>178</v>
      </c>
    </row>
    <row r="120" spans="2:65" s="13" customFormat="1" ht="10.199999999999999">
      <c r="B120" s="157"/>
      <c r="D120" s="151" t="s">
        <v>189</v>
      </c>
      <c r="E120" s="158" t="s">
        <v>32</v>
      </c>
      <c r="F120" s="159" t="s">
        <v>4406</v>
      </c>
      <c r="H120" s="160">
        <v>15.12</v>
      </c>
      <c r="I120" s="161"/>
      <c r="L120" s="157"/>
      <c r="M120" s="162"/>
      <c r="T120" s="163"/>
      <c r="AT120" s="158" t="s">
        <v>189</v>
      </c>
      <c r="AU120" s="158" t="s">
        <v>88</v>
      </c>
      <c r="AV120" s="13" t="s">
        <v>88</v>
      </c>
      <c r="AW120" s="13" t="s">
        <v>41</v>
      </c>
      <c r="AX120" s="13" t="s">
        <v>79</v>
      </c>
      <c r="AY120" s="158" t="s">
        <v>178</v>
      </c>
    </row>
    <row r="121" spans="2:65" s="13" customFormat="1" ht="10.199999999999999">
      <c r="B121" s="157"/>
      <c r="D121" s="151" t="s">
        <v>189</v>
      </c>
      <c r="E121" s="158" t="s">
        <v>32</v>
      </c>
      <c r="F121" s="159" t="s">
        <v>4407</v>
      </c>
      <c r="H121" s="160">
        <v>129.08000000000001</v>
      </c>
      <c r="I121" s="161"/>
      <c r="L121" s="157"/>
      <c r="M121" s="162"/>
      <c r="T121" s="163"/>
      <c r="AT121" s="158" t="s">
        <v>189</v>
      </c>
      <c r="AU121" s="158" t="s">
        <v>88</v>
      </c>
      <c r="AV121" s="13" t="s">
        <v>88</v>
      </c>
      <c r="AW121" s="13" t="s">
        <v>41</v>
      </c>
      <c r="AX121" s="13" t="s">
        <v>79</v>
      </c>
      <c r="AY121" s="158" t="s">
        <v>178</v>
      </c>
    </row>
    <row r="122" spans="2:65" s="14" customFormat="1" ht="10.199999999999999">
      <c r="B122" s="164"/>
      <c r="D122" s="151" t="s">
        <v>189</v>
      </c>
      <c r="E122" s="165" t="s">
        <v>32</v>
      </c>
      <c r="F122" s="166" t="s">
        <v>192</v>
      </c>
      <c r="H122" s="167">
        <v>521.08000000000004</v>
      </c>
      <c r="I122" s="168"/>
      <c r="L122" s="164"/>
      <c r="M122" s="169"/>
      <c r="T122" s="170"/>
      <c r="AT122" s="165" t="s">
        <v>189</v>
      </c>
      <c r="AU122" s="165" t="s">
        <v>88</v>
      </c>
      <c r="AV122" s="14" t="s">
        <v>185</v>
      </c>
      <c r="AW122" s="14" t="s">
        <v>41</v>
      </c>
      <c r="AX122" s="14" t="s">
        <v>86</v>
      </c>
      <c r="AY122" s="165" t="s">
        <v>178</v>
      </c>
    </row>
    <row r="123" spans="2:65" s="1" customFormat="1" ht="55.5" customHeight="1">
      <c r="B123" s="34"/>
      <c r="C123" s="133" t="s">
        <v>199</v>
      </c>
      <c r="D123" s="133" t="s">
        <v>180</v>
      </c>
      <c r="E123" s="134" t="s">
        <v>1277</v>
      </c>
      <c r="F123" s="135" t="s">
        <v>1278</v>
      </c>
      <c r="G123" s="136" t="s">
        <v>234</v>
      </c>
      <c r="H123" s="137">
        <v>521.08000000000004</v>
      </c>
      <c r="I123" s="138"/>
      <c r="J123" s="139">
        <f>ROUND(I123*H123,2)</f>
        <v>0</v>
      </c>
      <c r="K123" s="135" t="s">
        <v>184</v>
      </c>
      <c r="L123" s="34"/>
      <c r="M123" s="140" t="s">
        <v>32</v>
      </c>
      <c r="N123" s="141" t="s">
        <v>50</v>
      </c>
      <c r="P123" s="142">
        <f>O123*H123</f>
        <v>0</v>
      </c>
      <c r="Q123" s="142">
        <v>0</v>
      </c>
      <c r="R123" s="142">
        <f>Q123*H123</f>
        <v>0</v>
      </c>
      <c r="S123" s="142">
        <v>0.22</v>
      </c>
      <c r="T123" s="143">
        <f>S123*H123</f>
        <v>114.63760000000001</v>
      </c>
      <c r="AR123" s="144" t="s">
        <v>185</v>
      </c>
      <c r="AT123" s="144" t="s">
        <v>180</v>
      </c>
      <c r="AU123" s="144" t="s">
        <v>88</v>
      </c>
      <c r="AY123" s="18" t="s">
        <v>178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86</v>
      </c>
      <c r="BK123" s="145">
        <f>ROUND(I123*H123,2)</f>
        <v>0</v>
      </c>
      <c r="BL123" s="18" t="s">
        <v>185</v>
      </c>
      <c r="BM123" s="144" t="s">
        <v>4408</v>
      </c>
    </row>
    <row r="124" spans="2:65" s="1" customFormat="1" ht="10.199999999999999">
      <c r="B124" s="34"/>
      <c r="D124" s="146" t="s">
        <v>187</v>
      </c>
      <c r="F124" s="147" t="s">
        <v>1280</v>
      </c>
      <c r="I124" s="148"/>
      <c r="L124" s="34"/>
      <c r="M124" s="149"/>
      <c r="T124" s="55"/>
      <c r="AT124" s="18" t="s">
        <v>187</v>
      </c>
      <c r="AU124" s="18" t="s">
        <v>88</v>
      </c>
    </row>
    <row r="125" spans="2:65" s="12" customFormat="1" ht="10.199999999999999">
      <c r="B125" s="150"/>
      <c r="D125" s="151" t="s">
        <v>189</v>
      </c>
      <c r="E125" s="152" t="s">
        <v>32</v>
      </c>
      <c r="F125" s="153" t="s">
        <v>190</v>
      </c>
      <c r="H125" s="152" t="s">
        <v>32</v>
      </c>
      <c r="I125" s="154"/>
      <c r="L125" s="150"/>
      <c r="M125" s="155"/>
      <c r="T125" s="156"/>
      <c r="AT125" s="152" t="s">
        <v>189</v>
      </c>
      <c r="AU125" s="152" t="s">
        <v>88</v>
      </c>
      <c r="AV125" s="12" t="s">
        <v>86</v>
      </c>
      <c r="AW125" s="12" t="s">
        <v>41</v>
      </c>
      <c r="AX125" s="12" t="s">
        <v>79</v>
      </c>
      <c r="AY125" s="152" t="s">
        <v>178</v>
      </c>
    </row>
    <row r="126" spans="2:65" s="12" customFormat="1" ht="10.199999999999999">
      <c r="B126" s="150"/>
      <c r="D126" s="151" t="s">
        <v>189</v>
      </c>
      <c r="E126" s="152" t="s">
        <v>32</v>
      </c>
      <c r="F126" s="153" t="s">
        <v>4394</v>
      </c>
      <c r="H126" s="152" t="s">
        <v>32</v>
      </c>
      <c r="I126" s="154"/>
      <c r="L126" s="150"/>
      <c r="M126" s="155"/>
      <c r="T126" s="156"/>
      <c r="AT126" s="152" t="s">
        <v>189</v>
      </c>
      <c r="AU126" s="152" t="s">
        <v>88</v>
      </c>
      <c r="AV126" s="12" t="s">
        <v>86</v>
      </c>
      <c r="AW126" s="12" t="s">
        <v>41</v>
      </c>
      <c r="AX126" s="12" t="s">
        <v>79</v>
      </c>
      <c r="AY126" s="152" t="s">
        <v>178</v>
      </c>
    </row>
    <row r="127" spans="2:65" s="12" customFormat="1" ht="10.199999999999999">
      <c r="B127" s="150"/>
      <c r="D127" s="151" t="s">
        <v>189</v>
      </c>
      <c r="E127" s="152" t="s">
        <v>32</v>
      </c>
      <c r="F127" s="153" t="s">
        <v>2082</v>
      </c>
      <c r="H127" s="152" t="s">
        <v>32</v>
      </c>
      <c r="I127" s="154"/>
      <c r="L127" s="150"/>
      <c r="M127" s="155"/>
      <c r="T127" s="156"/>
      <c r="AT127" s="152" t="s">
        <v>189</v>
      </c>
      <c r="AU127" s="152" t="s">
        <v>88</v>
      </c>
      <c r="AV127" s="12" t="s">
        <v>86</v>
      </c>
      <c r="AW127" s="12" t="s">
        <v>41</v>
      </c>
      <c r="AX127" s="12" t="s">
        <v>79</v>
      </c>
      <c r="AY127" s="152" t="s">
        <v>178</v>
      </c>
    </row>
    <row r="128" spans="2:65" s="12" customFormat="1" ht="10.199999999999999">
      <c r="B128" s="150"/>
      <c r="D128" s="151" t="s">
        <v>189</v>
      </c>
      <c r="E128" s="152" t="s">
        <v>32</v>
      </c>
      <c r="F128" s="153" t="s">
        <v>393</v>
      </c>
      <c r="H128" s="152" t="s">
        <v>32</v>
      </c>
      <c r="I128" s="154"/>
      <c r="L128" s="150"/>
      <c r="M128" s="155"/>
      <c r="T128" s="156"/>
      <c r="AT128" s="152" t="s">
        <v>189</v>
      </c>
      <c r="AU128" s="152" t="s">
        <v>88</v>
      </c>
      <c r="AV128" s="12" t="s">
        <v>86</v>
      </c>
      <c r="AW128" s="12" t="s">
        <v>41</v>
      </c>
      <c r="AX128" s="12" t="s">
        <v>79</v>
      </c>
      <c r="AY128" s="152" t="s">
        <v>178</v>
      </c>
    </row>
    <row r="129" spans="2:65" s="12" customFormat="1" ht="10.199999999999999">
      <c r="B129" s="150"/>
      <c r="D129" s="151" t="s">
        <v>189</v>
      </c>
      <c r="E129" s="152" t="s">
        <v>32</v>
      </c>
      <c r="F129" s="153" t="s">
        <v>1540</v>
      </c>
      <c r="H129" s="152" t="s">
        <v>32</v>
      </c>
      <c r="I129" s="154"/>
      <c r="L129" s="150"/>
      <c r="M129" s="155"/>
      <c r="T129" s="156"/>
      <c r="AT129" s="152" t="s">
        <v>189</v>
      </c>
      <c r="AU129" s="152" t="s">
        <v>88</v>
      </c>
      <c r="AV129" s="12" t="s">
        <v>86</v>
      </c>
      <c r="AW129" s="12" t="s">
        <v>41</v>
      </c>
      <c r="AX129" s="12" t="s">
        <v>79</v>
      </c>
      <c r="AY129" s="152" t="s">
        <v>178</v>
      </c>
    </row>
    <row r="130" spans="2:65" s="12" customFormat="1" ht="10.199999999999999">
      <c r="B130" s="150"/>
      <c r="D130" s="151" t="s">
        <v>189</v>
      </c>
      <c r="E130" s="152" t="s">
        <v>32</v>
      </c>
      <c r="F130" s="153" t="s">
        <v>4409</v>
      </c>
      <c r="H130" s="152" t="s">
        <v>32</v>
      </c>
      <c r="I130" s="154"/>
      <c r="L130" s="150"/>
      <c r="M130" s="155"/>
      <c r="T130" s="156"/>
      <c r="AT130" s="152" t="s">
        <v>189</v>
      </c>
      <c r="AU130" s="152" t="s">
        <v>88</v>
      </c>
      <c r="AV130" s="12" t="s">
        <v>86</v>
      </c>
      <c r="AW130" s="12" t="s">
        <v>41</v>
      </c>
      <c r="AX130" s="12" t="s">
        <v>79</v>
      </c>
      <c r="AY130" s="152" t="s">
        <v>178</v>
      </c>
    </row>
    <row r="131" spans="2:65" s="13" customFormat="1" ht="10.199999999999999">
      <c r="B131" s="157"/>
      <c r="D131" s="151" t="s">
        <v>189</v>
      </c>
      <c r="E131" s="158" t="s">
        <v>32</v>
      </c>
      <c r="F131" s="159" t="s">
        <v>4405</v>
      </c>
      <c r="H131" s="160">
        <v>376.88</v>
      </c>
      <c r="I131" s="161"/>
      <c r="L131" s="157"/>
      <c r="M131" s="162"/>
      <c r="T131" s="163"/>
      <c r="AT131" s="158" t="s">
        <v>189</v>
      </c>
      <c r="AU131" s="158" t="s">
        <v>88</v>
      </c>
      <c r="AV131" s="13" t="s">
        <v>88</v>
      </c>
      <c r="AW131" s="13" t="s">
        <v>41</v>
      </c>
      <c r="AX131" s="13" t="s">
        <v>79</v>
      </c>
      <c r="AY131" s="158" t="s">
        <v>178</v>
      </c>
    </row>
    <row r="132" spans="2:65" s="13" customFormat="1" ht="10.199999999999999">
      <c r="B132" s="157"/>
      <c r="D132" s="151" t="s">
        <v>189</v>
      </c>
      <c r="E132" s="158" t="s">
        <v>32</v>
      </c>
      <c r="F132" s="159" t="s">
        <v>4406</v>
      </c>
      <c r="H132" s="160">
        <v>15.12</v>
      </c>
      <c r="I132" s="161"/>
      <c r="L132" s="157"/>
      <c r="M132" s="162"/>
      <c r="T132" s="163"/>
      <c r="AT132" s="158" t="s">
        <v>189</v>
      </c>
      <c r="AU132" s="158" t="s">
        <v>88</v>
      </c>
      <c r="AV132" s="13" t="s">
        <v>88</v>
      </c>
      <c r="AW132" s="13" t="s">
        <v>41</v>
      </c>
      <c r="AX132" s="13" t="s">
        <v>79</v>
      </c>
      <c r="AY132" s="158" t="s">
        <v>178</v>
      </c>
    </row>
    <row r="133" spans="2:65" s="13" customFormat="1" ht="10.199999999999999">
      <c r="B133" s="157"/>
      <c r="D133" s="151" t="s">
        <v>189</v>
      </c>
      <c r="E133" s="158" t="s">
        <v>32</v>
      </c>
      <c r="F133" s="159" t="s">
        <v>4407</v>
      </c>
      <c r="H133" s="160">
        <v>129.08000000000001</v>
      </c>
      <c r="I133" s="161"/>
      <c r="L133" s="157"/>
      <c r="M133" s="162"/>
      <c r="T133" s="163"/>
      <c r="AT133" s="158" t="s">
        <v>189</v>
      </c>
      <c r="AU133" s="158" t="s">
        <v>88</v>
      </c>
      <c r="AV133" s="13" t="s">
        <v>88</v>
      </c>
      <c r="AW133" s="13" t="s">
        <v>41</v>
      </c>
      <c r="AX133" s="13" t="s">
        <v>79</v>
      </c>
      <c r="AY133" s="158" t="s">
        <v>178</v>
      </c>
    </row>
    <row r="134" spans="2:65" s="14" customFormat="1" ht="10.199999999999999">
      <c r="B134" s="164"/>
      <c r="D134" s="151" t="s">
        <v>189</v>
      </c>
      <c r="E134" s="165" t="s">
        <v>32</v>
      </c>
      <c r="F134" s="166" t="s">
        <v>192</v>
      </c>
      <c r="H134" s="167">
        <v>521.08000000000004</v>
      </c>
      <c r="I134" s="168"/>
      <c r="L134" s="164"/>
      <c r="M134" s="169"/>
      <c r="T134" s="170"/>
      <c r="AT134" s="165" t="s">
        <v>189</v>
      </c>
      <c r="AU134" s="165" t="s">
        <v>88</v>
      </c>
      <c r="AV134" s="14" t="s">
        <v>185</v>
      </c>
      <c r="AW134" s="14" t="s">
        <v>41</v>
      </c>
      <c r="AX134" s="14" t="s">
        <v>86</v>
      </c>
      <c r="AY134" s="165" t="s">
        <v>178</v>
      </c>
    </row>
    <row r="135" spans="2:65" s="1" customFormat="1" ht="44.25" customHeight="1">
      <c r="B135" s="34"/>
      <c r="C135" s="133" t="s">
        <v>185</v>
      </c>
      <c r="D135" s="133" t="s">
        <v>180</v>
      </c>
      <c r="E135" s="134" t="s">
        <v>533</v>
      </c>
      <c r="F135" s="135" t="s">
        <v>534</v>
      </c>
      <c r="G135" s="136" t="s">
        <v>234</v>
      </c>
      <c r="H135" s="137">
        <v>707.18</v>
      </c>
      <c r="I135" s="138"/>
      <c r="J135" s="139">
        <f>ROUND(I135*H135,2)</f>
        <v>0</v>
      </c>
      <c r="K135" s="135" t="s">
        <v>184</v>
      </c>
      <c r="L135" s="34"/>
      <c r="M135" s="140" t="s">
        <v>32</v>
      </c>
      <c r="N135" s="141" t="s">
        <v>50</v>
      </c>
      <c r="P135" s="142">
        <f>O135*H135</f>
        <v>0</v>
      </c>
      <c r="Q135" s="142">
        <v>3.0000000000000001E-5</v>
      </c>
      <c r="R135" s="142">
        <f>Q135*H135</f>
        <v>2.1215399999999999E-2</v>
      </c>
      <c r="S135" s="142">
        <v>9.1999999999999998E-2</v>
      </c>
      <c r="T135" s="143">
        <f>S135*H135</f>
        <v>65.060559999999995</v>
      </c>
      <c r="AR135" s="144" t="s">
        <v>185</v>
      </c>
      <c r="AT135" s="144" t="s">
        <v>180</v>
      </c>
      <c r="AU135" s="144" t="s">
        <v>88</v>
      </c>
      <c r="AY135" s="18" t="s">
        <v>178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86</v>
      </c>
      <c r="BK135" s="145">
        <f>ROUND(I135*H135,2)</f>
        <v>0</v>
      </c>
      <c r="BL135" s="18" t="s">
        <v>185</v>
      </c>
      <c r="BM135" s="144" t="s">
        <v>4410</v>
      </c>
    </row>
    <row r="136" spans="2:65" s="1" customFormat="1" ht="10.199999999999999">
      <c r="B136" s="34"/>
      <c r="D136" s="146" t="s">
        <v>187</v>
      </c>
      <c r="F136" s="147" t="s">
        <v>536</v>
      </c>
      <c r="I136" s="148"/>
      <c r="L136" s="34"/>
      <c r="M136" s="149"/>
      <c r="T136" s="55"/>
      <c r="AT136" s="18" t="s">
        <v>187</v>
      </c>
      <c r="AU136" s="18" t="s">
        <v>88</v>
      </c>
    </row>
    <row r="137" spans="2:65" s="12" customFormat="1" ht="10.199999999999999">
      <c r="B137" s="150"/>
      <c r="D137" s="151" t="s">
        <v>189</v>
      </c>
      <c r="E137" s="152" t="s">
        <v>32</v>
      </c>
      <c r="F137" s="153" t="s">
        <v>190</v>
      </c>
      <c r="H137" s="152" t="s">
        <v>32</v>
      </c>
      <c r="I137" s="154"/>
      <c r="L137" s="150"/>
      <c r="M137" s="155"/>
      <c r="T137" s="156"/>
      <c r="AT137" s="152" t="s">
        <v>189</v>
      </c>
      <c r="AU137" s="152" t="s">
        <v>88</v>
      </c>
      <c r="AV137" s="12" t="s">
        <v>86</v>
      </c>
      <c r="AW137" s="12" t="s">
        <v>41</v>
      </c>
      <c r="AX137" s="12" t="s">
        <v>79</v>
      </c>
      <c r="AY137" s="152" t="s">
        <v>178</v>
      </c>
    </row>
    <row r="138" spans="2:65" s="12" customFormat="1" ht="10.199999999999999">
      <c r="B138" s="150"/>
      <c r="D138" s="151" t="s">
        <v>189</v>
      </c>
      <c r="E138" s="152" t="s">
        <v>32</v>
      </c>
      <c r="F138" s="153" t="s">
        <v>4394</v>
      </c>
      <c r="H138" s="152" t="s">
        <v>32</v>
      </c>
      <c r="I138" s="154"/>
      <c r="L138" s="150"/>
      <c r="M138" s="155"/>
      <c r="T138" s="156"/>
      <c r="AT138" s="152" t="s">
        <v>189</v>
      </c>
      <c r="AU138" s="152" t="s">
        <v>88</v>
      </c>
      <c r="AV138" s="12" t="s">
        <v>86</v>
      </c>
      <c r="AW138" s="12" t="s">
        <v>41</v>
      </c>
      <c r="AX138" s="12" t="s">
        <v>79</v>
      </c>
      <c r="AY138" s="152" t="s">
        <v>178</v>
      </c>
    </row>
    <row r="139" spans="2:65" s="12" customFormat="1" ht="10.199999999999999">
      <c r="B139" s="150"/>
      <c r="D139" s="151" t="s">
        <v>189</v>
      </c>
      <c r="E139" s="152" t="s">
        <v>32</v>
      </c>
      <c r="F139" s="153" t="s">
        <v>2082</v>
      </c>
      <c r="H139" s="152" t="s">
        <v>32</v>
      </c>
      <c r="I139" s="154"/>
      <c r="L139" s="150"/>
      <c r="M139" s="155"/>
      <c r="T139" s="156"/>
      <c r="AT139" s="152" t="s">
        <v>189</v>
      </c>
      <c r="AU139" s="152" t="s">
        <v>88</v>
      </c>
      <c r="AV139" s="12" t="s">
        <v>86</v>
      </c>
      <c r="AW139" s="12" t="s">
        <v>41</v>
      </c>
      <c r="AX139" s="12" t="s">
        <v>79</v>
      </c>
      <c r="AY139" s="152" t="s">
        <v>178</v>
      </c>
    </row>
    <row r="140" spans="2:65" s="12" customFormat="1" ht="10.199999999999999">
      <c r="B140" s="150"/>
      <c r="D140" s="151" t="s">
        <v>189</v>
      </c>
      <c r="E140" s="152" t="s">
        <v>32</v>
      </c>
      <c r="F140" s="153" t="s">
        <v>393</v>
      </c>
      <c r="H140" s="152" t="s">
        <v>32</v>
      </c>
      <c r="I140" s="154"/>
      <c r="L140" s="150"/>
      <c r="M140" s="155"/>
      <c r="T140" s="156"/>
      <c r="AT140" s="152" t="s">
        <v>189</v>
      </c>
      <c r="AU140" s="152" t="s">
        <v>88</v>
      </c>
      <c r="AV140" s="12" t="s">
        <v>86</v>
      </c>
      <c r="AW140" s="12" t="s">
        <v>41</v>
      </c>
      <c r="AX140" s="12" t="s">
        <v>79</v>
      </c>
      <c r="AY140" s="152" t="s">
        <v>178</v>
      </c>
    </row>
    <row r="141" spans="2:65" s="12" customFormat="1" ht="10.199999999999999">
      <c r="B141" s="150"/>
      <c r="D141" s="151" t="s">
        <v>189</v>
      </c>
      <c r="E141" s="152" t="s">
        <v>32</v>
      </c>
      <c r="F141" s="153" t="s">
        <v>4411</v>
      </c>
      <c r="H141" s="152" t="s">
        <v>32</v>
      </c>
      <c r="I141" s="154"/>
      <c r="L141" s="150"/>
      <c r="M141" s="155"/>
      <c r="T141" s="156"/>
      <c r="AT141" s="152" t="s">
        <v>189</v>
      </c>
      <c r="AU141" s="152" t="s">
        <v>88</v>
      </c>
      <c r="AV141" s="12" t="s">
        <v>86</v>
      </c>
      <c r="AW141" s="12" t="s">
        <v>41</v>
      </c>
      <c r="AX141" s="12" t="s">
        <v>79</v>
      </c>
      <c r="AY141" s="152" t="s">
        <v>178</v>
      </c>
    </row>
    <row r="142" spans="2:65" s="12" customFormat="1" ht="10.199999999999999">
      <c r="B142" s="150"/>
      <c r="D142" s="151" t="s">
        <v>189</v>
      </c>
      <c r="E142" s="152" t="s">
        <v>32</v>
      </c>
      <c r="F142" s="153" t="s">
        <v>4412</v>
      </c>
      <c r="H142" s="152" t="s">
        <v>32</v>
      </c>
      <c r="I142" s="154"/>
      <c r="L142" s="150"/>
      <c r="M142" s="155"/>
      <c r="T142" s="156"/>
      <c r="AT142" s="152" t="s">
        <v>189</v>
      </c>
      <c r="AU142" s="152" t="s">
        <v>88</v>
      </c>
      <c r="AV142" s="12" t="s">
        <v>86</v>
      </c>
      <c r="AW142" s="12" t="s">
        <v>41</v>
      </c>
      <c r="AX142" s="12" t="s">
        <v>79</v>
      </c>
      <c r="AY142" s="152" t="s">
        <v>178</v>
      </c>
    </row>
    <row r="143" spans="2:65" s="13" customFormat="1" ht="10.199999999999999">
      <c r="B143" s="157"/>
      <c r="D143" s="151" t="s">
        <v>189</v>
      </c>
      <c r="E143" s="158" t="s">
        <v>32</v>
      </c>
      <c r="F143" s="159" t="s">
        <v>4413</v>
      </c>
      <c r="H143" s="160">
        <v>511.48</v>
      </c>
      <c r="I143" s="161"/>
      <c r="L143" s="157"/>
      <c r="M143" s="162"/>
      <c r="T143" s="163"/>
      <c r="AT143" s="158" t="s">
        <v>189</v>
      </c>
      <c r="AU143" s="158" t="s">
        <v>88</v>
      </c>
      <c r="AV143" s="13" t="s">
        <v>88</v>
      </c>
      <c r="AW143" s="13" t="s">
        <v>41</v>
      </c>
      <c r="AX143" s="13" t="s">
        <v>79</v>
      </c>
      <c r="AY143" s="158" t="s">
        <v>178</v>
      </c>
    </row>
    <row r="144" spans="2:65" s="13" customFormat="1" ht="10.199999999999999">
      <c r="B144" s="157"/>
      <c r="D144" s="151" t="s">
        <v>189</v>
      </c>
      <c r="E144" s="158" t="s">
        <v>32</v>
      </c>
      <c r="F144" s="159" t="s">
        <v>4414</v>
      </c>
      <c r="H144" s="160">
        <v>20.52</v>
      </c>
      <c r="I144" s="161"/>
      <c r="L144" s="157"/>
      <c r="M144" s="162"/>
      <c r="T144" s="163"/>
      <c r="AT144" s="158" t="s">
        <v>189</v>
      </c>
      <c r="AU144" s="158" t="s">
        <v>88</v>
      </c>
      <c r="AV144" s="13" t="s">
        <v>88</v>
      </c>
      <c r="AW144" s="13" t="s">
        <v>41</v>
      </c>
      <c r="AX144" s="13" t="s">
        <v>79</v>
      </c>
      <c r="AY144" s="158" t="s">
        <v>178</v>
      </c>
    </row>
    <row r="145" spans="2:65" s="13" customFormat="1" ht="10.199999999999999">
      <c r="B145" s="157"/>
      <c r="D145" s="151" t="s">
        <v>189</v>
      </c>
      <c r="E145" s="158" t="s">
        <v>32</v>
      </c>
      <c r="F145" s="159" t="s">
        <v>4415</v>
      </c>
      <c r="H145" s="160">
        <v>175.18</v>
      </c>
      <c r="I145" s="161"/>
      <c r="L145" s="157"/>
      <c r="M145" s="162"/>
      <c r="T145" s="163"/>
      <c r="AT145" s="158" t="s">
        <v>189</v>
      </c>
      <c r="AU145" s="158" t="s">
        <v>88</v>
      </c>
      <c r="AV145" s="13" t="s">
        <v>88</v>
      </c>
      <c r="AW145" s="13" t="s">
        <v>41</v>
      </c>
      <c r="AX145" s="13" t="s">
        <v>79</v>
      </c>
      <c r="AY145" s="158" t="s">
        <v>178</v>
      </c>
    </row>
    <row r="146" spans="2:65" s="14" customFormat="1" ht="10.199999999999999">
      <c r="B146" s="164"/>
      <c r="D146" s="151" t="s">
        <v>189</v>
      </c>
      <c r="E146" s="165" t="s">
        <v>32</v>
      </c>
      <c r="F146" s="166" t="s">
        <v>192</v>
      </c>
      <c r="H146" s="167">
        <v>707.18</v>
      </c>
      <c r="I146" s="168"/>
      <c r="L146" s="164"/>
      <c r="M146" s="169"/>
      <c r="T146" s="170"/>
      <c r="AT146" s="165" t="s">
        <v>189</v>
      </c>
      <c r="AU146" s="165" t="s">
        <v>88</v>
      </c>
      <c r="AV146" s="14" t="s">
        <v>185</v>
      </c>
      <c r="AW146" s="14" t="s">
        <v>41</v>
      </c>
      <c r="AX146" s="14" t="s">
        <v>86</v>
      </c>
      <c r="AY146" s="165" t="s">
        <v>178</v>
      </c>
    </row>
    <row r="147" spans="2:65" s="1" customFormat="1" ht="90" customHeight="1">
      <c r="B147" s="34"/>
      <c r="C147" s="133" t="s">
        <v>216</v>
      </c>
      <c r="D147" s="133" t="s">
        <v>180</v>
      </c>
      <c r="E147" s="134" t="s">
        <v>200</v>
      </c>
      <c r="F147" s="135" t="s">
        <v>201</v>
      </c>
      <c r="G147" s="136" t="s">
        <v>202</v>
      </c>
      <c r="H147" s="137">
        <v>76.7</v>
      </c>
      <c r="I147" s="138"/>
      <c r="J147" s="139">
        <f>ROUND(I147*H147,2)</f>
        <v>0</v>
      </c>
      <c r="K147" s="135" t="s">
        <v>184</v>
      </c>
      <c r="L147" s="34"/>
      <c r="M147" s="140" t="s">
        <v>32</v>
      </c>
      <c r="N147" s="141" t="s">
        <v>50</v>
      </c>
      <c r="P147" s="142">
        <f>O147*H147</f>
        <v>0</v>
      </c>
      <c r="Q147" s="142">
        <v>3.6900000000000002E-2</v>
      </c>
      <c r="R147" s="142">
        <f>Q147*H147</f>
        <v>2.8302300000000002</v>
      </c>
      <c r="S147" s="142">
        <v>0</v>
      </c>
      <c r="T147" s="143">
        <f>S147*H147</f>
        <v>0</v>
      </c>
      <c r="AR147" s="144" t="s">
        <v>185</v>
      </c>
      <c r="AT147" s="144" t="s">
        <v>180</v>
      </c>
      <c r="AU147" s="144" t="s">
        <v>88</v>
      </c>
      <c r="AY147" s="18" t="s">
        <v>178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86</v>
      </c>
      <c r="BK147" s="145">
        <f>ROUND(I147*H147,2)</f>
        <v>0</v>
      </c>
      <c r="BL147" s="18" t="s">
        <v>185</v>
      </c>
      <c r="BM147" s="144" t="s">
        <v>4416</v>
      </c>
    </row>
    <row r="148" spans="2:65" s="1" customFormat="1" ht="10.199999999999999">
      <c r="B148" s="34"/>
      <c r="D148" s="146" t="s">
        <v>187</v>
      </c>
      <c r="F148" s="147" t="s">
        <v>204</v>
      </c>
      <c r="I148" s="148"/>
      <c r="L148" s="34"/>
      <c r="M148" s="149"/>
      <c r="T148" s="55"/>
      <c r="AT148" s="18" t="s">
        <v>187</v>
      </c>
      <c r="AU148" s="18" t="s">
        <v>88</v>
      </c>
    </row>
    <row r="149" spans="2:65" s="12" customFormat="1" ht="10.199999999999999">
      <c r="B149" s="150"/>
      <c r="D149" s="151" t="s">
        <v>189</v>
      </c>
      <c r="E149" s="152" t="s">
        <v>32</v>
      </c>
      <c r="F149" s="153" t="s">
        <v>190</v>
      </c>
      <c r="H149" s="152" t="s">
        <v>32</v>
      </c>
      <c r="I149" s="154"/>
      <c r="L149" s="150"/>
      <c r="M149" s="155"/>
      <c r="T149" s="156"/>
      <c r="AT149" s="152" t="s">
        <v>189</v>
      </c>
      <c r="AU149" s="152" t="s">
        <v>88</v>
      </c>
      <c r="AV149" s="12" t="s">
        <v>86</v>
      </c>
      <c r="AW149" s="12" t="s">
        <v>41</v>
      </c>
      <c r="AX149" s="12" t="s">
        <v>79</v>
      </c>
      <c r="AY149" s="152" t="s">
        <v>178</v>
      </c>
    </row>
    <row r="150" spans="2:65" s="12" customFormat="1" ht="10.199999999999999">
      <c r="B150" s="150"/>
      <c r="D150" s="151" t="s">
        <v>189</v>
      </c>
      <c r="E150" s="152" t="s">
        <v>32</v>
      </c>
      <c r="F150" s="153" t="s">
        <v>4394</v>
      </c>
      <c r="H150" s="152" t="s">
        <v>32</v>
      </c>
      <c r="I150" s="154"/>
      <c r="L150" s="150"/>
      <c r="M150" s="155"/>
      <c r="T150" s="156"/>
      <c r="AT150" s="152" t="s">
        <v>189</v>
      </c>
      <c r="AU150" s="152" t="s">
        <v>88</v>
      </c>
      <c r="AV150" s="12" t="s">
        <v>86</v>
      </c>
      <c r="AW150" s="12" t="s">
        <v>41</v>
      </c>
      <c r="AX150" s="12" t="s">
        <v>79</v>
      </c>
      <c r="AY150" s="152" t="s">
        <v>178</v>
      </c>
    </row>
    <row r="151" spans="2:65" s="12" customFormat="1" ht="10.199999999999999">
      <c r="B151" s="150"/>
      <c r="D151" s="151" t="s">
        <v>189</v>
      </c>
      <c r="E151" s="152" t="s">
        <v>32</v>
      </c>
      <c r="F151" s="153" t="s">
        <v>206</v>
      </c>
      <c r="H151" s="152" t="s">
        <v>32</v>
      </c>
      <c r="I151" s="154"/>
      <c r="L151" s="150"/>
      <c r="M151" s="155"/>
      <c r="T151" s="156"/>
      <c r="AT151" s="152" t="s">
        <v>189</v>
      </c>
      <c r="AU151" s="152" t="s">
        <v>88</v>
      </c>
      <c r="AV151" s="12" t="s">
        <v>86</v>
      </c>
      <c r="AW151" s="12" t="s">
        <v>41</v>
      </c>
      <c r="AX151" s="12" t="s">
        <v>79</v>
      </c>
      <c r="AY151" s="152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4417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3" customFormat="1" ht="10.199999999999999">
      <c r="B153" s="157"/>
      <c r="D153" s="151" t="s">
        <v>189</v>
      </c>
      <c r="E153" s="158" t="s">
        <v>32</v>
      </c>
      <c r="F153" s="159" t="s">
        <v>4418</v>
      </c>
      <c r="H153" s="160">
        <v>1.3</v>
      </c>
      <c r="I153" s="161"/>
      <c r="L153" s="157"/>
      <c r="M153" s="162"/>
      <c r="T153" s="163"/>
      <c r="AT153" s="158" t="s">
        <v>189</v>
      </c>
      <c r="AU153" s="158" t="s">
        <v>88</v>
      </c>
      <c r="AV153" s="13" t="s">
        <v>88</v>
      </c>
      <c r="AW153" s="13" t="s">
        <v>41</v>
      </c>
      <c r="AX153" s="13" t="s">
        <v>79</v>
      </c>
      <c r="AY153" s="158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4419</v>
      </c>
      <c r="H154" s="160">
        <v>1.3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2" customFormat="1" ht="10.199999999999999">
      <c r="B155" s="150"/>
      <c r="D155" s="151" t="s">
        <v>189</v>
      </c>
      <c r="E155" s="152" t="s">
        <v>32</v>
      </c>
      <c r="F155" s="153" t="s">
        <v>1320</v>
      </c>
      <c r="H155" s="152" t="s">
        <v>32</v>
      </c>
      <c r="I155" s="154"/>
      <c r="L155" s="150"/>
      <c r="M155" s="155"/>
      <c r="T155" s="156"/>
      <c r="AT155" s="152" t="s">
        <v>189</v>
      </c>
      <c r="AU155" s="152" t="s">
        <v>88</v>
      </c>
      <c r="AV155" s="12" t="s">
        <v>86</v>
      </c>
      <c r="AW155" s="12" t="s">
        <v>41</v>
      </c>
      <c r="AX155" s="12" t="s">
        <v>79</v>
      </c>
      <c r="AY155" s="152" t="s">
        <v>178</v>
      </c>
    </row>
    <row r="156" spans="2:65" s="13" customFormat="1" ht="10.199999999999999">
      <c r="B156" s="157"/>
      <c r="D156" s="151" t="s">
        <v>189</v>
      </c>
      <c r="E156" s="158" t="s">
        <v>32</v>
      </c>
      <c r="F156" s="159" t="s">
        <v>4420</v>
      </c>
      <c r="H156" s="160">
        <v>2.6</v>
      </c>
      <c r="I156" s="161"/>
      <c r="L156" s="157"/>
      <c r="M156" s="162"/>
      <c r="T156" s="163"/>
      <c r="AT156" s="158" t="s">
        <v>189</v>
      </c>
      <c r="AU156" s="158" t="s">
        <v>88</v>
      </c>
      <c r="AV156" s="13" t="s">
        <v>88</v>
      </c>
      <c r="AW156" s="13" t="s">
        <v>41</v>
      </c>
      <c r="AX156" s="13" t="s">
        <v>79</v>
      </c>
      <c r="AY156" s="158" t="s">
        <v>178</v>
      </c>
    </row>
    <row r="157" spans="2:65" s="13" customFormat="1" ht="10.199999999999999">
      <c r="B157" s="157"/>
      <c r="D157" s="151" t="s">
        <v>189</v>
      </c>
      <c r="E157" s="158" t="s">
        <v>32</v>
      </c>
      <c r="F157" s="159" t="s">
        <v>4421</v>
      </c>
      <c r="H157" s="160">
        <v>3.9</v>
      </c>
      <c r="I157" s="161"/>
      <c r="L157" s="157"/>
      <c r="M157" s="162"/>
      <c r="T157" s="163"/>
      <c r="AT157" s="158" t="s">
        <v>189</v>
      </c>
      <c r="AU157" s="158" t="s">
        <v>88</v>
      </c>
      <c r="AV157" s="13" t="s">
        <v>88</v>
      </c>
      <c r="AW157" s="13" t="s">
        <v>41</v>
      </c>
      <c r="AX157" s="13" t="s">
        <v>79</v>
      </c>
      <c r="AY157" s="158" t="s">
        <v>178</v>
      </c>
    </row>
    <row r="158" spans="2:65" s="12" customFormat="1" ht="10.199999999999999">
      <c r="B158" s="150"/>
      <c r="D158" s="151" t="s">
        <v>189</v>
      </c>
      <c r="E158" s="152" t="s">
        <v>32</v>
      </c>
      <c r="F158" s="153" t="s">
        <v>4422</v>
      </c>
      <c r="H158" s="152" t="s">
        <v>32</v>
      </c>
      <c r="I158" s="154"/>
      <c r="L158" s="150"/>
      <c r="M158" s="155"/>
      <c r="T158" s="156"/>
      <c r="AT158" s="152" t="s">
        <v>189</v>
      </c>
      <c r="AU158" s="152" t="s">
        <v>88</v>
      </c>
      <c r="AV158" s="12" t="s">
        <v>86</v>
      </c>
      <c r="AW158" s="12" t="s">
        <v>41</v>
      </c>
      <c r="AX158" s="12" t="s">
        <v>79</v>
      </c>
      <c r="AY158" s="152" t="s">
        <v>178</v>
      </c>
    </row>
    <row r="159" spans="2:65" s="13" customFormat="1" ht="10.199999999999999">
      <c r="B159" s="157"/>
      <c r="D159" s="151" t="s">
        <v>189</v>
      </c>
      <c r="E159" s="158" t="s">
        <v>32</v>
      </c>
      <c r="F159" s="159" t="s">
        <v>4423</v>
      </c>
      <c r="H159" s="160">
        <v>16.899999999999999</v>
      </c>
      <c r="I159" s="161"/>
      <c r="L159" s="157"/>
      <c r="M159" s="162"/>
      <c r="T159" s="163"/>
      <c r="AT159" s="158" t="s">
        <v>189</v>
      </c>
      <c r="AU159" s="158" t="s">
        <v>88</v>
      </c>
      <c r="AV159" s="13" t="s">
        <v>88</v>
      </c>
      <c r="AW159" s="13" t="s">
        <v>41</v>
      </c>
      <c r="AX159" s="13" t="s">
        <v>79</v>
      </c>
      <c r="AY159" s="158" t="s">
        <v>178</v>
      </c>
    </row>
    <row r="160" spans="2:65" s="13" customFormat="1" ht="10.199999999999999">
      <c r="B160" s="157"/>
      <c r="D160" s="151" t="s">
        <v>189</v>
      </c>
      <c r="E160" s="158" t="s">
        <v>32</v>
      </c>
      <c r="F160" s="159" t="s">
        <v>4424</v>
      </c>
      <c r="H160" s="160">
        <v>6.5</v>
      </c>
      <c r="I160" s="161"/>
      <c r="L160" s="157"/>
      <c r="M160" s="162"/>
      <c r="T160" s="163"/>
      <c r="AT160" s="158" t="s">
        <v>189</v>
      </c>
      <c r="AU160" s="158" t="s">
        <v>88</v>
      </c>
      <c r="AV160" s="13" t="s">
        <v>88</v>
      </c>
      <c r="AW160" s="13" t="s">
        <v>41</v>
      </c>
      <c r="AX160" s="13" t="s">
        <v>79</v>
      </c>
      <c r="AY160" s="158" t="s">
        <v>178</v>
      </c>
    </row>
    <row r="161" spans="2:65" s="12" customFormat="1" ht="10.199999999999999">
      <c r="B161" s="150"/>
      <c r="D161" s="151" t="s">
        <v>189</v>
      </c>
      <c r="E161" s="152" t="s">
        <v>32</v>
      </c>
      <c r="F161" s="153" t="s">
        <v>4425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65" s="13" customFormat="1" ht="10.199999999999999">
      <c r="B162" s="157"/>
      <c r="D162" s="151" t="s">
        <v>189</v>
      </c>
      <c r="E162" s="158" t="s">
        <v>32</v>
      </c>
      <c r="F162" s="159" t="s">
        <v>4426</v>
      </c>
      <c r="H162" s="160">
        <v>11.7</v>
      </c>
      <c r="I162" s="161"/>
      <c r="L162" s="157"/>
      <c r="M162" s="162"/>
      <c r="T162" s="163"/>
      <c r="AT162" s="158" t="s">
        <v>189</v>
      </c>
      <c r="AU162" s="158" t="s">
        <v>88</v>
      </c>
      <c r="AV162" s="13" t="s">
        <v>88</v>
      </c>
      <c r="AW162" s="13" t="s">
        <v>41</v>
      </c>
      <c r="AX162" s="13" t="s">
        <v>79</v>
      </c>
      <c r="AY162" s="158" t="s">
        <v>178</v>
      </c>
    </row>
    <row r="163" spans="2:65" s="13" customFormat="1" ht="10.199999999999999">
      <c r="B163" s="157"/>
      <c r="D163" s="151" t="s">
        <v>189</v>
      </c>
      <c r="E163" s="158" t="s">
        <v>32</v>
      </c>
      <c r="F163" s="159" t="s">
        <v>4427</v>
      </c>
      <c r="H163" s="160">
        <v>5.2</v>
      </c>
      <c r="I163" s="161"/>
      <c r="L163" s="157"/>
      <c r="M163" s="162"/>
      <c r="T163" s="163"/>
      <c r="AT163" s="158" t="s">
        <v>189</v>
      </c>
      <c r="AU163" s="158" t="s">
        <v>88</v>
      </c>
      <c r="AV163" s="13" t="s">
        <v>88</v>
      </c>
      <c r="AW163" s="13" t="s">
        <v>41</v>
      </c>
      <c r="AX163" s="13" t="s">
        <v>79</v>
      </c>
      <c r="AY163" s="158" t="s">
        <v>178</v>
      </c>
    </row>
    <row r="164" spans="2:65" s="13" customFormat="1" ht="10.199999999999999">
      <c r="B164" s="157"/>
      <c r="D164" s="151" t="s">
        <v>189</v>
      </c>
      <c r="E164" s="158" t="s">
        <v>32</v>
      </c>
      <c r="F164" s="159" t="s">
        <v>4428</v>
      </c>
      <c r="H164" s="160">
        <v>7.8</v>
      </c>
      <c r="I164" s="161"/>
      <c r="L164" s="157"/>
      <c r="M164" s="162"/>
      <c r="T164" s="163"/>
      <c r="AT164" s="158" t="s">
        <v>189</v>
      </c>
      <c r="AU164" s="158" t="s">
        <v>88</v>
      </c>
      <c r="AV164" s="13" t="s">
        <v>88</v>
      </c>
      <c r="AW164" s="13" t="s">
        <v>41</v>
      </c>
      <c r="AX164" s="13" t="s">
        <v>79</v>
      </c>
      <c r="AY164" s="158" t="s">
        <v>178</v>
      </c>
    </row>
    <row r="165" spans="2:65" s="12" customFormat="1" ht="10.199999999999999">
      <c r="B165" s="150"/>
      <c r="D165" s="151" t="s">
        <v>189</v>
      </c>
      <c r="E165" s="152" t="s">
        <v>32</v>
      </c>
      <c r="F165" s="153" t="s">
        <v>4429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65" s="13" customFormat="1" ht="10.199999999999999">
      <c r="B166" s="157"/>
      <c r="D166" s="151" t="s">
        <v>189</v>
      </c>
      <c r="E166" s="158" t="s">
        <v>32</v>
      </c>
      <c r="F166" s="159" t="s">
        <v>4430</v>
      </c>
      <c r="H166" s="160">
        <v>6.5</v>
      </c>
      <c r="I166" s="161"/>
      <c r="L166" s="157"/>
      <c r="M166" s="162"/>
      <c r="T166" s="163"/>
      <c r="AT166" s="158" t="s">
        <v>189</v>
      </c>
      <c r="AU166" s="158" t="s">
        <v>88</v>
      </c>
      <c r="AV166" s="13" t="s">
        <v>88</v>
      </c>
      <c r="AW166" s="13" t="s">
        <v>41</v>
      </c>
      <c r="AX166" s="13" t="s">
        <v>79</v>
      </c>
      <c r="AY166" s="158" t="s">
        <v>178</v>
      </c>
    </row>
    <row r="167" spans="2:65" s="13" customFormat="1" ht="10.199999999999999">
      <c r="B167" s="157"/>
      <c r="D167" s="151" t="s">
        <v>189</v>
      </c>
      <c r="E167" s="158" t="s">
        <v>32</v>
      </c>
      <c r="F167" s="159" t="s">
        <v>4431</v>
      </c>
      <c r="H167" s="160">
        <v>7.8</v>
      </c>
      <c r="I167" s="161"/>
      <c r="L167" s="157"/>
      <c r="M167" s="162"/>
      <c r="T167" s="163"/>
      <c r="AT167" s="158" t="s">
        <v>189</v>
      </c>
      <c r="AU167" s="158" t="s">
        <v>88</v>
      </c>
      <c r="AV167" s="13" t="s">
        <v>88</v>
      </c>
      <c r="AW167" s="13" t="s">
        <v>41</v>
      </c>
      <c r="AX167" s="13" t="s">
        <v>79</v>
      </c>
      <c r="AY167" s="158" t="s">
        <v>178</v>
      </c>
    </row>
    <row r="168" spans="2:65" s="12" customFormat="1" ht="10.199999999999999">
      <c r="B168" s="150"/>
      <c r="D168" s="151" t="s">
        <v>189</v>
      </c>
      <c r="E168" s="152" t="s">
        <v>32</v>
      </c>
      <c r="F168" s="153" t="s">
        <v>4432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65" s="13" customFormat="1" ht="10.199999999999999">
      <c r="B169" s="157"/>
      <c r="D169" s="151" t="s">
        <v>189</v>
      </c>
      <c r="E169" s="158" t="s">
        <v>32</v>
      </c>
      <c r="F169" s="159" t="s">
        <v>4433</v>
      </c>
      <c r="H169" s="160">
        <v>5.2</v>
      </c>
      <c r="I169" s="161"/>
      <c r="L169" s="157"/>
      <c r="M169" s="162"/>
      <c r="T169" s="163"/>
      <c r="AT169" s="158" t="s">
        <v>189</v>
      </c>
      <c r="AU169" s="158" t="s">
        <v>88</v>
      </c>
      <c r="AV169" s="13" t="s">
        <v>88</v>
      </c>
      <c r="AW169" s="13" t="s">
        <v>41</v>
      </c>
      <c r="AX169" s="13" t="s">
        <v>79</v>
      </c>
      <c r="AY169" s="158" t="s">
        <v>178</v>
      </c>
    </row>
    <row r="170" spans="2:65" s="14" customFormat="1" ht="10.199999999999999">
      <c r="B170" s="164"/>
      <c r="D170" s="151" t="s">
        <v>189</v>
      </c>
      <c r="E170" s="165" t="s">
        <v>32</v>
      </c>
      <c r="F170" s="166" t="s">
        <v>192</v>
      </c>
      <c r="H170" s="167">
        <v>76.7</v>
      </c>
      <c r="I170" s="168"/>
      <c r="L170" s="164"/>
      <c r="M170" s="169"/>
      <c r="T170" s="170"/>
      <c r="AT170" s="165" t="s">
        <v>189</v>
      </c>
      <c r="AU170" s="165" t="s">
        <v>88</v>
      </c>
      <c r="AV170" s="14" t="s">
        <v>185</v>
      </c>
      <c r="AW170" s="14" t="s">
        <v>41</v>
      </c>
      <c r="AX170" s="14" t="s">
        <v>86</v>
      </c>
      <c r="AY170" s="165" t="s">
        <v>178</v>
      </c>
    </row>
    <row r="171" spans="2:65" s="1" customFormat="1" ht="90" customHeight="1">
      <c r="B171" s="34"/>
      <c r="C171" s="133" t="s">
        <v>225</v>
      </c>
      <c r="D171" s="133" t="s">
        <v>180</v>
      </c>
      <c r="E171" s="134" t="s">
        <v>937</v>
      </c>
      <c r="F171" s="135" t="s">
        <v>938</v>
      </c>
      <c r="G171" s="136" t="s">
        <v>202</v>
      </c>
      <c r="H171" s="137">
        <v>3.9</v>
      </c>
      <c r="I171" s="138"/>
      <c r="J171" s="139">
        <f>ROUND(I171*H171,2)</f>
        <v>0</v>
      </c>
      <c r="K171" s="135" t="s">
        <v>184</v>
      </c>
      <c r="L171" s="34"/>
      <c r="M171" s="140" t="s">
        <v>32</v>
      </c>
      <c r="N171" s="141" t="s">
        <v>50</v>
      </c>
      <c r="P171" s="142">
        <f>O171*H171</f>
        <v>0</v>
      </c>
      <c r="Q171" s="142">
        <v>8.6800000000000002E-3</v>
      </c>
      <c r="R171" s="142">
        <f>Q171*H171</f>
        <v>3.3852E-2</v>
      </c>
      <c r="S171" s="142">
        <v>0</v>
      </c>
      <c r="T171" s="143">
        <f>S171*H171</f>
        <v>0</v>
      </c>
      <c r="AR171" s="144" t="s">
        <v>185</v>
      </c>
      <c r="AT171" s="144" t="s">
        <v>180</v>
      </c>
      <c r="AU171" s="144" t="s">
        <v>88</v>
      </c>
      <c r="AY171" s="18" t="s">
        <v>178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86</v>
      </c>
      <c r="BK171" s="145">
        <f>ROUND(I171*H171,2)</f>
        <v>0</v>
      </c>
      <c r="BL171" s="18" t="s">
        <v>185</v>
      </c>
      <c r="BM171" s="144" t="s">
        <v>4434</v>
      </c>
    </row>
    <row r="172" spans="2:65" s="1" customFormat="1" ht="10.199999999999999">
      <c r="B172" s="34"/>
      <c r="D172" s="146" t="s">
        <v>187</v>
      </c>
      <c r="F172" s="147" t="s">
        <v>940</v>
      </c>
      <c r="I172" s="148"/>
      <c r="L172" s="34"/>
      <c r="M172" s="149"/>
      <c r="T172" s="55"/>
      <c r="AT172" s="18" t="s">
        <v>187</v>
      </c>
      <c r="AU172" s="18" t="s">
        <v>88</v>
      </c>
    </row>
    <row r="173" spans="2:65" s="12" customFormat="1" ht="10.199999999999999">
      <c r="B173" s="150"/>
      <c r="D173" s="151" t="s">
        <v>189</v>
      </c>
      <c r="E173" s="152" t="s">
        <v>32</v>
      </c>
      <c r="F173" s="153" t="s">
        <v>190</v>
      </c>
      <c r="H173" s="152" t="s">
        <v>32</v>
      </c>
      <c r="I173" s="154"/>
      <c r="L173" s="150"/>
      <c r="M173" s="155"/>
      <c r="T173" s="156"/>
      <c r="AT173" s="152" t="s">
        <v>189</v>
      </c>
      <c r="AU173" s="152" t="s">
        <v>88</v>
      </c>
      <c r="AV173" s="12" t="s">
        <v>86</v>
      </c>
      <c r="AW173" s="12" t="s">
        <v>41</v>
      </c>
      <c r="AX173" s="12" t="s">
        <v>79</v>
      </c>
      <c r="AY173" s="152" t="s">
        <v>178</v>
      </c>
    </row>
    <row r="174" spans="2:65" s="12" customFormat="1" ht="10.199999999999999">
      <c r="B174" s="150"/>
      <c r="D174" s="151" t="s">
        <v>189</v>
      </c>
      <c r="E174" s="152" t="s">
        <v>32</v>
      </c>
      <c r="F174" s="153" t="s">
        <v>4394</v>
      </c>
      <c r="H174" s="152" t="s">
        <v>32</v>
      </c>
      <c r="I174" s="154"/>
      <c r="L174" s="150"/>
      <c r="M174" s="155"/>
      <c r="T174" s="156"/>
      <c r="AT174" s="152" t="s">
        <v>189</v>
      </c>
      <c r="AU174" s="152" t="s">
        <v>88</v>
      </c>
      <c r="AV174" s="12" t="s">
        <v>86</v>
      </c>
      <c r="AW174" s="12" t="s">
        <v>41</v>
      </c>
      <c r="AX174" s="12" t="s">
        <v>79</v>
      </c>
      <c r="AY174" s="152" t="s">
        <v>178</v>
      </c>
    </row>
    <row r="175" spans="2:65" s="12" customFormat="1" ht="10.199999999999999">
      <c r="B175" s="150"/>
      <c r="D175" s="151" t="s">
        <v>189</v>
      </c>
      <c r="E175" s="152" t="s">
        <v>32</v>
      </c>
      <c r="F175" s="153" t="s">
        <v>206</v>
      </c>
      <c r="H175" s="152" t="s">
        <v>32</v>
      </c>
      <c r="I175" s="154"/>
      <c r="L175" s="150"/>
      <c r="M175" s="155"/>
      <c r="T175" s="156"/>
      <c r="AT175" s="152" t="s">
        <v>189</v>
      </c>
      <c r="AU175" s="152" t="s">
        <v>88</v>
      </c>
      <c r="AV175" s="12" t="s">
        <v>86</v>
      </c>
      <c r="AW175" s="12" t="s">
        <v>41</v>
      </c>
      <c r="AX175" s="12" t="s">
        <v>79</v>
      </c>
      <c r="AY175" s="152" t="s">
        <v>178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4435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3" customFormat="1" ht="10.199999999999999">
      <c r="B177" s="157"/>
      <c r="D177" s="151" t="s">
        <v>189</v>
      </c>
      <c r="E177" s="158" t="s">
        <v>32</v>
      </c>
      <c r="F177" s="159" t="s">
        <v>4436</v>
      </c>
      <c r="H177" s="160">
        <v>1.3</v>
      </c>
      <c r="I177" s="161"/>
      <c r="L177" s="157"/>
      <c r="M177" s="162"/>
      <c r="T177" s="163"/>
      <c r="AT177" s="158" t="s">
        <v>189</v>
      </c>
      <c r="AU177" s="158" t="s">
        <v>88</v>
      </c>
      <c r="AV177" s="13" t="s">
        <v>88</v>
      </c>
      <c r="AW177" s="13" t="s">
        <v>41</v>
      </c>
      <c r="AX177" s="13" t="s">
        <v>79</v>
      </c>
      <c r="AY177" s="158" t="s">
        <v>178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1320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3" customFormat="1" ht="10.199999999999999">
      <c r="B179" s="157"/>
      <c r="D179" s="151" t="s">
        <v>189</v>
      </c>
      <c r="E179" s="158" t="s">
        <v>32</v>
      </c>
      <c r="F179" s="159" t="s">
        <v>4437</v>
      </c>
      <c r="H179" s="160">
        <v>2.6</v>
      </c>
      <c r="I179" s="161"/>
      <c r="L179" s="157"/>
      <c r="M179" s="162"/>
      <c r="T179" s="163"/>
      <c r="AT179" s="158" t="s">
        <v>189</v>
      </c>
      <c r="AU179" s="158" t="s">
        <v>88</v>
      </c>
      <c r="AV179" s="13" t="s">
        <v>88</v>
      </c>
      <c r="AW179" s="13" t="s">
        <v>41</v>
      </c>
      <c r="AX179" s="13" t="s">
        <v>79</v>
      </c>
      <c r="AY179" s="158" t="s">
        <v>178</v>
      </c>
    </row>
    <row r="180" spans="2:65" s="14" customFormat="1" ht="10.199999999999999">
      <c r="B180" s="164"/>
      <c r="D180" s="151" t="s">
        <v>189</v>
      </c>
      <c r="E180" s="165" t="s">
        <v>32</v>
      </c>
      <c r="F180" s="166" t="s">
        <v>192</v>
      </c>
      <c r="H180" s="167">
        <v>3.9</v>
      </c>
      <c r="I180" s="168"/>
      <c r="L180" s="164"/>
      <c r="M180" s="169"/>
      <c r="T180" s="170"/>
      <c r="AT180" s="165" t="s">
        <v>189</v>
      </c>
      <c r="AU180" s="165" t="s">
        <v>88</v>
      </c>
      <c r="AV180" s="14" t="s">
        <v>185</v>
      </c>
      <c r="AW180" s="14" t="s">
        <v>41</v>
      </c>
      <c r="AX180" s="14" t="s">
        <v>86</v>
      </c>
      <c r="AY180" s="165" t="s">
        <v>178</v>
      </c>
    </row>
    <row r="181" spans="2:65" s="1" customFormat="1" ht="90" customHeight="1">
      <c r="B181" s="34"/>
      <c r="C181" s="133" t="s">
        <v>231</v>
      </c>
      <c r="D181" s="133" t="s">
        <v>180</v>
      </c>
      <c r="E181" s="134" t="s">
        <v>211</v>
      </c>
      <c r="F181" s="135" t="s">
        <v>212</v>
      </c>
      <c r="G181" s="136" t="s">
        <v>202</v>
      </c>
      <c r="H181" s="137">
        <v>63.7</v>
      </c>
      <c r="I181" s="138"/>
      <c r="J181" s="139">
        <f>ROUND(I181*H181,2)</f>
        <v>0</v>
      </c>
      <c r="K181" s="135" t="s">
        <v>184</v>
      </c>
      <c r="L181" s="34"/>
      <c r="M181" s="140" t="s">
        <v>32</v>
      </c>
      <c r="N181" s="141" t="s">
        <v>50</v>
      </c>
      <c r="P181" s="142">
        <f>O181*H181</f>
        <v>0</v>
      </c>
      <c r="Q181" s="142">
        <v>3.6900000000000002E-2</v>
      </c>
      <c r="R181" s="142">
        <f>Q181*H181</f>
        <v>2.3505300000000005</v>
      </c>
      <c r="S181" s="142">
        <v>0</v>
      </c>
      <c r="T181" s="143">
        <f>S181*H181</f>
        <v>0</v>
      </c>
      <c r="AR181" s="144" t="s">
        <v>185</v>
      </c>
      <c r="AT181" s="144" t="s">
        <v>180</v>
      </c>
      <c r="AU181" s="144" t="s">
        <v>88</v>
      </c>
      <c r="AY181" s="18" t="s">
        <v>178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86</v>
      </c>
      <c r="BK181" s="145">
        <f>ROUND(I181*H181,2)</f>
        <v>0</v>
      </c>
      <c r="BL181" s="18" t="s">
        <v>185</v>
      </c>
      <c r="BM181" s="144" t="s">
        <v>4438</v>
      </c>
    </row>
    <row r="182" spans="2:65" s="1" customFormat="1" ht="10.199999999999999">
      <c r="B182" s="34"/>
      <c r="D182" s="146" t="s">
        <v>187</v>
      </c>
      <c r="F182" s="147" t="s">
        <v>214</v>
      </c>
      <c r="I182" s="148"/>
      <c r="L182" s="34"/>
      <c r="M182" s="149"/>
      <c r="T182" s="55"/>
      <c r="AT182" s="18" t="s">
        <v>187</v>
      </c>
      <c r="AU182" s="18" t="s">
        <v>88</v>
      </c>
    </row>
    <row r="183" spans="2:65" s="12" customFormat="1" ht="10.199999999999999">
      <c r="B183" s="150"/>
      <c r="D183" s="151" t="s">
        <v>189</v>
      </c>
      <c r="E183" s="152" t="s">
        <v>32</v>
      </c>
      <c r="F183" s="153" t="s">
        <v>190</v>
      </c>
      <c r="H183" s="152" t="s">
        <v>32</v>
      </c>
      <c r="I183" s="154"/>
      <c r="L183" s="150"/>
      <c r="M183" s="155"/>
      <c r="T183" s="156"/>
      <c r="AT183" s="152" t="s">
        <v>189</v>
      </c>
      <c r="AU183" s="152" t="s">
        <v>88</v>
      </c>
      <c r="AV183" s="12" t="s">
        <v>86</v>
      </c>
      <c r="AW183" s="12" t="s">
        <v>41</v>
      </c>
      <c r="AX183" s="12" t="s">
        <v>79</v>
      </c>
      <c r="AY183" s="152" t="s">
        <v>178</v>
      </c>
    </row>
    <row r="184" spans="2:65" s="12" customFormat="1" ht="10.199999999999999">
      <c r="B184" s="150"/>
      <c r="D184" s="151" t="s">
        <v>189</v>
      </c>
      <c r="E184" s="152" t="s">
        <v>32</v>
      </c>
      <c r="F184" s="153" t="s">
        <v>4394</v>
      </c>
      <c r="H184" s="152" t="s">
        <v>32</v>
      </c>
      <c r="I184" s="154"/>
      <c r="L184" s="150"/>
      <c r="M184" s="155"/>
      <c r="T184" s="156"/>
      <c r="AT184" s="152" t="s">
        <v>189</v>
      </c>
      <c r="AU184" s="152" t="s">
        <v>88</v>
      </c>
      <c r="AV184" s="12" t="s">
        <v>86</v>
      </c>
      <c r="AW184" s="12" t="s">
        <v>41</v>
      </c>
      <c r="AX184" s="12" t="s">
        <v>79</v>
      </c>
      <c r="AY184" s="152" t="s">
        <v>178</v>
      </c>
    </row>
    <row r="185" spans="2:65" s="12" customFormat="1" ht="10.199999999999999">
      <c r="B185" s="150"/>
      <c r="D185" s="151" t="s">
        <v>189</v>
      </c>
      <c r="E185" s="152" t="s">
        <v>32</v>
      </c>
      <c r="F185" s="153" t="s">
        <v>206</v>
      </c>
      <c r="H185" s="152" t="s">
        <v>32</v>
      </c>
      <c r="I185" s="154"/>
      <c r="L185" s="150"/>
      <c r="M185" s="155"/>
      <c r="T185" s="156"/>
      <c r="AT185" s="152" t="s">
        <v>189</v>
      </c>
      <c r="AU185" s="152" t="s">
        <v>88</v>
      </c>
      <c r="AV185" s="12" t="s">
        <v>86</v>
      </c>
      <c r="AW185" s="12" t="s">
        <v>41</v>
      </c>
      <c r="AX185" s="12" t="s">
        <v>79</v>
      </c>
      <c r="AY185" s="152" t="s">
        <v>178</v>
      </c>
    </row>
    <row r="186" spans="2:65" s="12" customFormat="1" ht="10.199999999999999">
      <c r="B186" s="150"/>
      <c r="D186" s="151" t="s">
        <v>189</v>
      </c>
      <c r="E186" s="152" t="s">
        <v>32</v>
      </c>
      <c r="F186" s="153" t="s">
        <v>4435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3" customFormat="1" ht="10.199999999999999">
      <c r="B187" s="157"/>
      <c r="D187" s="151" t="s">
        <v>189</v>
      </c>
      <c r="E187" s="158" t="s">
        <v>32</v>
      </c>
      <c r="F187" s="159" t="s">
        <v>4439</v>
      </c>
      <c r="H187" s="160">
        <v>2.6</v>
      </c>
      <c r="I187" s="161"/>
      <c r="L187" s="157"/>
      <c r="M187" s="162"/>
      <c r="T187" s="163"/>
      <c r="AT187" s="158" t="s">
        <v>189</v>
      </c>
      <c r="AU187" s="158" t="s">
        <v>88</v>
      </c>
      <c r="AV187" s="13" t="s">
        <v>88</v>
      </c>
      <c r="AW187" s="13" t="s">
        <v>41</v>
      </c>
      <c r="AX187" s="13" t="s">
        <v>79</v>
      </c>
      <c r="AY187" s="158" t="s">
        <v>178</v>
      </c>
    </row>
    <row r="188" spans="2:65" s="12" customFormat="1" ht="10.199999999999999">
      <c r="B188" s="150"/>
      <c r="D188" s="151" t="s">
        <v>189</v>
      </c>
      <c r="E188" s="152" t="s">
        <v>32</v>
      </c>
      <c r="F188" s="153" t="s">
        <v>4417</v>
      </c>
      <c r="H188" s="152" t="s">
        <v>32</v>
      </c>
      <c r="I188" s="154"/>
      <c r="L188" s="150"/>
      <c r="M188" s="155"/>
      <c r="T188" s="156"/>
      <c r="AT188" s="152" t="s">
        <v>189</v>
      </c>
      <c r="AU188" s="152" t="s">
        <v>88</v>
      </c>
      <c r="AV188" s="12" t="s">
        <v>86</v>
      </c>
      <c r="AW188" s="12" t="s">
        <v>41</v>
      </c>
      <c r="AX188" s="12" t="s">
        <v>79</v>
      </c>
      <c r="AY188" s="152" t="s">
        <v>178</v>
      </c>
    </row>
    <row r="189" spans="2:65" s="13" customFormat="1" ht="10.199999999999999">
      <c r="B189" s="157"/>
      <c r="D189" s="151" t="s">
        <v>189</v>
      </c>
      <c r="E189" s="158" t="s">
        <v>32</v>
      </c>
      <c r="F189" s="159" t="s">
        <v>4440</v>
      </c>
      <c r="H189" s="160">
        <v>1.3</v>
      </c>
      <c r="I189" s="161"/>
      <c r="L189" s="157"/>
      <c r="M189" s="162"/>
      <c r="T189" s="163"/>
      <c r="AT189" s="158" t="s">
        <v>189</v>
      </c>
      <c r="AU189" s="158" t="s">
        <v>88</v>
      </c>
      <c r="AV189" s="13" t="s">
        <v>88</v>
      </c>
      <c r="AW189" s="13" t="s">
        <v>41</v>
      </c>
      <c r="AX189" s="13" t="s">
        <v>79</v>
      </c>
      <c r="AY189" s="158" t="s">
        <v>178</v>
      </c>
    </row>
    <row r="190" spans="2:65" s="12" customFormat="1" ht="10.199999999999999">
      <c r="B190" s="150"/>
      <c r="D190" s="151" t="s">
        <v>189</v>
      </c>
      <c r="E190" s="152" t="s">
        <v>32</v>
      </c>
      <c r="F190" s="153" t="s">
        <v>1320</v>
      </c>
      <c r="H190" s="152" t="s">
        <v>32</v>
      </c>
      <c r="I190" s="154"/>
      <c r="L190" s="150"/>
      <c r="M190" s="155"/>
      <c r="T190" s="156"/>
      <c r="AT190" s="152" t="s">
        <v>189</v>
      </c>
      <c r="AU190" s="152" t="s">
        <v>88</v>
      </c>
      <c r="AV190" s="12" t="s">
        <v>86</v>
      </c>
      <c r="AW190" s="12" t="s">
        <v>41</v>
      </c>
      <c r="AX190" s="12" t="s">
        <v>79</v>
      </c>
      <c r="AY190" s="152" t="s">
        <v>178</v>
      </c>
    </row>
    <row r="191" spans="2:65" s="13" customFormat="1" ht="10.199999999999999">
      <c r="B191" s="157"/>
      <c r="D191" s="151" t="s">
        <v>189</v>
      </c>
      <c r="E191" s="158" t="s">
        <v>32</v>
      </c>
      <c r="F191" s="159" t="s">
        <v>4441</v>
      </c>
      <c r="H191" s="160">
        <v>5.2</v>
      </c>
      <c r="I191" s="161"/>
      <c r="L191" s="157"/>
      <c r="M191" s="162"/>
      <c r="T191" s="163"/>
      <c r="AT191" s="158" t="s">
        <v>189</v>
      </c>
      <c r="AU191" s="158" t="s">
        <v>88</v>
      </c>
      <c r="AV191" s="13" t="s">
        <v>88</v>
      </c>
      <c r="AW191" s="13" t="s">
        <v>41</v>
      </c>
      <c r="AX191" s="13" t="s">
        <v>79</v>
      </c>
      <c r="AY191" s="158" t="s">
        <v>178</v>
      </c>
    </row>
    <row r="192" spans="2:65" s="12" customFormat="1" ht="10.199999999999999">
      <c r="B192" s="150"/>
      <c r="D192" s="151" t="s">
        <v>189</v>
      </c>
      <c r="E192" s="152" t="s">
        <v>32</v>
      </c>
      <c r="F192" s="153" t="s">
        <v>1322</v>
      </c>
      <c r="H192" s="152" t="s">
        <v>32</v>
      </c>
      <c r="I192" s="154"/>
      <c r="L192" s="150"/>
      <c r="M192" s="155"/>
      <c r="T192" s="156"/>
      <c r="AT192" s="152" t="s">
        <v>189</v>
      </c>
      <c r="AU192" s="152" t="s">
        <v>88</v>
      </c>
      <c r="AV192" s="12" t="s">
        <v>86</v>
      </c>
      <c r="AW192" s="12" t="s">
        <v>41</v>
      </c>
      <c r="AX192" s="12" t="s">
        <v>79</v>
      </c>
      <c r="AY192" s="152" t="s">
        <v>178</v>
      </c>
    </row>
    <row r="193" spans="2:65" s="13" customFormat="1" ht="10.199999999999999">
      <c r="B193" s="157"/>
      <c r="D193" s="151" t="s">
        <v>189</v>
      </c>
      <c r="E193" s="158" t="s">
        <v>32</v>
      </c>
      <c r="F193" s="159" t="s">
        <v>4442</v>
      </c>
      <c r="H193" s="160">
        <v>3.9</v>
      </c>
      <c r="I193" s="161"/>
      <c r="L193" s="157"/>
      <c r="M193" s="162"/>
      <c r="T193" s="163"/>
      <c r="AT193" s="158" t="s">
        <v>189</v>
      </c>
      <c r="AU193" s="158" t="s">
        <v>88</v>
      </c>
      <c r="AV193" s="13" t="s">
        <v>88</v>
      </c>
      <c r="AW193" s="13" t="s">
        <v>41</v>
      </c>
      <c r="AX193" s="13" t="s">
        <v>79</v>
      </c>
      <c r="AY193" s="158" t="s">
        <v>178</v>
      </c>
    </row>
    <row r="194" spans="2:65" s="12" customFormat="1" ht="10.199999999999999">
      <c r="B194" s="150"/>
      <c r="D194" s="151" t="s">
        <v>189</v>
      </c>
      <c r="E194" s="152" t="s">
        <v>32</v>
      </c>
      <c r="F194" s="153" t="s">
        <v>4422</v>
      </c>
      <c r="H194" s="152" t="s">
        <v>32</v>
      </c>
      <c r="I194" s="154"/>
      <c r="L194" s="150"/>
      <c r="M194" s="155"/>
      <c r="T194" s="156"/>
      <c r="AT194" s="152" t="s">
        <v>189</v>
      </c>
      <c r="AU194" s="152" t="s">
        <v>88</v>
      </c>
      <c r="AV194" s="12" t="s">
        <v>86</v>
      </c>
      <c r="AW194" s="12" t="s">
        <v>41</v>
      </c>
      <c r="AX194" s="12" t="s">
        <v>79</v>
      </c>
      <c r="AY194" s="152" t="s">
        <v>178</v>
      </c>
    </row>
    <row r="195" spans="2:65" s="13" customFormat="1" ht="10.199999999999999">
      <c r="B195" s="157"/>
      <c r="D195" s="151" t="s">
        <v>189</v>
      </c>
      <c r="E195" s="158" t="s">
        <v>32</v>
      </c>
      <c r="F195" s="159" t="s">
        <v>4443</v>
      </c>
      <c r="H195" s="160">
        <v>19.5</v>
      </c>
      <c r="I195" s="161"/>
      <c r="L195" s="157"/>
      <c r="M195" s="162"/>
      <c r="T195" s="163"/>
      <c r="AT195" s="158" t="s">
        <v>189</v>
      </c>
      <c r="AU195" s="158" t="s">
        <v>88</v>
      </c>
      <c r="AV195" s="13" t="s">
        <v>88</v>
      </c>
      <c r="AW195" s="13" t="s">
        <v>41</v>
      </c>
      <c r="AX195" s="13" t="s">
        <v>79</v>
      </c>
      <c r="AY195" s="158" t="s">
        <v>178</v>
      </c>
    </row>
    <row r="196" spans="2:65" s="12" customFormat="1" ht="10.199999999999999">
      <c r="B196" s="150"/>
      <c r="D196" s="151" t="s">
        <v>189</v>
      </c>
      <c r="E196" s="152" t="s">
        <v>32</v>
      </c>
      <c r="F196" s="153" t="s">
        <v>4444</v>
      </c>
      <c r="H196" s="152" t="s">
        <v>32</v>
      </c>
      <c r="I196" s="154"/>
      <c r="L196" s="150"/>
      <c r="M196" s="155"/>
      <c r="T196" s="156"/>
      <c r="AT196" s="152" t="s">
        <v>189</v>
      </c>
      <c r="AU196" s="152" t="s">
        <v>88</v>
      </c>
      <c r="AV196" s="12" t="s">
        <v>86</v>
      </c>
      <c r="AW196" s="12" t="s">
        <v>41</v>
      </c>
      <c r="AX196" s="12" t="s">
        <v>79</v>
      </c>
      <c r="AY196" s="152" t="s">
        <v>178</v>
      </c>
    </row>
    <row r="197" spans="2:65" s="13" customFormat="1" ht="10.199999999999999">
      <c r="B197" s="157"/>
      <c r="D197" s="151" t="s">
        <v>189</v>
      </c>
      <c r="E197" s="158" t="s">
        <v>32</v>
      </c>
      <c r="F197" s="159" t="s">
        <v>4445</v>
      </c>
      <c r="H197" s="160">
        <v>9.1</v>
      </c>
      <c r="I197" s="161"/>
      <c r="L197" s="157"/>
      <c r="M197" s="162"/>
      <c r="T197" s="163"/>
      <c r="AT197" s="158" t="s">
        <v>189</v>
      </c>
      <c r="AU197" s="158" t="s">
        <v>88</v>
      </c>
      <c r="AV197" s="13" t="s">
        <v>88</v>
      </c>
      <c r="AW197" s="13" t="s">
        <v>41</v>
      </c>
      <c r="AX197" s="13" t="s">
        <v>79</v>
      </c>
      <c r="AY197" s="158" t="s">
        <v>178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4429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3" customFormat="1" ht="10.199999999999999">
      <c r="B199" s="157"/>
      <c r="D199" s="151" t="s">
        <v>189</v>
      </c>
      <c r="E199" s="158" t="s">
        <v>32</v>
      </c>
      <c r="F199" s="159" t="s">
        <v>4446</v>
      </c>
      <c r="H199" s="160">
        <v>7.8</v>
      </c>
      <c r="I199" s="161"/>
      <c r="L199" s="157"/>
      <c r="M199" s="162"/>
      <c r="T199" s="163"/>
      <c r="AT199" s="158" t="s">
        <v>189</v>
      </c>
      <c r="AU199" s="158" t="s">
        <v>88</v>
      </c>
      <c r="AV199" s="13" t="s">
        <v>88</v>
      </c>
      <c r="AW199" s="13" t="s">
        <v>41</v>
      </c>
      <c r="AX199" s="13" t="s">
        <v>79</v>
      </c>
      <c r="AY199" s="158" t="s">
        <v>178</v>
      </c>
    </row>
    <row r="200" spans="2:65" s="13" customFormat="1" ht="10.199999999999999">
      <c r="B200" s="157"/>
      <c r="D200" s="151" t="s">
        <v>189</v>
      </c>
      <c r="E200" s="158" t="s">
        <v>32</v>
      </c>
      <c r="F200" s="159" t="s">
        <v>4447</v>
      </c>
      <c r="H200" s="160">
        <v>1.3</v>
      </c>
      <c r="I200" s="161"/>
      <c r="L200" s="157"/>
      <c r="M200" s="162"/>
      <c r="T200" s="163"/>
      <c r="AT200" s="158" t="s">
        <v>189</v>
      </c>
      <c r="AU200" s="158" t="s">
        <v>88</v>
      </c>
      <c r="AV200" s="13" t="s">
        <v>88</v>
      </c>
      <c r="AW200" s="13" t="s">
        <v>41</v>
      </c>
      <c r="AX200" s="13" t="s">
        <v>79</v>
      </c>
      <c r="AY200" s="158" t="s">
        <v>178</v>
      </c>
    </row>
    <row r="201" spans="2:65" s="12" customFormat="1" ht="10.199999999999999">
      <c r="B201" s="150"/>
      <c r="D201" s="151" t="s">
        <v>189</v>
      </c>
      <c r="E201" s="152" t="s">
        <v>32</v>
      </c>
      <c r="F201" s="153" t="s">
        <v>4432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3" customFormat="1" ht="10.199999999999999">
      <c r="B202" s="157"/>
      <c r="D202" s="151" t="s">
        <v>189</v>
      </c>
      <c r="E202" s="158" t="s">
        <v>32</v>
      </c>
      <c r="F202" s="159" t="s">
        <v>4442</v>
      </c>
      <c r="H202" s="160">
        <v>3.9</v>
      </c>
      <c r="I202" s="161"/>
      <c r="L202" s="157"/>
      <c r="M202" s="162"/>
      <c r="T202" s="163"/>
      <c r="AT202" s="158" t="s">
        <v>189</v>
      </c>
      <c r="AU202" s="158" t="s">
        <v>88</v>
      </c>
      <c r="AV202" s="13" t="s">
        <v>88</v>
      </c>
      <c r="AW202" s="13" t="s">
        <v>41</v>
      </c>
      <c r="AX202" s="13" t="s">
        <v>79</v>
      </c>
      <c r="AY202" s="158" t="s">
        <v>178</v>
      </c>
    </row>
    <row r="203" spans="2:65" s="12" customFormat="1" ht="10.199999999999999">
      <c r="B203" s="150"/>
      <c r="D203" s="151" t="s">
        <v>189</v>
      </c>
      <c r="E203" s="152" t="s">
        <v>32</v>
      </c>
      <c r="F203" s="153" t="s">
        <v>4448</v>
      </c>
      <c r="H203" s="152" t="s">
        <v>32</v>
      </c>
      <c r="I203" s="154"/>
      <c r="L203" s="150"/>
      <c r="M203" s="155"/>
      <c r="T203" s="156"/>
      <c r="AT203" s="152" t="s">
        <v>189</v>
      </c>
      <c r="AU203" s="152" t="s">
        <v>88</v>
      </c>
      <c r="AV203" s="12" t="s">
        <v>86</v>
      </c>
      <c r="AW203" s="12" t="s">
        <v>41</v>
      </c>
      <c r="AX203" s="12" t="s">
        <v>79</v>
      </c>
      <c r="AY203" s="152" t="s">
        <v>178</v>
      </c>
    </row>
    <row r="204" spans="2:65" s="13" customFormat="1" ht="10.199999999999999">
      <c r="B204" s="157"/>
      <c r="D204" s="151" t="s">
        <v>189</v>
      </c>
      <c r="E204" s="158" t="s">
        <v>32</v>
      </c>
      <c r="F204" s="159" t="s">
        <v>4439</v>
      </c>
      <c r="H204" s="160">
        <v>2.6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79</v>
      </c>
      <c r="AY204" s="158" t="s">
        <v>178</v>
      </c>
    </row>
    <row r="205" spans="2:65" s="13" customFormat="1" ht="10.199999999999999">
      <c r="B205" s="157"/>
      <c r="D205" s="151" t="s">
        <v>189</v>
      </c>
      <c r="E205" s="158" t="s">
        <v>32</v>
      </c>
      <c r="F205" s="159" t="s">
        <v>4449</v>
      </c>
      <c r="H205" s="160">
        <v>6.5</v>
      </c>
      <c r="I205" s="161"/>
      <c r="L205" s="157"/>
      <c r="M205" s="162"/>
      <c r="T205" s="163"/>
      <c r="AT205" s="158" t="s">
        <v>189</v>
      </c>
      <c r="AU205" s="158" t="s">
        <v>88</v>
      </c>
      <c r="AV205" s="13" t="s">
        <v>88</v>
      </c>
      <c r="AW205" s="13" t="s">
        <v>41</v>
      </c>
      <c r="AX205" s="13" t="s">
        <v>79</v>
      </c>
      <c r="AY205" s="158" t="s">
        <v>178</v>
      </c>
    </row>
    <row r="206" spans="2:65" s="14" customFormat="1" ht="10.199999999999999">
      <c r="B206" s="164"/>
      <c r="D206" s="151" t="s">
        <v>189</v>
      </c>
      <c r="E206" s="165" t="s">
        <v>32</v>
      </c>
      <c r="F206" s="166" t="s">
        <v>192</v>
      </c>
      <c r="H206" s="167">
        <v>63.7</v>
      </c>
      <c r="I206" s="168"/>
      <c r="L206" s="164"/>
      <c r="M206" s="169"/>
      <c r="T206" s="170"/>
      <c r="AT206" s="165" t="s">
        <v>189</v>
      </c>
      <c r="AU206" s="165" t="s">
        <v>88</v>
      </c>
      <c r="AV206" s="14" t="s">
        <v>185</v>
      </c>
      <c r="AW206" s="14" t="s">
        <v>41</v>
      </c>
      <c r="AX206" s="14" t="s">
        <v>86</v>
      </c>
      <c r="AY206" s="165" t="s">
        <v>178</v>
      </c>
    </row>
    <row r="207" spans="2:65" s="1" customFormat="1" ht="37.799999999999997" customHeight="1">
      <c r="B207" s="34"/>
      <c r="C207" s="133" t="s">
        <v>241</v>
      </c>
      <c r="D207" s="133" t="s">
        <v>180</v>
      </c>
      <c r="E207" s="134" t="s">
        <v>217</v>
      </c>
      <c r="F207" s="135" t="s">
        <v>218</v>
      </c>
      <c r="G207" s="136" t="s">
        <v>219</v>
      </c>
      <c r="H207" s="137">
        <v>88</v>
      </c>
      <c r="I207" s="138"/>
      <c r="J207" s="139">
        <f>ROUND(I207*H207,2)</f>
        <v>0</v>
      </c>
      <c r="K207" s="135" t="s">
        <v>184</v>
      </c>
      <c r="L207" s="34"/>
      <c r="M207" s="140" t="s">
        <v>32</v>
      </c>
      <c r="N207" s="141" t="s">
        <v>50</v>
      </c>
      <c r="P207" s="142">
        <f>O207*H207</f>
        <v>0</v>
      </c>
      <c r="Q207" s="142">
        <v>6.4999999999999997E-4</v>
      </c>
      <c r="R207" s="142">
        <f>Q207*H207</f>
        <v>5.7200000000000001E-2</v>
      </c>
      <c r="S207" s="142">
        <v>0</v>
      </c>
      <c r="T207" s="143">
        <f>S207*H207</f>
        <v>0</v>
      </c>
      <c r="AR207" s="144" t="s">
        <v>185</v>
      </c>
      <c r="AT207" s="144" t="s">
        <v>180</v>
      </c>
      <c r="AU207" s="144" t="s">
        <v>88</v>
      </c>
      <c r="AY207" s="18" t="s">
        <v>178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86</v>
      </c>
      <c r="BK207" s="145">
        <f>ROUND(I207*H207,2)</f>
        <v>0</v>
      </c>
      <c r="BL207" s="18" t="s">
        <v>185</v>
      </c>
      <c r="BM207" s="144" t="s">
        <v>4450</v>
      </c>
    </row>
    <row r="208" spans="2:65" s="1" customFormat="1" ht="10.199999999999999">
      <c r="B208" s="34"/>
      <c r="D208" s="146" t="s">
        <v>187</v>
      </c>
      <c r="F208" s="147" t="s">
        <v>221</v>
      </c>
      <c r="I208" s="148"/>
      <c r="L208" s="34"/>
      <c r="M208" s="149"/>
      <c r="T208" s="55"/>
      <c r="AT208" s="18" t="s">
        <v>187</v>
      </c>
      <c r="AU208" s="18" t="s">
        <v>88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190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10.199999999999999">
      <c r="B210" s="150"/>
      <c r="D210" s="151" t="s">
        <v>189</v>
      </c>
      <c r="E210" s="152" t="s">
        <v>32</v>
      </c>
      <c r="F210" s="153" t="s">
        <v>4394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3" customFormat="1" ht="10.199999999999999">
      <c r="B211" s="157"/>
      <c r="D211" s="151" t="s">
        <v>189</v>
      </c>
      <c r="E211" s="158" t="s">
        <v>32</v>
      </c>
      <c r="F211" s="159" t="s">
        <v>4451</v>
      </c>
      <c r="H211" s="160">
        <v>88</v>
      </c>
      <c r="I211" s="161"/>
      <c r="L211" s="157"/>
      <c r="M211" s="162"/>
      <c r="T211" s="163"/>
      <c r="AT211" s="158" t="s">
        <v>189</v>
      </c>
      <c r="AU211" s="158" t="s">
        <v>88</v>
      </c>
      <c r="AV211" s="13" t="s">
        <v>88</v>
      </c>
      <c r="AW211" s="13" t="s">
        <v>41</v>
      </c>
      <c r="AX211" s="13" t="s">
        <v>79</v>
      </c>
      <c r="AY211" s="158" t="s">
        <v>178</v>
      </c>
    </row>
    <row r="212" spans="2:65" s="14" customFormat="1" ht="10.199999999999999">
      <c r="B212" s="164"/>
      <c r="D212" s="151" t="s">
        <v>189</v>
      </c>
      <c r="E212" s="165" t="s">
        <v>32</v>
      </c>
      <c r="F212" s="166" t="s">
        <v>192</v>
      </c>
      <c r="H212" s="167">
        <v>88</v>
      </c>
      <c r="I212" s="168"/>
      <c r="L212" s="164"/>
      <c r="M212" s="169"/>
      <c r="T212" s="170"/>
      <c r="AT212" s="165" t="s">
        <v>189</v>
      </c>
      <c r="AU212" s="165" t="s">
        <v>88</v>
      </c>
      <c r="AV212" s="14" t="s">
        <v>185</v>
      </c>
      <c r="AW212" s="14" t="s">
        <v>41</v>
      </c>
      <c r="AX212" s="14" t="s">
        <v>86</v>
      </c>
      <c r="AY212" s="165" t="s">
        <v>178</v>
      </c>
    </row>
    <row r="213" spans="2:65" s="1" customFormat="1" ht="37.799999999999997" customHeight="1">
      <c r="B213" s="34"/>
      <c r="C213" s="133" t="s">
        <v>247</v>
      </c>
      <c r="D213" s="133" t="s">
        <v>180</v>
      </c>
      <c r="E213" s="134" t="s">
        <v>226</v>
      </c>
      <c r="F213" s="135" t="s">
        <v>227</v>
      </c>
      <c r="G213" s="136" t="s">
        <v>219</v>
      </c>
      <c r="H213" s="137">
        <v>88</v>
      </c>
      <c r="I213" s="138"/>
      <c r="J213" s="139">
        <f>ROUND(I213*H213,2)</f>
        <v>0</v>
      </c>
      <c r="K213" s="135" t="s">
        <v>184</v>
      </c>
      <c r="L213" s="34"/>
      <c r="M213" s="140" t="s">
        <v>32</v>
      </c>
      <c r="N213" s="141" t="s">
        <v>50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185</v>
      </c>
      <c r="AT213" s="144" t="s">
        <v>180</v>
      </c>
      <c r="AU213" s="144" t="s">
        <v>88</v>
      </c>
      <c r="AY213" s="18" t="s">
        <v>178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86</v>
      </c>
      <c r="BK213" s="145">
        <f>ROUND(I213*H213,2)</f>
        <v>0</v>
      </c>
      <c r="BL213" s="18" t="s">
        <v>185</v>
      </c>
      <c r="BM213" s="144" t="s">
        <v>4452</v>
      </c>
    </row>
    <row r="214" spans="2:65" s="1" customFormat="1" ht="10.199999999999999">
      <c r="B214" s="34"/>
      <c r="D214" s="146" t="s">
        <v>187</v>
      </c>
      <c r="F214" s="147" t="s">
        <v>229</v>
      </c>
      <c r="I214" s="148"/>
      <c r="L214" s="34"/>
      <c r="M214" s="149"/>
      <c r="T214" s="55"/>
      <c r="AT214" s="18" t="s">
        <v>187</v>
      </c>
      <c r="AU214" s="18" t="s">
        <v>88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4453</v>
      </c>
      <c r="H215" s="160">
        <v>88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86</v>
      </c>
      <c r="AY215" s="158" t="s">
        <v>178</v>
      </c>
    </row>
    <row r="216" spans="2:65" s="1" customFormat="1" ht="37.799999999999997" customHeight="1">
      <c r="B216" s="34"/>
      <c r="C216" s="133" t="s">
        <v>255</v>
      </c>
      <c r="D216" s="133" t="s">
        <v>180</v>
      </c>
      <c r="E216" s="134" t="s">
        <v>4454</v>
      </c>
      <c r="F216" s="135" t="s">
        <v>4455</v>
      </c>
      <c r="G216" s="136" t="s">
        <v>202</v>
      </c>
      <c r="H216" s="137">
        <v>1064</v>
      </c>
      <c r="I216" s="138"/>
      <c r="J216" s="139">
        <f>ROUND(I216*H216,2)</f>
        <v>0</v>
      </c>
      <c r="K216" s="135" t="s">
        <v>184</v>
      </c>
      <c r="L216" s="34"/>
      <c r="M216" s="140" t="s">
        <v>32</v>
      </c>
      <c r="N216" s="141" t="s">
        <v>50</v>
      </c>
      <c r="P216" s="142">
        <f>O216*H216</f>
        <v>0</v>
      </c>
      <c r="Q216" s="142">
        <v>1E-4</v>
      </c>
      <c r="R216" s="142">
        <f>Q216*H216</f>
        <v>0.10640000000000001</v>
      </c>
      <c r="S216" s="142">
        <v>0</v>
      </c>
      <c r="T216" s="143">
        <f>S216*H216</f>
        <v>0</v>
      </c>
      <c r="AR216" s="144" t="s">
        <v>185</v>
      </c>
      <c r="AT216" s="144" t="s">
        <v>180</v>
      </c>
      <c r="AU216" s="144" t="s">
        <v>88</v>
      </c>
      <c r="AY216" s="18" t="s">
        <v>178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86</v>
      </c>
      <c r="BK216" s="145">
        <f>ROUND(I216*H216,2)</f>
        <v>0</v>
      </c>
      <c r="BL216" s="18" t="s">
        <v>185</v>
      </c>
      <c r="BM216" s="144" t="s">
        <v>4456</v>
      </c>
    </row>
    <row r="217" spans="2:65" s="1" customFormat="1" ht="10.199999999999999">
      <c r="B217" s="34"/>
      <c r="D217" s="146" t="s">
        <v>187</v>
      </c>
      <c r="F217" s="147" t="s">
        <v>4457</v>
      </c>
      <c r="I217" s="148"/>
      <c r="L217" s="34"/>
      <c r="M217" s="149"/>
      <c r="T217" s="55"/>
      <c r="AT217" s="18" t="s">
        <v>187</v>
      </c>
      <c r="AU217" s="18" t="s">
        <v>88</v>
      </c>
    </row>
    <row r="218" spans="2:65" s="12" customFormat="1" ht="10.199999999999999">
      <c r="B218" s="150"/>
      <c r="D218" s="151" t="s">
        <v>189</v>
      </c>
      <c r="E218" s="152" t="s">
        <v>32</v>
      </c>
      <c r="F218" s="153" t="s">
        <v>190</v>
      </c>
      <c r="H218" s="152" t="s">
        <v>32</v>
      </c>
      <c r="I218" s="154"/>
      <c r="L218" s="150"/>
      <c r="M218" s="155"/>
      <c r="T218" s="156"/>
      <c r="AT218" s="152" t="s">
        <v>189</v>
      </c>
      <c r="AU218" s="152" t="s">
        <v>88</v>
      </c>
      <c r="AV218" s="12" t="s">
        <v>86</v>
      </c>
      <c r="AW218" s="12" t="s">
        <v>41</v>
      </c>
      <c r="AX218" s="12" t="s">
        <v>79</v>
      </c>
      <c r="AY218" s="152" t="s">
        <v>178</v>
      </c>
    </row>
    <row r="219" spans="2:65" s="12" customFormat="1" ht="10.199999999999999">
      <c r="B219" s="150"/>
      <c r="D219" s="151" t="s">
        <v>189</v>
      </c>
      <c r="E219" s="152" t="s">
        <v>32</v>
      </c>
      <c r="F219" s="153" t="s">
        <v>4394</v>
      </c>
      <c r="H219" s="152" t="s">
        <v>32</v>
      </c>
      <c r="I219" s="154"/>
      <c r="L219" s="150"/>
      <c r="M219" s="155"/>
      <c r="T219" s="156"/>
      <c r="AT219" s="152" t="s">
        <v>189</v>
      </c>
      <c r="AU219" s="152" t="s">
        <v>88</v>
      </c>
      <c r="AV219" s="12" t="s">
        <v>86</v>
      </c>
      <c r="AW219" s="12" t="s">
        <v>41</v>
      </c>
      <c r="AX219" s="12" t="s">
        <v>79</v>
      </c>
      <c r="AY219" s="152" t="s">
        <v>178</v>
      </c>
    </row>
    <row r="220" spans="2:65" s="13" customFormat="1" ht="10.199999999999999">
      <c r="B220" s="157"/>
      <c r="D220" s="151" t="s">
        <v>189</v>
      </c>
      <c r="E220" s="158" t="s">
        <v>32</v>
      </c>
      <c r="F220" s="159" t="s">
        <v>4458</v>
      </c>
      <c r="H220" s="160">
        <v>1064</v>
      </c>
      <c r="I220" s="161"/>
      <c r="L220" s="157"/>
      <c r="M220" s="162"/>
      <c r="T220" s="163"/>
      <c r="AT220" s="158" t="s">
        <v>189</v>
      </c>
      <c r="AU220" s="158" t="s">
        <v>88</v>
      </c>
      <c r="AV220" s="13" t="s">
        <v>88</v>
      </c>
      <c r="AW220" s="13" t="s">
        <v>41</v>
      </c>
      <c r="AX220" s="13" t="s">
        <v>79</v>
      </c>
      <c r="AY220" s="158" t="s">
        <v>178</v>
      </c>
    </row>
    <row r="221" spans="2:65" s="14" customFormat="1" ht="10.199999999999999">
      <c r="B221" s="164"/>
      <c r="D221" s="151" t="s">
        <v>189</v>
      </c>
      <c r="E221" s="165" t="s">
        <v>32</v>
      </c>
      <c r="F221" s="166" t="s">
        <v>192</v>
      </c>
      <c r="H221" s="167">
        <v>1064</v>
      </c>
      <c r="I221" s="168"/>
      <c r="L221" s="164"/>
      <c r="M221" s="169"/>
      <c r="T221" s="170"/>
      <c r="AT221" s="165" t="s">
        <v>189</v>
      </c>
      <c r="AU221" s="165" t="s">
        <v>88</v>
      </c>
      <c r="AV221" s="14" t="s">
        <v>185</v>
      </c>
      <c r="AW221" s="14" t="s">
        <v>41</v>
      </c>
      <c r="AX221" s="14" t="s">
        <v>86</v>
      </c>
      <c r="AY221" s="165" t="s">
        <v>178</v>
      </c>
    </row>
    <row r="222" spans="2:65" s="1" customFormat="1" ht="37.799999999999997" customHeight="1">
      <c r="B222" s="34"/>
      <c r="C222" s="133" t="s">
        <v>261</v>
      </c>
      <c r="D222" s="133" t="s">
        <v>180</v>
      </c>
      <c r="E222" s="134" t="s">
        <v>4459</v>
      </c>
      <c r="F222" s="135" t="s">
        <v>4460</v>
      </c>
      <c r="G222" s="136" t="s">
        <v>202</v>
      </c>
      <c r="H222" s="137">
        <v>1064</v>
      </c>
      <c r="I222" s="138"/>
      <c r="J222" s="139">
        <f>ROUND(I222*H222,2)</f>
        <v>0</v>
      </c>
      <c r="K222" s="135" t="s">
        <v>184</v>
      </c>
      <c r="L222" s="34"/>
      <c r="M222" s="140" t="s">
        <v>32</v>
      </c>
      <c r="N222" s="141" t="s">
        <v>50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185</v>
      </c>
      <c r="AT222" s="144" t="s">
        <v>180</v>
      </c>
      <c r="AU222" s="144" t="s">
        <v>88</v>
      </c>
      <c r="AY222" s="18" t="s">
        <v>178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86</v>
      </c>
      <c r="BK222" s="145">
        <f>ROUND(I222*H222,2)</f>
        <v>0</v>
      </c>
      <c r="BL222" s="18" t="s">
        <v>185</v>
      </c>
      <c r="BM222" s="144" t="s">
        <v>4461</v>
      </c>
    </row>
    <row r="223" spans="2:65" s="1" customFormat="1" ht="10.199999999999999">
      <c r="B223" s="34"/>
      <c r="D223" s="146" t="s">
        <v>187</v>
      </c>
      <c r="F223" s="147" t="s">
        <v>4462</v>
      </c>
      <c r="I223" s="148"/>
      <c r="L223" s="34"/>
      <c r="M223" s="149"/>
      <c r="T223" s="55"/>
      <c r="AT223" s="18" t="s">
        <v>187</v>
      </c>
      <c r="AU223" s="18" t="s">
        <v>88</v>
      </c>
    </row>
    <row r="224" spans="2:65" s="13" customFormat="1" ht="10.199999999999999">
      <c r="B224" s="157"/>
      <c r="D224" s="151" t="s">
        <v>189</v>
      </c>
      <c r="E224" s="158" t="s">
        <v>32</v>
      </c>
      <c r="F224" s="159" t="s">
        <v>4463</v>
      </c>
      <c r="H224" s="160">
        <v>1064</v>
      </c>
      <c r="I224" s="161"/>
      <c r="L224" s="157"/>
      <c r="M224" s="162"/>
      <c r="T224" s="163"/>
      <c r="AT224" s="158" t="s">
        <v>189</v>
      </c>
      <c r="AU224" s="158" t="s">
        <v>88</v>
      </c>
      <c r="AV224" s="13" t="s">
        <v>88</v>
      </c>
      <c r="AW224" s="13" t="s">
        <v>41</v>
      </c>
      <c r="AX224" s="13" t="s">
        <v>86</v>
      </c>
      <c r="AY224" s="158" t="s">
        <v>178</v>
      </c>
    </row>
    <row r="225" spans="2:65" s="1" customFormat="1" ht="24.15" customHeight="1">
      <c r="B225" s="34"/>
      <c r="C225" s="133" t="s">
        <v>268</v>
      </c>
      <c r="D225" s="133" t="s">
        <v>180</v>
      </c>
      <c r="E225" s="134" t="s">
        <v>262</v>
      </c>
      <c r="F225" s="135" t="s">
        <v>263</v>
      </c>
      <c r="G225" s="136" t="s">
        <v>202</v>
      </c>
      <c r="H225" s="137">
        <v>294.8</v>
      </c>
      <c r="I225" s="138"/>
      <c r="J225" s="139">
        <f>ROUND(I225*H225,2)</f>
        <v>0</v>
      </c>
      <c r="K225" s="135" t="s">
        <v>184</v>
      </c>
      <c r="L225" s="34"/>
      <c r="M225" s="140" t="s">
        <v>32</v>
      </c>
      <c r="N225" s="141" t="s">
        <v>50</v>
      </c>
      <c r="P225" s="142">
        <f>O225*H225</f>
        <v>0</v>
      </c>
      <c r="Q225" s="142">
        <v>4.6999999999999999E-4</v>
      </c>
      <c r="R225" s="142">
        <f>Q225*H225</f>
        <v>0.13855600000000001</v>
      </c>
      <c r="S225" s="142">
        <v>0</v>
      </c>
      <c r="T225" s="143">
        <f>S225*H225</f>
        <v>0</v>
      </c>
      <c r="AR225" s="144" t="s">
        <v>185</v>
      </c>
      <c r="AT225" s="144" t="s">
        <v>180</v>
      </c>
      <c r="AU225" s="144" t="s">
        <v>88</v>
      </c>
      <c r="AY225" s="18" t="s">
        <v>178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86</v>
      </c>
      <c r="BK225" s="145">
        <f>ROUND(I225*H225,2)</f>
        <v>0</v>
      </c>
      <c r="BL225" s="18" t="s">
        <v>185</v>
      </c>
      <c r="BM225" s="144" t="s">
        <v>4464</v>
      </c>
    </row>
    <row r="226" spans="2:65" s="1" customFormat="1" ht="10.199999999999999">
      <c r="B226" s="34"/>
      <c r="D226" s="146" t="s">
        <v>187</v>
      </c>
      <c r="F226" s="147" t="s">
        <v>265</v>
      </c>
      <c r="I226" s="148"/>
      <c r="L226" s="34"/>
      <c r="M226" s="149"/>
      <c r="T226" s="55"/>
      <c r="AT226" s="18" t="s">
        <v>187</v>
      </c>
      <c r="AU226" s="18" t="s">
        <v>88</v>
      </c>
    </row>
    <row r="227" spans="2:65" s="12" customFormat="1" ht="10.199999999999999">
      <c r="B227" s="150"/>
      <c r="D227" s="151" t="s">
        <v>189</v>
      </c>
      <c r="E227" s="152" t="s">
        <v>32</v>
      </c>
      <c r="F227" s="153" t="s">
        <v>190</v>
      </c>
      <c r="H227" s="152" t="s">
        <v>32</v>
      </c>
      <c r="I227" s="154"/>
      <c r="L227" s="150"/>
      <c r="M227" s="155"/>
      <c r="T227" s="156"/>
      <c r="AT227" s="152" t="s">
        <v>189</v>
      </c>
      <c r="AU227" s="152" t="s">
        <v>88</v>
      </c>
      <c r="AV227" s="12" t="s">
        <v>86</v>
      </c>
      <c r="AW227" s="12" t="s">
        <v>41</v>
      </c>
      <c r="AX227" s="12" t="s">
        <v>79</v>
      </c>
      <c r="AY227" s="152" t="s">
        <v>178</v>
      </c>
    </row>
    <row r="228" spans="2:65" s="12" customFormat="1" ht="10.199999999999999">
      <c r="B228" s="150"/>
      <c r="D228" s="151" t="s">
        <v>189</v>
      </c>
      <c r="E228" s="152" t="s">
        <v>32</v>
      </c>
      <c r="F228" s="153" t="s">
        <v>4394</v>
      </c>
      <c r="H228" s="152" t="s">
        <v>32</v>
      </c>
      <c r="I228" s="154"/>
      <c r="L228" s="150"/>
      <c r="M228" s="155"/>
      <c r="T228" s="156"/>
      <c r="AT228" s="152" t="s">
        <v>189</v>
      </c>
      <c r="AU228" s="152" t="s">
        <v>88</v>
      </c>
      <c r="AV228" s="12" t="s">
        <v>86</v>
      </c>
      <c r="AW228" s="12" t="s">
        <v>41</v>
      </c>
      <c r="AX228" s="12" t="s">
        <v>79</v>
      </c>
      <c r="AY228" s="152" t="s">
        <v>178</v>
      </c>
    </row>
    <row r="229" spans="2:65" s="13" customFormat="1" ht="10.199999999999999">
      <c r="B229" s="157"/>
      <c r="D229" s="151" t="s">
        <v>189</v>
      </c>
      <c r="E229" s="158" t="s">
        <v>32</v>
      </c>
      <c r="F229" s="159" t="s">
        <v>4465</v>
      </c>
      <c r="H229" s="160">
        <v>294.8</v>
      </c>
      <c r="I229" s="161"/>
      <c r="L229" s="157"/>
      <c r="M229" s="162"/>
      <c r="T229" s="163"/>
      <c r="AT229" s="158" t="s">
        <v>189</v>
      </c>
      <c r="AU229" s="158" t="s">
        <v>88</v>
      </c>
      <c r="AV229" s="13" t="s">
        <v>88</v>
      </c>
      <c r="AW229" s="13" t="s">
        <v>41</v>
      </c>
      <c r="AX229" s="13" t="s">
        <v>79</v>
      </c>
      <c r="AY229" s="158" t="s">
        <v>178</v>
      </c>
    </row>
    <row r="230" spans="2:65" s="14" customFormat="1" ht="10.199999999999999">
      <c r="B230" s="164"/>
      <c r="D230" s="151" t="s">
        <v>189</v>
      </c>
      <c r="E230" s="165" t="s">
        <v>32</v>
      </c>
      <c r="F230" s="166" t="s">
        <v>192</v>
      </c>
      <c r="H230" s="167">
        <v>294.8</v>
      </c>
      <c r="I230" s="168"/>
      <c r="L230" s="164"/>
      <c r="M230" s="169"/>
      <c r="T230" s="170"/>
      <c r="AT230" s="165" t="s">
        <v>189</v>
      </c>
      <c r="AU230" s="165" t="s">
        <v>88</v>
      </c>
      <c r="AV230" s="14" t="s">
        <v>185</v>
      </c>
      <c r="AW230" s="14" t="s">
        <v>41</v>
      </c>
      <c r="AX230" s="14" t="s">
        <v>86</v>
      </c>
      <c r="AY230" s="165" t="s">
        <v>178</v>
      </c>
    </row>
    <row r="231" spans="2:65" s="1" customFormat="1" ht="24.15" customHeight="1">
      <c r="B231" s="34"/>
      <c r="C231" s="133" t="s">
        <v>274</v>
      </c>
      <c r="D231" s="133" t="s">
        <v>180</v>
      </c>
      <c r="E231" s="134" t="s">
        <v>269</v>
      </c>
      <c r="F231" s="135" t="s">
        <v>270</v>
      </c>
      <c r="G231" s="136" t="s">
        <v>202</v>
      </c>
      <c r="H231" s="137">
        <v>294.8</v>
      </c>
      <c r="I231" s="138"/>
      <c r="J231" s="139">
        <f>ROUND(I231*H231,2)</f>
        <v>0</v>
      </c>
      <c r="K231" s="135" t="s">
        <v>184</v>
      </c>
      <c r="L231" s="34"/>
      <c r="M231" s="140" t="s">
        <v>32</v>
      </c>
      <c r="N231" s="141" t="s">
        <v>50</v>
      </c>
      <c r="P231" s="142">
        <f>O231*H231</f>
        <v>0</v>
      </c>
      <c r="Q231" s="142">
        <v>0</v>
      </c>
      <c r="R231" s="142">
        <f>Q231*H231</f>
        <v>0</v>
      </c>
      <c r="S231" s="142">
        <v>0</v>
      </c>
      <c r="T231" s="143">
        <f>S231*H231</f>
        <v>0</v>
      </c>
      <c r="AR231" s="144" t="s">
        <v>185</v>
      </c>
      <c r="AT231" s="144" t="s">
        <v>180</v>
      </c>
      <c r="AU231" s="144" t="s">
        <v>88</v>
      </c>
      <c r="AY231" s="18" t="s">
        <v>178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86</v>
      </c>
      <c r="BK231" s="145">
        <f>ROUND(I231*H231,2)</f>
        <v>0</v>
      </c>
      <c r="BL231" s="18" t="s">
        <v>185</v>
      </c>
      <c r="BM231" s="144" t="s">
        <v>4466</v>
      </c>
    </row>
    <row r="232" spans="2:65" s="1" customFormat="1" ht="10.199999999999999">
      <c r="B232" s="34"/>
      <c r="D232" s="146" t="s">
        <v>187</v>
      </c>
      <c r="F232" s="147" t="s">
        <v>272</v>
      </c>
      <c r="I232" s="148"/>
      <c r="L232" s="34"/>
      <c r="M232" s="149"/>
      <c r="T232" s="55"/>
      <c r="AT232" s="18" t="s">
        <v>187</v>
      </c>
      <c r="AU232" s="18" t="s">
        <v>88</v>
      </c>
    </row>
    <row r="233" spans="2:65" s="13" customFormat="1" ht="10.199999999999999">
      <c r="B233" s="157"/>
      <c r="D233" s="151" t="s">
        <v>189</v>
      </c>
      <c r="E233" s="158" t="s">
        <v>32</v>
      </c>
      <c r="F233" s="159" t="s">
        <v>4467</v>
      </c>
      <c r="H233" s="160">
        <v>294.8</v>
      </c>
      <c r="I233" s="161"/>
      <c r="L233" s="157"/>
      <c r="M233" s="162"/>
      <c r="T233" s="163"/>
      <c r="AT233" s="158" t="s">
        <v>189</v>
      </c>
      <c r="AU233" s="158" t="s">
        <v>88</v>
      </c>
      <c r="AV233" s="13" t="s">
        <v>88</v>
      </c>
      <c r="AW233" s="13" t="s">
        <v>41</v>
      </c>
      <c r="AX233" s="13" t="s">
        <v>86</v>
      </c>
      <c r="AY233" s="158" t="s">
        <v>178</v>
      </c>
    </row>
    <row r="234" spans="2:65" s="1" customFormat="1" ht="55.5" customHeight="1">
      <c r="B234" s="34"/>
      <c r="C234" s="133" t="s">
        <v>290</v>
      </c>
      <c r="D234" s="133" t="s">
        <v>180</v>
      </c>
      <c r="E234" s="134" t="s">
        <v>4468</v>
      </c>
      <c r="F234" s="135" t="s">
        <v>4469</v>
      </c>
      <c r="G234" s="136" t="s">
        <v>277</v>
      </c>
      <c r="H234" s="137">
        <v>185.46700000000001</v>
      </c>
      <c r="I234" s="138"/>
      <c r="J234" s="139">
        <f>ROUND(I234*H234,2)</f>
        <v>0</v>
      </c>
      <c r="K234" s="135" t="s">
        <v>184</v>
      </c>
      <c r="L234" s="34"/>
      <c r="M234" s="140" t="s">
        <v>32</v>
      </c>
      <c r="N234" s="141" t="s">
        <v>50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185</v>
      </c>
      <c r="AT234" s="144" t="s">
        <v>180</v>
      </c>
      <c r="AU234" s="144" t="s">
        <v>88</v>
      </c>
      <c r="AY234" s="18" t="s">
        <v>178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86</v>
      </c>
      <c r="BK234" s="145">
        <f>ROUND(I234*H234,2)</f>
        <v>0</v>
      </c>
      <c r="BL234" s="18" t="s">
        <v>185</v>
      </c>
      <c r="BM234" s="144" t="s">
        <v>4470</v>
      </c>
    </row>
    <row r="235" spans="2:65" s="1" customFormat="1" ht="10.199999999999999">
      <c r="B235" s="34"/>
      <c r="D235" s="146" t="s">
        <v>187</v>
      </c>
      <c r="F235" s="147" t="s">
        <v>4471</v>
      </c>
      <c r="I235" s="148"/>
      <c r="L235" s="34"/>
      <c r="M235" s="149"/>
      <c r="T235" s="55"/>
      <c r="AT235" s="18" t="s">
        <v>187</v>
      </c>
      <c r="AU235" s="18" t="s">
        <v>88</v>
      </c>
    </row>
    <row r="236" spans="2:65" s="12" customFormat="1" ht="10.199999999999999">
      <c r="B236" s="150"/>
      <c r="D236" s="151" t="s">
        <v>189</v>
      </c>
      <c r="E236" s="152" t="s">
        <v>32</v>
      </c>
      <c r="F236" s="153" t="s">
        <v>190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2" customFormat="1" ht="10.199999999999999">
      <c r="B237" s="150"/>
      <c r="D237" s="151" t="s">
        <v>189</v>
      </c>
      <c r="E237" s="152" t="s">
        <v>32</v>
      </c>
      <c r="F237" s="153" t="s">
        <v>4394</v>
      </c>
      <c r="H237" s="152" t="s">
        <v>32</v>
      </c>
      <c r="I237" s="154"/>
      <c r="L237" s="150"/>
      <c r="M237" s="155"/>
      <c r="T237" s="156"/>
      <c r="AT237" s="152" t="s">
        <v>189</v>
      </c>
      <c r="AU237" s="152" t="s">
        <v>88</v>
      </c>
      <c r="AV237" s="12" t="s">
        <v>86</v>
      </c>
      <c r="AW237" s="12" t="s">
        <v>41</v>
      </c>
      <c r="AX237" s="12" t="s">
        <v>79</v>
      </c>
      <c r="AY237" s="152" t="s">
        <v>178</v>
      </c>
    </row>
    <row r="238" spans="2:65" s="12" customFormat="1" ht="10.199999999999999">
      <c r="B238" s="150"/>
      <c r="D238" s="151" t="s">
        <v>189</v>
      </c>
      <c r="E238" s="152" t="s">
        <v>32</v>
      </c>
      <c r="F238" s="153" t="s">
        <v>280</v>
      </c>
      <c r="H238" s="152" t="s">
        <v>32</v>
      </c>
      <c r="I238" s="154"/>
      <c r="L238" s="150"/>
      <c r="M238" s="155"/>
      <c r="T238" s="156"/>
      <c r="AT238" s="152" t="s">
        <v>189</v>
      </c>
      <c r="AU238" s="152" t="s">
        <v>88</v>
      </c>
      <c r="AV238" s="12" t="s">
        <v>86</v>
      </c>
      <c r="AW238" s="12" t="s">
        <v>41</v>
      </c>
      <c r="AX238" s="12" t="s">
        <v>79</v>
      </c>
      <c r="AY238" s="152" t="s">
        <v>178</v>
      </c>
    </row>
    <row r="239" spans="2:65" s="12" customFormat="1" ht="20.399999999999999">
      <c r="B239" s="150"/>
      <c r="D239" s="151" t="s">
        <v>189</v>
      </c>
      <c r="E239" s="152" t="s">
        <v>32</v>
      </c>
      <c r="F239" s="153" t="s">
        <v>4472</v>
      </c>
      <c r="H239" s="152" t="s">
        <v>32</v>
      </c>
      <c r="I239" s="154"/>
      <c r="L239" s="150"/>
      <c r="M239" s="155"/>
      <c r="T239" s="156"/>
      <c r="AT239" s="152" t="s">
        <v>189</v>
      </c>
      <c r="AU239" s="152" t="s">
        <v>88</v>
      </c>
      <c r="AV239" s="12" t="s">
        <v>86</v>
      </c>
      <c r="AW239" s="12" t="s">
        <v>41</v>
      </c>
      <c r="AX239" s="12" t="s">
        <v>79</v>
      </c>
      <c r="AY239" s="152" t="s">
        <v>178</v>
      </c>
    </row>
    <row r="240" spans="2:65" s="12" customFormat="1" ht="30.6">
      <c r="B240" s="150"/>
      <c r="D240" s="151" t="s">
        <v>189</v>
      </c>
      <c r="E240" s="152" t="s">
        <v>32</v>
      </c>
      <c r="F240" s="153" t="s">
        <v>4473</v>
      </c>
      <c r="H240" s="152" t="s">
        <v>32</v>
      </c>
      <c r="I240" s="154"/>
      <c r="L240" s="150"/>
      <c r="M240" s="155"/>
      <c r="T240" s="156"/>
      <c r="AT240" s="152" t="s">
        <v>189</v>
      </c>
      <c r="AU240" s="152" t="s">
        <v>88</v>
      </c>
      <c r="AV240" s="12" t="s">
        <v>86</v>
      </c>
      <c r="AW240" s="12" t="s">
        <v>41</v>
      </c>
      <c r="AX240" s="12" t="s">
        <v>79</v>
      </c>
      <c r="AY240" s="152" t="s">
        <v>178</v>
      </c>
    </row>
    <row r="241" spans="2:65" s="12" customFormat="1" ht="10.199999999999999">
      <c r="B241" s="150"/>
      <c r="D241" s="151" t="s">
        <v>189</v>
      </c>
      <c r="E241" s="152" t="s">
        <v>32</v>
      </c>
      <c r="F241" s="153" t="s">
        <v>4474</v>
      </c>
      <c r="H241" s="152" t="s">
        <v>32</v>
      </c>
      <c r="I241" s="154"/>
      <c r="L241" s="150"/>
      <c r="M241" s="155"/>
      <c r="T241" s="156"/>
      <c r="AT241" s="152" t="s">
        <v>189</v>
      </c>
      <c r="AU241" s="152" t="s">
        <v>88</v>
      </c>
      <c r="AV241" s="12" t="s">
        <v>86</v>
      </c>
      <c r="AW241" s="12" t="s">
        <v>41</v>
      </c>
      <c r="AX241" s="12" t="s">
        <v>79</v>
      </c>
      <c r="AY241" s="152" t="s">
        <v>178</v>
      </c>
    </row>
    <row r="242" spans="2:65" s="13" customFormat="1" ht="10.199999999999999">
      <c r="B242" s="157"/>
      <c r="D242" s="151" t="s">
        <v>189</v>
      </c>
      <c r="E242" s="158" t="s">
        <v>32</v>
      </c>
      <c r="F242" s="159" t="s">
        <v>4475</v>
      </c>
      <c r="H242" s="160">
        <v>177.672</v>
      </c>
      <c r="I242" s="161"/>
      <c r="L242" s="157"/>
      <c r="M242" s="162"/>
      <c r="T242" s="163"/>
      <c r="AT242" s="158" t="s">
        <v>189</v>
      </c>
      <c r="AU242" s="158" t="s">
        <v>88</v>
      </c>
      <c r="AV242" s="13" t="s">
        <v>88</v>
      </c>
      <c r="AW242" s="13" t="s">
        <v>41</v>
      </c>
      <c r="AX242" s="13" t="s">
        <v>79</v>
      </c>
      <c r="AY242" s="158" t="s">
        <v>178</v>
      </c>
    </row>
    <row r="243" spans="2:65" s="13" customFormat="1" ht="10.199999999999999">
      <c r="B243" s="157"/>
      <c r="D243" s="151" t="s">
        <v>189</v>
      </c>
      <c r="E243" s="158" t="s">
        <v>32</v>
      </c>
      <c r="F243" s="159" t="s">
        <v>4476</v>
      </c>
      <c r="H243" s="160">
        <v>7.1280000000000001</v>
      </c>
      <c r="I243" s="161"/>
      <c r="L243" s="157"/>
      <c r="M243" s="162"/>
      <c r="T243" s="163"/>
      <c r="AT243" s="158" t="s">
        <v>189</v>
      </c>
      <c r="AU243" s="158" t="s">
        <v>88</v>
      </c>
      <c r="AV243" s="13" t="s">
        <v>88</v>
      </c>
      <c r="AW243" s="13" t="s">
        <v>41</v>
      </c>
      <c r="AX243" s="13" t="s">
        <v>79</v>
      </c>
      <c r="AY243" s="158" t="s">
        <v>178</v>
      </c>
    </row>
    <row r="244" spans="2:65" s="13" customFormat="1" ht="10.199999999999999">
      <c r="B244" s="157"/>
      <c r="D244" s="151" t="s">
        <v>189</v>
      </c>
      <c r="E244" s="158" t="s">
        <v>32</v>
      </c>
      <c r="F244" s="159" t="s">
        <v>4477</v>
      </c>
      <c r="H244" s="160">
        <v>60.851999999999997</v>
      </c>
      <c r="I244" s="161"/>
      <c r="L244" s="157"/>
      <c r="M244" s="162"/>
      <c r="T244" s="163"/>
      <c r="AT244" s="158" t="s">
        <v>189</v>
      </c>
      <c r="AU244" s="158" t="s">
        <v>88</v>
      </c>
      <c r="AV244" s="13" t="s">
        <v>88</v>
      </c>
      <c r="AW244" s="13" t="s">
        <v>41</v>
      </c>
      <c r="AX244" s="13" t="s">
        <v>79</v>
      </c>
      <c r="AY244" s="158" t="s">
        <v>178</v>
      </c>
    </row>
    <row r="245" spans="2:65" s="13" customFormat="1" ht="20.399999999999999">
      <c r="B245" s="157"/>
      <c r="D245" s="151" t="s">
        <v>189</v>
      </c>
      <c r="E245" s="158" t="s">
        <v>32</v>
      </c>
      <c r="F245" s="159" t="s">
        <v>4478</v>
      </c>
      <c r="H245" s="160">
        <v>-60.185000000000002</v>
      </c>
      <c r="I245" s="161"/>
      <c r="L245" s="157"/>
      <c r="M245" s="162"/>
      <c r="T245" s="163"/>
      <c r="AT245" s="158" t="s">
        <v>189</v>
      </c>
      <c r="AU245" s="158" t="s">
        <v>88</v>
      </c>
      <c r="AV245" s="13" t="s">
        <v>88</v>
      </c>
      <c r="AW245" s="13" t="s">
        <v>41</v>
      </c>
      <c r="AX245" s="13" t="s">
        <v>79</v>
      </c>
      <c r="AY245" s="158" t="s">
        <v>178</v>
      </c>
    </row>
    <row r="246" spans="2:65" s="14" customFormat="1" ht="10.199999999999999">
      <c r="B246" s="164"/>
      <c r="D246" s="151" t="s">
        <v>189</v>
      </c>
      <c r="E246" s="165" t="s">
        <v>32</v>
      </c>
      <c r="F246" s="166" t="s">
        <v>192</v>
      </c>
      <c r="H246" s="167">
        <v>185.46700000000001</v>
      </c>
      <c r="I246" s="168"/>
      <c r="L246" s="164"/>
      <c r="M246" s="169"/>
      <c r="T246" s="170"/>
      <c r="AT246" s="165" t="s">
        <v>189</v>
      </c>
      <c r="AU246" s="165" t="s">
        <v>88</v>
      </c>
      <c r="AV246" s="14" t="s">
        <v>185</v>
      </c>
      <c r="AW246" s="14" t="s">
        <v>41</v>
      </c>
      <c r="AX246" s="14" t="s">
        <v>86</v>
      </c>
      <c r="AY246" s="165" t="s">
        <v>178</v>
      </c>
    </row>
    <row r="247" spans="2:65" s="1" customFormat="1" ht="55.5" customHeight="1">
      <c r="B247" s="34"/>
      <c r="C247" s="133" t="s">
        <v>8</v>
      </c>
      <c r="D247" s="133" t="s">
        <v>180</v>
      </c>
      <c r="E247" s="134" t="s">
        <v>4479</v>
      </c>
      <c r="F247" s="135" t="s">
        <v>4480</v>
      </c>
      <c r="G247" s="136" t="s">
        <v>277</v>
      </c>
      <c r="H247" s="137">
        <v>309.11200000000002</v>
      </c>
      <c r="I247" s="138"/>
      <c r="J247" s="139">
        <f>ROUND(I247*H247,2)</f>
        <v>0</v>
      </c>
      <c r="K247" s="135" t="s">
        <v>184</v>
      </c>
      <c r="L247" s="34"/>
      <c r="M247" s="140" t="s">
        <v>32</v>
      </c>
      <c r="N247" s="141" t="s">
        <v>50</v>
      </c>
      <c r="P247" s="142">
        <f>O247*H247</f>
        <v>0</v>
      </c>
      <c r="Q247" s="142">
        <v>0</v>
      </c>
      <c r="R247" s="142">
        <f>Q247*H247</f>
        <v>0</v>
      </c>
      <c r="S247" s="142">
        <v>0</v>
      </c>
      <c r="T247" s="143">
        <f>S247*H247</f>
        <v>0</v>
      </c>
      <c r="AR247" s="144" t="s">
        <v>185</v>
      </c>
      <c r="AT247" s="144" t="s">
        <v>180</v>
      </c>
      <c r="AU247" s="144" t="s">
        <v>88</v>
      </c>
      <c r="AY247" s="18" t="s">
        <v>178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86</v>
      </c>
      <c r="BK247" s="145">
        <f>ROUND(I247*H247,2)</f>
        <v>0</v>
      </c>
      <c r="BL247" s="18" t="s">
        <v>185</v>
      </c>
      <c r="BM247" s="144" t="s">
        <v>4481</v>
      </c>
    </row>
    <row r="248" spans="2:65" s="1" customFormat="1" ht="10.199999999999999">
      <c r="B248" s="34"/>
      <c r="D248" s="146" t="s">
        <v>187</v>
      </c>
      <c r="F248" s="147" t="s">
        <v>4482</v>
      </c>
      <c r="I248" s="148"/>
      <c r="L248" s="34"/>
      <c r="M248" s="149"/>
      <c r="T248" s="55"/>
      <c r="AT248" s="18" t="s">
        <v>187</v>
      </c>
      <c r="AU248" s="18" t="s">
        <v>88</v>
      </c>
    </row>
    <row r="249" spans="2:65" s="12" customFormat="1" ht="10.199999999999999">
      <c r="B249" s="150"/>
      <c r="D249" s="151" t="s">
        <v>189</v>
      </c>
      <c r="E249" s="152" t="s">
        <v>32</v>
      </c>
      <c r="F249" s="153" t="s">
        <v>190</v>
      </c>
      <c r="H249" s="152" t="s">
        <v>32</v>
      </c>
      <c r="I249" s="154"/>
      <c r="L249" s="150"/>
      <c r="M249" s="155"/>
      <c r="T249" s="156"/>
      <c r="AT249" s="152" t="s">
        <v>189</v>
      </c>
      <c r="AU249" s="152" t="s">
        <v>88</v>
      </c>
      <c r="AV249" s="12" t="s">
        <v>86</v>
      </c>
      <c r="AW249" s="12" t="s">
        <v>41</v>
      </c>
      <c r="AX249" s="12" t="s">
        <v>79</v>
      </c>
      <c r="AY249" s="152" t="s">
        <v>178</v>
      </c>
    </row>
    <row r="250" spans="2:65" s="12" customFormat="1" ht="10.199999999999999">
      <c r="B250" s="150"/>
      <c r="D250" s="151" t="s">
        <v>189</v>
      </c>
      <c r="E250" s="152" t="s">
        <v>32</v>
      </c>
      <c r="F250" s="153" t="s">
        <v>4394</v>
      </c>
      <c r="H250" s="152" t="s">
        <v>32</v>
      </c>
      <c r="I250" s="154"/>
      <c r="L250" s="150"/>
      <c r="M250" s="155"/>
      <c r="T250" s="156"/>
      <c r="AT250" s="152" t="s">
        <v>189</v>
      </c>
      <c r="AU250" s="152" t="s">
        <v>88</v>
      </c>
      <c r="AV250" s="12" t="s">
        <v>86</v>
      </c>
      <c r="AW250" s="12" t="s">
        <v>41</v>
      </c>
      <c r="AX250" s="12" t="s">
        <v>79</v>
      </c>
      <c r="AY250" s="152" t="s">
        <v>178</v>
      </c>
    </row>
    <row r="251" spans="2:65" s="12" customFormat="1" ht="10.199999999999999">
      <c r="B251" s="150"/>
      <c r="D251" s="151" t="s">
        <v>189</v>
      </c>
      <c r="E251" s="152" t="s">
        <v>32</v>
      </c>
      <c r="F251" s="153" t="s">
        <v>280</v>
      </c>
      <c r="H251" s="152" t="s">
        <v>32</v>
      </c>
      <c r="I251" s="154"/>
      <c r="L251" s="150"/>
      <c r="M251" s="155"/>
      <c r="T251" s="156"/>
      <c r="AT251" s="152" t="s">
        <v>189</v>
      </c>
      <c r="AU251" s="152" t="s">
        <v>88</v>
      </c>
      <c r="AV251" s="12" t="s">
        <v>86</v>
      </c>
      <c r="AW251" s="12" t="s">
        <v>41</v>
      </c>
      <c r="AX251" s="12" t="s">
        <v>79</v>
      </c>
      <c r="AY251" s="152" t="s">
        <v>178</v>
      </c>
    </row>
    <row r="252" spans="2:65" s="12" customFormat="1" ht="20.399999999999999">
      <c r="B252" s="150"/>
      <c r="D252" s="151" t="s">
        <v>189</v>
      </c>
      <c r="E252" s="152" t="s">
        <v>32</v>
      </c>
      <c r="F252" s="153" t="s">
        <v>4472</v>
      </c>
      <c r="H252" s="152" t="s">
        <v>32</v>
      </c>
      <c r="I252" s="154"/>
      <c r="L252" s="150"/>
      <c r="M252" s="155"/>
      <c r="T252" s="156"/>
      <c r="AT252" s="152" t="s">
        <v>189</v>
      </c>
      <c r="AU252" s="152" t="s">
        <v>88</v>
      </c>
      <c r="AV252" s="12" t="s">
        <v>86</v>
      </c>
      <c r="AW252" s="12" t="s">
        <v>41</v>
      </c>
      <c r="AX252" s="12" t="s">
        <v>79</v>
      </c>
      <c r="AY252" s="152" t="s">
        <v>178</v>
      </c>
    </row>
    <row r="253" spans="2:65" s="12" customFormat="1" ht="30.6">
      <c r="B253" s="150"/>
      <c r="D253" s="151" t="s">
        <v>189</v>
      </c>
      <c r="E253" s="152" t="s">
        <v>32</v>
      </c>
      <c r="F253" s="153" t="s">
        <v>4473</v>
      </c>
      <c r="H253" s="152" t="s">
        <v>32</v>
      </c>
      <c r="I253" s="154"/>
      <c r="L253" s="150"/>
      <c r="M253" s="155"/>
      <c r="T253" s="156"/>
      <c r="AT253" s="152" t="s">
        <v>189</v>
      </c>
      <c r="AU253" s="152" t="s">
        <v>88</v>
      </c>
      <c r="AV253" s="12" t="s">
        <v>86</v>
      </c>
      <c r="AW253" s="12" t="s">
        <v>41</v>
      </c>
      <c r="AX253" s="12" t="s">
        <v>79</v>
      </c>
      <c r="AY253" s="152" t="s">
        <v>178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4474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3" customFormat="1" ht="10.199999999999999">
      <c r="B255" s="157"/>
      <c r="D255" s="151" t="s">
        <v>189</v>
      </c>
      <c r="E255" s="158" t="s">
        <v>32</v>
      </c>
      <c r="F255" s="159" t="s">
        <v>4483</v>
      </c>
      <c r="H255" s="160">
        <v>296.12</v>
      </c>
      <c r="I255" s="161"/>
      <c r="L255" s="157"/>
      <c r="M255" s="162"/>
      <c r="T255" s="163"/>
      <c r="AT255" s="158" t="s">
        <v>189</v>
      </c>
      <c r="AU255" s="158" t="s">
        <v>88</v>
      </c>
      <c r="AV255" s="13" t="s">
        <v>88</v>
      </c>
      <c r="AW255" s="13" t="s">
        <v>41</v>
      </c>
      <c r="AX255" s="13" t="s">
        <v>79</v>
      </c>
      <c r="AY255" s="158" t="s">
        <v>178</v>
      </c>
    </row>
    <row r="256" spans="2:65" s="13" customFormat="1" ht="10.199999999999999">
      <c r="B256" s="157"/>
      <c r="D256" s="151" t="s">
        <v>189</v>
      </c>
      <c r="E256" s="158" t="s">
        <v>32</v>
      </c>
      <c r="F256" s="159" t="s">
        <v>4484</v>
      </c>
      <c r="H256" s="160">
        <v>11.88</v>
      </c>
      <c r="I256" s="161"/>
      <c r="L256" s="157"/>
      <c r="M256" s="162"/>
      <c r="T256" s="163"/>
      <c r="AT256" s="158" t="s">
        <v>189</v>
      </c>
      <c r="AU256" s="158" t="s">
        <v>88</v>
      </c>
      <c r="AV256" s="13" t="s">
        <v>88</v>
      </c>
      <c r="AW256" s="13" t="s">
        <v>41</v>
      </c>
      <c r="AX256" s="13" t="s">
        <v>79</v>
      </c>
      <c r="AY256" s="158" t="s">
        <v>178</v>
      </c>
    </row>
    <row r="257" spans="2:65" s="13" customFormat="1" ht="10.199999999999999">
      <c r="B257" s="157"/>
      <c r="D257" s="151" t="s">
        <v>189</v>
      </c>
      <c r="E257" s="158" t="s">
        <v>32</v>
      </c>
      <c r="F257" s="159" t="s">
        <v>4485</v>
      </c>
      <c r="H257" s="160">
        <v>101.42</v>
      </c>
      <c r="I257" s="161"/>
      <c r="L257" s="157"/>
      <c r="M257" s="162"/>
      <c r="T257" s="163"/>
      <c r="AT257" s="158" t="s">
        <v>189</v>
      </c>
      <c r="AU257" s="158" t="s">
        <v>88</v>
      </c>
      <c r="AV257" s="13" t="s">
        <v>88</v>
      </c>
      <c r="AW257" s="13" t="s">
        <v>41</v>
      </c>
      <c r="AX257" s="13" t="s">
        <v>79</v>
      </c>
      <c r="AY257" s="158" t="s">
        <v>178</v>
      </c>
    </row>
    <row r="258" spans="2:65" s="13" customFormat="1" ht="20.399999999999999">
      <c r="B258" s="157"/>
      <c r="D258" s="151" t="s">
        <v>189</v>
      </c>
      <c r="E258" s="158" t="s">
        <v>32</v>
      </c>
      <c r="F258" s="159" t="s">
        <v>4486</v>
      </c>
      <c r="H258" s="160">
        <v>-100.30800000000001</v>
      </c>
      <c r="I258" s="161"/>
      <c r="L258" s="157"/>
      <c r="M258" s="162"/>
      <c r="T258" s="163"/>
      <c r="AT258" s="158" t="s">
        <v>189</v>
      </c>
      <c r="AU258" s="158" t="s">
        <v>88</v>
      </c>
      <c r="AV258" s="13" t="s">
        <v>88</v>
      </c>
      <c r="AW258" s="13" t="s">
        <v>41</v>
      </c>
      <c r="AX258" s="13" t="s">
        <v>79</v>
      </c>
      <c r="AY258" s="158" t="s">
        <v>178</v>
      </c>
    </row>
    <row r="259" spans="2:65" s="14" customFormat="1" ht="10.199999999999999">
      <c r="B259" s="164"/>
      <c r="D259" s="151" t="s">
        <v>189</v>
      </c>
      <c r="E259" s="165" t="s">
        <v>32</v>
      </c>
      <c r="F259" s="166" t="s">
        <v>192</v>
      </c>
      <c r="H259" s="167">
        <v>309.11200000000002</v>
      </c>
      <c r="I259" s="168"/>
      <c r="L259" s="164"/>
      <c r="M259" s="169"/>
      <c r="T259" s="170"/>
      <c r="AT259" s="165" t="s">
        <v>189</v>
      </c>
      <c r="AU259" s="165" t="s">
        <v>88</v>
      </c>
      <c r="AV259" s="14" t="s">
        <v>185</v>
      </c>
      <c r="AW259" s="14" t="s">
        <v>41</v>
      </c>
      <c r="AX259" s="14" t="s">
        <v>86</v>
      </c>
      <c r="AY259" s="165" t="s">
        <v>178</v>
      </c>
    </row>
    <row r="260" spans="2:65" s="1" customFormat="1" ht="55.5" customHeight="1">
      <c r="B260" s="34"/>
      <c r="C260" s="133" t="s">
        <v>310</v>
      </c>
      <c r="D260" s="133" t="s">
        <v>180</v>
      </c>
      <c r="E260" s="134" t="s">
        <v>4487</v>
      </c>
      <c r="F260" s="135" t="s">
        <v>4488</v>
      </c>
      <c r="G260" s="136" t="s">
        <v>277</v>
      </c>
      <c r="H260" s="137">
        <v>123.645</v>
      </c>
      <c r="I260" s="138"/>
      <c r="J260" s="139">
        <f>ROUND(I260*H260,2)</f>
        <v>0</v>
      </c>
      <c r="K260" s="135" t="s">
        <v>184</v>
      </c>
      <c r="L260" s="34"/>
      <c r="M260" s="140" t="s">
        <v>32</v>
      </c>
      <c r="N260" s="141" t="s">
        <v>50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185</v>
      </c>
      <c r="AT260" s="144" t="s">
        <v>180</v>
      </c>
      <c r="AU260" s="144" t="s">
        <v>88</v>
      </c>
      <c r="AY260" s="18" t="s">
        <v>178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86</v>
      </c>
      <c r="BK260" s="145">
        <f>ROUND(I260*H260,2)</f>
        <v>0</v>
      </c>
      <c r="BL260" s="18" t="s">
        <v>185</v>
      </c>
      <c r="BM260" s="144" t="s">
        <v>4489</v>
      </c>
    </row>
    <row r="261" spans="2:65" s="1" customFormat="1" ht="10.199999999999999">
      <c r="B261" s="34"/>
      <c r="D261" s="146" t="s">
        <v>187</v>
      </c>
      <c r="F261" s="147" t="s">
        <v>4490</v>
      </c>
      <c r="I261" s="148"/>
      <c r="L261" s="34"/>
      <c r="M261" s="149"/>
      <c r="T261" s="55"/>
      <c r="AT261" s="18" t="s">
        <v>187</v>
      </c>
      <c r="AU261" s="18" t="s">
        <v>88</v>
      </c>
    </row>
    <row r="262" spans="2:65" s="12" customFormat="1" ht="10.199999999999999">
      <c r="B262" s="150"/>
      <c r="D262" s="151" t="s">
        <v>189</v>
      </c>
      <c r="E262" s="152" t="s">
        <v>32</v>
      </c>
      <c r="F262" s="153" t="s">
        <v>190</v>
      </c>
      <c r="H262" s="152" t="s">
        <v>32</v>
      </c>
      <c r="I262" s="154"/>
      <c r="L262" s="150"/>
      <c r="M262" s="155"/>
      <c r="T262" s="156"/>
      <c r="AT262" s="152" t="s">
        <v>189</v>
      </c>
      <c r="AU262" s="152" t="s">
        <v>88</v>
      </c>
      <c r="AV262" s="12" t="s">
        <v>86</v>
      </c>
      <c r="AW262" s="12" t="s">
        <v>41</v>
      </c>
      <c r="AX262" s="12" t="s">
        <v>79</v>
      </c>
      <c r="AY262" s="152" t="s">
        <v>178</v>
      </c>
    </row>
    <row r="263" spans="2:65" s="12" customFormat="1" ht="10.199999999999999">
      <c r="B263" s="150"/>
      <c r="D263" s="151" t="s">
        <v>189</v>
      </c>
      <c r="E263" s="152" t="s">
        <v>32</v>
      </c>
      <c r="F263" s="153" t="s">
        <v>4394</v>
      </c>
      <c r="H263" s="152" t="s">
        <v>32</v>
      </c>
      <c r="I263" s="154"/>
      <c r="L263" s="150"/>
      <c r="M263" s="155"/>
      <c r="T263" s="156"/>
      <c r="AT263" s="152" t="s">
        <v>189</v>
      </c>
      <c r="AU263" s="152" t="s">
        <v>88</v>
      </c>
      <c r="AV263" s="12" t="s">
        <v>86</v>
      </c>
      <c r="AW263" s="12" t="s">
        <v>41</v>
      </c>
      <c r="AX263" s="12" t="s">
        <v>79</v>
      </c>
      <c r="AY263" s="152" t="s">
        <v>178</v>
      </c>
    </row>
    <row r="264" spans="2:65" s="12" customFormat="1" ht="10.199999999999999">
      <c r="B264" s="150"/>
      <c r="D264" s="151" t="s">
        <v>189</v>
      </c>
      <c r="E264" s="152" t="s">
        <v>32</v>
      </c>
      <c r="F264" s="153" t="s">
        <v>280</v>
      </c>
      <c r="H264" s="152" t="s">
        <v>32</v>
      </c>
      <c r="I264" s="154"/>
      <c r="L264" s="150"/>
      <c r="M264" s="155"/>
      <c r="T264" s="156"/>
      <c r="AT264" s="152" t="s">
        <v>189</v>
      </c>
      <c r="AU264" s="152" t="s">
        <v>88</v>
      </c>
      <c r="AV264" s="12" t="s">
        <v>86</v>
      </c>
      <c r="AW264" s="12" t="s">
        <v>41</v>
      </c>
      <c r="AX264" s="12" t="s">
        <v>79</v>
      </c>
      <c r="AY264" s="152" t="s">
        <v>178</v>
      </c>
    </row>
    <row r="265" spans="2:65" s="12" customFormat="1" ht="20.399999999999999">
      <c r="B265" s="150"/>
      <c r="D265" s="151" t="s">
        <v>189</v>
      </c>
      <c r="E265" s="152" t="s">
        <v>32</v>
      </c>
      <c r="F265" s="153" t="s">
        <v>4472</v>
      </c>
      <c r="H265" s="152" t="s">
        <v>32</v>
      </c>
      <c r="I265" s="154"/>
      <c r="L265" s="150"/>
      <c r="M265" s="155"/>
      <c r="T265" s="156"/>
      <c r="AT265" s="152" t="s">
        <v>189</v>
      </c>
      <c r="AU265" s="152" t="s">
        <v>88</v>
      </c>
      <c r="AV265" s="12" t="s">
        <v>86</v>
      </c>
      <c r="AW265" s="12" t="s">
        <v>41</v>
      </c>
      <c r="AX265" s="12" t="s">
        <v>79</v>
      </c>
      <c r="AY265" s="152" t="s">
        <v>178</v>
      </c>
    </row>
    <row r="266" spans="2:65" s="12" customFormat="1" ht="30.6">
      <c r="B266" s="150"/>
      <c r="D266" s="151" t="s">
        <v>189</v>
      </c>
      <c r="E266" s="152" t="s">
        <v>32</v>
      </c>
      <c r="F266" s="153" t="s">
        <v>4473</v>
      </c>
      <c r="H266" s="152" t="s">
        <v>32</v>
      </c>
      <c r="I266" s="154"/>
      <c r="L266" s="150"/>
      <c r="M266" s="155"/>
      <c r="T266" s="156"/>
      <c r="AT266" s="152" t="s">
        <v>189</v>
      </c>
      <c r="AU266" s="152" t="s">
        <v>88</v>
      </c>
      <c r="AV266" s="12" t="s">
        <v>86</v>
      </c>
      <c r="AW266" s="12" t="s">
        <v>41</v>
      </c>
      <c r="AX266" s="12" t="s">
        <v>79</v>
      </c>
      <c r="AY266" s="152" t="s">
        <v>178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4474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3" customFormat="1" ht="10.199999999999999">
      <c r="B268" s="157"/>
      <c r="D268" s="151" t="s">
        <v>189</v>
      </c>
      <c r="E268" s="158" t="s">
        <v>32</v>
      </c>
      <c r="F268" s="159" t="s">
        <v>4491</v>
      </c>
      <c r="H268" s="160">
        <v>118.44799999999999</v>
      </c>
      <c r="I268" s="161"/>
      <c r="L268" s="157"/>
      <c r="M268" s="162"/>
      <c r="T268" s="163"/>
      <c r="AT268" s="158" t="s">
        <v>189</v>
      </c>
      <c r="AU268" s="158" t="s">
        <v>88</v>
      </c>
      <c r="AV268" s="13" t="s">
        <v>88</v>
      </c>
      <c r="AW268" s="13" t="s">
        <v>41</v>
      </c>
      <c r="AX268" s="13" t="s">
        <v>79</v>
      </c>
      <c r="AY268" s="158" t="s">
        <v>178</v>
      </c>
    </row>
    <row r="269" spans="2:65" s="13" customFormat="1" ht="10.199999999999999">
      <c r="B269" s="157"/>
      <c r="D269" s="151" t="s">
        <v>189</v>
      </c>
      <c r="E269" s="158" t="s">
        <v>32</v>
      </c>
      <c r="F269" s="159" t="s">
        <v>4492</v>
      </c>
      <c r="H269" s="160">
        <v>4.7519999999999998</v>
      </c>
      <c r="I269" s="161"/>
      <c r="L269" s="157"/>
      <c r="M269" s="162"/>
      <c r="T269" s="163"/>
      <c r="AT269" s="158" t="s">
        <v>189</v>
      </c>
      <c r="AU269" s="158" t="s">
        <v>88</v>
      </c>
      <c r="AV269" s="13" t="s">
        <v>88</v>
      </c>
      <c r="AW269" s="13" t="s">
        <v>41</v>
      </c>
      <c r="AX269" s="13" t="s">
        <v>79</v>
      </c>
      <c r="AY269" s="158" t="s">
        <v>178</v>
      </c>
    </row>
    <row r="270" spans="2:65" s="13" customFormat="1" ht="10.199999999999999">
      <c r="B270" s="157"/>
      <c r="D270" s="151" t="s">
        <v>189</v>
      </c>
      <c r="E270" s="158" t="s">
        <v>32</v>
      </c>
      <c r="F270" s="159" t="s">
        <v>4493</v>
      </c>
      <c r="H270" s="160">
        <v>40.567999999999998</v>
      </c>
      <c r="I270" s="161"/>
      <c r="L270" s="157"/>
      <c r="M270" s="162"/>
      <c r="T270" s="163"/>
      <c r="AT270" s="158" t="s">
        <v>189</v>
      </c>
      <c r="AU270" s="158" t="s">
        <v>88</v>
      </c>
      <c r="AV270" s="13" t="s">
        <v>88</v>
      </c>
      <c r="AW270" s="13" t="s">
        <v>41</v>
      </c>
      <c r="AX270" s="13" t="s">
        <v>79</v>
      </c>
      <c r="AY270" s="158" t="s">
        <v>178</v>
      </c>
    </row>
    <row r="271" spans="2:65" s="13" customFormat="1" ht="20.399999999999999">
      <c r="B271" s="157"/>
      <c r="D271" s="151" t="s">
        <v>189</v>
      </c>
      <c r="E271" s="158" t="s">
        <v>32</v>
      </c>
      <c r="F271" s="159" t="s">
        <v>4494</v>
      </c>
      <c r="H271" s="160">
        <v>-40.122999999999998</v>
      </c>
      <c r="I271" s="161"/>
      <c r="L271" s="157"/>
      <c r="M271" s="162"/>
      <c r="T271" s="163"/>
      <c r="AT271" s="158" t="s">
        <v>189</v>
      </c>
      <c r="AU271" s="158" t="s">
        <v>88</v>
      </c>
      <c r="AV271" s="13" t="s">
        <v>88</v>
      </c>
      <c r="AW271" s="13" t="s">
        <v>41</v>
      </c>
      <c r="AX271" s="13" t="s">
        <v>79</v>
      </c>
      <c r="AY271" s="158" t="s">
        <v>178</v>
      </c>
    </row>
    <row r="272" spans="2:65" s="14" customFormat="1" ht="10.199999999999999">
      <c r="B272" s="164"/>
      <c r="D272" s="151" t="s">
        <v>189</v>
      </c>
      <c r="E272" s="165" t="s">
        <v>32</v>
      </c>
      <c r="F272" s="166" t="s">
        <v>192</v>
      </c>
      <c r="H272" s="167">
        <v>123.645</v>
      </c>
      <c r="I272" s="168"/>
      <c r="L272" s="164"/>
      <c r="M272" s="169"/>
      <c r="T272" s="170"/>
      <c r="AT272" s="165" t="s">
        <v>189</v>
      </c>
      <c r="AU272" s="165" t="s">
        <v>88</v>
      </c>
      <c r="AV272" s="14" t="s">
        <v>185</v>
      </c>
      <c r="AW272" s="14" t="s">
        <v>41</v>
      </c>
      <c r="AX272" s="14" t="s">
        <v>86</v>
      </c>
      <c r="AY272" s="165" t="s">
        <v>178</v>
      </c>
    </row>
    <row r="273" spans="2:65" s="1" customFormat="1" ht="37.799999999999997" customHeight="1">
      <c r="B273" s="34"/>
      <c r="C273" s="133" t="s">
        <v>317</v>
      </c>
      <c r="D273" s="133" t="s">
        <v>180</v>
      </c>
      <c r="E273" s="134" t="s">
        <v>301</v>
      </c>
      <c r="F273" s="135" t="s">
        <v>302</v>
      </c>
      <c r="G273" s="136" t="s">
        <v>277</v>
      </c>
      <c r="H273" s="137">
        <v>238.62799999999999</v>
      </c>
      <c r="I273" s="138"/>
      <c r="J273" s="139">
        <f>ROUND(I273*H273,2)</f>
        <v>0</v>
      </c>
      <c r="K273" s="135" t="s">
        <v>184</v>
      </c>
      <c r="L273" s="34"/>
      <c r="M273" s="140" t="s">
        <v>32</v>
      </c>
      <c r="N273" s="141" t="s">
        <v>50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185</v>
      </c>
      <c r="AT273" s="144" t="s">
        <v>180</v>
      </c>
      <c r="AU273" s="144" t="s">
        <v>88</v>
      </c>
      <c r="AY273" s="18" t="s">
        <v>178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86</v>
      </c>
      <c r="BK273" s="145">
        <f>ROUND(I273*H273,2)</f>
        <v>0</v>
      </c>
      <c r="BL273" s="18" t="s">
        <v>185</v>
      </c>
      <c r="BM273" s="144" t="s">
        <v>4495</v>
      </c>
    </row>
    <row r="274" spans="2:65" s="1" customFormat="1" ht="10.199999999999999">
      <c r="B274" s="34"/>
      <c r="D274" s="146" t="s">
        <v>187</v>
      </c>
      <c r="F274" s="147" t="s">
        <v>304</v>
      </c>
      <c r="I274" s="148"/>
      <c r="L274" s="34"/>
      <c r="M274" s="149"/>
      <c r="T274" s="55"/>
      <c r="AT274" s="18" t="s">
        <v>187</v>
      </c>
      <c r="AU274" s="18" t="s">
        <v>88</v>
      </c>
    </row>
    <row r="275" spans="2:65" s="12" customFormat="1" ht="10.199999999999999">
      <c r="B275" s="150"/>
      <c r="D275" s="151" t="s">
        <v>189</v>
      </c>
      <c r="E275" s="152" t="s">
        <v>32</v>
      </c>
      <c r="F275" s="153" t="s">
        <v>190</v>
      </c>
      <c r="H275" s="152" t="s">
        <v>32</v>
      </c>
      <c r="I275" s="154"/>
      <c r="L275" s="150"/>
      <c r="M275" s="155"/>
      <c r="T275" s="156"/>
      <c r="AT275" s="152" t="s">
        <v>189</v>
      </c>
      <c r="AU275" s="152" t="s">
        <v>88</v>
      </c>
      <c r="AV275" s="12" t="s">
        <v>86</v>
      </c>
      <c r="AW275" s="12" t="s">
        <v>41</v>
      </c>
      <c r="AX275" s="12" t="s">
        <v>79</v>
      </c>
      <c r="AY275" s="152" t="s">
        <v>178</v>
      </c>
    </row>
    <row r="276" spans="2:65" s="12" customFormat="1" ht="10.199999999999999">
      <c r="B276" s="150"/>
      <c r="D276" s="151" t="s">
        <v>189</v>
      </c>
      <c r="E276" s="152" t="s">
        <v>32</v>
      </c>
      <c r="F276" s="153" t="s">
        <v>4394</v>
      </c>
      <c r="H276" s="152" t="s">
        <v>32</v>
      </c>
      <c r="I276" s="154"/>
      <c r="L276" s="150"/>
      <c r="M276" s="155"/>
      <c r="T276" s="156"/>
      <c r="AT276" s="152" t="s">
        <v>189</v>
      </c>
      <c r="AU276" s="152" t="s">
        <v>88</v>
      </c>
      <c r="AV276" s="12" t="s">
        <v>86</v>
      </c>
      <c r="AW276" s="12" t="s">
        <v>41</v>
      </c>
      <c r="AX276" s="12" t="s">
        <v>79</v>
      </c>
      <c r="AY276" s="152" t="s">
        <v>178</v>
      </c>
    </row>
    <row r="277" spans="2:65" s="12" customFormat="1" ht="10.199999999999999">
      <c r="B277" s="150"/>
      <c r="D277" s="151" t="s">
        <v>189</v>
      </c>
      <c r="E277" s="152" t="s">
        <v>32</v>
      </c>
      <c r="F277" s="153" t="s">
        <v>206</v>
      </c>
      <c r="H277" s="152" t="s">
        <v>32</v>
      </c>
      <c r="I277" s="154"/>
      <c r="L277" s="150"/>
      <c r="M277" s="155"/>
      <c r="T277" s="156"/>
      <c r="AT277" s="152" t="s">
        <v>189</v>
      </c>
      <c r="AU277" s="152" t="s">
        <v>88</v>
      </c>
      <c r="AV277" s="12" t="s">
        <v>86</v>
      </c>
      <c r="AW277" s="12" t="s">
        <v>41</v>
      </c>
      <c r="AX277" s="12" t="s">
        <v>79</v>
      </c>
      <c r="AY277" s="152" t="s">
        <v>178</v>
      </c>
    </row>
    <row r="278" spans="2:65" s="12" customFormat="1" ht="10.199999999999999">
      <c r="B278" s="150"/>
      <c r="D278" s="151" t="s">
        <v>189</v>
      </c>
      <c r="E278" s="152" t="s">
        <v>32</v>
      </c>
      <c r="F278" s="153" t="s">
        <v>4435</v>
      </c>
      <c r="H278" s="152" t="s">
        <v>32</v>
      </c>
      <c r="I278" s="154"/>
      <c r="L278" s="150"/>
      <c r="M278" s="155"/>
      <c r="T278" s="156"/>
      <c r="AT278" s="152" t="s">
        <v>189</v>
      </c>
      <c r="AU278" s="152" t="s">
        <v>88</v>
      </c>
      <c r="AV278" s="12" t="s">
        <v>86</v>
      </c>
      <c r="AW278" s="12" t="s">
        <v>41</v>
      </c>
      <c r="AX278" s="12" t="s">
        <v>79</v>
      </c>
      <c r="AY278" s="152" t="s">
        <v>178</v>
      </c>
    </row>
    <row r="279" spans="2:65" s="13" customFormat="1" ht="10.199999999999999">
      <c r="B279" s="157"/>
      <c r="D279" s="151" t="s">
        <v>189</v>
      </c>
      <c r="E279" s="158" t="s">
        <v>32</v>
      </c>
      <c r="F279" s="159" t="s">
        <v>4496</v>
      </c>
      <c r="H279" s="160">
        <v>3.0419999999999998</v>
      </c>
      <c r="I279" s="161"/>
      <c r="L279" s="157"/>
      <c r="M279" s="162"/>
      <c r="T279" s="163"/>
      <c r="AT279" s="158" t="s">
        <v>189</v>
      </c>
      <c r="AU279" s="158" t="s">
        <v>88</v>
      </c>
      <c r="AV279" s="13" t="s">
        <v>88</v>
      </c>
      <c r="AW279" s="13" t="s">
        <v>41</v>
      </c>
      <c r="AX279" s="13" t="s">
        <v>79</v>
      </c>
      <c r="AY279" s="158" t="s">
        <v>178</v>
      </c>
    </row>
    <row r="280" spans="2:65" s="13" customFormat="1" ht="10.199999999999999">
      <c r="B280" s="157"/>
      <c r="D280" s="151" t="s">
        <v>189</v>
      </c>
      <c r="E280" s="158" t="s">
        <v>32</v>
      </c>
      <c r="F280" s="159" t="s">
        <v>4497</v>
      </c>
      <c r="H280" s="160">
        <v>3.9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79</v>
      </c>
      <c r="AY280" s="158" t="s">
        <v>178</v>
      </c>
    </row>
    <row r="281" spans="2:65" s="12" customFormat="1" ht="10.199999999999999">
      <c r="B281" s="150"/>
      <c r="D281" s="151" t="s">
        <v>189</v>
      </c>
      <c r="E281" s="152" t="s">
        <v>32</v>
      </c>
      <c r="F281" s="153" t="s">
        <v>4417</v>
      </c>
      <c r="H281" s="152" t="s">
        <v>32</v>
      </c>
      <c r="I281" s="154"/>
      <c r="L281" s="150"/>
      <c r="M281" s="155"/>
      <c r="T281" s="156"/>
      <c r="AT281" s="152" t="s">
        <v>189</v>
      </c>
      <c r="AU281" s="152" t="s">
        <v>88</v>
      </c>
      <c r="AV281" s="12" t="s">
        <v>86</v>
      </c>
      <c r="AW281" s="12" t="s">
        <v>41</v>
      </c>
      <c r="AX281" s="12" t="s">
        <v>79</v>
      </c>
      <c r="AY281" s="152" t="s">
        <v>178</v>
      </c>
    </row>
    <row r="282" spans="2:65" s="13" customFormat="1" ht="10.199999999999999">
      <c r="B282" s="157"/>
      <c r="D282" s="151" t="s">
        <v>189</v>
      </c>
      <c r="E282" s="158" t="s">
        <v>32</v>
      </c>
      <c r="F282" s="159" t="s">
        <v>4498</v>
      </c>
      <c r="H282" s="160">
        <v>2.2879999999999998</v>
      </c>
      <c r="I282" s="161"/>
      <c r="L282" s="157"/>
      <c r="M282" s="162"/>
      <c r="T282" s="163"/>
      <c r="AT282" s="158" t="s">
        <v>189</v>
      </c>
      <c r="AU282" s="158" t="s">
        <v>88</v>
      </c>
      <c r="AV282" s="13" t="s">
        <v>88</v>
      </c>
      <c r="AW282" s="13" t="s">
        <v>41</v>
      </c>
      <c r="AX282" s="13" t="s">
        <v>79</v>
      </c>
      <c r="AY282" s="158" t="s">
        <v>178</v>
      </c>
    </row>
    <row r="283" spans="2:65" s="13" customFormat="1" ht="10.199999999999999">
      <c r="B283" s="157"/>
      <c r="D283" s="151" t="s">
        <v>189</v>
      </c>
      <c r="E283" s="158" t="s">
        <v>32</v>
      </c>
      <c r="F283" s="159" t="s">
        <v>4499</v>
      </c>
      <c r="H283" s="160">
        <v>2.2879999999999998</v>
      </c>
      <c r="I283" s="161"/>
      <c r="L283" s="157"/>
      <c r="M283" s="162"/>
      <c r="T283" s="163"/>
      <c r="AT283" s="158" t="s">
        <v>189</v>
      </c>
      <c r="AU283" s="158" t="s">
        <v>88</v>
      </c>
      <c r="AV283" s="13" t="s">
        <v>88</v>
      </c>
      <c r="AW283" s="13" t="s">
        <v>41</v>
      </c>
      <c r="AX283" s="13" t="s">
        <v>79</v>
      </c>
      <c r="AY283" s="158" t="s">
        <v>178</v>
      </c>
    </row>
    <row r="284" spans="2:65" s="12" customFormat="1" ht="10.199999999999999">
      <c r="B284" s="150"/>
      <c r="D284" s="151" t="s">
        <v>189</v>
      </c>
      <c r="E284" s="152" t="s">
        <v>32</v>
      </c>
      <c r="F284" s="153" t="s">
        <v>4417</v>
      </c>
      <c r="H284" s="152" t="s">
        <v>32</v>
      </c>
      <c r="I284" s="154"/>
      <c r="L284" s="150"/>
      <c r="M284" s="155"/>
      <c r="T284" s="156"/>
      <c r="AT284" s="152" t="s">
        <v>189</v>
      </c>
      <c r="AU284" s="152" t="s">
        <v>88</v>
      </c>
      <c r="AV284" s="12" t="s">
        <v>86</v>
      </c>
      <c r="AW284" s="12" t="s">
        <v>41</v>
      </c>
      <c r="AX284" s="12" t="s">
        <v>79</v>
      </c>
      <c r="AY284" s="152" t="s">
        <v>178</v>
      </c>
    </row>
    <row r="285" spans="2:65" s="13" customFormat="1" ht="10.199999999999999">
      <c r="B285" s="157"/>
      <c r="D285" s="151" t="s">
        <v>189</v>
      </c>
      <c r="E285" s="158" t="s">
        <v>32</v>
      </c>
      <c r="F285" s="159" t="s">
        <v>4500</v>
      </c>
      <c r="H285" s="160">
        <v>1.95</v>
      </c>
      <c r="I285" s="161"/>
      <c r="L285" s="157"/>
      <c r="M285" s="162"/>
      <c r="T285" s="163"/>
      <c r="AT285" s="158" t="s">
        <v>189</v>
      </c>
      <c r="AU285" s="158" t="s">
        <v>88</v>
      </c>
      <c r="AV285" s="13" t="s">
        <v>88</v>
      </c>
      <c r="AW285" s="13" t="s">
        <v>41</v>
      </c>
      <c r="AX285" s="13" t="s">
        <v>79</v>
      </c>
      <c r="AY285" s="158" t="s">
        <v>178</v>
      </c>
    </row>
    <row r="286" spans="2:65" s="12" customFormat="1" ht="10.199999999999999">
      <c r="B286" s="150"/>
      <c r="D286" s="151" t="s">
        <v>189</v>
      </c>
      <c r="E286" s="152" t="s">
        <v>32</v>
      </c>
      <c r="F286" s="153" t="s">
        <v>1320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3" customFormat="1" ht="10.199999999999999">
      <c r="B287" s="157"/>
      <c r="D287" s="151" t="s">
        <v>189</v>
      </c>
      <c r="E287" s="158" t="s">
        <v>32</v>
      </c>
      <c r="F287" s="159" t="s">
        <v>4501</v>
      </c>
      <c r="H287" s="160">
        <v>4.5759999999999996</v>
      </c>
      <c r="I287" s="161"/>
      <c r="L287" s="157"/>
      <c r="M287" s="162"/>
      <c r="T287" s="163"/>
      <c r="AT287" s="158" t="s">
        <v>189</v>
      </c>
      <c r="AU287" s="158" t="s">
        <v>88</v>
      </c>
      <c r="AV287" s="13" t="s">
        <v>88</v>
      </c>
      <c r="AW287" s="13" t="s">
        <v>41</v>
      </c>
      <c r="AX287" s="13" t="s">
        <v>79</v>
      </c>
      <c r="AY287" s="158" t="s">
        <v>178</v>
      </c>
    </row>
    <row r="288" spans="2:65" s="13" customFormat="1" ht="10.199999999999999">
      <c r="B288" s="157"/>
      <c r="D288" s="151" t="s">
        <v>189</v>
      </c>
      <c r="E288" s="158" t="s">
        <v>32</v>
      </c>
      <c r="F288" s="159" t="s">
        <v>4502</v>
      </c>
      <c r="H288" s="160">
        <v>6.8639999999999999</v>
      </c>
      <c r="I288" s="161"/>
      <c r="L288" s="157"/>
      <c r="M288" s="162"/>
      <c r="T288" s="163"/>
      <c r="AT288" s="158" t="s">
        <v>189</v>
      </c>
      <c r="AU288" s="158" t="s">
        <v>88</v>
      </c>
      <c r="AV288" s="13" t="s">
        <v>88</v>
      </c>
      <c r="AW288" s="13" t="s">
        <v>41</v>
      </c>
      <c r="AX288" s="13" t="s">
        <v>79</v>
      </c>
      <c r="AY288" s="158" t="s">
        <v>178</v>
      </c>
    </row>
    <row r="289" spans="2:51" s="13" customFormat="1" ht="10.199999999999999">
      <c r="B289" s="157"/>
      <c r="D289" s="151" t="s">
        <v>189</v>
      </c>
      <c r="E289" s="158" t="s">
        <v>32</v>
      </c>
      <c r="F289" s="159" t="s">
        <v>4503</v>
      </c>
      <c r="H289" s="160">
        <v>6.0839999999999996</v>
      </c>
      <c r="I289" s="161"/>
      <c r="L289" s="157"/>
      <c r="M289" s="162"/>
      <c r="T289" s="163"/>
      <c r="AT289" s="158" t="s">
        <v>189</v>
      </c>
      <c r="AU289" s="158" t="s">
        <v>88</v>
      </c>
      <c r="AV289" s="13" t="s">
        <v>88</v>
      </c>
      <c r="AW289" s="13" t="s">
        <v>41</v>
      </c>
      <c r="AX289" s="13" t="s">
        <v>79</v>
      </c>
      <c r="AY289" s="158" t="s">
        <v>178</v>
      </c>
    </row>
    <row r="290" spans="2:51" s="13" customFormat="1" ht="10.199999999999999">
      <c r="B290" s="157"/>
      <c r="D290" s="151" t="s">
        <v>189</v>
      </c>
      <c r="E290" s="158" t="s">
        <v>32</v>
      </c>
      <c r="F290" s="159" t="s">
        <v>4504</v>
      </c>
      <c r="H290" s="160">
        <v>7.8</v>
      </c>
      <c r="I290" s="161"/>
      <c r="L290" s="157"/>
      <c r="M290" s="162"/>
      <c r="T290" s="163"/>
      <c r="AT290" s="158" t="s">
        <v>189</v>
      </c>
      <c r="AU290" s="158" t="s">
        <v>88</v>
      </c>
      <c r="AV290" s="13" t="s">
        <v>88</v>
      </c>
      <c r="AW290" s="13" t="s">
        <v>41</v>
      </c>
      <c r="AX290" s="13" t="s">
        <v>79</v>
      </c>
      <c r="AY290" s="158" t="s">
        <v>178</v>
      </c>
    </row>
    <row r="291" spans="2:51" s="12" customFormat="1" ht="10.199999999999999">
      <c r="B291" s="150"/>
      <c r="D291" s="151" t="s">
        <v>189</v>
      </c>
      <c r="E291" s="152" t="s">
        <v>32</v>
      </c>
      <c r="F291" s="153" t="s">
        <v>1322</v>
      </c>
      <c r="H291" s="152" t="s">
        <v>32</v>
      </c>
      <c r="I291" s="154"/>
      <c r="L291" s="150"/>
      <c r="M291" s="155"/>
      <c r="T291" s="156"/>
      <c r="AT291" s="152" t="s">
        <v>189</v>
      </c>
      <c r="AU291" s="152" t="s">
        <v>88</v>
      </c>
      <c r="AV291" s="12" t="s">
        <v>86</v>
      </c>
      <c r="AW291" s="12" t="s">
        <v>41</v>
      </c>
      <c r="AX291" s="12" t="s">
        <v>79</v>
      </c>
      <c r="AY291" s="152" t="s">
        <v>178</v>
      </c>
    </row>
    <row r="292" spans="2:51" s="13" customFormat="1" ht="10.199999999999999">
      <c r="B292" s="157"/>
      <c r="D292" s="151" t="s">
        <v>189</v>
      </c>
      <c r="E292" s="158" t="s">
        <v>32</v>
      </c>
      <c r="F292" s="159" t="s">
        <v>4505</v>
      </c>
      <c r="H292" s="160">
        <v>5.85</v>
      </c>
      <c r="I292" s="161"/>
      <c r="L292" s="157"/>
      <c r="M292" s="162"/>
      <c r="T292" s="163"/>
      <c r="AT292" s="158" t="s">
        <v>189</v>
      </c>
      <c r="AU292" s="158" t="s">
        <v>88</v>
      </c>
      <c r="AV292" s="13" t="s">
        <v>88</v>
      </c>
      <c r="AW292" s="13" t="s">
        <v>41</v>
      </c>
      <c r="AX292" s="13" t="s">
        <v>79</v>
      </c>
      <c r="AY292" s="158" t="s">
        <v>178</v>
      </c>
    </row>
    <row r="293" spans="2:51" s="12" customFormat="1" ht="10.199999999999999">
      <c r="B293" s="150"/>
      <c r="D293" s="151" t="s">
        <v>189</v>
      </c>
      <c r="E293" s="152" t="s">
        <v>32</v>
      </c>
      <c r="F293" s="153" t="s">
        <v>4422</v>
      </c>
      <c r="H293" s="152" t="s">
        <v>32</v>
      </c>
      <c r="I293" s="154"/>
      <c r="L293" s="150"/>
      <c r="M293" s="155"/>
      <c r="T293" s="156"/>
      <c r="AT293" s="152" t="s">
        <v>189</v>
      </c>
      <c r="AU293" s="152" t="s">
        <v>88</v>
      </c>
      <c r="AV293" s="12" t="s">
        <v>86</v>
      </c>
      <c r="AW293" s="12" t="s">
        <v>41</v>
      </c>
      <c r="AX293" s="12" t="s">
        <v>79</v>
      </c>
      <c r="AY293" s="152" t="s">
        <v>178</v>
      </c>
    </row>
    <row r="294" spans="2:51" s="13" customFormat="1" ht="10.199999999999999">
      <c r="B294" s="157"/>
      <c r="D294" s="151" t="s">
        <v>189</v>
      </c>
      <c r="E294" s="158" t="s">
        <v>32</v>
      </c>
      <c r="F294" s="159" t="s">
        <v>4506</v>
      </c>
      <c r="H294" s="160">
        <v>29.744</v>
      </c>
      <c r="I294" s="161"/>
      <c r="L294" s="157"/>
      <c r="M294" s="162"/>
      <c r="T294" s="163"/>
      <c r="AT294" s="158" t="s">
        <v>189</v>
      </c>
      <c r="AU294" s="158" t="s">
        <v>88</v>
      </c>
      <c r="AV294" s="13" t="s">
        <v>88</v>
      </c>
      <c r="AW294" s="13" t="s">
        <v>41</v>
      </c>
      <c r="AX294" s="13" t="s">
        <v>79</v>
      </c>
      <c r="AY294" s="158" t="s">
        <v>178</v>
      </c>
    </row>
    <row r="295" spans="2:51" s="13" customFormat="1" ht="10.199999999999999">
      <c r="B295" s="157"/>
      <c r="D295" s="151" t="s">
        <v>189</v>
      </c>
      <c r="E295" s="158" t="s">
        <v>32</v>
      </c>
      <c r="F295" s="159" t="s">
        <v>4507</v>
      </c>
      <c r="H295" s="160">
        <v>10.4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79</v>
      </c>
      <c r="AY295" s="158" t="s">
        <v>178</v>
      </c>
    </row>
    <row r="296" spans="2:51" s="13" customFormat="1" ht="10.199999999999999">
      <c r="B296" s="157"/>
      <c r="D296" s="151" t="s">
        <v>189</v>
      </c>
      <c r="E296" s="158" t="s">
        <v>32</v>
      </c>
      <c r="F296" s="159" t="s">
        <v>4508</v>
      </c>
      <c r="H296" s="160">
        <v>29.25</v>
      </c>
      <c r="I296" s="161"/>
      <c r="L296" s="157"/>
      <c r="M296" s="162"/>
      <c r="T296" s="163"/>
      <c r="AT296" s="158" t="s">
        <v>189</v>
      </c>
      <c r="AU296" s="158" t="s">
        <v>88</v>
      </c>
      <c r="AV296" s="13" t="s">
        <v>88</v>
      </c>
      <c r="AW296" s="13" t="s">
        <v>41</v>
      </c>
      <c r="AX296" s="13" t="s">
        <v>79</v>
      </c>
      <c r="AY296" s="158" t="s">
        <v>178</v>
      </c>
    </row>
    <row r="297" spans="2:51" s="12" customFormat="1" ht="10.199999999999999">
      <c r="B297" s="150"/>
      <c r="D297" s="151" t="s">
        <v>189</v>
      </c>
      <c r="E297" s="152" t="s">
        <v>32</v>
      </c>
      <c r="F297" s="153" t="s">
        <v>4425</v>
      </c>
      <c r="H297" s="152" t="s">
        <v>32</v>
      </c>
      <c r="I297" s="154"/>
      <c r="L297" s="150"/>
      <c r="M297" s="155"/>
      <c r="T297" s="156"/>
      <c r="AT297" s="152" t="s">
        <v>189</v>
      </c>
      <c r="AU297" s="152" t="s">
        <v>88</v>
      </c>
      <c r="AV297" s="12" t="s">
        <v>86</v>
      </c>
      <c r="AW297" s="12" t="s">
        <v>41</v>
      </c>
      <c r="AX297" s="12" t="s">
        <v>79</v>
      </c>
      <c r="AY297" s="152" t="s">
        <v>178</v>
      </c>
    </row>
    <row r="298" spans="2:51" s="13" customFormat="1" ht="10.199999999999999">
      <c r="B298" s="157"/>
      <c r="D298" s="151" t="s">
        <v>189</v>
      </c>
      <c r="E298" s="158" t="s">
        <v>32</v>
      </c>
      <c r="F298" s="159" t="s">
        <v>4509</v>
      </c>
      <c r="H298" s="160">
        <v>20.591999999999999</v>
      </c>
      <c r="I298" s="161"/>
      <c r="L298" s="157"/>
      <c r="M298" s="162"/>
      <c r="T298" s="163"/>
      <c r="AT298" s="158" t="s">
        <v>189</v>
      </c>
      <c r="AU298" s="158" t="s">
        <v>88</v>
      </c>
      <c r="AV298" s="13" t="s">
        <v>88</v>
      </c>
      <c r="AW298" s="13" t="s">
        <v>41</v>
      </c>
      <c r="AX298" s="13" t="s">
        <v>79</v>
      </c>
      <c r="AY298" s="158" t="s">
        <v>178</v>
      </c>
    </row>
    <row r="299" spans="2:51" s="13" customFormat="1" ht="10.199999999999999">
      <c r="B299" s="157"/>
      <c r="D299" s="151" t="s">
        <v>189</v>
      </c>
      <c r="E299" s="158" t="s">
        <v>32</v>
      </c>
      <c r="F299" s="159" t="s">
        <v>4510</v>
      </c>
      <c r="H299" s="160">
        <v>9.1519999999999992</v>
      </c>
      <c r="I299" s="161"/>
      <c r="L299" s="157"/>
      <c r="M299" s="162"/>
      <c r="T299" s="163"/>
      <c r="AT299" s="158" t="s">
        <v>189</v>
      </c>
      <c r="AU299" s="158" t="s">
        <v>88</v>
      </c>
      <c r="AV299" s="13" t="s">
        <v>88</v>
      </c>
      <c r="AW299" s="13" t="s">
        <v>41</v>
      </c>
      <c r="AX299" s="13" t="s">
        <v>79</v>
      </c>
      <c r="AY299" s="158" t="s">
        <v>178</v>
      </c>
    </row>
    <row r="300" spans="2:51" s="13" customFormat="1" ht="10.199999999999999">
      <c r="B300" s="157"/>
      <c r="D300" s="151" t="s">
        <v>189</v>
      </c>
      <c r="E300" s="158" t="s">
        <v>32</v>
      </c>
      <c r="F300" s="159" t="s">
        <v>4511</v>
      </c>
      <c r="H300" s="160">
        <v>13.728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79</v>
      </c>
      <c r="AY300" s="158" t="s">
        <v>178</v>
      </c>
    </row>
    <row r="301" spans="2:51" s="13" customFormat="1" ht="10.199999999999999">
      <c r="B301" s="157"/>
      <c r="D301" s="151" t="s">
        <v>189</v>
      </c>
      <c r="E301" s="158" t="s">
        <v>32</v>
      </c>
      <c r="F301" s="159" t="s">
        <v>4512</v>
      </c>
      <c r="H301" s="160">
        <v>13.65</v>
      </c>
      <c r="I301" s="161"/>
      <c r="L301" s="157"/>
      <c r="M301" s="162"/>
      <c r="T301" s="163"/>
      <c r="AT301" s="158" t="s">
        <v>189</v>
      </c>
      <c r="AU301" s="158" t="s">
        <v>88</v>
      </c>
      <c r="AV301" s="13" t="s">
        <v>88</v>
      </c>
      <c r="AW301" s="13" t="s">
        <v>41</v>
      </c>
      <c r="AX301" s="13" t="s">
        <v>79</v>
      </c>
      <c r="AY301" s="158" t="s">
        <v>178</v>
      </c>
    </row>
    <row r="302" spans="2:51" s="12" customFormat="1" ht="10.199999999999999">
      <c r="B302" s="150"/>
      <c r="D302" s="151" t="s">
        <v>189</v>
      </c>
      <c r="E302" s="152" t="s">
        <v>32</v>
      </c>
      <c r="F302" s="153" t="s">
        <v>4429</v>
      </c>
      <c r="H302" s="152" t="s">
        <v>32</v>
      </c>
      <c r="I302" s="154"/>
      <c r="L302" s="150"/>
      <c r="M302" s="155"/>
      <c r="T302" s="156"/>
      <c r="AT302" s="152" t="s">
        <v>189</v>
      </c>
      <c r="AU302" s="152" t="s">
        <v>88</v>
      </c>
      <c r="AV302" s="12" t="s">
        <v>86</v>
      </c>
      <c r="AW302" s="12" t="s">
        <v>41</v>
      </c>
      <c r="AX302" s="12" t="s">
        <v>79</v>
      </c>
      <c r="AY302" s="152" t="s">
        <v>178</v>
      </c>
    </row>
    <row r="303" spans="2:51" s="13" customFormat="1" ht="10.199999999999999">
      <c r="B303" s="157"/>
      <c r="D303" s="151" t="s">
        <v>189</v>
      </c>
      <c r="E303" s="158" t="s">
        <v>32</v>
      </c>
      <c r="F303" s="159" t="s">
        <v>4513</v>
      </c>
      <c r="H303" s="160">
        <v>11.44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41</v>
      </c>
      <c r="AX303" s="13" t="s">
        <v>79</v>
      </c>
      <c r="AY303" s="158" t="s">
        <v>178</v>
      </c>
    </row>
    <row r="304" spans="2:51" s="13" customFormat="1" ht="10.199999999999999">
      <c r="B304" s="157"/>
      <c r="D304" s="151" t="s">
        <v>189</v>
      </c>
      <c r="E304" s="158" t="s">
        <v>32</v>
      </c>
      <c r="F304" s="159" t="s">
        <v>4514</v>
      </c>
      <c r="H304" s="160">
        <v>13.728</v>
      </c>
      <c r="I304" s="161"/>
      <c r="L304" s="157"/>
      <c r="M304" s="162"/>
      <c r="T304" s="163"/>
      <c r="AT304" s="158" t="s">
        <v>189</v>
      </c>
      <c r="AU304" s="158" t="s">
        <v>88</v>
      </c>
      <c r="AV304" s="13" t="s">
        <v>88</v>
      </c>
      <c r="AW304" s="13" t="s">
        <v>41</v>
      </c>
      <c r="AX304" s="13" t="s">
        <v>79</v>
      </c>
      <c r="AY304" s="158" t="s">
        <v>178</v>
      </c>
    </row>
    <row r="305" spans="2:65" s="13" customFormat="1" ht="10.199999999999999">
      <c r="B305" s="157"/>
      <c r="D305" s="151" t="s">
        <v>189</v>
      </c>
      <c r="E305" s="158" t="s">
        <v>32</v>
      </c>
      <c r="F305" s="159" t="s">
        <v>4515</v>
      </c>
      <c r="H305" s="160">
        <v>11.7</v>
      </c>
      <c r="I305" s="161"/>
      <c r="L305" s="157"/>
      <c r="M305" s="162"/>
      <c r="T305" s="163"/>
      <c r="AT305" s="158" t="s">
        <v>189</v>
      </c>
      <c r="AU305" s="158" t="s">
        <v>88</v>
      </c>
      <c r="AV305" s="13" t="s">
        <v>88</v>
      </c>
      <c r="AW305" s="13" t="s">
        <v>41</v>
      </c>
      <c r="AX305" s="13" t="s">
        <v>79</v>
      </c>
      <c r="AY305" s="158" t="s">
        <v>178</v>
      </c>
    </row>
    <row r="306" spans="2:65" s="13" customFormat="1" ht="10.199999999999999">
      <c r="B306" s="157"/>
      <c r="D306" s="151" t="s">
        <v>189</v>
      </c>
      <c r="E306" s="158" t="s">
        <v>32</v>
      </c>
      <c r="F306" s="159" t="s">
        <v>4516</v>
      </c>
      <c r="H306" s="160">
        <v>1.95</v>
      </c>
      <c r="I306" s="161"/>
      <c r="L306" s="157"/>
      <c r="M306" s="162"/>
      <c r="T306" s="163"/>
      <c r="AT306" s="158" t="s">
        <v>189</v>
      </c>
      <c r="AU306" s="158" t="s">
        <v>88</v>
      </c>
      <c r="AV306" s="13" t="s">
        <v>88</v>
      </c>
      <c r="AW306" s="13" t="s">
        <v>41</v>
      </c>
      <c r="AX306" s="13" t="s">
        <v>79</v>
      </c>
      <c r="AY306" s="158" t="s">
        <v>178</v>
      </c>
    </row>
    <row r="307" spans="2:65" s="12" customFormat="1" ht="10.199999999999999">
      <c r="B307" s="150"/>
      <c r="D307" s="151" t="s">
        <v>189</v>
      </c>
      <c r="E307" s="152" t="s">
        <v>32</v>
      </c>
      <c r="F307" s="153" t="s">
        <v>4432</v>
      </c>
      <c r="H307" s="152" t="s">
        <v>32</v>
      </c>
      <c r="I307" s="154"/>
      <c r="L307" s="150"/>
      <c r="M307" s="155"/>
      <c r="T307" s="156"/>
      <c r="AT307" s="152" t="s">
        <v>189</v>
      </c>
      <c r="AU307" s="152" t="s">
        <v>88</v>
      </c>
      <c r="AV307" s="12" t="s">
        <v>86</v>
      </c>
      <c r="AW307" s="12" t="s">
        <v>41</v>
      </c>
      <c r="AX307" s="12" t="s">
        <v>79</v>
      </c>
      <c r="AY307" s="152" t="s">
        <v>178</v>
      </c>
    </row>
    <row r="308" spans="2:65" s="13" customFormat="1" ht="10.199999999999999">
      <c r="B308" s="157"/>
      <c r="D308" s="151" t="s">
        <v>189</v>
      </c>
      <c r="E308" s="158" t="s">
        <v>32</v>
      </c>
      <c r="F308" s="159" t="s">
        <v>4517</v>
      </c>
      <c r="H308" s="160">
        <v>9.1519999999999992</v>
      </c>
      <c r="I308" s="161"/>
      <c r="L308" s="157"/>
      <c r="M308" s="162"/>
      <c r="T308" s="163"/>
      <c r="AT308" s="158" t="s">
        <v>189</v>
      </c>
      <c r="AU308" s="158" t="s">
        <v>88</v>
      </c>
      <c r="AV308" s="13" t="s">
        <v>88</v>
      </c>
      <c r="AW308" s="13" t="s">
        <v>41</v>
      </c>
      <c r="AX308" s="13" t="s">
        <v>79</v>
      </c>
      <c r="AY308" s="158" t="s">
        <v>178</v>
      </c>
    </row>
    <row r="309" spans="2:65" s="13" customFormat="1" ht="10.199999999999999">
      <c r="B309" s="157"/>
      <c r="D309" s="151" t="s">
        <v>189</v>
      </c>
      <c r="E309" s="158" t="s">
        <v>32</v>
      </c>
      <c r="F309" s="159" t="s">
        <v>4505</v>
      </c>
      <c r="H309" s="160">
        <v>5.85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79</v>
      </c>
      <c r="AY309" s="158" t="s">
        <v>178</v>
      </c>
    </row>
    <row r="310" spans="2:65" s="12" customFormat="1" ht="10.199999999999999">
      <c r="B310" s="150"/>
      <c r="D310" s="151" t="s">
        <v>189</v>
      </c>
      <c r="E310" s="152" t="s">
        <v>32</v>
      </c>
      <c r="F310" s="153" t="s">
        <v>4448</v>
      </c>
      <c r="H310" s="152" t="s">
        <v>32</v>
      </c>
      <c r="I310" s="154"/>
      <c r="L310" s="150"/>
      <c r="M310" s="155"/>
      <c r="T310" s="156"/>
      <c r="AT310" s="152" t="s">
        <v>189</v>
      </c>
      <c r="AU310" s="152" t="s">
        <v>88</v>
      </c>
      <c r="AV310" s="12" t="s">
        <v>86</v>
      </c>
      <c r="AW310" s="12" t="s">
        <v>41</v>
      </c>
      <c r="AX310" s="12" t="s">
        <v>79</v>
      </c>
      <c r="AY310" s="152" t="s">
        <v>178</v>
      </c>
    </row>
    <row r="311" spans="2:65" s="13" customFormat="1" ht="10.199999999999999">
      <c r="B311" s="157"/>
      <c r="D311" s="151" t="s">
        <v>189</v>
      </c>
      <c r="E311" s="158" t="s">
        <v>32</v>
      </c>
      <c r="F311" s="159" t="s">
        <v>4497</v>
      </c>
      <c r="H311" s="160">
        <v>3.9</v>
      </c>
      <c r="I311" s="161"/>
      <c r="L311" s="157"/>
      <c r="M311" s="162"/>
      <c r="T311" s="163"/>
      <c r="AT311" s="158" t="s">
        <v>189</v>
      </c>
      <c r="AU311" s="158" t="s">
        <v>88</v>
      </c>
      <c r="AV311" s="13" t="s">
        <v>88</v>
      </c>
      <c r="AW311" s="13" t="s">
        <v>41</v>
      </c>
      <c r="AX311" s="13" t="s">
        <v>79</v>
      </c>
      <c r="AY311" s="158" t="s">
        <v>178</v>
      </c>
    </row>
    <row r="312" spans="2:65" s="13" customFormat="1" ht="10.199999999999999">
      <c r="B312" s="157"/>
      <c r="D312" s="151" t="s">
        <v>189</v>
      </c>
      <c r="E312" s="158" t="s">
        <v>32</v>
      </c>
      <c r="F312" s="159" t="s">
        <v>4518</v>
      </c>
      <c r="H312" s="160">
        <v>9.75</v>
      </c>
      <c r="I312" s="161"/>
      <c r="L312" s="157"/>
      <c r="M312" s="162"/>
      <c r="T312" s="163"/>
      <c r="AT312" s="158" t="s">
        <v>189</v>
      </c>
      <c r="AU312" s="158" t="s">
        <v>88</v>
      </c>
      <c r="AV312" s="13" t="s">
        <v>88</v>
      </c>
      <c r="AW312" s="13" t="s">
        <v>41</v>
      </c>
      <c r="AX312" s="13" t="s">
        <v>79</v>
      </c>
      <c r="AY312" s="158" t="s">
        <v>178</v>
      </c>
    </row>
    <row r="313" spans="2:65" s="14" customFormat="1" ht="10.199999999999999">
      <c r="B313" s="164"/>
      <c r="D313" s="151" t="s">
        <v>189</v>
      </c>
      <c r="E313" s="165" t="s">
        <v>32</v>
      </c>
      <c r="F313" s="166" t="s">
        <v>192</v>
      </c>
      <c r="H313" s="167">
        <v>238.62799999999999</v>
      </c>
      <c r="I313" s="168"/>
      <c r="L313" s="164"/>
      <c r="M313" s="169"/>
      <c r="T313" s="170"/>
      <c r="AT313" s="165" t="s">
        <v>189</v>
      </c>
      <c r="AU313" s="165" t="s">
        <v>88</v>
      </c>
      <c r="AV313" s="14" t="s">
        <v>185</v>
      </c>
      <c r="AW313" s="14" t="s">
        <v>41</v>
      </c>
      <c r="AX313" s="14" t="s">
        <v>86</v>
      </c>
      <c r="AY313" s="165" t="s">
        <v>178</v>
      </c>
    </row>
    <row r="314" spans="2:65" s="1" customFormat="1" ht="37.799999999999997" customHeight="1">
      <c r="B314" s="34"/>
      <c r="C314" s="133" t="s">
        <v>324</v>
      </c>
      <c r="D314" s="133" t="s">
        <v>180</v>
      </c>
      <c r="E314" s="134" t="s">
        <v>318</v>
      </c>
      <c r="F314" s="135" t="s">
        <v>319</v>
      </c>
      <c r="G314" s="136" t="s">
        <v>234</v>
      </c>
      <c r="H314" s="137">
        <v>1488.8</v>
      </c>
      <c r="I314" s="138"/>
      <c r="J314" s="139">
        <f>ROUND(I314*H314,2)</f>
        <v>0</v>
      </c>
      <c r="K314" s="135" t="s">
        <v>184</v>
      </c>
      <c r="L314" s="34"/>
      <c r="M314" s="140" t="s">
        <v>32</v>
      </c>
      <c r="N314" s="141" t="s">
        <v>50</v>
      </c>
      <c r="P314" s="142">
        <f>O314*H314</f>
        <v>0</v>
      </c>
      <c r="Q314" s="142">
        <v>5.9000000000000003E-4</v>
      </c>
      <c r="R314" s="142">
        <f>Q314*H314</f>
        <v>0.87839200000000006</v>
      </c>
      <c r="S314" s="142">
        <v>0</v>
      </c>
      <c r="T314" s="143">
        <f>S314*H314</f>
        <v>0</v>
      </c>
      <c r="AR314" s="144" t="s">
        <v>185</v>
      </c>
      <c r="AT314" s="144" t="s">
        <v>180</v>
      </c>
      <c r="AU314" s="144" t="s">
        <v>88</v>
      </c>
      <c r="AY314" s="18" t="s">
        <v>178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86</v>
      </c>
      <c r="BK314" s="145">
        <f>ROUND(I314*H314,2)</f>
        <v>0</v>
      </c>
      <c r="BL314" s="18" t="s">
        <v>185</v>
      </c>
      <c r="BM314" s="144" t="s">
        <v>4519</v>
      </c>
    </row>
    <row r="315" spans="2:65" s="1" customFormat="1" ht="10.199999999999999">
      <c r="B315" s="34"/>
      <c r="D315" s="146" t="s">
        <v>187</v>
      </c>
      <c r="F315" s="147" t="s">
        <v>321</v>
      </c>
      <c r="I315" s="148"/>
      <c r="L315" s="34"/>
      <c r="M315" s="149"/>
      <c r="T315" s="55"/>
      <c r="AT315" s="18" t="s">
        <v>187</v>
      </c>
      <c r="AU315" s="18" t="s">
        <v>88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190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4394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2" customFormat="1" ht="10.199999999999999">
      <c r="B318" s="150"/>
      <c r="D318" s="151" t="s">
        <v>189</v>
      </c>
      <c r="E318" s="152" t="s">
        <v>32</v>
      </c>
      <c r="F318" s="153" t="s">
        <v>280</v>
      </c>
      <c r="H318" s="152" t="s">
        <v>32</v>
      </c>
      <c r="I318" s="154"/>
      <c r="L318" s="150"/>
      <c r="M318" s="155"/>
      <c r="T318" s="156"/>
      <c r="AT318" s="152" t="s">
        <v>189</v>
      </c>
      <c r="AU318" s="152" t="s">
        <v>88</v>
      </c>
      <c r="AV318" s="12" t="s">
        <v>86</v>
      </c>
      <c r="AW318" s="12" t="s">
        <v>41</v>
      </c>
      <c r="AX318" s="12" t="s">
        <v>79</v>
      </c>
      <c r="AY318" s="152" t="s">
        <v>178</v>
      </c>
    </row>
    <row r="319" spans="2:65" s="12" customFormat="1" ht="10.199999999999999">
      <c r="B319" s="150"/>
      <c r="D319" s="151" t="s">
        <v>189</v>
      </c>
      <c r="E319" s="152" t="s">
        <v>32</v>
      </c>
      <c r="F319" s="153" t="s">
        <v>4520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3" customFormat="1" ht="10.199999999999999">
      <c r="B320" s="157"/>
      <c r="D320" s="151" t="s">
        <v>189</v>
      </c>
      <c r="E320" s="158" t="s">
        <v>32</v>
      </c>
      <c r="F320" s="159" t="s">
        <v>4521</v>
      </c>
      <c r="H320" s="160">
        <v>1076.8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3" customFormat="1" ht="10.199999999999999">
      <c r="B321" s="157"/>
      <c r="D321" s="151" t="s">
        <v>189</v>
      </c>
      <c r="E321" s="158" t="s">
        <v>32</v>
      </c>
      <c r="F321" s="159" t="s">
        <v>4522</v>
      </c>
      <c r="H321" s="160">
        <v>43.2</v>
      </c>
      <c r="I321" s="161"/>
      <c r="L321" s="157"/>
      <c r="M321" s="162"/>
      <c r="T321" s="163"/>
      <c r="AT321" s="158" t="s">
        <v>189</v>
      </c>
      <c r="AU321" s="158" t="s">
        <v>88</v>
      </c>
      <c r="AV321" s="13" t="s">
        <v>88</v>
      </c>
      <c r="AW321" s="13" t="s">
        <v>41</v>
      </c>
      <c r="AX321" s="13" t="s">
        <v>79</v>
      </c>
      <c r="AY321" s="158" t="s">
        <v>178</v>
      </c>
    </row>
    <row r="322" spans="2:65" s="13" customFormat="1" ht="10.199999999999999">
      <c r="B322" s="157"/>
      <c r="D322" s="151" t="s">
        <v>189</v>
      </c>
      <c r="E322" s="158" t="s">
        <v>32</v>
      </c>
      <c r="F322" s="159" t="s">
        <v>4523</v>
      </c>
      <c r="H322" s="160">
        <v>368.8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41</v>
      </c>
      <c r="AX322" s="13" t="s">
        <v>79</v>
      </c>
      <c r="AY322" s="158" t="s">
        <v>178</v>
      </c>
    </row>
    <row r="323" spans="2:65" s="14" customFormat="1" ht="10.199999999999999">
      <c r="B323" s="164"/>
      <c r="D323" s="151" t="s">
        <v>189</v>
      </c>
      <c r="E323" s="165" t="s">
        <v>32</v>
      </c>
      <c r="F323" s="166" t="s">
        <v>192</v>
      </c>
      <c r="H323" s="167">
        <v>1488.8</v>
      </c>
      <c r="I323" s="168"/>
      <c r="L323" s="164"/>
      <c r="M323" s="169"/>
      <c r="T323" s="170"/>
      <c r="AT323" s="165" t="s">
        <v>189</v>
      </c>
      <c r="AU323" s="165" t="s">
        <v>88</v>
      </c>
      <c r="AV323" s="14" t="s">
        <v>185</v>
      </c>
      <c r="AW323" s="14" t="s">
        <v>41</v>
      </c>
      <c r="AX323" s="14" t="s">
        <v>86</v>
      </c>
      <c r="AY323" s="165" t="s">
        <v>178</v>
      </c>
    </row>
    <row r="324" spans="2:65" s="1" customFormat="1" ht="37.799999999999997" customHeight="1">
      <c r="B324" s="34"/>
      <c r="C324" s="133" t="s">
        <v>330</v>
      </c>
      <c r="D324" s="133" t="s">
        <v>180</v>
      </c>
      <c r="E324" s="134" t="s">
        <v>331</v>
      </c>
      <c r="F324" s="135" t="s">
        <v>332</v>
      </c>
      <c r="G324" s="136" t="s">
        <v>234</v>
      </c>
      <c r="H324" s="137">
        <v>1488.8</v>
      </c>
      <c r="I324" s="138"/>
      <c r="J324" s="139">
        <f>ROUND(I324*H324,2)</f>
        <v>0</v>
      </c>
      <c r="K324" s="135" t="s">
        <v>184</v>
      </c>
      <c r="L324" s="34"/>
      <c r="M324" s="140" t="s">
        <v>32</v>
      </c>
      <c r="N324" s="141" t="s">
        <v>50</v>
      </c>
      <c r="P324" s="142">
        <f>O324*H324</f>
        <v>0</v>
      </c>
      <c r="Q324" s="142">
        <v>0</v>
      </c>
      <c r="R324" s="142">
        <f>Q324*H324</f>
        <v>0</v>
      </c>
      <c r="S324" s="142">
        <v>0</v>
      </c>
      <c r="T324" s="143">
        <f>S324*H324</f>
        <v>0</v>
      </c>
      <c r="AR324" s="144" t="s">
        <v>185</v>
      </c>
      <c r="AT324" s="144" t="s">
        <v>180</v>
      </c>
      <c r="AU324" s="144" t="s">
        <v>88</v>
      </c>
      <c r="AY324" s="18" t="s">
        <v>178</v>
      </c>
      <c r="BE324" s="145">
        <f>IF(N324="základní",J324,0)</f>
        <v>0</v>
      </c>
      <c r="BF324" s="145">
        <f>IF(N324="snížená",J324,0)</f>
        <v>0</v>
      </c>
      <c r="BG324" s="145">
        <f>IF(N324="zákl. přenesená",J324,0)</f>
        <v>0</v>
      </c>
      <c r="BH324" s="145">
        <f>IF(N324="sníž. přenesená",J324,0)</f>
        <v>0</v>
      </c>
      <c r="BI324" s="145">
        <f>IF(N324="nulová",J324,0)</f>
        <v>0</v>
      </c>
      <c r="BJ324" s="18" t="s">
        <v>86</v>
      </c>
      <c r="BK324" s="145">
        <f>ROUND(I324*H324,2)</f>
        <v>0</v>
      </c>
      <c r="BL324" s="18" t="s">
        <v>185</v>
      </c>
      <c r="BM324" s="144" t="s">
        <v>4524</v>
      </c>
    </row>
    <row r="325" spans="2:65" s="1" customFormat="1" ht="10.199999999999999">
      <c r="B325" s="34"/>
      <c r="D325" s="146" t="s">
        <v>187</v>
      </c>
      <c r="F325" s="147" t="s">
        <v>334</v>
      </c>
      <c r="I325" s="148"/>
      <c r="L325" s="34"/>
      <c r="M325" s="149"/>
      <c r="T325" s="55"/>
      <c r="AT325" s="18" t="s">
        <v>187</v>
      </c>
      <c r="AU325" s="18" t="s">
        <v>88</v>
      </c>
    </row>
    <row r="326" spans="2:65" s="13" customFormat="1" ht="10.199999999999999">
      <c r="B326" s="157"/>
      <c r="D326" s="151" t="s">
        <v>189</v>
      </c>
      <c r="E326" s="158" t="s">
        <v>32</v>
      </c>
      <c r="F326" s="159" t="s">
        <v>4525</v>
      </c>
      <c r="H326" s="160">
        <v>1488.8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41</v>
      </c>
      <c r="AX326" s="13" t="s">
        <v>86</v>
      </c>
      <c r="AY326" s="158" t="s">
        <v>178</v>
      </c>
    </row>
    <row r="327" spans="2:65" s="1" customFormat="1" ht="62.7" customHeight="1">
      <c r="B327" s="34"/>
      <c r="C327" s="133" t="s">
        <v>336</v>
      </c>
      <c r="D327" s="133" t="s">
        <v>180</v>
      </c>
      <c r="E327" s="134" t="s">
        <v>345</v>
      </c>
      <c r="F327" s="135" t="s">
        <v>346</v>
      </c>
      <c r="G327" s="136" t="s">
        <v>277</v>
      </c>
      <c r="H327" s="137">
        <v>185.46700000000001</v>
      </c>
      <c r="I327" s="138"/>
      <c r="J327" s="139">
        <f>ROUND(I327*H327,2)</f>
        <v>0</v>
      </c>
      <c r="K327" s="135" t="s">
        <v>184</v>
      </c>
      <c r="L327" s="34"/>
      <c r="M327" s="140" t="s">
        <v>32</v>
      </c>
      <c r="N327" s="141" t="s">
        <v>50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185</v>
      </c>
      <c r="AT327" s="144" t="s">
        <v>180</v>
      </c>
      <c r="AU327" s="144" t="s">
        <v>88</v>
      </c>
      <c r="AY327" s="18" t="s">
        <v>178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86</v>
      </c>
      <c r="BK327" s="145">
        <f>ROUND(I327*H327,2)</f>
        <v>0</v>
      </c>
      <c r="BL327" s="18" t="s">
        <v>185</v>
      </c>
      <c r="BM327" s="144" t="s">
        <v>4526</v>
      </c>
    </row>
    <row r="328" spans="2:65" s="1" customFormat="1" ht="10.199999999999999">
      <c r="B328" s="34"/>
      <c r="D328" s="146" t="s">
        <v>187</v>
      </c>
      <c r="F328" s="147" t="s">
        <v>348</v>
      </c>
      <c r="I328" s="148"/>
      <c r="L328" s="34"/>
      <c r="M328" s="149"/>
      <c r="T328" s="55"/>
      <c r="AT328" s="18" t="s">
        <v>187</v>
      </c>
      <c r="AU328" s="18" t="s">
        <v>88</v>
      </c>
    </row>
    <row r="329" spans="2:65" s="12" customFormat="1" ht="10.199999999999999">
      <c r="B329" s="150"/>
      <c r="D329" s="151" t="s">
        <v>189</v>
      </c>
      <c r="E329" s="152" t="s">
        <v>32</v>
      </c>
      <c r="F329" s="153" t="s">
        <v>2073</v>
      </c>
      <c r="H329" s="152" t="s">
        <v>32</v>
      </c>
      <c r="I329" s="154"/>
      <c r="L329" s="150"/>
      <c r="M329" s="155"/>
      <c r="T329" s="156"/>
      <c r="AT329" s="152" t="s">
        <v>189</v>
      </c>
      <c r="AU329" s="152" t="s">
        <v>88</v>
      </c>
      <c r="AV329" s="12" t="s">
        <v>86</v>
      </c>
      <c r="AW329" s="12" t="s">
        <v>41</v>
      </c>
      <c r="AX329" s="12" t="s">
        <v>79</v>
      </c>
      <c r="AY329" s="152" t="s">
        <v>178</v>
      </c>
    </row>
    <row r="330" spans="2:65" s="13" customFormat="1" ht="10.199999999999999">
      <c r="B330" s="157"/>
      <c r="D330" s="151" t="s">
        <v>189</v>
      </c>
      <c r="E330" s="158" t="s">
        <v>32</v>
      </c>
      <c r="F330" s="159" t="s">
        <v>4527</v>
      </c>
      <c r="H330" s="160">
        <v>185.46700000000001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4" customFormat="1" ht="10.199999999999999">
      <c r="B331" s="164"/>
      <c r="D331" s="151" t="s">
        <v>189</v>
      </c>
      <c r="E331" s="165" t="s">
        <v>32</v>
      </c>
      <c r="F331" s="166" t="s">
        <v>192</v>
      </c>
      <c r="H331" s="167">
        <v>185.46700000000001</v>
      </c>
      <c r="I331" s="168"/>
      <c r="L331" s="164"/>
      <c r="M331" s="169"/>
      <c r="T331" s="170"/>
      <c r="AT331" s="165" t="s">
        <v>189</v>
      </c>
      <c r="AU331" s="165" t="s">
        <v>88</v>
      </c>
      <c r="AV331" s="14" t="s">
        <v>185</v>
      </c>
      <c r="AW331" s="14" t="s">
        <v>41</v>
      </c>
      <c r="AX331" s="14" t="s">
        <v>86</v>
      </c>
      <c r="AY331" s="165" t="s">
        <v>178</v>
      </c>
    </row>
    <row r="332" spans="2:65" s="1" customFormat="1" ht="66.75" customHeight="1">
      <c r="B332" s="34"/>
      <c r="C332" s="133" t="s">
        <v>7</v>
      </c>
      <c r="D332" s="133" t="s">
        <v>180</v>
      </c>
      <c r="E332" s="134" t="s">
        <v>353</v>
      </c>
      <c r="F332" s="135" t="s">
        <v>354</v>
      </c>
      <c r="G332" s="136" t="s">
        <v>277</v>
      </c>
      <c r="H332" s="137">
        <v>927.33500000000004</v>
      </c>
      <c r="I332" s="138"/>
      <c r="J332" s="139">
        <f>ROUND(I332*H332,2)</f>
        <v>0</v>
      </c>
      <c r="K332" s="135" t="s">
        <v>184</v>
      </c>
      <c r="L332" s="34"/>
      <c r="M332" s="140" t="s">
        <v>32</v>
      </c>
      <c r="N332" s="141" t="s">
        <v>50</v>
      </c>
      <c r="P332" s="142">
        <f>O332*H332</f>
        <v>0</v>
      </c>
      <c r="Q332" s="142">
        <v>0</v>
      </c>
      <c r="R332" s="142">
        <f>Q332*H332</f>
        <v>0</v>
      </c>
      <c r="S332" s="142">
        <v>0</v>
      </c>
      <c r="T332" s="143">
        <f>S332*H332</f>
        <v>0</v>
      </c>
      <c r="AR332" s="144" t="s">
        <v>185</v>
      </c>
      <c r="AT332" s="144" t="s">
        <v>180</v>
      </c>
      <c r="AU332" s="144" t="s">
        <v>88</v>
      </c>
      <c r="AY332" s="18" t="s">
        <v>178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86</v>
      </c>
      <c r="BK332" s="145">
        <f>ROUND(I332*H332,2)</f>
        <v>0</v>
      </c>
      <c r="BL332" s="18" t="s">
        <v>185</v>
      </c>
      <c r="BM332" s="144" t="s">
        <v>4528</v>
      </c>
    </row>
    <row r="333" spans="2:65" s="1" customFormat="1" ht="10.199999999999999">
      <c r="B333" s="34"/>
      <c r="D333" s="146" t="s">
        <v>187</v>
      </c>
      <c r="F333" s="147" t="s">
        <v>356</v>
      </c>
      <c r="I333" s="148"/>
      <c r="L333" s="34"/>
      <c r="M333" s="149"/>
      <c r="T333" s="55"/>
      <c r="AT333" s="18" t="s">
        <v>187</v>
      </c>
      <c r="AU333" s="18" t="s">
        <v>88</v>
      </c>
    </row>
    <row r="334" spans="2:65" s="13" customFormat="1" ht="10.199999999999999">
      <c r="B334" s="157"/>
      <c r="D334" s="151" t="s">
        <v>189</v>
      </c>
      <c r="E334" s="158" t="s">
        <v>32</v>
      </c>
      <c r="F334" s="159" t="s">
        <v>4529</v>
      </c>
      <c r="H334" s="160">
        <v>185.46700000000001</v>
      </c>
      <c r="I334" s="161"/>
      <c r="L334" s="157"/>
      <c r="M334" s="162"/>
      <c r="T334" s="163"/>
      <c r="AT334" s="158" t="s">
        <v>189</v>
      </c>
      <c r="AU334" s="158" t="s">
        <v>88</v>
      </c>
      <c r="AV334" s="13" t="s">
        <v>88</v>
      </c>
      <c r="AW334" s="13" t="s">
        <v>41</v>
      </c>
      <c r="AX334" s="13" t="s">
        <v>86</v>
      </c>
      <c r="AY334" s="158" t="s">
        <v>178</v>
      </c>
    </row>
    <row r="335" spans="2:65" s="13" customFormat="1" ht="10.199999999999999">
      <c r="B335" s="157"/>
      <c r="D335" s="151" t="s">
        <v>189</v>
      </c>
      <c r="F335" s="159" t="s">
        <v>4530</v>
      </c>
      <c r="H335" s="160">
        <v>927.33500000000004</v>
      </c>
      <c r="I335" s="161"/>
      <c r="L335" s="157"/>
      <c r="M335" s="162"/>
      <c r="T335" s="163"/>
      <c r="AT335" s="158" t="s">
        <v>189</v>
      </c>
      <c r="AU335" s="158" t="s">
        <v>88</v>
      </c>
      <c r="AV335" s="13" t="s">
        <v>88</v>
      </c>
      <c r="AW335" s="13" t="s">
        <v>4</v>
      </c>
      <c r="AX335" s="13" t="s">
        <v>86</v>
      </c>
      <c r="AY335" s="158" t="s">
        <v>178</v>
      </c>
    </row>
    <row r="336" spans="2:65" s="1" customFormat="1" ht="62.7" customHeight="1">
      <c r="B336" s="34"/>
      <c r="C336" s="133" t="s">
        <v>352</v>
      </c>
      <c r="D336" s="133" t="s">
        <v>180</v>
      </c>
      <c r="E336" s="134" t="s">
        <v>360</v>
      </c>
      <c r="F336" s="135" t="s">
        <v>361</v>
      </c>
      <c r="G336" s="136" t="s">
        <v>277</v>
      </c>
      <c r="H336" s="137">
        <v>432.75700000000001</v>
      </c>
      <c r="I336" s="138"/>
      <c r="J336" s="139">
        <f>ROUND(I336*H336,2)</f>
        <v>0</v>
      </c>
      <c r="K336" s="135" t="s">
        <v>184</v>
      </c>
      <c r="L336" s="34"/>
      <c r="M336" s="140" t="s">
        <v>32</v>
      </c>
      <c r="N336" s="141" t="s">
        <v>50</v>
      </c>
      <c r="P336" s="142">
        <f>O336*H336</f>
        <v>0</v>
      </c>
      <c r="Q336" s="142">
        <v>0</v>
      </c>
      <c r="R336" s="142">
        <f>Q336*H336</f>
        <v>0</v>
      </c>
      <c r="S336" s="142">
        <v>0</v>
      </c>
      <c r="T336" s="143">
        <f>S336*H336</f>
        <v>0</v>
      </c>
      <c r="AR336" s="144" t="s">
        <v>185</v>
      </c>
      <c r="AT336" s="144" t="s">
        <v>180</v>
      </c>
      <c r="AU336" s="144" t="s">
        <v>88</v>
      </c>
      <c r="AY336" s="18" t="s">
        <v>178</v>
      </c>
      <c r="BE336" s="145">
        <f>IF(N336="základní",J336,0)</f>
        <v>0</v>
      </c>
      <c r="BF336" s="145">
        <f>IF(N336="snížená",J336,0)</f>
        <v>0</v>
      </c>
      <c r="BG336" s="145">
        <f>IF(N336="zákl. přenesená",J336,0)</f>
        <v>0</v>
      </c>
      <c r="BH336" s="145">
        <f>IF(N336="sníž. přenesená",J336,0)</f>
        <v>0</v>
      </c>
      <c r="BI336" s="145">
        <f>IF(N336="nulová",J336,0)</f>
        <v>0</v>
      </c>
      <c r="BJ336" s="18" t="s">
        <v>86</v>
      </c>
      <c r="BK336" s="145">
        <f>ROUND(I336*H336,2)</f>
        <v>0</v>
      </c>
      <c r="BL336" s="18" t="s">
        <v>185</v>
      </c>
      <c r="BM336" s="144" t="s">
        <v>4531</v>
      </c>
    </row>
    <row r="337" spans="2:65" s="1" customFormat="1" ht="10.199999999999999">
      <c r="B337" s="34"/>
      <c r="D337" s="146" t="s">
        <v>187</v>
      </c>
      <c r="F337" s="147" t="s">
        <v>363</v>
      </c>
      <c r="I337" s="148"/>
      <c r="L337" s="34"/>
      <c r="M337" s="149"/>
      <c r="T337" s="55"/>
      <c r="AT337" s="18" t="s">
        <v>187</v>
      </c>
      <c r="AU337" s="18" t="s">
        <v>88</v>
      </c>
    </row>
    <row r="338" spans="2:65" s="12" customFormat="1" ht="10.199999999999999">
      <c r="B338" s="150"/>
      <c r="D338" s="151" t="s">
        <v>189</v>
      </c>
      <c r="E338" s="152" t="s">
        <v>32</v>
      </c>
      <c r="F338" s="153" t="s">
        <v>364</v>
      </c>
      <c r="H338" s="152" t="s">
        <v>32</v>
      </c>
      <c r="I338" s="154"/>
      <c r="L338" s="150"/>
      <c r="M338" s="155"/>
      <c r="T338" s="156"/>
      <c r="AT338" s="152" t="s">
        <v>189</v>
      </c>
      <c r="AU338" s="152" t="s">
        <v>88</v>
      </c>
      <c r="AV338" s="12" t="s">
        <v>86</v>
      </c>
      <c r="AW338" s="12" t="s">
        <v>41</v>
      </c>
      <c r="AX338" s="12" t="s">
        <v>79</v>
      </c>
      <c r="AY338" s="152" t="s">
        <v>178</v>
      </c>
    </row>
    <row r="339" spans="2:65" s="13" customFormat="1" ht="10.199999999999999">
      <c r="B339" s="157"/>
      <c r="D339" s="151" t="s">
        <v>189</v>
      </c>
      <c r="E339" s="158" t="s">
        <v>32</v>
      </c>
      <c r="F339" s="159" t="s">
        <v>4532</v>
      </c>
      <c r="H339" s="160">
        <v>309.11200000000002</v>
      </c>
      <c r="I339" s="161"/>
      <c r="L339" s="157"/>
      <c r="M339" s="162"/>
      <c r="T339" s="163"/>
      <c r="AT339" s="158" t="s">
        <v>189</v>
      </c>
      <c r="AU339" s="158" t="s">
        <v>88</v>
      </c>
      <c r="AV339" s="13" t="s">
        <v>88</v>
      </c>
      <c r="AW339" s="13" t="s">
        <v>41</v>
      </c>
      <c r="AX339" s="13" t="s">
        <v>79</v>
      </c>
      <c r="AY339" s="158" t="s">
        <v>178</v>
      </c>
    </row>
    <row r="340" spans="2:65" s="13" customFormat="1" ht="10.199999999999999">
      <c r="B340" s="157"/>
      <c r="D340" s="151" t="s">
        <v>189</v>
      </c>
      <c r="E340" s="158" t="s">
        <v>32</v>
      </c>
      <c r="F340" s="159" t="s">
        <v>4533</v>
      </c>
      <c r="H340" s="160">
        <v>123.645</v>
      </c>
      <c r="I340" s="161"/>
      <c r="L340" s="157"/>
      <c r="M340" s="162"/>
      <c r="T340" s="163"/>
      <c r="AT340" s="158" t="s">
        <v>189</v>
      </c>
      <c r="AU340" s="158" t="s">
        <v>88</v>
      </c>
      <c r="AV340" s="13" t="s">
        <v>88</v>
      </c>
      <c r="AW340" s="13" t="s">
        <v>41</v>
      </c>
      <c r="AX340" s="13" t="s">
        <v>79</v>
      </c>
      <c r="AY340" s="158" t="s">
        <v>178</v>
      </c>
    </row>
    <row r="341" spans="2:65" s="14" customFormat="1" ht="10.199999999999999">
      <c r="B341" s="164"/>
      <c r="D341" s="151" t="s">
        <v>189</v>
      </c>
      <c r="E341" s="165" t="s">
        <v>32</v>
      </c>
      <c r="F341" s="166" t="s">
        <v>192</v>
      </c>
      <c r="H341" s="167">
        <v>432.75700000000001</v>
      </c>
      <c r="I341" s="168"/>
      <c r="L341" s="164"/>
      <c r="M341" s="169"/>
      <c r="T341" s="170"/>
      <c r="AT341" s="165" t="s">
        <v>189</v>
      </c>
      <c r="AU341" s="165" t="s">
        <v>88</v>
      </c>
      <c r="AV341" s="14" t="s">
        <v>185</v>
      </c>
      <c r="AW341" s="14" t="s">
        <v>41</v>
      </c>
      <c r="AX341" s="14" t="s">
        <v>86</v>
      </c>
      <c r="AY341" s="165" t="s">
        <v>178</v>
      </c>
    </row>
    <row r="342" spans="2:65" s="1" customFormat="1" ht="66.75" customHeight="1">
      <c r="B342" s="34"/>
      <c r="C342" s="133" t="s">
        <v>359</v>
      </c>
      <c r="D342" s="133" t="s">
        <v>180</v>
      </c>
      <c r="E342" s="134" t="s">
        <v>367</v>
      </c>
      <c r="F342" s="135" t="s">
        <v>368</v>
      </c>
      <c r="G342" s="136" t="s">
        <v>277</v>
      </c>
      <c r="H342" s="137">
        <v>2163.7849999999999</v>
      </c>
      <c r="I342" s="138"/>
      <c r="J342" s="139">
        <f>ROUND(I342*H342,2)</f>
        <v>0</v>
      </c>
      <c r="K342" s="135" t="s">
        <v>184</v>
      </c>
      <c r="L342" s="34"/>
      <c r="M342" s="140" t="s">
        <v>32</v>
      </c>
      <c r="N342" s="141" t="s">
        <v>50</v>
      </c>
      <c r="P342" s="142">
        <f>O342*H342</f>
        <v>0</v>
      </c>
      <c r="Q342" s="142">
        <v>0</v>
      </c>
      <c r="R342" s="142">
        <f>Q342*H342</f>
        <v>0</v>
      </c>
      <c r="S342" s="142">
        <v>0</v>
      </c>
      <c r="T342" s="143">
        <f>S342*H342</f>
        <v>0</v>
      </c>
      <c r="AR342" s="144" t="s">
        <v>185</v>
      </c>
      <c r="AT342" s="144" t="s">
        <v>180</v>
      </c>
      <c r="AU342" s="144" t="s">
        <v>88</v>
      </c>
      <c r="AY342" s="18" t="s">
        <v>178</v>
      </c>
      <c r="BE342" s="145">
        <f>IF(N342="základní",J342,0)</f>
        <v>0</v>
      </c>
      <c r="BF342" s="145">
        <f>IF(N342="snížená",J342,0)</f>
        <v>0</v>
      </c>
      <c r="BG342" s="145">
        <f>IF(N342="zákl. přenesená",J342,0)</f>
        <v>0</v>
      </c>
      <c r="BH342" s="145">
        <f>IF(N342="sníž. přenesená",J342,0)</f>
        <v>0</v>
      </c>
      <c r="BI342" s="145">
        <f>IF(N342="nulová",J342,0)</f>
        <v>0</v>
      </c>
      <c r="BJ342" s="18" t="s">
        <v>86</v>
      </c>
      <c r="BK342" s="145">
        <f>ROUND(I342*H342,2)</f>
        <v>0</v>
      </c>
      <c r="BL342" s="18" t="s">
        <v>185</v>
      </c>
      <c r="BM342" s="144" t="s">
        <v>4534</v>
      </c>
    </row>
    <row r="343" spans="2:65" s="1" customFormat="1" ht="10.199999999999999">
      <c r="B343" s="34"/>
      <c r="D343" s="146" t="s">
        <v>187</v>
      </c>
      <c r="F343" s="147" t="s">
        <v>370</v>
      </c>
      <c r="I343" s="148"/>
      <c r="L343" s="34"/>
      <c r="M343" s="149"/>
      <c r="T343" s="55"/>
      <c r="AT343" s="18" t="s">
        <v>187</v>
      </c>
      <c r="AU343" s="18" t="s">
        <v>88</v>
      </c>
    </row>
    <row r="344" spans="2:65" s="13" customFormat="1" ht="10.199999999999999">
      <c r="B344" s="157"/>
      <c r="D344" s="151" t="s">
        <v>189</v>
      </c>
      <c r="E344" s="158" t="s">
        <v>32</v>
      </c>
      <c r="F344" s="159" t="s">
        <v>4535</v>
      </c>
      <c r="H344" s="160">
        <v>432.75700000000001</v>
      </c>
      <c r="I344" s="161"/>
      <c r="L344" s="157"/>
      <c r="M344" s="162"/>
      <c r="T344" s="163"/>
      <c r="AT344" s="158" t="s">
        <v>189</v>
      </c>
      <c r="AU344" s="158" t="s">
        <v>88</v>
      </c>
      <c r="AV344" s="13" t="s">
        <v>88</v>
      </c>
      <c r="AW344" s="13" t="s">
        <v>41</v>
      </c>
      <c r="AX344" s="13" t="s">
        <v>86</v>
      </c>
      <c r="AY344" s="158" t="s">
        <v>178</v>
      </c>
    </row>
    <row r="345" spans="2:65" s="13" customFormat="1" ht="10.199999999999999">
      <c r="B345" s="157"/>
      <c r="D345" s="151" t="s">
        <v>189</v>
      </c>
      <c r="F345" s="159" t="s">
        <v>4536</v>
      </c>
      <c r="H345" s="160">
        <v>2163.7849999999999</v>
      </c>
      <c r="I345" s="161"/>
      <c r="L345" s="157"/>
      <c r="M345" s="162"/>
      <c r="T345" s="163"/>
      <c r="AT345" s="158" t="s">
        <v>189</v>
      </c>
      <c r="AU345" s="158" t="s">
        <v>88</v>
      </c>
      <c r="AV345" s="13" t="s">
        <v>88</v>
      </c>
      <c r="AW345" s="13" t="s">
        <v>4</v>
      </c>
      <c r="AX345" s="13" t="s">
        <v>86</v>
      </c>
      <c r="AY345" s="158" t="s">
        <v>178</v>
      </c>
    </row>
    <row r="346" spans="2:65" s="1" customFormat="1" ht="37.799999999999997" customHeight="1">
      <c r="B346" s="34"/>
      <c r="C346" s="133" t="s">
        <v>366</v>
      </c>
      <c r="D346" s="133" t="s">
        <v>180</v>
      </c>
      <c r="E346" s="134" t="s">
        <v>413</v>
      </c>
      <c r="F346" s="135" t="s">
        <v>414</v>
      </c>
      <c r="G346" s="136" t="s">
        <v>277</v>
      </c>
      <c r="H346" s="137">
        <v>618.22400000000005</v>
      </c>
      <c r="I346" s="138"/>
      <c r="J346" s="139">
        <f>ROUND(I346*H346,2)</f>
        <v>0</v>
      </c>
      <c r="K346" s="135" t="s">
        <v>184</v>
      </c>
      <c r="L346" s="34"/>
      <c r="M346" s="140" t="s">
        <v>32</v>
      </c>
      <c r="N346" s="141" t="s">
        <v>50</v>
      </c>
      <c r="P346" s="142">
        <f>O346*H346</f>
        <v>0</v>
      </c>
      <c r="Q346" s="142">
        <v>0</v>
      </c>
      <c r="R346" s="142">
        <f>Q346*H346</f>
        <v>0</v>
      </c>
      <c r="S346" s="142">
        <v>0</v>
      </c>
      <c r="T346" s="143">
        <f>S346*H346</f>
        <v>0</v>
      </c>
      <c r="AR346" s="144" t="s">
        <v>185</v>
      </c>
      <c r="AT346" s="144" t="s">
        <v>180</v>
      </c>
      <c r="AU346" s="144" t="s">
        <v>88</v>
      </c>
      <c r="AY346" s="18" t="s">
        <v>178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86</v>
      </c>
      <c r="BK346" s="145">
        <f>ROUND(I346*H346,2)</f>
        <v>0</v>
      </c>
      <c r="BL346" s="18" t="s">
        <v>185</v>
      </c>
      <c r="BM346" s="144" t="s">
        <v>4537</v>
      </c>
    </row>
    <row r="347" spans="2:65" s="1" customFormat="1" ht="10.199999999999999">
      <c r="B347" s="34"/>
      <c r="D347" s="146" t="s">
        <v>187</v>
      </c>
      <c r="F347" s="147" t="s">
        <v>416</v>
      </c>
      <c r="I347" s="148"/>
      <c r="L347" s="34"/>
      <c r="M347" s="149"/>
      <c r="T347" s="55"/>
      <c r="AT347" s="18" t="s">
        <v>187</v>
      </c>
      <c r="AU347" s="18" t="s">
        <v>88</v>
      </c>
    </row>
    <row r="348" spans="2:65" s="12" customFormat="1" ht="10.199999999999999">
      <c r="B348" s="150"/>
      <c r="D348" s="151" t="s">
        <v>189</v>
      </c>
      <c r="E348" s="152" t="s">
        <v>32</v>
      </c>
      <c r="F348" s="153" t="s">
        <v>4538</v>
      </c>
      <c r="H348" s="152" t="s">
        <v>32</v>
      </c>
      <c r="I348" s="154"/>
      <c r="L348" s="150"/>
      <c r="M348" s="155"/>
      <c r="T348" s="156"/>
      <c r="AT348" s="152" t="s">
        <v>189</v>
      </c>
      <c r="AU348" s="152" t="s">
        <v>88</v>
      </c>
      <c r="AV348" s="12" t="s">
        <v>86</v>
      </c>
      <c r="AW348" s="12" t="s">
        <v>41</v>
      </c>
      <c r="AX348" s="12" t="s">
        <v>79</v>
      </c>
      <c r="AY348" s="152" t="s">
        <v>178</v>
      </c>
    </row>
    <row r="349" spans="2:65" s="13" customFormat="1" ht="10.199999999999999">
      <c r="B349" s="157"/>
      <c r="D349" s="151" t="s">
        <v>189</v>
      </c>
      <c r="E349" s="158" t="s">
        <v>32</v>
      </c>
      <c r="F349" s="159" t="s">
        <v>4529</v>
      </c>
      <c r="H349" s="160">
        <v>185.46700000000001</v>
      </c>
      <c r="I349" s="161"/>
      <c r="L349" s="157"/>
      <c r="M349" s="162"/>
      <c r="T349" s="163"/>
      <c r="AT349" s="158" t="s">
        <v>189</v>
      </c>
      <c r="AU349" s="158" t="s">
        <v>88</v>
      </c>
      <c r="AV349" s="13" t="s">
        <v>88</v>
      </c>
      <c r="AW349" s="13" t="s">
        <v>41</v>
      </c>
      <c r="AX349" s="13" t="s">
        <v>79</v>
      </c>
      <c r="AY349" s="158" t="s">
        <v>178</v>
      </c>
    </row>
    <row r="350" spans="2:65" s="13" customFormat="1" ht="10.199999999999999">
      <c r="B350" s="157"/>
      <c r="D350" s="151" t="s">
        <v>189</v>
      </c>
      <c r="E350" s="158" t="s">
        <v>32</v>
      </c>
      <c r="F350" s="159" t="s">
        <v>4535</v>
      </c>
      <c r="H350" s="160">
        <v>432.75700000000001</v>
      </c>
      <c r="I350" s="161"/>
      <c r="L350" s="157"/>
      <c r="M350" s="162"/>
      <c r="T350" s="163"/>
      <c r="AT350" s="158" t="s">
        <v>189</v>
      </c>
      <c r="AU350" s="158" t="s">
        <v>88</v>
      </c>
      <c r="AV350" s="13" t="s">
        <v>88</v>
      </c>
      <c r="AW350" s="13" t="s">
        <v>41</v>
      </c>
      <c r="AX350" s="13" t="s">
        <v>79</v>
      </c>
      <c r="AY350" s="158" t="s">
        <v>178</v>
      </c>
    </row>
    <row r="351" spans="2:65" s="14" customFormat="1" ht="10.199999999999999">
      <c r="B351" s="164"/>
      <c r="D351" s="151" t="s">
        <v>189</v>
      </c>
      <c r="E351" s="165" t="s">
        <v>32</v>
      </c>
      <c r="F351" s="166" t="s">
        <v>192</v>
      </c>
      <c r="H351" s="167">
        <v>618.22400000000005</v>
      </c>
      <c r="I351" s="168"/>
      <c r="L351" s="164"/>
      <c r="M351" s="169"/>
      <c r="T351" s="170"/>
      <c r="AT351" s="165" t="s">
        <v>189</v>
      </c>
      <c r="AU351" s="165" t="s">
        <v>88</v>
      </c>
      <c r="AV351" s="14" t="s">
        <v>185</v>
      </c>
      <c r="AW351" s="14" t="s">
        <v>41</v>
      </c>
      <c r="AX351" s="14" t="s">
        <v>86</v>
      </c>
      <c r="AY351" s="165" t="s">
        <v>178</v>
      </c>
    </row>
    <row r="352" spans="2:65" s="1" customFormat="1" ht="44.25" customHeight="1">
      <c r="B352" s="34"/>
      <c r="C352" s="133" t="s">
        <v>373</v>
      </c>
      <c r="D352" s="133" t="s">
        <v>180</v>
      </c>
      <c r="E352" s="134" t="s">
        <v>405</v>
      </c>
      <c r="F352" s="135" t="s">
        <v>406</v>
      </c>
      <c r="G352" s="136" t="s">
        <v>401</v>
      </c>
      <c r="H352" s="137">
        <v>1143.7139999999999</v>
      </c>
      <c r="I352" s="138"/>
      <c r="J352" s="139">
        <f>ROUND(I352*H352,2)</f>
        <v>0</v>
      </c>
      <c r="K352" s="135" t="s">
        <v>184</v>
      </c>
      <c r="L352" s="34"/>
      <c r="M352" s="140" t="s">
        <v>32</v>
      </c>
      <c r="N352" s="141" t="s">
        <v>50</v>
      </c>
      <c r="P352" s="142">
        <f>O352*H352</f>
        <v>0</v>
      </c>
      <c r="Q352" s="142">
        <v>0</v>
      </c>
      <c r="R352" s="142">
        <f>Q352*H352</f>
        <v>0</v>
      </c>
      <c r="S352" s="142">
        <v>0</v>
      </c>
      <c r="T352" s="143">
        <f>S352*H352</f>
        <v>0</v>
      </c>
      <c r="AR352" s="144" t="s">
        <v>185</v>
      </c>
      <c r="AT352" s="144" t="s">
        <v>180</v>
      </c>
      <c r="AU352" s="144" t="s">
        <v>88</v>
      </c>
      <c r="AY352" s="18" t="s">
        <v>178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86</v>
      </c>
      <c r="BK352" s="145">
        <f>ROUND(I352*H352,2)</f>
        <v>0</v>
      </c>
      <c r="BL352" s="18" t="s">
        <v>185</v>
      </c>
      <c r="BM352" s="144" t="s">
        <v>4539</v>
      </c>
    </row>
    <row r="353" spans="2:65" s="1" customFormat="1" ht="10.199999999999999">
      <c r="B353" s="34"/>
      <c r="D353" s="146" t="s">
        <v>187</v>
      </c>
      <c r="F353" s="147" t="s">
        <v>408</v>
      </c>
      <c r="I353" s="148"/>
      <c r="L353" s="34"/>
      <c r="M353" s="149"/>
      <c r="T353" s="55"/>
      <c r="AT353" s="18" t="s">
        <v>187</v>
      </c>
      <c r="AU353" s="18" t="s">
        <v>88</v>
      </c>
    </row>
    <row r="354" spans="2:65" s="12" customFormat="1" ht="20.399999999999999">
      <c r="B354" s="150"/>
      <c r="D354" s="151" t="s">
        <v>189</v>
      </c>
      <c r="E354" s="152" t="s">
        <v>32</v>
      </c>
      <c r="F354" s="153" t="s">
        <v>4540</v>
      </c>
      <c r="H354" s="152" t="s">
        <v>32</v>
      </c>
      <c r="I354" s="154"/>
      <c r="L354" s="150"/>
      <c r="M354" s="155"/>
      <c r="T354" s="156"/>
      <c r="AT354" s="152" t="s">
        <v>189</v>
      </c>
      <c r="AU354" s="152" t="s">
        <v>88</v>
      </c>
      <c r="AV354" s="12" t="s">
        <v>86</v>
      </c>
      <c r="AW354" s="12" t="s">
        <v>41</v>
      </c>
      <c r="AX354" s="12" t="s">
        <v>79</v>
      </c>
      <c r="AY354" s="152" t="s">
        <v>178</v>
      </c>
    </row>
    <row r="355" spans="2:65" s="13" customFormat="1" ht="10.199999999999999">
      <c r="B355" s="157"/>
      <c r="D355" s="151" t="s">
        <v>189</v>
      </c>
      <c r="E355" s="158" t="s">
        <v>32</v>
      </c>
      <c r="F355" s="159" t="s">
        <v>4529</v>
      </c>
      <c r="H355" s="160">
        <v>185.46700000000001</v>
      </c>
      <c r="I355" s="161"/>
      <c r="L355" s="157"/>
      <c r="M355" s="162"/>
      <c r="T355" s="163"/>
      <c r="AT355" s="158" t="s">
        <v>189</v>
      </c>
      <c r="AU355" s="158" t="s">
        <v>88</v>
      </c>
      <c r="AV355" s="13" t="s">
        <v>88</v>
      </c>
      <c r="AW355" s="13" t="s">
        <v>41</v>
      </c>
      <c r="AX355" s="13" t="s">
        <v>79</v>
      </c>
      <c r="AY355" s="158" t="s">
        <v>178</v>
      </c>
    </row>
    <row r="356" spans="2:65" s="13" customFormat="1" ht="10.199999999999999">
      <c r="B356" s="157"/>
      <c r="D356" s="151" t="s">
        <v>189</v>
      </c>
      <c r="E356" s="158" t="s">
        <v>32</v>
      </c>
      <c r="F356" s="159" t="s">
        <v>4535</v>
      </c>
      <c r="H356" s="160">
        <v>432.75700000000001</v>
      </c>
      <c r="I356" s="161"/>
      <c r="L356" s="157"/>
      <c r="M356" s="162"/>
      <c r="T356" s="163"/>
      <c r="AT356" s="158" t="s">
        <v>189</v>
      </c>
      <c r="AU356" s="158" t="s">
        <v>88</v>
      </c>
      <c r="AV356" s="13" t="s">
        <v>88</v>
      </c>
      <c r="AW356" s="13" t="s">
        <v>41</v>
      </c>
      <c r="AX356" s="13" t="s">
        <v>79</v>
      </c>
      <c r="AY356" s="158" t="s">
        <v>178</v>
      </c>
    </row>
    <row r="357" spans="2:65" s="14" customFormat="1" ht="10.199999999999999">
      <c r="B357" s="164"/>
      <c r="D357" s="151" t="s">
        <v>189</v>
      </c>
      <c r="E357" s="165" t="s">
        <v>32</v>
      </c>
      <c r="F357" s="166" t="s">
        <v>192</v>
      </c>
      <c r="H357" s="167">
        <v>618.22400000000005</v>
      </c>
      <c r="I357" s="168"/>
      <c r="L357" s="164"/>
      <c r="M357" s="169"/>
      <c r="T357" s="170"/>
      <c r="AT357" s="165" t="s">
        <v>189</v>
      </c>
      <c r="AU357" s="165" t="s">
        <v>88</v>
      </c>
      <c r="AV357" s="14" t="s">
        <v>185</v>
      </c>
      <c r="AW357" s="14" t="s">
        <v>41</v>
      </c>
      <c r="AX357" s="14" t="s">
        <v>86</v>
      </c>
      <c r="AY357" s="165" t="s">
        <v>178</v>
      </c>
    </row>
    <row r="358" spans="2:65" s="13" customFormat="1" ht="10.199999999999999">
      <c r="B358" s="157"/>
      <c r="D358" s="151" t="s">
        <v>189</v>
      </c>
      <c r="F358" s="159" t="s">
        <v>4541</v>
      </c>
      <c r="H358" s="160">
        <v>1143.7139999999999</v>
      </c>
      <c r="I358" s="161"/>
      <c r="L358" s="157"/>
      <c r="M358" s="162"/>
      <c r="T358" s="163"/>
      <c r="AT358" s="158" t="s">
        <v>189</v>
      </c>
      <c r="AU358" s="158" t="s">
        <v>88</v>
      </c>
      <c r="AV358" s="13" t="s">
        <v>88</v>
      </c>
      <c r="AW358" s="13" t="s">
        <v>4</v>
      </c>
      <c r="AX358" s="13" t="s">
        <v>86</v>
      </c>
      <c r="AY358" s="158" t="s">
        <v>178</v>
      </c>
    </row>
    <row r="359" spans="2:65" s="1" customFormat="1" ht="49.05" customHeight="1">
      <c r="B359" s="34"/>
      <c r="C359" s="133" t="s">
        <v>381</v>
      </c>
      <c r="D359" s="133" t="s">
        <v>180</v>
      </c>
      <c r="E359" s="134" t="s">
        <v>4542</v>
      </c>
      <c r="F359" s="135" t="s">
        <v>4543</v>
      </c>
      <c r="G359" s="136" t="s">
        <v>277</v>
      </c>
      <c r="H359" s="137">
        <v>402.59100000000001</v>
      </c>
      <c r="I359" s="138"/>
      <c r="J359" s="139">
        <f>ROUND(I359*H359,2)</f>
        <v>0</v>
      </c>
      <c r="K359" s="135" t="s">
        <v>184</v>
      </c>
      <c r="L359" s="34"/>
      <c r="M359" s="140" t="s">
        <v>32</v>
      </c>
      <c r="N359" s="141" t="s">
        <v>50</v>
      </c>
      <c r="P359" s="142">
        <f>O359*H359</f>
        <v>0</v>
      </c>
      <c r="Q359" s="142">
        <v>0</v>
      </c>
      <c r="R359" s="142">
        <f>Q359*H359</f>
        <v>0</v>
      </c>
      <c r="S359" s="142">
        <v>0</v>
      </c>
      <c r="T359" s="143">
        <f>S359*H359</f>
        <v>0</v>
      </c>
      <c r="AR359" s="144" t="s">
        <v>185</v>
      </c>
      <c r="AT359" s="144" t="s">
        <v>180</v>
      </c>
      <c r="AU359" s="144" t="s">
        <v>88</v>
      </c>
      <c r="AY359" s="18" t="s">
        <v>178</v>
      </c>
      <c r="BE359" s="145">
        <f>IF(N359="základní",J359,0)</f>
        <v>0</v>
      </c>
      <c r="BF359" s="145">
        <f>IF(N359="snížená",J359,0)</f>
        <v>0</v>
      </c>
      <c r="BG359" s="145">
        <f>IF(N359="zákl. přenesená",J359,0)</f>
        <v>0</v>
      </c>
      <c r="BH359" s="145">
        <f>IF(N359="sníž. přenesená",J359,0)</f>
        <v>0</v>
      </c>
      <c r="BI359" s="145">
        <f>IF(N359="nulová",J359,0)</f>
        <v>0</v>
      </c>
      <c r="BJ359" s="18" t="s">
        <v>86</v>
      </c>
      <c r="BK359" s="145">
        <f>ROUND(I359*H359,2)</f>
        <v>0</v>
      </c>
      <c r="BL359" s="18" t="s">
        <v>185</v>
      </c>
      <c r="BM359" s="144" t="s">
        <v>4544</v>
      </c>
    </row>
    <row r="360" spans="2:65" s="1" customFormat="1" ht="10.199999999999999">
      <c r="B360" s="34"/>
      <c r="D360" s="146" t="s">
        <v>187</v>
      </c>
      <c r="F360" s="147" t="s">
        <v>4545</v>
      </c>
      <c r="I360" s="148"/>
      <c r="L360" s="34"/>
      <c r="M360" s="149"/>
      <c r="T360" s="55"/>
      <c r="AT360" s="18" t="s">
        <v>187</v>
      </c>
      <c r="AU360" s="18" t="s">
        <v>88</v>
      </c>
    </row>
    <row r="361" spans="2:65" s="12" customFormat="1" ht="10.199999999999999">
      <c r="B361" s="150"/>
      <c r="D361" s="151" t="s">
        <v>189</v>
      </c>
      <c r="E361" s="152" t="s">
        <v>32</v>
      </c>
      <c r="F361" s="153" t="s">
        <v>190</v>
      </c>
      <c r="H361" s="152" t="s">
        <v>32</v>
      </c>
      <c r="I361" s="154"/>
      <c r="L361" s="150"/>
      <c r="M361" s="155"/>
      <c r="T361" s="156"/>
      <c r="AT361" s="152" t="s">
        <v>189</v>
      </c>
      <c r="AU361" s="152" t="s">
        <v>88</v>
      </c>
      <c r="AV361" s="12" t="s">
        <v>86</v>
      </c>
      <c r="AW361" s="12" t="s">
        <v>41</v>
      </c>
      <c r="AX361" s="12" t="s">
        <v>79</v>
      </c>
      <c r="AY361" s="152" t="s">
        <v>178</v>
      </c>
    </row>
    <row r="362" spans="2:65" s="12" customFormat="1" ht="10.199999999999999">
      <c r="B362" s="150"/>
      <c r="D362" s="151" t="s">
        <v>189</v>
      </c>
      <c r="E362" s="152" t="s">
        <v>32</v>
      </c>
      <c r="F362" s="153" t="s">
        <v>4394</v>
      </c>
      <c r="H362" s="152" t="s">
        <v>32</v>
      </c>
      <c r="I362" s="154"/>
      <c r="L362" s="150"/>
      <c r="M362" s="155"/>
      <c r="T362" s="156"/>
      <c r="AT362" s="152" t="s">
        <v>189</v>
      </c>
      <c r="AU362" s="152" t="s">
        <v>88</v>
      </c>
      <c r="AV362" s="12" t="s">
        <v>86</v>
      </c>
      <c r="AW362" s="12" t="s">
        <v>41</v>
      </c>
      <c r="AX362" s="12" t="s">
        <v>79</v>
      </c>
      <c r="AY362" s="152" t="s">
        <v>178</v>
      </c>
    </row>
    <row r="363" spans="2:65" s="12" customFormat="1" ht="10.199999999999999">
      <c r="B363" s="150"/>
      <c r="D363" s="151" t="s">
        <v>189</v>
      </c>
      <c r="E363" s="152" t="s">
        <v>32</v>
      </c>
      <c r="F363" s="153" t="s">
        <v>2082</v>
      </c>
      <c r="H363" s="152" t="s">
        <v>32</v>
      </c>
      <c r="I363" s="154"/>
      <c r="L363" s="150"/>
      <c r="M363" s="155"/>
      <c r="T363" s="156"/>
      <c r="AT363" s="152" t="s">
        <v>189</v>
      </c>
      <c r="AU363" s="152" t="s">
        <v>88</v>
      </c>
      <c r="AV363" s="12" t="s">
        <v>86</v>
      </c>
      <c r="AW363" s="12" t="s">
        <v>41</v>
      </c>
      <c r="AX363" s="12" t="s">
        <v>79</v>
      </c>
      <c r="AY363" s="152" t="s">
        <v>178</v>
      </c>
    </row>
    <row r="364" spans="2:65" s="12" customFormat="1" ht="10.199999999999999">
      <c r="B364" s="150"/>
      <c r="D364" s="151" t="s">
        <v>189</v>
      </c>
      <c r="E364" s="152" t="s">
        <v>32</v>
      </c>
      <c r="F364" s="153" t="s">
        <v>393</v>
      </c>
      <c r="H364" s="152" t="s">
        <v>32</v>
      </c>
      <c r="I364" s="154"/>
      <c r="L364" s="150"/>
      <c r="M364" s="155"/>
      <c r="T364" s="156"/>
      <c r="AT364" s="152" t="s">
        <v>189</v>
      </c>
      <c r="AU364" s="152" t="s">
        <v>88</v>
      </c>
      <c r="AV364" s="12" t="s">
        <v>86</v>
      </c>
      <c r="AW364" s="12" t="s">
        <v>41</v>
      </c>
      <c r="AX364" s="12" t="s">
        <v>79</v>
      </c>
      <c r="AY364" s="152" t="s">
        <v>178</v>
      </c>
    </row>
    <row r="365" spans="2:65" s="12" customFormat="1" ht="20.399999999999999">
      <c r="B365" s="150"/>
      <c r="D365" s="151" t="s">
        <v>189</v>
      </c>
      <c r="E365" s="152" t="s">
        <v>32</v>
      </c>
      <c r="F365" s="153" t="s">
        <v>4546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65" s="13" customFormat="1" ht="10.199999999999999">
      <c r="B366" s="157"/>
      <c r="D366" s="151" t="s">
        <v>189</v>
      </c>
      <c r="E366" s="158" t="s">
        <v>32</v>
      </c>
      <c r="F366" s="159" t="s">
        <v>4547</v>
      </c>
      <c r="H366" s="160">
        <v>592.24</v>
      </c>
      <c r="I366" s="161"/>
      <c r="L366" s="157"/>
      <c r="M366" s="162"/>
      <c r="T366" s="163"/>
      <c r="AT366" s="158" t="s">
        <v>189</v>
      </c>
      <c r="AU366" s="158" t="s">
        <v>88</v>
      </c>
      <c r="AV366" s="13" t="s">
        <v>88</v>
      </c>
      <c r="AW366" s="13" t="s">
        <v>41</v>
      </c>
      <c r="AX366" s="13" t="s">
        <v>79</v>
      </c>
      <c r="AY366" s="158" t="s">
        <v>178</v>
      </c>
    </row>
    <row r="367" spans="2:65" s="13" customFormat="1" ht="10.199999999999999">
      <c r="B367" s="157"/>
      <c r="D367" s="151" t="s">
        <v>189</v>
      </c>
      <c r="E367" s="158" t="s">
        <v>32</v>
      </c>
      <c r="F367" s="159" t="s">
        <v>4548</v>
      </c>
      <c r="H367" s="160">
        <v>23.76</v>
      </c>
      <c r="I367" s="161"/>
      <c r="L367" s="157"/>
      <c r="M367" s="162"/>
      <c r="T367" s="163"/>
      <c r="AT367" s="158" t="s">
        <v>189</v>
      </c>
      <c r="AU367" s="158" t="s">
        <v>88</v>
      </c>
      <c r="AV367" s="13" t="s">
        <v>88</v>
      </c>
      <c r="AW367" s="13" t="s">
        <v>41</v>
      </c>
      <c r="AX367" s="13" t="s">
        <v>79</v>
      </c>
      <c r="AY367" s="158" t="s">
        <v>178</v>
      </c>
    </row>
    <row r="368" spans="2:65" s="13" customFormat="1" ht="10.199999999999999">
      <c r="B368" s="157"/>
      <c r="D368" s="151" t="s">
        <v>189</v>
      </c>
      <c r="E368" s="158" t="s">
        <v>32</v>
      </c>
      <c r="F368" s="159" t="s">
        <v>4549</v>
      </c>
      <c r="H368" s="160">
        <v>202.84</v>
      </c>
      <c r="I368" s="161"/>
      <c r="L368" s="157"/>
      <c r="M368" s="162"/>
      <c r="T368" s="163"/>
      <c r="AT368" s="158" t="s">
        <v>189</v>
      </c>
      <c r="AU368" s="158" t="s">
        <v>88</v>
      </c>
      <c r="AV368" s="13" t="s">
        <v>88</v>
      </c>
      <c r="AW368" s="13" t="s">
        <v>41</v>
      </c>
      <c r="AX368" s="13" t="s">
        <v>79</v>
      </c>
      <c r="AY368" s="158" t="s">
        <v>178</v>
      </c>
    </row>
    <row r="369" spans="2:65" s="13" customFormat="1" ht="20.399999999999999">
      <c r="B369" s="157"/>
      <c r="D369" s="151" t="s">
        <v>189</v>
      </c>
      <c r="E369" s="158" t="s">
        <v>32</v>
      </c>
      <c r="F369" s="159" t="s">
        <v>4550</v>
      </c>
      <c r="H369" s="160">
        <v>-40.942</v>
      </c>
      <c r="I369" s="161"/>
      <c r="L369" s="157"/>
      <c r="M369" s="162"/>
      <c r="T369" s="163"/>
      <c r="AT369" s="158" t="s">
        <v>189</v>
      </c>
      <c r="AU369" s="158" t="s">
        <v>88</v>
      </c>
      <c r="AV369" s="13" t="s">
        <v>88</v>
      </c>
      <c r="AW369" s="13" t="s">
        <v>41</v>
      </c>
      <c r="AX369" s="13" t="s">
        <v>79</v>
      </c>
      <c r="AY369" s="158" t="s">
        <v>178</v>
      </c>
    </row>
    <row r="370" spans="2:65" s="13" customFormat="1" ht="10.199999999999999">
      <c r="B370" s="157"/>
      <c r="D370" s="151" t="s">
        <v>189</v>
      </c>
      <c r="E370" s="158" t="s">
        <v>32</v>
      </c>
      <c r="F370" s="159" t="s">
        <v>4551</v>
      </c>
      <c r="H370" s="160">
        <v>-133.25399999999999</v>
      </c>
      <c r="I370" s="161"/>
      <c r="L370" s="157"/>
      <c r="M370" s="162"/>
      <c r="T370" s="163"/>
      <c r="AT370" s="158" t="s">
        <v>189</v>
      </c>
      <c r="AU370" s="158" t="s">
        <v>88</v>
      </c>
      <c r="AV370" s="13" t="s">
        <v>88</v>
      </c>
      <c r="AW370" s="13" t="s">
        <v>41</v>
      </c>
      <c r="AX370" s="13" t="s">
        <v>79</v>
      </c>
      <c r="AY370" s="158" t="s">
        <v>178</v>
      </c>
    </row>
    <row r="371" spans="2:65" s="13" customFormat="1" ht="10.199999999999999">
      <c r="B371" s="157"/>
      <c r="D371" s="151" t="s">
        <v>189</v>
      </c>
      <c r="E371" s="158" t="s">
        <v>32</v>
      </c>
      <c r="F371" s="159" t="s">
        <v>4552</v>
      </c>
      <c r="H371" s="160">
        <v>-5.94</v>
      </c>
      <c r="I371" s="161"/>
      <c r="L371" s="157"/>
      <c r="M371" s="162"/>
      <c r="T371" s="163"/>
      <c r="AT371" s="158" t="s">
        <v>189</v>
      </c>
      <c r="AU371" s="158" t="s">
        <v>88</v>
      </c>
      <c r="AV371" s="13" t="s">
        <v>88</v>
      </c>
      <c r="AW371" s="13" t="s">
        <v>41</v>
      </c>
      <c r="AX371" s="13" t="s">
        <v>79</v>
      </c>
      <c r="AY371" s="158" t="s">
        <v>178</v>
      </c>
    </row>
    <row r="372" spans="2:65" s="13" customFormat="1" ht="10.199999999999999">
      <c r="B372" s="157"/>
      <c r="D372" s="151" t="s">
        <v>189</v>
      </c>
      <c r="E372" s="158" t="s">
        <v>32</v>
      </c>
      <c r="F372" s="159" t="s">
        <v>4553</v>
      </c>
      <c r="H372" s="160">
        <v>-35.497</v>
      </c>
      <c r="I372" s="161"/>
      <c r="L372" s="157"/>
      <c r="M372" s="162"/>
      <c r="T372" s="163"/>
      <c r="AT372" s="158" t="s">
        <v>189</v>
      </c>
      <c r="AU372" s="158" t="s">
        <v>88</v>
      </c>
      <c r="AV372" s="13" t="s">
        <v>88</v>
      </c>
      <c r="AW372" s="13" t="s">
        <v>41</v>
      </c>
      <c r="AX372" s="13" t="s">
        <v>79</v>
      </c>
      <c r="AY372" s="158" t="s">
        <v>178</v>
      </c>
    </row>
    <row r="373" spans="2:65" s="13" customFormat="1" ht="20.399999999999999">
      <c r="B373" s="157"/>
      <c r="D373" s="151" t="s">
        <v>189</v>
      </c>
      <c r="E373" s="158" t="s">
        <v>32</v>
      </c>
      <c r="F373" s="159" t="s">
        <v>4554</v>
      </c>
      <c r="H373" s="160">
        <v>-200.61600000000001</v>
      </c>
      <c r="I373" s="161"/>
      <c r="L373" s="157"/>
      <c r="M373" s="162"/>
      <c r="T373" s="163"/>
      <c r="AT373" s="158" t="s">
        <v>189</v>
      </c>
      <c r="AU373" s="158" t="s">
        <v>88</v>
      </c>
      <c r="AV373" s="13" t="s">
        <v>88</v>
      </c>
      <c r="AW373" s="13" t="s">
        <v>41</v>
      </c>
      <c r="AX373" s="13" t="s">
        <v>79</v>
      </c>
      <c r="AY373" s="158" t="s">
        <v>178</v>
      </c>
    </row>
    <row r="374" spans="2:65" s="14" customFormat="1" ht="10.199999999999999">
      <c r="B374" s="164"/>
      <c r="D374" s="151" t="s">
        <v>189</v>
      </c>
      <c r="E374" s="165" t="s">
        <v>32</v>
      </c>
      <c r="F374" s="166" t="s">
        <v>192</v>
      </c>
      <c r="H374" s="167">
        <v>402.59100000000001</v>
      </c>
      <c r="I374" s="168"/>
      <c r="L374" s="164"/>
      <c r="M374" s="169"/>
      <c r="T374" s="170"/>
      <c r="AT374" s="165" t="s">
        <v>189</v>
      </c>
      <c r="AU374" s="165" t="s">
        <v>88</v>
      </c>
      <c r="AV374" s="14" t="s">
        <v>185</v>
      </c>
      <c r="AW374" s="14" t="s">
        <v>41</v>
      </c>
      <c r="AX374" s="14" t="s">
        <v>86</v>
      </c>
      <c r="AY374" s="165" t="s">
        <v>178</v>
      </c>
    </row>
    <row r="375" spans="2:65" s="1" customFormat="1" ht="16.5" customHeight="1">
      <c r="B375" s="34"/>
      <c r="C375" s="171" t="s">
        <v>388</v>
      </c>
      <c r="D375" s="171" t="s">
        <v>398</v>
      </c>
      <c r="E375" s="172" t="s">
        <v>1438</v>
      </c>
      <c r="F375" s="173" t="s">
        <v>1439</v>
      </c>
      <c r="G375" s="174" t="s">
        <v>401</v>
      </c>
      <c r="H375" s="175">
        <v>805.18200000000002</v>
      </c>
      <c r="I375" s="176"/>
      <c r="J375" s="177">
        <f>ROUND(I375*H375,2)</f>
        <v>0</v>
      </c>
      <c r="K375" s="173" t="s">
        <v>184</v>
      </c>
      <c r="L375" s="178"/>
      <c r="M375" s="179" t="s">
        <v>32</v>
      </c>
      <c r="N375" s="180" t="s">
        <v>50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241</v>
      </c>
      <c r="AT375" s="144" t="s">
        <v>398</v>
      </c>
      <c r="AU375" s="144" t="s">
        <v>88</v>
      </c>
      <c r="AY375" s="18" t="s">
        <v>178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86</v>
      </c>
      <c r="BK375" s="145">
        <f>ROUND(I375*H375,2)</f>
        <v>0</v>
      </c>
      <c r="BL375" s="18" t="s">
        <v>185</v>
      </c>
      <c r="BM375" s="144" t="s">
        <v>4555</v>
      </c>
    </row>
    <row r="376" spans="2:65" s="13" customFormat="1" ht="10.199999999999999">
      <c r="B376" s="157"/>
      <c r="D376" s="151" t="s">
        <v>189</v>
      </c>
      <c r="F376" s="159" t="s">
        <v>4556</v>
      </c>
      <c r="H376" s="160">
        <v>805.18200000000002</v>
      </c>
      <c r="I376" s="161"/>
      <c r="L376" s="157"/>
      <c r="M376" s="162"/>
      <c r="T376" s="163"/>
      <c r="AT376" s="158" t="s">
        <v>189</v>
      </c>
      <c r="AU376" s="158" t="s">
        <v>88</v>
      </c>
      <c r="AV376" s="13" t="s">
        <v>88</v>
      </c>
      <c r="AW376" s="13" t="s">
        <v>4</v>
      </c>
      <c r="AX376" s="13" t="s">
        <v>86</v>
      </c>
      <c r="AY376" s="158" t="s">
        <v>178</v>
      </c>
    </row>
    <row r="377" spans="2:65" s="1" customFormat="1" ht="66.75" customHeight="1">
      <c r="B377" s="34"/>
      <c r="C377" s="133" t="s">
        <v>397</v>
      </c>
      <c r="D377" s="133" t="s">
        <v>180</v>
      </c>
      <c r="E377" s="134" t="s">
        <v>440</v>
      </c>
      <c r="F377" s="135" t="s">
        <v>441</v>
      </c>
      <c r="G377" s="136" t="s">
        <v>277</v>
      </c>
      <c r="H377" s="137">
        <v>199.999</v>
      </c>
      <c r="I377" s="138"/>
      <c r="J377" s="139">
        <f>ROUND(I377*H377,2)</f>
        <v>0</v>
      </c>
      <c r="K377" s="135" t="s">
        <v>184</v>
      </c>
      <c r="L377" s="34"/>
      <c r="M377" s="140" t="s">
        <v>32</v>
      </c>
      <c r="N377" s="141" t="s">
        <v>50</v>
      </c>
      <c r="P377" s="142">
        <f>O377*H377</f>
        <v>0</v>
      </c>
      <c r="Q377" s="142">
        <v>0</v>
      </c>
      <c r="R377" s="142">
        <f>Q377*H377</f>
        <v>0</v>
      </c>
      <c r="S377" s="142">
        <v>0</v>
      </c>
      <c r="T377" s="143">
        <f>S377*H377</f>
        <v>0</v>
      </c>
      <c r="AR377" s="144" t="s">
        <v>185</v>
      </c>
      <c r="AT377" s="144" t="s">
        <v>180</v>
      </c>
      <c r="AU377" s="144" t="s">
        <v>88</v>
      </c>
      <c r="AY377" s="18" t="s">
        <v>178</v>
      </c>
      <c r="BE377" s="145">
        <f>IF(N377="základní",J377,0)</f>
        <v>0</v>
      </c>
      <c r="BF377" s="145">
        <f>IF(N377="snížená",J377,0)</f>
        <v>0</v>
      </c>
      <c r="BG377" s="145">
        <f>IF(N377="zákl. přenesená",J377,0)</f>
        <v>0</v>
      </c>
      <c r="BH377" s="145">
        <f>IF(N377="sníž. přenesená",J377,0)</f>
        <v>0</v>
      </c>
      <c r="BI377" s="145">
        <f>IF(N377="nulová",J377,0)</f>
        <v>0</v>
      </c>
      <c r="BJ377" s="18" t="s">
        <v>86</v>
      </c>
      <c r="BK377" s="145">
        <f>ROUND(I377*H377,2)</f>
        <v>0</v>
      </c>
      <c r="BL377" s="18" t="s">
        <v>185</v>
      </c>
      <c r="BM377" s="144" t="s">
        <v>4557</v>
      </c>
    </row>
    <row r="378" spans="2:65" s="1" customFormat="1" ht="10.199999999999999">
      <c r="B378" s="34"/>
      <c r="D378" s="146" t="s">
        <v>187</v>
      </c>
      <c r="F378" s="147" t="s">
        <v>443</v>
      </c>
      <c r="I378" s="148"/>
      <c r="L378" s="34"/>
      <c r="M378" s="149"/>
      <c r="T378" s="55"/>
      <c r="AT378" s="18" t="s">
        <v>187</v>
      </c>
      <c r="AU378" s="18" t="s">
        <v>88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190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4394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2" customFormat="1" ht="10.199999999999999">
      <c r="B381" s="150"/>
      <c r="D381" s="151" t="s">
        <v>189</v>
      </c>
      <c r="E381" s="152" t="s">
        <v>32</v>
      </c>
      <c r="F381" s="153" t="s">
        <v>280</v>
      </c>
      <c r="H381" s="152" t="s">
        <v>32</v>
      </c>
      <c r="I381" s="154"/>
      <c r="L381" s="150"/>
      <c r="M381" s="155"/>
      <c r="T381" s="156"/>
      <c r="AT381" s="152" t="s">
        <v>189</v>
      </c>
      <c r="AU381" s="152" t="s">
        <v>88</v>
      </c>
      <c r="AV381" s="12" t="s">
        <v>86</v>
      </c>
      <c r="AW381" s="12" t="s">
        <v>41</v>
      </c>
      <c r="AX381" s="12" t="s">
        <v>79</v>
      </c>
      <c r="AY381" s="152" t="s">
        <v>178</v>
      </c>
    </row>
    <row r="382" spans="2:65" s="12" customFormat="1" ht="10.199999999999999">
      <c r="B382" s="150"/>
      <c r="D382" s="151" t="s">
        <v>189</v>
      </c>
      <c r="E382" s="152" t="s">
        <v>32</v>
      </c>
      <c r="F382" s="153" t="s">
        <v>444</v>
      </c>
      <c r="H382" s="152" t="s">
        <v>32</v>
      </c>
      <c r="I382" s="154"/>
      <c r="L382" s="150"/>
      <c r="M382" s="155"/>
      <c r="T382" s="156"/>
      <c r="AT382" s="152" t="s">
        <v>189</v>
      </c>
      <c r="AU382" s="152" t="s">
        <v>88</v>
      </c>
      <c r="AV382" s="12" t="s">
        <v>86</v>
      </c>
      <c r="AW382" s="12" t="s">
        <v>41</v>
      </c>
      <c r="AX382" s="12" t="s">
        <v>79</v>
      </c>
      <c r="AY382" s="152" t="s">
        <v>178</v>
      </c>
    </row>
    <row r="383" spans="2:65" s="13" customFormat="1" ht="10.199999999999999">
      <c r="B383" s="157"/>
      <c r="D383" s="151" t="s">
        <v>189</v>
      </c>
      <c r="E383" s="158" t="s">
        <v>32</v>
      </c>
      <c r="F383" s="159" t="s">
        <v>4558</v>
      </c>
      <c r="H383" s="160">
        <v>157.482</v>
      </c>
      <c r="I383" s="161"/>
      <c r="L383" s="157"/>
      <c r="M383" s="162"/>
      <c r="T383" s="163"/>
      <c r="AT383" s="158" t="s">
        <v>189</v>
      </c>
      <c r="AU383" s="158" t="s">
        <v>88</v>
      </c>
      <c r="AV383" s="13" t="s">
        <v>88</v>
      </c>
      <c r="AW383" s="13" t="s">
        <v>41</v>
      </c>
      <c r="AX383" s="13" t="s">
        <v>79</v>
      </c>
      <c r="AY383" s="158" t="s">
        <v>178</v>
      </c>
    </row>
    <row r="384" spans="2:65" s="13" customFormat="1" ht="10.199999999999999">
      <c r="B384" s="157"/>
      <c r="D384" s="151" t="s">
        <v>189</v>
      </c>
      <c r="E384" s="158" t="s">
        <v>32</v>
      </c>
      <c r="F384" s="159" t="s">
        <v>4559</v>
      </c>
      <c r="H384" s="160">
        <v>7.02</v>
      </c>
      <c r="I384" s="161"/>
      <c r="L384" s="157"/>
      <c r="M384" s="162"/>
      <c r="T384" s="163"/>
      <c r="AT384" s="158" t="s">
        <v>189</v>
      </c>
      <c r="AU384" s="158" t="s">
        <v>88</v>
      </c>
      <c r="AV384" s="13" t="s">
        <v>88</v>
      </c>
      <c r="AW384" s="13" t="s">
        <v>41</v>
      </c>
      <c r="AX384" s="13" t="s">
        <v>79</v>
      </c>
      <c r="AY384" s="158" t="s">
        <v>178</v>
      </c>
    </row>
    <row r="385" spans="2:65" s="12" customFormat="1" ht="10.199999999999999">
      <c r="B385" s="150"/>
      <c r="D385" s="151" t="s">
        <v>189</v>
      </c>
      <c r="E385" s="152" t="s">
        <v>32</v>
      </c>
      <c r="F385" s="153" t="s">
        <v>4560</v>
      </c>
      <c r="H385" s="152" t="s">
        <v>32</v>
      </c>
      <c r="I385" s="154"/>
      <c r="L385" s="150"/>
      <c r="M385" s="155"/>
      <c r="T385" s="156"/>
      <c r="AT385" s="152" t="s">
        <v>189</v>
      </c>
      <c r="AU385" s="152" t="s">
        <v>88</v>
      </c>
      <c r="AV385" s="12" t="s">
        <v>86</v>
      </c>
      <c r="AW385" s="12" t="s">
        <v>41</v>
      </c>
      <c r="AX385" s="12" t="s">
        <v>79</v>
      </c>
      <c r="AY385" s="152" t="s">
        <v>178</v>
      </c>
    </row>
    <row r="386" spans="2:65" s="13" customFormat="1" ht="10.199999999999999">
      <c r="B386" s="157"/>
      <c r="D386" s="151" t="s">
        <v>189</v>
      </c>
      <c r="E386" s="158" t="s">
        <v>32</v>
      </c>
      <c r="F386" s="159" t="s">
        <v>4561</v>
      </c>
      <c r="H386" s="160">
        <v>35.497</v>
      </c>
      <c r="I386" s="161"/>
      <c r="L386" s="157"/>
      <c r="M386" s="162"/>
      <c r="T386" s="163"/>
      <c r="AT386" s="158" t="s">
        <v>189</v>
      </c>
      <c r="AU386" s="158" t="s">
        <v>88</v>
      </c>
      <c r="AV386" s="13" t="s">
        <v>88</v>
      </c>
      <c r="AW386" s="13" t="s">
        <v>41</v>
      </c>
      <c r="AX386" s="13" t="s">
        <v>79</v>
      </c>
      <c r="AY386" s="158" t="s">
        <v>178</v>
      </c>
    </row>
    <row r="387" spans="2:65" s="14" customFormat="1" ht="10.199999999999999">
      <c r="B387" s="164"/>
      <c r="D387" s="151" t="s">
        <v>189</v>
      </c>
      <c r="E387" s="165" t="s">
        <v>32</v>
      </c>
      <c r="F387" s="166" t="s">
        <v>192</v>
      </c>
      <c r="H387" s="167">
        <v>199.999</v>
      </c>
      <c r="I387" s="168"/>
      <c r="L387" s="164"/>
      <c r="M387" s="169"/>
      <c r="T387" s="170"/>
      <c r="AT387" s="165" t="s">
        <v>189</v>
      </c>
      <c r="AU387" s="165" t="s">
        <v>88</v>
      </c>
      <c r="AV387" s="14" t="s">
        <v>185</v>
      </c>
      <c r="AW387" s="14" t="s">
        <v>41</v>
      </c>
      <c r="AX387" s="14" t="s">
        <v>86</v>
      </c>
      <c r="AY387" s="165" t="s">
        <v>178</v>
      </c>
    </row>
    <row r="388" spans="2:65" s="1" customFormat="1" ht="16.5" customHeight="1">
      <c r="B388" s="34"/>
      <c r="C388" s="171" t="s">
        <v>404</v>
      </c>
      <c r="D388" s="171" t="s">
        <v>398</v>
      </c>
      <c r="E388" s="172" t="s">
        <v>448</v>
      </c>
      <c r="F388" s="173" t="s">
        <v>449</v>
      </c>
      <c r="G388" s="174" t="s">
        <v>401</v>
      </c>
      <c r="H388" s="175">
        <v>399.99799999999999</v>
      </c>
      <c r="I388" s="176"/>
      <c r="J388" s="177">
        <f>ROUND(I388*H388,2)</f>
        <v>0</v>
      </c>
      <c r="K388" s="173" t="s">
        <v>184</v>
      </c>
      <c r="L388" s="178"/>
      <c r="M388" s="179" t="s">
        <v>32</v>
      </c>
      <c r="N388" s="180" t="s">
        <v>50</v>
      </c>
      <c r="P388" s="142">
        <f>O388*H388</f>
        <v>0</v>
      </c>
      <c r="Q388" s="142">
        <v>0</v>
      </c>
      <c r="R388" s="142">
        <f>Q388*H388</f>
        <v>0</v>
      </c>
      <c r="S388" s="142">
        <v>0</v>
      </c>
      <c r="T388" s="143">
        <f>S388*H388</f>
        <v>0</v>
      </c>
      <c r="AR388" s="144" t="s">
        <v>241</v>
      </c>
      <c r="AT388" s="144" t="s">
        <v>398</v>
      </c>
      <c r="AU388" s="144" t="s">
        <v>88</v>
      </c>
      <c r="AY388" s="18" t="s">
        <v>178</v>
      </c>
      <c r="BE388" s="145">
        <f>IF(N388="základní",J388,0)</f>
        <v>0</v>
      </c>
      <c r="BF388" s="145">
        <f>IF(N388="snížená",J388,0)</f>
        <v>0</v>
      </c>
      <c r="BG388" s="145">
        <f>IF(N388="zákl. přenesená",J388,0)</f>
        <v>0</v>
      </c>
      <c r="BH388" s="145">
        <f>IF(N388="sníž. přenesená",J388,0)</f>
        <v>0</v>
      </c>
      <c r="BI388" s="145">
        <f>IF(N388="nulová",J388,0)</f>
        <v>0</v>
      </c>
      <c r="BJ388" s="18" t="s">
        <v>86</v>
      </c>
      <c r="BK388" s="145">
        <f>ROUND(I388*H388,2)</f>
        <v>0</v>
      </c>
      <c r="BL388" s="18" t="s">
        <v>185</v>
      </c>
      <c r="BM388" s="144" t="s">
        <v>4562</v>
      </c>
    </row>
    <row r="389" spans="2:65" s="13" customFormat="1" ht="10.199999999999999">
      <c r="B389" s="157"/>
      <c r="D389" s="151" t="s">
        <v>189</v>
      </c>
      <c r="F389" s="159" t="s">
        <v>4563</v>
      </c>
      <c r="H389" s="160">
        <v>399.99799999999999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</v>
      </c>
      <c r="AX389" s="13" t="s">
        <v>86</v>
      </c>
      <c r="AY389" s="158" t="s">
        <v>178</v>
      </c>
    </row>
    <row r="390" spans="2:65" s="11" customFormat="1" ht="22.8" customHeight="1">
      <c r="B390" s="121"/>
      <c r="D390" s="122" t="s">
        <v>78</v>
      </c>
      <c r="E390" s="131" t="s">
        <v>199</v>
      </c>
      <c r="F390" s="131" t="s">
        <v>452</v>
      </c>
      <c r="I390" s="124"/>
      <c r="J390" s="132">
        <f>BK390</f>
        <v>0</v>
      </c>
      <c r="L390" s="121"/>
      <c r="M390" s="126"/>
      <c r="P390" s="127">
        <f>SUM(P391:P400)</f>
        <v>0</v>
      </c>
      <c r="R390" s="127">
        <f>SUM(R391:R400)</f>
        <v>0</v>
      </c>
      <c r="T390" s="128">
        <f>SUM(T391:T400)</f>
        <v>0</v>
      </c>
      <c r="AR390" s="122" t="s">
        <v>86</v>
      </c>
      <c r="AT390" s="129" t="s">
        <v>78</v>
      </c>
      <c r="AU390" s="129" t="s">
        <v>86</v>
      </c>
      <c r="AY390" s="122" t="s">
        <v>178</v>
      </c>
      <c r="BK390" s="130">
        <f>SUM(BK391:BK400)</f>
        <v>0</v>
      </c>
    </row>
    <row r="391" spans="2:65" s="1" customFormat="1" ht="16.5" customHeight="1">
      <c r="B391" s="34"/>
      <c r="C391" s="133" t="s">
        <v>412</v>
      </c>
      <c r="D391" s="133" t="s">
        <v>180</v>
      </c>
      <c r="E391" s="134" t="s">
        <v>454</v>
      </c>
      <c r="F391" s="135" t="s">
        <v>455</v>
      </c>
      <c r="G391" s="136" t="s">
        <v>202</v>
      </c>
      <c r="H391" s="137">
        <v>280</v>
      </c>
      <c r="I391" s="138"/>
      <c r="J391" s="139">
        <f>ROUND(I391*H391,2)</f>
        <v>0</v>
      </c>
      <c r="K391" s="135" t="s">
        <v>184</v>
      </c>
      <c r="L391" s="34"/>
      <c r="M391" s="140" t="s">
        <v>32</v>
      </c>
      <c r="N391" s="141" t="s">
        <v>50</v>
      </c>
      <c r="P391" s="142">
        <f>O391*H391</f>
        <v>0</v>
      </c>
      <c r="Q391" s="142">
        <v>0</v>
      </c>
      <c r="R391" s="142">
        <f>Q391*H391</f>
        <v>0</v>
      </c>
      <c r="S391" s="142">
        <v>0</v>
      </c>
      <c r="T391" s="143">
        <f>S391*H391</f>
        <v>0</v>
      </c>
      <c r="AR391" s="144" t="s">
        <v>185</v>
      </c>
      <c r="AT391" s="144" t="s">
        <v>180</v>
      </c>
      <c r="AU391" s="144" t="s">
        <v>88</v>
      </c>
      <c r="AY391" s="18" t="s">
        <v>178</v>
      </c>
      <c r="BE391" s="145">
        <f>IF(N391="základní",J391,0)</f>
        <v>0</v>
      </c>
      <c r="BF391" s="145">
        <f>IF(N391="snížená",J391,0)</f>
        <v>0</v>
      </c>
      <c r="BG391" s="145">
        <f>IF(N391="zákl. přenesená",J391,0)</f>
        <v>0</v>
      </c>
      <c r="BH391" s="145">
        <f>IF(N391="sníž. přenesená",J391,0)</f>
        <v>0</v>
      </c>
      <c r="BI391" s="145">
        <f>IF(N391="nulová",J391,0)</f>
        <v>0</v>
      </c>
      <c r="BJ391" s="18" t="s">
        <v>86</v>
      </c>
      <c r="BK391" s="145">
        <f>ROUND(I391*H391,2)</f>
        <v>0</v>
      </c>
      <c r="BL391" s="18" t="s">
        <v>185</v>
      </c>
      <c r="BM391" s="144" t="s">
        <v>4564</v>
      </c>
    </row>
    <row r="392" spans="2:65" s="1" customFormat="1" ht="10.199999999999999">
      <c r="B392" s="34"/>
      <c r="D392" s="146" t="s">
        <v>187</v>
      </c>
      <c r="F392" s="147" t="s">
        <v>457</v>
      </c>
      <c r="I392" s="148"/>
      <c r="L392" s="34"/>
      <c r="M392" s="149"/>
      <c r="T392" s="55"/>
      <c r="AT392" s="18" t="s">
        <v>187</v>
      </c>
      <c r="AU392" s="18" t="s">
        <v>88</v>
      </c>
    </row>
    <row r="393" spans="2:65" s="12" customFormat="1" ht="10.199999999999999">
      <c r="B393" s="150"/>
      <c r="D393" s="151" t="s">
        <v>189</v>
      </c>
      <c r="E393" s="152" t="s">
        <v>32</v>
      </c>
      <c r="F393" s="153" t="s">
        <v>190</v>
      </c>
      <c r="H393" s="152" t="s">
        <v>32</v>
      </c>
      <c r="I393" s="154"/>
      <c r="L393" s="150"/>
      <c r="M393" s="155"/>
      <c r="T393" s="156"/>
      <c r="AT393" s="152" t="s">
        <v>189</v>
      </c>
      <c r="AU393" s="152" t="s">
        <v>88</v>
      </c>
      <c r="AV393" s="12" t="s">
        <v>86</v>
      </c>
      <c r="AW393" s="12" t="s">
        <v>41</v>
      </c>
      <c r="AX393" s="12" t="s">
        <v>79</v>
      </c>
      <c r="AY393" s="152" t="s">
        <v>178</v>
      </c>
    </row>
    <row r="394" spans="2:65" s="12" customFormat="1" ht="10.199999999999999">
      <c r="B394" s="150"/>
      <c r="D394" s="151" t="s">
        <v>189</v>
      </c>
      <c r="E394" s="152" t="s">
        <v>32</v>
      </c>
      <c r="F394" s="153" t="s">
        <v>4394</v>
      </c>
      <c r="H394" s="152" t="s">
        <v>32</v>
      </c>
      <c r="I394" s="154"/>
      <c r="L394" s="150"/>
      <c r="M394" s="155"/>
      <c r="T394" s="156"/>
      <c r="AT394" s="152" t="s">
        <v>189</v>
      </c>
      <c r="AU394" s="152" t="s">
        <v>88</v>
      </c>
      <c r="AV394" s="12" t="s">
        <v>86</v>
      </c>
      <c r="AW394" s="12" t="s">
        <v>41</v>
      </c>
      <c r="AX394" s="12" t="s">
        <v>79</v>
      </c>
      <c r="AY394" s="152" t="s">
        <v>178</v>
      </c>
    </row>
    <row r="395" spans="2:65" s="13" customFormat="1" ht="10.199999999999999">
      <c r="B395" s="157"/>
      <c r="D395" s="151" t="s">
        <v>189</v>
      </c>
      <c r="E395" s="158" t="s">
        <v>32</v>
      </c>
      <c r="F395" s="159" t="s">
        <v>4565</v>
      </c>
      <c r="H395" s="160">
        <v>269.2</v>
      </c>
      <c r="I395" s="161"/>
      <c r="L395" s="157"/>
      <c r="M395" s="162"/>
      <c r="T395" s="163"/>
      <c r="AT395" s="158" t="s">
        <v>189</v>
      </c>
      <c r="AU395" s="158" t="s">
        <v>88</v>
      </c>
      <c r="AV395" s="13" t="s">
        <v>88</v>
      </c>
      <c r="AW395" s="13" t="s">
        <v>41</v>
      </c>
      <c r="AX395" s="13" t="s">
        <v>79</v>
      </c>
      <c r="AY395" s="158" t="s">
        <v>178</v>
      </c>
    </row>
    <row r="396" spans="2:65" s="13" customFormat="1" ht="10.199999999999999">
      <c r="B396" s="157"/>
      <c r="D396" s="151" t="s">
        <v>189</v>
      </c>
      <c r="E396" s="158" t="s">
        <v>32</v>
      </c>
      <c r="F396" s="159" t="s">
        <v>4566</v>
      </c>
      <c r="H396" s="160">
        <v>10.8</v>
      </c>
      <c r="I396" s="161"/>
      <c r="L396" s="157"/>
      <c r="M396" s="162"/>
      <c r="T396" s="163"/>
      <c r="AT396" s="158" t="s">
        <v>189</v>
      </c>
      <c r="AU396" s="158" t="s">
        <v>88</v>
      </c>
      <c r="AV396" s="13" t="s">
        <v>88</v>
      </c>
      <c r="AW396" s="13" t="s">
        <v>41</v>
      </c>
      <c r="AX396" s="13" t="s">
        <v>79</v>
      </c>
      <c r="AY396" s="158" t="s">
        <v>178</v>
      </c>
    </row>
    <row r="397" spans="2:65" s="14" customFormat="1" ht="10.199999999999999">
      <c r="B397" s="164"/>
      <c r="D397" s="151" t="s">
        <v>189</v>
      </c>
      <c r="E397" s="165" t="s">
        <v>32</v>
      </c>
      <c r="F397" s="166" t="s">
        <v>192</v>
      </c>
      <c r="H397" s="167">
        <v>280</v>
      </c>
      <c r="I397" s="168"/>
      <c r="L397" s="164"/>
      <c r="M397" s="169"/>
      <c r="T397" s="170"/>
      <c r="AT397" s="165" t="s">
        <v>189</v>
      </c>
      <c r="AU397" s="165" t="s">
        <v>88</v>
      </c>
      <c r="AV397" s="14" t="s">
        <v>185</v>
      </c>
      <c r="AW397" s="14" t="s">
        <v>41</v>
      </c>
      <c r="AX397" s="14" t="s">
        <v>86</v>
      </c>
      <c r="AY397" s="165" t="s">
        <v>178</v>
      </c>
    </row>
    <row r="398" spans="2:65" s="1" customFormat="1" ht="24.15" customHeight="1">
      <c r="B398" s="34"/>
      <c r="C398" s="133" t="s">
        <v>418</v>
      </c>
      <c r="D398" s="133" t="s">
        <v>180</v>
      </c>
      <c r="E398" s="134" t="s">
        <v>462</v>
      </c>
      <c r="F398" s="135" t="s">
        <v>463</v>
      </c>
      <c r="G398" s="136" t="s">
        <v>202</v>
      </c>
      <c r="H398" s="137">
        <v>280</v>
      </c>
      <c r="I398" s="138"/>
      <c r="J398" s="139">
        <f>ROUND(I398*H398,2)</f>
        <v>0</v>
      </c>
      <c r="K398" s="135" t="s">
        <v>184</v>
      </c>
      <c r="L398" s="34"/>
      <c r="M398" s="140" t="s">
        <v>32</v>
      </c>
      <c r="N398" s="141" t="s">
        <v>50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185</v>
      </c>
      <c r="AT398" s="144" t="s">
        <v>180</v>
      </c>
      <c r="AU398" s="144" t="s">
        <v>88</v>
      </c>
      <c r="AY398" s="18" t="s">
        <v>178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86</v>
      </c>
      <c r="BK398" s="145">
        <f>ROUND(I398*H398,2)</f>
        <v>0</v>
      </c>
      <c r="BL398" s="18" t="s">
        <v>185</v>
      </c>
      <c r="BM398" s="144" t="s">
        <v>4567</v>
      </c>
    </row>
    <row r="399" spans="2:65" s="1" customFormat="1" ht="10.199999999999999">
      <c r="B399" s="34"/>
      <c r="D399" s="146" t="s">
        <v>187</v>
      </c>
      <c r="F399" s="147" t="s">
        <v>465</v>
      </c>
      <c r="I399" s="148"/>
      <c r="L399" s="34"/>
      <c r="M399" s="149"/>
      <c r="T399" s="55"/>
      <c r="AT399" s="18" t="s">
        <v>187</v>
      </c>
      <c r="AU399" s="18" t="s">
        <v>88</v>
      </c>
    </row>
    <row r="400" spans="2:65" s="13" customFormat="1" ht="10.199999999999999">
      <c r="B400" s="157"/>
      <c r="D400" s="151" t="s">
        <v>189</v>
      </c>
      <c r="E400" s="158" t="s">
        <v>32</v>
      </c>
      <c r="F400" s="159" t="s">
        <v>4568</v>
      </c>
      <c r="H400" s="160">
        <v>280</v>
      </c>
      <c r="I400" s="161"/>
      <c r="L400" s="157"/>
      <c r="M400" s="162"/>
      <c r="T400" s="163"/>
      <c r="AT400" s="158" t="s">
        <v>189</v>
      </c>
      <c r="AU400" s="158" t="s">
        <v>88</v>
      </c>
      <c r="AV400" s="13" t="s">
        <v>88</v>
      </c>
      <c r="AW400" s="13" t="s">
        <v>41</v>
      </c>
      <c r="AX400" s="13" t="s">
        <v>86</v>
      </c>
      <c r="AY400" s="158" t="s">
        <v>178</v>
      </c>
    </row>
    <row r="401" spans="2:65" s="11" customFormat="1" ht="22.8" customHeight="1">
      <c r="B401" s="121"/>
      <c r="D401" s="122" t="s">
        <v>78</v>
      </c>
      <c r="E401" s="131" t="s">
        <v>185</v>
      </c>
      <c r="F401" s="131" t="s">
        <v>466</v>
      </c>
      <c r="I401" s="124"/>
      <c r="J401" s="132">
        <f>BK401</f>
        <v>0</v>
      </c>
      <c r="L401" s="121"/>
      <c r="M401" s="126"/>
      <c r="P401" s="127">
        <f>SUM(P402:P411)</f>
        <v>0</v>
      </c>
      <c r="R401" s="127">
        <f>SUM(R402:R411)</f>
        <v>0</v>
      </c>
      <c r="T401" s="128">
        <f>SUM(T402:T411)</f>
        <v>0</v>
      </c>
      <c r="AR401" s="122" t="s">
        <v>86</v>
      </c>
      <c r="AT401" s="129" t="s">
        <v>78</v>
      </c>
      <c r="AU401" s="129" t="s">
        <v>86</v>
      </c>
      <c r="AY401" s="122" t="s">
        <v>178</v>
      </c>
      <c r="BK401" s="130">
        <f>SUM(BK402:BK411)</f>
        <v>0</v>
      </c>
    </row>
    <row r="402" spans="2:65" s="1" customFormat="1" ht="33" customHeight="1">
      <c r="B402" s="34"/>
      <c r="C402" s="133" t="s">
        <v>434</v>
      </c>
      <c r="D402" s="133" t="s">
        <v>180</v>
      </c>
      <c r="E402" s="134" t="s">
        <v>468</v>
      </c>
      <c r="F402" s="135" t="s">
        <v>469</v>
      </c>
      <c r="G402" s="136" t="s">
        <v>277</v>
      </c>
      <c r="H402" s="137">
        <v>46.542000000000002</v>
      </c>
      <c r="I402" s="138"/>
      <c r="J402" s="139">
        <f>ROUND(I402*H402,2)</f>
        <v>0</v>
      </c>
      <c r="K402" s="135" t="s">
        <v>184</v>
      </c>
      <c r="L402" s="34"/>
      <c r="M402" s="140" t="s">
        <v>32</v>
      </c>
      <c r="N402" s="141" t="s">
        <v>50</v>
      </c>
      <c r="P402" s="142">
        <f>O402*H402</f>
        <v>0</v>
      </c>
      <c r="Q402" s="142">
        <v>0</v>
      </c>
      <c r="R402" s="142">
        <f>Q402*H402</f>
        <v>0</v>
      </c>
      <c r="S402" s="142">
        <v>0</v>
      </c>
      <c r="T402" s="143">
        <f>S402*H402</f>
        <v>0</v>
      </c>
      <c r="AR402" s="144" t="s">
        <v>185</v>
      </c>
      <c r="AT402" s="144" t="s">
        <v>180</v>
      </c>
      <c r="AU402" s="144" t="s">
        <v>88</v>
      </c>
      <c r="AY402" s="18" t="s">
        <v>178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8" t="s">
        <v>86</v>
      </c>
      <c r="BK402" s="145">
        <f>ROUND(I402*H402,2)</f>
        <v>0</v>
      </c>
      <c r="BL402" s="18" t="s">
        <v>185</v>
      </c>
      <c r="BM402" s="144" t="s">
        <v>4569</v>
      </c>
    </row>
    <row r="403" spans="2:65" s="1" customFormat="1" ht="10.199999999999999">
      <c r="B403" s="34"/>
      <c r="D403" s="146" t="s">
        <v>187</v>
      </c>
      <c r="F403" s="147" t="s">
        <v>471</v>
      </c>
      <c r="I403" s="148"/>
      <c r="L403" s="34"/>
      <c r="M403" s="149"/>
      <c r="T403" s="55"/>
      <c r="AT403" s="18" t="s">
        <v>187</v>
      </c>
      <c r="AU403" s="18" t="s">
        <v>88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190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4394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2" customFormat="1" ht="10.199999999999999">
      <c r="B406" s="150"/>
      <c r="D406" s="151" t="s">
        <v>189</v>
      </c>
      <c r="E406" s="152" t="s">
        <v>32</v>
      </c>
      <c r="F406" s="153" t="s">
        <v>280</v>
      </c>
      <c r="H406" s="152" t="s">
        <v>32</v>
      </c>
      <c r="I406" s="154"/>
      <c r="L406" s="150"/>
      <c r="M406" s="155"/>
      <c r="T406" s="156"/>
      <c r="AT406" s="152" t="s">
        <v>189</v>
      </c>
      <c r="AU406" s="152" t="s">
        <v>88</v>
      </c>
      <c r="AV406" s="12" t="s">
        <v>86</v>
      </c>
      <c r="AW406" s="12" t="s">
        <v>41</v>
      </c>
      <c r="AX406" s="12" t="s">
        <v>79</v>
      </c>
      <c r="AY406" s="152" t="s">
        <v>178</v>
      </c>
    </row>
    <row r="407" spans="2:65" s="13" customFormat="1" ht="10.199999999999999">
      <c r="B407" s="157"/>
      <c r="D407" s="151" t="s">
        <v>189</v>
      </c>
      <c r="E407" s="158" t="s">
        <v>32</v>
      </c>
      <c r="F407" s="159" t="s">
        <v>4570</v>
      </c>
      <c r="H407" s="160">
        <v>34.996000000000002</v>
      </c>
      <c r="I407" s="161"/>
      <c r="L407" s="157"/>
      <c r="M407" s="162"/>
      <c r="T407" s="163"/>
      <c r="AT407" s="158" t="s">
        <v>189</v>
      </c>
      <c r="AU407" s="158" t="s">
        <v>88</v>
      </c>
      <c r="AV407" s="13" t="s">
        <v>88</v>
      </c>
      <c r="AW407" s="13" t="s">
        <v>41</v>
      </c>
      <c r="AX407" s="13" t="s">
        <v>79</v>
      </c>
      <c r="AY407" s="158" t="s">
        <v>178</v>
      </c>
    </row>
    <row r="408" spans="2:65" s="13" customFormat="1" ht="10.199999999999999">
      <c r="B408" s="157"/>
      <c r="D408" s="151" t="s">
        <v>189</v>
      </c>
      <c r="E408" s="158" t="s">
        <v>32</v>
      </c>
      <c r="F408" s="159" t="s">
        <v>4571</v>
      </c>
      <c r="H408" s="160">
        <v>1.4039999999999999</v>
      </c>
      <c r="I408" s="161"/>
      <c r="L408" s="157"/>
      <c r="M408" s="162"/>
      <c r="T408" s="163"/>
      <c r="AT408" s="158" t="s">
        <v>189</v>
      </c>
      <c r="AU408" s="158" t="s">
        <v>88</v>
      </c>
      <c r="AV408" s="13" t="s">
        <v>88</v>
      </c>
      <c r="AW408" s="13" t="s">
        <v>41</v>
      </c>
      <c r="AX408" s="13" t="s">
        <v>79</v>
      </c>
      <c r="AY408" s="158" t="s">
        <v>178</v>
      </c>
    </row>
    <row r="409" spans="2:65" s="12" customFormat="1" ht="10.199999999999999">
      <c r="B409" s="150"/>
      <c r="D409" s="151" t="s">
        <v>189</v>
      </c>
      <c r="E409" s="152" t="s">
        <v>32</v>
      </c>
      <c r="F409" s="153" t="s">
        <v>4560</v>
      </c>
      <c r="H409" s="152" t="s">
        <v>32</v>
      </c>
      <c r="I409" s="154"/>
      <c r="L409" s="150"/>
      <c r="M409" s="155"/>
      <c r="T409" s="156"/>
      <c r="AT409" s="152" t="s">
        <v>189</v>
      </c>
      <c r="AU409" s="152" t="s">
        <v>88</v>
      </c>
      <c r="AV409" s="12" t="s">
        <v>86</v>
      </c>
      <c r="AW409" s="12" t="s">
        <v>41</v>
      </c>
      <c r="AX409" s="12" t="s">
        <v>79</v>
      </c>
      <c r="AY409" s="152" t="s">
        <v>178</v>
      </c>
    </row>
    <row r="410" spans="2:65" s="13" customFormat="1" ht="10.199999999999999">
      <c r="B410" s="157"/>
      <c r="D410" s="151" t="s">
        <v>189</v>
      </c>
      <c r="E410" s="158" t="s">
        <v>32</v>
      </c>
      <c r="F410" s="159" t="s">
        <v>4572</v>
      </c>
      <c r="H410" s="160">
        <v>10.141999999999999</v>
      </c>
      <c r="I410" s="161"/>
      <c r="L410" s="157"/>
      <c r="M410" s="162"/>
      <c r="T410" s="163"/>
      <c r="AT410" s="158" t="s">
        <v>189</v>
      </c>
      <c r="AU410" s="158" t="s">
        <v>88</v>
      </c>
      <c r="AV410" s="13" t="s">
        <v>88</v>
      </c>
      <c r="AW410" s="13" t="s">
        <v>41</v>
      </c>
      <c r="AX410" s="13" t="s">
        <v>79</v>
      </c>
      <c r="AY410" s="158" t="s">
        <v>178</v>
      </c>
    </row>
    <row r="411" spans="2:65" s="14" customFormat="1" ht="10.199999999999999">
      <c r="B411" s="164"/>
      <c r="D411" s="151" t="s">
        <v>189</v>
      </c>
      <c r="E411" s="165" t="s">
        <v>32</v>
      </c>
      <c r="F411" s="166" t="s">
        <v>192</v>
      </c>
      <c r="H411" s="167">
        <v>46.542000000000002</v>
      </c>
      <c r="I411" s="168"/>
      <c r="L411" s="164"/>
      <c r="M411" s="169"/>
      <c r="T411" s="170"/>
      <c r="AT411" s="165" t="s">
        <v>189</v>
      </c>
      <c r="AU411" s="165" t="s">
        <v>88</v>
      </c>
      <c r="AV411" s="14" t="s">
        <v>185</v>
      </c>
      <c r="AW411" s="14" t="s">
        <v>41</v>
      </c>
      <c r="AX411" s="14" t="s">
        <v>86</v>
      </c>
      <c r="AY411" s="165" t="s">
        <v>178</v>
      </c>
    </row>
    <row r="412" spans="2:65" s="11" customFormat="1" ht="22.8" customHeight="1">
      <c r="B412" s="121"/>
      <c r="D412" s="122" t="s">
        <v>78</v>
      </c>
      <c r="E412" s="131" t="s">
        <v>216</v>
      </c>
      <c r="F412" s="131" t="s">
        <v>508</v>
      </c>
      <c r="I412" s="124"/>
      <c r="J412" s="132">
        <f>BK412</f>
        <v>0</v>
      </c>
      <c r="L412" s="121"/>
      <c r="M412" s="126"/>
      <c r="P412" s="127">
        <f>SUM(P413:P500)</f>
        <v>0</v>
      </c>
      <c r="R412" s="127">
        <f>SUM(R413:R500)</f>
        <v>0</v>
      </c>
      <c r="T412" s="128">
        <f>SUM(T413:T500)</f>
        <v>0</v>
      </c>
      <c r="AR412" s="122" t="s">
        <v>86</v>
      </c>
      <c r="AT412" s="129" t="s">
        <v>78</v>
      </c>
      <c r="AU412" s="129" t="s">
        <v>86</v>
      </c>
      <c r="AY412" s="122" t="s">
        <v>178</v>
      </c>
      <c r="BK412" s="130">
        <f>SUM(BK413:BK500)</f>
        <v>0</v>
      </c>
    </row>
    <row r="413" spans="2:65" s="1" customFormat="1" ht="33" customHeight="1">
      <c r="B413" s="34"/>
      <c r="C413" s="133" t="s">
        <v>439</v>
      </c>
      <c r="D413" s="133" t="s">
        <v>180</v>
      </c>
      <c r="E413" s="134" t="s">
        <v>597</v>
      </c>
      <c r="F413" s="135" t="s">
        <v>598</v>
      </c>
      <c r="G413" s="136" t="s">
        <v>234</v>
      </c>
      <c r="H413" s="137">
        <v>409.42</v>
      </c>
      <c r="I413" s="138"/>
      <c r="J413" s="139">
        <f>ROUND(I413*H413,2)</f>
        <v>0</v>
      </c>
      <c r="K413" s="135" t="s">
        <v>184</v>
      </c>
      <c r="L413" s="34"/>
      <c r="M413" s="140" t="s">
        <v>32</v>
      </c>
      <c r="N413" s="141" t="s">
        <v>50</v>
      </c>
      <c r="P413" s="142">
        <f>O413*H413</f>
        <v>0</v>
      </c>
      <c r="Q413" s="142">
        <v>0</v>
      </c>
      <c r="R413" s="142">
        <f>Q413*H413</f>
        <v>0</v>
      </c>
      <c r="S413" s="142">
        <v>0</v>
      </c>
      <c r="T413" s="143">
        <f>S413*H413</f>
        <v>0</v>
      </c>
      <c r="AR413" s="144" t="s">
        <v>185</v>
      </c>
      <c r="AT413" s="144" t="s">
        <v>180</v>
      </c>
      <c r="AU413" s="144" t="s">
        <v>88</v>
      </c>
      <c r="AY413" s="18" t="s">
        <v>178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86</v>
      </c>
      <c r="BK413" s="145">
        <f>ROUND(I413*H413,2)</f>
        <v>0</v>
      </c>
      <c r="BL413" s="18" t="s">
        <v>185</v>
      </c>
      <c r="BM413" s="144" t="s">
        <v>4573</v>
      </c>
    </row>
    <row r="414" spans="2:65" s="1" customFormat="1" ht="10.199999999999999">
      <c r="B414" s="34"/>
      <c r="D414" s="146" t="s">
        <v>187</v>
      </c>
      <c r="F414" s="147" t="s">
        <v>600</v>
      </c>
      <c r="I414" s="148"/>
      <c r="L414" s="34"/>
      <c r="M414" s="149"/>
      <c r="T414" s="55"/>
      <c r="AT414" s="18" t="s">
        <v>187</v>
      </c>
      <c r="AU414" s="18" t="s">
        <v>88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190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2" customFormat="1" ht="10.199999999999999">
      <c r="B416" s="150"/>
      <c r="D416" s="151" t="s">
        <v>189</v>
      </c>
      <c r="E416" s="152" t="s">
        <v>32</v>
      </c>
      <c r="F416" s="153" t="s">
        <v>4394</v>
      </c>
      <c r="H416" s="152" t="s">
        <v>32</v>
      </c>
      <c r="I416" s="154"/>
      <c r="L416" s="150"/>
      <c r="M416" s="155"/>
      <c r="T416" s="156"/>
      <c r="AT416" s="152" t="s">
        <v>189</v>
      </c>
      <c r="AU416" s="152" t="s">
        <v>88</v>
      </c>
      <c r="AV416" s="12" t="s">
        <v>86</v>
      </c>
      <c r="AW416" s="12" t="s">
        <v>41</v>
      </c>
      <c r="AX416" s="12" t="s">
        <v>79</v>
      </c>
      <c r="AY416" s="152" t="s">
        <v>178</v>
      </c>
    </row>
    <row r="417" spans="2:65" s="12" customFormat="1" ht="10.199999999999999">
      <c r="B417" s="150"/>
      <c r="D417" s="151" t="s">
        <v>189</v>
      </c>
      <c r="E417" s="152" t="s">
        <v>32</v>
      </c>
      <c r="F417" s="153" t="s">
        <v>2082</v>
      </c>
      <c r="H417" s="152" t="s">
        <v>32</v>
      </c>
      <c r="I417" s="154"/>
      <c r="L417" s="150"/>
      <c r="M417" s="155"/>
      <c r="T417" s="156"/>
      <c r="AT417" s="152" t="s">
        <v>189</v>
      </c>
      <c r="AU417" s="152" t="s">
        <v>88</v>
      </c>
      <c r="AV417" s="12" t="s">
        <v>86</v>
      </c>
      <c r="AW417" s="12" t="s">
        <v>41</v>
      </c>
      <c r="AX417" s="12" t="s">
        <v>79</v>
      </c>
      <c r="AY417" s="152" t="s">
        <v>178</v>
      </c>
    </row>
    <row r="418" spans="2:65" s="12" customFormat="1" ht="10.199999999999999">
      <c r="B418" s="150"/>
      <c r="D418" s="151" t="s">
        <v>189</v>
      </c>
      <c r="E418" s="152" t="s">
        <v>32</v>
      </c>
      <c r="F418" s="153" t="s">
        <v>393</v>
      </c>
      <c r="H418" s="152" t="s">
        <v>32</v>
      </c>
      <c r="I418" s="154"/>
      <c r="L418" s="150"/>
      <c r="M418" s="155"/>
      <c r="T418" s="156"/>
      <c r="AT418" s="152" t="s">
        <v>189</v>
      </c>
      <c r="AU418" s="152" t="s">
        <v>88</v>
      </c>
      <c r="AV418" s="12" t="s">
        <v>86</v>
      </c>
      <c r="AW418" s="12" t="s">
        <v>41</v>
      </c>
      <c r="AX418" s="12" t="s">
        <v>79</v>
      </c>
      <c r="AY418" s="152" t="s">
        <v>178</v>
      </c>
    </row>
    <row r="419" spans="2:65" s="12" customFormat="1" ht="10.199999999999999">
      <c r="B419" s="150"/>
      <c r="D419" s="151" t="s">
        <v>189</v>
      </c>
      <c r="E419" s="152" t="s">
        <v>32</v>
      </c>
      <c r="F419" s="153" t="s">
        <v>4395</v>
      </c>
      <c r="H419" s="152" t="s">
        <v>32</v>
      </c>
      <c r="I419" s="154"/>
      <c r="L419" s="150"/>
      <c r="M419" s="155"/>
      <c r="T419" s="156"/>
      <c r="AT419" s="152" t="s">
        <v>189</v>
      </c>
      <c r="AU419" s="152" t="s">
        <v>88</v>
      </c>
      <c r="AV419" s="12" t="s">
        <v>86</v>
      </c>
      <c r="AW419" s="12" t="s">
        <v>41</v>
      </c>
      <c r="AX419" s="12" t="s">
        <v>79</v>
      </c>
      <c r="AY419" s="152" t="s">
        <v>178</v>
      </c>
    </row>
    <row r="420" spans="2:65" s="12" customFormat="1" ht="10.199999999999999">
      <c r="B420" s="150"/>
      <c r="D420" s="151" t="s">
        <v>189</v>
      </c>
      <c r="E420" s="152" t="s">
        <v>32</v>
      </c>
      <c r="F420" s="153" t="s">
        <v>4396</v>
      </c>
      <c r="H420" s="152" t="s">
        <v>32</v>
      </c>
      <c r="I420" s="154"/>
      <c r="L420" s="150"/>
      <c r="M420" s="155"/>
      <c r="T420" s="156"/>
      <c r="AT420" s="152" t="s">
        <v>189</v>
      </c>
      <c r="AU420" s="152" t="s">
        <v>88</v>
      </c>
      <c r="AV420" s="12" t="s">
        <v>86</v>
      </c>
      <c r="AW420" s="12" t="s">
        <v>41</v>
      </c>
      <c r="AX420" s="12" t="s">
        <v>79</v>
      </c>
      <c r="AY420" s="152" t="s">
        <v>178</v>
      </c>
    </row>
    <row r="421" spans="2:65" s="13" customFormat="1" ht="10.199999999999999">
      <c r="B421" s="157"/>
      <c r="D421" s="151" t="s">
        <v>189</v>
      </c>
      <c r="E421" s="158" t="s">
        <v>32</v>
      </c>
      <c r="F421" s="159" t="s">
        <v>4397</v>
      </c>
      <c r="H421" s="160">
        <v>296.12</v>
      </c>
      <c r="I421" s="161"/>
      <c r="L421" s="157"/>
      <c r="M421" s="162"/>
      <c r="T421" s="163"/>
      <c r="AT421" s="158" t="s">
        <v>189</v>
      </c>
      <c r="AU421" s="158" t="s">
        <v>88</v>
      </c>
      <c r="AV421" s="13" t="s">
        <v>88</v>
      </c>
      <c r="AW421" s="13" t="s">
        <v>41</v>
      </c>
      <c r="AX421" s="13" t="s">
        <v>79</v>
      </c>
      <c r="AY421" s="158" t="s">
        <v>178</v>
      </c>
    </row>
    <row r="422" spans="2:65" s="13" customFormat="1" ht="10.199999999999999">
      <c r="B422" s="157"/>
      <c r="D422" s="151" t="s">
        <v>189</v>
      </c>
      <c r="E422" s="158" t="s">
        <v>32</v>
      </c>
      <c r="F422" s="159" t="s">
        <v>4398</v>
      </c>
      <c r="H422" s="160">
        <v>11.88</v>
      </c>
      <c r="I422" s="161"/>
      <c r="L422" s="157"/>
      <c r="M422" s="162"/>
      <c r="T422" s="163"/>
      <c r="AT422" s="158" t="s">
        <v>189</v>
      </c>
      <c r="AU422" s="158" t="s">
        <v>88</v>
      </c>
      <c r="AV422" s="13" t="s">
        <v>88</v>
      </c>
      <c r="AW422" s="13" t="s">
        <v>41</v>
      </c>
      <c r="AX422" s="13" t="s">
        <v>79</v>
      </c>
      <c r="AY422" s="158" t="s">
        <v>178</v>
      </c>
    </row>
    <row r="423" spans="2:65" s="13" customFormat="1" ht="10.199999999999999">
      <c r="B423" s="157"/>
      <c r="D423" s="151" t="s">
        <v>189</v>
      </c>
      <c r="E423" s="158" t="s">
        <v>32</v>
      </c>
      <c r="F423" s="159" t="s">
        <v>4399</v>
      </c>
      <c r="H423" s="160">
        <v>101.42</v>
      </c>
      <c r="I423" s="161"/>
      <c r="L423" s="157"/>
      <c r="M423" s="162"/>
      <c r="T423" s="163"/>
      <c r="AT423" s="158" t="s">
        <v>189</v>
      </c>
      <c r="AU423" s="158" t="s">
        <v>88</v>
      </c>
      <c r="AV423" s="13" t="s">
        <v>88</v>
      </c>
      <c r="AW423" s="13" t="s">
        <v>41</v>
      </c>
      <c r="AX423" s="13" t="s">
        <v>79</v>
      </c>
      <c r="AY423" s="158" t="s">
        <v>178</v>
      </c>
    </row>
    <row r="424" spans="2:65" s="14" customFormat="1" ht="10.199999999999999">
      <c r="B424" s="164"/>
      <c r="D424" s="151" t="s">
        <v>189</v>
      </c>
      <c r="E424" s="165" t="s">
        <v>32</v>
      </c>
      <c r="F424" s="166" t="s">
        <v>192</v>
      </c>
      <c r="H424" s="167">
        <v>409.42</v>
      </c>
      <c r="I424" s="168"/>
      <c r="L424" s="164"/>
      <c r="M424" s="169"/>
      <c r="T424" s="170"/>
      <c r="AT424" s="165" t="s">
        <v>189</v>
      </c>
      <c r="AU424" s="165" t="s">
        <v>88</v>
      </c>
      <c r="AV424" s="14" t="s">
        <v>185</v>
      </c>
      <c r="AW424" s="14" t="s">
        <v>41</v>
      </c>
      <c r="AX424" s="14" t="s">
        <v>86</v>
      </c>
      <c r="AY424" s="165" t="s">
        <v>178</v>
      </c>
    </row>
    <row r="425" spans="2:65" s="1" customFormat="1" ht="33" customHeight="1">
      <c r="B425" s="34"/>
      <c r="C425" s="133" t="s">
        <v>447</v>
      </c>
      <c r="D425" s="133" t="s">
        <v>180</v>
      </c>
      <c r="E425" s="134" t="s">
        <v>603</v>
      </c>
      <c r="F425" s="135" t="s">
        <v>604</v>
      </c>
      <c r="G425" s="136" t="s">
        <v>234</v>
      </c>
      <c r="H425" s="137">
        <v>409.42</v>
      </c>
      <c r="I425" s="138"/>
      <c r="J425" s="139">
        <f>ROUND(I425*H425,2)</f>
        <v>0</v>
      </c>
      <c r="K425" s="135" t="s">
        <v>184</v>
      </c>
      <c r="L425" s="34"/>
      <c r="M425" s="140" t="s">
        <v>32</v>
      </c>
      <c r="N425" s="141" t="s">
        <v>50</v>
      </c>
      <c r="P425" s="142">
        <f>O425*H425</f>
        <v>0</v>
      </c>
      <c r="Q425" s="142">
        <v>0</v>
      </c>
      <c r="R425" s="142">
        <f>Q425*H425</f>
        <v>0</v>
      </c>
      <c r="S425" s="142">
        <v>0</v>
      </c>
      <c r="T425" s="143">
        <f>S425*H425</f>
        <v>0</v>
      </c>
      <c r="AR425" s="144" t="s">
        <v>185</v>
      </c>
      <c r="AT425" s="144" t="s">
        <v>180</v>
      </c>
      <c r="AU425" s="144" t="s">
        <v>88</v>
      </c>
      <c r="AY425" s="18" t="s">
        <v>178</v>
      </c>
      <c r="BE425" s="145">
        <f>IF(N425="základní",J425,0)</f>
        <v>0</v>
      </c>
      <c r="BF425" s="145">
        <f>IF(N425="snížená",J425,0)</f>
        <v>0</v>
      </c>
      <c r="BG425" s="145">
        <f>IF(N425="zákl. přenesená",J425,0)</f>
        <v>0</v>
      </c>
      <c r="BH425" s="145">
        <f>IF(N425="sníž. přenesená",J425,0)</f>
        <v>0</v>
      </c>
      <c r="BI425" s="145">
        <f>IF(N425="nulová",J425,0)</f>
        <v>0</v>
      </c>
      <c r="BJ425" s="18" t="s">
        <v>86</v>
      </c>
      <c r="BK425" s="145">
        <f>ROUND(I425*H425,2)</f>
        <v>0</v>
      </c>
      <c r="BL425" s="18" t="s">
        <v>185</v>
      </c>
      <c r="BM425" s="144" t="s">
        <v>4574</v>
      </c>
    </row>
    <row r="426" spans="2:65" s="1" customFormat="1" ht="10.199999999999999">
      <c r="B426" s="34"/>
      <c r="D426" s="146" t="s">
        <v>187</v>
      </c>
      <c r="F426" s="147" t="s">
        <v>606</v>
      </c>
      <c r="I426" s="148"/>
      <c r="L426" s="34"/>
      <c r="M426" s="149"/>
      <c r="T426" s="55"/>
      <c r="AT426" s="18" t="s">
        <v>187</v>
      </c>
      <c r="AU426" s="18" t="s">
        <v>88</v>
      </c>
    </row>
    <row r="427" spans="2:65" s="12" customFormat="1" ht="10.199999999999999">
      <c r="B427" s="150"/>
      <c r="D427" s="151" t="s">
        <v>189</v>
      </c>
      <c r="E427" s="152" t="s">
        <v>32</v>
      </c>
      <c r="F427" s="153" t="s">
        <v>190</v>
      </c>
      <c r="H427" s="152" t="s">
        <v>32</v>
      </c>
      <c r="I427" s="154"/>
      <c r="L427" s="150"/>
      <c r="M427" s="155"/>
      <c r="T427" s="156"/>
      <c r="AT427" s="152" t="s">
        <v>189</v>
      </c>
      <c r="AU427" s="152" t="s">
        <v>88</v>
      </c>
      <c r="AV427" s="12" t="s">
        <v>86</v>
      </c>
      <c r="AW427" s="12" t="s">
        <v>41</v>
      </c>
      <c r="AX427" s="12" t="s">
        <v>79</v>
      </c>
      <c r="AY427" s="152" t="s">
        <v>178</v>
      </c>
    </row>
    <row r="428" spans="2:65" s="12" customFormat="1" ht="10.199999999999999">
      <c r="B428" s="150"/>
      <c r="D428" s="151" t="s">
        <v>189</v>
      </c>
      <c r="E428" s="152" t="s">
        <v>32</v>
      </c>
      <c r="F428" s="153" t="s">
        <v>4394</v>
      </c>
      <c r="H428" s="152" t="s">
        <v>32</v>
      </c>
      <c r="I428" s="154"/>
      <c r="L428" s="150"/>
      <c r="M428" s="155"/>
      <c r="T428" s="156"/>
      <c r="AT428" s="152" t="s">
        <v>189</v>
      </c>
      <c r="AU428" s="152" t="s">
        <v>88</v>
      </c>
      <c r="AV428" s="12" t="s">
        <v>86</v>
      </c>
      <c r="AW428" s="12" t="s">
        <v>41</v>
      </c>
      <c r="AX428" s="12" t="s">
        <v>79</v>
      </c>
      <c r="AY428" s="152" t="s">
        <v>178</v>
      </c>
    </row>
    <row r="429" spans="2:65" s="12" customFormat="1" ht="10.199999999999999">
      <c r="B429" s="150"/>
      <c r="D429" s="151" t="s">
        <v>189</v>
      </c>
      <c r="E429" s="152" t="s">
        <v>32</v>
      </c>
      <c r="F429" s="153" t="s">
        <v>2082</v>
      </c>
      <c r="H429" s="152" t="s">
        <v>32</v>
      </c>
      <c r="I429" s="154"/>
      <c r="L429" s="150"/>
      <c r="M429" s="155"/>
      <c r="T429" s="156"/>
      <c r="AT429" s="152" t="s">
        <v>189</v>
      </c>
      <c r="AU429" s="152" t="s">
        <v>88</v>
      </c>
      <c r="AV429" s="12" t="s">
        <v>86</v>
      </c>
      <c r="AW429" s="12" t="s">
        <v>41</v>
      </c>
      <c r="AX429" s="12" t="s">
        <v>79</v>
      </c>
      <c r="AY429" s="152" t="s">
        <v>178</v>
      </c>
    </row>
    <row r="430" spans="2:65" s="12" customFormat="1" ht="10.199999999999999">
      <c r="B430" s="150"/>
      <c r="D430" s="151" t="s">
        <v>189</v>
      </c>
      <c r="E430" s="152" t="s">
        <v>32</v>
      </c>
      <c r="F430" s="153" t="s">
        <v>393</v>
      </c>
      <c r="H430" s="152" t="s">
        <v>32</v>
      </c>
      <c r="I430" s="154"/>
      <c r="L430" s="150"/>
      <c r="M430" s="155"/>
      <c r="T430" s="156"/>
      <c r="AT430" s="152" t="s">
        <v>189</v>
      </c>
      <c r="AU430" s="152" t="s">
        <v>88</v>
      </c>
      <c r="AV430" s="12" t="s">
        <v>86</v>
      </c>
      <c r="AW430" s="12" t="s">
        <v>41</v>
      </c>
      <c r="AX430" s="12" t="s">
        <v>79</v>
      </c>
      <c r="AY430" s="152" t="s">
        <v>178</v>
      </c>
    </row>
    <row r="431" spans="2:65" s="12" customFormat="1" ht="10.199999999999999">
      <c r="B431" s="150"/>
      <c r="D431" s="151" t="s">
        <v>189</v>
      </c>
      <c r="E431" s="152" t="s">
        <v>32</v>
      </c>
      <c r="F431" s="153" t="s">
        <v>4395</v>
      </c>
      <c r="H431" s="152" t="s">
        <v>32</v>
      </c>
      <c r="I431" s="154"/>
      <c r="L431" s="150"/>
      <c r="M431" s="155"/>
      <c r="T431" s="156"/>
      <c r="AT431" s="152" t="s">
        <v>189</v>
      </c>
      <c r="AU431" s="152" t="s">
        <v>88</v>
      </c>
      <c r="AV431" s="12" t="s">
        <v>86</v>
      </c>
      <c r="AW431" s="12" t="s">
        <v>41</v>
      </c>
      <c r="AX431" s="12" t="s">
        <v>79</v>
      </c>
      <c r="AY431" s="152" t="s">
        <v>178</v>
      </c>
    </row>
    <row r="432" spans="2:65" s="12" customFormat="1" ht="10.199999999999999">
      <c r="B432" s="150"/>
      <c r="D432" s="151" t="s">
        <v>189</v>
      </c>
      <c r="E432" s="152" t="s">
        <v>32</v>
      </c>
      <c r="F432" s="153" t="s">
        <v>4396</v>
      </c>
      <c r="H432" s="152" t="s">
        <v>32</v>
      </c>
      <c r="I432" s="154"/>
      <c r="L432" s="150"/>
      <c r="M432" s="155"/>
      <c r="T432" s="156"/>
      <c r="AT432" s="152" t="s">
        <v>189</v>
      </c>
      <c r="AU432" s="152" t="s">
        <v>88</v>
      </c>
      <c r="AV432" s="12" t="s">
        <v>86</v>
      </c>
      <c r="AW432" s="12" t="s">
        <v>41</v>
      </c>
      <c r="AX432" s="12" t="s">
        <v>79</v>
      </c>
      <c r="AY432" s="152" t="s">
        <v>178</v>
      </c>
    </row>
    <row r="433" spans="2:65" s="13" customFormat="1" ht="10.199999999999999">
      <c r="B433" s="157"/>
      <c r="D433" s="151" t="s">
        <v>189</v>
      </c>
      <c r="E433" s="158" t="s">
        <v>32</v>
      </c>
      <c r="F433" s="159" t="s">
        <v>4397</v>
      </c>
      <c r="H433" s="160">
        <v>296.12</v>
      </c>
      <c r="I433" s="161"/>
      <c r="L433" s="157"/>
      <c r="M433" s="162"/>
      <c r="T433" s="163"/>
      <c r="AT433" s="158" t="s">
        <v>189</v>
      </c>
      <c r="AU433" s="158" t="s">
        <v>88</v>
      </c>
      <c r="AV433" s="13" t="s">
        <v>88</v>
      </c>
      <c r="AW433" s="13" t="s">
        <v>41</v>
      </c>
      <c r="AX433" s="13" t="s">
        <v>79</v>
      </c>
      <c r="AY433" s="158" t="s">
        <v>178</v>
      </c>
    </row>
    <row r="434" spans="2:65" s="13" customFormat="1" ht="10.199999999999999">
      <c r="B434" s="157"/>
      <c r="D434" s="151" t="s">
        <v>189</v>
      </c>
      <c r="E434" s="158" t="s">
        <v>32</v>
      </c>
      <c r="F434" s="159" t="s">
        <v>4398</v>
      </c>
      <c r="H434" s="160">
        <v>11.88</v>
      </c>
      <c r="I434" s="161"/>
      <c r="L434" s="157"/>
      <c r="M434" s="162"/>
      <c r="T434" s="163"/>
      <c r="AT434" s="158" t="s">
        <v>189</v>
      </c>
      <c r="AU434" s="158" t="s">
        <v>88</v>
      </c>
      <c r="AV434" s="13" t="s">
        <v>88</v>
      </c>
      <c r="AW434" s="13" t="s">
        <v>41</v>
      </c>
      <c r="AX434" s="13" t="s">
        <v>79</v>
      </c>
      <c r="AY434" s="158" t="s">
        <v>178</v>
      </c>
    </row>
    <row r="435" spans="2:65" s="13" customFormat="1" ht="10.199999999999999">
      <c r="B435" s="157"/>
      <c r="D435" s="151" t="s">
        <v>189</v>
      </c>
      <c r="E435" s="158" t="s">
        <v>32</v>
      </c>
      <c r="F435" s="159" t="s">
        <v>4399</v>
      </c>
      <c r="H435" s="160">
        <v>101.42</v>
      </c>
      <c r="I435" s="161"/>
      <c r="L435" s="157"/>
      <c r="M435" s="162"/>
      <c r="T435" s="163"/>
      <c r="AT435" s="158" t="s">
        <v>189</v>
      </c>
      <c r="AU435" s="158" t="s">
        <v>88</v>
      </c>
      <c r="AV435" s="13" t="s">
        <v>88</v>
      </c>
      <c r="AW435" s="13" t="s">
        <v>41</v>
      </c>
      <c r="AX435" s="13" t="s">
        <v>79</v>
      </c>
      <c r="AY435" s="158" t="s">
        <v>178</v>
      </c>
    </row>
    <row r="436" spans="2:65" s="14" customFormat="1" ht="10.199999999999999">
      <c r="B436" s="164"/>
      <c r="D436" s="151" t="s">
        <v>189</v>
      </c>
      <c r="E436" s="165" t="s">
        <v>32</v>
      </c>
      <c r="F436" s="166" t="s">
        <v>192</v>
      </c>
      <c r="H436" s="167">
        <v>409.42</v>
      </c>
      <c r="I436" s="168"/>
      <c r="L436" s="164"/>
      <c r="M436" s="169"/>
      <c r="T436" s="170"/>
      <c r="AT436" s="165" t="s">
        <v>189</v>
      </c>
      <c r="AU436" s="165" t="s">
        <v>88</v>
      </c>
      <c r="AV436" s="14" t="s">
        <v>185</v>
      </c>
      <c r="AW436" s="14" t="s">
        <v>41</v>
      </c>
      <c r="AX436" s="14" t="s">
        <v>86</v>
      </c>
      <c r="AY436" s="165" t="s">
        <v>178</v>
      </c>
    </row>
    <row r="437" spans="2:65" s="1" customFormat="1" ht="49.05" customHeight="1">
      <c r="B437" s="34"/>
      <c r="C437" s="133" t="s">
        <v>453</v>
      </c>
      <c r="D437" s="133" t="s">
        <v>180</v>
      </c>
      <c r="E437" s="134" t="s">
        <v>608</v>
      </c>
      <c r="F437" s="135" t="s">
        <v>609</v>
      </c>
      <c r="G437" s="136" t="s">
        <v>234</v>
      </c>
      <c r="H437" s="137">
        <v>521.08000000000004</v>
      </c>
      <c r="I437" s="138"/>
      <c r="J437" s="139">
        <f>ROUND(I437*H437,2)</f>
        <v>0</v>
      </c>
      <c r="K437" s="135" t="s">
        <v>184</v>
      </c>
      <c r="L437" s="34"/>
      <c r="M437" s="140" t="s">
        <v>32</v>
      </c>
      <c r="N437" s="141" t="s">
        <v>50</v>
      </c>
      <c r="P437" s="142">
        <f>O437*H437</f>
        <v>0</v>
      </c>
      <c r="Q437" s="142">
        <v>0</v>
      </c>
      <c r="R437" s="142">
        <f>Q437*H437</f>
        <v>0</v>
      </c>
      <c r="S437" s="142">
        <v>0</v>
      </c>
      <c r="T437" s="143">
        <f>S437*H437</f>
        <v>0</v>
      </c>
      <c r="AR437" s="144" t="s">
        <v>185</v>
      </c>
      <c r="AT437" s="144" t="s">
        <v>180</v>
      </c>
      <c r="AU437" s="144" t="s">
        <v>88</v>
      </c>
      <c r="AY437" s="18" t="s">
        <v>178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8" t="s">
        <v>86</v>
      </c>
      <c r="BK437" s="145">
        <f>ROUND(I437*H437,2)</f>
        <v>0</v>
      </c>
      <c r="BL437" s="18" t="s">
        <v>185</v>
      </c>
      <c r="BM437" s="144" t="s">
        <v>4575</v>
      </c>
    </row>
    <row r="438" spans="2:65" s="1" customFormat="1" ht="10.199999999999999">
      <c r="B438" s="34"/>
      <c r="D438" s="146" t="s">
        <v>187</v>
      </c>
      <c r="F438" s="147" t="s">
        <v>611</v>
      </c>
      <c r="I438" s="148"/>
      <c r="L438" s="34"/>
      <c r="M438" s="149"/>
      <c r="T438" s="55"/>
      <c r="AT438" s="18" t="s">
        <v>187</v>
      </c>
      <c r="AU438" s="18" t="s">
        <v>88</v>
      </c>
    </row>
    <row r="439" spans="2:65" s="12" customFormat="1" ht="10.199999999999999">
      <c r="B439" s="150"/>
      <c r="D439" s="151" t="s">
        <v>189</v>
      </c>
      <c r="E439" s="152" t="s">
        <v>32</v>
      </c>
      <c r="F439" s="153" t="s">
        <v>190</v>
      </c>
      <c r="H439" s="152" t="s">
        <v>32</v>
      </c>
      <c r="I439" s="154"/>
      <c r="L439" s="150"/>
      <c r="M439" s="155"/>
      <c r="T439" s="156"/>
      <c r="AT439" s="152" t="s">
        <v>189</v>
      </c>
      <c r="AU439" s="152" t="s">
        <v>88</v>
      </c>
      <c r="AV439" s="12" t="s">
        <v>86</v>
      </c>
      <c r="AW439" s="12" t="s">
        <v>41</v>
      </c>
      <c r="AX439" s="12" t="s">
        <v>79</v>
      </c>
      <c r="AY439" s="152" t="s">
        <v>178</v>
      </c>
    </row>
    <row r="440" spans="2:65" s="12" customFormat="1" ht="10.199999999999999">
      <c r="B440" s="150"/>
      <c r="D440" s="151" t="s">
        <v>189</v>
      </c>
      <c r="E440" s="152" t="s">
        <v>32</v>
      </c>
      <c r="F440" s="153" t="s">
        <v>4394</v>
      </c>
      <c r="H440" s="152" t="s">
        <v>32</v>
      </c>
      <c r="I440" s="154"/>
      <c r="L440" s="150"/>
      <c r="M440" s="155"/>
      <c r="T440" s="156"/>
      <c r="AT440" s="152" t="s">
        <v>189</v>
      </c>
      <c r="AU440" s="152" t="s">
        <v>88</v>
      </c>
      <c r="AV440" s="12" t="s">
        <v>86</v>
      </c>
      <c r="AW440" s="12" t="s">
        <v>41</v>
      </c>
      <c r="AX440" s="12" t="s">
        <v>79</v>
      </c>
      <c r="AY440" s="152" t="s">
        <v>178</v>
      </c>
    </row>
    <row r="441" spans="2:65" s="12" customFormat="1" ht="10.199999999999999">
      <c r="B441" s="150"/>
      <c r="D441" s="151" t="s">
        <v>189</v>
      </c>
      <c r="E441" s="152" t="s">
        <v>32</v>
      </c>
      <c r="F441" s="153" t="s">
        <v>2082</v>
      </c>
      <c r="H441" s="152" t="s">
        <v>32</v>
      </c>
      <c r="I441" s="154"/>
      <c r="L441" s="150"/>
      <c r="M441" s="155"/>
      <c r="T441" s="156"/>
      <c r="AT441" s="152" t="s">
        <v>189</v>
      </c>
      <c r="AU441" s="152" t="s">
        <v>88</v>
      </c>
      <c r="AV441" s="12" t="s">
        <v>86</v>
      </c>
      <c r="AW441" s="12" t="s">
        <v>41</v>
      </c>
      <c r="AX441" s="12" t="s">
        <v>79</v>
      </c>
      <c r="AY441" s="152" t="s">
        <v>178</v>
      </c>
    </row>
    <row r="442" spans="2:65" s="12" customFormat="1" ht="10.199999999999999">
      <c r="B442" s="150"/>
      <c r="D442" s="151" t="s">
        <v>189</v>
      </c>
      <c r="E442" s="152" t="s">
        <v>32</v>
      </c>
      <c r="F442" s="153" t="s">
        <v>393</v>
      </c>
      <c r="H442" s="152" t="s">
        <v>32</v>
      </c>
      <c r="I442" s="154"/>
      <c r="L442" s="150"/>
      <c r="M442" s="155"/>
      <c r="T442" s="156"/>
      <c r="AT442" s="152" t="s">
        <v>189</v>
      </c>
      <c r="AU442" s="152" t="s">
        <v>88</v>
      </c>
      <c r="AV442" s="12" t="s">
        <v>86</v>
      </c>
      <c r="AW442" s="12" t="s">
        <v>41</v>
      </c>
      <c r="AX442" s="12" t="s">
        <v>79</v>
      </c>
      <c r="AY442" s="152" t="s">
        <v>178</v>
      </c>
    </row>
    <row r="443" spans="2:65" s="12" customFormat="1" ht="10.199999999999999">
      <c r="B443" s="150"/>
      <c r="D443" s="151" t="s">
        <v>189</v>
      </c>
      <c r="E443" s="152" t="s">
        <v>32</v>
      </c>
      <c r="F443" s="153" t="s">
        <v>1540</v>
      </c>
      <c r="H443" s="152" t="s">
        <v>32</v>
      </c>
      <c r="I443" s="154"/>
      <c r="L443" s="150"/>
      <c r="M443" s="155"/>
      <c r="T443" s="156"/>
      <c r="AT443" s="152" t="s">
        <v>189</v>
      </c>
      <c r="AU443" s="152" t="s">
        <v>88</v>
      </c>
      <c r="AV443" s="12" t="s">
        <v>86</v>
      </c>
      <c r="AW443" s="12" t="s">
        <v>41</v>
      </c>
      <c r="AX443" s="12" t="s">
        <v>79</v>
      </c>
      <c r="AY443" s="152" t="s">
        <v>178</v>
      </c>
    </row>
    <row r="444" spans="2:65" s="12" customFormat="1" ht="10.199999999999999">
      <c r="B444" s="150"/>
      <c r="D444" s="151" t="s">
        <v>189</v>
      </c>
      <c r="E444" s="152" t="s">
        <v>32</v>
      </c>
      <c r="F444" s="153" t="s">
        <v>4409</v>
      </c>
      <c r="H444" s="152" t="s">
        <v>32</v>
      </c>
      <c r="I444" s="154"/>
      <c r="L444" s="150"/>
      <c r="M444" s="155"/>
      <c r="T444" s="156"/>
      <c r="AT444" s="152" t="s">
        <v>189</v>
      </c>
      <c r="AU444" s="152" t="s">
        <v>88</v>
      </c>
      <c r="AV444" s="12" t="s">
        <v>86</v>
      </c>
      <c r="AW444" s="12" t="s">
        <v>41</v>
      </c>
      <c r="AX444" s="12" t="s">
        <v>79</v>
      </c>
      <c r="AY444" s="152" t="s">
        <v>178</v>
      </c>
    </row>
    <row r="445" spans="2:65" s="13" customFormat="1" ht="10.199999999999999">
      <c r="B445" s="157"/>
      <c r="D445" s="151" t="s">
        <v>189</v>
      </c>
      <c r="E445" s="158" t="s">
        <v>32</v>
      </c>
      <c r="F445" s="159" t="s">
        <v>4405</v>
      </c>
      <c r="H445" s="160">
        <v>376.88</v>
      </c>
      <c r="I445" s="161"/>
      <c r="L445" s="157"/>
      <c r="M445" s="162"/>
      <c r="T445" s="163"/>
      <c r="AT445" s="158" t="s">
        <v>189</v>
      </c>
      <c r="AU445" s="158" t="s">
        <v>88</v>
      </c>
      <c r="AV445" s="13" t="s">
        <v>88</v>
      </c>
      <c r="AW445" s="13" t="s">
        <v>41</v>
      </c>
      <c r="AX445" s="13" t="s">
        <v>79</v>
      </c>
      <c r="AY445" s="158" t="s">
        <v>178</v>
      </c>
    </row>
    <row r="446" spans="2:65" s="13" customFormat="1" ht="10.199999999999999">
      <c r="B446" s="157"/>
      <c r="D446" s="151" t="s">
        <v>189</v>
      </c>
      <c r="E446" s="158" t="s">
        <v>32</v>
      </c>
      <c r="F446" s="159" t="s">
        <v>4406</v>
      </c>
      <c r="H446" s="160">
        <v>15.12</v>
      </c>
      <c r="I446" s="161"/>
      <c r="L446" s="157"/>
      <c r="M446" s="162"/>
      <c r="T446" s="163"/>
      <c r="AT446" s="158" t="s">
        <v>189</v>
      </c>
      <c r="AU446" s="158" t="s">
        <v>88</v>
      </c>
      <c r="AV446" s="13" t="s">
        <v>88</v>
      </c>
      <c r="AW446" s="13" t="s">
        <v>41</v>
      </c>
      <c r="AX446" s="13" t="s">
        <v>79</v>
      </c>
      <c r="AY446" s="158" t="s">
        <v>178</v>
      </c>
    </row>
    <row r="447" spans="2:65" s="13" customFormat="1" ht="10.199999999999999">
      <c r="B447" s="157"/>
      <c r="D447" s="151" t="s">
        <v>189</v>
      </c>
      <c r="E447" s="158" t="s">
        <v>32</v>
      </c>
      <c r="F447" s="159" t="s">
        <v>4407</v>
      </c>
      <c r="H447" s="160">
        <v>129.08000000000001</v>
      </c>
      <c r="I447" s="161"/>
      <c r="L447" s="157"/>
      <c r="M447" s="162"/>
      <c r="T447" s="163"/>
      <c r="AT447" s="158" t="s">
        <v>189</v>
      </c>
      <c r="AU447" s="158" t="s">
        <v>88</v>
      </c>
      <c r="AV447" s="13" t="s">
        <v>88</v>
      </c>
      <c r="AW447" s="13" t="s">
        <v>41</v>
      </c>
      <c r="AX447" s="13" t="s">
        <v>79</v>
      </c>
      <c r="AY447" s="158" t="s">
        <v>178</v>
      </c>
    </row>
    <row r="448" spans="2:65" s="14" customFormat="1" ht="10.199999999999999">
      <c r="B448" s="164"/>
      <c r="D448" s="151" t="s">
        <v>189</v>
      </c>
      <c r="E448" s="165" t="s">
        <v>32</v>
      </c>
      <c r="F448" s="166" t="s">
        <v>192</v>
      </c>
      <c r="H448" s="167">
        <v>521.08000000000004</v>
      </c>
      <c r="I448" s="168"/>
      <c r="L448" s="164"/>
      <c r="M448" s="169"/>
      <c r="T448" s="170"/>
      <c r="AT448" s="165" t="s">
        <v>189</v>
      </c>
      <c r="AU448" s="165" t="s">
        <v>88</v>
      </c>
      <c r="AV448" s="14" t="s">
        <v>185</v>
      </c>
      <c r="AW448" s="14" t="s">
        <v>41</v>
      </c>
      <c r="AX448" s="14" t="s">
        <v>86</v>
      </c>
      <c r="AY448" s="165" t="s">
        <v>178</v>
      </c>
    </row>
    <row r="449" spans="2:65" s="1" customFormat="1" ht="24.15" customHeight="1">
      <c r="B449" s="34"/>
      <c r="C449" s="133" t="s">
        <v>461</v>
      </c>
      <c r="D449" s="133" t="s">
        <v>180</v>
      </c>
      <c r="E449" s="134" t="s">
        <v>613</v>
      </c>
      <c r="F449" s="135" t="s">
        <v>614</v>
      </c>
      <c r="G449" s="136" t="s">
        <v>234</v>
      </c>
      <c r="H449" s="137">
        <v>521.08000000000004</v>
      </c>
      <c r="I449" s="138"/>
      <c r="J449" s="139">
        <f>ROUND(I449*H449,2)</f>
        <v>0</v>
      </c>
      <c r="K449" s="135" t="s">
        <v>184</v>
      </c>
      <c r="L449" s="34"/>
      <c r="M449" s="140" t="s">
        <v>32</v>
      </c>
      <c r="N449" s="141" t="s">
        <v>50</v>
      </c>
      <c r="P449" s="142">
        <f>O449*H449</f>
        <v>0</v>
      </c>
      <c r="Q449" s="142">
        <v>0</v>
      </c>
      <c r="R449" s="142">
        <f>Q449*H449</f>
        <v>0</v>
      </c>
      <c r="S449" s="142">
        <v>0</v>
      </c>
      <c r="T449" s="143">
        <f>S449*H449</f>
        <v>0</v>
      </c>
      <c r="AR449" s="144" t="s">
        <v>185</v>
      </c>
      <c r="AT449" s="144" t="s">
        <v>180</v>
      </c>
      <c r="AU449" s="144" t="s">
        <v>88</v>
      </c>
      <c r="AY449" s="18" t="s">
        <v>178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86</v>
      </c>
      <c r="BK449" s="145">
        <f>ROUND(I449*H449,2)</f>
        <v>0</v>
      </c>
      <c r="BL449" s="18" t="s">
        <v>185</v>
      </c>
      <c r="BM449" s="144" t="s">
        <v>4576</v>
      </c>
    </row>
    <row r="450" spans="2:65" s="1" customFormat="1" ht="10.199999999999999">
      <c r="B450" s="34"/>
      <c r="D450" s="146" t="s">
        <v>187</v>
      </c>
      <c r="F450" s="147" t="s">
        <v>616</v>
      </c>
      <c r="I450" s="148"/>
      <c r="L450" s="34"/>
      <c r="M450" s="149"/>
      <c r="T450" s="55"/>
      <c r="AT450" s="18" t="s">
        <v>187</v>
      </c>
      <c r="AU450" s="18" t="s">
        <v>88</v>
      </c>
    </row>
    <row r="451" spans="2:65" s="12" customFormat="1" ht="10.199999999999999">
      <c r="B451" s="150"/>
      <c r="D451" s="151" t="s">
        <v>189</v>
      </c>
      <c r="E451" s="152" t="s">
        <v>32</v>
      </c>
      <c r="F451" s="153" t="s">
        <v>190</v>
      </c>
      <c r="H451" s="152" t="s">
        <v>32</v>
      </c>
      <c r="I451" s="154"/>
      <c r="L451" s="150"/>
      <c r="M451" s="155"/>
      <c r="T451" s="156"/>
      <c r="AT451" s="152" t="s">
        <v>189</v>
      </c>
      <c r="AU451" s="152" t="s">
        <v>88</v>
      </c>
      <c r="AV451" s="12" t="s">
        <v>86</v>
      </c>
      <c r="AW451" s="12" t="s">
        <v>41</v>
      </c>
      <c r="AX451" s="12" t="s">
        <v>79</v>
      </c>
      <c r="AY451" s="152" t="s">
        <v>178</v>
      </c>
    </row>
    <row r="452" spans="2:65" s="12" customFormat="1" ht="10.199999999999999">
      <c r="B452" s="150"/>
      <c r="D452" s="151" t="s">
        <v>189</v>
      </c>
      <c r="E452" s="152" t="s">
        <v>32</v>
      </c>
      <c r="F452" s="153" t="s">
        <v>4394</v>
      </c>
      <c r="H452" s="152" t="s">
        <v>32</v>
      </c>
      <c r="I452" s="154"/>
      <c r="L452" s="150"/>
      <c r="M452" s="155"/>
      <c r="T452" s="156"/>
      <c r="AT452" s="152" t="s">
        <v>189</v>
      </c>
      <c r="AU452" s="152" t="s">
        <v>88</v>
      </c>
      <c r="AV452" s="12" t="s">
        <v>86</v>
      </c>
      <c r="AW452" s="12" t="s">
        <v>41</v>
      </c>
      <c r="AX452" s="12" t="s">
        <v>79</v>
      </c>
      <c r="AY452" s="152" t="s">
        <v>178</v>
      </c>
    </row>
    <row r="453" spans="2:65" s="12" customFormat="1" ht="10.199999999999999">
      <c r="B453" s="150"/>
      <c r="D453" s="151" t="s">
        <v>189</v>
      </c>
      <c r="E453" s="152" t="s">
        <v>32</v>
      </c>
      <c r="F453" s="153" t="s">
        <v>2082</v>
      </c>
      <c r="H453" s="152" t="s">
        <v>32</v>
      </c>
      <c r="I453" s="154"/>
      <c r="L453" s="150"/>
      <c r="M453" s="155"/>
      <c r="T453" s="156"/>
      <c r="AT453" s="152" t="s">
        <v>189</v>
      </c>
      <c r="AU453" s="152" t="s">
        <v>88</v>
      </c>
      <c r="AV453" s="12" t="s">
        <v>86</v>
      </c>
      <c r="AW453" s="12" t="s">
        <v>41</v>
      </c>
      <c r="AX453" s="12" t="s">
        <v>79</v>
      </c>
      <c r="AY453" s="152" t="s">
        <v>178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393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88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1540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88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4409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88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3" customFormat="1" ht="10.199999999999999">
      <c r="B457" s="157"/>
      <c r="D457" s="151" t="s">
        <v>189</v>
      </c>
      <c r="E457" s="158" t="s">
        <v>32</v>
      </c>
      <c r="F457" s="159" t="s">
        <v>4405</v>
      </c>
      <c r="H457" s="160">
        <v>376.88</v>
      </c>
      <c r="I457" s="161"/>
      <c r="L457" s="157"/>
      <c r="M457" s="162"/>
      <c r="T457" s="163"/>
      <c r="AT457" s="158" t="s">
        <v>189</v>
      </c>
      <c r="AU457" s="158" t="s">
        <v>88</v>
      </c>
      <c r="AV457" s="13" t="s">
        <v>88</v>
      </c>
      <c r="AW457" s="13" t="s">
        <v>41</v>
      </c>
      <c r="AX457" s="13" t="s">
        <v>79</v>
      </c>
      <c r="AY457" s="158" t="s">
        <v>178</v>
      </c>
    </row>
    <row r="458" spans="2:65" s="13" customFormat="1" ht="10.199999999999999">
      <c r="B458" s="157"/>
      <c r="D458" s="151" t="s">
        <v>189</v>
      </c>
      <c r="E458" s="158" t="s">
        <v>32</v>
      </c>
      <c r="F458" s="159" t="s">
        <v>4406</v>
      </c>
      <c r="H458" s="160">
        <v>15.12</v>
      </c>
      <c r="I458" s="161"/>
      <c r="L458" s="157"/>
      <c r="M458" s="162"/>
      <c r="T458" s="163"/>
      <c r="AT458" s="158" t="s">
        <v>189</v>
      </c>
      <c r="AU458" s="158" t="s">
        <v>88</v>
      </c>
      <c r="AV458" s="13" t="s">
        <v>88</v>
      </c>
      <c r="AW458" s="13" t="s">
        <v>41</v>
      </c>
      <c r="AX458" s="13" t="s">
        <v>79</v>
      </c>
      <c r="AY458" s="158" t="s">
        <v>178</v>
      </c>
    </row>
    <row r="459" spans="2:65" s="13" customFormat="1" ht="10.199999999999999">
      <c r="B459" s="157"/>
      <c r="D459" s="151" t="s">
        <v>189</v>
      </c>
      <c r="E459" s="158" t="s">
        <v>32</v>
      </c>
      <c r="F459" s="159" t="s">
        <v>4407</v>
      </c>
      <c r="H459" s="160">
        <v>129.08000000000001</v>
      </c>
      <c r="I459" s="161"/>
      <c r="L459" s="157"/>
      <c r="M459" s="162"/>
      <c r="T459" s="163"/>
      <c r="AT459" s="158" t="s">
        <v>189</v>
      </c>
      <c r="AU459" s="158" t="s">
        <v>88</v>
      </c>
      <c r="AV459" s="13" t="s">
        <v>88</v>
      </c>
      <c r="AW459" s="13" t="s">
        <v>41</v>
      </c>
      <c r="AX459" s="13" t="s">
        <v>79</v>
      </c>
      <c r="AY459" s="158" t="s">
        <v>178</v>
      </c>
    </row>
    <row r="460" spans="2:65" s="14" customFormat="1" ht="10.199999999999999">
      <c r="B460" s="164"/>
      <c r="D460" s="151" t="s">
        <v>189</v>
      </c>
      <c r="E460" s="165" t="s">
        <v>32</v>
      </c>
      <c r="F460" s="166" t="s">
        <v>192</v>
      </c>
      <c r="H460" s="167">
        <v>521.08000000000004</v>
      </c>
      <c r="I460" s="168"/>
      <c r="L460" s="164"/>
      <c r="M460" s="169"/>
      <c r="T460" s="170"/>
      <c r="AT460" s="165" t="s">
        <v>189</v>
      </c>
      <c r="AU460" s="165" t="s">
        <v>88</v>
      </c>
      <c r="AV460" s="14" t="s">
        <v>185</v>
      </c>
      <c r="AW460" s="14" t="s">
        <v>41</v>
      </c>
      <c r="AX460" s="14" t="s">
        <v>86</v>
      </c>
      <c r="AY460" s="165" t="s">
        <v>178</v>
      </c>
    </row>
    <row r="461" spans="2:65" s="1" customFormat="1" ht="24.15" customHeight="1">
      <c r="B461" s="34"/>
      <c r="C461" s="133" t="s">
        <v>467</v>
      </c>
      <c r="D461" s="133" t="s">
        <v>180</v>
      </c>
      <c r="E461" s="134" t="s">
        <v>618</v>
      </c>
      <c r="F461" s="135" t="s">
        <v>619</v>
      </c>
      <c r="G461" s="136" t="s">
        <v>234</v>
      </c>
      <c r="H461" s="137">
        <v>1228.26</v>
      </c>
      <c r="I461" s="138"/>
      <c r="J461" s="139">
        <f>ROUND(I461*H461,2)</f>
        <v>0</v>
      </c>
      <c r="K461" s="135" t="s">
        <v>184</v>
      </c>
      <c r="L461" s="34"/>
      <c r="M461" s="140" t="s">
        <v>32</v>
      </c>
      <c r="N461" s="141" t="s">
        <v>50</v>
      </c>
      <c r="P461" s="142">
        <f>O461*H461</f>
        <v>0</v>
      </c>
      <c r="Q461" s="142">
        <v>0</v>
      </c>
      <c r="R461" s="142">
        <f>Q461*H461</f>
        <v>0</v>
      </c>
      <c r="S461" s="142">
        <v>0</v>
      </c>
      <c r="T461" s="143">
        <f>S461*H461</f>
        <v>0</v>
      </c>
      <c r="AR461" s="144" t="s">
        <v>185</v>
      </c>
      <c r="AT461" s="144" t="s">
        <v>180</v>
      </c>
      <c r="AU461" s="144" t="s">
        <v>88</v>
      </c>
      <c r="AY461" s="18" t="s">
        <v>178</v>
      </c>
      <c r="BE461" s="145">
        <f>IF(N461="základní",J461,0)</f>
        <v>0</v>
      </c>
      <c r="BF461" s="145">
        <f>IF(N461="snížená",J461,0)</f>
        <v>0</v>
      </c>
      <c r="BG461" s="145">
        <f>IF(N461="zákl. přenesená",J461,0)</f>
        <v>0</v>
      </c>
      <c r="BH461" s="145">
        <f>IF(N461="sníž. přenesená",J461,0)</f>
        <v>0</v>
      </c>
      <c r="BI461" s="145">
        <f>IF(N461="nulová",J461,0)</f>
        <v>0</v>
      </c>
      <c r="BJ461" s="18" t="s">
        <v>86</v>
      </c>
      <c r="BK461" s="145">
        <f>ROUND(I461*H461,2)</f>
        <v>0</v>
      </c>
      <c r="BL461" s="18" t="s">
        <v>185</v>
      </c>
      <c r="BM461" s="144" t="s">
        <v>4577</v>
      </c>
    </row>
    <row r="462" spans="2:65" s="1" customFormat="1" ht="10.199999999999999">
      <c r="B462" s="34"/>
      <c r="D462" s="146" t="s">
        <v>187</v>
      </c>
      <c r="F462" s="147" t="s">
        <v>621</v>
      </c>
      <c r="I462" s="148"/>
      <c r="L462" s="34"/>
      <c r="M462" s="149"/>
      <c r="T462" s="55"/>
      <c r="AT462" s="18" t="s">
        <v>187</v>
      </c>
      <c r="AU462" s="18" t="s">
        <v>88</v>
      </c>
    </row>
    <row r="463" spans="2:65" s="12" customFormat="1" ht="10.199999999999999">
      <c r="B463" s="150"/>
      <c r="D463" s="151" t="s">
        <v>189</v>
      </c>
      <c r="E463" s="152" t="s">
        <v>32</v>
      </c>
      <c r="F463" s="153" t="s">
        <v>190</v>
      </c>
      <c r="H463" s="152" t="s">
        <v>32</v>
      </c>
      <c r="I463" s="154"/>
      <c r="L463" s="150"/>
      <c r="M463" s="155"/>
      <c r="T463" s="156"/>
      <c r="AT463" s="152" t="s">
        <v>189</v>
      </c>
      <c r="AU463" s="152" t="s">
        <v>88</v>
      </c>
      <c r="AV463" s="12" t="s">
        <v>86</v>
      </c>
      <c r="AW463" s="12" t="s">
        <v>41</v>
      </c>
      <c r="AX463" s="12" t="s">
        <v>79</v>
      </c>
      <c r="AY463" s="152" t="s">
        <v>178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4394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88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2082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88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393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88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2" customFormat="1" ht="10.199999999999999">
      <c r="B467" s="150"/>
      <c r="D467" s="151" t="s">
        <v>189</v>
      </c>
      <c r="E467" s="152" t="s">
        <v>32</v>
      </c>
      <c r="F467" s="153" t="s">
        <v>4411</v>
      </c>
      <c r="H467" s="152" t="s">
        <v>32</v>
      </c>
      <c r="I467" s="154"/>
      <c r="L467" s="150"/>
      <c r="M467" s="155"/>
      <c r="T467" s="156"/>
      <c r="AT467" s="152" t="s">
        <v>189</v>
      </c>
      <c r="AU467" s="152" t="s">
        <v>88</v>
      </c>
      <c r="AV467" s="12" t="s">
        <v>86</v>
      </c>
      <c r="AW467" s="12" t="s">
        <v>41</v>
      </c>
      <c r="AX467" s="12" t="s">
        <v>79</v>
      </c>
      <c r="AY467" s="152" t="s">
        <v>178</v>
      </c>
    </row>
    <row r="468" spans="2:65" s="12" customFormat="1" ht="10.199999999999999">
      <c r="B468" s="150"/>
      <c r="D468" s="151" t="s">
        <v>189</v>
      </c>
      <c r="E468" s="152" t="s">
        <v>32</v>
      </c>
      <c r="F468" s="153" t="s">
        <v>4412</v>
      </c>
      <c r="H468" s="152" t="s">
        <v>32</v>
      </c>
      <c r="I468" s="154"/>
      <c r="L468" s="150"/>
      <c r="M468" s="155"/>
      <c r="T468" s="156"/>
      <c r="AT468" s="152" t="s">
        <v>189</v>
      </c>
      <c r="AU468" s="152" t="s">
        <v>88</v>
      </c>
      <c r="AV468" s="12" t="s">
        <v>86</v>
      </c>
      <c r="AW468" s="12" t="s">
        <v>41</v>
      </c>
      <c r="AX468" s="12" t="s">
        <v>79</v>
      </c>
      <c r="AY468" s="152" t="s">
        <v>178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4413</v>
      </c>
      <c r="H469" s="160">
        <v>511.48</v>
      </c>
      <c r="I469" s="161"/>
      <c r="L469" s="157"/>
      <c r="M469" s="162"/>
      <c r="T469" s="163"/>
      <c r="AT469" s="158" t="s">
        <v>189</v>
      </c>
      <c r="AU469" s="158" t="s">
        <v>88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4414</v>
      </c>
      <c r="H470" s="160">
        <v>20.52</v>
      </c>
      <c r="I470" s="161"/>
      <c r="L470" s="157"/>
      <c r="M470" s="162"/>
      <c r="T470" s="163"/>
      <c r="AT470" s="158" t="s">
        <v>189</v>
      </c>
      <c r="AU470" s="158" t="s">
        <v>88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3" customFormat="1" ht="10.199999999999999">
      <c r="B471" s="157"/>
      <c r="D471" s="151" t="s">
        <v>189</v>
      </c>
      <c r="E471" s="158" t="s">
        <v>32</v>
      </c>
      <c r="F471" s="159" t="s">
        <v>4415</v>
      </c>
      <c r="H471" s="160">
        <v>175.18</v>
      </c>
      <c r="I471" s="161"/>
      <c r="L471" s="157"/>
      <c r="M471" s="162"/>
      <c r="T471" s="163"/>
      <c r="AT471" s="158" t="s">
        <v>189</v>
      </c>
      <c r="AU471" s="158" t="s">
        <v>88</v>
      </c>
      <c r="AV471" s="13" t="s">
        <v>88</v>
      </c>
      <c r="AW471" s="13" t="s">
        <v>41</v>
      </c>
      <c r="AX471" s="13" t="s">
        <v>79</v>
      </c>
      <c r="AY471" s="158" t="s">
        <v>178</v>
      </c>
    </row>
    <row r="472" spans="2:65" s="12" customFormat="1" ht="10.199999999999999">
      <c r="B472" s="150"/>
      <c r="D472" s="151" t="s">
        <v>189</v>
      </c>
      <c r="E472" s="152" t="s">
        <v>32</v>
      </c>
      <c r="F472" s="153" t="s">
        <v>1540</v>
      </c>
      <c r="H472" s="152" t="s">
        <v>32</v>
      </c>
      <c r="I472" s="154"/>
      <c r="L472" s="150"/>
      <c r="M472" s="155"/>
      <c r="T472" s="156"/>
      <c r="AT472" s="152" t="s">
        <v>189</v>
      </c>
      <c r="AU472" s="152" t="s">
        <v>88</v>
      </c>
      <c r="AV472" s="12" t="s">
        <v>86</v>
      </c>
      <c r="AW472" s="12" t="s">
        <v>41</v>
      </c>
      <c r="AX472" s="12" t="s">
        <v>79</v>
      </c>
      <c r="AY472" s="152" t="s">
        <v>178</v>
      </c>
    </row>
    <row r="473" spans="2:65" s="12" customFormat="1" ht="10.199999999999999">
      <c r="B473" s="150"/>
      <c r="D473" s="151" t="s">
        <v>189</v>
      </c>
      <c r="E473" s="152" t="s">
        <v>32</v>
      </c>
      <c r="F473" s="153" t="s">
        <v>4404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88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3" customFormat="1" ht="10.199999999999999">
      <c r="B474" s="157"/>
      <c r="D474" s="151" t="s">
        <v>189</v>
      </c>
      <c r="E474" s="158" t="s">
        <v>32</v>
      </c>
      <c r="F474" s="159" t="s">
        <v>4405</v>
      </c>
      <c r="H474" s="160">
        <v>376.88</v>
      </c>
      <c r="I474" s="161"/>
      <c r="L474" s="157"/>
      <c r="M474" s="162"/>
      <c r="T474" s="163"/>
      <c r="AT474" s="158" t="s">
        <v>189</v>
      </c>
      <c r="AU474" s="158" t="s">
        <v>88</v>
      </c>
      <c r="AV474" s="13" t="s">
        <v>88</v>
      </c>
      <c r="AW474" s="13" t="s">
        <v>41</v>
      </c>
      <c r="AX474" s="13" t="s">
        <v>79</v>
      </c>
      <c r="AY474" s="158" t="s">
        <v>178</v>
      </c>
    </row>
    <row r="475" spans="2:65" s="13" customFormat="1" ht="10.199999999999999">
      <c r="B475" s="157"/>
      <c r="D475" s="151" t="s">
        <v>189</v>
      </c>
      <c r="E475" s="158" t="s">
        <v>32</v>
      </c>
      <c r="F475" s="159" t="s">
        <v>4406</v>
      </c>
      <c r="H475" s="160">
        <v>15.12</v>
      </c>
      <c r="I475" s="161"/>
      <c r="L475" s="157"/>
      <c r="M475" s="162"/>
      <c r="T475" s="163"/>
      <c r="AT475" s="158" t="s">
        <v>189</v>
      </c>
      <c r="AU475" s="158" t="s">
        <v>88</v>
      </c>
      <c r="AV475" s="13" t="s">
        <v>88</v>
      </c>
      <c r="AW475" s="13" t="s">
        <v>41</v>
      </c>
      <c r="AX475" s="13" t="s">
        <v>79</v>
      </c>
      <c r="AY475" s="158" t="s">
        <v>178</v>
      </c>
    </row>
    <row r="476" spans="2:65" s="13" customFormat="1" ht="10.199999999999999">
      <c r="B476" s="157"/>
      <c r="D476" s="151" t="s">
        <v>189</v>
      </c>
      <c r="E476" s="158" t="s">
        <v>32</v>
      </c>
      <c r="F476" s="159" t="s">
        <v>4407</v>
      </c>
      <c r="H476" s="160">
        <v>129.08000000000001</v>
      </c>
      <c r="I476" s="161"/>
      <c r="L476" s="157"/>
      <c r="M476" s="162"/>
      <c r="T476" s="163"/>
      <c r="AT476" s="158" t="s">
        <v>189</v>
      </c>
      <c r="AU476" s="158" t="s">
        <v>88</v>
      </c>
      <c r="AV476" s="13" t="s">
        <v>88</v>
      </c>
      <c r="AW476" s="13" t="s">
        <v>41</v>
      </c>
      <c r="AX476" s="13" t="s">
        <v>79</v>
      </c>
      <c r="AY476" s="158" t="s">
        <v>178</v>
      </c>
    </row>
    <row r="477" spans="2:65" s="14" customFormat="1" ht="10.199999999999999">
      <c r="B477" s="164"/>
      <c r="D477" s="151" t="s">
        <v>189</v>
      </c>
      <c r="E477" s="165" t="s">
        <v>32</v>
      </c>
      <c r="F477" s="166" t="s">
        <v>192</v>
      </c>
      <c r="H477" s="167">
        <v>1228.26</v>
      </c>
      <c r="I477" s="168"/>
      <c r="L477" s="164"/>
      <c r="M477" s="169"/>
      <c r="T477" s="170"/>
      <c r="AT477" s="165" t="s">
        <v>189</v>
      </c>
      <c r="AU477" s="165" t="s">
        <v>88</v>
      </c>
      <c r="AV477" s="14" t="s">
        <v>185</v>
      </c>
      <c r="AW477" s="14" t="s">
        <v>41</v>
      </c>
      <c r="AX477" s="14" t="s">
        <v>86</v>
      </c>
      <c r="AY477" s="165" t="s">
        <v>178</v>
      </c>
    </row>
    <row r="478" spans="2:65" s="1" customFormat="1" ht="44.25" customHeight="1">
      <c r="B478" s="34"/>
      <c r="C478" s="133" t="s">
        <v>480</v>
      </c>
      <c r="D478" s="133" t="s">
        <v>180</v>
      </c>
      <c r="E478" s="134" t="s">
        <v>626</v>
      </c>
      <c r="F478" s="135" t="s">
        <v>627</v>
      </c>
      <c r="G478" s="136" t="s">
        <v>234</v>
      </c>
      <c r="H478" s="137">
        <v>707.18</v>
      </c>
      <c r="I478" s="138"/>
      <c r="J478" s="139">
        <f>ROUND(I478*H478,2)</f>
        <v>0</v>
      </c>
      <c r="K478" s="135" t="s">
        <v>184</v>
      </c>
      <c r="L478" s="34"/>
      <c r="M478" s="140" t="s">
        <v>32</v>
      </c>
      <c r="N478" s="141" t="s">
        <v>50</v>
      </c>
      <c r="P478" s="142">
        <f>O478*H478</f>
        <v>0</v>
      </c>
      <c r="Q478" s="142">
        <v>0</v>
      </c>
      <c r="R478" s="142">
        <f>Q478*H478</f>
        <v>0</v>
      </c>
      <c r="S478" s="142">
        <v>0</v>
      </c>
      <c r="T478" s="143">
        <f>S478*H478</f>
        <v>0</v>
      </c>
      <c r="AR478" s="144" t="s">
        <v>185</v>
      </c>
      <c r="AT478" s="144" t="s">
        <v>180</v>
      </c>
      <c r="AU478" s="144" t="s">
        <v>88</v>
      </c>
      <c r="AY478" s="18" t="s">
        <v>178</v>
      </c>
      <c r="BE478" s="145">
        <f>IF(N478="základní",J478,0)</f>
        <v>0</v>
      </c>
      <c r="BF478" s="145">
        <f>IF(N478="snížená",J478,0)</f>
        <v>0</v>
      </c>
      <c r="BG478" s="145">
        <f>IF(N478="zákl. přenesená",J478,0)</f>
        <v>0</v>
      </c>
      <c r="BH478" s="145">
        <f>IF(N478="sníž. přenesená",J478,0)</f>
        <v>0</v>
      </c>
      <c r="BI478" s="145">
        <f>IF(N478="nulová",J478,0)</f>
        <v>0</v>
      </c>
      <c r="BJ478" s="18" t="s">
        <v>86</v>
      </c>
      <c r="BK478" s="145">
        <f>ROUND(I478*H478,2)</f>
        <v>0</v>
      </c>
      <c r="BL478" s="18" t="s">
        <v>185</v>
      </c>
      <c r="BM478" s="144" t="s">
        <v>4578</v>
      </c>
    </row>
    <row r="479" spans="2:65" s="1" customFormat="1" ht="10.199999999999999">
      <c r="B479" s="34"/>
      <c r="D479" s="146" t="s">
        <v>187</v>
      </c>
      <c r="F479" s="147" t="s">
        <v>629</v>
      </c>
      <c r="I479" s="148"/>
      <c r="L479" s="34"/>
      <c r="M479" s="149"/>
      <c r="T479" s="55"/>
      <c r="AT479" s="18" t="s">
        <v>187</v>
      </c>
      <c r="AU479" s="18" t="s">
        <v>88</v>
      </c>
    </row>
    <row r="480" spans="2:65" s="12" customFormat="1" ht="10.199999999999999">
      <c r="B480" s="150"/>
      <c r="D480" s="151" t="s">
        <v>189</v>
      </c>
      <c r="E480" s="152" t="s">
        <v>32</v>
      </c>
      <c r="F480" s="153" t="s">
        <v>190</v>
      </c>
      <c r="H480" s="152" t="s">
        <v>32</v>
      </c>
      <c r="I480" s="154"/>
      <c r="L480" s="150"/>
      <c r="M480" s="155"/>
      <c r="T480" s="156"/>
      <c r="AT480" s="152" t="s">
        <v>189</v>
      </c>
      <c r="AU480" s="152" t="s">
        <v>88</v>
      </c>
      <c r="AV480" s="12" t="s">
        <v>86</v>
      </c>
      <c r="AW480" s="12" t="s">
        <v>41</v>
      </c>
      <c r="AX480" s="12" t="s">
        <v>79</v>
      </c>
      <c r="AY480" s="152" t="s">
        <v>178</v>
      </c>
    </row>
    <row r="481" spans="2:65" s="12" customFormat="1" ht="10.199999999999999">
      <c r="B481" s="150"/>
      <c r="D481" s="151" t="s">
        <v>189</v>
      </c>
      <c r="E481" s="152" t="s">
        <v>32</v>
      </c>
      <c r="F481" s="153" t="s">
        <v>4394</v>
      </c>
      <c r="H481" s="152" t="s">
        <v>32</v>
      </c>
      <c r="I481" s="154"/>
      <c r="L481" s="150"/>
      <c r="M481" s="155"/>
      <c r="T481" s="156"/>
      <c r="AT481" s="152" t="s">
        <v>189</v>
      </c>
      <c r="AU481" s="152" t="s">
        <v>88</v>
      </c>
      <c r="AV481" s="12" t="s">
        <v>86</v>
      </c>
      <c r="AW481" s="12" t="s">
        <v>41</v>
      </c>
      <c r="AX481" s="12" t="s">
        <v>79</v>
      </c>
      <c r="AY481" s="152" t="s">
        <v>178</v>
      </c>
    </row>
    <row r="482" spans="2:65" s="12" customFormat="1" ht="10.199999999999999">
      <c r="B482" s="150"/>
      <c r="D482" s="151" t="s">
        <v>189</v>
      </c>
      <c r="E482" s="152" t="s">
        <v>32</v>
      </c>
      <c r="F482" s="153" t="s">
        <v>2082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88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65" s="12" customFormat="1" ht="10.199999999999999">
      <c r="B483" s="150"/>
      <c r="D483" s="151" t="s">
        <v>189</v>
      </c>
      <c r="E483" s="152" t="s">
        <v>32</v>
      </c>
      <c r="F483" s="153" t="s">
        <v>393</v>
      </c>
      <c r="H483" s="152" t="s">
        <v>32</v>
      </c>
      <c r="I483" s="154"/>
      <c r="L483" s="150"/>
      <c r="M483" s="155"/>
      <c r="T483" s="156"/>
      <c r="AT483" s="152" t="s">
        <v>189</v>
      </c>
      <c r="AU483" s="152" t="s">
        <v>88</v>
      </c>
      <c r="AV483" s="12" t="s">
        <v>86</v>
      </c>
      <c r="AW483" s="12" t="s">
        <v>41</v>
      </c>
      <c r="AX483" s="12" t="s">
        <v>79</v>
      </c>
      <c r="AY483" s="152" t="s">
        <v>178</v>
      </c>
    </row>
    <row r="484" spans="2:65" s="12" customFormat="1" ht="10.199999999999999">
      <c r="B484" s="150"/>
      <c r="D484" s="151" t="s">
        <v>189</v>
      </c>
      <c r="E484" s="152" t="s">
        <v>32</v>
      </c>
      <c r="F484" s="153" t="s">
        <v>4411</v>
      </c>
      <c r="H484" s="152" t="s">
        <v>32</v>
      </c>
      <c r="I484" s="154"/>
      <c r="L484" s="150"/>
      <c r="M484" s="155"/>
      <c r="T484" s="156"/>
      <c r="AT484" s="152" t="s">
        <v>189</v>
      </c>
      <c r="AU484" s="152" t="s">
        <v>88</v>
      </c>
      <c r="AV484" s="12" t="s">
        <v>86</v>
      </c>
      <c r="AW484" s="12" t="s">
        <v>41</v>
      </c>
      <c r="AX484" s="12" t="s">
        <v>79</v>
      </c>
      <c r="AY484" s="152" t="s">
        <v>178</v>
      </c>
    </row>
    <row r="485" spans="2:65" s="12" customFormat="1" ht="10.199999999999999">
      <c r="B485" s="150"/>
      <c r="D485" s="151" t="s">
        <v>189</v>
      </c>
      <c r="E485" s="152" t="s">
        <v>32</v>
      </c>
      <c r="F485" s="153" t="s">
        <v>4412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88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65" s="13" customFormat="1" ht="10.199999999999999">
      <c r="B486" s="157"/>
      <c r="D486" s="151" t="s">
        <v>189</v>
      </c>
      <c r="E486" s="158" t="s">
        <v>32</v>
      </c>
      <c r="F486" s="159" t="s">
        <v>4413</v>
      </c>
      <c r="H486" s="160">
        <v>511.48</v>
      </c>
      <c r="I486" s="161"/>
      <c r="L486" s="157"/>
      <c r="M486" s="162"/>
      <c r="T486" s="163"/>
      <c r="AT486" s="158" t="s">
        <v>189</v>
      </c>
      <c r="AU486" s="158" t="s">
        <v>88</v>
      </c>
      <c r="AV486" s="13" t="s">
        <v>88</v>
      </c>
      <c r="AW486" s="13" t="s">
        <v>41</v>
      </c>
      <c r="AX486" s="13" t="s">
        <v>79</v>
      </c>
      <c r="AY486" s="158" t="s">
        <v>178</v>
      </c>
    </row>
    <row r="487" spans="2:65" s="13" customFormat="1" ht="10.199999999999999">
      <c r="B487" s="157"/>
      <c r="D487" s="151" t="s">
        <v>189</v>
      </c>
      <c r="E487" s="158" t="s">
        <v>32</v>
      </c>
      <c r="F487" s="159" t="s">
        <v>4414</v>
      </c>
      <c r="H487" s="160">
        <v>20.52</v>
      </c>
      <c r="I487" s="161"/>
      <c r="L487" s="157"/>
      <c r="M487" s="162"/>
      <c r="T487" s="163"/>
      <c r="AT487" s="158" t="s">
        <v>189</v>
      </c>
      <c r="AU487" s="158" t="s">
        <v>88</v>
      </c>
      <c r="AV487" s="13" t="s">
        <v>88</v>
      </c>
      <c r="AW487" s="13" t="s">
        <v>41</v>
      </c>
      <c r="AX487" s="13" t="s">
        <v>79</v>
      </c>
      <c r="AY487" s="158" t="s">
        <v>178</v>
      </c>
    </row>
    <row r="488" spans="2:65" s="13" customFormat="1" ht="10.199999999999999">
      <c r="B488" s="157"/>
      <c r="D488" s="151" t="s">
        <v>189</v>
      </c>
      <c r="E488" s="158" t="s">
        <v>32</v>
      </c>
      <c r="F488" s="159" t="s">
        <v>4415</v>
      </c>
      <c r="H488" s="160">
        <v>175.18</v>
      </c>
      <c r="I488" s="161"/>
      <c r="L488" s="157"/>
      <c r="M488" s="162"/>
      <c r="T488" s="163"/>
      <c r="AT488" s="158" t="s">
        <v>189</v>
      </c>
      <c r="AU488" s="158" t="s">
        <v>88</v>
      </c>
      <c r="AV488" s="13" t="s">
        <v>88</v>
      </c>
      <c r="AW488" s="13" t="s">
        <v>41</v>
      </c>
      <c r="AX488" s="13" t="s">
        <v>79</v>
      </c>
      <c r="AY488" s="158" t="s">
        <v>178</v>
      </c>
    </row>
    <row r="489" spans="2:65" s="14" customFormat="1" ht="10.199999999999999">
      <c r="B489" s="164"/>
      <c r="D489" s="151" t="s">
        <v>189</v>
      </c>
      <c r="E489" s="165" t="s">
        <v>32</v>
      </c>
      <c r="F489" s="166" t="s">
        <v>192</v>
      </c>
      <c r="H489" s="167">
        <v>707.18</v>
      </c>
      <c r="I489" s="168"/>
      <c r="L489" s="164"/>
      <c r="M489" s="169"/>
      <c r="T489" s="170"/>
      <c r="AT489" s="165" t="s">
        <v>189</v>
      </c>
      <c r="AU489" s="165" t="s">
        <v>88</v>
      </c>
      <c r="AV489" s="14" t="s">
        <v>185</v>
      </c>
      <c r="AW489" s="14" t="s">
        <v>41</v>
      </c>
      <c r="AX489" s="14" t="s">
        <v>86</v>
      </c>
      <c r="AY489" s="165" t="s">
        <v>178</v>
      </c>
    </row>
    <row r="490" spans="2:65" s="1" customFormat="1" ht="44.25" customHeight="1">
      <c r="B490" s="34"/>
      <c r="C490" s="133" t="s">
        <v>487</v>
      </c>
      <c r="D490" s="133" t="s">
        <v>180</v>
      </c>
      <c r="E490" s="134" t="s">
        <v>1698</v>
      </c>
      <c r="F490" s="135" t="s">
        <v>632</v>
      </c>
      <c r="G490" s="136" t="s">
        <v>234</v>
      </c>
      <c r="H490" s="137">
        <v>521.08000000000004</v>
      </c>
      <c r="I490" s="138"/>
      <c r="J490" s="139">
        <f>ROUND(I490*H490,2)</f>
        <v>0</v>
      </c>
      <c r="K490" s="135" t="s">
        <v>376</v>
      </c>
      <c r="L490" s="34"/>
      <c r="M490" s="140" t="s">
        <v>32</v>
      </c>
      <c r="N490" s="141" t="s">
        <v>50</v>
      </c>
      <c r="P490" s="142">
        <f>O490*H490</f>
        <v>0</v>
      </c>
      <c r="Q490" s="142">
        <v>0</v>
      </c>
      <c r="R490" s="142">
        <f>Q490*H490</f>
        <v>0</v>
      </c>
      <c r="S490" s="142">
        <v>0</v>
      </c>
      <c r="T490" s="143">
        <f>S490*H490</f>
        <v>0</v>
      </c>
      <c r="AR490" s="144" t="s">
        <v>185</v>
      </c>
      <c r="AT490" s="144" t="s">
        <v>180</v>
      </c>
      <c r="AU490" s="144" t="s">
        <v>88</v>
      </c>
      <c r="AY490" s="18" t="s">
        <v>178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86</v>
      </c>
      <c r="BK490" s="145">
        <f>ROUND(I490*H490,2)</f>
        <v>0</v>
      </c>
      <c r="BL490" s="18" t="s">
        <v>185</v>
      </c>
      <c r="BM490" s="144" t="s">
        <v>4579</v>
      </c>
    </row>
    <row r="491" spans="2:65" s="12" customFormat="1" ht="10.199999999999999">
      <c r="B491" s="150"/>
      <c r="D491" s="151" t="s">
        <v>189</v>
      </c>
      <c r="E491" s="152" t="s">
        <v>32</v>
      </c>
      <c r="F491" s="153" t="s">
        <v>190</v>
      </c>
      <c r="H491" s="152" t="s">
        <v>32</v>
      </c>
      <c r="I491" s="154"/>
      <c r="L491" s="150"/>
      <c r="M491" s="155"/>
      <c r="T491" s="156"/>
      <c r="AT491" s="152" t="s">
        <v>189</v>
      </c>
      <c r="AU491" s="152" t="s">
        <v>88</v>
      </c>
      <c r="AV491" s="12" t="s">
        <v>86</v>
      </c>
      <c r="AW491" s="12" t="s">
        <v>41</v>
      </c>
      <c r="AX491" s="12" t="s">
        <v>79</v>
      </c>
      <c r="AY491" s="152" t="s">
        <v>178</v>
      </c>
    </row>
    <row r="492" spans="2:65" s="12" customFormat="1" ht="10.199999999999999">
      <c r="B492" s="150"/>
      <c r="D492" s="151" t="s">
        <v>189</v>
      </c>
      <c r="E492" s="152" t="s">
        <v>32</v>
      </c>
      <c r="F492" s="153" t="s">
        <v>4394</v>
      </c>
      <c r="H492" s="152" t="s">
        <v>32</v>
      </c>
      <c r="I492" s="154"/>
      <c r="L492" s="150"/>
      <c r="M492" s="155"/>
      <c r="T492" s="156"/>
      <c r="AT492" s="152" t="s">
        <v>189</v>
      </c>
      <c r="AU492" s="152" t="s">
        <v>88</v>
      </c>
      <c r="AV492" s="12" t="s">
        <v>86</v>
      </c>
      <c r="AW492" s="12" t="s">
        <v>41</v>
      </c>
      <c r="AX492" s="12" t="s">
        <v>79</v>
      </c>
      <c r="AY492" s="152" t="s">
        <v>178</v>
      </c>
    </row>
    <row r="493" spans="2:65" s="12" customFormat="1" ht="10.199999999999999">
      <c r="B493" s="150"/>
      <c r="D493" s="151" t="s">
        <v>189</v>
      </c>
      <c r="E493" s="152" t="s">
        <v>32</v>
      </c>
      <c r="F493" s="153" t="s">
        <v>2082</v>
      </c>
      <c r="H493" s="152" t="s">
        <v>32</v>
      </c>
      <c r="I493" s="154"/>
      <c r="L493" s="150"/>
      <c r="M493" s="155"/>
      <c r="T493" s="156"/>
      <c r="AT493" s="152" t="s">
        <v>189</v>
      </c>
      <c r="AU493" s="152" t="s">
        <v>88</v>
      </c>
      <c r="AV493" s="12" t="s">
        <v>86</v>
      </c>
      <c r="AW493" s="12" t="s">
        <v>41</v>
      </c>
      <c r="AX493" s="12" t="s">
        <v>79</v>
      </c>
      <c r="AY493" s="152" t="s">
        <v>178</v>
      </c>
    </row>
    <row r="494" spans="2:65" s="12" customFormat="1" ht="10.199999999999999">
      <c r="B494" s="150"/>
      <c r="D494" s="151" t="s">
        <v>189</v>
      </c>
      <c r="E494" s="152" t="s">
        <v>32</v>
      </c>
      <c r="F494" s="153" t="s">
        <v>393</v>
      </c>
      <c r="H494" s="152" t="s">
        <v>32</v>
      </c>
      <c r="I494" s="154"/>
      <c r="L494" s="150"/>
      <c r="M494" s="155"/>
      <c r="T494" s="156"/>
      <c r="AT494" s="152" t="s">
        <v>189</v>
      </c>
      <c r="AU494" s="152" t="s">
        <v>88</v>
      </c>
      <c r="AV494" s="12" t="s">
        <v>86</v>
      </c>
      <c r="AW494" s="12" t="s">
        <v>41</v>
      </c>
      <c r="AX494" s="12" t="s">
        <v>79</v>
      </c>
      <c r="AY494" s="152" t="s">
        <v>178</v>
      </c>
    </row>
    <row r="495" spans="2:65" s="12" customFormat="1" ht="10.199999999999999">
      <c r="B495" s="150"/>
      <c r="D495" s="151" t="s">
        <v>189</v>
      </c>
      <c r="E495" s="152" t="s">
        <v>32</v>
      </c>
      <c r="F495" s="153" t="s">
        <v>1540</v>
      </c>
      <c r="H495" s="152" t="s">
        <v>32</v>
      </c>
      <c r="I495" s="154"/>
      <c r="L495" s="150"/>
      <c r="M495" s="155"/>
      <c r="T495" s="156"/>
      <c r="AT495" s="152" t="s">
        <v>189</v>
      </c>
      <c r="AU495" s="152" t="s">
        <v>88</v>
      </c>
      <c r="AV495" s="12" t="s">
        <v>86</v>
      </c>
      <c r="AW495" s="12" t="s">
        <v>41</v>
      </c>
      <c r="AX495" s="12" t="s">
        <v>79</v>
      </c>
      <c r="AY495" s="152" t="s">
        <v>178</v>
      </c>
    </row>
    <row r="496" spans="2:65" s="12" customFormat="1" ht="10.199999999999999">
      <c r="B496" s="150"/>
      <c r="D496" s="151" t="s">
        <v>189</v>
      </c>
      <c r="E496" s="152" t="s">
        <v>32</v>
      </c>
      <c r="F496" s="153" t="s">
        <v>4404</v>
      </c>
      <c r="H496" s="152" t="s">
        <v>32</v>
      </c>
      <c r="I496" s="154"/>
      <c r="L496" s="150"/>
      <c r="M496" s="155"/>
      <c r="T496" s="156"/>
      <c r="AT496" s="152" t="s">
        <v>189</v>
      </c>
      <c r="AU496" s="152" t="s">
        <v>88</v>
      </c>
      <c r="AV496" s="12" t="s">
        <v>86</v>
      </c>
      <c r="AW496" s="12" t="s">
        <v>41</v>
      </c>
      <c r="AX496" s="12" t="s">
        <v>79</v>
      </c>
      <c r="AY496" s="152" t="s">
        <v>178</v>
      </c>
    </row>
    <row r="497" spans="2:65" s="13" customFormat="1" ht="10.199999999999999">
      <c r="B497" s="157"/>
      <c r="D497" s="151" t="s">
        <v>189</v>
      </c>
      <c r="E497" s="158" t="s">
        <v>32</v>
      </c>
      <c r="F497" s="159" t="s">
        <v>4405</v>
      </c>
      <c r="H497" s="160">
        <v>376.88</v>
      </c>
      <c r="I497" s="161"/>
      <c r="L497" s="157"/>
      <c r="M497" s="162"/>
      <c r="T497" s="163"/>
      <c r="AT497" s="158" t="s">
        <v>189</v>
      </c>
      <c r="AU497" s="158" t="s">
        <v>88</v>
      </c>
      <c r="AV497" s="13" t="s">
        <v>88</v>
      </c>
      <c r="AW497" s="13" t="s">
        <v>41</v>
      </c>
      <c r="AX497" s="13" t="s">
        <v>79</v>
      </c>
      <c r="AY497" s="158" t="s">
        <v>178</v>
      </c>
    </row>
    <row r="498" spans="2:65" s="13" customFormat="1" ht="10.199999999999999">
      <c r="B498" s="157"/>
      <c r="D498" s="151" t="s">
        <v>189</v>
      </c>
      <c r="E498" s="158" t="s">
        <v>32</v>
      </c>
      <c r="F498" s="159" t="s">
        <v>4406</v>
      </c>
      <c r="H498" s="160">
        <v>15.12</v>
      </c>
      <c r="I498" s="161"/>
      <c r="L498" s="157"/>
      <c r="M498" s="162"/>
      <c r="T498" s="163"/>
      <c r="AT498" s="158" t="s">
        <v>189</v>
      </c>
      <c r="AU498" s="158" t="s">
        <v>88</v>
      </c>
      <c r="AV498" s="13" t="s">
        <v>88</v>
      </c>
      <c r="AW498" s="13" t="s">
        <v>41</v>
      </c>
      <c r="AX498" s="13" t="s">
        <v>79</v>
      </c>
      <c r="AY498" s="158" t="s">
        <v>178</v>
      </c>
    </row>
    <row r="499" spans="2:65" s="13" customFormat="1" ht="10.199999999999999">
      <c r="B499" s="157"/>
      <c r="D499" s="151" t="s">
        <v>189</v>
      </c>
      <c r="E499" s="158" t="s">
        <v>32</v>
      </c>
      <c r="F499" s="159" t="s">
        <v>4407</v>
      </c>
      <c r="H499" s="160">
        <v>129.08000000000001</v>
      </c>
      <c r="I499" s="161"/>
      <c r="L499" s="157"/>
      <c r="M499" s="162"/>
      <c r="T499" s="163"/>
      <c r="AT499" s="158" t="s">
        <v>189</v>
      </c>
      <c r="AU499" s="158" t="s">
        <v>88</v>
      </c>
      <c r="AV499" s="13" t="s">
        <v>88</v>
      </c>
      <c r="AW499" s="13" t="s">
        <v>41</v>
      </c>
      <c r="AX499" s="13" t="s">
        <v>79</v>
      </c>
      <c r="AY499" s="158" t="s">
        <v>178</v>
      </c>
    </row>
    <row r="500" spans="2:65" s="14" customFormat="1" ht="10.199999999999999">
      <c r="B500" s="164"/>
      <c r="D500" s="151" t="s">
        <v>189</v>
      </c>
      <c r="E500" s="165" t="s">
        <v>32</v>
      </c>
      <c r="F500" s="166" t="s">
        <v>192</v>
      </c>
      <c r="H500" s="167">
        <v>521.08000000000004</v>
      </c>
      <c r="I500" s="168"/>
      <c r="L500" s="164"/>
      <c r="M500" s="169"/>
      <c r="T500" s="170"/>
      <c r="AT500" s="165" t="s">
        <v>189</v>
      </c>
      <c r="AU500" s="165" t="s">
        <v>88</v>
      </c>
      <c r="AV500" s="14" t="s">
        <v>185</v>
      </c>
      <c r="AW500" s="14" t="s">
        <v>41</v>
      </c>
      <c r="AX500" s="14" t="s">
        <v>86</v>
      </c>
      <c r="AY500" s="165" t="s">
        <v>178</v>
      </c>
    </row>
    <row r="501" spans="2:65" s="11" customFormat="1" ht="22.8" customHeight="1">
      <c r="B501" s="121"/>
      <c r="D501" s="122" t="s">
        <v>78</v>
      </c>
      <c r="E501" s="131" t="s">
        <v>241</v>
      </c>
      <c r="F501" s="131" t="s">
        <v>668</v>
      </c>
      <c r="I501" s="124"/>
      <c r="J501" s="132">
        <f>BK501</f>
        <v>0</v>
      </c>
      <c r="L501" s="121"/>
      <c r="M501" s="126"/>
      <c r="P501" s="127">
        <f>SUM(P502:P685)</f>
        <v>0</v>
      </c>
      <c r="R501" s="127">
        <f>SUM(R502:R685)</f>
        <v>17.678255239999999</v>
      </c>
      <c r="T501" s="128">
        <f>SUM(T502:T685)</f>
        <v>0</v>
      </c>
      <c r="AR501" s="122" t="s">
        <v>86</v>
      </c>
      <c r="AT501" s="129" t="s">
        <v>78</v>
      </c>
      <c r="AU501" s="129" t="s">
        <v>86</v>
      </c>
      <c r="AY501" s="122" t="s">
        <v>178</v>
      </c>
      <c r="BK501" s="130">
        <f>SUM(BK502:BK685)</f>
        <v>0</v>
      </c>
    </row>
    <row r="502" spans="2:65" s="1" customFormat="1" ht="44.25" customHeight="1">
      <c r="B502" s="34"/>
      <c r="C502" s="133" t="s">
        <v>493</v>
      </c>
      <c r="D502" s="133" t="s">
        <v>180</v>
      </c>
      <c r="E502" s="134" t="s">
        <v>4580</v>
      </c>
      <c r="F502" s="135" t="s">
        <v>4581</v>
      </c>
      <c r="G502" s="136" t="s">
        <v>202</v>
      </c>
      <c r="H502" s="137">
        <v>92.2</v>
      </c>
      <c r="I502" s="138"/>
      <c r="J502" s="139">
        <f>ROUND(I502*H502,2)</f>
        <v>0</v>
      </c>
      <c r="K502" s="135" t="s">
        <v>184</v>
      </c>
      <c r="L502" s="34"/>
      <c r="M502" s="140" t="s">
        <v>32</v>
      </c>
      <c r="N502" s="141" t="s">
        <v>50</v>
      </c>
      <c r="P502" s="142">
        <f>O502*H502</f>
        <v>0</v>
      </c>
      <c r="Q502" s="142">
        <v>0</v>
      </c>
      <c r="R502" s="142">
        <f>Q502*H502</f>
        <v>0</v>
      </c>
      <c r="S502" s="142">
        <v>0</v>
      </c>
      <c r="T502" s="143">
        <f>S502*H502</f>
        <v>0</v>
      </c>
      <c r="AR502" s="144" t="s">
        <v>185</v>
      </c>
      <c r="AT502" s="144" t="s">
        <v>180</v>
      </c>
      <c r="AU502" s="144" t="s">
        <v>88</v>
      </c>
      <c r="AY502" s="18" t="s">
        <v>178</v>
      </c>
      <c r="BE502" s="145">
        <f>IF(N502="základní",J502,0)</f>
        <v>0</v>
      </c>
      <c r="BF502" s="145">
        <f>IF(N502="snížená",J502,0)</f>
        <v>0</v>
      </c>
      <c r="BG502" s="145">
        <f>IF(N502="zákl. přenesená",J502,0)</f>
        <v>0</v>
      </c>
      <c r="BH502" s="145">
        <f>IF(N502="sníž. přenesená",J502,0)</f>
        <v>0</v>
      </c>
      <c r="BI502" s="145">
        <f>IF(N502="nulová",J502,0)</f>
        <v>0</v>
      </c>
      <c r="BJ502" s="18" t="s">
        <v>86</v>
      </c>
      <c r="BK502" s="145">
        <f>ROUND(I502*H502,2)</f>
        <v>0</v>
      </c>
      <c r="BL502" s="18" t="s">
        <v>185</v>
      </c>
      <c r="BM502" s="144" t="s">
        <v>4582</v>
      </c>
    </row>
    <row r="503" spans="2:65" s="1" customFormat="1" ht="10.199999999999999">
      <c r="B503" s="34"/>
      <c r="D503" s="146" t="s">
        <v>187</v>
      </c>
      <c r="F503" s="147" t="s">
        <v>4583</v>
      </c>
      <c r="I503" s="148"/>
      <c r="L503" s="34"/>
      <c r="M503" s="149"/>
      <c r="T503" s="55"/>
      <c r="AT503" s="18" t="s">
        <v>187</v>
      </c>
      <c r="AU503" s="18" t="s">
        <v>88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190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88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2" customFormat="1" ht="10.199999999999999">
      <c r="B505" s="150"/>
      <c r="D505" s="151" t="s">
        <v>189</v>
      </c>
      <c r="E505" s="152" t="s">
        <v>32</v>
      </c>
      <c r="F505" s="153" t="s">
        <v>4394</v>
      </c>
      <c r="H505" s="152" t="s">
        <v>32</v>
      </c>
      <c r="I505" s="154"/>
      <c r="L505" s="150"/>
      <c r="M505" s="155"/>
      <c r="T505" s="156"/>
      <c r="AT505" s="152" t="s">
        <v>189</v>
      </c>
      <c r="AU505" s="152" t="s">
        <v>88</v>
      </c>
      <c r="AV505" s="12" t="s">
        <v>86</v>
      </c>
      <c r="AW505" s="12" t="s">
        <v>41</v>
      </c>
      <c r="AX505" s="12" t="s">
        <v>79</v>
      </c>
      <c r="AY505" s="152" t="s">
        <v>178</v>
      </c>
    </row>
    <row r="506" spans="2:65" s="12" customFormat="1" ht="10.199999999999999">
      <c r="B506" s="150"/>
      <c r="D506" s="151" t="s">
        <v>189</v>
      </c>
      <c r="E506" s="152" t="s">
        <v>32</v>
      </c>
      <c r="F506" s="153" t="s">
        <v>4435</v>
      </c>
      <c r="H506" s="152" t="s">
        <v>32</v>
      </c>
      <c r="I506" s="154"/>
      <c r="L506" s="150"/>
      <c r="M506" s="155"/>
      <c r="T506" s="156"/>
      <c r="AT506" s="152" t="s">
        <v>189</v>
      </c>
      <c r="AU506" s="152" t="s">
        <v>88</v>
      </c>
      <c r="AV506" s="12" t="s">
        <v>86</v>
      </c>
      <c r="AW506" s="12" t="s">
        <v>41</v>
      </c>
      <c r="AX506" s="12" t="s">
        <v>79</v>
      </c>
      <c r="AY506" s="152" t="s">
        <v>178</v>
      </c>
    </row>
    <row r="507" spans="2:65" s="13" customFormat="1" ht="10.199999999999999">
      <c r="B507" s="157"/>
      <c r="D507" s="151" t="s">
        <v>189</v>
      </c>
      <c r="E507" s="158" t="s">
        <v>32</v>
      </c>
      <c r="F507" s="159" t="s">
        <v>4584</v>
      </c>
      <c r="H507" s="160">
        <v>25.4</v>
      </c>
      <c r="I507" s="161"/>
      <c r="L507" s="157"/>
      <c r="M507" s="162"/>
      <c r="T507" s="163"/>
      <c r="AT507" s="158" t="s">
        <v>189</v>
      </c>
      <c r="AU507" s="158" t="s">
        <v>88</v>
      </c>
      <c r="AV507" s="13" t="s">
        <v>88</v>
      </c>
      <c r="AW507" s="13" t="s">
        <v>41</v>
      </c>
      <c r="AX507" s="13" t="s">
        <v>79</v>
      </c>
      <c r="AY507" s="158" t="s">
        <v>178</v>
      </c>
    </row>
    <row r="508" spans="2:65" s="15" customFormat="1" ht="10.199999999999999">
      <c r="B508" s="181"/>
      <c r="D508" s="151" t="s">
        <v>189</v>
      </c>
      <c r="E508" s="182" t="s">
        <v>32</v>
      </c>
      <c r="F508" s="183" t="s">
        <v>4585</v>
      </c>
      <c r="H508" s="184">
        <v>25.4</v>
      </c>
      <c r="I508" s="185"/>
      <c r="L508" s="181"/>
      <c r="M508" s="186"/>
      <c r="T508" s="187"/>
      <c r="AT508" s="182" t="s">
        <v>189</v>
      </c>
      <c r="AU508" s="182" t="s">
        <v>88</v>
      </c>
      <c r="AV508" s="15" t="s">
        <v>199</v>
      </c>
      <c r="AW508" s="15" t="s">
        <v>41</v>
      </c>
      <c r="AX508" s="15" t="s">
        <v>79</v>
      </c>
      <c r="AY508" s="182" t="s">
        <v>178</v>
      </c>
    </row>
    <row r="509" spans="2:65" s="12" customFormat="1" ht="10.199999999999999">
      <c r="B509" s="150"/>
      <c r="D509" s="151" t="s">
        <v>189</v>
      </c>
      <c r="E509" s="152" t="s">
        <v>32</v>
      </c>
      <c r="F509" s="153" t="s">
        <v>1320</v>
      </c>
      <c r="H509" s="152" t="s">
        <v>32</v>
      </c>
      <c r="I509" s="154"/>
      <c r="L509" s="150"/>
      <c r="M509" s="155"/>
      <c r="T509" s="156"/>
      <c r="AT509" s="152" t="s">
        <v>189</v>
      </c>
      <c r="AU509" s="152" t="s">
        <v>88</v>
      </c>
      <c r="AV509" s="12" t="s">
        <v>86</v>
      </c>
      <c r="AW509" s="12" t="s">
        <v>41</v>
      </c>
      <c r="AX509" s="12" t="s">
        <v>79</v>
      </c>
      <c r="AY509" s="152" t="s">
        <v>178</v>
      </c>
    </row>
    <row r="510" spans="2:65" s="13" customFormat="1" ht="10.199999999999999">
      <c r="B510" s="157"/>
      <c r="D510" s="151" t="s">
        <v>189</v>
      </c>
      <c r="E510" s="158" t="s">
        <v>32</v>
      </c>
      <c r="F510" s="159" t="s">
        <v>4586</v>
      </c>
      <c r="H510" s="160">
        <v>41.2</v>
      </c>
      <c r="I510" s="161"/>
      <c r="L510" s="157"/>
      <c r="M510" s="162"/>
      <c r="T510" s="163"/>
      <c r="AT510" s="158" t="s">
        <v>189</v>
      </c>
      <c r="AU510" s="158" t="s">
        <v>88</v>
      </c>
      <c r="AV510" s="13" t="s">
        <v>88</v>
      </c>
      <c r="AW510" s="13" t="s">
        <v>41</v>
      </c>
      <c r="AX510" s="13" t="s">
        <v>79</v>
      </c>
      <c r="AY510" s="158" t="s">
        <v>178</v>
      </c>
    </row>
    <row r="511" spans="2:65" s="15" customFormat="1" ht="10.199999999999999">
      <c r="B511" s="181"/>
      <c r="D511" s="151" t="s">
        <v>189</v>
      </c>
      <c r="E511" s="182" t="s">
        <v>32</v>
      </c>
      <c r="F511" s="183" t="s">
        <v>4587</v>
      </c>
      <c r="H511" s="184">
        <v>41.2</v>
      </c>
      <c r="I511" s="185"/>
      <c r="L511" s="181"/>
      <c r="M511" s="186"/>
      <c r="T511" s="187"/>
      <c r="AT511" s="182" t="s">
        <v>189</v>
      </c>
      <c r="AU511" s="182" t="s">
        <v>88</v>
      </c>
      <c r="AV511" s="15" t="s">
        <v>199</v>
      </c>
      <c r="AW511" s="15" t="s">
        <v>41</v>
      </c>
      <c r="AX511" s="15" t="s">
        <v>79</v>
      </c>
      <c r="AY511" s="182" t="s">
        <v>178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4422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88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3" customFormat="1" ht="10.199999999999999">
      <c r="B513" s="157"/>
      <c r="D513" s="151" t="s">
        <v>189</v>
      </c>
      <c r="E513" s="158" t="s">
        <v>32</v>
      </c>
      <c r="F513" s="159" t="s">
        <v>4588</v>
      </c>
      <c r="H513" s="160">
        <v>6.2</v>
      </c>
      <c r="I513" s="161"/>
      <c r="L513" s="157"/>
      <c r="M513" s="162"/>
      <c r="T513" s="163"/>
      <c r="AT513" s="158" t="s">
        <v>189</v>
      </c>
      <c r="AU513" s="158" t="s">
        <v>88</v>
      </c>
      <c r="AV513" s="13" t="s">
        <v>88</v>
      </c>
      <c r="AW513" s="13" t="s">
        <v>41</v>
      </c>
      <c r="AX513" s="13" t="s">
        <v>79</v>
      </c>
      <c r="AY513" s="158" t="s">
        <v>178</v>
      </c>
    </row>
    <row r="514" spans="2:65" s="15" customFormat="1" ht="10.199999999999999">
      <c r="B514" s="181"/>
      <c r="D514" s="151" t="s">
        <v>189</v>
      </c>
      <c r="E514" s="182" t="s">
        <v>32</v>
      </c>
      <c r="F514" s="183" t="s">
        <v>4589</v>
      </c>
      <c r="H514" s="184">
        <v>6.2</v>
      </c>
      <c r="I514" s="185"/>
      <c r="L514" s="181"/>
      <c r="M514" s="186"/>
      <c r="T514" s="187"/>
      <c r="AT514" s="182" t="s">
        <v>189</v>
      </c>
      <c r="AU514" s="182" t="s">
        <v>88</v>
      </c>
      <c r="AV514" s="15" t="s">
        <v>199</v>
      </c>
      <c r="AW514" s="15" t="s">
        <v>41</v>
      </c>
      <c r="AX514" s="15" t="s">
        <v>79</v>
      </c>
      <c r="AY514" s="182" t="s">
        <v>178</v>
      </c>
    </row>
    <row r="515" spans="2:65" s="12" customFormat="1" ht="10.199999999999999">
      <c r="B515" s="150"/>
      <c r="D515" s="151" t="s">
        <v>189</v>
      </c>
      <c r="E515" s="152" t="s">
        <v>32</v>
      </c>
      <c r="F515" s="153" t="s">
        <v>4448</v>
      </c>
      <c r="H515" s="152" t="s">
        <v>32</v>
      </c>
      <c r="I515" s="154"/>
      <c r="L515" s="150"/>
      <c r="M515" s="155"/>
      <c r="T515" s="156"/>
      <c r="AT515" s="152" t="s">
        <v>189</v>
      </c>
      <c r="AU515" s="152" t="s">
        <v>88</v>
      </c>
      <c r="AV515" s="12" t="s">
        <v>86</v>
      </c>
      <c r="AW515" s="12" t="s">
        <v>41</v>
      </c>
      <c r="AX515" s="12" t="s">
        <v>79</v>
      </c>
      <c r="AY515" s="152" t="s">
        <v>178</v>
      </c>
    </row>
    <row r="516" spans="2:65" s="13" customFormat="1" ht="10.199999999999999">
      <c r="B516" s="157"/>
      <c r="D516" s="151" t="s">
        <v>189</v>
      </c>
      <c r="E516" s="158" t="s">
        <v>32</v>
      </c>
      <c r="F516" s="159" t="s">
        <v>4590</v>
      </c>
      <c r="H516" s="160">
        <v>4.0999999999999996</v>
      </c>
      <c r="I516" s="161"/>
      <c r="L516" s="157"/>
      <c r="M516" s="162"/>
      <c r="T516" s="163"/>
      <c r="AT516" s="158" t="s">
        <v>189</v>
      </c>
      <c r="AU516" s="158" t="s">
        <v>88</v>
      </c>
      <c r="AV516" s="13" t="s">
        <v>88</v>
      </c>
      <c r="AW516" s="13" t="s">
        <v>41</v>
      </c>
      <c r="AX516" s="13" t="s">
        <v>79</v>
      </c>
      <c r="AY516" s="158" t="s">
        <v>178</v>
      </c>
    </row>
    <row r="517" spans="2:65" s="15" customFormat="1" ht="10.199999999999999">
      <c r="B517" s="181"/>
      <c r="D517" s="151" t="s">
        <v>189</v>
      </c>
      <c r="E517" s="182" t="s">
        <v>32</v>
      </c>
      <c r="F517" s="183" t="s">
        <v>4591</v>
      </c>
      <c r="H517" s="184">
        <v>4.0999999999999996</v>
      </c>
      <c r="I517" s="185"/>
      <c r="L517" s="181"/>
      <c r="M517" s="186"/>
      <c r="T517" s="187"/>
      <c r="AT517" s="182" t="s">
        <v>189</v>
      </c>
      <c r="AU517" s="182" t="s">
        <v>88</v>
      </c>
      <c r="AV517" s="15" t="s">
        <v>199</v>
      </c>
      <c r="AW517" s="15" t="s">
        <v>41</v>
      </c>
      <c r="AX517" s="15" t="s">
        <v>79</v>
      </c>
      <c r="AY517" s="182" t="s">
        <v>178</v>
      </c>
    </row>
    <row r="518" spans="2:65" s="12" customFormat="1" ht="10.199999999999999">
      <c r="B518" s="150"/>
      <c r="D518" s="151" t="s">
        <v>189</v>
      </c>
      <c r="E518" s="152" t="s">
        <v>32</v>
      </c>
      <c r="F518" s="153" t="s">
        <v>4592</v>
      </c>
      <c r="H518" s="152" t="s">
        <v>32</v>
      </c>
      <c r="I518" s="154"/>
      <c r="L518" s="150"/>
      <c r="M518" s="155"/>
      <c r="T518" s="156"/>
      <c r="AT518" s="152" t="s">
        <v>189</v>
      </c>
      <c r="AU518" s="152" t="s">
        <v>88</v>
      </c>
      <c r="AV518" s="12" t="s">
        <v>86</v>
      </c>
      <c r="AW518" s="12" t="s">
        <v>41</v>
      </c>
      <c r="AX518" s="12" t="s">
        <v>79</v>
      </c>
      <c r="AY518" s="152" t="s">
        <v>178</v>
      </c>
    </row>
    <row r="519" spans="2:65" s="13" customFormat="1" ht="10.199999999999999">
      <c r="B519" s="157"/>
      <c r="D519" s="151" t="s">
        <v>189</v>
      </c>
      <c r="E519" s="158" t="s">
        <v>32</v>
      </c>
      <c r="F519" s="159" t="s">
        <v>4593</v>
      </c>
      <c r="H519" s="160">
        <v>6.4</v>
      </c>
      <c r="I519" s="161"/>
      <c r="L519" s="157"/>
      <c r="M519" s="162"/>
      <c r="T519" s="163"/>
      <c r="AT519" s="158" t="s">
        <v>189</v>
      </c>
      <c r="AU519" s="158" t="s">
        <v>88</v>
      </c>
      <c r="AV519" s="13" t="s">
        <v>88</v>
      </c>
      <c r="AW519" s="13" t="s">
        <v>41</v>
      </c>
      <c r="AX519" s="13" t="s">
        <v>79</v>
      </c>
      <c r="AY519" s="158" t="s">
        <v>178</v>
      </c>
    </row>
    <row r="520" spans="2:65" s="15" customFormat="1" ht="10.199999999999999">
      <c r="B520" s="181"/>
      <c r="D520" s="151" t="s">
        <v>189</v>
      </c>
      <c r="E520" s="182" t="s">
        <v>32</v>
      </c>
      <c r="F520" s="183" t="s">
        <v>4594</v>
      </c>
      <c r="H520" s="184">
        <v>6.4</v>
      </c>
      <c r="I520" s="185"/>
      <c r="L520" s="181"/>
      <c r="M520" s="186"/>
      <c r="T520" s="187"/>
      <c r="AT520" s="182" t="s">
        <v>189</v>
      </c>
      <c r="AU520" s="182" t="s">
        <v>88</v>
      </c>
      <c r="AV520" s="15" t="s">
        <v>199</v>
      </c>
      <c r="AW520" s="15" t="s">
        <v>41</v>
      </c>
      <c r="AX520" s="15" t="s">
        <v>79</v>
      </c>
      <c r="AY520" s="182" t="s">
        <v>178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4595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88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3" customFormat="1" ht="10.199999999999999">
      <c r="B522" s="157"/>
      <c r="D522" s="151" t="s">
        <v>189</v>
      </c>
      <c r="E522" s="158" t="s">
        <v>32</v>
      </c>
      <c r="F522" s="159" t="s">
        <v>4596</v>
      </c>
      <c r="H522" s="160">
        <v>8.9</v>
      </c>
      <c r="I522" s="161"/>
      <c r="L522" s="157"/>
      <c r="M522" s="162"/>
      <c r="T522" s="163"/>
      <c r="AT522" s="158" t="s">
        <v>189</v>
      </c>
      <c r="AU522" s="158" t="s">
        <v>88</v>
      </c>
      <c r="AV522" s="13" t="s">
        <v>88</v>
      </c>
      <c r="AW522" s="13" t="s">
        <v>41</v>
      </c>
      <c r="AX522" s="13" t="s">
        <v>79</v>
      </c>
      <c r="AY522" s="158" t="s">
        <v>178</v>
      </c>
    </row>
    <row r="523" spans="2:65" s="15" customFormat="1" ht="10.199999999999999">
      <c r="B523" s="181"/>
      <c r="D523" s="151" t="s">
        <v>189</v>
      </c>
      <c r="E523" s="182" t="s">
        <v>32</v>
      </c>
      <c r="F523" s="183" t="s">
        <v>4597</v>
      </c>
      <c r="H523" s="184">
        <v>8.9</v>
      </c>
      <c r="I523" s="185"/>
      <c r="L523" s="181"/>
      <c r="M523" s="186"/>
      <c r="T523" s="187"/>
      <c r="AT523" s="182" t="s">
        <v>189</v>
      </c>
      <c r="AU523" s="182" t="s">
        <v>88</v>
      </c>
      <c r="AV523" s="15" t="s">
        <v>199</v>
      </c>
      <c r="AW523" s="15" t="s">
        <v>41</v>
      </c>
      <c r="AX523" s="15" t="s">
        <v>79</v>
      </c>
      <c r="AY523" s="182" t="s">
        <v>178</v>
      </c>
    </row>
    <row r="524" spans="2:65" s="14" customFormat="1" ht="10.199999999999999">
      <c r="B524" s="164"/>
      <c r="D524" s="151" t="s">
        <v>189</v>
      </c>
      <c r="E524" s="165" t="s">
        <v>32</v>
      </c>
      <c r="F524" s="166" t="s">
        <v>192</v>
      </c>
      <c r="H524" s="167">
        <v>92.2</v>
      </c>
      <c r="I524" s="168"/>
      <c r="L524" s="164"/>
      <c r="M524" s="169"/>
      <c r="T524" s="170"/>
      <c r="AT524" s="165" t="s">
        <v>189</v>
      </c>
      <c r="AU524" s="165" t="s">
        <v>88</v>
      </c>
      <c r="AV524" s="14" t="s">
        <v>185</v>
      </c>
      <c r="AW524" s="14" t="s">
        <v>41</v>
      </c>
      <c r="AX524" s="14" t="s">
        <v>86</v>
      </c>
      <c r="AY524" s="165" t="s">
        <v>178</v>
      </c>
    </row>
    <row r="525" spans="2:65" s="1" customFormat="1" ht="37.799999999999997" customHeight="1">
      <c r="B525" s="34"/>
      <c r="C525" s="171" t="s">
        <v>502</v>
      </c>
      <c r="D525" s="171" t="s">
        <v>398</v>
      </c>
      <c r="E525" s="172" t="s">
        <v>4598</v>
      </c>
      <c r="F525" s="173" t="s">
        <v>4599</v>
      </c>
      <c r="G525" s="174" t="s">
        <v>202</v>
      </c>
      <c r="H525" s="175">
        <v>93.582999999999998</v>
      </c>
      <c r="I525" s="176"/>
      <c r="J525" s="177">
        <f>ROUND(I525*H525,2)</f>
        <v>0</v>
      </c>
      <c r="K525" s="173" t="s">
        <v>184</v>
      </c>
      <c r="L525" s="178"/>
      <c r="M525" s="179" t="s">
        <v>32</v>
      </c>
      <c r="N525" s="180" t="s">
        <v>50</v>
      </c>
      <c r="P525" s="142">
        <f>O525*H525</f>
        <v>0</v>
      </c>
      <c r="Q525" s="142">
        <v>8.0000000000000004E-4</v>
      </c>
      <c r="R525" s="142">
        <f>Q525*H525</f>
        <v>7.48664E-2</v>
      </c>
      <c r="S525" s="142">
        <v>0</v>
      </c>
      <c r="T525" s="143">
        <f>S525*H525</f>
        <v>0</v>
      </c>
      <c r="AR525" s="144" t="s">
        <v>241</v>
      </c>
      <c r="AT525" s="144" t="s">
        <v>398</v>
      </c>
      <c r="AU525" s="144" t="s">
        <v>88</v>
      </c>
      <c r="AY525" s="18" t="s">
        <v>178</v>
      </c>
      <c r="BE525" s="145">
        <f>IF(N525="základní",J525,0)</f>
        <v>0</v>
      </c>
      <c r="BF525" s="145">
        <f>IF(N525="snížená",J525,0)</f>
        <v>0</v>
      </c>
      <c r="BG525" s="145">
        <f>IF(N525="zákl. přenesená",J525,0)</f>
        <v>0</v>
      </c>
      <c r="BH525" s="145">
        <f>IF(N525="sníž. přenesená",J525,0)</f>
        <v>0</v>
      </c>
      <c r="BI525" s="145">
        <f>IF(N525="nulová",J525,0)</f>
        <v>0</v>
      </c>
      <c r="BJ525" s="18" t="s">
        <v>86</v>
      </c>
      <c r="BK525" s="145">
        <f>ROUND(I525*H525,2)</f>
        <v>0</v>
      </c>
      <c r="BL525" s="18" t="s">
        <v>185</v>
      </c>
      <c r="BM525" s="144" t="s">
        <v>4600</v>
      </c>
    </row>
    <row r="526" spans="2:65" s="13" customFormat="1" ht="10.199999999999999">
      <c r="B526" s="157"/>
      <c r="D526" s="151" t="s">
        <v>189</v>
      </c>
      <c r="F526" s="159" t="s">
        <v>4601</v>
      </c>
      <c r="H526" s="160">
        <v>93.582999999999998</v>
      </c>
      <c r="I526" s="161"/>
      <c r="L526" s="157"/>
      <c r="M526" s="162"/>
      <c r="T526" s="163"/>
      <c r="AT526" s="158" t="s">
        <v>189</v>
      </c>
      <c r="AU526" s="158" t="s">
        <v>88</v>
      </c>
      <c r="AV526" s="13" t="s">
        <v>88</v>
      </c>
      <c r="AW526" s="13" t="s">
        <v>4</v>
      </c>
      <c r="AX526" s="13" t="s">
        <v>86</v>
      </c>
      <c r="AY526" s="158" t="s">
        <v>178</v>
      </c>
    </row>
    <row r="527" spans="2:65" s="1" customFormat="1" ht="37.799999999999997" customHeight="1">
      <c r="B527" s="34"/>
      <c r="C527" s="133" t="s">
        <v>511</v>
      </c>
      <c r="D527" s="133" t="s">
        <v>180</v>
      </c>
      <c r="E527" s="134" t="s">
        <v>4602</v>
      </c>
      <c r="F527" s="135" t="s">
        <v>4603</v>
      </c>
      <c r="G527" s="136" t="s">
        <v>202</v>
      </c>
      <c r="H527" s="137">
        <v>269.2</v>
      </c>
      <c r="I527" s="138"/>
      <c r="J527" s="139">
        <f>ROUND(I527*H527,2)</f>
        <v>0</v>
      </c>
      <c r="K527" s="135" t="s">
        <v>184</v>
      </c>
      <c r="L527" s="34"/>
      <c r="M527" s="140" t="s">
        <v>32</v>
      </c>
      <c r="N527" s="141" t="s">
        <v>50</v>
      </c>
      <c r="P527" s="142">
        <f>O527*H527</f>
        <v>0</v>
      </c>
      <c r="Q527" s="142">
        <v>1.0000000000000001E-5</v>
      </c>
      <c r="R527" s="142">
        <f>Q527*H527</f>
        <v>2.6919999999999999E-3</v>
      </c>
      <c r="S527" s="142">
        <v>0</v>
      </c>
      <c r="T527" s="143">
        <f>S527*H527</f>
        <v>0</v>
      </c>
      <c r="AR527" s="144" t="s">
        <v>185</v>
      </c>
      <c r="AT527" s="144" t="s">
        <v>180</v>
      </c>
      <c r="AU527" s="144" t="s">
        <v>88</v>
      </c>
      <c r="AY527" s="18" t="s">
        <v>178</v>
      </c>
      <c r="BE527" s="145">
        <f>IF(N527="základní",J527,0)</f>
        <v>0</v>
      </c>
      <c r="BF527" s="145">
        <f>IF(N527="snížená",J527,0)</f>
        <v>0</v>
      </c>
      <c r="BG527" s="145">
        <f>IF(N527="zákl. přenesená",J527,0)</f>
        <v>0</v>
      </c>
      <c r="BH527" s="145">
        <f>IF(N527="sníž. přenesená",J527,0)</f>
        <v>0</v>
      </c>
      <c r="BI527" s="145">
        <f>IF(N527="nulová",J527,0)</f>
        <v>0</v>
      </c>
      <c r="BJ527" s="18" t="s">
        <v>86</v>
      </c>
      <c r="BK527" s="145">
        <f>ROUND(I527*H527,2)</f>
        <v>0</v>
      </c>
      <c r="BL527" s="18" t="s">
        <v>185</v>
      </c>
      <c r="BM527" s="144" t="s">
        <v>4604</v>
      </c>
    </row>
    <row r="528" spans="2:65" s="1" customFormat="1" ht="10.199999999999999">
      <c r="B528" s="34"/>
      <c r="D528" s="146" t="s">
        <v>187</v>
      </c>
      <c r="F528" s="147" t="s">
        <v>4605</v>
      </c>
      <c r="I528" s="148"/>
      <c r="L528" s="34"/>
      <c r="M528" s="149"/>
      <c r="T528" s="55"/>
      <c r="AT528" s="18" t="s">
        <v>187</v>
      </c>
      <c r="AU528" s="18" t="s">
        <v>88</v>
      </c>
    </row>
    <row r="529" spans="2:51" s="12" customFormat="1" ht="10.199999999999999">
      <c r="B529" s="150"/>
      <c r="D529" s="151" t="s">
        <v>189</v>
      </c>
      <c r="E529" s="152" t="s">
        <v>32</v>
      </c>
      <c r="F529" s="153" t="s">
        <v>190</v>
      </c>
      <c r="H529" s="152" t="s">
        <v>32</v>
      </c>
      <c r="I529" s="154"/>
      <c r="L529" s="150"/>
      <c r="M529" s="155"/>
      <c r="T529" s="156"/>
      <c r="AT529" s="152" t="s">
        <v>189</v>
      </c>
      <c r="AU529" s="152" t="s">
        <v>88</v>
      </c>
      <c r="AV529" s="12" t="s">
        <v>86</v>
      </c>
      <c r="AW529" s="12" t="s">
        <v>41</v>
      </c>
      <c r="AX529" s="12" t="s">
        <v>79</v>
      </c>
      <c r="AY529" s="152" t="s">
        <v>178</v>
      </c>
    </row>
    <row r="530" spans="2:51" s="12" customFormat="1" ht="10.199999999999999">
      <c r="B530" s="150"/>
      <c r="D530" s="151" t="s">
        <v>189</v>
      </c>
      <c r="E530" s="152" t="s">
        <v>32</v>
      </c>
      <c r="F530" s="153" t="s">
        <v>4394</v>
      </c>
      <c r="H530" s="152" t="s">
        <v>32</v>
      </c>
      <c r="I530" s="154"/>
      <c r="L530" s="150"/>
      <c r="M530" s="155"/>
      <c r="T530" s="156"/>
      <c r="AT530" s="152" t="s">
        <v>189</v>
      </c>
      <c r="AU530" s="152" t="s">
        <v>88</v>
      </c>
      <c r="AV530" s="12" t="s">
        <v>86</v>
      </c>
      <c r="AW530" s="12" t="s">
        <v>41</v>
      </c>
      <c r="AX530" s="12" t="s">
        <v>79</v>
      </c>
      <c r="AY530" s="152" t="s">
        <v>178</v>
      </c>
    </row>
    <row r="531" spans="2:51" s="12" customFormat="1" ht="10.199999999999999">
      <c r="B531" s="150"/>
      <c r="D531" s="151" t="s">
        <v>189</v>
      </c>
      <c r="E531" s="152" t="s">
        <v>32</v>
      </c>
      <c r="F531" s="153" t="s">
        <v>4435</v>
      </c>
      <c r="H531" s="152" t="s">
        <v>32</v>
      </c>
      <c r="I531" s="154"/>
      <c r="L531" s="150"/>
      <c r="M531" s="155"/>
      <c r="T531" s="156"/>
      <c r="AT531" s="152" t="s">
        <v>189</v>
      </c>
      <c r="AU531" s="152" t="s">
        <v>88</v>
      </c>
      <c r="AV531" s="12" t="s">
        <v>86</v>
      </c>
      <c r="AW531" s="12" t="s">
        <v>41</v>
      </c>
      <c r="AX531" s="12" t="s">
        <v>79</v>
      </c>
      <c r="AY531" s="152" t="s">
        <v>178</v>
      </c>
    </row>
    <row r="532" spans="2:51" s="13" customFormat="1" ht="10.199999999999999">
      <c r="B532" s="157"/>
      <c r="D532" s="151" t="s">
        <v>189</v>
      </c>
      <c r="E532" s="158" t="s">
        <v>32</v>
      </c>
      <c r="F532" s="159" t="s">
        <v>4606</v>
      </c>
      <c r="H532" s="160">
        <v>9.6</v>
      </c>
      <c r="I532" s="161"/>
      <c r="L532" s="157"/>
      <c r="M532" s="162"/>
      <c r="T532" s="163"/>
      <c r="AT532" s="158" t="s">
        <v>189</v>
      </c>
      <c r="AU532" s="158" t="s">
        <v>88</v>
      </c>
      <c r="AV532" s="13" t="s">
        <v>88</v>
      </c>
      <c r="AW532" s="13" t="s">
        <v>41</v>
      </c>
      <c r="AX532" s="13" t="s">
        <v>79</v>
      </c>
      <c r="AY532" s="158" t="s">
        <v>178</v>
      </c>
    </row>
    <row r="533" spans="2:51" s="15" customFormat="1" ht="10.199999999999999">
      <c r="B533" s="181"/>
      <c r="D533" s="151" t="s">
        <v>189</v>
      </c>
      <c r="E533" s="182" t="s">
        <v>32</v>
      </c>
      <c r="F533" s="183" t="s">
        <v>4607</v>
      </c>
      <c r="H533" s="184">
        <v>9.6</v>
      </c>
      <c r="I533" s="185"/>
      <c r="L533" s="181"/>
      <c r="M533" s="186"/>
      <c r="T533" s="187"/>
      <c r="AT533" s="182" t="s">
        <v>189</v>
      </c>
      <c r="AU533" s="182" t="s">
        <v>88</v>
      </c>
      <c r="AV533" s="15" t="s">
        <v>199</v>
      </c>
      <c r="AW533" s="15" t="s">
        <v>41</v>
      </c>
      <c r="AX533" s="15" t="s">
        <v>79</v>
      </c>
      <c r="AY533" s="182" t="s">
        <v>178</v>
      </c>
    </row>
    <row r="534" spans="2:51" s="12" customFormat="1" ht="10.199999999999999">
      <c r="B534" s="150"/>
      <c r="D534" s="151" t="s">
        <v>189</v>
      </c>
      <c r="E534" s="152" t="s">
        <v>32</v>
      </c>
      <c r="F534" s="153" t="s">
        <v>4417</v>
      </c>
      <c r="H534" s="152" t="s">
        <v>32</v>
      </c>
      <c r="I534" s="154"/>
      <c r="L534" s="150"/>
      <c r="M534" s="155"/>
      <c r="T534" s="156"/>
      <c r="AT534" s="152" t="s">
        <v>189</v>
      </c>
      <c r="AU534" s="152" t="s">
        <v>88</v>
      </c>
      <c r="AV534" s="12" t="s">
        <v>86</v>
      </c>
      <c r="AW534" s="12" t="s">
        <v>41</v>
      </c>
      <c r="AX534" s="12" t="s">
        <v>79</v>
      </c>
      <c r="AY534" s="152" t="s">
        <v>178</v>
      </c>
    </row>
    <row r="535" spans="2:51" s="13" customFormat="1" ht="10.199999999999999">
      <c r="B535" s="157"/>
      <c r="D535" s="151" t="s">
        <v>189</v>
      </c>
      <c r="E535" s="158" t="s">
        <v>32</v>
      </c>
      <c r="F535" s="159" t="s">
        <v>4608</v>
      </c>
      <c r="H535" s="160">
        <v>18.2</v>
      </c>
      <c r="I535" s="161"/>
      <c r="L535" s="157"/>
      <c r="M535" s="162"/>
      <c r="T535" s="163"/>
      <c r="AT535" s="158" t="s">
        <v>189</v>
      </c>
      <c r="AU535" s="158" t="s">
        <v>88</v>
      </c>
      <c r="AV535" s="13" t="s">
        <v>88</v>
      </c>
      <c r="AW535" s="13" t="s">
        <v>41</v>
      </c>
      <c r="AX535" s="13" t="s">
        <v>79</v>
      </c>
      <c r="AY535" s="158" t="s">
        <v>178</v>
      </c>
    </row>
    <row r="536" spans="2:51" s="15" customFormat="1" ht="10.199999999999999">
      <c r="B536" s="181"/>
      <c r="D536" s="151" t="s">
        <v>189</v>
      </c>
      <c r="E536" s="182" t="s">
        <v>32</v>
      </c>
      <c r="F536" s="183" t="s">
        <v>4609</v>
      </c>
      <c r="H536" s="184">
        <v>18.2</v>
      </c>
      <c r="I536" s="185"/>
      <c r="L536" s="181"/>
      <c r="M536" s="186"/>
      <c r="T536" s="187"/>
      <c r="AT536" s="182" t="s">
        <v>189</v>
      </c>
      <c r="AU536" s="182" t="s">
        <v>88</v>
      </c>
      <c r="AV536" s="15" t="s">
        <v>199</v>
      </c>
      <c r="AW536" s="15" t="s">
        <v>41</v>
      </c>
      <c r="AX536" s="15" t="s">
        <v>79</v>
      </c>
      <c r="AY536" s="182" t="s">
        <v>178</v>
      </c>
    </row>
    <row r="537" spans="2:51" s="12" customFormat="1" ht="10.199999999999999">
      <c r="B537" s="150"/>
      <c r="D537" s="151" t="s">
        <v>189</v>
      </c>
      <c r="E537" s="152" t="s">
        <v>32</v>
      </c>
      <c r="F537" s="153" t="s">
        <v>1320</v>
      </c>
      <c r="H537" s="152" t="s">
        <v>32</v>
      </c>
      <c r="I537" s="154"/>
      <c r="L537" s="150"/>
      <c r="M537" s="155"/>
      <c r="T537" s="156"/>
      <c r="AT537" s="152" t="s">
        <v>189</v>
      </c>
      <c r="AU537" s="152" t="s">
        <v>88</v>
      </c>
      <c r="AV537" s="12" t="s">
        <v>86</v>
      </c>
      <c r="AW537" s="12" t="s">
        <v>41</v>
      </c>
      <c r="AX537" s="12" t="s">
        <v>79</v>
      </c>
      <c r="AY537" s="152" t="s">
        <v>178</v>
      </c>
    </row>
    <row r="538" spans="2:51" s="13" customFormat="1" ht="10.199999999999999">
      <c r="B538" s="157"/>
      <c r="D538" s="151" t="s">
        <v>189</v>
      </c>
      <c r="E538" s="158" t="s">
        <v>32</v>
      </c>
      <c r="F538" s="159" t="s">
        <v>4610</v>
      </c>
      <c r="H538" s="160">
        <v>24.7</v>
      </c>
      <c r="I538" s="161"/>
      <c r="L538" s="157"/>
      <c r="M538" s="162"/>
      <c r="T538" s="163"/>
      <c r="AT538" s="158" t="s">
        <v>189</v>
      </c>
      <c r="AU538" s="158" t="s">
        <v>88</v>
      </c>
      <c r="AV538" s="13" t="s">
        <v>88</v>
      </c>
      <c r="AW538" s="13" t="s">
        <v>41</v>
      </c>
      <c r="AX538" s="13" t="s">
        <v>79</v>
      </c>
      <c r="AY538" s="158" t="s">
        <v>178</v>
      </c>
    </row>
    <row r="539" spans="2:51" s="15" customFormat="1" ht="10.199999999999999">
      <c r="B539" s="181"/>
      <c r="D539" s="151" t="s">
        <v>189</v>
      </c>
      <c r="E539" s="182" t="s">
        <v>32</v>
      </c>
      <c r="F539" s="183" t="s">
        <v>4611</v>
      </c>
      <c r="H539" s="184">
        <v>24.7</v>
      </c>
      <c r="I539" s="185"/>
      <c r="L539" s="181"/>
      <c r="M539" s="186"/>
      <c r="T539" s="187"/>
      <c r="AT539" s="182" t="s">
        <v>189</v>
      </c>
      <c r="AU539" s="182" t="s">
        <v>88</v>
      </c>
      <c r="AV539" s="15" t="s">
        <v>199</v>
      </c>
      <c r="AW539" s="15" t="s">
        <v>41</v>
      </c>
      <c r="AX539" s="15" t="s">
        <v>79</v>
      </c>
      <c r="AY539" s="182" t="s">
        <v>178</v>
      </c>
    </row>
    <row r="540" spans="2:51" s="12" customFormat="1" ht="10.199999999999999">
      <c r="B540" s="150"/>
      <c r="D540" s="151" t="s">
        <v>189</v>
      </c>
      <c r="E540" s="152" t="s">
        <v>32</v>
      </c>
      <c r="F540" s="153" t="s">
        <v>4612</v>
      </c>
      <c r="H540" s="152" t="s">
        <v>32</v>
      </c>
      <c r="I540" s="154"/>
      <c r="L540" s="150"/>
      <c r="M540" s="155"/>
      <c r="T540" s="156"/>
      <c r="AT540" s="152" t="s">
        <v>189</v>
      </c>
      <c r="AU540" s="152" t="s">
        <v>88</v>
      </c>
      <c r="AV540" s="12" t="s">
        <v>86</v>
      </c>
      <c r="AW540" s="12" t="s">
        <v>41</v>
      </c>
      <c r="AX540" s="12" t="s">
        <v>79</v>
      </c>
      <c r="AY540" s="152" t="s">
        <v>178</v>
      </c>
    </row>
    <row r="541" spans="2:51" s="13" customFormat="1" ht="10.199999999999999">
      <c r="B541" s="157"/>
      <c r="D541" s="151" t="s">
        <v>189</v>
      </c>
      <c r="E541" s="158" t="s">
        <v>32</v>
      </c>
      <c r="F541" s="159" t="s">
        <v>4613</v>
      </c>
      <c r="H541" s="160">
        <v>7.6</v>
      </c>
      <c r="I541" s="161"/>
      <c r="L541" s="157"/>
      <c r="M541" s="162"/>
      <c r="T541" s="163"/>
      <c r="AT541" s="158" t="s">
        <v>189</v>
      </c>
      <c r="AU541" s="158" t="s">
        <v>88</v>
      </c>
      <c r="AV541" s="13" t="s">
        <v>88</v>
      </c>
      <c r="AW541" s="13" t="s">
        <v>41</v>
      </c>
      <c r="AX541" s="13" t="s">
        <v>79</v>
      </c>
      <c r="AY541" s="158" t="s">
        <v>178</v>
      </c>
    </row>
    <row r="542" spans="2:51" s="15" customFormat="1" ht="10.199999999999999">
      <c r="B542" s="181"/>
      <c r="D542" s="151" t="s">
        <v>189</v>
      </c>
      <c r="E542" s="182" t="s">
        <v>32</v>
      </c>
      <c r="F542" s="183" t="s">
        <v>4614</v>
      </c>
      <c r="H542" s="184">
        <v>7.6</v>
      </c>
      <c r="I542" s="185"/>
      <c r="L542" s="181"/>
      <c r="M542" s="186"/>
      <c r="T542" s="187"/>
      <c r="AT542" s="182" t="s">
        <v>189</v>
      </c>
      <c r="AU542" s="182" t="s">
        <v>88</v>
      </c>
      <c r="AV542" s="15" t="s">
        <v>199</v>
      </c>
      <c r="AW542" s="15" t="s">
        <v>41</v>
      </c>
      <c r="AX542" s="15" t="s">
        <v>79</v>
      </c>
      <c r="AY542" s="182" t="s">
        <v>178</v>
      </c>
    </row>
    <row r="543" spans="2:51" s="12" customFormat="1" ht="10.199999999999999">
      <c r="B543" s="150"/>
      <c r="D543" s="151" t="s">
        <v>189</v>
      </c>
      <c r="E543" s="152" t="s">
        <v>32</v>
      </c>
      <c r="F543" s="153" t="s">
        <v>4422</v>
      </c>
      <c r="H543" s="152" t="s">
        <v>32</v>
      </c>
      <c r="I543" s="154"/>
      <c r="L543" s="150"/>
      <c r="M543" s="155"/>
      <c r="T543" s="156"/>
      <c r="AT543" s="152" t="s">
        <v>189</v>
      </c>
      <c r="AU543" s="152" t="s">
        <v>88</v>
      </c>
      <c r="AV543" s="12" t="s">
        <v>86</v>
      </c>
      <c r="AW543" s="12" t="s">
        <v>41</v>
      </c>
      <c r="AX543" s="12" t="s">
        <v>79</v>
      </c>
      <c r="AY543" s="152" t="s">
        <v>178</v>
      </c>
    </row>
    <row r="544" spans="2:51" s="13" customFormat="1" ht="40.799999999999997">
      <c r="B544" s="157"/>
      <c r="D544" s="151" t="s">
        <v>189</v>
      </c>
      <c r="E544" s="158" t="s">
        <v>32</v>
      </c>
      <c r="F544" s="159" t="s">
        <v>4615</v>
      </c>
      <c r="H544" s="160">
        <v>75.099999999999994</v>
      </c>
      <c r="I544" s="161"/>
      <c r="L544" s="157"/>
      <c r="M544" s="162"/>
      <c r="T544" s="163"/>
      <c r="AT544" s="158" t="s">
        <v>189</v>
      </c>
      <c r="AU544" s="158" t="s">
        <v>88</v>
      </c>
      <c r="AV544" s="13" t="s">
        <v>88</v>
      </c>
      <c r="AW544" s="13" t="s">
        <v>41</v>
      </c>
      <c r="AX544" s="13" t="s">
        <v>79</v>
      </c>
      <c r="AY544" s="158" t="s">
        <v>178</v>
      </c>
    </row>
    <row r="545" spans="2:51" s="15" customFormat="1" ht="10.199999999999999">
      <c r="B545" s="181"/>
      <c r="D545" s="151" t="s">
        <v>189</v>
      </c>
      <c r="E545" s="182" t="s">
        <v>32</v>
      </c>
      <c r="F545" s="183" t="s">
        <v>4616</v>
      </c>
      <c r="H545" s="184">
        <v>75.099999999999994</v>
      </c>
      <c r="I545" s="185"/>
      <c r="L545" s="181"/>
      <c r="M545" s="186"/>
      <c r="T545" s="187"/>
      <c r="AT545" s="182" t="s">
        <v>189</v>
      </c>
      <c r="AU545" s="182" t="s">
        <v>88</v>
      </c>
      <c r="AV545" s="15" t="s">
        <v>199</v>
      </c>
      <c r="AW545" s="15" t="s">
        <v>41</v>
      </c>
      <c r="AX545" s="15" t="s">
        <v>79</v>
      </c>
      <c r="AY545" s="182" t="s">
        <v>178</v>
      </c>
    </row>
    <row r="546" spans="2:51" s="12" customFormat="1" ht="10.199999999999999">
      <c r="B546" s="150"/>
      <c r="D546" s="151" t="s">
        <v>189</v>
      </c>
      <c r="E546" s="152" t="s">
        <v>32</v>
      </c>
      <c r="F546" s="153" t="s">
        <v>4444</v>
      </c>
      <c r="H546" s="152" t="s">
        <v>32</v>
      </c>
      <c r="I546" s="154"/>
      <c r="L546" s="150"/>
      <c r="M546" s="155"/>
      <c r="T546" s="156"/>
      <c r="AT546" s="152" t="s">
        <v>189</v>
      </c>
      <c r="AU546" s="152" t="s">
        <v>88</v>
      </c>
      <c r="AV546" s="12" t="s">
        <v>86</v>
      </c>
      <c r="AW546" s="12" t="s">
        <v>41</v>
      </c>
      <c r="AX546" s="12" t="s">
        <v>79</v>
      </c>
      <c r="AY546" s="152" t="s">
        <v>178</v>
      </c>
    </row>
    <row r="547" spans="2:51" s="13" customFormat="1" ht="30.6">
      <c r="B547" s="157"/>
      <c r="D547" s="151" t="s">
        <v>189</v>
      </c>
      <c r="E547" s="158" t="s">
        <v>32</v>
      </c>
      <c r="F547" s="159" t="s">
        <v>4617</v>
      </c>
      <c r="H547" s="160">
        <v>63.8</v>
      </c>
      <c r="I547" s="161"/>
      <c r="L547" s="157"/>
      <c r="M547" s="162"/>
      <c r="T547" s="163"/>
      <c r="AT547" s="158" t="s">
        <v>189</v>
      </c>
      <c r="AU547" s="158" t="s">
        <v>88</v>
      </c>
      <c r="AV547" s="13" t="s">
        <v>88</v>
      </c>
      <c r="AW547" s="13" t="s">
        <v>41</v>
      </c>
      <c r="AX547" s="13" t="s">
        <v>79</v>
      </c>
      <c r="AY547" s="158" t="s">
        <v>178</v>
      </c>
    </row>
    <row r="548" spans="2:51" s="15" customFormat="1" ht="10.199999999999999">
      <c r="B548" s="181"/>
      <c r="D548" s="151" t="s">
        <v>189</v>
      </c>
      <c r="E548" s="182" t="s">
        <v>32</v>
      </c>
      <c r="F548" s="183" t="s">
        <v>4618</v>
      </c>
      <c r="H548" s="184">
        <v>63.8</v>
      </c>
      <c r="I548" s="185"/>
      <c r="L548" s="181"/>
      <c r="M548" s="186"/>
      <c r="T548" s="187"/>
      <c r="AT548" s="182" t="s">
        <v>189</v>
      </c>
      <c r="AU548" s="182" t="s">
        <v>88</v>
      </c>
      <c r="AV548" s="15" t="s">
        <v>199</v>
      </c>
      <c r="AW548" s="15" t="s">
        <v>41</v>
      </c>
      <c r="AX548" s="15" t="s">
        <v>79</v>
      </c>
      <c r="AY548" s="182" t="s">
        <v>178</v>
      </c>
    </row>
    <row r="549" spans="2:51" s="12" customFormat="1" ht="10.199999999999999">
      <c r="B549" s="150"/>
      <c r="D549" s="151" t="s">
        <v>189</v>
      </c>
      <c r="E549" s="152" t="s">
        <v>32</v>
      </c>
      <c r="F549" s="153" t="s">
        <v>4619</v>
      </c>
      <c r="H549" s="152" t="s">
        <v>32</v>
      </c>
      <c r="I549" s="154"/>
      <c r="L549" s="150"/>
      <c r="M549" s="155"/>
      <c r="T549" s="156"/>
      <c r="AT549" s="152" t="s">
        <v>189</v>
      </c>
      <c r="AU549" s="152" t="s">
        <v>88</v>
      </c>
      <c r="AV549" s="12" t="s">
        <v>86</v>
      </c>
      <c r="AW549" s="12" t="s">
        <v>41</v>
      </c>
      <c r="AX549" s="12" t="s">
        <v>79</v>
      </c>
      <c r="AY549" s="152" t="s">
        <v>178</v>
      </c>
    </row>
    <row r="550" spans="2:51" s="13" customFormat="1" ht="10.199999999999999">
      <c r="B550" s="157"/>
      <c r="D550" s="151" t="s">
        <v>189</v>
      </c>
      <c r="E550" s="158" t="s">
        <v>32</v>
      </c>
      <c r="F550" s="159" t="s">
        <v>4620</v>
      </c>
      <c r="H550" s="160">
        <v>8.5</v>
      </c>
      <c r="I550" s="161"/>
      <c r="L550" s="157"/>
      <c r="M550" s="162"/>
      <c r="T550" s="163"/>
      <c r="AT550" s="158" t="s">
        <v>189</v>
      </c>
      <c r="AU550" s="158" t="s">
        <v>88</v>
      </c>
      <c r="AV550" s="13" t="s">
        <v>88</v>
      </c>
      <c r="AW550" s="13" t="s">
        <v>41</v>
      </c>
      <c r="AX550" s="13" t="s">
        <v>79</v>
      </c>
      <c r="AY550" s="158" t="s">
        <v>178</v>
      </c>
    </row>
    <row r="551" spans="2:51" s="15" customFormat="1" ht="10.199999999999999">
      <c r="B551" s="181"/>
      <c r="D551" s="151" t="s">
        <v>189</v>
      </c>
      <c r="E551" s="182" t="s">
        <v>32</v>
      </c>
      <c r="F551" s="183" t="s">
        <v>4621</v>
      </c>
      <c r="H551" s="184">
        <v>8.5</v>
      </c>
      <c r="I551" s="185"/>
      <c r="L551" s="181"/>
      <c r="M551" s="186"/>
      <c r="T551" s="187"/>
      <c r="AT551" s="182" t="s">
        <v>189</v>
      </c>
      <c r="AU551" s="182" t="s">
        <v>88</v>
      </c>
      <c r="AV551" s="15" t="s">
        <v>199</v>
      </c>
      <c r="AW551" s="15" t="s">
        <v>41</v>
      </c>
      <c r="AX551" s="15" t="s">
        <v>79</v>
      </c>
      <c r="AY551" s="182" t="s">
        <v>178</v>
      </c>
    </row>
    <row r="552" spans="2:51" s="12" customFormat="1" ht="10.199999999999999">
      <c r="B552" s="150"/>
      <c r="D552" s="151" t="s">
        <v>189</v>
      </c>
      <c r="E552" s="152" t="s">
        <v>32</v>
      </c>
      <c r="F552" s="153" t="s">
        <v>4429</v>
      </c>
      <c r="H552" s="152" t="s">
        <v>32</v>
      </c>
      <c r="I552" s="154"/>
      <c r="L552" s="150"/>
      <c r="M552" s="155"/>
      <c r="T552" s="156"/>
      <c r="AT552" s="152" t="s">
        <v>189</v>
      </c>
      <c r="AU552" s="152" t="s">
        <v>88</v>
      </c>
      <c r="AV552" s="12" t="s">
        <v>86</v>
      </c>
      <c r="AW552" s="12" t="s">
        <v>41</v>
      </c>
      <c r="AX552" s="12" t="s">
        <v>79</v>
      </c>
      <c r="AY552" s="152" t="s">
        <v>178</v>
      </c>
    </row>
    <row r="553" spans="2:51" s="13" customFormat="1" ht="30.6">
      <c r="B553" s="157"/>
      <c r="D553" s="151" t="s">
        <v>189</v>
      </c>
      <c r="E553" s="158" t="s">
        <v>32</v>
      </c>
      <c r="F553" s="159" t="s">
        <v>4622</v>
      </c>
      <c r="H553" s="160">
        <v>29.8</v>
      </c>
      <c r="I553" s="161"/>
      <c r="L553" s="157"/>
      <c r="M553" s="162"/>
      <c r="T553" s="163"/>
      <c r="AT553" s="158" t="s">
        <v>189</v>
      </c>
      <c r="AU553" s="158" t="s">
        <v>88</v>
      </c>
      <c r="AV553" s="13" t="s">
        <v>88</v>
      </c>
      <c r="AW553" s="13" t="s">
        <v>41</v>
      </c>
      <c r="AX553" s="13" t="s">
        <v>79</v>
      </c>
      <c r="AY553" s="158" t="s">
        <v>178</v>
      </c>
    </row>
    <row r="554" spans="2:51" s="15" customFormat="1" ht="10.199999999999999">
      <c r="B554" s="181"/>
      <c r="D554" s="151" t="s">
        <v>189</v>
      </c>
      <c r="E554" s="182" t="s">
        <v>32</v>
      </c>
      <c r="F554" s="183" t="s">
        <v>4623</v>
      </c>
      <c r="H554" s="184">
        <v>29.8</v>
      </c>
      <c r="I554" s="185"/>
      <c r="L554" s="181"/>
      <c r="M554" s="186"/>
      <c r="T554" s="187"/>
      <c r="AT554" s="182" t="s">
        <v>189</v>
      </c>
      <c r="AU554" s="182" t="s">
        <v>88</v>
      </c>
      <c r="AV554" s="15" t="s">
        <v>199</v>
      </c>
      <c r="AW554" s="15" t="s">
        <v>41</v>
      </c>
      <c r="AX554" s="15" t="s">
        <v>79</v>
      </c>
      <c r="AY554" s="182" t="s">
        <v>178</v>
      </c>
    </row>
    <row r="555" spans="2:51" s="12" customFormat="1" ht="10.199999999999999">
      <c r="B555" s="150"/>
      <c r="D555" s="151" t="s">
        <v>189</v>
      </c>
      <c r="E555" s="152" t="s">
        <v>32</v>
      </c>
      <c r="F555" s="153" t="s">
        <v>4432</v>
      </c>
      <c r="H555" s="152" t="s">
        <v>32</v>
      </c>
      <c r="I555" s="154"/>
      <c r="L555" s="150"/>
      <c r="M555" s="155"/>
      <c r="T555" s="156"/>
      <c r="AT555" s="152" t="s">
        <v>189</v>
      </c>
      <c r="AU555" s="152" t="s">
        <v>88</v>
      </c>
      <c r="AV555" s="12" t="s">
        <v>86</v>
      </c>
      <c r="AW555" s="12" t="s">
        <v>41</v>
      </c>
      <c r="AX555" s="12" t="s">
        <v>79</v>
      </c>
      <c r="AY555" s="152" t="s">
        <v>178</v>
      </c>
    </row>
    <row r="556" spans="2:51" s="13" customFormat="1" ht="10.199999999999999">
      <c r="B556" s="157"/>
      <c r="D556" s="151" t="s">
        <v>189</v>
      </c>
      <c r="E556" s="158" t="s">
        <v>32</v>
      </c>
      <c r="F556" s="159" t="s">
        <v>4624</v>
      </c>
      <c r="H556" s="160">
        <v>14.7</v>
      </c>
      <c r="I556" s="161"/>
      <c r="L556" s="157"/>
      <c r="M556" s="162"/>
      <c r="T556" s="163"/>
      <c r="AT556" s="158" t="s">
        <v>189</v>
      </c>
      <c r="AU556" s="158" t="s">
        <v>88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51" s="15" customFormat="1" ht="10.199999999999999">
      <c r="B557" s="181"/>
      <c r="D557" s="151" t="s">
        <v>189</v>
      </c>
      <c r="E557" s="182" t="s">
        <v>32</v>
      </c>
      <c r="F557" s="183" t="s">
        <v>4625</v>
      </c>
      <c r="H557" s="184">
        <v>14.7</v>
      </c>
      <c r="I557" s="185"/>
      <c r="L557" s="181"/>
      <c r="M557" s="186"/>
      <c r="T557" s="187"/>
      <c r="AT557" s="182" t="s">
        <v>189</v>
      </c>
      <c r="AU557" s="182" t="s">
        <v>88</v>
      </c>
      <c r="AV557" s="15" t="s">
        <v>199</v>
      </c>
      <c r="AW557" s="15" t="s">
        <v>41</v>
      </c>
      <c r="AX557" s="15" t="s">
        <v>79</v>
      </c>
      <c r="AY557" s="182" t="s">
        <v>178</v>
      </c>
    </row>
    <row r="558" spans="2:51" s="12" customFormat="1" ht="10.199999999999999">
      <c r="B558" s="150"/>
      <c r="D558" s="151" t="s">
        <v>189</v>
      </c>
      <c r="E558" s="152" t="s">
        <v>32</v>
      </c>
      <c r="F558" s="153" t="s">
        <v>4448</v>
      </c>
      <c r="H558" s="152" t="s">
        <v>32</v>
      </c>
      <c r="I558" s="154"/>
      <c r="L558" s="150"/>
      <c r="M558" s="155"/>
      <c r="T558" s="156"/>
      <c r="AT558" s="152" t="s">
        <v>189</v>
      </c>
      <c r="AU558" s="152" t="s">
        <v>88</v>
      </c>
      <c r="AV558" s="12" t="s">
        <v>86</v>
      </c>
      <c r="AW558" s="12" t="s">
        <v>41</v>
      </c>
      <c r="AX558" s="12" t="s">
        <v>79</v>
      </c>
      <c r="AY558" s="152" t="s">
        <v>178</v>
      </c>
    </row>
    <row r="559" spans="2:51" s="13" customFormat="1" ht="10.199999999999999">
      <c r="B559" s="157"/>
      <c r="D559" s="151" t="s">
        <v>189</v>
      </c>
      <c r="E559" s="158" t="s">
        <v>32</v>
      </c>
      <c r="F559" s="159" t="s">
        <v>4626</v>
      </c>
      <c r="H559" s="160">
        <v>17.2</v>
      </c>
      <c r="I559" s="161"/>
      <c r="L559" s="157"/>
      <c r="M559" s="162"/>
      <c r="T559" s="163"/>
      <c r="AT559" s="158" t="s">
        <v>189</v>
      </c>
      <c r="AU559" s="158" t="s">
        <v>88</v>
      </c>
      <c r="AV559" s="13" t="s">
        <v>88</v>
      </c>
      <c r="AW559" s="13" t="s">
        <v>41</v>
      </c>
      <c r="AX559" s="13" t="s">
        <v>79</v>
      </c>
      <c r="AY559" s="158" t="s">
        <v>178</v>
      </c>
    </row>
    <row r="560" spans="2:51" s="15" customFormat="1" ht="10.199999999999999">
      <c r="B560" s="181"/>
      <c r="D560" s="151" t="s">
        <v>189</v>
      </c>
      <c r="E560" s="182" t="s">
        <v>32</v>
      </c>
      <c r="F560" s="183" t="s">
        <v>4627</v>
      </c>
      <c r="H560" s="184">
        <v>17.2</v>
      </c>
      <c r="I560" s="185"/>
      <c r="L560" s="181"/>
      <c r="M560" s="186"/>
      <c r="T560" s="187"/>
      <c r="AT560" s="182" t="s">
        <v>189</v>
      </c>
      <c r="AU560" s="182" t="s">
        <v>88</v>
      </c>
      <c r="AV560" s="15" t="s">
        <v>199</v>
      </c>
      <c r="AW560" s="15" t="s">
        <v>41</v>
      </c>
      <c r="AX560" s="15" t="s">
        <v>79</v>
      </c>
      <c r="AY560" s="182" t="s">
        <v>178</v>
      </c>
    </row>
    <row r="561" spans="2:65" s="14" customFormat="1" ht="10.199999999999999">
      <c r="B561" s="164"/>
      <c r="D561" s="151" t="s">
        <v>189</v>
      </c>
      <c r="E561" s="165" t="s">
        <v>32</v>
      </c>
      <c r="F561" s="166" t="s">
        <v>192</v>
      </c>
      <c r="H561" s="167">
        <v>269.2</v>
      </c>
      <c r="I561" s="168"/>
      <c r="L561" s="164"/>
      <c r="M561" s="169"/>
      <c r="T561" s="170"/>
      <c r="AT561" s="165" t="s">
        <v>189</v>
      </c>
      <c r="AU561" s="165" t="s">
        <v>88</v>
      </c>
      <c r="AV561" s="14" t="s">
        <v>185</v>
      </c>
      <c r="AW561" s="14" t="s">
        <v>41</v>
      </c>
      <c r="AX561" s="14" t="s">
        <v>86</v>
      </c>
      <c r="AY561" s="165" t="s">
        <v>178</v>
      </c>
    </row>
    <row r="562" spans="2:65" s="1" customFormat="1" ht="16.5" customHeight="1">
      <c r="B562" s="34"/>
      <c r="C562" s="171" t="s">
        <v>518</v>
      </c>
      <c r="D562" s="171" t="s">
        <v>398</v>
      </c>
      <c r="E562" s="172" t="s">
        <v>4628</v>
      </c>
      <c r="F562" s="173" t="s">
        <v>4629</v>
      </c>
      <c r="G562" s="174" t="s">
        <v>202</v>
      </c>
      <c r="H562" s="175">
        <v>277.27600000000001</v>
      </c>
      <c r="I562" s="176"/>
      <c r="J562" s="177">
        <f>ROUND(I562*H562,2)</f>
        <v>0</v>
      </c>
      <c r="K562" s="173" t="s">
        <v>184</v>
      </c>
      <c r="L562" s="178"/>
      <c r="M562" s="179" t="s">
        <v>32</v>
      </c>
      <c r="N562" s="180" t="s">
        <v>50</v>
      </c>
      <c r="P562" s="142">
        <f>O562*H562</f>
        <v>0</v>
      </c>
      <c r="Q562" s="142">
        <v>2.4099999999999998E-3</v>
      </c>
      <c r="R562" s="142">
        <f>Q562*H562</f>
        <v>0.66823515999999994</v>
      </c>
      <c r="S562" s="142">
        <v>0</v>
      </c>
      <c r="T562" s="143">
        <f>S562*H562</f>
        <v>0</v>
      </c>
      <c r="AR562" s="144" t="s">
        <v>241</v>
      </c>
      <c r="AT562" s="144" t="s">
        <v>398</v>
      </c>
      <c r="AU562" s="144" t="s">
        <v>88</v>
      </c>
      <c r="AY562" s="18" t="s">
        <v>178</v>
      </c>
      <c r="BE562" s="145">
        <f>IF(N562="základní",J562,0)</f>
        <v>0</v>
      </c>
      <c r="BF562" s="145">
        <f>IF(N562="snížená",J562,0)</f>
        <v>0</v>
      </c>
      <c r="BG562" s="145">
        <f>IF(N562="zákl. přenesená",J562,0)</f>
        <v>0</v>
      </c>
      <c r="BH562" s="145">
        <f>IF(N562="sníž. přenesená",J562,0)</f>
        <v>0</v>
      </c>
      <c r="BI562" s="145">
        <f>IF(N562="nulová",J562,0)</f>
        <v>0</v>
      </c>
      <c r="BJ562" s="18" t="s">
        <v>86</v>
      </c>
      <c r="BK562" s="145">
        <f>ROUND(I562*H562,2)</f>
        <v>0</v>
      </c>
      <c r="BL562" s="18" t="s">
        <v>185</v>
      </c>
      <c r="BM562" s="144" t="s">
        <v>4630</v>
      </c>
    </row>
    <row r="563" spans="2:65" s="13" customFormat="1" ht="10.199999999999999">
      <c r="B563" s="157"/>
      <c r="D563" s="151" t="s">
        <v>189</v>
      </c>
      <c r="F563" s="159" t="s">
        <v>4631</v>
      </c>
      <c r="H563" s="160">
        <v>277.27600000000001</v>
      </c>
      <c r="I563" s="161"/>
      <c r="L563" s="157"/>
      <c r="M563" s="162"/>
      <c r="T563" s="163"/>
      <c r="AT563" s="158" t="s">
        <v>189</v>
      </c>
      <c r="AU563" s="158" t="s">
        <v>88</v>
      </c>
      <c r="AV563" s="13" t="s">
        <v>88</v>
      </c>
      <c r="AW563" s="13" t="s">
        <v>4</v>
      </c>
      <c r="AX563" s="13" t="s">
        <v>86</v>
      </c>
      <c r="AY563" s="158" t="s">
        <v>178</v>
      </c>
    </row>
    <row r="564" spans="2:65" s="1" customFormat="1" ht="37.799999999999997" customHeight="1">
      <c r="B564" s="34"/>
      <c r="C564" s="133" t="s">
        <v>526</v>
      </c>
      <c r="D564" s="133" t="s">
        <v>180</v>
      </c>
      <c r="E564" s="134" t="s">
        <v>4632</v>
      </c>
      <c r="F564" s="135" t="s">
        <v>4633</v>
      </c>
      <c r="G564" s="136" t="s">
        <v>202</v>
      </c>
      <c r="H564" s="137">
        <v>10.8</v>
      </c>
      <c r="I564" s="138"/>
      <c r="J564" s="139">
        <f>ROUND(I564*H564,2)</f>
        <v>0</v>
      </c>
      <c r="K564" s="135" t="s">
        <v>184</v>
      </c>
      <c r="L564" s="34"/>
      <c r="M564" s="140" t="s">
        <v>32</v>
      </c>
      <c r="N564" s="141" t="s">
        <v>50</v>
      </c>
      <c r="P564" s="142">
        <f>O564*H564</f>
        <v>0</v>
      </c>
      <c r="Q564" s="142">
        <v>1.0000000000000001E-5</v>
      </c>
      <c r="R564" s="142">
        <f>Q564*H564</f>
        <v>1.0800000000000001E-4</v>
      </c>
      <c r="S564" s="142">
        <v>0</v>
      </c>
      <c r="T564" s="143">
        <f>S564*H564</f>
        <v>0</v>
      </c>
      <c r="AR564" s="144" t="s">
        <v>185</v>
      </c>
      <c r="AT564" s="144" t="s">
        <v>180</v>
      </c>
      <c r="AU564" s="144" t="s">
        <v>88</v>
      </c>
      <c r="AY564" s="18" t="s">
        <v>178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86</v>
      </c>
      <c r="BK564" s="145">
        <f>ROUND(I564*H564,2)</f>
        <v>0</v>
      </c>
      <c r="BL564" s="18" t="s">
        <v>185</v>
      </c>
      <c r="BM564" s="144" t="s">
        <v>4634</v>
      </c>
    </row>
    <row r="565" spans="2:65" s="1" customFormat="1" ht="10.199999999999999">
      <c r="B565" s="34"/>
      <c r="D565" s="146" t="s">
        <v>187</v>
      </c>
      <c r="F565" s="147" t="s">
        <v>4635</v>
      </c>
      <c r="I565" s="148"/>
      <c r="L565" s="34"/>
      <c r="M565" s="149"/>
      <c r="T565" s="55"/>
      <c r="AT565" s="18" t="s">
        <v>187</v>
      </c>
      <c r="AU565" s="18" t="s">
        <v>88</v>
      </c>
    </row>
    <row r="566" spans="2:65" s="12" customFormat="1" ht="10.199999999999999">
      <c r="B566" s="150"/>
      <c r="D566" s="151" t="s">
        <v>189</v>
      </c>
      <c r="E566" s="152" t="s">
        <v>32</v>
      </c>
      <c r="F566" s="153" t="s">
        <v>190</v>
      </c>
      <c r="H566" s="152" t="s">
        <v>32</v>
      </c>
      <c r="I566" s="154"/>
      <c r="L566" s="150"/>
      <c r="M566" s="155"/>
      <c r="T566" s="156"/>
      <c r="AT566" s="152" t="s">
        <v>189</v>
      </c>
      <c r="AU566" s="152" t="s">
        <v>88</v>
      </c>
      <c r="AV566" s="12" t="s">
        <v>86</v>
      </c>
      <c r="AW566" s="12" t="s">
        <v>41</v>
      </c>
      <c r="AX566" s="12" t="s">
        <v>79</v>
      </c>
      <c r="AY566" s="152" t="s">
        <v>178</v>
      </c>
    </row>
    <row r="567" spans="2:65" s="12" customFormat="1" ht="10.199999999999999">
      <c r="B567" s="150"/>
      <c r="D567" s="151" t="s">
        <v>189</v>
      </c>
      <c r="E567" s="152" t="s">
        <v>32</v>
      </c>
      <c r="F567" s="153" t="s">
        <v>4394</v>
      </c>
      <c r="H567" s="152" t="s">
        <v>32</v>
      </c>
      <c r="I567" s="154"/>
      <c r="L567" s="150"/>
      <c r="M567" s="155"/>
      <c r="T567" s="156"/>
      <c r="AT567" s="152" t="s">
        <v>189</v>
      </c>
      <c r="AU567" s="152" t="s">
        <v>88</v>
      </c>
      <c r="AV567" s="12" t="s">
        <v>86</v>
      </c>
      <c r="AW567" s="12" t="s">
        <v>41</v>
      </c>
      <c r="AX567" s="12" t="s">
        <v>79</v>
      </c>
      <c r="AY567" s="152" t="s">
        <v>178</v>
      </c>
    </row>
    <row r="568" spans="2:65" s="12" customFormat="1" ht="10.199999999999999">
      <c r="B568" s="150"/>
      <c r="D568" s="151" t="s">
        <v>189</v>
      </c>
      <c r="E568" s="152" t="s">
        <v>32</v>
      </c>
      <c r="F568" s="153" t="s">
        <v>1320</v>
      </c>
      <c r="H568" s="152" t="s">
        <v>32</v>
      </c>
      <c r="I568" s="154"/>
      <c r="L568" s="150"/>
      <c r="M568" s="155"/>
      <c r="T568" s="156"/>
      <c r="AT568" s="152" t="s">
        <v>189</v>
      </c>
      <c r="AU568" s="152" t="s">
        <v>88</v>
      </c>
      <c r="AV568" s="12" t="s">
        <v>86</v>
      </c>
      <c r="AW568" s="12" t="s">
        <v>41</v>
      </c>
      <c r="AX568" s="12" t="s">
        <v>79</v>
      </c>
      <c r="AY568" s="152" t="s">
        <v>178</v>
      </c>
    </row>
    <row r="569" spans="2:65" s="13" customFormat="1" ht="10.199999999999999">
      <c r="B569" s="157"/>
      <c r="D569" s="151" t="s">
        <v>189</v>
      </c>
      <c r="E569" s="158" t="s">
        <v>32</v>
      </c>
      <c r="F569" s="159" t="s">
        <v>4636</v>
      </c>
      <c r="H569" s="160">
        <v>3.6</v>
      </c>
      <c r="I569" s="161"/>
      <c r="L569" s="157"/>
      <c r="M569" s="162"/>
      <c r="T569" s="163"/>
      <c r="AT569" s="158" t="s">
        <v>189</v>
      </c>
      <c r="AU569" s="158" t="s">
        <v>88</v>
      </c>
      <c r="AV569" s="13" t="s">
        <v>88</v>
      </c>
      <c r="AW569" s="13" t="s">
        <v>41</v>
      </c>
      <c r="AX569" s="13" t="s">
        <v>79</v>
      </c>
      <c r="AY569" s="158" t="s">
        <v>178</v>
      </c>
    </row>
    <row r="570" spans="2:65" s="15" customFormat="1" ht="10.199999999999999">
      <c r="B570" s="181"/>
      <c r="D570" s="151" t="s">
        <v>189</v>
      </c>
      <c r="E570" s="182" t="s">
        <v>32</v>
      </c>
      <c r="F570" s="183" t="s">
        <v>4637</v>
      </c>
      <c r="H570" s="184">
        <v>3.6</v>
      </c>
      <c r="I570" s="185"/>
      <c r="L570" s="181"/>
      <c r="M570" s="186"/>
      <c r="T570" s="187"/>
      <c r="AT570" s="182" t="s">
        <v>189</v>
      </c>
      <c r="AU570" s="182" t="s">
        <v>88</v>
      </c>
      <c r="AV570" s="15" t="s">
        <v>199</v>
      </c>
      <c r="AW570" s="15" t="s">
        <v>41</v>
      </c>
      <c r="AX570" s="15" t="s">
        <v>79</v>
      </c>
      <c r="AY570" s="182" t="s">
        <v>178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4612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88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3" customFormat="1" ht="10.199999999999999">
      <c r="B572" s="157"/>
      <c r="D572" s="151" t="s">
        <v>189</v>
      </c>
      <c r="E572" s="158" t="s">
        <v>32</v>
      </c>
      <c r="F572" s="159" t="s">
        <v>4638</v>
      </c>
      <c r="H572" s="160">
        <v>7.2</v>
      </c>
      <c r="I572" s="161"/>
      <c r="L572" s="157"/>
      <c r="M572" s="162"/>
      <c r="T572" s="163"/>
      <c r="AT572" s="158" t="s">
        <v>189</v>
      </c>
      <c r="AU572" s="158" t="s">
        <v>88</v>
      </c>
      <c r="AV572" s="13" t="s">
        <v>88</v>
      </c>
      <c r="AW572" s="13" t="s">
        <v>41</v>
      </c>
      <c r="AX572" s="13" t="s">
        <v>79</v>
      </c>
      <c r="AY572" s="158" t="s">
        <v>178</v>
      </c>
    </row>
    <row r="573" spans="2:65" s="15" customFormat="1" ht="10.199999999999999">
      <c r="B573" s="181"/>
      <c r="D573" s="151" t="s">
        <v>189</v>
      </c>
      <c r="E573" s="182" t="s">
        <v>32</v>
      </c>
      <c r="F573" s="183" t="s">
        <v>4639</v>
      </c>
      <c r="H573" s="184">
        <v>7.2</v>
      </c>
      <c r="I573" s="185"/>
      <c r="L573" s="181"/>
      <c r="M573" s="186"/>
      <c r="T573" s="187"/>
      <c r="AT573" s="182" t="s">
        <v>189</v>
      </c>
      <c r="AU573" s="182" t="s">
        <v>88</v>
      </c>
      <c r="AV573" s="15" t="s">
        <v>199</v>
      </c>
      <c r="AW573" s="15" t="s">
        <v>41</v>
      </c>
      <c r="AX573" s="15" t="s">
        <v>79</v>
      </c>
      <c r="AY573" s="182" t="s">
        <v>178</v>
      </c>
    </row>
    <row r="574" spans="2:65" s="14" customFormat="1" ht="10.199999999999999">
      <c r="B574" s="164"/>
      <c r="D574" s="151" t="s">
        <v>189</v>
      </c>
      <c r="E574" s="165" t="s">
        <v>32</v>
      </c>
      <c r="F574" s="166" t="s">
        <v>192</v>
      </c>
      <c r="H574" s="167">
        <v>10.8</v>
      </c>
      <c r="I574" s="168"/>
      <c r="L574" s="164"/>
      <c r="M574" s="169"/>
      <c r="T574" s="170"/>
      <c r="AT574" s="165" t="s">
        <v>189</v>
      </c>
      <c r="AU574" s="165" t="s">
        <v>88</v>
      </c>
      <c r="AV574" s="14" t="s">
        <v>185</v>
      </c>
      <c r="AW574" s="14" t="s">
        <v>41</v>
      </c>
      <c r="AX574" s="14" t="s">
        <v>86</v>
      </c>
      <c r="AY574" s="165" t="s">
        <v>178</v>
      </c>
    </row>
    <row r="575" spans="2:65" s="1" customFormat="1" ht="16.5" customHeight="1">
      <c r="B575" s="34"/>
      <c r="C575" s="171" t="s">
        <v>532</v>
      </c>
      <c r="D575" s="171" t="s">
        <v>398</v>
      </c>
      <c r="E575" s="172" t="s">
        <v>4640</v>
      </c>
      <c r="F575" s="173" t="s">
        <v>4641</v>
      </c>
      <c r="G575" s="174" t="s">
        <v>202</v>
      </c>
      <c r="H575" s="175">
        <v>11.124000000000001</v>
      </c>
      <c r="I575" s="176"/>
      <c r="J575" s="177">
        <f>ROUND(I575*H575,2)</f>
        <v>0</v>
      </c>
      <c r="K575" s="173" t="s">
        <v>184</v>
      </c>
      <c r="L575" s="178"/>
      <c r="M575" s="179" t="s">
        <v>32</v>
      </c>
      <c r="N575" s="180" t="s">
        <v>50</v>
      </c>
      <c r="P575" s="142">
        <f>O575*H575</f>
        <v>0</v>
      </c>
      <c r="Q575" s="142">
        <v>3.82E-3</v>
      </c>
      <c r="R575" s="142">
        <f>Q575*H575</f>
        <v>4.2493680000000006E-2</v>
      </c>
      <c r="S575" s="142">
        <v>0</v>
      </c>
      <c r="T575" s="143">
        <f>S575*H575</f>
        <v>0</v>
      </c>
      <c r="AR575" s="144" t="s">
        <v>241</v>
      </c>
      <c r="AT575" s="144" t="s">
        <v>398</v>
      </c>
      <c r="AU575" s="144" t="s">
        <v>88</v>
      </c>
      <c r="AY575" s="18" t="s">
        <v>178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8" t="s">
        <v>86</v>
      </c>
      <c r="BK575" s="145">
        <f>ROUND(I575*H575,2)</f>
        <v>0</v>
      </c>
      <c r="BL575" s="18" t="s">
        <v>185</v>
      </c>
      <c r="BM575" s="144" t="s">
        <v>4642</v>
      </c>
    </row>
    <row r="576" spans="2:65" s="13" customFormat="1" ht="10.199999999999999">
      <c r="B576" s="157"/>
      <c r="D576" s="151" t="s">
        <v>189</v>
      </c>
      <c r="F576" s="159" t="s">
        <v>4643</v>
      </c>
      <c r="H576" s="160">
        <v>11.124000000000001</v>
      </c>
      <c r="I576" s="161"/>
      <c r="L576" s="157"/>
      <c r="M576" s="162"/>
      <c r="T576" s="163"/>
      <c r="AT576" s="158" t="s">
        <v>189</v>
      </c>
      <c r="AU576" s="158" t="s">
        <v>88</v>
      </c>
      <c r="AV576" s="13" t="s">
        <v>88</v>
      </c>
      <c r="AW576" s="13" t="s">
        <v>4</v>
      </c>
      <c r="AX576" s="13" t="s">
        <v>86</v>
      </c>
      <c r="AY576" s="158" t="s">
        <v>178</v>
      </c>
    </row>
    <row r="577" spans="2:65" s="1" customFormat="1" ht="37.799999999999997" customHeight="1">
      <c r="B577" s="34"/>
      <c r="C577" s="133" t="s">
        <v>540</v>
      </c>
      <c r="D577" s="133" t="s">
        <v>180</v>
      </c>
      <c r="E577" s="134" t="s">
        <v>4644</v>
      </c>
      <c r="F577" s="135" t="s">
        <v>4645</v>
      </c>
      <c r="G577" s="136" t="s">
        <v>219</v>
      </c>
      <c r="H577" s="137">
        <v>14</v>
      </c>
      <c r="I577" s="138"/>
      <c r="J577" s="139">
        <f>ROUND(I577*H577,2)</f>
        <v>0</v>
      </c>
      <c r="K577" s="135" t="s">
        <v>184</v>
      </c>
      <c r="L577" s="34"/>
      <c r="M577" s="140" t="s">
        <v>32</v>
      </c>
      <c r="N577" s="141" t="s">
        <v>50</v>
      </c>
      <c r="P577" s="142">
        <f>O577*H577</f>
        <v>0</v>
      </c>
      <c r="Q577" s="142">
        <v>0</v>
      </c>
      <c r="R577" s="142">
        <f>Q577*H577</f>
        <v>0</v>
      </c>
      <c r="S577" s="142">
        <v>0</v>
      </c>
      <c r="T577" s="143">
        <f>S577*H577</f>
        <v>0</v>
      </c>
      <c r="AR577" s="144" t="s">
        <v>185</v>
      </c>
      <c r="AT577" s="144" t="s">
        <v>180</v>
      </c>
      <c r="AU577" s="144" t="s">
        <v>88</v>
      </c>
      <c r="AY577" s="18" t="s">
        <v>178</v>
      </c>
      <c r="BE577" s="145">
        <f>IF(N577="základní",J577,0)</f>
        <v>0</v>
      </c>
      <c r="BF577" s="145">
        <f>IF(N577="snížená",J577,0)</f>
        <v>0</v>
      </c>
      <c r="BG577" s="145">
        <f>IF(N577="zákl. přenesená",J577,0)</f>
        <v>0</v>
      </c>
      <c r="BH577" s="145">
        <f>IF(N577="sníž. přenesená",J577,0)</f>
        <v>0</v>
      </c>
      <c r="BI577" s="145">
        <f>IF(N577="nulová",J577,0)</f>
        <v>0</v>
      </c>
      <c r="BJ577" s="18" t="s">
        <v>86</v>
      </c>
      <c r="BK577" s="145">
        <f>ROUND(I577*H577,2)</f>
        <v>0</v>
      </c>
      <c r="BL577" s="18" t="s">
        <v>185</v>
      </c>
      <c r="BM577" s="144" t="s">
        <v>4646</v>
      </c>
    </row>
    <row r="578" spans="2:65" s="1" customFormat="1" ht="10.199999999999999">
      <c r="B578" s="34"/>
      <c r="D578" s="146" t="s">
        <v>187</v>
      </c>
      <c r="F578" s="147" t="s">
        <v>4647</v>
      </c>
      <c r="I578" s="148"/>
      <c r="L578" s="34"/>
      <c r="M578" s="149"/>
      <c r="T578" s="55"/>
      <c r="AT578" s="18" t="s">
        <v>187</v>
      </c>
      <c r="AU578" s="18" t="s">
        <v>88</v>
      </c>
    </row>
    <row r="579" spans="2:65" s="12" customFormat="1" ht="10.199999999999999">
      <c r="B579" s="150"/>
      <c r="D579" s="151" t="s">
        <v>189</v>
      </c>
      <c r="E579" s="152" t="s">
        <v>32</v>
      </c>
      <c r="F579" s="153" t="s">
        <v>190</v>
      </c>
      <c r="H579" s="152" t="s">
        <v>32</v>
      </c>
      <c r="I579" s="154"/>
      <c r="L579" s="150"/>
      <c r="M579" s="155"/>
      <c r="T579" s="156"/>
      <c r="AT579" s="152" t="s">
        <v>189</v>
      </c>
      <c r="AU579" s="152" t="s">
        <v>88</v>
      </c>
      <c r="AV579" s="12" t="s">
        <v>86</v>
      </c>
      <c r="AW579" s="12" t="s">
        <v>41</v>
      </c>
      <c r="AX579" s="12" t="s">
        <v>79</v>
      </c>
      <c r="AY579" s="152" t="s">
        <v>178</v>
      </c>
    </row>
    <row r="580" spans="2:65" s="12" customFormat="1" ht="10.199999999999999">
      <c r="B580" s="150"/>
      <c r="D580" s="151" t="s">
        <v>189</v>
      </c>
      <c r="E580" s="152" t="s">
        <v>32</v>
      </c>
      <c r="F580" s="153" t="s">
        <v>4394</v>
      </c>
      <c r="H580" s="152" t="s">
        <v>32</v>
      </c>
      <c r="I580" s="154"/>
      <c r="L580" s="150"/>
      <c r="M580" s="155"/>
      <c r="T580" s="156"/>
      <c r="AT580" s="152" t="s">
        <v>189</v>
      </c>
      <c r="AU580" s="152" t="s">
        <v>88</v>
      </c>
      <c r="AV580" s="12" t="s">
        <v>86</v>
      </c>
      <c r="AW580" s="12" t="s">
        <v>41</v>
      </c>
      <c r="AX580" s="12" t="s">
        <v>79</v>
      </c>
      <c r="AY580" s="152" t="s">
        <v>178</v>
      </c>
    </row>
    <row r="581" spans="2:65" s="13" customFormat="1" ht="10.199999999999999">
      <c r="B581" s="157"/>
      <c r="D581" s="151" t="s">
        <v>189</v>
      </c>
      <c r="E581" s="158" t="s">
        <v>32</v>
      </c>
      <c r="F581" s="159" t="s">
        <v>4648</v>
      </c>
      <c r="H581" s="160">
        <v>14</v>
      </c>
      <c r="I581" s="161"/>
      <c r="L581" s="157"/>
      <c r="M581" s="162"/>
      <c r="T581" s="163"/>
      <c r="AT581" s="158" t="s">
        <v>189</v>
      </c>
      <c r="AU581" s="158" t="s">
        <v>88</v>
      </c>
      <c r="AV581" s="13" t="s">
        <v>88</v>
      </c>
      <c r="AW581" s="13" t="s">
        <v>41</v>
      </c>
      <c r="AX581" s="13" t="s">
        <v>79</v>
      </c>
      <c r="AY581" s="158" t="s">
        <v>178</v>
      </c>
    </row>
    <row r="582" spans="2:65" s="14" customFormat="1" ht="10.199999999999999">
      <c r="B582" s="164"/>
      <c r="D582" s="151" t="s">
        <v>189</v>
      </c>
      <c r="E582" s="165" t="s">
        <v>32</v>
      </c>
      <c r="F582" s="166" t="s">
        <v>192</v>
      </c>
      <c r="H582" s="167">
        <v>14</v>
      </c>
      <c r="I582" s="168"/>
      <c r="L582" s="164"/>
      <c r="M582" s="169"/>
      <c r="T582" s="170"/>
      <c r="AT582" s="165" t="s">
        <v>189</v>
      </c>
      <c r="AU582" s="165" t="s">
        <v>88</v>
      </c>
      <c r="AV582" s="14" t="s">
        <v>185</v>
      </c>
      <c r="AW582" s="14" t="s">
        <v>41</v>
      </c>
      <c r="AX582" s="14" t="s">
        <v>86</v>
      </c>
      <c r="AY582" s="165" t="s">
        <v>178</v>
      </c>
    </row>
    <row r="583" spans="2:65" s="1" customFormat="1" ht="16.5" customHeight="1">
      <c r="B583" s="34"/>
      <c r="C583" s="171" t="s">
        <v>549</v>
      </c>
      <c r="D583" s="171" t="s">
        <v>398</v>
      </c>
      <c r="E583" s="172" t="s">
        <v>4649</v>
      </c>
      <c r="F583" s="173" t="s">
        <v>4650</v>
      </c>
      <c r="G583" s="174" t="s">
        <v>219</v>
      </c>
      <c r="H583" s="175">
        <v>14</v>
      </c>
      <c r="I583" s="176"/>
      <c r="J583" s="177">
        <f>ROUND(I583*H583,2)</f>
        <v>0</v>
      </c>
      <c r="K583" s="173" t="s">
        <v>184</v>
      </c>
      <c r="L583" s="178"/>
      <c r="M583" s="179" t="s">
        <v>32</v>
      </c>
      <c r="N583" s="180" t="s">
        <v>50</v>
      </c>
      <c r="P583" s="142">
        <f>O583*H583</f>
        <v>0</v>
      </c>
      <c r="Q583" s="142">
        <v>1.2999999999999999E-4</v>
      </c>
      <c r="R583" s="142">
        <f>Q583*H583</f>
        <v>1.8199999999999998E-3</v>
      </c>
      <c r="S583" s="142">
        <v>0</v>
      </c>
      <c r="T583" s="143">
        <f>S583*H583</f>
        <v>0</v>
      </c>
      <c r="AR583" s="144" t="s">
        <v>241</v>
      </c>
      <c r="AT583" s="144" t="s">
        <v>398</v>
      </c>
      <c r="AU583" s="144" t="s">
        <v>88</v>
      </c>
      <c r="AY583" s="18" t="s">
        <v>178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8" t="s">
        <v>86</v>
      </c>
      <c r="BK583" s="145">
        <f>ROUND(I583*H583,2)</f>
        <v>0</v>
      </c>
      <c r="BL583" s="18" t="s">
        <v>185</v>
      </c>
      <c r="BM583" s="144" t="s">
        <v>4651</v>
      </c>
    </row>
    <row r="584" spans="2:65" s="1" customFormat="1" ht="49.05" customHeight="1">
      <c r="B584" s="34"/>
      <c r="C584" s="133" t="s">
        <v>555</v>
      </c>
      <c r="D584" s="133" t="s">
        <v>180</v>
      </c>
      <c r="E584" s="134" t="s">
        <v>4652</v>
      </c>
      <c r="F584" s="135" t="s">
        <v>4653</v>
      </c>
      <c r="G584" s="136" t="s">
        <v>219</v>
      </c>
      <c r="H584" s="137">
        <v>3</v>
      </c>
      <c r="I584" s="138"/>
      <c r="J584" s="139">
        <f>ROUND(I584*H584,2)</f>
        <v>0</v>
      </c>
      <c r="K584" s="135" t="s">
        <v>184</v>
      </c>
      <c r="L584" s="34"/>
      <c r="M584" s="140" t="s">
        <v>32</v>
      </c>
      <c r="N584" s="141" t="s">
        <v>50</v>
      </c>
      <c r="P584" s="142">
        <f>O584*H584</f>
        <v>0</v>
      </c>
      <c r="Q584" s="142">
        <v>0</v>
      </c>
      <c r="R584" s="142">
        <f>Q584*H584</f>
        <v>0</v>
      </c>
      <c r="S584" s="142">
        <v>0</v>
      </c>
      <c r="T584" s="143">
        <f>S584*H584</f>
        <v>0</v>
      </c>
      <c r="AR584" s="144" t="s">
        <v>185</v>
      </c>
      <c r="AT584" s="144" t="s">
        <v>180</v>
      </c>
      <c r="AU584" s="144" t="s">
        <v>88</v>
      </c>
      <c r="AY584" s="18" t="s">
        <v>178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8" t="s">
        <v>86</v>
      </c>
      <c r="BK584" s="145">
        <f>ROUND(I584*H584,2)</f>
        <v>0</v>
      </c>
      <c r="BL584" s="18" t="s">
        <v>185</v>
      </c>
      <c r="BM584" s="144" t="s">
        <v>4654</v>
      </c>
    </row>
    <row r="585" spans="2:65" s="1" customFormat="1" ht="10.199999999999999">
      <c r="B585" s="34"/>
      <c r="D585" s="146" t="s">
        <v>187</v>
      </c>
      <c r="F585" s="147" t="s">
        <v>4655</v>
      </c>
      <c r="I585" s="148"/>
      <c r="L585" s="34"/>
      <c r="M585" s="149"/>
      <c r="T585" s="55"/>
      <c r="AT585" s="18" t="s">
        <v>187</v>
      </c>
      <c r="AU585" s="18" t="s">
        <v>88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190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88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2" customFormat="1" ht="10.199999999999999">
      <c r="B587" s="150"/>
      <c r="D587" s="151" t="s">
        <v>189</v>
      </c>
      <c r="E587" s="152" t="s">
        <v>32</v>
      </c>
      <c r="F587" s="153" t="s">
        <v>4394</v>
      </c>
      <c r="H587" s="152" t="s">
        <v>32</v>
      </c>
      <c r="I587" s="154"/>
      <c r="L587" s="150"/>
      <c r="M587" s="155"/>
      <c r="T587" s="156"/>
      <c r="AT587" s="152" t="s">
        <v>189</v>
      </c>
      <c r="AU587" s="152" t="s">
        <v>88</v>
      </c>
      <c r="AV587" s="12" t="s">
        <v>86</v>
      </c>
      <c r="AW587" s="12" t="s">
        <v>41</v>
      </c>
      <c r="AX587" s="12" t="s">
        <v>79</v>
      </c>
      <c r="AY587" s="152" t="s">
        <v>178</v>
      </c>
    </row>
    <row r="588" spans="2:65" s="13" customFormat="1" ht="10.199999999999999">
      <c r="B588" s="157"/>
      <c r="D588" s="151" t="s">
        <v>189</v>
      </c>
      <c r="E588" s="158" t="s">
        <v>32</v>
      </c>
      <c r="F588" s="159" t="s">
        <v>4656</v>
      </c>
      <c r="H588" s="160">
        <v>3</v>
      </c>
      <c r="I588" s="161"/>
      <c r="L588" s="157"/>
      <c r="M588" s="162"/>
      <c r="T588" s="163"/>
      <c r="AT588" s="158" t="s">
        <v>189</v>
      </c>
      <c r="AU588" s="158" t="s">
        <v>88</v>
      </c>
      <c r="AV588" s="13" t="s">
        <v>88</v>
      </c>
      <c r="AW588" s="13" t="s">
        <v>41</v>
      </c>
      <c r="AX588" s="13" t="s">
        <v>79</v>
      </c>
      <c r="AY588" s="158" t="s">
        <v>178</v>
      </c>
    </row>
    <row r="589" spans="2:65" s="14" customFormat="1" ht="10.199999999999999">
      <c r="B589" s="164"/>
      <c r="D589" s="151" t="s">
        <v>189</v>
      </c>
      <c r="E589" s="165" t="s">
        <v>32</v>
      </c>
      <c r="F589" s="166" t="s">
        <v>192</v>
      </c>
      <c r="H589" s="167">
        <v>3</v>
      </c>
      <c r="I589" s="168"/>
      <c r="L589" s="164"/>
      <c r="M589" s="169"/>
      <c r="T589" s="170"/>
      <c r="AT589" s="165" t="s">
        <v>189</v>
      </c>
      <c r="AU589" s="165" t="s">
        <v>88</v>
      </c>
      <c r="AV589" s="14" t="s">
        <v>185</v>
      </c>
      <c r="AW589" s="14" t="s">
        <v>41</v>
      </c>
      <c r="AX589" s="14" t="s">
        <v>86</v>
      </c>
      <c r="AY589" s="165" t="s">
        <v>178</v>
      </c>
    </row>
    <row r="590" spans="2:65" s="1" customFormat="1" ht="24.15" customHeight="1">
      <c r="B590" s="34"/>
      <c r="C590" s="171" t="s">
        <v>563</v>
      </c>
      <c r="D590" s="171" t="s">
        <v>398</v>
      </c>
      <c r="E590" s="172" t="s">
        <v>4657</v>
      </c>
      <c r="F590" s="173" t="s">
        <v>4658</v>
      </c>
      <c r="G590" s="174" t="s">
        <v>219</v>
      </c>
      <c r="H590" s="175">
        <v>3</v>
      </c>
      <c r="I590" s="176"/>
      <c r="J590" s="177">
        <f>ROUND(I590*H590,2)</f>
        <v>0</v>
      </c>
      <c r="K590" s="173" t="s">
        <v>184</v>
      </c>
      <c r="L590" s="178"/>
      <c r="M590" s="179" t="s">
        <v>32</v>
      </c>
      <c r="N590" s="180" t="s">
        <v>50</v>
      </c>
      <c r="P590" s="142">
        <f>O590*H590</f>
        <v>0</v>
      </c>
      <c r="Q590" s="142">
        <v>2.7399999999999998E-3</v>
      </c>
      <c r="R590" s="142">
        <f>Q590*H590</f>
        <v>8.2199999999999999E-3</v>
      </c>
      <c r="S590" s="142">
        <v>0</v>
      </c>
      <c r="T590" s="143">
        <f>S590*H590</f>
        <v>0</v>
      </c>
      <c r="AR590" s="144" t="s">
        <v>241</v>
      </c>
      <c r="AT590" s="144" t="s">
        <v>398</v>
      </c>
      <c r="AU590" s="144" t="s">
        <v>88</v>
      </c>
      <c r="AY590" s="18" t="s">
        <v>178</v>
      </c>
      <c r="BE590" s="145">
        <f>IF(N590="základní",J590,0)</f>
        <v>0</v>
      </c>
      <c r="BF590" s="145">
        <f>IF(N590="snížená",J590,0)</f>
        <v>0</v>
      </c>
      <c r="BG590" s="145">
        <f>IF(N590="zákl. přenesená",J590,0)</f>
        <v>0</v>
      </c>
      <c r="BH590" s="145">
        <f>IF(N590="sníž. přenesená",J590,0)</f>
        <v>0</v>
      </c>
      <c r="BI590" s="145">
        <f>IF(N590="nulová",J590,0)</f>
        <v>0</v>
      </c>
      <c r="BJ590" s="18" t="s">
        <v>86</v>
      </c>
      <c r="BK590" s="145">
        <f>ROUND(I590*H590,2)</f>
        <v>0</v>
      </c>
      <c r="BL590" s="18" t="s">
        <v>185</v>
      </c>
      <c r="BM590" s="144" t="s">
        <v>4659</v>
      </c>
    </row>
    <row r="591" spans="2:65" s="1" customFormat="1" ht="21.75" customHeight="1">
      <c r="B591" s="34"/>
      <c r="C591" s="171" t="s">
        <v>570</v>
      </c>
      <c r="D591" s="171" t="s">
        <v>398</v>
      </c>
      <c r="E591" s="172" t="s">
        <v>4660</v>
      </c>
      <c r="F591" s="173" t="s">
        <v>4661</v>
      </c>
      <c r="G591" s="174" t="s">
        <v>219</v>
      </c>
      <c r="H591" s="175">
        <v>3</v>
      </c>
      <c r="I591" s="176"/>
      <c r="J591" s="177">
        <f>ROUND(I591*H591,2)</f>
        <v>0</v>
      </c>
      <c r="K591" s="173" t="s">
        <v>184</v>
      </c>
      <c r="L591" s="178"/>
      <c r="M591" s="179" t="s">
        <v>32</v>
      </c>
      <c r="N591" s="180" t="s">
        <v>50</v>
      </c>
      <c r="P591" s="142">
        <f>O591*H591</f>
        <v>0</v>
      </c>
      <c r="Q591" s="142">
        <v>3.5000000000000001E-3</v>
      </c>
      <c r="R591" s="142">
        <f>Q591*H591</f>
        <v>1.0500000000000001E-2</v>
      </c>
      <c r="S591" s="142">
        <v>0</v>
      </c>
      <c r="T591" s="143">
        <f>S591*H591</f>
        <v>0</v>
      </c>
      <c r="AR591" s="144" t="s">
        <v>241</v>
      </c>
      <c r="AT591" s="144" t="s">
        <v>398</v>
      </c>
      <c r="AU591" s="144" t="s">
        <v>88</v>
      </c>
      <c r="AY591" s="18" t="s">
        <v>178</v>
      </c>
      <c r="BE591" s="145">
        <f>IF(N591="základní",J591,0)</f>
        <v>0</v>
      </c>
      <c r="BF591" s="145">
        <f>IF(N591="snížená",J591,0)</f>
        <v>0</v>
      </c>
      <c r="BG591" s="145">
        <f>IF(N591="zákl. přenesená",J591,0)</f>
        <v>0</v>
      </c>
      <c r="BH591" s="145">
        <f>IF(N591="sníž. přenesená",J591,0)</f>
        <v>0</v>
      </c>
      <c r="BI591" s="145">
        <f>IF(N591="nulová",J591,0)</f>
        <v>0</v>
      </c>
      <c r="BJ591" s="18" t="s">
        <v>86</v>
      </c>
      <c r="BK591" s="145">
        <f>ROUND(I591*H591,2)</f>
        <v>0</v>
      </c>
      <c r="BL591" s="18" t="s">
        <v>185</v>
      </c>
      <c r="BM591" s="144" t="s">
        <v>4662</v>
      </c>
    </row>
    <row r="592" spans="2:65" s="1" customFormat="1" ht="49.05" customHeight="1">
      <c r="B592" s="34"/>
      <c r="C592" s="133" t="s">
        <v>576</v>
      </c>
      <c r="D592" s="133" t="s">
        <v>180</v>
      </c>
      <c r="E592" s="134" t="s">
        <v>4663</v>
      </c>
      <c r="F592" s="135" t="s">
        <v>4664</v>
      </c>
      <c r="G592" s="136" t="s">
        <v>219</v>
      </c>
      <c r="H592" s="137">
        <v>3</v>
      </c>
      <c r="I592" s="138"/>
      <c r="J592" s="139">
        <f>ROUND(I592*H592,2)</f>
        <v>0</v>
      </c>
      <c r="K592" s="135" t="s">
        <v>184</v>
      </c>
      <c r="L592" s="34"/>
      <c r="M592" s="140" t="s">
        <v>32</v>
      </c>
      <c r="N592" s="141" t="s">
        <v>50</v>
      </c>
      <c r="P592" s="142">
        <f>O592*H592</f>
        <v>0</v>
      </c>
      <c r="Q592" s="142">
        <v>0</v>
      </c>
      <c r="R592" s="142">
        <f>Q592*H592</f>
        <v>0</v>
      </c>
      <c r="S592" s="142">
        <v>0</v>
      </c>
      <c r="T592" s="143">
        <f>S592*H592</f>
        <v>0</v>
      </c>
      <c r="AR592" s="144" t="s">
        <v>185</v>
      </c>
      <c r="AT592" s="144" t="s">
        <v>180</v>
      </c>
      <c r="AU592" s="144" t="s">
        <v>88</v>
      </c>
      <c r="AY592" s="18" t="s">
        <v>178</v>
      </c>
      <c r="BE592" s="145">
        <f>IF(N592="základní",J592,0)</f>
        <v>0</v>
      </c>
      <c r="BF592" s="145">
        <f>IF(N592="snížená",J592,0)</f>
        <v>0</v>
      </c>
      <c r="BG592" s="145">
        <f>IF(N592="zákl. přenesená",J592,0)</f>
        <v>0</v>
      </c>
      <c r="BH592" s="145">
        <f>IF(N592="sníž. přenesená",J592,0)</f>
        <v>0</v>
      </c>
      <c r="BI592" s="145">
        <f>IF(N592="nulová",J592,0)</f>
        <v>0</v>
      </c>
      <c r="BJ592" s="18" t="s">
        <v>86</v>
      </c>
      <c r="BK592" s="145">
        <f>ROUND(I592*H592,2)</f>
        <v>0</v>
      </c>
      <c r="BL592" s="18" t="s">
        <v>185</v>
      </c>
      <c r="BM592" s="144" t="s">
        <v>4665</v>
      </c>
    </row>
    <row r="593" spans="2:65" s="1" customFormat="1" ht="10.199999999999999">
      <c r="B593" s="34"/>
      <c r="D593" s="146" t="s">
        <v>187</v>
      </c>
      <c r="F593" s="147" t="s">
        <v>4666</v>
      </c>
      <c r="I593" s="148"/>
      <c r="L593" s="34"/>
      <c r="M593" s="149"/>
      <c r="T593" s="55"/>
      <c r="AT593" s="18" t="s">
        <v>187</v>
      </c>
      <c r="AU593" s="18" t="s">
        <v>88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190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88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4394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88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3" customFormat="1" ht="10.199999999999999">
      <c r="B596" s="157"/>
      <c r="D596" s="151" t="s">
        <v>189</v>
      </c>
      <c r="E596" s="158" t="s">
        <v>32</v>
      </c>
      <c r="F596" s="159" t="s">
        <v>4667</v>
      </c>
      <c r="H596" s="160">
        <v>3</v>
      </c>
      <c r="I596" s="161"/>
      <c r="L596" s="157"/>
      <c r="M596" s="162"/>
      <c r="T596" s="163"/>
      <c r="AT596" s="158" t="s">
        <v>189</v>
      </c>
      <c r="AU596" s="158" t="s">
        <v>88</v>
      </c>
      <c r="AV596" s="13" t="s">
        <v>88</v>
      </c>
      <c r="AW596" s="13" t="s">
        <v>41</v>
      </c>
      <c r="AX596" s="13" t="s">
        <v>79</v>
      </c>
      <c r="AY596" s="158" t="s">
        <v>178</v>
      </c>
    </row>
    <row r="597" spans="2:65" s="14" customFormat="1" ht="10.199999999999999">
      <c r="B597" s="164"/>
      <c r="D597" s="151" t="s">
        <v>189</v>
      </c>
      <c r="E597" s="165" t="s">
        <v>32</v>
      </c>
      <c r="F597" s="166" t="s">
        <v>192</v>
      </c>
      <c r="H597" s="167">
        <v>3</v>
      </c>
      <c r="I597" s="168"/>
      <c r="L597" s="164"/>
      <c r="M597" s="169"/>
      <c r="T597" s="170"/>
      <c r="AT597" s="165" t="s">
        <v>189</v>
      </c>
      <c r="AU597" s="165" t="s">
        <v>88</v>
      </c>
      <c r="AV597" s="14" t="s">
        <v>185</v>
      </c>
      <c r="AW597" s="14" t="s">
        <v>41</v>
      </c>
      <c r="AX597" s="14" t="s">
        <v>86</v>
      </c>
      <c r="AY597" s="165" t="s">
        <v>178</v>
      </c>
    </row>
    <row r="598" spans="2:65" s="1" customFormat="1" ht="24.15" customHeight="1">
      <c r="B598" s="34"/>
      <c r="C598" s="171" t="s">
        <v>582</v>
      </c>
      <c r="D598" s="171" t="s">
        <v>398</v>
      </c>
      <c r="E598" s="172" t="s">
        <v>4668</v>
      </c>
      <c r="F598" s="173" t="s">
        <v>4669</v>
      </c>
      <c r="G598" s="174" t="s">
        <v>219</v>
      </c>
      <c r="H598" s="175">
        <v>3</v>
      </c>
      <c r="I598" s="176"/>
      <c r="J598" s="177">
        <f>ROUND(I598*H598,2)</f>
        <v>0</v>
      </c>
      <c r="K598" s="173" t="s">
        <v>184</v>
      </c>
      <c r="L598" s="178"/>
      <c r="M598" s="179" t="s">
        <v>32</v>
      </c>
      <c r="N598" s="180" t="s">
        <v>50</v>
      </c>
      <c r="P598" s="142">
        <f>O598*H598</f>
        <v>0</v>
      </c>
      <c r="Q598" s="142">
        <v>2.8300000000000001E-3</v>
      </c>
      <c r="R598" s="142">
        <f>Q598*H598</f>
        <v>8.490000000000001E-3</v>
      </c>
      <c r="S598" s="142">
        <v>0</v>
      </c>
      <c r="T598" s="143">
        <f>S598*H598</f>
        <v>0</v>
      </c>
      <c r="AR598" s="144" t="s">
        <v>241</v>
      </c>
      <c r="AT598" s="144" t="s">
        <v>398</v>
      </c>
      <c r="AU598" s="144" t="s">
        <v>88</v>
      </c>
      <c r="AY598" s="18" t="s">
        <v>178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8" t="s">
        <v>86</v>
      </c>
      <c r="BK598" s="145">
        <f>ROUND(I598*H598,2)</f>
        <v>0</v>
      </c>
      <c r="BL598" s="18" t="s">
        <v>185</v>
      </c>
      <c r="BM598" s="144" t="s">
        <v>4670</v>
      </c>
    </row>
    <row r="599" spans="2:65" s="1" customFormat="1" ht="21.75" customHeight="1">
      <c r="B599" s="34"/>
      <c r="C599" s="171" t="s">
        <v>587</v>
      </c>
      <c r="D599" s="171" t="s">
        <v>398</v>
      </c>
      <c r="E599" s="172" t="s">
        <v>4660</v>
      </c>
      <c r="F599" s="173" t="s">
        <v>4661</v>
      </c>
      <c r="G599" s="174" t="s">
        <v>219</v>
      </c>
      <c r="H599" s="175">
        <v>3</v>
      </c>
      <c r="I599" s="176"/>
      <c r="J599" s="177">
        <f>ROUND(I599*H599,2)</f>
        <v>0</v>
      </c>
      <c r="K599" s="173" t="s">
        <v>184</v>
      </c>
      <c r="L599" s="178"/>
      <c r="M599" s="179" t="s">
        <v>32</v>
      </c>
      <c r="N599" s="180" t="s">
        <v>50</v>
      </c>
      <c r="P599" s="142">
        <f>O599*H599</f>
        <v>0</v>
      </c>
      <c r="Q599" s="142">
        <v>3.5000000000000001E-3</v>
      </c>
      <c r="R599" s="142">
        <f>Q599*H599</f>
        <v>1.0500000000000001E-2</v>
      </c>
      <c r="S599" s="142">
        <v>0</v>
      </c>
      <c r="T599" s="143">
        <f>S599*H599</f>
        <v>0</v>
      </c>
      <c r="AR599" s="144" t="s">
        <v>241</v>
      </c>
      <c r="AT599" s="144" t="s">
        <v>398</v>
      </c>
      <c r="AU599" s="144" t="s">
        <v>88</v>
      </c>
      <c r="AY599" s="18" t="s">
        <v>178</v>
      </c>
      <c r="BE599" s="145">
        <f>IF(N599="základní",J599,0)</f>
        <v>0</v>
      </c>
      <c r="BF599" s="145">
        <f>IF(N599="snížená",J599,0)</f>
        <v>0</v>
      </c>
      <c r="BG599" s="145">
        <f>IF(N599="zákl. přenesená",J599,0)</f>
        <v>0</v>
      </c>
      <c r="BH599" s="145">
        <f>IF(N599="sníž. přenesená",J599,0)</f>
        <v>0</v>
      </c>
      <c r="BI599" s="145">
        <f>IF(N599="nulová",J599,0)</f>
        <v>0</v>
      </c>
      <c r="BJ599" s="18" t="s">
        <v>86</v>
      </c>
      <c r="BK599" s="145">
        <f>ROUND(I599*H599,2)</f>
        <v>0</v>
      </c>
      <c r="BL599" s="18" t="s">
        <v>185</v>
      </c>
      <c r="BM599" s="144" t="s">
        <v>4671</v>
      </c>
    </row>
    <row r="600" spans="2:65" s="1" customFormat="1" ht="44.25" customHeight="1">
      <c r="B600" s="34"/>
      <c r="C600" s="133" t="s">
        <v>592</v>
      </c>
      <c r="D600" s="133" t="s">
        <v>180</v>
      </c>
      <c r="E600" s="134" t="s">
        <v>4672</v>
      </c>
      <c r="F600" s="135" t="s">
        <v>4673</v>
      </c>
      <c r="G600" s="136" t="s">
        <v>219</v>
      </c>
      <c r="H600" s="137">
        <v>8</v>
      </c>
      <c r="I600" s="138"/>
      <c r="J600" s="139">
        <f>ROUND(I600*H600,2)</f>
        <v>0</v>
      </c>
      <c r="K600" s="135" t="s">
        <v>184</v>
      </c>
      <c r="L600" s="34"/>
      <c r="M600" s="140" t="s">
        <v>32</v>
      </c>
      <c r="N600" s="141" t="s">
        <v>50</v>
      </c>
      <c r="P600" s="142">
        <f>O600*H600</f>
        <v>0</v>
      </c>
      <c r="Q600" s="142">
        <v>7.2000000000000005E-4</v>
      </c>
      <c r="R600" s="142">
        <f>Q600*H600</f>
        <v>5.7600000000000004E-3</v>
      </c>
      <c r="S600" s="142">
        <v>0</v>
      </c>
      <c r="T600" s="143">
        <f>S600*H600</f>
        <v>0</v>
      </c>
      <c r="AR600" s="144" t="s">
        <v>185</v>
      </c>
      <c r="AT600" s="144" t="s">
        <v>180</v>
      </c>
      <c r="AU600" s="144" t="s">
        <v>88</v>
      </c>
      <c r="AY600" s="18" t="s">
        <v>178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86</v>
      </c>
      <c r="BK600" s="145">
        <f>ROUND(I600*H600,2)</f>
        <v>0</v>
      </c>
      <c r="BL600" s="18" t="s">
        <v>185</v>
      </c>
      <c r="BM600" s="144" t="s">
        <v>4674</v>
      </c>
    </row>
    <row r="601" spans="2:65" s="1" customFormat="1" ht="10.199999999999999">
      <c r="B601" s="34"/>
      <c r="D601" s="146" t="s">
        <v>187</v>
      </c>
      <c r="F601" s="147" t="s">
        <v>4675</v>
      </c>
      <c r="I601" s="148"/>
      <c r="L601" s="34"/>
      <c r="M601" s="149"/>
      <c r="T601" s="55"/>
      <c r="AT601" s="18" t="s">
        <v>187</v>
      </c>
      <c r="AU601" s="18" t="s">
        <v>88</v>
      </c>
    </row>
    <row r="602" spans="2:65" s="12" customFormat="1" ht="10.199999999999999">
      <c r="B602" s="150"/>
      <c r="D602" s="151" t="s">
        <v>189</v>
      </c>
      <c r="E602" s="152" t="s">
        <v>32</v>
      </c>
      <c r="F602" s="153" t="s">
        <v>190</v>
      </c>
      <c r="H602" s="152" t="s">
        <v>32</v>
      </c>
      <c r="I602" s="154"/>
      <c r="L602" s="150"/>
      <c r="M602" s="155"/>
      <c r="T602" s="156"/>
      <c r="AT602" s="152" t="s">
        <v>189</v>
      </c>
      <c r="AU602" s="152" t="s">
        <v>88</v>
      </c>
      <c r="AV602" s="12" t="s">
        <v>86</v>
      </c>
      <c r="AW602" s="12" t="s">
        <v>41</v>
      </c>
      <c r="AX602" s="12" t="s">
        <v>79</v>
      </c>
      <c r="AY602" s="152" t="s">
        <v>178</v>
      </c>
    </row>
    <row r="603" spans="2:65" s="12" customFormat="1" ht="10.199999999999999">
      <c r="B603" s="150"/>
      <c r="D603" s="151" t="s">
        <v>189</v>
      </c>
      <c r="E603" s="152" t="s">
        <v>32</v>
      </c>
      <c r="F603" s="153" t="s">
        <v>4394</v>
      </c>
      <c r="H603" s="152" t="s">
        <v>32</v>
      </c>
      <c r="I603" s="154"/>
      <c r="L603" s="150"/>
      <c r="M603" s="155"/>
      <c r="T603" s="156"/>
      <c r="AT603" s="152" t="s">
        <v>189</v>
      </c>
      <c r="AU603" s="152" t="s">
        <v>88</v>
      </c>
      <c r="AV603" s="12" t="s">
        <v>86</v>
      </c>
      <c r="AW603" s="12" t="s">
        <v>41</v>
      </c>
      <c r="AX603" s="12" t="s">
        <v>79</v>
      </c>
      <c r="AY603" s="152" t="s">
        <v>178</v>
      </c>
    </row>
    <row r="604" spans="2:65" s="13" customFormat="1" ht="10.199999999999999">
      <c r="B604" s="157"/>
      <c r="D604" s="151" t="s">
        <v>189</v>
      </c>
      <c r="E604" s="158" t="s">
        <v>32</v>
      </c>
      <c r="F604" s="159" t="s">
        <v>4676</v>
      </c>
      <c r="H604" s="160">
        <v>8</v>
      </c>
      <c r="I604" s="161"/>
      <c r="L604" s="157"/>
      <c r="M604" s="162"/>
      <c r="T604" s="163"/>
      <c r="AT604" s="158" t="s">
        <v>189</v>
      </c>
      <c r="AU604" s="158" t="s">
        <v>88</v>
      </c>
      <c r="AV604" s="13" t="s">
        <v>88</v>
      </c>
      <c r="AW604" s="13" t="s">
        <v>41</v>
      </c>
      <c r="AX604" s="13" t="s">
        <v>79</v>
      </c>
      <c r="AY604" s="158" t="s">
        <v>178</v>
      </c>
    </row>
    <row r="605" spans="2:65" s="14" customFormat="1" ht="10.199999999999999">
      <c r="B605" s="164"/>
      <c r="D605" s="151" t="s">
        <v>189</v>
      </c>
      <c r="E605" s="165" t="s">
        <v>32</v>
      </c>
      <c r="F605" s="166" t="s">
        <v>192</v>
      </c>
      <c r="H605" s="167">
        <v>8</v>
      </c>
      <c r="I605" s="168"/>
      <c r="L605" s="164"/>
      <c r="M605" s="169"/>
      <c r="T605" s="170"/>
      <c r="AT605" s="165" t="s">
        <v>189</v>
      </c>
      <c r="AU605" s="165" t="s">
        <v>88</v>
      </c>
      <c r="AV605" s="14" t="s">
        <v>185</v>
      </c>
      <c r="AW605" s="14" t="s">
        <v>41</v>
      </c>
      <c r="AX605" s="14" t="s">
        <v>86</v>
      </c>
      <c r="AY605" s="165" t="s">
        <v>178</v>
      </c>
    </row>
    <row r="606" spans="2:65" s="1" customFormat="1" ht="24.15" customHeight="1">
      <c r="B606" s="34"/>
      <c r="C606" s="171" t="s">
        <v>596</v>
      </c>
      <c r="D606" s="171" t="s">
        <v>398</v>
      </c>
      <c r="E606" s="172" t="s">
        <v>4677</v>
      </c>
      <c r="F606" s="173" t="s">
        <v>4678</v>
      </c>
      <c r="G606" s="174" t="s">
        <v>219</v>
      </c>
      <c r="H606" s="175">
        <v>8</v>
      </c>
      <c r="I606" s="176"/>
      <c r="J606" s="177">
        <f>ROUND(I606*H606,2)</f>
        <v>0</v>
      </c>
      <c r="K606" s="173" t="s">
        <v>184</v>
      </c>
      <c r="L606" s="178"/>
      <c r="M606" s="179" t="s">
        <v>32</v>
      </c>
      <c r="N606" s="180" t="s">
        <v>50</v>
      </c>
      <c r="P606" s="142">
        <f>O606*H606</f>
        <v>0</v>
      </c>
      <c r="Q606" s="142">
        <v>1.0999999999999999E-2</v>
      </c>
      <c r="R606" s="142">
        <f>Q606*H606</f>
        <v>8.7999999999999995E-2</v>
      </c>
      <c r="S606" s="142">
        <v>0</v>
      </c>
      <c r="T606" s="143">
        <f>S606*H606</f>
        <v>0</v>
      </c>
      <c r="AR606" s="144" t="s">
        <v>241</v>
      </c>
      <c r="AT606" s="144" t="s">
        <v>398</v>
      </c>
      <c r="AU606" s="144" t="s">
        <v>88</v>
      </c>
      <c r="AY606" s="18" t="s">
        <v>178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86</v>
      </c>
      <c r="BK606" s="145">
        <f>ROUND(I606*H606,2)</f>
        <v>0</v>
      </c>
      <c r="BL606" s="18" t="s">
        <v>185</v>
      </c>
      <c r="BM606" s="144" t="s">
        <v>4679</v>
      </c>
    </row>
    <row r="607" spans="2:65" s="1" customFormat="1" ht="21.75" customHeight="1">
      <c r="B607" s="34"/>
      <c r="C607" s="171" t="s">
        <v>602</v>
      </c>
      <c r="D607" s="171" t="s">
        <v>398</v>
      </c>
      <c r="E607" s="172" t="s">
        <v>4660</v>
      </c>
      <c r="F607" s="173" t="s">
        <v>4661</v>
      </c>
      <c r="G607" s="174" t="s">
        <v>219</v>
      </c>
      <c r="H607" s="175">
        <v>8</v>
      </c>
      <c r="I607" s="176"/>
      <c r="J607" s="177">
        <f>ROUND(I607*H607,2)</f>
        <v>0</v>
      </c>
      <c r="K607" s="173" t="s">
        <v>184</v>
      </c>
      <c r="L607" s="178"/>
      <c r="M607" s="179" t="s">
        <v>32</v>
      </c>
      <c r="N607" s="180" t="s">
        <v>50</v>
      </c>
      <c r="P607" s="142">
        <f>O607*H607</f>
        <v>0</v>
      </c>
      <c r="Q607" s="142">
        <v>3.5000000000000001E-3</v>
      </c>
      <c r="R607" s="142">
        <f>Q607*H607</f>
        <v>2.8000000000000001E-2</v>
      </c>
      <c r="S607" s="142">
        <v>0</v>
      </c>
      <c r="T607" s="143">
        <f>S607*H607</f>
        <v>0</v>
      </c>
      <c r="AR607" s="144" t="s">
        <v>241</v>
      </c>
      <c r="AT607" s="144" t="s">
        <v>398</v>
      </c>
      <c r="AU607" s="144" t="s">
        <v>88</v>
      </c>
      <c r="AY607" s="18" t="s">
        <v>178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8" t="s">
        <v>86</v>
      </c>
      <c r="BK607" s="145">
        <f>ROUND(I607*H607,2)</f>
        <v>0</v>
      </c>
      <c r="BL607" s="18" t="s">
        <v>185</v>
      </c>
      <c r="BM607" s="144" t="s">
        <v>4680</v>
      </c>
    </row>
    <row r="608" spans="2:65" s="1" customFormat="1" ht="16.5" customHeight="1">
      <c r="B608" s="34"/>
      <c r="C608" s="133" t="s">
        <v>607</v>
      </c>
      <c r="D608" s="133" t="s">
        <v>180</v>
      </c>
      <c r="E608" s="134" t="s">
        <v>4681</v>
      </c>
      <c r="F608" s="135" t="s">
        <v>4682</v>
      </c>
      <c r="G608" s="136" t="s">
        <v>202</v>
      </c>
      <c r="H608" s="137">
        <v>92.2</v>
      </c>
      <c r="I608" s="138"/>
      <c r="J608" s="139">
        <f>ROUND(I608*H608,2)</f>
        <v>0</v>
      </c>
      <c r="K608" s="135" t="s">
        <v>184</v>
      </c>
      <c r="L608" s="34"/>
      <c r="M608" s="140" t="s">
        <v>32</v>
      </c>
      <c r="N608" s="141" t="s">
        <v>50</v>
      </c>
      <c r="P608" s="142">
        <f>O608*H608</f>
        <v>0</v>
      </c>
      <c r="Q608" s="142">
        <v>0</v>
      </c>
      <c r="R608" s="142">
        <f>Q608*H608</f>
        <v>0</v>
      </c>
      <c r="S608" s="142">
        <v>0</v>
      </c>
      <c r="T608" s="143">
        <f>S608*H608</f>
        <v>0</v>
      </c>
      <c r="AR608" s="144" t="s">
        <v>185</v>
      </c>
      <c r="AT608" s="144" t="s">
        <v>180</v>
      </c>
      <c r="AU608" s="144" t="s">
        <v>88</v>
      </c>
      <c r="AY608" s="18" t="s">
        <v>178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8" t="s">
        <v>86</v>
      </c>
      <c r="BK608" s="145">
        <f>ROUND(I608*H608,2)</f>
        <v>0</v>
      </c>
      <c r="BL608" s="18" t="s">
        <v>185</v>
      </c>
      <c r="BM608" s="144" t="s">
        <v>4683</v>
      </c>
    </row>
    <row r="609" spans="2:51" s="1" customFormat="1" ht="10.199999999999999">
      <c r="B609" s="34"/>
      <c r="D609" s="146" t="s">
        <v>187</v>
      </c>
      <c r="F609" s="147" t="s">
        <v>4684</v>
      </c>
      <c r="I609" s="148"/>
      <c r="L609" s="34"/>
      <c r="M609" s="149"/>
      <c r="T609" s="55"/>
      <c r="AT609" s="18" t="s">
        <v>187</v>
      </c>
      <c r="AU609" s="18" t="s">
        <v>88</v>
      </c>
    </row>
    <row r="610" spans="2:51" s="12" customFormat="1" ht="10.199999999999999">
      <c r="B610" s="150"/>
      <c r="D610" s="151" t="s">
        <v>189</v>
      </c>
      <c r="E610" s="152" t="s">
        <v>32</v>
      </c>
      <c r="F610" s="153" t="s">
        <v>190</v>
      </c>
      <c r="H610" s="152" t="s">
        <v>32</v>
      </c>
      <c r="I610" s="154"/>
      <c r="L610" s="150"/>
      <c r="M610" s="155"/>
      <c r="T610" s="156"/>
      <c r="AT610" s="152" t="s">
        <v>189</v>
      </c>
      <c r="AU610" s="152" t="s">
        <v>88</v>
      </c>
      <c r="AV610" s="12" t="s">
        <v>86</v>
      </c>
      <c r="AW610" s="12" t="s">
        <v>41</v>
      </c>
      <c r="AX610" s="12" t="s">
        <v>79</v>
      </c>
      <c r="AY610" s="152" t="s">
        <v>178</v>
      </c>
    </row>
    <row r="611" spans="2:51" s="12" customFormat="1" ht="10.199999999999999">
      <c r="B611" s="150"/>
      <c r="D611" s="151" t="s">
        <v>189</v>
      </c>
      <c r="E611" s="152" t="s">
        <v>32</v>
      </c>
      <c r="F611" s="153" t="s">
        <v>4394</v>
      </c>
      <c r="H611" s="152" t="s">
        <v>32</v>
      </c>
      <c r="I611" s="154"/>
      <c r="L611" s="150"/>
      <c r="M611" s="155"/>
      <c r="T611" s="156"/>
      <c r="AT611" s="152" t="s">
        <v>189</v>
      </c>
      <c r="AU611" s="152" t="s">
        <v>88</v>
      </c>
      <c r="AV611" s="12" t="s">
        <v>86</v>
      </c>
      <c r="AW611" s="12" t="s">
        <v>41</v>
      </c>
      <c r="AX611" s="12" t="s">
        <v>79</v>
      </c>
      <c r="AY611" s="152" t="s">
        <v>178</v>
      </c>
    </row>
    <row r="612" spans="2:51" s="12" customFormat="1" ht="10.199999999999999">
      <c r="B612" s="150"/>
      <c r="D612" s="151" t="s">
        <v>189</v>
      </c>
      <c r="E612" s="152" t="s">
        <v>32</v>
      </c>
      <c r="F612" s="153" t="s">
        <v>4435</v>
      </c>
      <c r="H612" s="152" t="s">
        <v>32</v>
      </c>
      <c r="I612" s="154"/>
      <c r="L612" s="150"/>
      <c r="M612" s="155"/>
      <c r="T612" s="156"/>
      <c r="AT612" s="152" t="s">
        <v>189</v>
      </c>
      <c r="AU612" s="152" t="s">
        <v>88</v>
      </c>
      <c r="AV612" s="12" t="s">
        <v>86</v>
      </c>
      <c r="AW612" s="12" t="s">
        <v>41</v>
      </c>
      <c r="AX612" s="12" t="s">
        <v>79</v>
      </c>
      <c r="AY612" s="152" t="s">
        <v>178</v>
      </c>
    </row>
    <row r="613" spans="2:51" s="13" customFormat="1" ht="10.199999999999999">
      <c r="B613" s="157"/>
      <c r="D613" s="151" t="s">
        <v>189</v>
      </c>
      <c r="E613" s="158" t="s">
        <v>32</v>
      </c>
      <c r="F613" s="159" t="s">
        <v>4584</v>
      </c>
      <c r="H613" s="160">
        <v>25.4</v>
      </c>
      <c r="I613" s="161"/>
      <c r="L613" s="157"/>
      <c r="M613" s="162"/>
      <c r="T613" s="163"/>
      <c r="AT613" s="158" t="s">
        <v>189</v>
      </c>
      <c r="AU613" s="158" t="s">
        <v>88</v>
      </c>
      <c r="AV613" s="13" t="s">
        <v>88</v>
      </c>
      <c r="AW613" s="13" t="s">
        <v>41</v>
      </c>
      <c r="AX613" s="13" t="s">
        <v>79</v>
      </c>
      <c r="AY613" s="158" t="s">
        <v>178</v>
      </c>
    </row>
    <row r="614" spans="2:51" s="15" customFormat="1" ht="10.199999999999999">
      <c r="B614" s="181"/>
      <c r="D614" s="151" t="s">
        <v>189</v>
      </c>
      <c r="E614" s="182" t="s">
        <v>32</v>
      </c>
      <c r="F614" s="183" t="s">
        <v>4585</v>
      </c>
      <c r="H614" s="184">
        <v>25.4</v>
      </c>
      <c r="I614" s="185"/>
      <c r="L614" s="181"/>
      <c r="M614" s="186"/>
      <c r="T614" s="187"/>
      <c r="AT614" s="182" t="s">
        <v>189</v>
      </c>
      <c r="AU614" s="182" t="s">
        <v>88</v>
      </c>
      <c r="AV614" s="15" t="s">
        <v>199</v>
      </c>
      <c r="AW614" s="15" t="s">
        <v>41</v>
      </c>
      <c r="AX614" s="15" t="s">
        <v>79</v>
      </c>
      <c r="AY614" s="182" t="s">
        <v>178</v>
      </c>
    </row>
    <row r="615" spans="2:51" s="12" customFormat="1" ht="10.199999999999999">
      <c r="B615" s="150"/>
      <c r="D615" s="151" t="s">
        <v>189</v>
      </c>
      <c r="E615" s="152" t="s">
        <v>32</v>
      </c>
      <c r="F615" s="153" t="s">
        <v>1320</v>
      </c>
      <c r="H615" s="152" t="s">
        <v>32</v>
      </c>
      <c r="I615" s="154"/>
      <c r="L615" s="150"/>
      <c r="M615" s="155"/>
      <c r="T615" s="156"/>
      <c r="AT615" s="152" t="s">
        <v>189</v>
      </c>
      <c r="AU615" s="152" t="s">
        <v>88</v>
      </c>
      <c r="AV615" s="12" t="s">
        <v>86</v>
      </c>
      <c r="AW615" s="12" t="s">
        <v>41</v>
      </c>
      <c r="AX615" s="12" t="s">
        <v>79</v>
      </c>
      <c r="AY615" s="152" t="s">
        <v>178</v>
      </c>
    </row>
    <row r="616" spans="2:51" s="13" customFormat="1" ht="10.199999999999999">
      <c r="B616" s="157"/>
      <c r="D616" s="151" t="s">
        <v>189</v>
      </c>
      <c r="E616" s="158" t="s">
        <v>32</v>
      </c>
      <c r="F616" s="159" t="s">
        <v>4586</v>
      </c>
      <c r="H616" s="160">
        <v>41.2</v>
      </c>
      <c r="I616" s="161"/>
      <c r="L616" s="157"/>
      <c r="M616" s="162"/>
      <c r="T616" s="163"/>
      <c r="AT616" s="158" t="s">
        <v>189</v>
      </c>
      <c r="AU616" s="158" t="s">
        <v>88</v>
      </c>
      <c r="AV616" s="13" t="s">
        <v>88</v>
      </c>
      <c r="AW616" s="13" t="s">
        <v>41</v>
      </c>
      <c r="AX616" s="13" t="s">
        <v>79</v>
      </c>
      <c r="AY616" s="158" t="s">
        <v>178</v>
      </c>
    </row>
    <row r="617" spans="2:51" s="15" customFormat="1" ht="10.199999999999999">
      <c r="B617" s="181"/>
      <c r="D617" s="151" t="s">
        <v>189</v>
      </c>
      <c r="E617" s="182" t="s">
        <v>32</v>
      </c>
      <c r="F617" s="183" t="s">
        <v>4587</v>
      </c>
      <c r="H617" s="184">
        <v>41.2</v>
      </c>
      <c r="I617" s="185"/>
      <c r="L617" s="181"/>
      <c r="M617" s="186"/>
      <c r="T617" s="187"/>
      <c r="AT617" s="182" t="s">
        <v>189</v>
      </c>
      <c r="AU617" s="182" t="s">
        <v>88</v>
      </c>
      <c r="AV617" s="15" t="s">
        <v>199</v>
      </c>
      <c r="AW617" s="15" t="s">
        <v>41</v>
      </c>
      <c r="AX617" s="15" t="s">
        <v>79</v>
      </c>
      <c r="AY617" s="182" t="s">
        <v>178</v>
      </c>
    </row>
    <row r="618" spans="2:51" s="12" customFormat="1" ht="10.199999999999999">
      <c r="B618" s="150"/>
      <c r="D618" s="151" t="s">
        <v>189</v>
      </c>
      <c r="E618" s="152" t="s">
        <v>32</v>
      </c>
      <c r="F618" s="153" t="s">
        <v>4422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88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51" s="13" customFormat="1" ht="10.199999999999999">
      <c r="B619" s="157"/>
      <c r="D619" s="151" t="s">
        <v>189</v>
      </c>
      <c r="E619" s="158" t="s">
        <v>32</v>
      </c>
      <c r="F619" s="159" t="s">
        <v>4588</v>
      </c>
      <c r="H619" s="160">
        <v>6.2</v>
      </c>
      <c r="I619" s="161"/>
      <c r="L619" s="157"/>
      <c r="M619" s="162"/>
      <c r="T619" s="163"/>
      <c r="AT619" s="158" t="s">
        <v>189</v>
      </c>
      <c r="AU619" s="158" t="s">
        <v>88</v>
      </c>
      <c r="AV619" s="13" t="s">
        <v>88</v>
      </c>
      <c r="AW619" s="13" t="s">
        <v>41</v>
      </c>
      <c r="AX619" s="13" t="s">
        <v>79</v>
      </c>
      <c r="AY619" s="158" t="s">
        <v>178</v>
      </c>
    </row>
    <row r="620" spans="2:51" s="15" customFormat="1" ht="10.199999999999999">
      <c r="B620" s="181"/>
      <c r="D620" s="151" t="s">
        <v>189</v>
      </c>
      <c r="E620" s="182" t="s">
        <v>32</v>
      </c>
      <c r="F620" s="183" t="s">
        <v>4589</v>
      </c>
      <c r="H620" s="184">
        <v>6.2</v>
      </c>
      <c r="I620" s="185"/>
      <c r="L620" s="181"/>
      <c r="M620" s="186"/>
      <c r="T620" s="187"/>
      <c r="AT620" s="182" t="s">
        <v>189</v>
      </c>
      <c r="AU620" s="182" t="s">
        <v>88</v>
      </c>
      <c r="AV620" s="15" t="s">
        <v>199</v>
      </c>
      <c r="AW620" s="15" t="s">
        <v>41</v>
      </c>
      <c r="AX620" s="15" t="s">
        <v>79</v>
      </c>
      <c r="AY620" s="182" t="s">
        <v>178</v>
      </c>
    </row>
    <row r="621" spans="2:51" s="12" customFormat="1" ht="10.199999999999999">
      <c r="B621" s="150"/>
      <c r="D621" s="151" t="s">
        <v>189</v>
      </c>
      <c r="E621" s="152" t="s">
        <v>32</v>
      </c>
      <c r="F621" s="153" t="s">
        <v>4448</v>
      </c>
      <c r="H621" s="152" t="s">
        <v>32</v>
      </c>
      <c r="I621" s="154"/>
      <c r="L621" s="150"/>
      <c r="M621" s="155"/>
      <c r="T621" s="156"/>
      <c r="AT621" s="152" t="s">
        <v>189</v>
      </c>
      <c r="AU621" s="152" t="s">
        <v>88</v>
      </c>
      <c r="AV621" s="12" t="s">
        <v>86</v>
      </c>
      <c r="AW621" s="12" t="s">
        <v>41</v>
      </c>
      <c r="AX621" s="12" t="s">
        <v>79</v>
      </c>
      <c r="AY621" s="152" t="s">
        <v>178</v>
      </c>
    </row>
    <row r="622" spans="2:51" s="13" customFormat="1" ht="10.199999999999999">
      <c r="B622" s="157"/>
      <c r="D622" s="151" t="s">
        <v>189</v>
      </c>
      <c r="E622" s="158" t="s">
        <v>32</v>
      </c>
      <c r="F622" s="159" t="s">
        <v>4590</v>
      </c>
      <c r="H622" s="160">
        <v>4.0999999999999996</v>
      </c>
      <c r="I622" s="161"/>
      <c r="L622" s="157"/>
      <c r="M622" s="162"/>
      <c r="T622" s="163"/>
      <c r="AT622" s="158" t="s">
        <v>189</v>
      </c>
      <c r="AU622" s="158" t="s">
        <v>88</v>
      </c>
      <c r="AV622" s="13" t="s">
        <v>88</v>
      </c>
      <c r="AW622" s="13" t="s">
        <v>41</v>
      </c>
      <c r="AX622" s="13" t="s">
        <v>79</v>
      </c>
      <c r="AY622" s="158" t="s">
        <v>178</v>
      </c>
    </row>
    <row r="623" spans="2:51" s="15" customFormat="1" ht="10.199999999999999">
      <c r="B623" s="181"/>
      <c r="D623" s="151" t="s">
        <v>189</v>
      </c>
      <c r="E623" s="182" t="s">
        <v>32</v>
      </c>
      <c r="F623" s="183" t="s">
        <v>4591</v>
      </c>
      <c r="H623" s="184">
        <v>4.0999999999999996</v>
      </c>
      <c r="I623" s="185"/>
      <c r="L623" s="181"/>
      <c r="M623" s="186"/>
      <c r="T623" s="187"/>
      <c r="AT623" s="182" t="s">
        <v>189</v>
      </c>
      <c r="AU623" s="182" t="s">
        <v>88</v>
      </c>
      <c r="AV623" s="15" t="s">
        <v>199</v>
      </c>
      <c r="AW623" s="15" t="s">
        <v>41</v>
      </c>
      <c r="AX623" s="15" t="s">
        <v>79</v>
      </c>
      <c r="AY623" s="182" t="s">
        <v>178</v>
      </c>
    </row>
    <row r="624" spans="2:51" s="12" customFormat="1" ht="10.199999999999999">
      <c r="B624" s="150"/>
      <c r="D624" s="151" t="s">
        <v>189</v>
      </c>
      <c r="E624" s="152" t="s">
        <v>32</v>
      </c>
      <c r="F624" s="153" t="s">
        <v>4592</v>
      </c>
      <c r="H624" s="152" t="s">
        <v>32</v>
      </c>
      <c r="I624" s="154"/>
      <c r="L624" s="150"/>
      <c r="M624" s="155"/>
      <c r="T624" s="156"/>
      <c r="AT624" s="152" t="s">
        <v>189</v>
      </c>
      <c r="AU624" s="152" t="s">
        <v>88</v>
      </c>
      <c r="AV624" s="12" t="s">
        <v>86</v>
      </c>
      <c r="AW624" s="12" t="s">
        <v>41</v>
      </c>
      <c r="AX624" s="12" t="s">
        <v>79</v>
      </c>
      <c r="AY624" s="152" t="s">
        <v>178</v>
      </c>
    </row>
    <row r="625" spans="2:65" s="13" customFormat="1" ht="10.199999999999999">
      <c r="B625" s="157"/>
      <c r="D625" s="151" t="s">
        <v>189</v>
      </c>
      <c r="E625" s="158" t="s">
        <v>32</v>
      </c>
      <c r="F625" s="159" t="s">
        <v>4593</v>
      </c>
      <c r="H625" s="160">
        <v>6.4</v>
      </c>
      <c r="I625" s="161"/>
      <c r="L625" s="157"/>
      <c r="M625" s="162"/>
      <c r="T625" s="163"/>
      <c r="AT625" s="158" t="s">
        <v>189</v>
      </c>
      <c r="AU625" s="158" t="s">
        <v>88</v>
      </c>
      <c r="AV625" s="13" t="s">
        <v>88</v>
      </c>
      <c r="AW625" s="13" t="s">
        <v>41</v>
      </c>
      <c r="AX625" s="13" t="s">
        <v>79</v>
      </c>
      <c r="AY625" s="158" t="s">
        <v>178</v>
      </c>
    </row>
    <row r="626" spans="2:65" s="15" customFormat="1" ht="10.199999999999999">
      <c r="B626" s="181"/>
      <c r="D626" s="151" t="s">
        <v>189</v>
      </c>
      <c r="E626" s="182" t="s">
        <v>32</v>
      </c>
      <c r="F626" s="183" t="s">
        <v>4594</v>
      </c>
      <c r="H626" s="184">
        <v>6.4</v>
      </c>
      <c r="I626" s="185"/>
      <c r="L626" s="181"/>
      <c r="M626" s="186"/>
      <c r="T626" s="187"/>
      <c r="AT626" s="182" t="s">
        <v>189</v>
      </c>
      <c r="AU626" s="182" t="s">
        <v>88</v>
      </c>
      <c r="AV626" s="15" t="s">
        <v>199</v>
      </c>
      <c r="AW626" s="15" t="s">
        <v>41</v>
      </c>
      <c r="AX626" s="15" t="s">
        <v>79</v>
      </c>
      <c r="AY626" s="182" t="s">
        <v>178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4595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88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3" customFormat="1" ht="10.199999999999999">
      <c r="B628" s="157"/>
      <c r="D628" s="151" t="s">
        <v>189</v>
      </c>
      <c r="E628" s="158" t="s">
        <v>32</v>
      </c>
      <c r="F628" s="159" t="s">
        <v>4596</v>
      </c>
      <c r="H628" s="160">
        <v>8.9</v>
      </c>
      <c r="I628" s="161"/>
      <c r="L628" s="157"/>
      <c r="M628" s="162"/>
      <c r="T628" s="163"/>
      <c r="AT628" s="158" t="s">
        <v>189</v>
      </c>
      <c r="AU628" s="158" t="s">
        <v>88</v>
      </c>
      <c r="AV628" s="13" t="s">
        <v>88</v>
      </c>
      <c r="AW628" s="13" t="s">
        <v>41</v>
      </c>
      <c r="AX628" s="13" t="s">
        <v>79</v>
      </c>
      <c r="AY628" s="158" t="s">
        <v>178</v>
      </c>
    </row>
    <row r="629" spans="2:65" s="15" customFormat="1" ht="10.199999999999999">
      <c r="B629" s="181"/>
      <c r="D629" s="151" t="s">
        <v>189</v>
      </c>
      <c r="E629" s="182" t="s">
        <v>32</v>
      </c>
      <c r="F629" s="183" t="s">
        <v>4597</v>
      </c>
      <c r="H629" s="184">
        <v>8.9</v>
      </c>
      <c r="I629" s="185"/>
      <c r="L629" s="181"/>
      <c r="M629" s="186"/>
      <c r="T629" s="187"/>
      <c r="AT629" s="182" t="s">
        <v>189</v>
      </c>
      <c r="AU629" s="182" t="s">
        <v>88</v>
      </c>
      <c r="AV629" s="15" t="s">
        <v>199</v>
      </c>
      <c r="AW629" s="15" t="s">
        <v>41</v>
      </c>
      <c r="AX629" s="15" t="s">
        <v>79</v>
      </c>
      <c r="AY629" s="182" t="s">
        <v>178</v>
      </c>
    </row>
    <row r="630" spans="2:65" s="14" customFormat="1" ht="10.199999999999999">
      <c r="B630" s="164"/>
      <c r="D630" s="151" t="s">
        <v>189</v>
      </c>
      <c r="E630" s="165" t="s">
        <v>32</v>
      </c>
      <c r="F630" s="166" t="s">
        <v>192</v>
      </c>
      <c r="H630" s="167">
        <v>92.2</v>
      </c>
      <c r="I630" s="168"/>
      <c r="L630" s="164"/>
      <c r="M630" s="169"/>
      <c r="T630" s="170"/>
      <c r="AT630" s="165" t="s">
        <v>189</v>
      </c>
      <c r="AU630" s="165" t="s">
        <v>88</v>
      </c>
      <c r="AV630" s="14" t="s">
        <v>185</v>
      </c>
      <c r="AW630" s="14" t="s">
        <v>41</v>
      </c>
      <c r="AX630" s="14" t="s">
        <v>86</v>
      </c>
      <c r="AY630" s="165" t="s">
        <v>178</v>
      </c>
    </row>
    <row r="631" spans="2:65" s="1" customFormat="1" ht="21.75" customHeight="1">
      <c r="B631" s="34"/>
      <c r="C631" s="133" t="s">
        <v>612</v>
      </c>
      <c r="D631" s="133" t="s">
        <v>180</v>
      </c>
      <c r="E631" s="134" t="s">
        <v>4685</v>
      </c>
      <c r="F631" s="135" t="s">
        <v>4686</v>
      </c>
      <c r="G631" s="136" t="s">
        <v>202</v>
      </c>
      <c r="H631" s="137">
        <v>280</v>
      </c>
      <c r="I631" s="138"/>
      <c r="J631" s="139">
        <f>ROUND(I631*H631,2)</f>
        <v>0</v>
      </c>
      <c r="K631" s="135" t="s">
        <v>184</v>
      </c>
      <c r="L631" s="34"/>
      <c r="M631" s="140" t="s">
        <v>32</v>
      </c>
      <c r="N631" s="141" t="s">
        <v>50</v>
      </c>
      <c r="P631" s="142">
        <f>O631*H631</f>
        <v>0</v>
      </c>
      <c r="Q631" s="142">
        <v>0</v>
      </c>
      <c r="R631" s="142">
        <f>Q631*H631</f>
        <v>0</v>
      </c>
      <c r="S631" s="142">
        <v>0</v>
      </c>
      <c r="T631" s="143">
        <f>S631*H631</f>
        <v>0</v>
      </c>
      <c r="AR631" s="144" t="s">
        <v>185</v>
      </c>
      <c r="AT631" s="144" t="s">
        <v>180</v>
      </c>
      <c r="AU631" s="144" t="s">
        <v>88</v>
      </c>
      <c r="AY631" s="18" t="s">
        <v>178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86</v>
      </c>
      <c r="BK631" s="145">
        <f>ROUND(I631*H631,2)</f>
        <v>0</v>
      </c>
      <c r="BL631" s="18" t="s">
        <v>185</v>
      </c>
      <c r="BM631" s="144" t="s">
        <v>4687</v>
      </c>
    </row>
    <row r="632" spans="2:65" s="1" customFormat="1" ht="10.199999999999999">
      <c r="B632" s="34"/>
      <c r="D632" s="146" t="s">
        <v>187</v>
      </c>
      <c r="F632" s="147" t="s">
        <v>4688</v>
      </c>
      <c r="I632" s="148"/>
      <c r="L632" s="34"/>
      <c r="M632" s="149"/>
      <c r="T632" s="55"/>
      <c r="AT632" s="18" t="s">
        <v>187</v>
      </c>
      <c r="AU632" s="18" t="s">
        <v>88</v>
      </c>
    </row>
    <row r="633" spans="2:65" s="13" customFormat="1" ht="10.199999999999999">
      <c r="B633" s="157"/>
      <c r="D633" s="151" t="s">
        <v>189</v>
      </c>
      <c r="E633" s="158" t="s">
        <v>32</v>
      </c>
      <c r="F633" s="159" t="s">
        <v>4689</v>
      </c>
      <c r="H633" s="160">
        <v>269.2</v>
      </c>
      <c r="I633" s="161"/>
      <c r="L633" s="157"/>
      <c r="M633" s="162"/>
      <c r="T633" s="163"/>
      <c r="AT633" s="158" t="s">
        <v>189</v>
      </c>
      <c r="AU633" s="158" t="s">
        <v>88</v>
      </c>
      <c r="AV633" s="13" t="s">
        <v>88</v>
      </c>
      <c r="AW633" s="13" t="s">
        <v>41</v>
      </c>
      <c r="AX633" s="13" t="s">
        <v>79</v>
      </c>
      <c r="AY633" s="158" t="s">
        <v>178</v>
      </c>
    </row>
    <row r="634" spans="2:65" s="13" customFormat="1" ht="10.199999999999999">
      <c r="B634" s="157"/>
      <c r="D634" s="151" t="s">
        <v>189</v>
      </c>
      <c r="E634" s="158" t="s">
        <v>32</v>
      </c>
      <c r="F634" s="159" t="s">
        <v>4690</v>
      </c>
      <c r="H634" s="160">
        <v>10.8</v>
      </c>
      <c r="I634" s="161"/>
      <c r="L634" s="157"/>
      <c r="M634" s="162"/>
      <c r="T634" s="163"/>
      <c r="AT634" s="158" t="s">
        <v>189</v>
      </c>
      <c r="AU634" s="158" t="s">
        <v>88</v>
      </c>
      <c r="AV634" s="13" t="s">
        <v>88</v>
      </c>
      <c r="AW634" s="13" t="s">
        <v>41</v>
      </c>
      <c r="AX634" s="13" t="s">
        <v>79</v>
      </c>
      <c r="AY634" s="158" t="s">
        <v>178</v>
      </c>
    </row>
    <row r="635" spans="2:65" s="14" customFormat="1" ht="10.199999999999999">
      <c r="B635" s="164"/>
      <c r="D635" s="151" t="s">
        <v>189</v>
      </c>
      <c r="E635" s="165" t="s">
        <v>32</v>
      </c>
      <c r="F635" s="166" t="s">
        <v>192</v>
      </c>
      <c r="H635" s="167">
        <v>280</v>
      </c>
      <c r="I635" s="168"/>
      <c r="L635" s="164"/>
      <c r="M635" s="169"/>
      <c r="T635" s="170"/>
      <c r="AT635" s="165" t="s">
        <v>189</v>
      </c>
      <c r="AU635" s="165" t="s">
        <v>88</v>
      </c>
      <c r="AV635" s="14" t="s">
        <v>185</v>
      </c>
      <c r="AW635" s="14" t="s">
        <v>41</v>
      </c>
      <c r="AX635" s="14" t="s">
        <v>86</v>
      </c>
      <c r="AY635" s="165" t="s">
        <v>178</v>
      </c>
    </row>
    <row r="636" spans="2:65" s="1" customFormat="1" ht="24.15" customHeight="1">
      <c r="B636" s="34"/>
      <c r="C636" s="133" t="s">
        <v>617</v>
      </c>
      <c r="D636" s="133" t="s">
        <v>180</v>
      </c>
      <c r="E636" s="134" t="s">
        <v>4691</v>
      </c>
      <c r="F636" s="135" t="s">
        <v>4692</v>
      </c>
      <c r="G636" s="136" t="s">
        <v>219</v>
      </c>
      <c r="H636" s="137">
        <v>14</v>
      </c>
      <c r="I636" s="138"/>
      <c r="J636" s="139">
        <f>ROUND(I636*H636,2)</f>
        <v>0</v>
      </c>
      <c r="K636" s="135" t="s">
        <v>184</v>
      </c>
      <c r="L636" s="34"/>
      <c r="M636" s="140" t="s">
        <v>32</v>
      </c>
      <c r="N636" s="141" t="s">
        <v>50</v>
      </c>
      <c r="P636" s="142">
        <f>O636*H636</f>
        <v>0</v>
      </c>
      <c r="Q636" s="142">
        <v>0.45937</v>
      </c>
      <c r="R636" s="142">
        <f>Q636*H636</f>
        <v>6.4311800000000003</v>
      </c>
      <c r="S636" s="142">
        <v>0</v>
      </c>
      <c r="T636" s="143">
        <f>S636*H636</f>
        <v>0</v>
      </c>
      <c r="AR636" s="144" t="s">
        <v>185</v>
      </c>
      <c r="AT636" s="144" t="s">
        <v>180</v>
      </c>
      <c r="AU636" s="144" t="s">
        <v>88</v>
      </c>
      <c r="AY636" s="18" t="s">
        <v>178</v>
      </c>
      <c r="BE636" s="145">
        <f>IF(N636="základní",J636,0)</f>
        <v>0</v>
      </c>
      <c r="BF636" s="145">
        <f>IF(N636="snížená",J636,0)</f>
        <v>0</v>
      </c>
      <c r="BG636" s="145">
        <f>IF(N636="zákl. přenesená",J636,0)</f>
        <v>0</v>
      </c>
      <c r="BH636" s="145">
        <f>IF(N636="sníž. přenesená",J636,0)</f>
        <v>0</v>
      </c>
      <c r="BI636" s="145">
        <f>IF(N636="nulová",J636,0)</f>
        <v>0</v>
      </c>
      <c r="BJ636" s="18" t="s">
        <v>86</v>
      </c>
      <c r="BK636" s="145">
        <f>ROUND(I636*H636,2)</f>
        <v>0</v>
      </c>
      <c r="BL636" s="18" t="s">
        <v>185</v>
      </c>
      <c r="BM636" s="144" t="s">
        <v>4693</v>
      </c>
    </row>
    <row r="637" spans="2:65" s="1" customFormat="1" ht="10.199999999999999">
      <c r="B637" s="34"/>
      <c r="D637" s="146" t="s">
        <v>187</v>
      </c>
      <c r="F637" s="147" t="s">
        <v>4694</v>
      </c>
      <c r="I637" s="148"/>
      <c r="L637" s="34"/>
      <c r="M637" s="149"/>
      <c r="T637" s="55"/>
      <c r="AT637" s="18" t="s">
        <v>187</v>
      </c>
      <c r="AU637" s="18" t="s">
        <v>88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190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88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2" customFormat="1" ht="10.199999999999999">
      <c r="B639" s="150"/>
      <c r="D639" s="151" t="s">
        <v>189</v>
      </c>
      <c r="E639" s="152" t="s">
        <v>32</v>
      </c>
      <c r="F639" s="153" t="s">
        <v>4394</v>
      </c>
      <c r="H639" s="152" t="s">
        <v>32</v>
      </c>
      <c r="I639" s="154"/>
      <c r="L639" s="150"/>
      <c r="M639" s="155"/>
      <c r="T639" s="156"/>
      <c r="AT639" s="152" t="s">
        <v>189</v>
      </c>
      <c r="AU639" s="152" t="s">
        <v>88</v>
      </c>
      <c r="AV639" s="12" t="s">
        <v>86</v>
      </c>
      <c r="AW639" s="12" t="s">
        <v>41</v>
      </c>
      <c r="AX639" s="12" t="s">
        <v>79</v>
      </c>
      <c r="AY639" s="152" t="s">
        <v>178</v>
      </c>
    </row>
    <row r="640" spans="2:65" s="13" customFormat="1" ht="10.199999999999999">
      <c r="B640" s="157"/>
      <c r="D640" s="151" t="s">
        <v>189</v>
      </c>
      <c r="E640" s="158" t="s">
        <v>32</v>
      </c>
      <c r="F640" s="159" t="s">
        <v>4648</v>
      </c>
      <c r="H640" s="160">
        <v>14</v>
      </c>
      <c r="I640" s="161"/>
      <c r="L640" s="157"/>
      <c r="M640" s="162"/>
      <c r="T640" s="163"/>
      <c r="AT640" s="158" t="s">
        <v>189</v>
      </c>
      <c r="AU640" s="158" t="s">
        <v>88</v>
      </c>
      <c r="AV640" s="13" t="s">
        <v>88</v>
      </c>
      <c r="AW640" s="13" t="s">
        <v>41</v>
      </c>
      <c r="AX640" s="13" t="s">
        <v>79</v>
      </c>
      <c r="AY640" s="158" t="s">
        <v>178</v>
      </c>
    </row>
    <row r="641" spans="2:65" s="14" customFormat="1" ht="10.199999999999999">
      <c r="B641" s="164"/>
      <c r="D641" s="151" t="s">
        <v>189</v>
      </c>
      <c r="E641" s="165" t="s">
        <v>32</v>
      </c>
      <c r="F641" s="166" t="s">
        <v>192</v>
      </c>
      <c r="H641" s="167">
        <v>14</v>
      </c>
      <c r="I641" s="168"/>
      <c r="L641" s="164"/>
      <c r="M641" s="169"/>
      <c r="T641" s="170"/>
      <c r="AT641" s="165" t="s">
        <v>189</v>
      </c>
      <c r="AU641" s="165" t="s">
        <v>88</v>
      </c>
      <c r="AV641" s="14" t="s">
        <v>185</v>
      </c>
      <c r="AW641" s="14" t="s">
        <v>41</v>
      </c>
      <c r="AX641" s="14" t="s">
        <v>86</v>
      </c>
      <c r="AY641" s="165" t="s">
        <v>178</v>
      </c>
    </row>
    <row r="642" spans="2:65" s="1" customFormat="1" ht="16.5" customHeight="1">
      <c r="B642" s="34"/>
      <c r="C642" s="133" t="s">
        <v>625</v>
      </c>
      <c r="D642" s="133" t="s">
        <v>180</v>
      </c>
      <c r="E642" s="134" t="s">
        <v>4695</v>
      </c>
      <c r="F642" s="135" t="s">
        <v>4696</v>
      </c>
      <c r="G642" s="136" t="s">
        <v>219</v>
      </c>
      <c r="H642" s="137">
        <v>14</v>
      </c>
      <c r="I642" s="138"/>
      <c r="J642" s="139">
        <f>ROUND(I642*H642,2)</f>
        <v>0</v>
      </c>
      <c r="K642" s="135" t="s">
        <v>184</v>
      </c>
      <c r="L642" s="34"/>
      <c r="M642" s="140" t="s">
        <v>32</v>
      </c>
      <c r="N642" s="141" t="s">
        <v>50</v>
      </c>
      <c r="P642" s="142">
        <f>O642*H642</f>
        <v>0</v>
      </c>
      <c r="Q642" s="142">
        <v>6.3829999999999998E-2</v>
      </c>
      <c r="R642" s="142">
        <f>Q642*H642</f>
        <v>0.89361999999999997</v>
      </c>
      <c r="S642" s="142">
        <v>0</v>
      </c>
      <c r="T642" s="143">
        <f>S642*H642</f>
        <v>0</v>
      </c>
      <c r="AR642" s="144" t="s">
        <v>185</v>
      </c>
      <c r="AT642" s="144" t="s">
        <v>180</v>
      </c>
      <c r="AU642" s="144" t="s">
        <v>88</v>
      </c>
      <c r="AY642" s="18" t="s">
        <v>178</v>
      </c>
      <c r="BE642" s="145">
        <f>IF(N642="základní",J642,0)</f>
        <v>0</v>
      </c>
      <c r="BF642" s="145">
        <f>IF(N642="snížená",J642,0)</f>
        <v>0</v>
      </c>
      <c r="BG642" s="145">
        <f>IF(N642="zákl. přenesená",J642,0)</f>
        <v>0</v>
      </c>
      <c r="BH642" s="145">
        <f>IF(N642="sníž. přenesená",J642,0)</f>
        <v>0</v>
      </c>
      <c r="BI642" s="145">
        <f>IF(N642="nulová",J642,0)</f>
        <v>0</v>
      </c>
      <c r="BJ642" s="18" t="s">
        <v>86</v>
      </c>
      <c r="BK642" s="145">
        <f>ROUND(I642*H642,2)</f>
        <v>0</v>
      </c>
      <c r="BL642" s="18" t="s">
        <v>185</v>
      </c>
      <c r="BM642" s="144" t="s">
        <v>4697</v>
      </c>
    </row>
    <row r="643" spans="2:65" s="1" customFormat="1" ht="10.199999999999999">
      <c r="B643" s="34"/>
      <c r="D643" s="146" t="s">
        <v>187</v>
      </c>
      <c r="F643" s="147" t="s">
        <v>4698</v>
      </c>
      <c r="I643" s="148"/>
      <c r="L643" s="34"/>
      <c r="M643" s="149"/>
      <c r="T643" s="55"/>
      <c r="AT643" s="18" t="s">
        <v>187</v>
      </c>
      <c r="AU643" s="18" t="s">
        <v>88</v>
      </c>
    </row>
    <row r="644" spans="2:65" s="12" customFormat="1" ht="10.199999999999999">
      <c r="B644" s="150"/>
      <c r="D644" s="151" t="s">
        <v>189</v>
      </c>
      <c r="E644" s="152" t="s">
        <v>32</v>
      </c>
      <c r="F644" s="153" t="s">
        <v>190</v>
      </c>
      <c r="H644" s="152" t="s">
        <v>32</v>
      </c>
      <c r="I644" s="154"/>
      <c r="L644" s="150"/>
      <c r="M644" s="155"/>
      <c r="T644" s="156"/>
      <c r="AT644" s="152" t="s">
        <v>189</v>
      </c>
      <c r="AU644" s="152" t="s">
        <v>88</v>
      </c>
      <c r="AV644" s="12" t="s">
        <v>86</v>
      </c>
      <c r="AW644" s="12" t="s">
        <v>41</v>
      </c>
      <c r="AX644" s="12" t="s">
        <v>79</v>
      </c>
      <c r="AY644" s="152" t="s">
        <v>178</v>
      </c>
    </row>
    <row r="645" spans="2:65" s="12" customFormat="1" ht="10.199999999999999">
      <c r="B645" s="150"/>
      <c r="D645" s="151" t="s">
        <v>189</v>
      </c>
      <c r="E645" s="152" t="s">
        <v>32</v>
      </c>
      <c r="F645" s="153" t="s">
        <v>4394</v>
      </c>
      <c r="H645" s="152" t="s">
        <v>32</v>
      </c>
      <c r="I645" s="154"/>
      <c r="L645" s="150"/>
      <c r="M645" s="155"/>
      <c r="T645" s="156"/>
      <c r="AT645" s="152" t="s">
        <v>189</v>
      </c>
      <c r="AU645" s="152" t="s">
        <v>88</v>
      </c>
      <c r="AV645" s="12" t="s">
        <v>86</v>
      </c>
      <c r="AW645" s="12" t="s">
        <v>41</v>
      </c>
      <c r="AX645" s="12" t="s">
        <v>79</v>
      </c>
      <c r="AY645" s="152" t="s">
        <v>178</v>
      </c>
    </row>
    <row r="646" spans="2:65" s="13" customFormat="1" ht="10.199999999999999">
      <c r="B646" s="157"/>
      <c r="D646" s="151" t="s">
        <v>189</v>
      </c>
      <c r="E646" s="158" t="s">
        <v>32</v>
      </c>
      <c r="F646" s="159" t="s">
        <v>4648</v>
      </c>
      <c r="H646" s="160">
        <v>14</v>
      </c>
      <c r="I646" s="161"/>
      <c r="L646" s="157"/>
      <c r="M646" s="162"/>
      <c r="T646" s="163"/>
      <c r="AT646" s="158" t="s">
        <v>189</v>
      </c>
      <c r="AU646" s="158" t="s">
        <v>88</v>
      </c>
      <c r="AV646" s="13" t="s">
        <v>88</v>
      </c>
      <c r="AW646" s="13" t="s">
        <v>41</v>
      </c>
      <c r="AX646" s="13" t="s">
        <v>79</v>
      </c>
      <c r="AY646" s="158" t="s">
        <v>178</v>
      </c>
    </row>
    <row r="647" spans="2:65" s="14" customFormat="1" ht="10.199999999999999">
      <c r="B647" s="164"/>
      <c r="D647" s="151" t="s">
        <v>189</v>
      </c>
      <c r="E647" s="165" t="s">
        <v>32</v>
      </c>
      <c r="F647" s="166" t="s">
        <v>192</v>
      </c>
      <c r="H647" s="167">
        <v>14</v>
      </c>
      <c r="I647" s="168"/>
      <c r="L647" s="164"/>
      <c r="M647" s="169"/>
      <c r="T647" s="170"/>
      <c r="AT647" s="165" t="s">
        <v>189</v>
      </c>
      <c r="AU647" s="165" t="s">
        <v>88</v>
      </c>
      <c r="AV647" s="14" t="s">
        <v>185</v>
      </c>
      <c r="AW647" s="14" t="s">
        <v>41</v>
      </c>
      <c r="AX647" s="14" t="s">
        <v>86</v>
      </c>
      <c r="AY647" s="165" t="s">
        <v>178</v>
      </c>
    </row>
    <row r="648" spans="2:65" s="1" customFormat="1" ht="16.5" customHeight="1">
      <c r="B648" s="34"/>
      <c r="C648" s="171" t="s">
        <v>630</v>
      </c>
      <c r="D648" s="171" t="s">
        <v>398</v>
      </c>
      <c r="E648" s="172" t="s">
        <v>4699</v>
      </c>
      <c r="F648" s="173" t="s">
        <v>4700</v>
      </c>
      <c r="G648" s="174" t="s">
        <v>219</v>
      </c>
      <c r="H648" s="175">
        <v>14</v>
      </c>
      <c r="I648" s="176"/>
      <c r="J648" s="177">
        <f>ROUND(I648*H648,2)</f>
        <v>0</v>
      </c>
      <c r="K648" s="173" t="s">
        <v>184</v>
      </c>
      <c r="L648" s="178"/>
      <c r="M648" s="179" t="s">
        <v>32</v>
      </c>
      <c r="N648" s="180" t="s">
        <v>50</v>
      </c>
      <c r="P648" s="142">
        <f>O648*H648</f>
        <v>0</v>
      </c>
      <c r="Q648" s="142">
        <v>7.3000000000000001E-3</v>
      </c>
      <c r="R648" s="142">
        <f>Q648*H648</f>
        <v>0.1022</v>
      </c>
      <c r="S648" s="142">
        <v>0</v>
      </c>
      <c r="T648" s="143">
        <f>S648*H648</f>
        <v>0</v>
      </c>
      <c r="AR648" s="144" t="s">
        <v>241</v>
      </c>
      <c r="AT648" s="144" t="s">
        <v>398</v>
      </c>
      <c r="AU648" s="144" t="s">
        <v>88</v>
      </c>
      <c r="AY648" s="18" t="s">
        <v>178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8" t="s">
        <v>86</v>
      </c>
      <c r="BK648" s="145">
        <f>ROUND(I648*H648,2)</f>
        <v>0</v>
      </c>
      <c r="BL648" s="18" t="s">
        <v>185</v>
      </c>
      <c r="BM648" s="144" t="s">
        <v>4701</v>
      </c>
    </row>
    <row r="649" spans="2:65" s="1" customFormat="1" ht="24.15" customHeight="1">
      <c r="B649" s="34"/>
      <c r="C649" s="171" t="s">
        <v>635</v>
      </c>
      <c r="D649" s="171" t="s">
        <v>398</v>
      </c>
      <c r="E649" s="172" t="s">
        <v>4702</v>
      </c>
      <c r="F649" s="173" t="s">
        <v>4703</v>
      </c>
      <c r="G649" s="174" t="s">
        <v>219</v>
      </c>
      <c r="H649" s="175">
        <v>14</v>
      </c>
      <c r="I649" s="176"/>
      <c r="J649" s="177">
        <f>ROUND(I649*H649,2)</f>
        <v>0</v>
      </c>
      <c r="K649" s="173" t="s">
        <v>184</v>
      </c>
      <c r="L649" s="178"/>
      <c r="M649" s="179" t="s">
        <v>32</v>
      </c>
      <c r="N649" s="180" t="s">
        <v>50</v>
      </c>
      <c r="P649" s="142">
        <f>O649*H649</f>
        <v>0</v>
      </c>
      <c r="Q649" s="142">
        <v>2.9999999999999997E-4</v>
      </c>
      <c r="R649" s="142">
        <f>Q649*H649</f>
        <v>4.1999999999999997E-3</v>
      </c>
      <c r="S649" s="142">
        <v>0</v>
      </c>
      <c r="T649" s="143">
        <f>S649*H649</f>
        <v>0</v>
      </c>
      <c r="AR649" s="144" t="s">
        <v>241</v>
      </c>
      <c r="AT649" s="144" t="s">
        <v>398</v>
      </c>
      <c r="AU649" s="144" t="s">
        <v>88</v>
      </c>
      <c r="AY649" s="18" t="s">
        <v>178</v>
      </c>
      <c r="BE649" s="145">
        <f>IF(N649="základní",J649,0)</f>
        <v>0</v>
      </c>
      <c r="BF649" s="145">
        <f>IF(N649="snížená",J649,0)</f>
        <v>0</v>
      </c>
      <c r="BG649" s="145">
        <f>IF(N649="zákl. přenesená",J649,0)</f>
        <v>0</v>
      </c>
      <c r="BH649" s="145">
        <f>IF(N649="sníž. přenesená",J649,0)</f>
        <v>0</v>
      </c>
      <c r="BI649" s="145">
        <f>IF(N649="nulová",J649,0)</f>
        <v>0</v>
      </c>
      <c r="BJ649" s="18" t="s">
        <v>86</v>
      </c>
      <c r="BK649" s="145">
        <f>ROUND(I649*H649,2)</f>
        <v>0</v>
      </c>
      <c r="BL649" s="18" t="s">
        <v>185</v>
      </c>
      <c r="BM649" s="144" t="s">
        <v>4704</v>
      </c>
    </row>
    <row r="650" spans="2:65" s="1" customFormat="1" ht="33" customHeight="1">
      <c r="B650" s="34"/>
      <c r="C650" s="133" t="s">
        <v>641</v>
      </c>
      <c r="D650" s="133" t="s">
        <v>180</v>
      </c>
      <c r="E650" s="134" t="s">
        <v>2722</v>
      </c>
      <c r="F650" s="135" t="s">
        <v>2723</v>
      </c>
      <c r="G650" s="136" t="s">
        <v>219</v>
      </c>
      <c r="H650" s="137">
        <v>88</v>
      </c>
      <c r="I650" s="138"/>
      <c r="J650" s="139">
        <f>ROUND(I650*H650,2)</f>
        <v>0</v>
      </c>
      <c r="K650" s="135" t="s">
        <v>184</v>
      </c>
      <c r="L650" s="34"/>
      <c r="M650" s="140" t="s">
        <v>32</v>
      </c>
      <c r="N650" s="141" t="s">
        <v>50</v>
      </c>
      <c r="P650" s="142">
        <f>O650*H650</f>
        <v>0</v>
      </c>
      <c r="Q650" s="142">
        <v>1.6000000000000001E-4</v>
      </c>
      <c r="R650" s="142">
        <f>Q650*H650</f>
        <v>1.4080000000000001E-2</v>
      </c>
      <c r="S650" s="142">
        <v>0</v>
      </c>
      <c r="T650" s="143">
        <f>S650*H650</f>
        <v>0</v>
      </c>
      <c r="AR650" s="144" t="s">
        <v>185</v>
      </c>
      <c r="AT650" s="144" t="s">
        <v>180</v>
      </c>
      <c r="AU650" s="144" t="s">
        <v>88</v>
      </c>
      <c r="AY650" s="18" t="s">
        <v>178</v>
      </c>
      <c r="BE650" s="145">
        <f>IF(N650="základní",J650,0)</f>
        <v>0</v>
      </c>
      <c r="BF650" s="145">
        <f>IF(N650="snížená",J650,0)</f>
        <v>0</v>
      </c>
      <c r="BG650" s="145">
        <f>IF(N650="zákl. přenesená",J650,0)</f>
        <v>0</v>
      </c>
      <c r="BH650" s="145">
        <f>IF(N650="sníž. přenesená",J650,0)</f>
        <v>0</v>
      </c>
      <c r="BI650" s="145">
        <f>IF(N650="nulová",J650,0)</f>
        <v>0</v>
      </c>
      <c r="BJ650" s="18" t="s">
        <v>86</v>
      </c>
      <c r="BK650" s="145">
        <f>ROUND(I650*H650,2)</f>
        <v>0</v>
      </c>
      <c r="BL650" s="18" t="s">
        <v>185</v>
      </c>
      <c r="BM650" s="144" t="s">
        <v>4705</v>
      </c>
    </row>
    <row r="651" spans="2:65" s="1" customFormat="1" ht="10.199999999999999">
      <c r="B651" s="34"/>
      <c r="D651" s="146" t="s">
        <v>187</v>
      </c>
      <c r="F651" s="147" t="s">
        <v>2725</v>
      </c>
      <c r="I651" s="148"/>
      <c r="L651" s="34"/>
      <c r="M651" s="149"/>
      <c r="T651" s="55"/>
      <c r="AT651" s="18" t="s">
        <v>187</v>
      </c>
      <c r="AU651" s="18" t="s">
        <v>88</v>
      </c>
    </row>
    <row r="652" spans="2:65" s="12" customFormat="1" ht="10.199999999999999">
      <c r="B652" s="150"/>
      <c r="D652" s="151" t="s">
        <v>189</v>
      </c>
      <c r="E652" s="152" t="s">
        <v>32</v>
      </c>
      <c r="F652" s="153" t="s">
        <v>190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88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2" customFormat="1" ht="10.199999999999999">
      <c r="B653" s="150"/>
      <c r="D653" s="151" t="s">
        <v>189</v>
      </c>
      <c r="E653" s="152" t="s">
        <v>32</v>
      </c>
      <c r="F653" s="153" t="s">
        <v>4394</v>
      </c>
      <c r="H653" s="152" t="s">
        <v>32</v>
      </c>
      <c r="I653" s="154"/>
      <c r="L653" s="150"/>
      <c r="M653" s="155"/>
      <c r="T653" s="156"/>
      <c r="AT653" s="152" t="s">
        <v>189</v>
      </c>
      <c r="AU653" s="152" t="s">
        <v>88</v>
      </c>
      <c r="AV653" s="12" t="s">
        <v>86</v>
      </c>
      <c r="AW653" s="12" t="s">
        <v>41</v>
      </c>
      <c r="AX653" s="12" t="s">
        <v>79</v>
      </c>
      <c r="AY653" s="152" t="s">
        <v>178</v>
      </c>
    </row>
    <row r="654" spans="2:65" s="12" customFormat="1" ht="10.199999999999999">
      <c r="B654" s="150"/>
      <c r="D654" s="151" t="s">
        <v>189</v>
      </c>
      <c r="E654" s="152" t="s">
        <v>32</v>
      </c>
      <c r="F654" s="153" t="s">
        <v>4706</v>
      </c>
      <c r="H654" s="152" t="s">
        <v>32</v>
      </c>
      <c r="I654" s="154"/>
      <c r="L654" s="150"/>
      <c r="M654" s="155"/>
      <c r="T654" s="156"/>
      <c r="AT654" s="152" t="s">
        <v>189</v>
      </c>
      <c r="AU654" s="152" t="s">
        <v>88</v>
      </c>
      <c r="AV654" s="12" t="s">
        <v>86</v>
      </c>
      <c r="AW654" s="12" t="s">
        <v>41</v>
      </c>
      <c r="AX654" s="12" t="s">
        <v>79</v>
      </c>
      <c r="AY654" s="152" t="s">
        <v>178</v>
      </c>
    </row>
    <row r="655" spans="2:65" s="13" customFormat="1" ht="10.199999999999999">
      <c r="B655" s="157"/>
      <c r="D655" s="151" t="s">
        <v>189</v>
      </c>
      <c r="E655" s="158" t="s">
        <v>32</v>
      </c>
      <c r="F655" s="159" t="s">
        <v>4707</v>
      </c>
      <c r="H655" s="160">
        <v>74</v>
      </c>
      <c r="I655" s="161"/>
      <c r="L655" s="157"/>
      <c r="M655" s="162"/>
      <c r="T655" s="163"/>
      <c r="AT655" s="158" t="s">
        <v>189</v>
      </c>
      <c r="AU655" s="158" t="s">
        <v>88</v>
      </c>
      <c r="AV655" s="13" t="s">
        <v>88</v>
      </c>
      <c r="AW655" s="13" t="s">
        <v>41</v>
      </c>
      <c r="AX655" s="13" t="s">
        <v>79</v>
      </c>
      <c r="AY655" s="158" t="s">
        <v>178</v>
      </c>
    </row>
    <row r="656" spans="2:65" s="13" customFormat="1" ht="10.199999999999999">
      <c r="B656" s="157"/>
      <c r="D656" s="151" t="s">
        <v>189</v>
      </c>
      <c r="E656" s="158" t="s">
        <v>32</v>
      </c>
      <c r="F656" s="159" t="s">
        <v>4708</v>
      </c>
      <c r="H656" s="160">
        <v>14</v>
      </c>
      <c r="I656" s="161"/>
      <c r="L656" s="157"/>
      <c r="M656" s="162"/>
      <c r="T656" s="163"/>
      <c r="AT656" s="158" t="s">
        <v>189</v>
      </c>
      <c r="AU656" s="158" t="s">
        <v>88</v>
      </c>
      <c r="AV656" s="13" t="s">
        <v>88</v>
      </c>
      <c r="AW656" s="13" t="s">
        <v>41</v>
      </c>
      <c r="AX656" s="13" t="s">
        <v>79</v>
      </c>
      <c r="AY656" s="158" t="s">
        <v>178</v>
      </c>
    </row>
    <row r="657" spans="2:65" s="14" customFormat="1" ht="10.199999999999999">
      <c r="B657" s="164"/>
      <c r="D657" s="151" t="s">
        <v>189</v>
      </c>
      <c r="E657" s="165" t="s">
        <v>32</v>
      </c>
      <c r="F657" s="166" t="s">
        <v>192</v>
      </c>
      <c r="H657" s="167">
        <v>88</v>
      </c>
      <c r="I657" s="168"/>
      <c r="L657" s="164"/>
      <c r="M657" s="169"/>
      <c r="T657" s="170"/>
      <c r="AT657" s="165" t="s">
        <v>189</v>
      </c>
      <c r="AU657" s="165" t="s">
        <v>88</v>
      </c>
      <c r="AV657" s="14" t="s">
        <v>185</v>
      </c>
      <c r="AW657" s="14" t="s">
        <v>41</v>
      </c>
      <c r="AX657" s="14" t="s">
        <v>86</v>
      </c>
      <c r="AY657" s="165" t="s">
        <v>178</v>
      </c>
    </row>
    <row r="658" spans="2:65" s="1" customFormat="1" ht="24.15" customHeight="1">
      <c r="B658" s="34"/>
      <c r="C658" s="171" t="s">
        <v>648</v>
      </c>
      <c r="D658" s="171" t="s">
        <v>398</v>
      </c>
      <c r="E658" s="172" t="s">
        <v>738</v>
      </c>
      <c r="F658" s="173" t="s">
        <v>4709</v>
      </c>
      <c r="G658" s="174" t="s">
        <v>219</v>
      </c>
      <c r="H658" s="175">
        <v>88</v>
      </c>
      <c r="I658" s="176"/>
      <c r="J658" s="177">
        <f>ROUND(I658*H658,2)</f>
        <v>0</v>
      </c>
      <c r="K658" s="173" t="s">
        <v>376</v>
      </c>
      <c r="L658" s="178"/>
      <c r="M658" s="179" t="s">
        <v>32</v>
      </c>
      <c r="N658" s="180" t="s">
        <v>50</v>
      </c>
      <c r="P658" s="142">
        <f>O658*H658</f>
        <v>0</v>
      </c>
      <c r="Q658" s="142">
        <v>4.2300000000000003E-3</v>
      </c>
      <c r="R658" s="142">
        <f>Q658*H658</f>
        <v>0.37224000000000002</v>
      </c>
      <c r="S658" s="142">
        <v>0</v>
      </c>
      <c r="T658" s="143">
        <f>S658*H658</f>
        <v>0</v>
      </c>
      <c r="AR658" s="144" t="s">
        <v>241</v>
      </c>
      <c r="AT658" s="144" t="s">
        <v>398</v>
      </c>
      <c r="AU658" s="144" t="s">
        <v>88</v>
      </c>
      <c r="AY658" s="18" t="s">
        <v>178</v>
      </c>
      <c r="BE658" s="145">
        <f>IF(N658="základní",J658,0)</f>
        <v>0</v>
      </c>
      <c r="BF658" s="145">
        <f>IF(N658="snížená",J658,0)</f>
        <v>0</v>
      </c>
      <c r="BG658" s="145">
        <f>IF(N658="zákl. přenesená",J658,0)</f>
        <v>0</v>
      </c>
      <c r="BH658" s="145">
        <f>IF(N658="sníž. přenesená",J658,0)</f>
        <v>0</v>
      </c>
      <c r="BI658" s="145">
        <f>IF(N658="nulová",J658,0)</f>
        <v>0</v>
      </c>
      <c r="BJ658" s="18" t="s">
        <v>86</v>
      </c>
      <c r="BK658" s="145">
        <f>ROUND(I658*H658,2)</f>
        <v>0</v>
      </c>
      <c r="BL658" s="18" t="s">
        <v>185</v>
      </c>
      <c r="BM658" s="144" t="s">
        <v>4710</v>
      </c>
    </row>
    <row r="659" spans="2:65" s="1" customFormat="1" ht="16.5" customHeight="1">
      <c r="B659" s="34"/>
      <c r="C659" s="171" t="s">
        <v>653</v>
      </c>
      <c r="D659" s="171" t="s">
        <v>398</v>
      </c>
      <c r="E659" s="172" t="s">
        <v>4711</v>
      </c>
      <c r="F659" s="173" t="s">
        <v>4712</v>
      </c>
      <c r="G659" s="174" t="s">
        <v>219</v>
      </c>
      <c r="H659" s="175">
        <v>88</v>
      </c>
      <c r="I659" s="176"/>
      <c r="J659" s="177">
        <f>ROUND(I659*H659,2)</f>
        <v>0</v>
      </c>
      <c r="K659" s="173" t="s">
        <v>184</v>
      </c>
      <c r="L659" s="178"/>
      <c r="M659" s="179" t="s">
        <v>32</v>
      </c>
      <c r="N659" s="180" t="s">
        <v>50</v>
      </c>
      <c r="P659" s="142">
        <f>O659*H659</f>
        <v>0</v>
      </c>
      <c r="Q659" s="142">
        <v>0.10100000000000001</v>
      </c>
      <c r="R659" s="142">
        <f>Q659*H659</f>
        <v>8.8879999999999999</v>
      </c>
      <c r="S659" s="142">
        <v>0</v>
      </c>
      <c r="T659" s="143">
        <f>S659*H659</f>
        <v>0</v>
      </c>
      <c r="AR659" s="144" t="s">
        <v>241</v>
      </c>
      <c r="AT659" s="144" t="s">
        <v>398</v>
      </c>
      <c r="AU659" s="144" t="s">
        <v>88</v>
      </c>
      <c r="AY659" s="18" t="s">
        <v>178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8" t="s">
        <v>86</v>
      </c>
      <c r="BK659" s="145">
        <f>ROUND(I659*H659,2)</f>
        <v>0</v>
      </c>
      <c r="BL659" s="18" t="s">
        <v>185</v>
      </c>
      <c r="BM659" s="144" t="s">
        <v>4713</v>
      </c>
    </row>
    <row r="660" spans="2:65" s="1" customFormat="1" ht="16.5" customHeight="1">
      <c r="B660" s="34"/>
      <c r="C660" s="133" t="s">
        <v>658</v>
      </c>
      <c r="D660" s="133" t="s">
        <v>180</v>
      </c>
      <c r="E660" s="134" t="s">
        <v>4714</v>
      </c>
      <c r="F660" s="135" t="s">
        <v>4715</v>
      </c>
      <c r="G660" s="136" t="s">
        <v>202</v>
      </c>
      <c r="H660" s="137">
        <v>92.2</v>
      </c>
      <c r="I660" s="138"/>
      <c r="J660" s="139">
        <f>ROUND(I660*H660,2)</f>
        <v>0</v>
      </c>
      <c r="K660" s="135" t="s">
        <v>184</v>
      </c>
      <c r="L660" s="34"/>
      <c r="M660" s="140" t="s">
        <v>32</v>
      </c>
      <c r="N660" s="141" t="s">
        <v>50</v>
      </c>
      <c r="P660" s="142">
        <f>O660*H660</f>
        <v>0</v>
      </c>
      <c r="Q660" s="142">
        <v>1.9000000000000001E-4</v>
      </c>
      <c r="R660" s="142">
        <f>Q660*H660</f>
        <v>1.7518000000000002E-2</v>
      </c>
      <c r="S660" s="142">
        <v>0</v>
      </c>
      <c r="T660" s="143">
        <f>S660*H660</f>
        <v>0</v>
      </c>
      <c r="AR660" s="144" t="s">
        <v>185</v>
      </c>
      <c r="AT660" s="144" t="s">
        <v>180</v>
      </c>
      <c r="AU660" s="144" t="s">
        <v>88</v>
      </c>
      <c r="AY660" s="18" t="s">
        <v>178</v>
      </c>
      <c r="BE660" s="145">
        <f>IF(N660="základní",J660,0)</f>
        <v>0</v>
      </c>
      <c r="BF660" s="145">
        <f>IF(N660="snížená",J660,0)</f>
        <v>0</v>
      </c>
      <c r="BG660" s="145">
        <f>IF(N660="zákl. přenesená",J660,0)</f>
        <v>0</v>
      </c>
      <c r="BH660" s="145">
        <f>IF(N660="sníž. přenesená",J660,0)</f>
        <v>0</v>
      </c>
      <c r="BI660" s="145">
        <f>IF(N660="nulová",J660,0)</f>
        <v>0</v>
      </c>
      <c r="BJ660" s="18" t="s">
        <v>86</v>
      </c>
      <c r="BK660" s="145">
        <f>ROUND(I660*H660,2)</f>
        <v>0</v>
      </c>
      <c r="BL660" s="18" t="s">
        <v>185</v>
      </c>
      <c r="BM660" s="144" t="s">
        <v>4716</v>
      </c>
    </row>
    <row r="661" spans="2:65" s="1" customFormat="1" ht="10.199999999999999">
      <c r="B661" s="34"/>
      <c r="D661" s="146" t="s">
        <v>187</v>
      </c>
      <c r="F661" s="147" t="s">
        <v>4717</v>
      </c>
      <c r="I661" s="148"/>
      <c r="L661" s="34"/>
      <c r="M661" s="149"/>
      <c r="T661" s="55"/>
      <c r="AT661" s="18" t="s">
        <v>187</v>
      </c>
      <c r="AU661" s="18" t="s">
        <v>88</v>
      </c>
    </row>
    <row r="662" spans="2:65" s="12" customFormat="1" ht="10.199999999999999">
      <c r="B662" s="150"/>
      <c r="D662" s="151" t="s">
        <v>189</v>
      </c>
      <c r="E662" s="152" t="s">
        <v>32</v>
      </c>
      <c r="F662" s="153" t="s">
        <v>190</v>
      </c>
      <c r="H662" s="152" t="s">
        <v>32</v>
      </c>
      <c r="I662" s="154"/>
      <c r="L662" s="150"/>
      <c r="M662" s="155"/>
      <c r="T662" s="156"/>
      <c r="AT662" s="152" t="s">
        <v>189</v>
      </c>
      <c r="AU662" s="152" t="s">
        <v>88</v>
      </c>
      <c r="AV662" s="12" t="s">
        <v>86</v>
      </c>
      <c r="AW662" s="12" t="s">
        <v>41</v>
      </c>
      <c r="AX662" s="12" t="s">
        <v>79</v>
      </c>
      <c r="AY662" s="152" t="s">
        <v>178</v>
      </c>
    </row>
    <row r="663" spans="2:65" s="12" customFormat="1" ht="10.199999999999999">
      <c r="B663" s="150"/>
      <c r="D663" s="151" t="s">
        <v>189</v>
      </c>
      <c r="E663" s="152" t="s">
        <v>32</v>
      </c>
      <c r="F663" s="153" t="s">
        <v>4394</v>
      </c>
      <c r="H663" s="152" t="s">
        <v>32</v>
      </c>
      <c r="I663" s="154"/>
      <c r="L663" s="150"/>
      <c r="M663" s="155"/>
      <c r="T663" s="156"/>
      <c r="AT663" s="152" t="s">
        <v>189</v>
      </c>
      <c r="AU663" s="152" t="s">
        <v>88</v>
      </c>
      <c r="AV663" s="12" t="s">
        <v>86</v>
      </c>
      <c r="AW663" s="12" t="s">
        <v>41</v>
      </c>
      <c r="AX663" s="12" t="s">
        <v>79</v>
      </c>
      <c r="AY663" s="152" t="s">
        <v>178</v>
      </c>
    </row>
    <row r="664" spans="2:65" s="12" customFormat="1" ht="10.199999999999999">
      <c r="B664" s="150"/>
      <c r="D664" s="151" t="s">
        <v>189</v>
      </c>
      <c r="E664" s="152" t="s">
        <v>32</v>
      </c>
      <c r="F664" s="153" t="s">
        <v>4435</v>
      </c>
      <c r="H664" s="152" t="s">
        <v>32</v>
      </c>
      <c r="I664" s="154"/>
      <c r="L664" s="150"/>
      <c r="M664" s="155"/>
      <c r="T664" s="156"/>
      <c r="AT664" s="152" t="s">
        <v>189</v>
      </c>
      <c r="AU664" s="152" t="s">
        <v>88</v>
      </c>
      <c r="AV664" s="12" t="s">
        <v>86</v>
      </c>
      <c r="AW664" s="12" t="s">
        <v>41</v>
      </c>
      <c r="AX664" s="12" t="s">
        <v>79</v>
      </c>
      <c r="AY664" s="152" t="s">
        <v>178</v>
      </c>
    </row>
    <row r="665" spans="2:65" s="13" customFormat="1" ht="10.199999999999999">
      <c r="B665" s="157"/>
      <c r="D665" s="151" t="s">
        <v>189</v>
      </c>
      <c r="E665" s="158" t="s">
        <v>32</v>
      </c>
      <c r="F665" s="159" t="s">
        <v>4584</v>
      </c>
      <c r="H665" s="160">
        <v>25.4</v>
      </c>
      <c r="I665" s="161"/>
      <c r="L665" s="157"/>
      <c r="M665" s="162"/>
      <c r="T665" s="163"/>
      <c r="AT665" s="158" t="s">
        <v>189</v>
      </c>
      <c r="AU665" s="158" t="s">
        <v>88</v>
      </c>
      <c r="AV665" s="13" t="s">
        <v>88</v>
      </c>
      <c r="AW665" s="13" t="s">
        <v>41</v>
      </c>
      <c r="AX665" s="13" t="s">
        <v>79</v>
      </c>
      <c r="AY665" s="158" t="s">
        <v>178</v>
      </c>
    </row>
    <row r="666" spans="2:65" s="15" customFormat="1" ht="10.199999999999999">
      <c r="B666" s="181"/>
      <c r="D666" s="151" t="s">
        <v>189</v>
      </c>
      <c r="E666" s="182" t="s">
        <v>32</v>
      </c>
      <c r="F666" s="183" t="s">
        <v>4585</v>
      </c>
      <c r="H666" s="184">
        <v>25.4</v>
      </c>
      <c r="I666" s="185"/>
      <c r="L666" s="181"/>
      <c r="M666" s="186"/>
      <c r="T666" s="187"/>
      <c r="AT666" s="182" t="s">
        <v>189</v>
      </c>
      <c r="AU666" s="182" t="s">
        <v>88</v>
      </c>
      <c r="AV666" s="15" t="s">
        <v>199</v>
      </c>
      <c r="AW666" s="15" t="s">
        <v>41</v>
      </c>
      <c r="AX666" s="15" t="s">
        <v>79</v>
      </c>
      <c r="AY666" s="182" t="s">
        <v>178</v>
      </c>
    </row>
    <row r="667" spans="2:65" s="12" customFormat="1" ht="10.199999999999999">
      <c r="B667" s="150"/>
      <c r="D667" s="151" t="s">
        <v>189</v>
      </c>
      <c r="E667" s="152" t="s">
        <v>32</v>
      </c>
      <c r="F667" s="153" t="s">
        <v>1320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88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3" customFormat="1" ht="10.199999999999999">
      <c r="B668" s="157"/>
      <c r="D668" s="151" t="s">
        <v>189</v>
      </c>
      <c r="E668" s="158" t="s">
        <v>32</v>
      </c>
      <c r="F668" s="159" t="s">
        <v>4586</v>
      </c>
      <c r="H668" s="160">
        <v>41.2</v>
      </c>
      <c r="I668" s="161"/>
      <c r="L668" s="157"/>
      <c r="M668" s="162"/>
      <c r="T668" s="163"/>
      <c r="AT668" s="158" t="s">
        <v>189</v>
      </c>
      <c r="AU668" s="158" t="s">
        <v>88</v>
      </c>
      <c r="AV668" s="13" t="s">
        <v>88</v>
      </c>
      <c r="AW668" s="13" t="s">
        <v>41</v>
      </c>
      <c r="AX668" s="13" t="s">
        <v>79</v>
      </c>
      <c r="AY668" s="158" t="s">
        <v>178</v>
      </c>
    </row>
    <row r="669" spans="2:65" s="15" customFormat="1" ht="10.199999999999999">
      <c r="B669" s="181"/>
      <c r="D669" s="151" t="s">
        <v>189</v>
      </c>
      <c r="E669" s="182" t="s">
        <v>32</v>
      </c>
      <c r="F669" s="183" t="s">
        <v>4587</v>
      </c>
      <c r="H669" s="184">
        <v>41.2</v>
      </c>
      <c r="I669" s="185"/>
      <c r="L669" s="181"/>
      <c r="M669" s="186"/>
      <c r="T669" s="187"/>
      <c r="AT669" s="182" t="s">
        <v>189</v>
      </c>
      <c r="AU669" s="182" t="s">
        <v>88</v>
      </c>
      <c r="AV669" s="15" t="s">
        <v>199</v>
      </c>
      <c r="AW669" s="15" t="s">
        <v>41</v>
      </c>
      <c r="AX669" s="15" t="s">
        <v>79</v>
      </c>
      <c r="AY669" s="182" t="s">
        <v>178</v>
      </c>
    </row>
    <row r="670" spans="2:65" s="12" customFormat="1" ht="10.199999999999999">
      <c r="B670" s="150"/>
      <c r="D670" s="151" t="s">
        <v>189</v>
      </c>
      <c r="E670" s="152" t="s">
        <v>32</v>
      </c>
      <c r="F670" s="153" t="s">
        <v>4422</v>
      </c>
      <c r="H670" s="152" t="s">
        <v>32</v>
      </c>
      <c r="I670" s="154"/>
      <c r="L670" s="150"/>
      <c r="M670" s="155"/>
      <c r="T670" s="156"/>
      <c r="AT670" s="152" t="s">
        <v>189</v>
      </c>
      <c r="AU670" s="152" t="s">
        <v>88</v>
      </c>
      <c r="AV670" s="12" t="s">
        <v>86</v>
      </c>
      <c r="AW670" s="12" t="s">
        <v>41</v>
      </c>
      <c r="AX670" s="12" t="s">
        <v>79</v>
      </c>
      <c r="AY670" s="152" t="s">
        <v>178</v>
      </c>
    </row>
    <row r="671" spans="2:65" s="13" customFormat="1" ht="10.199999999999999">
      <c r="B671" s="157"/>
      <c r="D671" s="151" t="s">
        <v>189</v>
      </c>
      <c r="E671" s="158" t="s">
        <v>32</v>
      </c>
      <c r="F671" s="159" t="s">
        <v>4588</v>
      </c>
      <c r="H671" s="160">
        <v>6.2</v>
      </c>
      <c r="I671" s="161"/>
      <c r="L671" s="157"/>
      <c r="M671" s="162"/>
      <c r="T671" s="163"/>
      <c r="AT671" s="158" t="s">
        <v>189</v>
      </c>
      <c r="AU671" s="158" t="s">
        <v>88</v>
      </c>
      <c r="AV671" s="13" t="s">
        <v>88</v>
      </c>
      <c r="AW671" s="13" t="s">
        <v>41</v>
      </c>
      <c r="AX671" s="13" t="s">
        <v>79</v>
      </c>
      <c r="AY671" s="158" t="s">
        <v>178</v>
      </c>
    </row>
    <row r="672" spans="2:65" s="15" customFormat="1" ht="10.199999999999999">
      <c r="B672" s="181"/>
      <c r="D672" s="151" t="s">
        <v>189</v>
      </c>
      <c r="E672" s="182" t="s">
        <v>32</v>
      </c>
      <c r="F672" s="183" t="s">
        <v>4589</v>
      </c>
      <c r="H672" s="184">
        <v>6.2</v>
      </c>
      <c r="I672" s="185"/>
      <c r="L672" s="181"/>
      <c r="M672" s="186"/>
      <c r="T672" s="187"/>
      <c r="AT672" s="182" t="s">
        <v>189</v>
      </c>
      <c r="AU672" s="182" t="s">
        <v>88</v>
      </c>
      <c r="AV672" s="15" t="s">
        <v>199</v>
      </c>
      <c r="AW672" s="15" t="s">
        <v>41</v>
      </c>
      <c r="AX672" s="15" t="s">
        <v>79</v>
      </c>
      <c r="AY672" s="182" t="s">
        <v>178</v>
      </c>
    </row>
    <row r="673" spans="2:65" s="12" customFormat="1" ht="10.199999999999999">
      <c r="B673" s="150"/>
      <c r="D673" s="151" t="s">
        <v>189</v>
      </c>
      <c r="E673" s="152" t="s">
        <v>32</v>
      </c>
      <c r="F673" s="153" t="s">
        <v>4448</v>
      </c>
      <c r="H673" s="152" t="s">
        <v>32</v>
      </c>
      <c r="I673" s="154"/>
      <c r="L673" s="150"/>
      <c r="M673" s="155"/>
      <c r="T673" s="156"/>
      <c r="AT673" s="152" t="s">
        <v>189</v>
      </c>
      <c r="AU673" s="152" t="s">
        <v>88</v>
      </c>
      <c r="AV673" s="12" t="s">
        <v>86</v>
      </c>
      <c r="AW673" s="12" t="s">
        <v>41</v>
      </c>
      <c r="AX673" s="12" t="s">
        <v>79</v>
      </c>
      <c r="AY673" s="152" t="s">
        <v>178</v>
      </c>
    </row>
    <row r="674" spans="2:65" s="13" customFormat="1" ht="10.199999999999999">
      <c r="B674" s="157"/>
      <c r="D674" s="151" t="s">
        <v>189</v>
      </c>
      <c r="E674" s="158" t="s">
        <v>32</v>
      </c>
      <c r="F674" s="159" t="s">
        <v>4590</v>
      </c>
      <c r="H674" s="160">
        <v>4.0999999999999996</v>
      </c>
      <c r="I674" s="161"/>
      <c r="L674" s="157"/>
      <c r="M674" s="162"/>
      <c r="T674" s="163"/>
      <c r="AT674" s="158" t="s">
        <v>189</v>
      </c>
      <c r="AU674" s="158" t="s">
        <v>88</v>
      </c>
      <c r="AV674" s="13" t="s">
        <v>88</v>
      </c>
      <c r="AW674" s="13" t="s">
        <v>41</v>
      </c>
      <c r="AX674" s="13" t="s">
        <v>79</v>
      </c>
      <c r="AY674" s="158" t="s">
        <v>178</v>
      </c>
    </row>
    <row r="675" spans="2:65" s="15" customFormat="1" ht="10.199999999999999">
      <c r="B675" s="181"/>
      <c r="D675" s="151" t="s">
        <v>189</v>
      </c>
      <c r="E675" s="182" t="s">
        <v>32</v>
      </c>
      <c r="F675" s="183" t="s">
        <v>4591</v>
      </c>
      <c r="H675" s="184">
        <v>4.0999999999999996</v>
      </c>
      <c r="I675" s="185"/>
      <c r="L675" s="181"/>
      <c r="M675" s="186"/>
      <c r="T675" s="187"/>
      <c r="AT675" s="182" t="s">
        <v>189</v>
      </c>
      <c r="AU675" s="182" t="s">
        <v>88</v>
      </c>
      <c r="AV675" s="15" t="s">
        <v>199</v>
      </c>
      <c r="AW675" s="15" t="s">
        <v>41</v>
      </c>
      <c r="AX675" s="15" t="s">
        <v>79</v>
      </c>
      <c r="AY675" s="182" t="s">
        <v>178</v>
      </c>
    </row>
    <row r="676" spans="2:65" s="12" customFormat="1" ht="10.199999999999999">
      <c r="B676" s="150"/>
      <c r="D676" s="151" t="s">
        <v>189</v>
      </c>
      <c r="E676" s="152" t="s">
        <v>32</v>
      </c>
      <c r="F676" s="153" t="s">
        <v>4592</v>
      </c>
      <c r="H676" s="152" t="s">
        <v>32</v>
      </c>
      <c r="I676" s="154"/>
      <c r="L676" s="150"/>
      <c r="M676" s="155"/>
      <c r="T676" s="156"/>
      <c r="AT676" s="152" t="s">
        <v>189</v>
      </c>
      <c r="AU676" s="152" t="s">
        <v>88</v>
      </c>
      <c r="AV676" s="12" t="s">
        <v>86</v>
      </c>
      <c r="AW676" s="12" t="s">
        <v>41</v>
      </c>
      <c r="AX676" s="12" t="s">
        <v>79</v>
      </c>
      <c r="AY676" s="152" t="s">
        <v>178</v>
      </c>
    </row>
    <row r="677" spans="2:65" s="13" customFormat="1" ht="10.199999999999999">
      <c r="B677" s="157"/>
      <c r="D677" s="151" t="s">
        <v>189</v>
      </c>
      <c r="E677" s="158" t="s">
        <v>32</v>
      </c>
      <c r="F677" s="159" t="s">
        <v>4593</v>
      </c>
      <c r="H677" s="160">
        <v>6.4</v>
      </c>
      <c r="I677" s="161"/>
      <c r="L677" s="157"/>
      <c r="M677" s="162"/>
      <c r="T677" s="163"/>
      <c r="AT677" s="158" t="s">
        <v>189</v>
      </c>
      <c r="AU677" s="158" t="s">
        <v>88</v>
      </c>
      <c r="AV677" s="13" t="s">
        <v>88</v>
      </c>
      <c r="AW677" s="13" t="s">
        <v>41</v>
      </c>
      <c r="AX677" s="13" t="s">
        <v>79</v>
      </c>
      <c r="AY677" s="158" t="s">
        <v>178</v>
      </c>
    </row>
    <row r="678" spans="2:65" s="15" customFormat="1" ht="10.199999999999999">
      <c r="B678" s="181"/>
      <c r="D678" s="151" t="s">
        <v>189</v>
      </c>
      <c r="E678" s="182" t="s">
        <v>32</v>
      </c>
      <c r="F678" s="183" t="s">
        <v>4594</v>
      </c>
      <c r="H678" s="184">
        <v>6.4</v>
      </c>
      <c r="I678" s="185"/>
      <c r="L678" s="181"/>
      <c r="M678" s="186"/>
      <c r="T678" s="187"/>
      <c r="AT678" s="182" t="s">
        <v>189</v>
      </c>
      <c r="AU678" s="182" t="s">
        <v>88</v>
      </c>
      <c r="AV678" s="15" t="s">
        <v>199</v>
      </c>
      <c r="AW678" s="15" t="s">
        <v>41</v>
      </c>
      <c r="AX678" s="15" t="s">
        <v>79</v>
      </c>
      <c r="AY678" s="182" t="s">
        <v>178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4595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88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3" customFormat="1" ht="10.199999999999999">
      <c r="B680" s="157"/>
      <c r="D680" s="151" t="s">
        <v>189</v>
      </c>
      <c r="E680" s="158" t="s">
        <v>32</v>
      </c>
      <c r="F680" s="159" t="s">
        <v>4596</v>
      </c>
      <c r="H680" s="160">
        <v>8.9</v>
      </c>
      <c r="I680" s="161"/>
      <c r="L680" s="157"/>
      <c r="M680" s="162"/>
      <c r="T680" s="163"/>
      <c r="AT680" s="158" t="s">
        <v>189</v>
      </c>
      <c r="AU680" s="158" t="s">
        <v>88</v>
      </c>
      <c r="AV680" s="13" t="s">
        <v>88</v>
      </c>
      <c r="AW680" s="13" t="s">
        <v>41</v>
      </c>
      <c r="AX680" s="13" t="s">
        <v>79</v>
      </c>
      <c r="AY680" s="158" t="s">
        <v>178</v>
      </c>
    </row>
    <row r="681" spans="2:65" s="15" customFormat="1" ht="10.199999999999999">
      <c r="B681" s="181"/>
      <c r="D681" s="151" t="s">
        <v>189</v>
      </c>
      <c r="E681" s="182" t="s">
        <v>32</v>
      </c>
      <c r="F681" s="183" t="s">
        <v>4597</v>
      </c>
      <c r="H681" s="184">
        <v>8.9</v>
      </c>
      <c r="I681" s="185"/>
      <c r="L681" s="181"/>
      <c r="M681" s="186"/>
      <c r="T681" s="187"/>
      <c r="AT681" s="182" t="s">
        <v>189</v>
      </c>
      <c r="AU681" s="182" t="s">
        <v>88</v>
      </c>
      <c r="AV681" s="15" t="s">
        <v>199</v>
      </c>
      <c r="AW681" s="15" t="s">
        <v>41</v>
      </c>
      <c r="AX681" s="15" t="s">
        <v>79</v>
      </c>
      <c r="AY681" s="182" t="s">
        <v>178</v>
      </c>
    </row>
    <row r="682" spans="2:65" s="14" customFormat="1" ht="10.199999999999999">
      <c r="B682" s="164"/>
      <c r="D682" s="151" t="s">
        <v>189</v>
      </c>
      <c r="E682" s="165" t="s">
        <v>32</v>
      </c>
      <c r="F682" s="166" t="s">
        <v>192</v>
      </c>
      <c r="H682" s="167">
        <v>92.2</v>
      </c>
      <c r="I682" s="168"/>
      <c r="L682" s="164"/>
      <c r="M682" s="169"/>
      <c r="T682" s="170"/>
      <c r="AT682" s="165" t="s">
        <v>189</v>
      </c>
      <c r="AU682" s="165" t="s">
        <v>88</v>
      </c>
      <c r="AV682" s="14" t="s">
        <v>185</v>
      </c>
      <c r="AW682" s="14" t="s">
        <v>41</v>
      </c>
      <c r="AX682" s="14" t="s">
        <v>86</v>
      </c>
      <c r="AY682" s="165" t="s">
        <v>178</v>
      </c>
    </row>
    <row r="683" spans="2:65" s="1" customFormat="1" ht="21.75" customHeight="1">
      <c r="B683" s="34"/>
      <c r="C683" s="133" t="s">
        <v>663</v>
      </c>
      <c r="D683" s="133" t="s">
        <v>180</v>
      </c>
      <c r="E683" s="134" t="s">
        <v>4718</v>
      </c>
      <c r="F683" s="135" t="s">
        <v>4719</v>
      </c>
      <c r="G683" s="136" t="s">
        <v>202</v>
      </c>
      <c r="H683" s="137">
        <v>92.2</v>
      </c>
      <c r="I683" s="138"/>
      <c r="J683" s="139">
        <f>ROUND(I683*H683,2)</f>
        <v>0</v>
      </c>
      <c r="K683" s="135" t="s">
        <v>184</v>
      </c>
      <c r="L683" s="34"/>
      <c r="M683" s="140" t="s">
        <v>32</v>
      </c>
      <c r="N683" s="141" t="s">
        <v>50</v>
      </c>
      <c r="P683" s="142">
        <f>O683*H683</f>
        <v>0</v>
      </c>
      <c r="Q683" s="142">
        <v>6.0000000000000002E-5</v>
      </c>
      <c r="R683" s="142">
        <f>Q683*H683</f>
        <v>5.5320000000000005E-3</v>
      </c>
      <c r="S683" s="142">
        <v>0</v>
      </c>
      <c r="T683" s="143">
        <f>S683*H683</f>
        <v>0</v>
      </c>
      <c r="AR683" s="144" t="s">
        <v>185</v>
      </c>
      <c r="AT683" s="144" t="s">
        <v>180</v>
      </c>
      <c r="AU683" s="144" t="s">
        <v>88</v>
      </c>
      <c r="AY683" s="18" t="s">
        <v>178</v>
      </c>
      <c r="BE683" s="145">
        <f>IF(N683="základní",J683,0)</f>
        <v>0</v>
      </c>
      <c r="BF683" s="145">
        <f>IF(N683="snížená",J683,0)</f>
        <v>0</v>
      </c>
      <c r="BG683" s="145">
        <f>IF(N683="zákl. přenesená",J683,0)</f>
        <v>0</v>
      </c>
      <c r="BH683" s="145">
        <f>IF(N683="sníž. přenesená",J683,0)</f>
        <v>0</v>
      </c>
      <c r="BI683" s="145">
        <f>IF(N683="nulová",J683,0)</f>
        <v>0</v>
      </c>
      <c r="BJ683" s="18" t="s">
        <v>86</v>
      </c>
      <c r="BK683" s="145">
        <f>ROUND(I683*H683,2)</f>
        <v>0</v>
      </c>
      <c r="BL683" s="18" t="s">
        <v>185</v>
      </c>
      <c r="BM683" s="144" t="s">
        <v>4720</v>
      </c>
    </row>
    <row r="684" spans="2:65" s="1" customFormat="1" ht="10.199999999999999">
      <c r="B684" s="34"/>
      <c r="D684" s="146" t="s">
        <v>187</v>
      </c>
      <c r="F684" s="147" t="s">
        <v>4721</v>
      </c>
      <c r="I684" s="148"/>
      <c r="L684" s="34"/>
      <c r="M684" s="149"/>
      <c r="T684" s="55"/>
      <c r="AT684" s="18" t="s">
        <v>187</v>
      </c>
      <c r="AU684" s="18" t="s">
        <v>88</v>
      </c>
    </row>
    <row r="685" spans="2:65" s="13" customFormat="1" ht="10.199999999999999">
      <c r="B685" s="157"/>
      <c r="D685" s="151" t="s">
        <v>189</v>
      </c>
      <c r="E685" s="158" t="s">
        <v>32</v>
      </c>
      <c r="F685" s="159" t="s">
        <v>4722</v>
      </c>
      <c r="H685" s="160">
        <v>92.2</v>
      </c>
      <c r="I685" s="161"/>
      <c r="L685" s="157"/>
      <c r="M685" s="162"/>
      <c r="T685" s="163"/>
      <c r="AT685" s="158" t="s">
        <v>189</v>
      </c>
      <c r="AU685" s="158" t="s">
        <v>88</v>
      </c>
      <c r="AV685" s="13" t="s">
        <v>88</v>
      </c>
      <c r="AW685" s="13" t="s">
        <v>41</v>
      </c>
      <c r="AX685" s="13" t="s">
        <v>86</v>
      </c>
      <c r="AY685" s="158" t="s">
        <v>178</v>
      </c>
    </row>
    <row r="686" spans="2:65" s="11" customFormat="1" ht="22.8" customHeight="1">
      <c r="B686" s="121"/>
      <c r="D686" s="122" t="s">
        <v>78</v>
      </c>
      <c r="E686" s="131" t="s">
        <v>247</v>
      </c>
      <c r="F686" s="131" t="s">
        <v>848</v>
      </c>
      <c r="I686" s="124"/>
      <c r="J686" s="132">
        <f>BK686</f>
        <v>0</v>
      </c>
      <c r="L686" s="121"/>
      <c r="M686" s="126"/>
      <c r="P686" s="127">
        <f>SUM(P687:P746)</f>
        <v>0</v>
      </c>
      <c r="R686" s="127">
        <f>SUM(R687:R746)</f>
        <v>0</v>
      </c>
      <c r="T686" s="128">
        <f>SUM(T687:T746)</f>
        <v>21.215399999999999</v>
      </c>
      <c r="AR686" s="122" t="s">
        <v>86</v>
      </c>
      <c r="AT686" s="129" t="s">
        <v>78</v>
      </c>
      <c r="AU686" s="129" t="s">
        <v>86</v>
      </c>
      <c r="AY686" s="122" t="s">
        <v>178</v>
      </c>
      <c r="BK686" s="130">
        <f>SUM(BK687:BK746)</f>
        <v>0</v>
      </c>
    </row>
    <row r="687" spans="2:65" s="1" customFormat="1" ht="37.799999999999997" customHeight="1">
      <c r="B687" s="34"/>
      <c r="C687" s="133" t="s">
        <v>669</v>
      </c>
      <c r="D687" s="133" t="s">
        <v>180</v>
      </c>
      <c r="E687" s="134" t="s">
        <v>654</v>
      </c>
      <c r="F687" s="135" t="s">
        <v>655</v>
      </c>
      <c r="G687" s="136" t="s">
        <v>202</v>
      </c>
      <c r="H687" s="137">
        <v>744.4</v>
      </c>
      <c r="I687" s="138"/>
      <c r="J687" s="139">
        <f>ROUND(I687*H687,2)</f>
        <v>0</v>
      </c>
      <c r="K687" s="135" t="s">
        <v>184</v>
      </c>
      <c r="L687" s="34"/>
      <c r="M687" s="140" t="s">
        <v>32</v>
      </c>
      <c r="N687" s="141" t="s">
        <v>50</v>
      </c>
      <c r="P687" s="142">
        <f>O687*H687</f>
        <v>0</v>
      </c>
      <c r="Q687" s="142">
        <v>0</v>
      </c>
      <c r="R687" s="142">
        <f>Q687*H687</f>
        <v>0</v>
      </c>
      <c r="S687" s="142">
        <v>0</v>
      </c>
      <c r="T687" s="143">
        <f>S687*H687</f>
        <v>0</v>
      </c>
      <c r="AR687" s="144" t="s">
        <v>185</v>
      </c>
      <c r="AT687" s="144" t="s">
        <v>180</v>
      </c>
      <c r="AU687" s="144" t="s">
        <v>88</v>
      </c>
      <c r="AY687" s="18" t="s">
        <v>178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8" t="s">
        <v>86</v>
      </c>
      <c r="BK687" s="145">
        <f>ROUND(I687*H687,2)</f>
        <v>0</v>
      </c>
      <c r="BL687" s="18" t="s">
        <v>185</v>
      </c>
      <c r="BM687" s="144" t="s">
        <v>4723</v>
      </c>
    </row>
    <row r="688" spans="2:65" s="1" customFormat="1" ht="10.199999999999999">
      <c r="B688" s="34"/>
      <c r="D688" s="146" t="s">
        <v>187</v>
      </c>
      <c r="F688" s="147" t="s">
        <v>657</v>
      </c>
      <c r="I688" s="148"/>
      <c r="L688" s="34"/>
      <c r="M688" s="149"/>
      <c r="T688" s="55"/>
      <c r="AT688" s="18" t="s">
        <v>187</v>
      </c>
      <c r="AU688" s="18" t="s">
        <v>88</v>
      </c>
    </row>
    <row r="689" spans="2:65" s="12" customFormat="1" ht="10.199999999999999">
      <c r="B689" s="150"/>
      <c r="D689" s="151" t="s">
        <v>189</v>
      </c>
      <c r="E689" s="152" t="s">
        <v>32</v>
      </c>
      <c r="F689" s="153" t="s">
        <v>190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88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4394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88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2" customFormat="1" ht="10.199999999999999">
      <c r="B691" s="150"/>
      <c r="D691" s="151" t="s">
        <v>189</v>
      </c>
      <c r="E691" s="152" t="s">
        <v>32</v>
      </c>
      <c r="F691" s="153" t="s">
        <v>2082</v>
      </c>
      <c r="H691" s="152" t="s">
        <v>32</v>
      </c>
      <c r="I691" s="154"/>
      <c r="L691" s="150"/>
      <c r="M691" s="155"/>
      <c r="T691" s="156"/>
      <c r="AT691" s="152" t="s">
        <v>189</v>
      </c>
      <c r="AU691" s="152" t="s">
        <v>88</v>
      </c>
      <c r="AV691" s="12" t="s">
        <v>86</v>
      </c>
      <c r="AW691" s="12" t="s">
        <v>41</v>
      </c>
      <c r="AX691" s="12" t="s">
        <v>79</v>
      </c>
      <c r="AY691" s="152" t="s">
        <v>178</v>
      </c>
    </row>
    <row r="692" spans="2:65" s="12" customFormat="1" ht="10.199999999999999">
      <c r="B692" s="150"/>
      <c r="D692" s="151" t="s">
        <v>189</v>
      </c>
      <c r="E692" s="152" t="s">
        <v>32</v>
      </c>
      <c r="F692" s="153" t="s">
        <v>393</v>
      </c>
      <c r="H692" s="152" t="s">
        <v>32</v>
      </c>
      <c r="I692" s="154"/>
      <c r="L692" s="150"/>
      <c r="M692" s="155"/>
      <c r="T692" s="156"/>
      <c r="AT692" s="152" t="s">
        <v>189</v>
      </c>
      <c r="AU692" s="152" t="s">
        <v>88</v>
      </c>
      <c r="AV692" s="12" t="s">
        <v>86</v>
      </c>
      <c r="AW692" s="12" t="s">
        <v>41</v>
      </c>
      <c r="AX692" s="12" t="s">
        <v>79</v>
      </c>
      <c r="AY692" s="152" t="s">
        <v>178</v>
      </c>
    </row>
    <row r="693" spans="2:65" s="12" customFormat="1" ht="10.199999999999999">
      <c r="B693" s="150"/>
      <c r="D693" s="151" t="s">
        <v>189</v>
      </c>
      <c r="E693" s="152" t="s">
        <v>32</v>
      </c>
      <c r="F693" s="153" t="s">
        <v>4411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88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2" customFormat="1" ht="10.199999999999999">
      <c r="B694" s="150"/>
      <c r="D694" s="151" t="s">
        <v>189</v>
      </c>
      <c r="E694" s="152" t="s">
        <v>32</v>
      </c>
      <c r="F694" s="153" t="s">
        <v>4412</v>
      </c>
      <c r="H694" s="152" t="s">
        <v>32</v>
      </c>
      <c r="I694" s="154"/>
      <c r="L694" s="150"/>
      <c r="M694" s="155"/>
      <c r="T694" s="156"/>
      <c r="AT694" s="152" t="s">
        <v>189</v>
      </c>
      <c r="AU694" s="152" t="s">
        <v>88</v>
      </c>
      <c r="AV694" s="12" t="s">
        <v>86</v>
      </c>
      <c r="AW694" s="12" t="s">
        <v>41</v>
      </c>
      <c r="AX694" s="12" t="s">
        <v>79</v>
      </c>
      <c r="AY694" s="152" t="s">
        <v>178</v>
      </c>
    </row>
    <row r="695" spans="2:65" s="13" customFormat="1" ht="10.199999999999999">
      <c r="B695" s="157"/>
      <c r="D695" s="151" t="s">
        <v>189</v>
      </c>
      <c r="E695" s="158" t="s">
        <v>32</v>
      </c>
      <c r="F695" s="159" t="s">
        <v>4724</v>
      </c>
      <c r="H695" s="160">
        <v>538.4</v>
      </c>
      <c r="I695" s="161"/>
      <c r="L695" s="157"/>
      <c r="M695" s="162"/>
      <c r="T695" s="163"/>
      <c r="AT695" s="158" t="s">
        <v>189</v>
      </c>
      <c r="AU695" s="158" t="s">
        <v>88</v>
      </c>
      <c r="AV695" s="13" t="s">
        <v>88</v>
      </c>
      <c r="AW695" s="13" t="s">
        <v>41</v>
      </c>
      <c r="AX695" s="13" t="s">
        <v>79</v>
      </c>
      <c r="AY695" s="158" t="s">
        <v>178</v>
      </c>
    </row>
    <row r="696" spans="2:65" s="13" customFormat="1" ht="10.199999999999999">
      <c r="B696" s="157"/>
      <c r="D696" s="151" t="s">
        <v>189</v>
      </c>
      <c r="E696" s="158" t="s">
        <v>32</v>
      </c>
      <c r="F696" s="159" t="s">
        <v>4725</v>
      </c>
      <c r="H696" s="160">
        <v>21.6</v>
      </c>
      <c r="I696" s="161"/>
      <c r="L696" s="157"/>
      <c r="M696" s="162"/>
      <c r="T696" s="163"/>
      <c r="AT696" s="158" t="s">
        <v>189</v>
      </c>
      <c r="AU696" s="158" t="s">
        <v>88</v>
      </c>
      <c r="AV696" s="13" t="s">
        <v>88</v>
      </c>
      <c r="AW696" s="13" t="s">
        <v>41</v>
      </c>
      <c r="AX696" s="13" t="s">
        <v>79</v>
      </c>
      <c r="AY696" s="158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4726</v>
      </c>
      <c r="H697" s="160">
        <v>184.4</v>
      </c>
      <c r="I697" s="161"/>
      <c r="L697" s="157"/>
      <c r="M697" s="162"/>
      <c r="T697" s="163"/>
      <c r="AT697" s="158" t="s">
        <v>189</v>
      </c>
      <c r="AU697" s="158" t="s">
        <v>88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4" customFormat="1" ht="10.199999999999999">
      <c r="B698" s="164"/>
      <c r="D698" s="151" t="s">
        <v>189</v>
      </c>
      <c r="E698" s="165" t="s">
        <v>32</v>
      </c>
      <c r="F698" s="166" t="s">
        <v>192</v>
      </c>
      <c r="H698" s="167">
        <v>744.4</v>
      </c>
      <c r="I698" s="168"/>
      <c r="L698" s="164"/>
      <c r="M698" s="169"/>
      <c r="T698" s="170"/>
      <c r="AT698" s="165" t="s">
        <v>189</v>
      </c>
      <c r="AU698" s="165" t="s">
        <v>88</v>
      </c>
      <c r="AV698" s="14" t="s">
        <v>185</v>
      </c>
      <c r="AW698" s="14" t="s">
        <v>41</v>
      </c>
      <c r="AX698" s="14" t="s">
        <v>86</v>
      </c>
      <c r="AY698" s="165" t="s">
        <v>178</v>
      </c>
    </row>
    <row r="699" spans="2:65" s="1" customFormat="1" ht="24.15" customHeight="1">
      <c r="B699" s="34"/>
      <c r="C699" s="133" t="s">
        <v>676</v>
      </c>
      <c r="D699" s="133" t="s">
        <v>180</v>
      </c>
      <c r="E699" s="134" t="s">
        <v>541</v>
      </c>
      <c r="F699" s="135" t="s">
        <v>542</v>
      </c>
      <c r="G699" s="136" t="s">
        <v>202</v>
      </c>
      <c r="H699" s="137">
        <v>744.4</v>
      </c>
      <c r="I699" s="138"/>
      <c r="J699" s="139">
        <f>ROUND(I699*H699,2)</f>
        <v>0</v>
      </c>
      <c r="K699" s="135" t="s">
        <v>184</v>
      </c>
      <c r="L699" s="34"/>
      <c r="M699" s="140" t="s">
        <v>32</v>
      </c>
      <c r="N699" s="141" t="s">
        <v>50</v>
      </c>
      <c r="P699" s="142">
        <f>O699*H699</f>
        <v>0</v>
      </c>
      <c r="Q699" s="142">
        <v>0</v>
      </c>
      <c r="R699" s="142">
        <f>Q699*H699</f>
        <v>0</v>
      </c>
      <c r="S699" s="142">
        <v>0</v>
      </c>
      <c r="T699" s="143">
        <f>S699*H699</f>
        <v>0</v>
      </c>
      <c r="AR699" s="144" t="s">
        <v>185</v>
      </c>
      <c r="AT699" s="144" t="s">
        <v>180</v>
      </c>
      <c r="AU699" s="144" t="s">
        <v>88</v>
      </c>
      <c r="AY699" s="18" t="s">
        <v>178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86</v>
      </c>
      <c r="BK699" s="145">
        <f>ROUND(I699*H699,2)</f>
        <v>0</v>
      </c>
      <c r="BL699" s="18" t="s">
        <v>185</v>
      </c>
      <c r="BM699" s="144" t="s">
        <v>4727</v>
      </c>
    </row>
    <row r="700" spans="2:65" s="1" customFormat="1" ht="10.199999999999999">
      <c r="B700" s="34"/>
      <c r="D700" s="146" t="s">
        <v>187</v>
      </c>
      <c r="F700" s="147" t="s">
        <v>544</v>
      </c>
      <c r="I700" s="148"/>
      <c r="L700" s="34"/>
      <c r="M700" s="149"/>
      <c r="T700" s="55"/>
      <c r="AT700" s="18" t="s">
        <v>187</v>
      </c>
      <c r="AU700" s="18" t="s">
        <v>88</v>
      </c>
    </row>
    <row r="701" spans="2:65" s="12" customFormat="1" ht="10.199999999999999">
      <c r="B701" s="150"/>
      <c r="D701" s="151" t="s">
        <v>189</v>
      </c>
      <c r="E701" s="152" t="s">
        <v>32</v>
      </c>
      <c r="F701" s="153" t="s">
        <v>190</v>
      </c>
      <c r="H701" s="152" t="s">
        <v>32</v>
      </c>
      <c r="I701" s="154"/>
      <c r="L701" s="150"/>
      <c r="M701" s="155"/>
      <c r="T701" s="156"/>
      <c r="AT701" s="152" t="s">
        <v>189</v>
      </c>
      <c r="AU701" s="152" t="s">
        <v>88</v>
      </c>
      <c r="AV701" s="12" t="s">
        <v>86</v>
      </c>
      <c r="AW701" s="12" t="s">
        <v>41</v>
      </c>
      <c r="AX701" s="12" t="s">
        <v>79</v>
      </c>
      <c r="AY701" s="152" t="s">
        <v>178</v>
      </c>
    </row>
    <row r="702" spans="2:65" s="12" customFormat="1" ht="10.199999999999999">
      <c r="B702" s="150"/>
      <c r="D702" s="151" t="s">
        <v>189</v>
      </c>
      <c r="E702" s="152" t="s">
        <v>32</v>
      </c>
      <c r="F702" s="153" t="s">
        <v>4394</v>
      </c>
      <c r="H702" s="152" t="s">
        <v>32</v>
      </c>
      <c r="I702" s="154"/>
      <c r="L702" s="150"/>
      <c r="M702" s="155"/>
      <c r="T702" s="156"/>
      <c r="AT702" s="152" t="s">
        <v>189</v>
      </c>
      <c r="AU702" s="152" t="s">
        <v>88</v>
      </c>
      <c r="AV702" s="12" t="s">
        <v>86</v>
      </c>
      <c r="AW702" s="12" t="s">
        <v>41</v>
      </c>
      <c r="AX702" s="12" t="s">
        <v>79</v>
      </c>
      <c r="AY702" s="152" t="s">
        <v>178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2082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88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393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88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2" customFormat="1" ht="10.199999999999999">
      <c r="B705" s="150"/>
      <c r="D705" s="151" t="s">
        <v>189</v>
      </c>
      <c r="E705" s="152" t="s">
        <v>32</v>
      </c>
      <c r="F705" s="153" t="s">
        <v>1540</v>
      </c>
      <c r="H705" s="152" t="s">
        <v>32</v>
      </c>
      <c r="I705" s="154"/>
      <c r="L705" s="150"/>
      <c r="M705" s="155"/>
      <c r="T705" s="156"/>
      <c r="AT705" s="152" t="s">
        <v>189</v>
      </c>
      <c r="AU705" s="152" t="s">
        <v>88</v>
      </c>
      <c r="AV705" s="12" t="s">
        <v>86</v>
      </c>
      <c r="AW705" s="12" t="s">
        <v>41</v>
      </c>
      <c r="AX705" s="12" t="s">
        <v>79</v>
      </c>
      <c r="AY705" s="152" t="s">
        <v>178</v>
      </c>
    </row>
    <row r="706" spans="2:65" s="12" customFormat="1" ht="10.199999999999999">
      <c r="B706" s="150"/>
      <c r="D706" s="151" t="s">
        <v>189</v>
      </c>
      <c r="E706" s="152" t="s">
        <v>32</v>
      </c>
      <c r="F706" s="153" t="s">
        <v>4404</v>
      </c>
      <c r="H706" s="152" t="s">
        <v>32</v>
      </c>
      <c r="I706" s="154"/>
      <c r="L706" s="150"/>
      <c r="M706" s="155"/>
      <c r="T706" s="156"/>
      <c r="AT706" s="152" t="s">
        <v>189</v>
      </c>
      <c r="AU706" s="152" t="s">
        <v>88</v>
      </c>
      <c r="AV706" s="12" t="s">
        <v>86</v>
      </c>
      <c r="AW706" s="12" t="s">
        <v>41</v>
      </c>
      <c r="AX706" s="12" t="s">
        <v>79</v>
      </c>
      <c r="AY706" s="152" t="s">
        <v>178</v>
      </c>
    </row>
    <row r="707" spans="2:65" s="13" customFormat="1" ht="10.199999999999999">
      <c r="B707" s="157"/>
      <c r="D707" s="151" t="s">
        <v>189</v>
      </c>
      <c r="E707" s="158" t="s">
        <v>32</v>
      </c>
      <c r="F707" s="159" t="s">
        <v>4724</v>
      </c>
      <c r="H707" s="160">
        <v>538.4</v>
      </c>
      <c r="I707" s="161"/>
      <c r="L707" s="157"/>
      <c r="M707" s="162"/>
      <c r="T707" s="163"/>
      <c r="AT707" s="158" t="s">
        <v>189</v>
      </c>
      <c r="AU707" s="158" t="s">
        <v>88</v>
      </c>
      <c r="AV707" s="13" t="s">
        <v>88</v>
      </c>
      <c r="AW707" s="13" t="s">
        <v>41</v>
      </c>
      <c r="AX707" s="13" t="s">
        <v>79</v>
      </c>
      <c r="AY707" s="158" t="s">
        <v>178</v>
      </c>
    </row>
    <row r="708" spans="2:65" s="13" customFormat="1" ht="10.199999999999999">
      <c r="B708" s="157"/>
      <c r="D708" s="151" t="s">
        <v>189</v>
      </c>
      <c r="E708" s="158" t="s">
        <v>32</v>
      </c>
      <c r="F708" s="159" t="s">
        <v>4725</v>
      </c>
      <c r="H708" s="160">
        <v>21.6</v>
      </c>
      <c r="I708" s="161"/>
      <c r="L708" s="157"/>
      <c r="M708" s="162"/>
      <c r="T708" s="163"/>
      <c r="AT708" s="158" t="s">
        <v>189</v>
      </c>
      <c r="AU708" s="158" t="s">
        <v>88</v>
      </c>
      <c r="AV708" s="13" t="s">
        <v>88</v>
      </c>
      <c r="AW708" s="13" t="s">
        <v>41</v>
      </c>
      <c r="AX708" s="13" t="s">
        <v>79</v>
      </c>
      <c r="AY708" s="158" t="s">
        <v>178</v>
      </c>
    </row>
    <row r="709" spans="2:65" s="13" customFormat="1" ht="10.199999999999999">
      <c r="B709" s="157"/>
      <c r="D709" s="151" t="s">
        <v>189</v>
      </c>
      <c r="E709" s="158" t="s">
        <v>32</v>
      </c>
      <c r="F709" s="159" t="s">
        <v>4726</v>
      </c>
      <c r="H709" s="160">
        <v>184.4</v>
      </c>
      <c r="I709" s="161"/>
      <c r="L709" s="157"/>
      <c r="M709" s="162"/>
      <c r="T709" s="163"/>
      <c r="AT709" s="158" t="s">
        <v>189</v>
      </c>
      <c r="AU709" s="158" t="s">
        <v>88</v>
      </c>
      <c r="AV709" s="13" t="s">
        <v>88</v>
      </c>
      <c r="AW709" s="13" t="s">
        <v>41</v>
      </c>
      <c r="AX709" s="13" t="s">
        <v>79</v>
      </c>
      <c r="AY709" s="158" t="s">
        <v>178</v>
      </c>
    </row>
    <row r="710" spans="2:65" s="14" customFormat="1" ht="10.199999999999999">
      <c r="B710" s="164"/>
      <c r="D710" s="151" t="s">
        <v>189</v>
      </c>
      <c r="E710" s="165" t="s">
        <v>32</v>
      </c>
      <c r="F710" s="166" t="s">
        <v>192</v>
      </c>
      <c r="H710" s="167">
        <v>744.4</v>
      </c>
      <c r="I710" s="168"/>
      <c r="L710" s="164"/>
      <c r="M710" s="169"/>
      <c r="T710" s="170"/>
      <c r="AT710" s="165" t="s">
        <v>189</v>
      </c>
      <c r="AU710" s="165" t="s">
        <v>88</v>
      </c>
      <c r="AV710" s="14" t="s">
        <v>185</v>
      </c>
      <c r="AW710" s="14" t="s">
        <v>41</v>
      </c>
      <c r="AX710" s="14" t="s">
        <v>86</v>
      </c>
      <c r="AY710" s="165" t="s">
        <v>178</v>
      </c>
    </row>
    <row r="711" spans="2:65" s="1" customFormat="1" ht="24.15" customHeight="1">
      <c r="B711" s="34"/>
      <c r="C711" s="133" t="s">
        <v>681</v>
      </c>
      <c r="D711" s="133" t="s">
        <v>180</v>
      </c>
      <c r="E711" s="134" t="s">
        <v>550</v>
      </c>
      <c r="F711" s="135" t="s">
        <v>551</v>
      </c>
      <c r="G711" s="136" t="s">
        <v>202</v>
      </c>
      <c r="H711" s="137">
        <v>744.4</v>
      </c>
      <c r="I711" s="138"/>
      <c r="J711" s="139">
        <f>ROUND(I711*H711,2)</f>
        <v>0</v>
      </c>
      <c r="K711" s="135" t="s">
        <v>184</v>
      </c>
      <c r="L711" s="34"/>
      <c r="M711" s="140" t="s">
        <v>32</v>
      </c>
      <c r="N711" s="141" t="s">
        <v>50</v>
      </c>
      <c r="P711" s="142">
        <f>O711*H711</f>
        <v>0</v>
      </c>
      <c r="Q711" s="142">
        <v>0</v>
      </c>
      <c r="R711" s="142">
        <f>Q711*H711</f>
        <v>0</v>
      </c>
      <c r="S711" s="142">
        <v>0</v>
      </c>
      <c r="T711" s="143">
        <f>S711*H711</f>
        <v>0</v>
      </c>
      <c r="AR711" s="144" t="s">
        <v>185</v>
      </c>
      <c r="AT711" s="144" t="s">
        <v>180</v>
      </c>
      <c r="AU711" s="144" t="s">
        <v>88</v>
      </c>
      <c r="AY711" s="18" t="s">
        <v>178</v>
      </c>
      <c r="BE711" s="145">
        <f>IF(N711="základní",J711,0)</f>
        <v>0</v>
      </c>
      <c r="BF711" s="145">
        <f>IF(N711="snížená",J711,0)</f>
        <v>0</v>
      </c>
      <c r="BG711" s="145">
        <f>IF(N711="zákl. přenesená",J711,0)</f>
        <v>0</v>
      </c>
      <c r="BH711" s="145">
        <f>IF(N711="sníž. přenesená",J711,0)</f>
        <v>0</v>
      </c>
      <c r="BI711" s="145">
        <f>IF(N711="nulová",J711,0)</f>
        <v>0</v>
      </c>
      <c r="BJ711" s="18" t="s">
        <v>86</v>
      </c>
      <c r="BK711" s="145">
        <f>ROUND(I711*H711,2)</f>
        <v>0</v>
      </c>
      <c r="BL711" s="18" t="s">
        <v>185</v>
      </c>
      <c r="BM711" s="144" t="s">
        <v>4728</v>
      </c>
    </row>
    <row r="712" spans="2:65" s="1" customFormat="1" ht="10.199999999999999">
      <c r="B712" s="34"/>
      <c r="D712" s="146" t="s">
        <v>187</v>
      </c>
      <c r="F712" s="147" t="s">
        <v>553</v>
      </c>
      <c r="I712" s="148"/>
      <c r="L712" s="34"/>
      <c r="M712" s="149"/>
      <c r="T712" s="55"/>
      <c r="AT712" s="18" t="s">
        <v>187</v>
      </c>
      <c r="AU712" s="18" t="s">
        <v>88</v>
      </c>
    </row>
    <row r="713" spans="2:65" s="12" customFormat="1" ht="10.199999999999999">
      <c r="B713" s="150"/>
      <c r="D713" s="151" t="s">
        <v>189</v>
      </c>
      <c r="E713" s="152" t="s">
        <v>32</v>
      </c>
      <c r="F713" s="153" t="s">
        <v>190</v>
      </c>
      <c r="H713" s="152" t="s">
        <v>32</v>
      </c>
      <c r="I713" s="154"/>
      <c r="L713" s="150"/>
      <c r="M713" s="155"/>
      <c r="T713" s="156"/>
      <c r="AT713" s="152" t="s">
        <v>189</v>
      </c>
      <c r="AU713" s="152" t="s">
        <v>88</v>
      </c>
      <c r="AV713" s="12" t="s">
        <v>86</v>
      </c>
      <c r="AW713" s="12" t="s">
        <v>41</v>
      </c>
      <c r="AX713" s="12" t="s">
        <v>79</v>
      </c>
      <c r="AY713" s="152" t="s">
        <v>178</v>
      </c>
    </row>
    <row r="714" spans="2:65" s="12" customFormat="1" ht="10.199999999999999">
      <c r="B714" s="150"/>
      <c r="D714" s="151" t="s">
        <v>189</v>
      </c>
      <c r="E714" s="152" t="s">
        <v>32</v>
      </c>
      <c r="F714" s="153" t="s">
        <v>4394</v>
      </c>
      <c r="H714" s="152" t="s">
        <v>32</v>
      </c>
      <c r="I714" s="154"/>
      <c r="L714" s="150"/>
      <c r="M714" s="155"/>
      <c r="T714" s="156"/>
      <c r="AT714" s="152" t="s">
        <v>189</v>
      </c>
      <c r="AU714" s="152" t="s">
        <v>88</v>
      </c>
      <c r="AV714" s="12" t="s">
        <v>86</v>
      </c>
      <c r="AW714" s="12" t="s">
        <v>41</v>
      </c>
      <c r="AX714" s="12" t="s">
        <v>79</v>
      </c>
      <c r="AY714" s="152" t="s">
        <v>178</v>
      </c>
    </row>
    <row r="715" spans="2:65" s="12" customFormat="1" ht="10.199999999999999">
      <c r="B715" s="150"/>
      <c r="D715" s="151" t="s">
        <v>189</v>
      </c>
      <c r="E715" s="152" t="s">
        <v>32</v>
      </c>
      <c r="F715" s="153" t="s">
        <v>2082</v>
      </c>
      <c r="H715" s="152" t="s">
        <v>32</v>
      </c>
      <c r="I715" s="154"/>
      <c r="L715" s="150"/>
      <c r="M715" s="155"/>
      <c r="T715" s="156"/>
      <c r="AT715" s="152" t="s">
        <v>189</v>
      </c>
      <c r="AU715" s="152" t="s">
        <v>88</v>
      </c>
      <c r="AV715" s="12" t="s">
        <v>86</v>
      </c>
      <c r="AW715" s="12" t="s">
        <v>41</v>
      </c>
      <c r="AX715" s="12" t="s">
        <v>79</v>
      </c>
      <c r="AY715" s="152" t="s">
        <v>178</v>
      </c>
    </row>
    <row r="716" spans="2:65" s="12" customFormat="1" ht="10.199999999999999">
      <c r="B716" s="150"/>
      <c r="D716" s="151" t="s">
        <v>189</v>
      </c>
      <c r="E716" s="152" t="s">
        <v>32</v>
      </c>
      <c r="F716" s="153" t="s">
        <v>393</v>
      </c>
      <c r="H716" s="152" t="s">
        <v>32</v>
      </c>
      <c r="I716" s="154"/>
      <c r="L716" s="150"/>
      <c r="M716" s="155"/>
      <c r="T716" s="156"/>
      <c r="AT716" s="152" t="s">
        <v>189</v>
      </c>
      <c r="AU716" s="152" t="s">
        <v>88</v>
      </c>
      <c r="AV716" s="12" t="s">
        <v>86</v>
      </c>
      <c r="AW716" s="12" t="s">
        <v>41</v>
      </c>
      <c r="AX716" s="12" t="s">
        <v>79</v>
      </c>
      <c r="AY716" s="152" t="s">
        <v>178</v>
      </c>
    </row>
    <row r="717" spans="2:65" s="12" customFormat="1" ht="10.199999999999999">
      <c r="B717" s="150"/>
      <c r="D717" s="151" t="s">
        <v>189</v>
      </c>
      <c r="E717" s="152" t="s">
        <v>32</v>
      </c>
      <c r="F717" s="153" t="s">
        <v>1540</v>
      </c>
      <c r="H717" s="152" t="s">
        <v>32</v>
      </c>
      <c r="I717" s="154"/>
      <c r="L717" s="150"/>
      <c r="M717" s="155"/>
      <c r="T717" s="156"/>
      <c r="AT717" s="152" t="s">
        <v>189</v>
      </c>
      <c r="AU717" s="152" t="s">
        <v>88</v>
      </c>
      <c r="AV717" s="12" t="s">
        <v>86</v>
      </c>
      <c r="AW717" s="12" t="s">
        <v>41</v>
      </c>
      <c r="AX717" s="12" t="s">
        <v>79</v>
      </c>
      <c r="AY717" s="152" t="s">
        <v>178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4409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3" customFormat="1" ht="10.199999999999999">
      <c r="B719" s="157"/>
      <c r="D719" s="151" t="s">
        <v>189</v>
      </c>
      <c r="E719" s="158" t="s">
        <v>32</v>
      </c>
      <c r="F719" s="159" t="s">
        <v>4724</v>
      </c>
      <c r="H719" s="160">
        <v>538.4</v>
      </c>
      <c r="I719" s="161"/>
      <c r="L719" s="157"/>
      <c r="M719" s="162"/>
      <c r="T719" s="163"/>
      <c r="AT719" s="158" t="s">
        <v>189</v>
      </c>
      <c r="AU719" s="158" t="s">
        <v>88</v>
      </c>
      <c r="AV719" s="13" t="s">
        <v>88</v>
      </c>
      <c r="AW719" s="13" t="s">
        <v>41</v>
      </c>
      <c r="AX719" s="13" t="s">
        <v>79</v>
      </c>
      <c r="AY719" s="158" t="s">
        <v>178</v>
      </c>
    </row>
    <row r="720" spans="2:65" s="13" customFormat="1" ht="10.199999999999999">
      <c r="B720" s="157"/>
      <c r="D720" s="151" t="s">
        <v>189</v>
      </c>
      <c r="E720" s="158" t="s">
        <v>32</v>
      </c>
      <c r="F720" s="159" t="s">
        <v>4725</v>
      </c>
      <c r="H720" s="160">
        <v>21.6</v>
      </c>
      <c r="I720" s="161"/>
      <c r="L720" s="157"/>
      <c r="M720" s="162"/>
      <c r="T720" s="163"/>
      <c r="AT720" s="158" t="s">
        <v>189</v>
      </c>
      <c r="AU720" s="158" t="s">
        <v>88</v>
      </c>
      <c r="AV720" s="13" t="s">
        <v>88</v>
      </c>
      <c r="AW720" s="13" t="s">
        <v>41</v>
      </c>
      <c r="AX720" s="13" t="s">
        <v>79</v>
      </c>
      <c r="AY720" s="158" t="s">
        <v>178</v>
      </c>
    </row>
    <row r="721" spans="2:65" s="13" customFormat="1" ht="10.199999999999999">
      <c r="B721" s="157"/>
      <c r="D721" s="151" t="s">
        <v>189</v>
      </c>
      <c r="E721" s="158" t="s">
        <v>32</v>
      </c>
      <c r="F721" s="159" t="s">
        <v>4726</v>
      </c>
      <c r="H721" s="160">
        <v>184.4</v>
      </c>
      <c r="I721" s="161"/>
      <c r="L721" s="157"/>
      <c r="M721" s="162"/>
      <c r="T721" s="163"/>
      <c r="AT721" s="158" t="s">
        <v>189</v>
      </c>
      <c r="AU721" s="158" t="s">
        <v>88</v>
      </c>
      <c r="AV721" s="13" t="s">
        <v>88</v>
      </c>
      <c r="AW721" s="13" t="s">
        <v>41</v>
      </c>
      <c r="AX721" s="13" t="s">
        <v>79</v>
      </c>
      <c r="AY721" s="158" t="s">
        <v>178</v>
      </c>
    </row>
    <row r="722" spans="2:65" s="14" customFormat="1" ht="10.199999999999999">
      <c r="B722" s="164"/>
      <c r="D722" s="151" t="s">
        <v>189</v>
      </c>
      <c r="E722" s="165" t="s">
        <v>32</v>
      </c>
      <c r="F722" s="166" t="s">
        <v>192</v>
      </c>
      <c r="H722" s="167">
        <v>744.4</v>
      </c>
      <c r="I722" s="168"/>
      <c r="L722" s="164"/>
      <c r="M722" s="169"/>
      <c r="T722" s="170"/>
      <c r="AT722" s="165" t="s">
        <v>189</v>
      </c>
      <c r="AU722" s="165" t="s">
        <v>88</v>
      </c>
      <c r="AV722" s="14" t="s">
        <v>185</v>
      </c>
      <c r="AW722" s="14" t="s">
        <v>41</v>
      </c>
      <c r="AX722" s="14" t="s">
        <v>86</v>
      </c>
      <c r="AY722" s="165" t="s">
        <v>178</v>
      </c>
    </row>
    <row r="723" spans="2:65" s="1" customFormat="1" ht="33" customHeight="1">
      <c r="B723" s="34"/>
      <c r="C723" s="133" t="s">
        <v>688</v>
      </c>
      <c r="D723" s="133" t="s">
        <v>180</v>
      </c>
      <c r="E723" s="134" t="s">
        <v>659</v>
      </c>
      <c r="F723" s="135" t="s">
        <v>660</v>
      </c>
      <c r="G723" s="136" t="s">
        <v>234</v>
      </c>
      <c r="H723" s="137">
        <v>707.18</v>
      </c>
      <c r="I723" s="138"/>
      <c r="J723" s="139">
        <f>ROUND(I723*H723,2)</f>
        <v>0</v>
      </c>
      <c r="K723" s="135" t="s">
        <v>184</v>
      </c>
      <c r="L723" s="34"/>
      <c r="M723" s="140" t="s">
        <v>32</v>
      </c>
      <c r="N723" s="141" t="s">
        <v>50</v>
      </c>
      <c r="P723" s="142">
        <f>O723*H723</f>
        <v>0</v>
      </c>
      <c r="Q723" s="142">
        <v>0</v>
      </c>
      <c r="R723" s="142">
        <f>Q723*H723</f>
        <v>0</v>
      </c>
      <c r="S723" s="142">
        <v>0.01</v>
      </c>
      <c r="T723" s="143">
        <f>S723*H723</f>
        <v>7.0717999999999996</v>
      </c>
      <c r="AR723" s="144" t="s">
        <v>185</v>
      </c>
      <c r="AT723" s="144" t="s">
        <v>180</v>
      </c>
      <c r="AU723" s="144" t="s">
        <v>88</v>
      </c>
      <c r="AY723" s="18" t="s">
        <v>178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86</v>
      </c>
      <c r="BK723" s="145">
        <f>ROUND(I723*H723,2)</f>
        <v>0</v>
      </c>
      <c r="BL723" s="18" t="s">
        <v>185</v>
      </c>
      <c r="BM723" s="144" t="s">
        <v>4729</v>
      </c>
    </row>
    <row r="724" spans="2:65" s="1" customFormat="1" ht="10.199999999999999">
      <c r="B724" s="34"/>
      <c r="D724" s="146" t="s">
        <v>187</v>
      </c>
      <c r="F724" s="147" t="s">
        <v>662</v>
      </c>
      <c r="I724" s="148"/>
      <c r="L724" s="34"/>
      <c r="M724" s="149"/>
      <c r="T724" s="55"/>
      <c r="AT724" s="18" t="s">
        <v>187</v>
      </c>
      <c r="AU724" s="18" t="s">
        <v>88</v>
      </c>
    </row>
    <row r="725" spans="2:65" s="12" customFormat="1" ht="10.199999999999999">
      <c r="B725" s="150"/>
      <c r="D725" s="151" t="s">
        <v>189</v>
      </c>
      <c r="E725" s="152" t="s">
        <v>32</v>
      </c>
      <c r="F725" s="153" t="s">
        <v>190</v>
      </c>
      <c r="H725" s="152" t="s">
        <v>32</v>
      </c>
      <c r="I725" s="154"/>
      <c r="L725" s="150"/>
      <c r="M725" s="155"/>
      <c r="T725" s="156"/>
      <c r="AT725" s="152" t="s">
        <v>189</v>
      </c>
      <c r="AU725" s="152" t="s">
        <v>88</v>
      </c>
      <c r="AV725" s="12" t="s">
        <v>86</v>
      </c>
      <c r="AW725" s="12" t="s">
        <v>41</v>
      </c>
      <c r="AX725" s="12" t="s">
        <v>79</v>
      </c>
      <c r="AY725" s="152" t="s">
        <v>178</v>
      </c>
    </row>
    <row r="726" spans="2:65" s="12" customFormat="1" ht="10.199999999999999">
      <c r="B726" s="150"/>
      <c r="D726" s="151" t="s">
        <v>189</v>
      </c>
      <c r="E726" s="152" t="s">
        <v>32</v>
      </c>
      <c r="F726" s="153" t="s">
        <v>4394</v>
      </c>
      <c r="H726" s="152" t="s">
        <v>32</v>
      </c>
      <c r="I726" s="154"/>
      <c r="L726" s="150"/>
      <c r="M726" s="155"/>
      <c r="T726" s="156"/>
      <c r="AT726" s="152" t="s">
        <v>189</v>
      </c>
      <c r="AU726" s="152" t="s">
        <v>88</v>
      </c>
      <c r="AV726" s="12" t="s">
        <v>86</v>
      </c>
      <c r="AW726" s="12" t="s">
        <v>41</v>
      </c>
      <c r="AX726" s="12" t="s">
        <v>79</v>
      </c>
      <c r="AY726" s="152" t="s">
        <v>178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2082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88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393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4411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88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2" customFormat="1" ht="10.199999999999999">
      <c r="B730" s="150"/>
      <c r="D730" s="151" t="s">
        <v>189</v>
      </c>
      <c r="E730" s="152" t="s">
        <v>32</v>
      </c>
      <c r="F730" s="153" t="s">
        <v>4412</v>
      </c>
      <c r="H730" s="152" t="s">
        <v>32</v>
      </c>
      <c r="I730" s="154"/>
      <c r="L730" s="150"/>
      <c r="M730" s="155"/>
      <c r="T730" s="156"/>
      <c r="AT730" s="152" t="s">
        <v>189</v>
      </c>
      <c r="AU730" s="152" t="s">
        <v>88</v>
      </c>
      <c r="AV730" s="12" t="s">
        <v>86</v>
      </c>
      <c r="AW730" s="12" t="s">
        <v>41</v>
      </c>
      <c r="AX730" s="12" t="s">
        <v>79</v>
      </c>
      <c r="AY730" s="152" t="s">
        <v>178</v>
      </c>
    </row>
    <row r="731" spans="2:65" s="13" customFormat="1" ht="10.199999999999999">
      <c r="B731" s="157"/>
      <c r="D731" s="151" t="s">
        <v>189</v>
      </c>
      <c r="E731" s="158" t="s">
        <v>32</v>
      </c>
      <c r="F731" s="159" t="s">
        <v>4413</v>
      </c>
      <c r="H731" s="160">
        <v>511.48</v>
      </c>
      <c r="I731" s="161"/>
      <c r="L731" s="157"/>
      <c r="M731" s="162"/>
      <c r="T731" s="163"/>
      <c r="AT731" s="158" t="s">
        <v>189</v>
      </c>
      <c r="AU731" s="158" t="s">
        <v>88</v>
      </c>
      <c r="AV731" s="13" t="s">
        <v>88</v>
      </c>
      <c r="AW731" s="13" t="s">
        <v>41</v>
      </c>
      <c r="AX731" s="13" t="s">
        <v>79</v>
      </c>
      <c r="AY731" s="158" t="s">
        <v>178</v>
      </c>
    </row>
    <row r="732" spans="2:65" s="13" customFormat="1" ht="10.199999999999999">
      <c r="B732" s="157"/>
      <c r="D732" s="151" t="s">
        <v>189</v>
      </c>
      <c r="E732" s="158" t="s">
        <v>32</v>
      </c>
      <c r="F732" s="159" t="s">
        <v>4414</v>
      </c>
      <c r="H732" s="160">
        <v>20.52</v>
      </c>
      <c r="I732" s="161"/>
      <c r="L732" s="157"/>
      <c r="M732" s="162"/>
      <c r="T732" s="163"/>
      <c r="AT732" s="158" t="s">
        <v>189</v>
      </c>
      <c r="AU732" s="158" t="s">
        <v>88</v>
      </c>
      <c r="AV732" s="13" t="s">
        <v>88</v>
      </c>
      <c r="AW732" s="13" t="s">
        <v>41</v>
      </c>
      <c r="AX732" s="13" t="s">
        <v>79</v>
      </c>
      <c r="AY732" s="158" t="s">
        <v>178</v>
      </c>
    </row>
    <row r="733" spans="2:65" s="13" customFormat="1" ht="10.199999999999999">
      <c r="B733" s="157"/>
      <c r="D733" s="151" t="s">
        <v>189</v>
      </c>
      <c r="E733" s="158" t="s">
        <v>32</v>
      </c>
      <c r="F733" s="159" t="s">
        <v>4415</v>
      </c>
      <c r="H733" s="160">
        <v>175.18</v>
      </c>
      <c r="I733" s="161"/>
      <c r="L733" s="157"/>
      <c r="M733" s="162"/>
      <c r="T733" s="163"/>
      <c r="AT733" s="158" t="s">
        <v>189</v>
      </c>
      <c r="AU733" s="158" t="s">
        <v>88</v>
      </c>
      <c r="AV733" s="13" t="s">
        <v>88</v>
      </c>
      <c r="AW733" s="13" t="s">
        <v>41</v>
      </c>
      <c r="AX733" s="13" t="s">
        <v>79</v>
      </c>
      <c r="AY733" s="158" t="s">
        <v>178</v>
      </c>
    </row>
    <row r="734" spans="2:65" s="14" customFormat="1" ht="10.199999999999999">
      <c r="B734" s="164"/>
      <c r="D734" s="151" t="s">
        <v>189</v>
      </c>
      <c r="E734" s="165" t="s">
        <v>32</v>
      </c>
      <c r="F734" s="166" t="s">
        <v>192</v>
      </c>
      <c r="H734" s="167">
        <v>707.18</v>
      </c>
      <c r="I734" s="168"/>
      <c r="L734" s="164"/>
      <c r="M734" s="169"/>
      <c r="T734" s="170"/>
      <c r="AT734" s="165" t="s">
        <v>189</v>
      </c>
      <c r="AU734" s="165" t="s">
        <v>88</v>
      </c>
      <c r="AV734" s="14" t="s">
        <v>185</v>
      </c>
      <c r="AW734" s="14" t="s">
        <v>41</v>
      </c>
      <c r="AX734" s="14" t="s">
        <v>86</v>
      </c>
      <c r="AY734" s="165" t="s">
        <v>178</v>
      </c>
    </row>
    <row r="735" spans="2:65" s="1" customFormat="1" ht="62.7" customHeight="1">
      <c r="B735" s="34"/>
      <c r="C735" s="133" t="s">
        <v>692</v>
      </c>
      <c r="D735" s="133" t="s">
        <v>180</v>
      </c>
      <c r="E735" s="134" t="s">
        <v>4730</v>
      </c>
      <c r="F735" s="135" t="s">
        <v>4731</v>
      </c>
      <c r="G735" s="136" t="s">
        <v>234</v>
      </c>
      <c r="H735" s="137">
        <v>707.18</v>
      </c>
      <c r="I735" s="138"/>
      <c r="J735" s="139">
        <f>ROUND(I735*H735,2)</f>
        <v>0</v>
      </c>
      <c r="K735" s="135" t="s">
        <v>184</v>
      </c>
      <c r="L735" s="34"/>
      <c r="M735" s="140" t="s">
        <v>32</v>
      </c>
      <c r="N735" s="141" t="s">
        <v>50</v>
      </c>
      <c r="P735" s="142">
        <f>O735*H735</f>
        <v>0</v>
      </c>
      <c r="Q735" s="142">
        <v>0</v>
      </c>
      <c r="R735" s="142">
        <f>Q735*H735</f>
        <v>0</v>
      </c>
      <c r="S735" s="142">
        <v>0.02</v>
      </c>
      <c r="T735" s="143">
        <f>S735*H735</f>
        <v>14.143599999999999</v>
      </c>
      <c r="AR735" s="144" t="s">
        <v>185</v>
      </c>
      <c r="AT735" s="144" t="s">
        <v>180</v>
      </c>
      <c r="AU735" s="144" t="s">
        <v>88</v>
      </c>
      <c r="AY735" s="18" t="s">
        <v>178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8" t="s">
        <v>86</v>
      </c>
      <c r="BK735" s="145">
        <f>ROUND(I735*H735,2)</f>
        <v>0</v>
      </c>
      <c r="BL735" s="18" t="s">
        <v>185</v>
      </c>
      <c r="BM735" s="144" t="s">
        <v>4732</v>
      </c>
    </row>
    <row r="736" spans="2:65" s="1" customFormat="1" ht="10.199999999999999">
      <c r="B736" s="34"/>
      <c r="D736" s="146" t="s">
        <v>187</v>
      </c>
      <c r="F736" s="147" t="s">
        <v>4733</v>
      </c>
      <c r="I736" s="148"/>
      <c r="L736" s="34"/>
      <c r="M736" s="149"/>
      <c r="T736" s="55"/>
      <c r="AT736" s="18" t="s">
        <v>187</v>
      </c>
      <c r="AU736" s="18" t="s">
        <v>88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190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88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2" customFormat="1" ht="10.199999999999999">
      <c r="B738" s="150"/>
      <c r="D738" s="151" t="s">
        <v>189</v>
      </c>
      <c r="E738" s="152" t="s">
        <v>32</v>
      </c>
      <c r="F738" s="153" t="s">
        <v>4394</v>
      </c>
      <c r="H738" s="152" t="s">
        <v>32</v>
      </c>
      <c r="I738" s="154"/>
      <c r="L738" s="150"/>
      <c r="M738" s="155"/>
      <c r="T738" s="156"/>
      <c r="AT738" s="152" t="s">
        <v>189</v>
      </c>
      <c r="AU738" s="152" t="s">
        <v>88</v>
      </c>
      <c r="AV738" s="12" t="s">
        <v>86</v>
      </c>
      <c r="AW738" s="12" t="s">
        <v>41</v>
      </c>
      <c r="AX738" s="12" t="s">
        <v>79</v>
      </c>
      <c r="AY738" s="152" t="s">
        <v>178</v>
      </c>
    </row>
    <row r="739" spans="2:65" s="12" customFormat="1" ht="10.199999999999999">
      <c r="B739" s="150"/>
      <c r="D739" s="151" t="s">
        <v>189</v>
      </c>
      <c r="E739" s="152" t="s">
        <v>32</v>
      </c>
      <c r="F739" s="153" t="s">
        <v>2082</v>
      </c>
      <c r="H739" s="152" t="s">
        <v>32</v>
      </c>
      <c r="I739" s="154"/>
      <c r="L739" s="150"/>
      <c r="M739" s="155"/>
      <c r="T739" s="156"/>
      <c r="AT739" s="152" t="s">
        <v>189</v>
      </c>
      <c r="AU739" s="152" t="s">
        <v>88</v>
      </c>
      <c r="AV739" s="12" t="s">
        <v>86</v>
      </c>
      <c r="AW739" s="12" t="s">
        <v>41</v>
      </c>
      <c r="AX739" s="12" t="s">
        <v>79</v>
      </c>
      <c r="AY739" s="152" t="s">
        <v>178</v>
      </c>
    </row>
    <row r="740" spans="2:65" s="12" customFormat="1" ht="10.199999999999999">
      <c r="B740" s="150"/>
      <c r="D740" s="151" t="s">
        <v>189</v>
      </c>
      <c r="E740" s="152" t="s">
        <v>32</v>
      </c>
      <c r="F740" s="153" t="s">
        <v>393</v>
      </c>
      <c r="H740" s="152" t="s">
        <v>32</v>
      </c>
      <c r="I740" s="154"/>
      <c r="L740" s="150"/>
      <c r="M740" s="155"/>
      <c r="T740" s="156"/>
      <c r="AT740" s="152" t="s">
        <v>189</v>
      </c>
      <c r="AU740" s="152" t="s">
        <v>88</v>
      </c>
      <c r="AV740" s="12" t="s">
        <v>86</v>
      </c>
      <c r="AW740" s="12" t="s">
        <v>41</v>
      </c>
      <c r="AX740" s="12" t="s">
        <v>79</v>
      </c>
      <c r="AY740" s="152" t="s">
        <v>178</v>
      </c>
    </row>
    <row r="741" spans="2:65" s="12" customFormat="1" ht="10.199999999999999">
      <c r="B741" s="150"/>
      <c r="D741" s="151" t="s">
        <v>189</v>
      </c>
      <c r="E741" s="152" t="s">
        <v>32</v>
      </c>
      <c r="F741" s="153" t="s">
        <v>4411</v>
      </c>
      <c r="H741" s="152" t="s">
        <v>32</v>
      </c>
      <c r="I741" s="154"/>
      <c r="L741" s="150"/>
      <c r="M741" s="155"/>
      <c r="T741" s="156"/>
      <c r="AT741" s="152" t="s">
        <v>189</v>
      </c>
      <c r="AU741" s="152" t="s">
        <v>88</v>
      </c>
      <c r="AV741" s="12" t="s">
        <v>86</v>
      </c>
      <c r="AW741" s="12" t="s">
        <v>41</v>
      </c>
      <c r="AX741" s="12" t="s">
        <v>79</v>
      </c>
      <c r="AY741" s="152" t="s">
        <v>178</v>
      </c>
    </row>
    <row r="742" spans="2:65" s="12" customFormat="1" ht="10.199999999999999">
      <c r="B742" s="150"/>
      <c r="D742" s="151" t="s">
        <v>189</v>
      </c>
      <c r="E742" s="152" t="s">
        <v>32</v>
      </c>
      <c r="F742" s="153" t="s">
        <v>4412</v>
      </c>
      <c r="H742" s="152" t="s">
        <v>32</v>
      </c>
      <c r="I742" s="154"/>
      <c r="L742" s="150"/>
      <c r="M742" s="155"/>
      <c r="T742" s="156"/>
      <c r="AT742" s="152" t="s">
        <v>189</v>
      </c>
      <c r="AU742" s="152" t="s">
        <v>88</v>
      </c>
      <c r="AV742" s="12" t="s">
        <v>86</v>
      </c>
      <c r="AW742" s="12" t="s">
        <v>41</v>
      </c>
      <c r="AX742" s="12" t="s">
        <v>79</v>
      </c>
      <c r="AY742" s="152" t="s">
        <v>178</v>
      </c>
    </row>
    <row r="743" spans="2:65" s="13" customFormat="1" ht="10.199999999999999">
      <c r="B743" s="157"/>
      <c r="D743" s="151" t="s">
        <v>189</v>
      </c>
      <c r="E743" s="158" t="s">
        <v>32</v>
      </c>
      <c r="F743" s="159" t="s">
        <v>4413</v>
      </c>
      <c r="H743" s="160">
        <v>511.48</v>
      </c>
      <c r="I743" s="161"/>
      <c r="L743" s="157"/>
      <c r="M743" s="162"/>
      <c r="T743" s="163"/>
      <c r="AT743" s="158" t="s">
        <v>189</v>
      </c>
      <c r="AU743" s="158" t="s">
        <v>88</v>
      </c>
      <c r="AV743" s="13" t="s">
        <v>88</v>
      </c>
      <c r="AW743" s="13" t="s">
        <v>41</v>
      </c>
      <c r="AX743" s="13" t="s">
        <v>79</v>
      </c>
      <c r="AY743" s="158" t="s">
        <v>178</v>
      </c>
    </row>
    <row r="744" spans="2:65" s="13" customFormat="1" ht="10.199999999999999">
      <c r="B744" s="157"/>
      <c r="D744" s="151" t="s">
        <v>189</v>
      </c>
      <c r="E744" s="158" t="s">
        <v>32</v>
      </c>
      <c r="F744" s="159" t="s">
        <v>4414</v>
      </c>
      <c r="H744" s="160">
        <v>20.52</v>
      </c>
      <c r="I744" s="161"/>
      <c r="L744" s="157"/>
      <c r="M744" s="162"/>
      <c r="T744" s="163"/>
      <c r="AT744" s="158" t="s">
        <v>189</v>
      </c>
      <c r="AU744" s="158" t="s">
        <v>88</v>
      </c>
      <c r="AV744" s="13" t="s">
        <v>88</v>
      </c>
      <c r="AW744" s="13" t="s">
        <v>41</v>
      </c>
      <c r="AX744" s="13" t="s">
        <v>79</v>
      </c>
      <c r="AY744" s="158" t="s">
        <v>178</v>
      </c>
    </row>
    <row r="745" spans="2:65" s="13" customFormat="1" ht="10.199999999999999">
      <c r="B745" s="157"/>
      <c r="D745" s="151" t="s">
        <v>189</v>
      </c>
      <c r="E745" s="158" t="s">
        <v>32</v>
      </c>
      <c r="F745" s="159" t="s">
        <v>4415</v>
      </c>
      <c r="H745" s="160">
        <v>175.18</v>
      </c>
      <c r="I745" s="161"/>
      <c r="L745" s="157"/>
      <c r="M745" s="162"/>
      <c r="T745" s="163"/>
      <c r="AT745" s="158" t="s">
        <v>189</v>
      </c>
      <c r="AU745" s="158" t="s">
        <v>88</v>
      </c>
      <c r="AV745" s="13" t="s">
        <v>88</v>
      </c>
      <c r="AW745" s="13" t="s">
        <v>41</v>
      </c>
      <c r="AX745" s="13" t="s">
        <v>79</v>
      </c>
      <c r="AY745" s="158" t="s">
        <v>178</v>
      </c>
    </row>
    <row r="746" spans="2:65" s="14" customFormat="1" ht="10.199999999999999">
      <c r="B746" s="164"/>
      <c r="D746" s="151" t="s">
        <v>189</v>
      </c>
      <c r="E746" s="165" t="s">
        <v>32</v>
      </c>
      <c r="F746" s="166" t="s">
        <v>192</v>
      </c>
      <c r="H746" s="167">
        <v>707.18</v>
      </c>
      <c r="I746" s="168"/>
      <c r="L746" s="164"/>
      <c r="M746" s="169"/>
      <c r="T746" s="170"/>
      <c r="AT746" s="165" t="s">
        <v>189</v>
      </c>
      <c r="AU746" s="165" t="s">
        <v>88</v>
      </c>
      <c r="AV746" s="14" t="s">
        <v>185</v>
      </c>
      <c r="AW746" s="14" t="s">
        <v>41</v>
      </c>
      <c r="AX746" s="14" t="s">
        <v>86</v>
      </c>
      <c r="AY746" s="165" t="s">
        <v>178</v>
      </c>
    </row>
    <row r="747" spans="2:65" s="11" customFormat="1" ht="22.8" customHeight="1">
      <c r="B747" s="121"/>
      <c r="D747" s="122" t="s">
        <v>78</v>
      </c>
      <c r="E747" s="131" t="s">
        <v>1893</v>
      </c>
      <c r="F747" s="131" t="s">
        <v>1894</v>
      </c>
      <c r="I747" s="124"/>
      <c r="J747" s="132">
        <f>BK747</f>
        <v>0</v>
      </c>
      <c r="L747" s="121"/>
      <c r="M747" s="126"/>
      <c r="P747" s="127">
        <f>SUM(P748:P781)</f>
        <v>0</v>
      </c>
      <c r="R747" s="127">
        <f>SUM(R748:R781)</f>
        <v>0</v>
      </c>
      <c r="T747" s="128">
        <f>SUM(T748:T781)</f>
        <v>0</v>
      </c>
      <c r="AR747" s="122" t="s">
        <v>86</v>
      </c>
      <c r="AT747" s="129" t="s">
        <v>78</v>
      </c>
      <c r="AU747" s="129" t="s">
        <v>86</v>
      </c>
      <c r="AY747" s="122" t="s">
        <v>178</v>
      </c>
      <c r="BK747" s="130">
        <f>SUM(BK748:BK781)</f>
        <v>0</v>
      </c>
    </row>
    <row r="748" spans="2:65" s="1" customFormat="1" ht="37.799999999999997" customHeight="1">
      <c r="B748" s="34"/>
      <c r="C748" s="133" t="s">
        <v>700</v>
      </c>
      <c r="D748" s="133" t="s">
        <v>180</v>
      </c>
      <c r="E748" s="134" t="s">
        <v>556</v>
      </c>
      <c r="F748" s="135" t="s">
        <v>557</v>
      </c>
      <c r="G748" s="136" t="s">
        <v>401</v>
      </c>
      <c r="H748" s="137">
        <v>323.74099999999999</v>
      </c>
      <c r="I748" s="138"/>
      <c r="J748" s="139">
        <f>ROUND(I748*H748,2)</f>
        <v>0</v>
      </c>
      <c r="K748" s="135" t="s">
        <v>184</v>
      </c>
      <c r="L748" s="34"/>
      <c r="M748" s="140" t="s">
        <v>32</v>
      </c>
      <c r="N748" s="141" t="s">
        <v>50</v>
      </c>
      <c r="P748" s="142">
        <f>O748*H748</f>
        <v>0</v>
      </c>
      <c r="Q748" s="142">
        <v>0</v>
      </c>
      <c r="R748" s="142">
        <f>Q748*H748</f>
        <v>0</v>
      </c>
      <c r="S748" s="142">
        <v>0</v>
      </c>
      <c r="T748" s="143">
        <f>S748*H748</f>
        <v>0</v>
      </c>
      <c r="AR748" s="144" t="s">
        <v>185</v>
      </c>
      <c r="AT748" s="144" t="s">
        <v>180</v>
      </c>
      <c r="AU748" s="144" t="s">
        <v>88</v>
      </c>
      <c r="AY748" s="18" t="s">
        <v>178</v>
      </c>
      <c r="BE748" s="145">
        <f>IF(N748="základní",J748,0)</f>
        <v>0</v>
      </c>
      <c r="BF748" s="145">
        <f>IF(N748="snížená",J748,0)</f>
        <v>0</v>
      </c>
      <c r="BG748" s="145">
        <f>IF(N748="zákl. přenesená",J748,0)</f>
        <v>0</v>
      </c>
      <c r="BH748" s="145">
        <f>IF(N748="sníž. přenesená",J748,0)</f>
        <v>0</v>
      </c>
      <c r="BI748" s="145">
        <f>IF(N748="nulová",J748,0)</f>
        <v>0</v>
      </c>
      <c r="BJ748" s="18" t="s">
        <v>86</v>
      </c>
      <c r="BK748" s="145">
        <f>ROUND(I748*H748,2)</f>
        <v>0</v>
      </c>
      <c r="BL748" s="18" t="s">
        <v>185</v>
      </c>
      <c r="BM748" s="144" t="s">
        <v>4734</v>
      </c>
    </row>
    <row r="749" spans="2:65" s="1" customFormat="1" ht="10.199999999999999">
      <c r="B749" s="34"/>
      <c r="D749" s="146" t="s">
        <v>187</v>
      </c>
      <c r="F749" s="147" t="s">
        <v>559</v>
      </c>
      <c r="I749" s="148"/>
      <c r="L749" s="34"/>
      <c r="M749" s="149"/>
      <c r="T749" s="55"/>
      <c r="AT749" s="18" t="s">
        <v>187</v>
      </c>
      <c r="AU749" s="18" t="s">
        <v>88</v>
      </c>
    </row>
    <row r="750" spans="2:65" s="13" customFormat="1" ht="10.199999999999999">
      <c r="B750" s="157"/>
      <c r="D750" s="151" t="s">
        <v>189</v>
      </c>
      <c r="E750" s="158" t="s">
        <v>32</v>
      </c>
      <c r="F750" s="159" t="s">
        <v>4735</v>
      </c>
      <c r="H750" s="160">
        <v>237.464</v>
      </c>
      <c r="I750" s="161"/>
      <c r="L750" s="157"/>
      <c r="M750" s="162"/>
      <c r="T750" s="163"/>
      <c r="AT750" s="158" t="s">
        <v>189</v>
      </c>
      <c r="AU750" s="158" t="s">
        <v>88</v>
      </c>
      <c r="AV750" s="13" t="s">
        <v>88</v>
      </c>
      <c r="AW750" s="13" t="s">
        <v>41</v>
      </c>
      <c r="AX750" s="13" t="s">
        <v>79</v>
      </c>
      <c r="AY750" s="158" t="s">
        <v>178</v>
      </c>
    </row>
    <row r="751" spans="2:65" s="13" customFormat="1" ht="10.199999999999999">
      <c r="B751" s="157"/>
      <c r="D751" s="151" t="s">
        <v>189</v>
      </c>
      <c r="E751" s="158" t="s">
        <v>32</v>
      </c>
      <c r="F751" s="159" t="s">
        <v>4736</v>
      </c>
      <c r="H751" s="160">
        <v>21.216000000000001</v>
      </c>
      <c r="I751" s="161"/>
      <c r="L751" s="157"/>
      <c r="M751" s="162"/>
      <c r="T751" s="163"/>
      <c r="AT751" s="158" t="s">
        <v>189</v>
      </c>
      <c r="AU751" s="158" t="s">
        <v>88</v>
      </c>
      <c r="AV751" s="13" t="s">
        <v>88</v>
      </c>
      <c r="AW751" s="13" t="s">
        <v>41</v>
      </c>
      <c r="AX751" s="13" t="s">
        <v>79</v>
      </c>
      <c r="AY751" s="158" t="s">
        <v>178</v>
      </c>
    </row>
    <row r="752" spans="2:65" s="13" customFormat="1" ht="10.199999999999999">
      <c r="B752" s="157"/>
      <c r="D752" s="151" t="s">
        <v>189</v>
      </c>
      <c r="E752" s="158" t="s">
        <v>32</v>
      </c>
      <c r="F752" s="159" t="s">
        <v>4737</v>
      </c>
      <c r="H752" s="160">
        <v>65.061000000000007</v>
      </c>
      <c r="I752" s="161"/>
      <c r="L752" s="157"/>
      <c r="M752" s="162"/>
      <c r="T752" s="163"/>
      <c r="AT752" s="158" t="s">
        <v>189</v>
      </c>
      <c r="AU752" s="158" t="s">
        <v>88</v>
      </c>
      <c r="AV752" s="13" t="s">
        <v>88</v>
      </c>
      <c r="AW752" s="13" t="s">
        <v>41</v>
      </c>
      <c r="AX752" s="13" t="s">
        <v>79</v>
      </c>
      <c r="AY752" s="158" t="s">
        <v>178</v>
      </c>
    </row>
    <row r="753" spans="2:65" s="14" customFormat="1" ht="10.199999999999999">
      <c r="B753" s="164"/>
      <c r="D753" s="151" t="s">
        <v>189</v>
      </c>
      <c r="E753" s="165" t="s">
        <v>32</v>
      </c>
      <c r="F753" s="166" t="s">
        <v>192</v>
      </c>
      <c r="H753" s="167">
        <v>323.74099999999999</v>
      </c>
      <c r="I753" s="168"/>
      <c r="L753" s="164"/>
      <c r="M753" s="169"/>
      <c r="T753" s="170"/>
      <c r="AT753" s="165" t="s">
        <v>189</v>
      </c>
      <c r="AU753" s="165" t="s">
        <v>88</v>
      </c>
      <c r="AV753" s="14" t="s">
        <v>185</v>
      </c>
      <c r="AW753" s="14" t="s">
        <v>41</v>
      </c>
      <c r="AX753" s="14" t="s">
        <v>86</v>
      </c>
      <c r="AY753" s="165" t="s">
        <v>178</v>
      </c>
    </row>
    <row r="754" spans="2:65" s="1" customFormat="1" ht="37.799999999999997" customHeight="1">
      <c r="B754" s="34"/>
      <c r="C754" s="133" t="s">
        <v>704</v>
      </c>
      <c r="D754" s="133" t="s">
        <v>180</v>
      </c>
      <c r="E754" s="134" t="s">
        <v>564</v>
      </c>
      <c r="F754" s="135" t="s">
        <v>565</v>
      </c>
      <c r="G754" s="136" t="s">
        <v>401</v>
      </c>
      <c r="H754" s="137">
        <v>4532.3739999999998</v>
      </c>
      <c r="I754" s="138"/>
      <c r="J754" s="139">
        <f>ROUND(I754*H754,2)</f>
        <v>0</v>
      </c>
      <c r="K754" s="135" t="s">
        <v>184</v>
      </c>
      <c r="L754" s="34"/>
      <c r="M754" s="140" t="s">
        <v>32</v>
      </c>
      <c r="N754" s="141" t="s">
        <v>50</v>
      </c>
      <c r="P754" s="142">
        <f>O754*H754</f>
        <v>0</v>
      </c>
      <c r="Q754" s="142">
        <v>0</v>
      </c>
      <c r="R754" s="142">
        <f>Q754*H754</f>
        <v>0</v>
      </c>
      <c r="S754" s="142">
        <v>0</v>
      </c>
      <c r="T754" s="143">
        <f>S754*H754</f>
        <v>0</v>
      </c>
      <c r="AR754" s="144" t="s">
        <v>185</v>
      </c>
      <c r="AT754" s="144" t="s">
        <v>180</v>
      </c>
      <c r="AU754" s="144" t="s">
        <v>88</v>
      </c>
      <c r="AY754" s="18" t="s">
        <v>178</v>
      </c>
      <c r="BE754" s="145">
        <f>IF(N754="základní",J754,0)</f>
        <v>0</v>
      </c>
      <c r="BF754" s="145">
        <f>IF(N754="snížená",J754,0)</f>
        <v>0</v>
      </c>
      <c r="BG754" s="145">
        <f>IF(N754="zákl. přenesená",J754,0)</f>
        <v>0</v>
      </c>
      <c r="BH754" s="145">
        <f>IF(N754="sníž. přenesená",J754,0)</f>
        <v>0</v>
      </c>
      <c r="BI754" s="145">
        <f>IF(N754="nulová",J754,0)</f>
        <v>0</v>
      </c>
      <c r="BJ754" s="18" t="s">
        <v>86</v>
      </c>
      <c r="BK754" s="145">
        <f>ROUND(I754*H754,2)</f>
        <v>0</v>
      </c>
      <c r="BL754" s="18" t="s">
        <v>185</v>
      </c>
      <c r="BM754" s="144" t="s">
        <v>4738</v>
      </c>
    </row>
    <row r="755" spans="2:65" s="1" customFormat="1" ht="10.199999999999999">
      <c r="B755" s="34"/>
      <c r="D755" s="146" t="s">
        <v>187</v>
      </c>
      <c r="F755" s="147" t="s">
        <v>567</v>
      </c>
      <c r="I755" s="148"/>
      <c r="L755" s="34"/>
      <c r="M755" s="149"/>
      <c r="T755" s="55"/>
      <c r="AT755" s="18" t="s">
        <v>187</v>
      </c>
      <c r="AU755" s="18" t="s">
        <v>88</v>
      </c>
    </row>
    <row r="756" spans="2:65" s="13" customFormat="1" ht="10.199999999999999">
      <c r="B756" s="157"/>
      <c r="D756" s="151" t="s">
        <v>189</v>
      </c>
      <c r="E756" s="158" t="s">
        <v>32</v>
      </c>
      <c r="F756" s="159" t="s">
        <v>4739</v>
      </c>
      <c r="H756" s="160">
        <v>323.74099999999999</v>
      </c>
      <c r="I756" s="161"/>
      <c r="L756" s="157"/>
      <c r="M756" s="162"/>
      <c r="T756" s="163"/>
      <c r="AT756" s="158" t="s">
        <v>189</v>
      </c>
      <c r="AU756" s="158" t="s">
        <v>88</v>
      </c>
      <c r="AV756" s="13" t="s">
        <v>88</v>
      </c>
      <c r="AW756" s="13" t="s">
        <v>41</v>
      </c>
      <c r="AX756" s="13" t="s">
        <v>86</v>
      </c>
      <c r="AY756" s="158" t="s">
        <v>178</v>
      </c>
    </row>
    <row r="757" spans="2:65" s="13" customFormat="1" ht="10.199999999999999">
      <c r="B757" s="157"/>
      <c r="D757" s="151" t="s">
        <v>189</v>
      </c>
      <c r="F757" s="159" t="s">
        <v>4740</v>
      </c>
      <c r="H757" s="160">
        <v>4532.3739999999998</v>
      </c>
      <c r="I757" s="161"/>
      <c r="L757" s="157"/>
      <c r="M757" s="162"/>
      <c r="T757" s="163"/>
      <c r="AT757" s="158" t="s">
        <v>189</v>
      </c>
      <c r="AU757" s="158" t="s">
        <v>88</v>
      </c>
      <c r="AV757" s="13" t="s">
        <v>88</v>
      </c>
      <c r="AW757" s="13" t="s">
        <v>4</v>
      </c>
      <c r="AX757" s="13" t="s">
        <v>86</v>
      </c>
      <c r="AY757" s="158" t="s">
        <v>178</v>
      </c>
    </row>
    <row r="758" spans="2:65" s="1" customFormat="1" ht="37.799999999999997" customHeight="1">
      <c r="B758" s="34"/>
      <c r="C758" s="133" t="s">
        <v>709</v>
      </c>
      <c r="D758" s="133" t="s">
        <v>180</v>
      </c>
      <c r="E758" s="134" t="s">
        <v>571</v>
      </c>
      <c r="F758" s="135" t="s">
        <v>572</v>
      </c>
      <c r="G758" s="136" t="s">
        <v>401</v>
      </c>
      <c r="H758" s="137">
        <v>165.70400000000001</v>
      </c>
      <c r="I758" s="138"/>
      <c r="J758" s="139">
        <f>ROUND(I758*H758,2)</f>
        <v>0</v>
      </c>
      <c r="K758" s="135" t="s">
        <v>184</v>
      </c>
      <c r="L758" s="34"/>
      <c r="M758" s="140" t="s">
        <v>32</v>
      </c>
      <c r="N758" s="141" t="s">
        <v>50</v>
      </c>
      <c r="P758" s="142">
        <f>O758*H758</f>
        <v>0</v>
      </c>
      <c r="Q758" s="142">
        <v>0</v>
      </c>
      <c r="R758" s="142">
        <f>Q758*H758</f>
        <v>0</v>
      </c>
      <c r="S758" s="142">
        <v>0</v>
      </c>
      <c r="T758" s="143">
        <f>S758*H758</f>
        <v>0</v>
      </c>
      <c r="AR758" s="144" t="s">
        <v>185</v>
      </c>
      <c r="AT758" s="144" t="s">
        <v>180</v>
      </c>
      <c r="AU758" s="144" t="s">
        <v>88</v>
      </c>
      <c r="AY758" s="18" t="s">
        <v>178</v>
      </c>
      <c r="BE758" s="145">
        <f>IF(N758="základní",J758,0)</f>
        <v>0</v>
      </c>
      <c r="BF758" s="145">
        <f>IF(N758="snížená",J758,0)</f>
        <v>0</v>
      </c>
      <c r="BG758" s="145">
        <f>IF(N758="zákl. přenesená",J758,0)</f>
        <v>0</v>
      </c>
      <c r="BH758" s="145">
        <f>IF(N758="sníž. přenesená",J758,0)</f>
        <v>0</v>
      </c>
      <c r="BI758" s="145">
        <f>IF(N758="nulová",J758,0)</f>
        <v>0</v>
      </c>
      <c r="BJ758" s="18" t="s">
        <v>86</v>
      </c>
      <c r="BK758" s="145">
        <f>ROUND(I758*H758,2)</f>
        <v>0</v>
      </c>
      <c r="BL758" s="18" t="s">
        <v>185</v>
      </c>
      <c r="BM758" s="144" t="s">
        <v>4741</v>
      </c>
    </row>
    <row r="759" spans="2:65" s="1" customFormat="1" ht="10.199999999999999">
      <c r="B759" s="34"/>
      <c r="D759" s="146" t="s">
        <v>187</v>
      </c>
      <c r="F759" s="147" t="s">
        <v>574</v>
      </c>
      <c r="I759" s="148"/>
      <c r="L759" s="34"/>
      <c r="M759" s="149"/>
      <c r="T759" s="55"/>
      <c r="AT759" s="18" t="s">
        <v>187</v>
      </c>
      <c r="AU759" s="18" t="s">
        <v>88</v>
      </c>
    </row>
    <row r="760" spans="2:65" s="13" customFormat="1" ht="10.199999999999999">
      <c r="B760" s="157"/>
      <c r="D760" s="151" t="s">
        <v>189</v>
      </c>
      <c r="E760" s="158" t="s">
        <v>32</v>
      </c>
      <c r="F760" s="159" t="s">
        <v>4742</v>
      </c>
      <c r="H760" s="160">
        <v>165.70400000000001</v>
      </c>
      <c r="I760" s="161"/>
      <c r="L760" s="157"/>
      <c r="M760" s="162"/>
      <c r="T760" s="163"/>
      <c r="AT760" s="158" t="s">
        <v>189</v>
      </c>
      <c r="AU760" s="158" t="s">
        <v>88</v>
      </c>
      <c r="AV760" s="13" t="s">
        <v>88</v>
      </c>
      <c r="AW760" s="13" t="s">
        <v>41</v>
      </c>
      <c r="AX760" s="13" t="s">
        <v>86</v>
      </c>
      <c r="AY760" s="158" t="s">
        <v>178</v>
      </c>
    </row>
    <row r="761" spans="2:65" s="1" customFormat="1" ht="37.799999999999997" customHeight="1">
      <c r="B761" s="34"/>
      <c r="C761" s="133" t="s">
        <v>713</v>
      </c>
      <c r="D761" s="133" t="s">
        <v>180</v>
      </c>
      <c r="E761" s="134" t="s">
        <v>577</v>
      </c>
      <c r="F761" s="135" t="s">
        <v>565</v>
      </c>
      <c r="G761" s="136" t="s">
        <v>401</v>
      </c>
      <c r="H761" s="137">
        <v>2319.8560000000002</v>
      </c>
      <c r="I761" s="138"/>
      <c r="J761" s="139">
        <f>ROUND(I761*H761,2)</f>
        <v>0</v>
      </c>
      <c r="K761" s="135" t="s">
        <v>184</v>
      </c>
      <c r="L761" s="34"/>
      <c r="M761" s="140" t="s">
        <v>32</v>
      </c>
      <c r="N761" s="141" t="s">
        <v>50</v>
      </c>
      <c r="P761" s="142">
        <f>O761*H761</f>
        <v>0</v>
      </c>
      <c r="Q761" s="142">
        <v>0</v>
      </c>
      <c r="R761" s="142">
        <f>Q761*H761</f>
        <v>0</v>
      </c>
      <c r="S761" s="142">
        <v>0</v>
      </c>
      <c r="T761" s="143">
        <f>S761*H761</f>
        <v>0</v>
      </c>
      <c r="AR761" s="144" t="s">
        <v>185</v>
      </c>
      <c r="AT761" s="144" t="s">
        <v>180</v>
      </c>
      <c r="AU761" s="144" t="s">
        <v>88</v>
      </c>
      <c r="AY761" s="18" t="s">
        <v>178</v>
      </c>
      <c r="BE761" s="145">
        <f>IF(N761="základní",J761,0)</f>
        <v>0</v>
      </c>
      <c r="BF761" s="145">
        <f>IF(N761="snížená",J761,0)</f>
        <v>0</v>
      </c>
      <c r="BG761" s="145">
        <f>IF(N761="zákl. přenesená",J761,0)</f>
        <v>0</v>
      </c>
      <c r="BH761" s="145">
        <f>IF(N761="sníž. přenesená",J761,0)</f>
        <v>0</v>
      </c>
      <c r="BI761" s="145">
        <f>IF(N761="nulová",J761,0)</f>
        <v>0</v>
      </c>
      <c r="BJ761" s="18" t="s">
        <v>86</v>
      </c>
      <c r="BK761" s="145">
        <f>ROUND(I761*H761,2)</f>
        <v>0</v>
      </c>
      <c r="BL761" s="18" t="s">
        <v>185</v>
      </c>
      <c r="BM761" s="144" t="s">
        <v>4743</v>
      </c>
    </row>
    <row r="762" spans="2:65" s="1" customFormat="1" ht="10.199999999999999">
      <c r="B762" s="34"/>
      <c r="D762" s="146" t="s">
        <v>187</v>
      </c>
      <c r="F762" s="147" t="s">
        <v>579</v>
      </c>
      <c r="I762" s="148"/>
      <c r="L762" s="34"/>
      <c r="M762" s="149"/>
      <c r="T762" s="55"/>
      <c r="AT762" s="18" t="s">
        <v>187</v>
      </c>
      <c r="AU762" s="18" t="s">
        <v>88</v>
      </c>
    </row>
    <row r="763" spans="2:65" s="13" customFormat="1" ht="10.199999999999999">
      <c r="B763" s="157"/>
      <c r="D763" s="151" t="s">
        <v>189</v>
      </c>
      <c r="E763" s="158" t="s">
        <v>32</v>
      </c>
      <c r="F763" s="159" t="s">
        <v>4744</v>
      </c>
      <c r="H763" s="160">
        <v>165.70400000000001</v>
      </c>
      <c r="I763" s="161"/>
      <c r="L763" s="157"/>
      <c r="M763" s="162"/>
      <c r="T763" s="163"/>
      <c r="AT763" s="158" t="s">
        <v>189</v>
      </c>
      <c r="AU763" s="158" t="s">
        <v>88</v>
      </c>
      <c r="AV763" s="13" t="s">
        <v>88</v>
      </c>
      <c r="AW763" s="13" t="s">
        <v>41</v>
      </c>
      <c r="AX763" s="13" t="s">
        <v>86</v>
      </c>
      <c r="AY763" s="158" t="s">
        <v>178</v>
      </c>
    </row>
    <row r="764" spans="2:65" s="13" customFormat="1" ht="10.199999999999999">
      <c r="B764" s="157"/>
      <c r="D764" s="151" t="s">
        <v>189</v>
      </c>
      <c r="F764" s="159" t="s">
        <v>4745</v>
      </c>
      <c r="H764" s="160">
        <v>2319.8560000000002</v>
      </c>
      <c r="I764" s="161"/>
      <c r="L764" s="157"/>
      <c r="M764" s="162"/>
      <c r="T764" s="163"/>
      <c r="AT764" s="158" t="s">
        <v>189</v>
      </c>
      <c r="AU764" s="158" t="s">
        <v>88</v>
      </c>
      <c r="AV764" s="13" t="s">
        <v>88</v>
      </c>
      <c r="AW764" s="13" t="s">
        <v>4</v>
      </c>
      <c r="AX764" s="13" t="s">
        <v>86</v>
      </c>
      <c r="AY764" s="158" t="s">
        <v>178</v>
      </c>
    </row>
    <row r="765" spans="2:65" s="1" customFormat="1" ht="24.15" customHeight="1">
      <c r="B765" s="34"/>
      <c r="C765" s="133" t="s">
        <v>723</v>
      </c>
      <c r="D765" s="133" t="s">
        <v>180</v>
      </c>
      <c r="E765" s="134" t="s">
        <v>583</v>
      </c>
      <c r="F765" s="135" t="s">
        <v>584</v>
      </c>
      <c r="G765" s="136" t="s">
        <v>401</v>
      </c>
      <c r="H765" s="137">
        <v>489.44499999999999</v>
      </c>
      <c r="I765" s="138"/>
      <c r="J765" s="139">
        <f>ROUND(I765*H765,2)</f>
        <v>0</v>
      </c>
      <c r="K765" s="135" t="s">
        <v>184</v>
      </c>
      <c r="L765" s="34"/>
      <c r="M765" s="140" t="s">
        <v>32</v>
      </c>
      <c r="N765" s="141" t="s">
        <v>50</v>
      </c>
      <c r="P765" s="142">
        <f>O765*H765</f>
        <v>0</v>
      </c>
      <c r="Q765" s="142">
        <v>0</v>
      </c>
      <c r="R765" s="142">
        <f>Q765*H765</f>
        <v>0</v>
      </c>
      <c r="S765" s="142">
        <v>0</v>
      </c>
      <c r="T765" s="143">
        <f>S765*H765</f>
        <v>0</v>
      </c>
      <c r="AR765" s="144" t="s">
        <v>185</v>
      </c>
      <c r="AT765" s="144" t="s">
        <v>180</v>
      </c>
      <c r="AU765" s="144" t="s">
        <v>88</v>
      </c>
      <c r="AY765" s="18" t="s">
        <v>178</v>
      </c>
      <c r="BE765" s="145">
        <f>IF(N765="základní",J765,0)</f>
        <v>0</v>
      </c>
      <c r="BF765" s="145">
        <f>IF(N765="snížená",J765,0)</f>
        <v>0</v>
      </c>
      <c r="BG765" s="145">
        <f>IF(N765="zákl. přenesená",J765,0)</f>
        <v>0</v>
      </c>
      <c r="BH765" s="145">
        <f>IF(N765="sníž. přenesená",J765,0)</f>
        <v>0</v>
      </c>
      <c r="BI765" s="145">
        <f>IF(N765="nulová",J765,0)</f>
        <v>0</v>
      </c>
      <c r="BJ765" s="18" t="s">
        <v>86</v>
      </c>
      <c r="BK765" s="145">
        <f>ROUND(I765*H765,2)</f>
        <v>0</v>
      </c>
      <c r="BL765" s="18" t="s">
        <v>185</v>
      </c>
      <c r="BM765" s="144" t="s">
        <v>4746</v>
      </c>
    </row>
    <row r="766" spans="2:65" s="1" customFormat="1" ht="10.199999999999999">
      <c r="B766" s="34"/>
      <c r="D766" s="146" t="s">
        <v>187</v>
      </c>
      <c r="F766" s="147" t="s">
        <v>586</v>
      </c>
      <c r="I766" s="148"/>
      <c r="L766" s="34"/>
      <c r="M766" s="149"/>
      <c r="T766" s="55"/>
      <c r="AT766" s="18" t="s">
        <v>187</v>
      </c>
      <c r="AU766" s="18" t="s">
        <v>88</v>
      </c>
    </row>
    <row r="767" spans="2:65" s="13" customFormat="1" ht="10.199999999999999">
      <c r="B767" s="157"/>
      <c r="D767" s="151" t="s">
        <v>189</v>
      </c>
      <c r="E767" s="158" t="s">
        <v>32</v>
      </c>
      <c r="F767" s="159" t="s">
        <v>4735</v>
      </c>
      <c r="H767" s="160">
        <v>237.464</v>
      </c>
      <c r="I767" s="161"/>
      <c r="L767" s="157"/>
      <c r="M767" s="162"/>
      <c r="T767" s="163"/>
      <c r="AT767" s="158" t="s">
        <v>189</v>
      </c>
      <c r="AU767" s="158" t="s">
        <v>88</v>
      </c>
      <c r="AV767" s="13" t="s">
        <v>88</v>
      </c>
      <c r="AW767" s="13" t="s">
        <v>41</v>
      </c>
      <c r="AX767" s="13" t="s">
        <v>79</v>
      </c>
      <c r="AY767" s="158" t="s">
        <v>178</v>
      </c>
    </row>
    <row r="768" spans="2:65" s="13" customFormat="1" ht="10.199999999999999">
      <c r="B768" s="157"/>
      <c r="D768" s="151" t="s">
        <v>189</v>
      </c>
      <c r="E768" s="158" t="s">
        <v>32</v>
      </c>
      <c r="F768" s="159" t="s">
        <v>4736</v>
      </c>
      <c r="H768" s="160">
        <v>21.216000000000001</v>
      </c>
      <c r="I768" s="161"/>
      <c r="L768" s="157"/>
      <c r="M768" s="162"/>
      <c r="T768" s="163"/>
      <c r="AT768" s="158" t="s">
        <v>189</v>
      </c>
      <c r="AU768" s="158" t="s">
        <v>88</v>
      </c>
      <c r="AV768" s="13" t="s">
        <v>88</v>
      </c>
      <c r="AW768" s="13" t="s">
        <v>41</v>
      </c>
      <c r="AX768" s="13" t="s">
        <v>79</v>
      </c>
      <c r="AY768" s="158" t="s">
        <v>178</v>
      </c>
    </row>
    <row r="769" spans="2:65" s="13" customFormat="1" ht="10.199999999999999">
      <c r="B769" s="157"/>
      <c r="D769" s="151" t="s">
        <v>189</v>
      </c>
      <c r="E769" s="158" t="s">
        <v>32</v>
      </c>
      <c r="F769" s="159" t="s">
        <v>4737</v>
      </c>
      <c r="H769" s="160">
        <v>65.061000000000007</v>
      </c>
      <c r="I769" s="161"/>
      <c r="L769" s="157"/>
      <c r="M769" s="162"/>
      <c r="T769" s="163"/>
      <c r="AT769" s="158" t="s">
        <v>189</v>
      </c>
      <c r="AU769" s="158" t="s">
        <v>88</v>
      </c>
      <c r="AV769" s="13" t="s">
        <v>88</v>
      </c>
      <c r="AW769" s="13" t="s">
        <v>41</v>
      </c>
      <c r="AX769" s="13" t="s">
        <v>79</v>
      </c>
      <c r="AY769" s="158" t="s">
        <v>178</v>
      </c>
    </row>
    <row r="770" spans="2:65" s="13" customFormat="1" ht="10.199999999999999">
      <c r="B770" s="157"/>
      <c r="D770" s="151" t="s">
        <v>189</v>
      </c>
      <c r="E770" s="158" t="s">
        <v>32</v>
      </c>
      <c r="F770" s="159" t="s">
        <v>4742</v>
      </c>
      <c r="H770" s="160">
        <v>165.70400000000001</v>
      </c>
      <c r="I770" s="161"/>
      <c r="L770" s="157"/>
      <c r="M770" s="162"/>
      <c r="T770" s="163"/>
      <c r="AT770" s="158" t="s">
        <v>189</v>
      </c>
      <c r="AU770" s="158" t="s">
        <v>88</v>
      </c>
      <c r="AV770" s="13" t="s">
        <v>88</v>
      </c>
      <c r="AW770" s="13" t="s">
        <v>41</v>
      </c>
      <c r="AX770" s="13" t="s">
        <v>79</v>
      </c>
      <c r="AY770" s="158" t="s">
        <v>178</v>
      </c>
    </row>
    <row r="771" spans="2:65" s="14" customFormat="1" ht="10.199999999999999">
      <c r="B771" s="164"/>
      <c r="D771" s="151" t="s">
        <v>189</v>
      </c>
      <c r="E771" s="165" t="s">
        <v>32</v>
      </c>
      <c r="F771" s="166" t="s">
        <v>192</v>
      </c>
      <c r="H771" s="167">
        <v>489.44499999999999</v>
      </c>
      <c r="I771" s="168"/>
      <c r="L771" s="164"/>
      <c r="M771" s="169"/>
      <c r="T771" s="170"/>
      <c r="AT771" s="165" t="s">
        <v>189</v>
      </c>
      <c r="AU771" s="165" t="s">
        <v>88</v>
      </c>
      <c r="AV771" s="14" t="s">
        <v>185</v>
      </c>
      <c r="AW771" s="14" t="s">
        <v>41</v>
      </c>
      <c r="AX771" s="14" t="s">
        <v>86</v>
      </c>
      <c r="AY771" s="165" t="s">
        <v>178</v>
      </c>
    </row>
    <row r="772" spans="2:65" s="1" customFormat="1" ht="44.25" customHeight="1">
      <c r="B772" s="34"/>
      <c r="C772" s="133" t="s">
        <v>727</v>
      </c>
      <c r="D772" s="133" t="s">
        <v>180</v>
      </c>
      <c r="E772" s="134" t="s">
        <v>593</v>
      </c>
      <c r="F772" s="135" t="s">
        <v>406</v>
      </c>
      <c r="G772" s="136" t="s">
        <v>401</v>
      </c>
      <c r="H772" s="137">
        <v>258.68</v>
      </c>
      <c r="I772" s="138"/>
      <c r="J772" s="139">
        <f>ROUND(I772*H772,2)</f>
        <v>0</v>
      </c>
      <c r="K772" s="135" t="s">
        <v>184</v>
      </c>
      <c r="L772" s="34"/>
      <c r="M772" s="140" t="s">
        <v>32</v>
      </c>
      <c r="N772" s="141" t="s">
        <v>50</v>
      </c>
      <c r="P772" s="142">
        <f>O772*H772</f>
        <v>0</v>
      </c>
      <c r="Q772" s="142">
        <v>0</v>
      </c>
      <c r="R772" s="142">
        <f>Q772*H772</f>
        <v>0</v>
      </c>
      <c r="S772" s="142">
        <v>0</v>
      </c>
      <c r="T772" s="143">
        <f>S772*H772</f>
        <v>0</v>
      </c>
      <c r="AR772" s="144" t="s">
        <v>185</v>
      </c>
      <c r="AT772" s="144" t="s">
        <v>180</v>
      </c>
      <c r="AU772" s="144" t="s">
        <v>88</v>
      </c>
      <c r="AY772" s="18" t="s">
        <v>178</v>
      </c>
      <c r="BE772" s="145">
        <f>IF(N772="základní",J772,0)</f>
        <v>0</v>
      </c>
      <c r="BF772" s="145">
        <f>IF(N772="snížená",J772,0)</f>
        <v>0</v>
      </c>
      <c r="BG772" s="145">
        <f>IF(N772="zákl. přenesená",J772,0)</f>
        <v>0</v>
      </c>
      <c r="BH772" s="145">
        <f>IF(N772="sníž. přenesená",J772,0)</f>
        <v>0</v>
      </c>
      <c r="BI772" s="145">
        <f>IF(N772="nulová",J772,0)</f>
        <v>0</v>
      </c>
      <c r="BJ772" s="18" t="s">
        <v>86</v>
      </c>
      <c r="BK772" s="145">
        <f>ROUND(I772*H772,2)</f>
        <v>0</v>
      </c>
      <c r="BL772" s="18" t="s">
        <v>185</v>
      </c>
      <c r="BM772" s="144" t="s">
        <v>4747</v>
      </c>
    </row>
    <row r="773" spans="2:65" s="1" customFormat="1" ht="10.199999999999999">
      <c r="B773" s="34"/>
      <c r="D773" s="146" t="s">
        <v>187</v>
      </c>
      <c r="F773" s="147" t="s">
        <v>595</v>
      </c>
      <c r="I773" s="148"/>
      <c r="L773" s="34"/>
      <c r="M773" s="149"/>
      <c r="T773" s="55"/>
      <c r="AT773" s="18" t="s">
        <v>187</v>
      </c>
      <c r="AU773" s="18" t="s">
        <v>88</v>
      </c>
    </row>
    <row r="774" spans="2:65" s="13" customFormat="1" ht="10.199999999999999">
      <c r="B774" s="157"/>
      <c r="D774" s="151" t="s">
        <v>189</v>
      </c>
      <c r="E774" s="158" t="s">
        <v>32</v>
      </c>
      <c r="F774" s="159" t="s">
        <v>4735</v>
      </c>
      <c r="H774" s="160">
        <v>237.464</v>
      </c>
      <c r="I774" s="161"/>
      <c r="L774" s="157"/>
      <c r="M774" s="162"/>
      <c r="T774" s="163"/>
      <c r="AT774" s="158" t="s">
        <v>189</v>
      </c>
      <c r="AU774" s="158" t="s">
        <v>88</v>
      </c>
      <c r="AV774" s="13" t="s">
        <v>88</v>
      </c>
      <c r="AW774" s="13" t="s">
        <v>41</v>
      </c>
      <c r="AX774" s="13" t="s">
        <v>79</v>
      </c>
      <c r="AY774" s="158" t="s">
        <v>178</v>
      </c>
    </row>
    <row r="775" spans="2:65" s="13" customFormat="1" ht="10.199999999999999">
      <c r="B775" s="157"/>
      <c r="D775" s="151" t="s">
        <v>189</v>
      </c>
      <c r="E775" s="158" t="s">
        <v>32</v>
      </c>
      <c r="F775" s="159" t="s">
        <v>4736</v>
      </c>
      <c r="H775" s="160">
        <v>21.216000000000001</v>
      </c>
      <c r="I775" s="161"/>
      <c r="L775" s="157"/>
      <c r="M775" s="162"/>
      <c r="T775" s="163"/>
      <c r="AT775" s="158" t="s">
        <v>189</v>
      </c>
      <c r="AU775" s="158" t="s">
        <v>88</v>
      </c>
      <c r="AV775" s="13" t="s">
        <v>88</v>
      </c>
      <c r="AW775" s="13" t="s">
        <v>41</v>
      </c>
      <c r="AX775" s="13" t="s">
        <v>79</v>
      </c>
      <c r="AY775" s="158" t="s">
        <v>178</v>
      </c>
    </row>
    <row r="776" spans="2:65" s="14" customFormat="1" ht="10.199999999999999">
      <c r="B776" s="164"/>
      <c r="D776" s="151" t="s">
        <v>189</v>
      </c>
      <c r="E776" s="165" t="s">
        <v>32</v>
      </c>
      <c r="F776" s="166" t="s">
        <v>192</v>
      </c>
      <c r="H776" s="167">
        <v>258.68</v>
      </c>
      <c r="I776" s="168"/>
      <c r="L776" s="164"/>
      <c r="M776" s="169"/>
      <c r="T776" s="170"/>
      <c r="AT776" s="165" t="s">
        <v>189</v>
      </c>
      <c r="AU776" s="165" t="s">
        <v>88</v>
      </c>
      <c r="AV776" s="14" t="s">
        <v>185</v>
      </c>
      <c r="AW776" s="14" t="s">
        <v>41</v>
      </c>
      <c r="AX776" s="14" t="s">
        <v>86</v>
      </c>
      <c r="AY776" s="165" t="s">
        <v>178</v>
      </c>
    </row>
    <row r="777" spans="2:65" s="1" customFormat="1" ht="44.25" customHeight="1">
      <c r="B777" s="34"/>
      <c r="C777" s="133" t="s">
        <v>733</v>
      </c>
      <c r="D777" s="133" t="s">
        <v>180</v>
      </c>
      <c r="E777" s="134" t="s">
        <v>588</v>
      </c>
      <c r="F777" s="135" t="s">
        <v>589</v>
      </c>
      <c r="G777" s="136" t="s">
        <v>401</v>
      </c>
      <c r="H777" s="137">
        <v>230.76499999999999</v>
      </c>
      <c r="I777" s="138"/>
      <c r="J777" s="139">
        <f>ROUND(I777*H777,2)</f>
        <v>0</v>
      </c>
      <c r="K777" s="135" t="s">
        <v>184</v>
      </c>
      <c r="L777" s="34"/>
      <c r="M777" s="140" t="s">
        <v>32</v>
      </c>
      <c r="N777" s="141" t="s">
        <v>50</v>
      </c>
      <c r="P777" s="142">
        <f>O777*H777</f>
        <v>0</v>
      </c>
      <c r="Q777" s="142">
        <v>0</v>
      </c>
      <c r="R777" s="142">
        <f>Q777*H777</f>
        <v>0</v>
      </c>
      <c r="S777" s="142">
        <v>0</v>
      </c>
      <c r="T777" s="143">
        <f>S777*H777</f>
        <v>0</v>
      </c>
      <c r="AR777" s="144" t="s">
        <v>185</v>
      </c>
      <c r="AT777" s="144" t="s">
        <v>180</v>
      </c>
      <c r="AU777" s="144" t="s">
        <v>88</v>
      </c>
      <c r="AY777" s="18" t="s">
        <v>178</v>
      </c>
      <c r="BE777" s="145">
        <f>IF(N777="základní",J777,0)</f>
        <v>0</v>
      </c>
      <c r="BF777" s="145">
        <f>IF(N777="snížená",J777,0)</f>
        <v>0</v>
      </c>
      <c r="BG777" s="145">
        <f>IF(N777="zákl. přenesená",J777,0)</f>
        <v>0</v>
      </c>
      <c r="BH777" s="145">
        <f>IF(N777="sníž. přenesená",J777,0)</f>
        <v>0</v>
      </c>
      <c r="BI777" s="145">
        <f>IF(N777="nulová",J777,0)</f>
        <v>0</v>
      </c>
      <c r="BJ777" s="18" t="s">
        <v>86</v>
      </c>
      <c r="BK777" s="145">
        <f>ROUND(I777*H777,2)</f>
        <v>0</v>
      </c>
      <c r="BL777" s="18" t="s">
        <v>185</v>
      </c>
      <c r="BM777" s="144" t="s">
        <v>4748</v>
      </c>
    </row>
    <row r="778" spans="2:65" s="1" customFormat="1" ht="10.199999999999999">
      <c r="B778" s="34"/>
      <c r="D778" s="146" t="s">
        <v>187</v>
      </c>
      <c r="F778" s="147" t="s">
        <v>591</v>
      </c>
      <c r="I778" s="148"/>
      <c r="L778" s="34"/>
      <c r="M778" s="149"/>
      <c r="T778" s="55"/>
      <c r="AT778" s="18" t="s">
        <v>187</v>
      </c>
      <c r="AU778" s="18" t="s">
        <v>88</v>
      </c>
    </row>
    <row r="779" spans="2:65" s="13" customFormat="1" ht="10.199999999999999">
      <c r="B779" s="157"/>
      <c r="D779" s="151" t="s">
        <v>189</v>
      </c>
      <c r="E779" s="158" t="s">
        <v>32</v>
      </c>
      <c r="F779" s="159" t="s">
        <v>4737</v>
      </c>
      <c r="H779" s="160">
        <v>65.061000000000007</v>
      </c>
      <c r="I779" s="161"/>
      <c r="L779" s="157"/>
      <c r="M779" s="162"/>
      <c r="T779" s="163"/>
      <c r="AT779" s="158" t="s">
        <v>189</v>
      </c>
      <c r="AU779" s="158" t="s">
        <v>88</v>
      </c>
      <c r="AV779" s="13" t="s">
        <v>88</v>
      </c>
      <c r="AW779" s="13" t="s">
        <v>41</v>
      </c>
      <c r="AX779" s="13" t="s">
        <v>79</v>
      </c>
      <c r="AY779" s="158" t="s">
        <v>178</v>
      </c>
    </row>
    <row r="780" spans="2:65" s="13" customFormat="1" ht="10.199999999999999">
      <c r="B780" s="157"/>
      <c r="D780" s="151" t="s">
        <v>189</v>
      </c>
      <c r="E780" s="158" t="s">
        <v>32</v>
      </c>
      <c r="F780" s="159" t="s">
        <v>4742</v>
      </c>
      <c r="H780" s="160">
        <v>165.70400000000001</v>
      </c>
      <c r="I780" s="161"/>
      <c r="L780" s="157"/>
      <c r="M780" s="162"/>
      <c r="T780" s="163"/>
      <c r="AT780" s="158" t="s">
        <v>189</v>
      </c>
      <c r="AU780" s="158" t="s">
        <v>88</v>
      </c>
      <c r="AV780" s="13" t="s">
        <v>88</v>
      </c>
      <c r="AW780" s="13" t="s">
        <v>41</v>
      </c>
      <c r="AX780" s="13" t="s">
        <v>79</v>
      </c>
      <c r="AY780" s="158" t="s">
        <v>178</v>
      </c>
    </row>
    <row r="781" spans="2:65" s="14" customFormat="1" ht="10.199999999999999">
      <c r="B781" s="164"/>
      <c r="D781" s="151" t="s">
        <v>189</v>
      </c>
      <c r="E781" s="165" t="s">
        <v>32</v>
      </c>
      <c r="F781" s="166" t="s">
        <v>192</v>
      </c>
      <c r="H781" s="167">
        <v>230.76499999999999</v>
      </c>
      <c r="I781" s="168"/>
      <c r="L781" s="164"/>
      <c r="M781" s="169"/>
      <c r="T781" s="170"/>
      <c r="AT781" s="165" t="s">
        <v>189</v>
      </c>
      <c r="AU781" s="165" t="s">
        <v>88</v>
      </c>
      <c r="AV781" s="14" t="s">
        <v>185</v>
      </c>
      <c r="AW781" s="14" t="s">
        <v>41</v>
      </c>
      <c r="AX781" s="14" t="s">
        <v>86</v>
      </c>
      <c r="AY781" s="165" t="s">
        <v>178</v>
      </c>
    </row>
    <row r="782" spans="2:65" s="11" customFormat="1" ht="22.8" customHeight="1">
      <c r="B782" s="121"/>
      <c r="D782" s="122" t="s">
        <v>78</v>
      </c>
      <c r="E782" s="131" t="s">
        <v>870</v>
      </c>
      <c r="F782" s="131" t="s">
        <v>871</v>
      </c>
      <c r="I782" s="124"/>
      <c r="J782" s="132">
        <f>BK782</f>
        <v>0</v>
      </c>
      <c r="L782" s="121"/>
      <c r="M782" s="126"/>
      <c r="P782" s="127">
        <f>SUM(P783:P786)</f>
        <v>0</v>
      </c>
      <c r="R782" s="127">
        <f>SUM(R783:R786)</f>
        <v>0</v>
      </c>
      <c r="T782" s="128">
        <f>SUM(T783:T786)</f>
        <v>0</v>
      </c>
      <c r="AR782" s="122" t="s">
        <v>86</v>
      </c>
      <c r="AT782" s="129" t="s">
        <v>78</v>
      </c>
      <c r="AU782" s="129" t="s">
        <v>86</v>
      </c>
      <c r="AY782" s="122" t="s">
        <v>178</v>
      </c>
      <c r="BK782" s="130">
        <f>SUM(BK783:BK786)</f>
        <v>0</v>
      </c>
    </row>
    <row r="783" spans="2:65" s="1" customFormat="1" ht="49.05" customHeight="1">
      <c r="B783" s="34"/>
      <c r="C783" s="133" t="s">
        <v>737</v>
      </c>
      <c r="D783" s="133" t="s">
        <v>180</v>
      </c>
      <c r="E783" s="134" t="s">
        <v>873</v>
      </c>
      <c r="F783" s="135" t="s">
        <v>874</v>
      </c>
      <c r="G783" s="136" t="s">
        <v>401</v>
      </c>
      <c r="H783" s="137">
        <v>24.094999999999999</v>
      </c>
      <c r="I783" s="138"/>
      <c r="J783" s="139">
        <f>ROUND(I783*H783,2)</f>
        <v>0</v>
      </c>
      <c r="K783" s="135" t="s">
        <v>184</v>
      </c>
      <c r="L783" s="34"/>
      <c r="M783" s="140" t="s">
        <v>32</v>
      </c>
      <c r="N783" s="141" t="s">
        <v>50</v>
      </c>
      <c r="P783" s="142">
        <f>O783*H783</f>
        <v>0</v>
      </c>
      <c r="Q783" s="142">
        <v>0</v>
      </c>
      <c r="R783" s="142">
        <f>Q783*H783</f>
        <v>0</v>
      </c>
      <c r="S783" s="142">
        <v>0</v>
      </c>
      <c r="T783" s="143">
        <f>S783*H783</f>
        <v>0</v>
      </c>
      <c r="AR783" s="144" t="s">
        <v>185</v>
      </c>
      <c r="AT783" s="144" t="s">
        <v>180</v>
      </c>
      <c r="AU783" s="144" t="s">
        <v>88</v>
      </c>
      <c r="AY783" s="18" t="s">
        <v>178</v>
      </c>
      <c r="BE783" s="145">
        <f>IF(N783="základní",J783,0)</f>
        <v>0</v>
      </c>
      <c r="BF783" s="145">
        <f>IF(N783="snížená",J783,0)</f>
        <v>0</v>
      </c>
      <c r="BG783" s="145">
        <f>IF(N783="zákl. přenesená",J783,0)</f>
        <v>0</v>
      </c>
      <c r="BH783" s="145">
        <f>IF(N783="sníž. přenesená",J783,0)</f>
        <v>0</v>
      </c>
      <c r="BI783" s="145">
        <f>IF(N783="nulová",J783,0)</f>
        <v>0</v>
      </c>
      <c r="BJ783" s="18" t="s">
        <v>86</v>
      </c>
      <c r="BK783" s="145">
        <f>ROUND(I783*H783,2)</f>
        <v>0</v>
      </c>
      <c r="BL783" s="18" t="s">
        <v>185</v>
      </c>
      <c r="BM783" s="144" t="s">
        <v>4749</v>
      </c>
    </row>
    <row r="784" spans="2:65" s="1" customFormat="1" ht="10.199999999999999">
      <c r="B784" s="34"/>
      <c r="D784" s="146" t="s">
        <v>187</v>
      </c>
      <c r="F784" s="147" t="s">
        <v>876</v>
      </c>
      <c r="I784" s="148"/>
      <c r="L784" s="34"/>
      <c r="M784" s="149"/>
      <c r="T784" s="55"/>
      <c r="AT784" s="18" t="s">
        <v>187</v>
      </c>
      <c r="AU784" s="18" t="s">
        <v>88</v>
      </c>
    </row>
    <row r="785" spans="2:65" s="1" customFormat="1" ht="55.5" customHeight="1">
      <c r="B785" s="34"/>
      <c r="C785" s="133" t="s">
        <v>741</v>
      </c>
      <c r="D785" s="133" t="s">
        <v>180</v>
      </c>
      <c r="E785" s="134" t="s">
        <v>1941</v>
      </c>
      <c r="F785" s="135" t="s">
        <v>1942</v>
      </c>
      <c r="G785" s="136" t="s">
        <v>401</v>
      </c>
      <c r="H785" s="137">
        <v>24.094999999999999</v>
      </c>
      <c r="I785" s="138"/>
      <c r="J785" s="139">
        <f>ROUND(I785*H785,2)</f>
        <v>0</v>
      </c>
      <c r="K785" s="135" t="s">
        <v>184</v>
      </c>
      <c r="L785" s="34"/>
      <c r="M785" s="140" t="s">
        <v>32</v>
      </c>
      <c r="N785" s="141" t="s">
        <v>50</v>
      </c>
      <c r="P785" s="142">
        <f>O785*H785</f>
        <v>0</v>
      </c>
      <c r="Q785" s="142">
        <v>0</v>
      </c>
      <c r="R785" s="142">
        <f>Q785*H785</f>
        <v>0</v>
      </c>
      <c r="S785" s="142">
        <v>0</v>
      </c>
      <c r="T785" s="143">
        <f>S785*H785</f>
        <v>0</v>
      </c>
      <c r="AR785" s="144" t="s">
        <v>185</v>
      </c>
      <c r="AT785" s="144" t="s">
        <v>180</v>
      </c>
      <c r="AU785" s="144" t="s">
        <v>88</v>
      </c>
      <c r="AY785" s="18" t="s">
        <v>178</v>
      </c>
      <c r="BE785" s="145">
        <f>IF(N785="základní",J785,0)</f>
        <v>0</v>
      </c>
      <c r="BF785" s="145">
        <f>IF(N785="snížená",J785,0)</f>
        <v>0</v>
      </c>
      <c r="BG785" s="145">
        <f>IF(N785="zákl. přenesená",J785,0)</f>
        <v>0</v>
      </c>
      <c r="BH785" s="145">
        <f>IF(N785="sníž. přenesená",J785,0)</f>
        <v>0</v>
      </c>
      <c r="BI785" s="145">
        <f>IF(N785="nulová",J785,0)</f>
        <v>0</v>
      </c>
      <c r="BJ785" s="18" t="s">
        <v>86</v>
      </c>
      <c r="BK785" s="145">
        <f>ROUND(I785*H785,2)</f>
        <v>0</v>
      </c>
      <c r="BL785" s="18" t="s">
        <v>185</v>
      </c>
      <c r="BM785" s="144" t="s">
        <v>4750</v>
      </c>
    </row>
    <row r="786" spans="2:65" s="1" customFormat="1" ht="10.199999999999999">
      <c r="B786" s="34"/>
      <c r="D786" s="146" t="s">
        <v>187</v>
      </c>
      <c r="F786" s="147" t="s">
        <v>1944</v>
      </c>
      <c r="I786" s="148"/>
      <c r="L786" s="34"/>
      <c r="M786" s="149"/>
      <c r="T786" s="55"/>
      <c r="AT786" s="18" t="s">
        <v>187</v>
      </c>
      <c r="AU786" s="18" t="s">
        <v>88</v>
      </c>
    </row>
    <row r="787" spans="2:65" s="11" customFormat="1" ht="25.95" customHeight="1">
      <c r="B787" s="121"/>
      <c r="D787" s="122" t="s">
        <v>78</v>
      </c>
      <c r="E787" s="123" t="s">
        <v>4751</v>
      </c>
      <c r="F787" s="123" t="s">
        <v>4752</v>
      </c>
      <c r="I787" s="124"/>
      <c r="J787" s="125">
        <f>BK787</f>
        <v>0</v>
      </c>
      <c r="L787" s="121"/>
      <c r="M787" s="126"/>
      <c r="P787" s="127">
        <f>P788</f>
        <v>0</v>
      </c>
      <c r="R787" s="127">
        <f>R788</f>
        <v>0.19404000000000002</v>
      </c>
      <c r="T787" s="128">
        <f>T788</f>
        <v>0</v>
      </c>
      <c r="AR787" s="122" t="s">
        <v>88</v>
      </c>
      <c r="AT787" s="129" t="s">
        <v>78</v>
      </c>
      <c r="AU787" s="129" t="s">
        <v>79</v>
      </c>
      <c r="AY787" s="122" t="s">
        <v>178</v>
      </c>
      <c r="BK787" s="130">
        <f>BK788</f>
        <v>0</v>
      </c>
    </row>
    <row r="788" spans="2:65" s="11" customFormat="1" ht="22.8" customHeight="1">
      <c r="B788" s="121"/>
      <c r="D788" s="122" t="s">
        <v>78</v>
      </c>
      <c r="E788" s="131" t="s">
        <v>4753</v>
      </c>
      <c r="F788" s="131" t="s">
        <v>4754</v>
      </c>
      <c r="I788" s="124"/>
      <c r="J788" s="132">
        <f>BK788</f>
        <v>0</v>
      </c>
      <c r="L788" s="121"/>
      <c r="M788" s="126"/>
      <c r="P788" s="127">
        <f>SUM(P789:P809)</f>
        <v>0</v>
      </c>
      <c r="R788" s="127">
        <f>SUM(R789:R809)</f>
        <v>0.19404000000000002</v>
      </c>
      <c r="T788" s="128">
        <f>SUM(T789:T809)</f>
        <v>0</v>
      </c>
      <c r="AR788" s="122" t="s">
        <v>88</v>
      </c>
      <c r="AT788" s="129" t="s">
        <v>78</v>
      </c>
      <c r="AU788" s="129" t="s">
        <v>86</v>
      </c>
      <c r="AY788" s="122" t="s">
        <v>178</v>
      </c>
      <c r="BK788" s="130">
        <f>SUM(BK789:BK809)</f>
        <v>0</v>
      </c>
    </row>
    <row r="789" spans="2:65" s="1" customFormat="1" ht="24.15" customHeight="1">
      <c r="B789" s="34"/>
      <c r="C789" s="133" t="s">
        <v>745</v>
      </c>
      <c r="D789" s="133" t="s">
        <v>180</v>
      </c>
      <c r="E789" s="134" t="s">
        <v>4755</v>
      </c>
      <c r="F789" s="135" t="s">
        <v>4756</v>
      </c>
      <c r="G789" s="136" t="s">
        <v>219</v>
      </c>
      <c r="H789" s="137">
        <v>14</v>
      </c>
      <c r="I789" s="138"/>
      <c r="J789" s="139">
        <f>ROUND(I789*H789,2)</f>
        <v>0</v>
      </c>
      <c r="K789" s="135" t="s">
        <v>184</v>
      </c>
      <c r="L789" s="34"/>
      <c r="M789" s="140" t="s">
        <v>32</v>
      </c>
      <c r="N789" s="141" t="s">
        <v>50</v>
      </c>
      <c r="P789" s="142">
        <f>O789*H789</f>
        <v>0</v>
      </c>
      <c r="Q789" s="142">
        <v>2.7E-4</v>
      </c>
      <c r="R789" s="142">
        <f>Q789*H789</f>
        <v>3.7799999999999999E-3</v>
      </c>
      <c r="S789" s="142">
        <v>0</v>
      </c>
      <c r="T789" s="143">
        <f>S789*H789</f>
        <v>0</v>
      </c>
      <c r="AR789" s="144" t="s">
        <v>310</v>
      </c>
      <c r="AT789" s="144" t="s">
        <v>180</v>
      </c>
      <c r="AU789" s="144" t="s">
        <v>88</v>
      </c>
      <c r="AY789" s="18" t="s">
        <v>178</v>
      </c>
      <c r="BE789" s="145">
        <f>IF(N789="základní",J789,0)</f>
        <v>0</v>
      </c>
      <c r="BF789" s="145">
        <f>IF(N789="snížená",J789,0)</f>
        <v>0</v>
      </c>
      <c r="BG789" s="145">
        <f>IF(N789="zákl. přenesená",J789,0)</f>
        <v>0</v>
      </c>
      <c r="BH789" s="145">
        <f>IF(N789="sníž. přenesená",J789,0)</f>
        <v>0</v>
      </c>
      <c r="BI789" s="145">
        <f>IF(N789="nulová",J789,0)</f>
        <v>0</v>
      </c>
      <c r="BJ789" s="18" t="s">
        <v>86</v>
      </c>
      <c r="BK789" s="145">
        <f>ROUND(I789*H789,2)</f>
        <v>0</v>
      </c>
      <c r="BL789" s="18" t="s">
        <v>310</v>
      </c>
      <c r="BM789" s="144" t="s">
        <v>4757</v>
      </c>
    </row>
    <row r="790" spans="2:65" s="1" customFormat="1" ht="10.199999999999999">
      <c r="B790" s="34"/>
      <c r="D790" s="146" t="s">
        <v>187</v>
      </c>
      <c r="F790" s="147" t="s">
        <v>4758</v>
      </c>
      <c r="I790" s="148"/>
      <c r="L790" s="34"/>
      <c r="M790" s="149"/>
      <c r="T790" s="55"/>
      <c r="AT790" s="18" t="s">
        <v>187</v>
      </c>
      <c r="AU790" s="18" t="s">
        <v>88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190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88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2" customFormat="1" ht="10.199999999999999">
      <c r="B792" s="150"/>
      <c r="D792" s="151" t="s">
        <v>189</v>
      </c>
      <c r="E792" s="152" t="s">
        <v>32</v>
      </c>
      <c r="F792" s="153" t="s">
        <v>4394</v>
      </c>
      <c r="H792" s="152" t="s">
        <v>32</v>
      </c>
      <c r="I792" s="154"/>
      <c r="L792" s="150"/>
      <c r="M792" s="155"/>
      <c r="T792" s="156"/>
      <c r="AT792" s="152" t="s">
        <v>189</v>
      </c>
      <c r="AU792" s="152" t="s">
        <v>88</v>
      </c>
      <c r="AV792" s="12" t="s">
        <v>86</v>
      </c>
      <c r="AW792" s="12" t="s">
        <v>41</v>
      </c>
      <c r="AX792" s="12" t="s">
        <v>79</v>
      </c>
      <c r="AY792" s="152" t="s">
        <v>178</v>
      </c>
    </row>
    <row r="793" spans="2:65" s="12" customFormat="1" ht="10.199999999999999">
      <c r="B793" s="150"/>
      <c r="D793" s="151" t="s">
        <v>189</v>
      </c>
      <c r="E793" s="152" t="s">
        <v>32</v>
      </c>
      <c r="F793" s="153" t="s">
        <v>4759</v>
      </c>
      <c r="H793" s="152" t="s">
        <v>32</v>
      </c>
      <c r="I793" s="154"/>
      <c r="L793" s="150"/>
      <c r="M793" s="155"/>
      <c r="T793" s="156"/>
      <c r="AT793" s="152" t="s">
        <v>189</v>
      </c>
      <c r="AU793" s="152" t="s">
        <v>88</v>
      </c>
      <c r="AV793" s="12" t="s">
        <v>86</v>
      </c>
      <c r="AW793" s="12" t="s">
        <v>41</v>
      </c>
      <c r="AX793" s="12" t="s">
        <v>79</v>
      </c>
      <c r="AY793" s="152" t="s">
        <v>178</v>
      </c>
    </row>
    <row r="794" spans="2:65" s="13" customFormat="1" ht="10.199999999999999">
      <c r="B794" s="157"/>
      <c r="D794" s="151" t="s">
        <v>189</v>
      </c>
      <c r="E794" s="158" t="s">
        <v>32</v>
      </c>
      <c r="F794" s="159" t="s">
        <v>4760</v>
      </c>
      <c r="H794" s="160">
        <v>14</v>
      </c>
      <c r="I794" s="161"/>
      <c r="L794" s="157"/>
      <c r="M794" s="162"/>
      <c r="T794" s="163"/>
      <c r="AT794" s="158" t="s">
        <v>189</v>
      </c>
      <c r="AU794" s="158" t="s">
        <v>88</v>
      </c>
      <c r="AV794" s="13" t="s">
        <v>88</v>
      </c>
      <c r="AW794" s="13" t="s">
        <v>41</v>
      </c>
      <c r="AX794" s="13" t="s">
        <v>79</v>
      </c>
      <c r="AY794" s="158" t="s">
        <v>178</v>
      </c>
    </row>
    <row r="795" spans="2:65" s="14" customFormat="1" ht="10.199999999999999">
      <c r="B795" s="164"/>
      <c r="D795" s="151" t="s">
        <v>189</v>
      </c>
      <c r="E795" s="165" t="s">
        <v>32</v>
      </c>
      <c r="F795" s="166" t="s">
        <v>192</v>
      </c>
      <c r="H795" s="167">
        <v>14</v>
      </c>
      <c r="I795" s="168"/>
      <c r="L795" s="164"/>
      <c r="M795" s="169"/>
      <c r="T795" s="170"/>
      <c r="AT795" s="165" t="s">
        <v>189</v>
      </c>
      <c r="AU795" s="165" t="s">
        <v>88</v>
      </c>
      <c r="AV795" s="14" t="s">
        <v>185</v>
      </c>
      <c r="AW795" s="14" t="s">
        <v>41</v>
      </c>
      <c r="AX795" s="14" t="s">
        <v>86</v>
      </c>
      <c r="AY795" s="165" t="s">
        <v>178</v>
      </c>
    </row>
    <row r="796" spans="2:65" s="1" customFormat="1" ht="24.15" customHeight="1">
      <c r="B796" s="34"/>
      <c r="C796" s="133" t="s">
        <v>754</v>
      </c>
      <c r="D796" s="133" t="s">
        <v>180</v>
      </c>
      <c r="E796" s="134" t="s">
        <v>4761</v>
      </c>
      <c r="F796" s="135" t="s">
        <v>4762</v>
      </c>
      <c r="G796" s="136" t="s">
        <v>219</v>
      </c>
      <c r="H796" s="137">
        <v>67</v>
      </c>
      <c r="I796" s="138"/>
      <c r="J796" s="139">
        <f>ROUND(I796*H796,2)</f>
        <v>0</v>
      </c>
      <c r="K796" s="135" t="s">
        <v>184</v>
      </c>
      <c r="L796" s="34"/>
      <c r="M796" s="140" t="s">
        <v>32</v>
      </c>
      <c r="N796" s="141" t="s">
        <v>50</v>
      </c>
      <c r="P796" s="142">
        <f>O796*H796</f>
        <v>0</v>
      </c>
      <c r="Q796" s="142">
        <v>2.0300000000000001E-3</v>
      </c>
      <c r="R796" s="142">
        <f>Q796*H796</f>
        <v>0.13601000000000002</v>
      </c>
      <c r="S796" s="142">
        <v>0</v>
      </c>
      <c r="T796" s="143">
        <f>S796*H796</f>
        <v>0</v>
      </c>
      <c r="AR796" s="144" t="s">
        <v>310</v>
      </c>
      <c r="AT796" s="144" t="s">
        <v>180</v>
      </c>
      <c r="AU796" s="144" t="s">
        <v>88</v>
      </c>
      <c r="AY796" s="18" t="s">
        <v>178</v>
      </c>
      <c r="BE796" s="145">
        <f>IF(N796="základní",J796,0)</f>
        <v>0</v>
      </c>
      <c r="BF796" s="145">
        <f>IF(N796="snížená",J796,0)</f>
        <v>0</v>
      </c>
      <c r="BG796" s="145">
        <f>IF(N796="zákl. přenesená",J796,0)</f>
        <v>0</v>
      </c>
      <c r="BH796" s="145">
        <f>IF(N796="sníž. přenesená",J796,0)</f>
        <v>0</v>
      </c>
      <c r="BI796" s="145">
        <f>IF(N796="nulová",J796,0)</f>
        <v>0</v>
      </c>
      <c r="BJ796" s="18" t="s">
        <v>86</v>
      </c>
      <c r="BK796" s="145">
        <f>ROUND(I796*H796,2)</f>
        <v>0</v>
      </c>
      <c r="BL796" s="18" t="s">
        <v>310</v>
      </c>
      <c r="BM796" s="144" t="s">
        <v>4763</v>
      </c>
    </row>
    <row r="797" spans="2:65" s="1" customFormat="1" ht="10.199999999999999">
      <c r="B797" s="34"/>
      <c r="D797" s="146" t="s">
        <v>187</v>
      </c>
      <c r="F797" s="147" t="s">
        <v>4764</v>
      </c>
      <c r="I797" s="148"/>
      <c r="L797" s="34"/>
      <c r="M797" s="149"/>
      <c r="T797" s="55"/>
      <c r="AT797" s="18" t="s">
        <v>187</v>
      </c>
      <c r="AU797" s="18" t="s">
        <v>88</v>
      </c>
    </row>
    <row r="798" spans="2:65" s="12" customFormat="1" ht="10.199999999999999">
      <c r="B798" s="150"/>
      <c r="D798" s="151" t="s">
        <v>189</v>
      </c>
      <c r="E798" s="152" t="s">
        <v>32</v>
      </c>
      <c r="F798" s="153" t="s">
        <v>190</v>
      </c>
      <c r="H798" s="152" t="s">
        <v>32</v>
      </c>
      <c r="I798" s="154"/>
      <c r="L798" s="150"/>
      <c r="M798" s="155"/>
      <c r="T798" s="156"/>
      <c r="AT798" s="152" t="s">
        <v>189</v>
      </c>
      <c r="AU798" s="152" t="s">
        <v>88</v>
      </c>
      <c r="AV798" s="12" t="s">
        <v>86</v>
      </c>
      <c r="AW798" s="12" t="s">
        <v>41</v>
      </c>
      <c r="AX798" s="12" t="s">
        <v>79</v>
      </c>
      <c r="AY798" s="152" t="s">
        <v>178</v>
      </c>
    </row>
    <row r="799" spans="2:65" s="12" customFormat="1" ht="10.199999999999999">
      <c r="B799" s="150"/>
      <c r="D799" s="151" t="s">
        <v>189</v>
      </c>
      <c r="E799" s="152" t="s">
        <v>32</v>
      </c>
      <c r="F799" s="153" t="s">
        <v>4394</v>
      </c>
      <c r="H799" s="152" t="s">
        <v>32</v>
      </c>
      <c r="I799" s="154"/>
      <c r="L799" s="150"/>
      <c r="M799" s="155"/>
      <c r="T799" s="156"/>
      <c r="AT799" s="152" t="s">
        <v>189</v>
      </c>
      <c r="AU799" s="152" t="s">
        <v>88</v>
      </c>
      <c r="AV799" s="12" t="s">
        <v>86</v>
      </c>
      <c r="AW799" s="12" t="s">
        <v>41</v>
      </c>
      <c r="AX799" s="12" t="s">
        <v>79</v>
      </c>
      <c r="AY799" s="152" t="s">
        <v>178</v>
      </c>
    </row>
    <row r="800" spans="2:65" s="12" customFormat="1" ht="10.199999999999999">
      <c r="B800" s="150"/>
      <c r="D800" s="151" t="s">
        <v>189</v>
      </c>
      <c r="E800" s="152" t="s">
        <v>32</v>
      </c>
      <c r="F800" s="153" t="s">
        <v>4759</v>
      </c>
      <c r="H800" s="152" t="s">
        <v>32</v>
      </c>
      <c r="I800" s="154"/>
      <c r="L800" s="150"/>
      <c r="M800" s="155"/>
      <c r="T800" s="156"/>
      <c r="AT800" s="152" t="s">
        <v>189</v>
      </c>
      <c r="AU800" s="152" t="s">
        <v>88</v>
      </c>
      <c r="AV800" s="12" t="s">
        <v>86</v>
      </c>
      <c r="AW800" s="12" t="s">
        <v>41</v>
      </c>
      <c r="AX800" s="12" t="s">
        <v>79</v>
      </c>
      <c r="AY800" s="152" t="s">
        <v>178</v>
      </c>
    </row>
    <row r="801" spans="2:65" s="13" customFormat="1" ht="10.199999999999999">
      <c r="B801" s="157"/>
      <c r="D801" s="151" t="s">
        <v>189</v>
      </c>
      <c r="E801" s="158" t="s">
        <v>32</v>
      </c>
      <c r="F801" s="159" t="s">
        <v>4765</v>
      </c>
      <c r="H801" s="160">
        <v>67</v>
      </c>
      <c r="I801" s="161"/>
      <c r="L801" s="157"/>
      <c r="M801" s="162"/>
      <c r="T801" s="163"/>
      <c r="AT801" s="158" t="s">
        <v>189</v>
      </c>
      <c r="AU801" s="158" t="s">
        <v>88</v>
      </c>
      <c r="AV801" s="13" t="s">
        <v>88</v>
      </c>
      <c r="AW801" s="13" t="s">
        <v>41</v>
      </c>
      <c r="AX801" s="13" t="s">
        <v>79</v>
      </c>
      <c r="AY801" s="158" t="s">
        <v>178</v>
      </c>
    </row>
    <row r="802" spans="2:65" s="14" customFormat="1" ht="10.199999999999999">
      <c r="B802" s="164"/>
      <c r="D802" s="151" t="s">
        <v>189</v>
      </c>
      <c r="E802" s="165" t="s">
        <v>32</v>
      </c>
      <c r="F802" s="166" t="s">
        <v>192</v>
      </c>
      <c r="H802" s="167">
        <v>67</v>
      </c>
      <c r="I802" s="168"/>
      <c r="L802" s="164"/>
      <c r="M802" s="169"/>
      <c r="T802" s="170"/>
      <c r="AT802" s="165" t="s">
        <v>189</v>
      </c>
      <c r="AU802" s="165" t="s">
        <v>88</v>
      </c>
      <c r="AV802" s="14" t="s">
        <v>185</v>
      </c>
      <c r="AW802" s="14" t="s">
        <v>41</v>
      </c>
      <c r="AX802" s="14" t="s">
        <v>86</v>
      </c>
      <c r="AY802" s="165" t="s">
        <v>178</v>
      </c>
    </row>
    <row r="803" spans="2:65" s="1" customFormat="1" ht="24.15" customHeight="1">
      <c r="B803" s="34"/>
      <c r="C803" s="133" t="s">
        <v>760</v>
      </c>
      <c r="D803" s="133" t="s">
        <v>180</v>
      </c>
      <c r="E803" s="134" t="s">
        <v>4766</v>
      </c>
      <c r="F803" s="135" t="s">
        <v>4767</v>
      </c>
      <c r="G803" s="136" t="s">
        <v>219</v>
      </c>
      <c r="H803" s="137">
        <v>7</v>
      </c>
      <c r="I803" s="138"/>
      <c r="J803" s="139">
        <f>ROUND(I803*H803,2)</f>
        <v>0</v>
      </c>
      <c r="K803" s="135" t="s">
        <v>184</v>
      </c>
      <c r="L803" s="34"/>
      <c r="M803" s="140" t="s">
        <v>32</v>
      </c>
      <c r="N803" s="141" t="s">
        <v>50</v>
      </c>
      <c r="P803" s="142">
        <f>O803*H803</f>
        <v>0</v>
      </c>
      <c r="Q803" s="142">
        <v>7.7499999999999999E-3</v>
      </c>
      <c r="R803" s="142">
        <f>Q803*H803</f>
        <v>5.425E-2</v>
      </c>
      <c r="S803" s="142">
        <v>0</v>
      </c>
      <c r="T803" s="143">
        <f>S803*H803</f>
        <v>0</v>
      </c>
      <c r="AR803" s="144" t="s">
        <v>310</v>
      </c>
      <c r="AT803" s="144" t="s">
        <v>180</v>
      </c>
      <c r="AU803" s="144" t="s">
        <v>88</v>
      </c>
      <c r="AY803" s="18" t="s">
        <v>178</v>
      </c>
      <c r="BE803" s="145">
        <f>IF(N803="základní",J803,0)</f>
        <v>0</v>
      </c>
      <c r="BF803" s="145">
        <f>IF(N803="snížená",J803,0)</f>
        <v>0</v>
      </c>
      <c r="BG803" s="145">
        <f>IF(N803="zákl. přenesená",J803,0)</f>
        <v>0</v>
      </c>
      <c r="BH803" s="145">
        <f>IF(N803="sníž. přenesená",J803,0)</f>
        <v>0</v>
      </c>
      <c r="BI803" s="145">
        <f>IF(N803="nulová",J803,0)</f>
        <v>0</v>
      </c>
      <c r="BJ803" s="18" t="s">
        <v>86</v>
      </c>
      <c r="BK803" s="145">
        <f>ROUND(I803*H803,2)</f>
        <v>0</v>
      </c>
      <c r="BL803" s="18" t="s">
        <v>310</v>
      </c>
      <c r="BM803" s="144" t="s">
        <v>4768</v>
      </c>
    </row>
    <row r="804" spans="2:65" s="1" customFormat="1" ht="10.199999999999999">
      <c r="B804" s="34"/>
      <c r="D804" s="146" t="s">
        <v>187</v>
      </c>
      <c r="F804" s="147" t="s">
        <v>4769</v>
      </c>
      <c r="I804" s="148"/>
      <c r="L804" s="34"/>
      <c r="M804" s="149"/>
      <c r="T804" s="55"/>
      <c r="AT804" s="18" t="s">
        <v>187</v>
      </c>
      <c r="AU804" s="18" t="s">
        <v>88</v>
      </c>
    </row>
    <row r="805" spans="2:65" s="12" customFormat="1" ht="10.199999999999999">
      <c r="B805" s="150"/>
      <c r="D805" s="151" t="s">
        <v>189</v>
      </c>
      <c r="E805" s="152" t="s">
        <v>32</v>
      </c>
      <c r="F805" s="153" t="s">
        <v>190</v>
      </c>
      <c r="H805" s="152" t="s">
        <v>32</v>
      </c>
      <c r="I805" s="154"/>
      <c r="L805" s="150"/>
      <c r="M805" s="155"/>
      <c r="T805" s="156"/>
      <c r="AT805" s="152" t="s">
        <v>189</v>
      </c>
      <c r="AU805" s="152" t="s">
        <v>88</v>
      </c>
      <c r="AV805" s="12" t="s">
        <v>86</v>
      </c>
      <c r="AW805" s="12" t="s">
        <v>41</v>
      </c>
      <c r="AX805" s="12" t="s">
        <v>79</v>
      </c>
      <c r="AY805" s="152" t="s">
        <v>178</v>
      </c>
    </row>
    <row r="806" spans="2:65" s="12" customFormat="1" ht="10.199999999999999">
      <c r="B806" s="150"/>
      <c r="D806" s="151" t="s">
        <v>189</v>
      </c>
      <c r="E806" s="152" t="s">
        <v>32</v>
      </c>
      <c r="F806" s="153" t="s">
        <v>4394</v>
      </c>
      <c r="H806" s="152" t="s">
        <v>32</v>
      </c>
      <c r="I806" s="154"/>
      <c r="L806" s="150"/>
      <c r="M806" s="155"/>
      <c r="T806" s="156"/>
      <c r="AT806" s="152" t="s">
        <v>189</v>
      </c>
      <c r="AU806" s="152" t="s">
        <v>88</v>
      </c>
      <c r="AV806" s="12" t="s">
        <v>86</v>
      </c>
      <c r="AW806" s="12" t="s">
        <v>41</v>
      </c>
      <c r="AX806" s="12" t="s">
        <v>79</v>
      </c>
      <c r="AY806" s="152" t="s">
        <v>178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4759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3" customFormat="1" ht="10.199999999999999">
      <c r="B808" s="157"/>
      <c r="D808" s="151" t="s">
        <v>189</v>
      </c>
      <c r="E808" s="158" t="s">
        <v>32</v>
      </c>
      <c r="F808" s="159" t="s">
        <v>1639</v>
      </c>
      <c r="H808" s="160">
        <v>7</v>
      </c>
      <c r="I808" s="161"/>
      <c r="L808" s="157"/>
      <c r="M808" s="162"/>
      <c r="T808" s="163"/>
      <c r="AT808" s="158" t="s">
        <v>189</v>
      </c>
      <c r="AU808" s="158" t="s">
        <v>88</v>
      </c>
      <c r="AV808" s="13" t="s">
        <v>88</v>
      </c>
      <c r="AW808" s="13" t="s">
        <v>41</v>
      </c>
      <c r="AX808" s="13" t="s">
        <v>79</v>
      </c>
      <c r="AY808" s="158" t="s">
        <v>178</v>
      </c>
    </row>
    <row r="809" spans="2:65" s="14" customFormat="1" ht="10.199999999999999">
      <c r="B809" s="164"/>
      <c r="D809" s="151" t="s">
        <v>189</v>
      </c>
      <c r="E809" s="165" t="s">
        <v>32</v>
      </c>
      <c r="F809" s="166" t="s">
        <v>192</v>
      </c>
      <c r="H809" s="167">
        <v>7</v>
      </c>
      <c r="I809" s="168"/>
      <c r="L809" s="164"/>
      <c r="M809" s="200"/>
      <c r="N809" s="201"/>
      <c r="O809" s="201"/>
      <c r="P809" s="201"/>
      <c r="Q809" s="201"/>
      <c r="R809" s="201"/>
      <c r="S809" s="201"/>
      <c r="T809" s="202"/>
      <c r="AT809" s="165" t="s">
        <v>189</v>
      </c>
      <c r="AU809" s="165" t="s">
        <v>88</v>
      </c>
      <c r="AV809" s="14" t="s">
        <v>185</v>
      </c>
      <c r="AW809" s="14" t="s">
        <v>41</v>
      </c>
      <c r="AX809" s="14" t="s">
        <v>86</v>
      </c>
      <c r="AY809" s="165" t="s">
        <v>178</v>
      </c>
    </row>
    <row r="810" spans="2:65" s="1" customFormat="1" ht="6.9" customHeight="1">
      <c r="B810" s="43"/>
      <c r="C810" s="44"/>
      <c r="D810" s="44"/>
      <c r="E810" s="44"/>
      <c r="F810" s="44"/>
      <c r="G810" s="44"/>
      <c r="H810" s="44"/>
      <c r="I810" s="44"/>
      <c r="J810" s="44"/>
      <c r="K810" s="44"/>
      <c r="L810" s="34"/>
    </row>
  </sheetData>
  <sheetProtection algorithmName="SHA-512" hashValue="mQncskR2jfXpvuujs/AUKyhE4SvuwvGpRSIigxVtCBetO0Zu5XRdjoOVgLKbtWA8PahjR2xxqvzi4x2C9c1jpQ==" saltValue="OBdl7V3Ws37szojsp2od4I6N5ajXrsKzelltVqls4+X6R2IcfNT40WPPVGPiLSZg3fpTzna/FbEtPLE+sCC1yA==" spinCount="100000" sheet="1" objects="1" scenarios="1" formatColumns="0" formatRows="0" autoFilter="0"/>
  <autoFilter ref="C95:K809" xr:uid="{00000000-0009-0000-0000-00000A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A00-000000000000}"/>
    <hyperlink ref="F112" r:id="rId2" xr:uid="{00000000-0004-0000-0A00-000001000000}"/>
    <hyperlink ref="F124" r:id="rId3" xr:uid="{00000000-0004-0000-0A00-000002000000}"/>
    <hyperlink ref="F136" r:id="rId4" xr:uid="{00000000-0004-0000-0A00-000003000000}"/>
    <hyperlink ref="F148" r:id="rId5" xr:uid="{00000000-0004-0000-0A00-000004000000}"/>
    <hyperlink ref="F172" r:id="rId6" xr:uid="{00000000-0004-0000-0A00-000005000000}"/>
    <hyperlink ref="F182" r:id="rId7" xr:uid="{00000000-0004-0000-0A00-000006000000}"/>
    <hyperlink ref="F208" r:id="rId8" xr:uid="{00000000-0004-0000-0A00-000007000000}"/>
    <hyperlink ref="F214" r:id="rId9" xr:uid="{00000000-0004-0000-0A00-000008000000}"/>
    <hyperlink ref="F217" r:id="rId10" xr:uid="{00000000-0004-0000-0A00-000009000000}"/>
    <hyperlink ref="F223" r:id="rId11" xr:uid="{00000000-0004-0000-0A00-00000A000000}"/>
    <hyperlink ref="F226" r:id="rId12" xr:uid="{00000000-0004-0000-0A00-00000B000000}"/>
    <hyperlink ref="F232" r:id="rId13" xr:uid="{00000000-0004-0000-0A00-00000C000000}"/>
    <hyperlink ref="F235" r:id="rId14" xr:uid="{00000000-0004-0000-0A00-00000D000000}"/>
    <hyperlink ref="F248" r:id="rId15" xr:uid="{00000000-0004-0000-0A00-00000E000000}"/>
    <hyperlink ref="F261" r:id="rId16" xr:uid="{00000000-0004-0000-0A00-00000F000000}"/>
    <hyperlink ref="F274" r:id="rId17" xr:uid="{00000000-0004-0000-0A00-000010000000}"/>
    <hyperlink ref="F315" r:id="rId18" xr:uid="{00000000-0004-0000-0A00-000011000000}"/>
    <hyperlink ref="F325" r:id="rId19" xr:uid="{00000000-0004-0000-0A00-000012000000}"/>
    <hyperlink ref="F328" r:id="rId20" xr:uid="{00000000-0004-0000-0A00-000013000000}"/>
    <hyperlink ref="F333" r:id="rId21" xr:uid="{00000000-0004-0000-0A00-000014000000}"/>
    <hyperlink ref="F337" r:id="rId22" xr:uid="{00000000-0004-0000-0A00-000015000000}"/>
    <hyperlink ref="F343" r:id="rId23" xr:uid="{00000000-0004-0000-0A00-000016000000}"/>
    <hyperlink ref="F347" r:id="rId24" xr:uid="{00000000-0004-0000-0A00-000017000000}"/>
    <hyperlink ref="F353" r:id="rId25" xr:uid="{00000000-0004-0000-0A00-000018000000}"/>
    <hyperlink ref="F360" r:id="rId26" xr:uid="{00000000-0004-0000-0A00-000019000000}"/>
    <hyperlink ref="F378" r:id="rId27" xr:uid="{00000000-0004-0000-0A00-00001A000000}"/>
    <hyperlink ref="F392" r:id="rId28" xr:uid="{00000000-0004-0000-0A00-00001B000000}"/>
    <hyperlink ref="F399" r:id="rId29" xr:uid="{00000000-0004-0000-0A00-00001C000000}"/>
    <hyperlink ref="F403" r:id="rId30" xr:uid="{00000000-0004-0000-0A00-00001D000000}"/>
    <hyperlink ref="F414" r:id="rId31" xr:uid="{00000000-0004-0000-0A00-00001E000000}"/>
    <hyperlink ref="F426" r:id="rId32" xr:uid="{00000000-0004-0000-0A00-00001F000000}"/>
    <hyperlink ref="F438" r:id="rId33" xr:uid="{00000000-0004-0000-0A00-000020000000}"/>
    <hyperlink ref="F450" r:id="rId34" xr:uid="{00000000-0004-0000-0A00-000021000000}"/>
    <hyperlink ref="F462" r:id="rId35" xr:uid="{00000000-0004-0000-0A00-000022000000}"/>
    <hyperlink ref="F479" r:id="rId36" xr:uid="{00000000-0004-0000-0A00-000023000000}"/>
    <hyperlink ref="F503" r:id="rId37" xr:uid="{00000000-0004-0000-0A00-000024000000}"/>
    <hyperlink ref="F528" r:id="rId38" xr:uid="{00000000-0004-0000-0A00-000025000000}"/>
    <hyperlink ref="F565" r:id="rId39" xr:uid="{00000000-0004-0000-0A00-000026000000}"/>
    <hyperlink ref="F578" r:id="rId40" xr:uid="{00000000-0004-0000-0A00-000027000000}"/>
    <hyperlink ref="F585" r:id="rId41" xr:uid="{00000000-0004-0000-0A00-000028000000}"/>
    <hyperlink ref="F593" r:id="rId42" xr:uid="{00000000-0004-0000-0A00-000029000000}"/>
    <hyperlink ref="F601" r:id="rId43" xr:uid="{00000000-0004-0000-0A00-00002A000000}"/>
    <hyperlink ref="F609" r:id="rId44" xr:uid="{00000000-0004-0000-0A00-00002B000000}"/>
    <hyperlink ref="F632" r:id="rId45" xr:uid="{00000000-0004-0000-0A00-00002C000000}"/>
    <hyperlink ref="F637" r:id="rId46" xr:uid="{00000000-0004-0000-0A00-00002D000000}"/>
    <hyperlink ref="F643" r:id="rId47" xr:uid="{00000000-0004-0000-0A00-00002E000000}"/>
    <hyperlink ref="F651" r:id="rId48" xr:uid="{00000000-0004-0000-0A00-00002F000000}"/>
    <hyperlink ref="F661" r:id="rId49" xr:uid="{00000000-0004-0000-0A00-000030000000}"/>
    <hyperlink ref="F684" r:id="rId50" xr:uid="{00000000-0004-0000-0A00-000031000000}"/>
    <hyperlink ref="F688" r:id="rId51" xr:uid="{00000000-0004-0000-0A00-000032000000}"/>
    <hyperlink ref="F700" r:id="rId52" xr:uid="{00000000-0004-0000-0A00-000033000000}"/>
    <hyperlink ref="F712" r:id="rId53" xr:uid="{00000000-0004-0000-0A00-000034000000}"/>
    <hyperlink ref="F724" r:id="rId54" xr:uid="{00000000-0004-0000-0A00-000035000000}"/>
    <hyperlink ref="F736" r:id="rId55" xr:uid="{00000000-0004-0000-0A00-000036000000}"/>
    <hyperlink ref="F749" r:id="rId56" xr:uid="{00000000-0004-0000-0A00-000037000000}"/>
    <hyperlink ref="F755" r:id="rId57" xr:uid="{00000000-0004-0000-0A00-000038000000}"/>
    <hyperlink ref="F759" r:id="rId58" xr:uid="{00000000-0004-0000-0A00-000039000000}"/>
    <hyperlink ref="F762" r:id="rId59" xr:uid="{00000000-0004-0000-0A00-00003A000000}"/>
    <hyperlink ref="F766" r:id="rId60" xr:uid="{00000000-0004-0000-0A00-00003B000000}"/>
    <hyperlink ref="F773" r:id="rId61" xr:uid="{00000000-0004-0000-0A00-00003C000000}"/>
    <hyperlink ref="F778" r:id="rId62" xr:uid="{00000000-0004-0000-0A00-00003D000000}"/>
    <hyperlink ref="F784" r:id="rId63" xr:uid="{00000000-0004-0000-0A00-00003E000000}"/>
    <hyperlink ref="F786" r:id="rId64" xr:uid="{00000000-0004-0000-0A00-00003F000000}"/>
    <hyperlink ref="F790" r:id="rId65" xr:uid="{00000000-0004-0000-0A00-000040000000}"/>
    <hyperlink ref="F797" r:id="rId66" xr:uid="{00000000-0004-0000-0A00-000041000000}"/>
    <hyperlink ref="F804" r:id="rId67" xr:uid="{00000000-0004-0000-0A00-00004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190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4770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4771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ROUND(J96,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ROUND((SUM(BE96:BE1189)),  2)</f>
        <v>0</v>
      </c>
      <c r="I35" s="95">
        <v>0.21</v>
      </c>
      <c r="J35" s="85">
        <f>ROUND(((SUM(BE96:BE1189))*I35),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ROUND((SUM(BF96:BF1189)),  2)</f>
        <v>0</v>
      </c>
      <c r="I36" s="95">
        <v>0.15</v>
      </c>
      <c r="J36" s="85">
        <f>ROUND(((SUM(BF96:BF1189))*I36),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ROUND((SUM(BG96:BG1189)),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ROUND((SUM(BH96:BH1189)),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ROUND((SUM(BI96:BI1189)),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4770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02.1 - Výtlak V1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J96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J98</f>
        <v>0</v>
      </c>
      <c r="L65" s="109"/>
    </row>
    <row r="66" spans="2:12" s="9" customFormat="1" ht="19.95" customHeight="1">
      <c r="B66" s="109"/>
      <c r="D66" s="110" t="s">
        <v>155</v>
      </c>
      <c r="E66" s="111"/>
      <c r="F66" s="111"/>
      <c r="G66" s="111"/>
      <c r="H66" s="111"/>
      <c r="I66" s="111"/>
      <c r="J66" s="112">
        <f>J534</f>
        <v>0</v>
      </c>
      <c r="L66" s="109"/>
    </row>
    <row r="67" spans="2:12" s="9" customFormat="1" ht="19.95" customHeight="1">
      <c r="B67" s="109"/>
      <c r="D67" s="110" t="s">
        <v>156</v>
      </c>
      <c r="E67" s="111"/>
      <c r="F67" s="111"/>
      <c r="G67" s="111"/>
      <c r="H67" s="111"/>
      <c r="I67" s="111"/>
      <c r="J67" s="112">
        <f>J590</f>
        <v>0</v>
      </c>
      <c r="L67" s="109"/>
    </row>
    <row r="68" spans="2:12" s="9" customFormat="1" ht="19.95" customHeight="1">
      <c r="B68" s="109"/>
      <c r="D68" s="110" t="s">
        <v>158</v>
      </c>
      <c r="E68" s="111"/>
      <c r="F68" s="111"/>
      <c r="G68" s="111"/>
      <c r="H68" s="111"/>
      <c r="I68" s="111"/>
      <c r="J68" s="112">
        <f>J725</f>
        <v>0</v>
      </c>
      <c r="L68" s="109"/>
    </row>
    <row r="69" spans="2:12" s="9" customFormat="1" ht="19.95" customHeight="1">
      <c r="B69" s="109"/>
      <c r="D69" s="110" t="s">
        <v>159</v>
      </c>
      <c r="E69" s="111"/>
      <c r="F69" s="111"/>
      <c r="G69" s="111"/>
      <c r="H69" s="111"/>
      <c r="I69" s="111"/>
      <c r="J69" s="112">
        <f>J977</f>
        <v>0</v>
      </c>
      <c r="L69" s="109"/>
    </row>
    <row r="70" spans="2:12" s="9" customFormat="1" ht="19.95" customHeight="1">
      <c r="B70" s="109"/>
      <c r="D70" s="110" t="s">
        <v>1215</v>
      </c>
      <c r="E70" s="111"/>
      <c r="F70" s="111"/>
      <c r="G70" s="111"/>
      <c r="H70" s="111"/>
      <c r="I70" s="111"/>
      <c r="J70" s="112">
        <f>J1057</f>
        <v>0</v>
      </c>
      <c r="L70" s="109"/>
    </row>
    <row r="71" spans="2:12" s="9" customFormat="1" ht="19.95" customHeight="1">
      <c r="B71" s="109"/>
      <c r="D71" s="110" t="s">
        <v>160</v>
      </c>
      <c r="E71" s="111"/>
      <c r="F71" s="111"/>
      <c r="G71" s="111"/>
      <c r="H71" s="111"/>
      <c r="I71" s="111"/>
      <c r="J71" s="112">
        <f>J1094</f>
        <v>0</v>
      </c>
      <c r="L71" s="109"/>
    </row>
    <row r="72" spans="2:12" s="8" customFormat="1" ht="24.9" customHeight="1">
      <c r="B72" s="105"/>
      <c r="D72" s="106" t="s">
        <v>161</v>
      </c>
      <c r="E72" s="107"/>
      <c r="F72" s="107"/>
      <c r="G72" s="107"/>
      <c r="H72" s="107"/>
      <c r="I72" s="107"/>
      <c r="J72" s="108">
        <f>J1097</f>
        <v>0</v>
      </c>
      <c r="L72" s="105"/>
    </row>
    <row r="73" spans="2:12" s="9" customFormat="1" ht="19.95" customHeight="1">
      <c r="B73" s="109"/>
      <c r="D73" s="110" t="s">
        <v>4772</v>
      </c>
      <c r="E73" s="111"/>
      <c r="F73" s="111"/>
      <c r="G73" s="111"/>
      <c r="H73" s="111"/>
      <c r="I73" s="111"/>
      <c r="J73" s="112">
        <f>J1098</f>
        <v>0</v>
      </c>
      <c r="L73" s="109"/>
    </row>
    <row r="74" spans="2:12" s="9" customFormat="1" ht="19.95" customHeight="1">
      <c r="B74" s="109"/>
      <c r="D74" s="110" t="s">
        <v>162</v>
      </c>
      <c r="E74" s="111"/>
      <c r="F74" s="111"/>
      <c r="G74" s="111"/>
      <c r="H74" s="111"/>
      <c r="I74" s="111"/>
      <c r="J74" s="112">
        <f>J1150</f>
        <v>0</v>
      </c>
      <c r="L74" s="109"/>
    </row>
    <row r="75" spans="2:12" s="1" customFormat="1" ht="21.75" customHeight="1">
      <c r="B75" s="34"/>
      <c r="L75" s="34"/>
    </row>
    <row r="76" spans="2:12" s="1" customFormat="1" ht="6.9" customHeight="1"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34"/>
    </row>
    <row r="80" spans="2:12" s="1" customFormat="1" ht="6.9" customHeigh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34"/>
    </row>
    <row r="81" spans="2:63" s="1" customFormat="1" ht="24.9" customHeight="1">
      <c r="B81" s="34"/>
      <c r="C81" s="22" t="s">
        <v>163</v>
      </c>
      <c r="L81" s="34"/>
    </row>
    <row r="82" spans="2:63" s="1" customFormat="1" ht="6.9" customHeight="1">
      <c r="B82" s="34"/>
      <c r="L82" s="34"/>
    </row>
    <row r="83" spans="2:63" s="1" customFormat="1" ht="12" customHeight="1">
      <c r="B83" s="34"/>
      <c r="C83" s="28" t="s">
        <v>16</v>
      </c>
      <c r="L83" s="34"/>
    </row>
    <row r="84" spans="2:63" s="1" customFormat="1" ht="16.5" customHeight="1">
      <c r="B84" s="34"/>
      <c r="E84" s="331" t="str">
        <f>E7</f>
        <v>Kanalizace Svádov - II. etapa - revize R03</v>
      </c>
      <c r="F84" s="332"/>
      <c r="G84" s="332"/>
      <c r="H84" s="332"/>
      <c r="L84" s="34"/>
    </row>
    <row r="85" spans="2:63" ht="12" customHeight="1">
      <c r="B85" s="21"/>
      <c r="C85" s="28" t="s">
        <v>144</v>
      </c>
      <c r="L85" s="21"/>
    </row>
    <row r="86" spans="2:63" s="1" customFormat="1" ht="16.5" customHeight="1">
      <c r="B86" s="34"/>
      <c r="E86" s="331" t="s">
        <v>4770</v>
      </c>
      <c r="F86" s="333"/>
      <c r="G86" s="333"/>
      <c r="H86" s="333"/>
      <c r="L86" s="34"/>
    </row>
    <row r="87" spans="2:63" s="1" customFormat="1" ht="12" customHeight="1">
      <c r="B87" s="34"/>
      <c r="C87" s="28" t="s">
        <v>146</v>
      </c>
      <c r="L87" s="34"/>
    </row>
    <row r="88" spans="2:63" s="1" customFormat="1" ht="16.5" customHeight="1">
      <c r="B88" s="34"/>
      <c r="E88" s="295" t="str">
        <f>E11</f>
        <v>SO 02.1 - Výtlak V1</v>
      </c>
      <c r="F88" s="333"/>
      <c r="G88" s="333"/>
      <c r="H88" s="333"/>
      <c r="L88" s="34"/>
    </row>
    <row r="89" spans="2:63" s="1" customFormat="1" ht="6.9" customHeight="1">
      <c r="B89" s="34"/>
      <c r="L89" s="34"/>
    </row>
    <row r="90" spans="2:63" s="1" customFormat="1" ht="12" customHeight="1">
      <c r="B90" s="34"/>
      <c r="C90" s="28" t="s">
        <v>22</v>
      </c>
      <c r="F90" s="26" t="str">
        <f>F14</f>
        <v>Ústí n.L. - Svádov</v>
      </c>
      <c r="I90" s="28" t="s">
        <v>24</v>
      </c>
      <c r="J90" s="51" t="str">
        <f>IF(J14="","",J14)</f>
        <v>23. 8. 2023</v>
      </c>
      <c r="L90" s="34"/>
    </row>
    <row r="91" spans="2:63" s="1" customFormat="1" ht="6.9" customHeight="1">
      <c r="B91" s="34"/>
      <c r="L91" s="34"/>
    </row>
    <row r="92" spans="2:63" s="1" customFormat="1" ht="40.049999999999997" customHeight="1">
      <c r="B92" s="34"/>
      <c r="C92" s="28" t="s">
        <v>30</v>
      </c>
      <c r="F92" s="26" t="str">
        <f>E17</f>
        <v>Statutární město Ústí nad Labem</v>
      </c>
      <c r="I92" s="28" t="s">
        <v>37</v>
      </c>
      <c r="J92" s="32" t="str">
        <f>E23</f>
        <v>PROVOD - inženýrská společnost, s.r.o.</v>
      </c>
      <c r="L92" s="34"/>
    </row>
    <row r="93" spans="2:63" s="1" customFormat="1" ht="40.049999999999997" customHeight="1">
      <c r="B93" s="34"/>
      <c r="C93" s="28" t="s">
        <v>35</v>
      </c>
      <c r="F93" s="26" t="str">
        <f>IF(E20="","",E20)</f>
        <v>Vyplň údaj</v>
      </c>
      <c r="I93" s="28" t="s">
        <v>42</v>
      </c>
      <c r="J93" s="32" t="str">
        <f>E26</f>
        <v>PROVOD - inženýrská společnost, s.r.o.</v>
      </c>
      <c r="L93" s="34"/>
    </row>
    <row r="94" spans="2:63" s="1" customFormat="1" ht="10.35" customHeight="1">
      <c r="B94" s="34"/>
      <c r="L94" s="34"/>
    </row>
    <row r="95" spans="2:63" s="10" customFormat="1" ht="29.25" customHeight="1">
      <c r="B95" s="113"/>
      <c r="C95" s="114" t="s">
        <v>164</v>
      </c>
      <c r="D95" s="115" t="s">
        <v>64</v>
      </c>
      <c r="E95" s="115" t="s">
        <v>60</v>
      </c>
      <c r="F95" s="115" t="s">
        <v>61</v>
      </c>
      <c r="G95" s="115" t="s">
        <v>165</v>
      </c>
      <c r="H95" s="115" t="s">
        <v>166</v>
      </c>
      <c r="I95" s="115" t="s">
        <v>167</v>
      </c>
      <c r="J95" s="115" t="s">
        <v>150</v>
      </c>
      <c r="K95" s="116" t="s">
        <v>168</v>
      </c>
      <c r="L95" s="113"/>
      <c r="M95" s="58" t="s">
        <v>32</v>
      </c>
      <c r="N95" s="59" t="s">
        <v>49</v>
      </c>
      <c r="O95" s="59" t="s">
        <v>169</v>
      </c>
      <c r="P95" s="59" t="s">
        <v>170</v>
      </c>
      <c r="Q95" s="59" t="s">
        <v>171</v>
      </c>
      <c r="R95" s="59" t="s">
        <v>172</v>
      </c>
      <c r="S95" s="59" t="s">
        <v>173</v>
      </c>
      <c r="T95" s="60" t="s">
        <v>174</v>
      </c>
    </row>
    <row r="96" spans="2:63" s="1" customFormat="1" ht="22.8" customHeight="1">
      <c r="B96" s="34"/>
      <c r="C96" s="63" t="s">
        <v>175</v>
      </c>
      <c r="J96" s="117">
        <f>BK96</f>
        <v>0</v>
      </c>
      <c r="L96" s="34"/>
      <c r="M96" s="61"/>
      <c r="N96" s="52"/>
      <c r="O96" s="52"/>
      <c r="P96" s="118">
        <f>P97+P1097</f>
        <v>0</v>
      </c>
      <c r="Q96" s="52"/>
      <c r="R96" s="118">
        <f>R97+R1097</f>
        <v>88.073955499999997</v>
      </c>
      <c r="S96" s="52"/>
      <c r="T96" s="119">
        <f>T97+T1097</f>
        <v>275.68666999999999</v>
      </c>
      <c r="AT96" s="18" t="s">
        <v>78</v>
      </c>
      <c r="AU96" s="18" t="s">
        <v>151</v>
      </c>
      <c r="BK96" s="120">
        <f>BK97+BK1097</f>
        <v>0</v>
      </c>
    </row>
    <row r="97" spans="2:65" s="11" customFormat="1" ht="25.95" customHeight="1">
      <c r="B97" s="121"/>
      <c r="D97" s="122" t="s">
        <v>78</v>
      </c>
      <c r="E97" s="123" t="s">
        <v>176</v>
      </c>
      <c r="F97" s="123" t="s">
        <v>177</v>
      </c>
      <c r="I97" s="124"/>
      <c r="J97" s="125">
        <f>BK97</f>
        <v>0</v>
      </c>
      <c r="L97" s="121"/>
      <c r="M97" s="126"/>
      <c r="P97" s="127">
        <f>P98+P534+P590+P725+P977+P1057+P1094</f>
        <v>0</v>
      </c>
      <c r="R97" s="127">
        <f>R98+R534+R590+R725+R977+R1057+R1094</f>
        <v>27.073910500000004</v>
      </c>
      <c r="T97" s="128">
        <f>T98+T534+T590+T725+T977+T1057+T1094</f>
        <v>207.46496999999999</v>
      </c>
      <c r="AR97" s="122" t="s">
        <v>86</v>
      </c>
      <c r="AT97" s="129" t="s">
        <v>78</v>
      </c>
      <c r="AU97" s="129" t="s">
        <v>79</v>
      </c>
      <c r="AY97" s="122" t="s">
        <v>178</v>
      </c>
      <c r="BK97" s="130">
        <f>BK98+BK534+BK590+BK725+BK977+BK1057+BK1094</f>
        <v>0</v>
      </c>
    </row>
    <row r="98" spans="2:65" s="11" customFormat="1" ht="22.8" customHeight="1">
      <c r="B98" s="121"/>
      <c r="D98" s="122" t="s">
        <v>78</v>
      </c>
      <c r="E98" s="131" t="s">
        <v>86</v>
      </c>
      <c r="F98" s="131" t="s">
        <v>179</v>
      </c>
      <c r="I98" s="124"/>
      <c r="J98" s="132">
        <f>BK98</f>
        <v>0</v>
      </c>
      <c r="L98" s="121"/>
      <c r="M98" s="126"/>
      <c r="P98" s="127">
        <f>SUM(P99:P533)</f>
        <v>0</v>
      </c>
      <c r="R98" s="127">
        <f>SUM(R99:R533)</f>
        <v>2.4369892000000002</v>
      </c>
      <c r="T98" s="128">
        <f>SUM(T99:T533)</f>
        <v>207.44819999999999</v>
      </c>
      <c r="AR98" s="122" t="s">
        <v>86</v>
      </c>
      <c r="AT98" s="129" t="s">
        <v>78</v>
      </c>
      <c r="AU98" s="129" t="s">
        <v>86</v>
      </c>
      <c r="AY98" s="122" t="s">
        <v>178</v>
      </c>
      <c r="BK98" s="130">
        <f>SUM(BK99:BK533)</f>
        <v>0</v>
      </c>
    </row>
    <row r="99" spans="2:65" s="1" customFormat="1" ht="66.75" customHeight="1">
      <c r="B99" s="34"/>
      <c r="C99" s="133" t="s">
        <v>86</v>
      </c>
      <c r="D99" s="133" t="s">
        <v>180</v>
      </c>
      <c r="E99" s="134" t="s">
        <v>512</v>
      </c>
      <c r="F99" s="135" t="s">
        <v>513</v>
      </c>
      <c r="G99" s="136" t="s">
        <v>234</v>
      </c>
      <c r="H99" s="137">
        <v>165.44</v>
      </c>
      <c r="I99" s="138"/>
      <c r="J99" s="139">
        <f>ROUND(I99*H99,2)</f>
        <v>0</v>
      </c>
      <c r="K99" s="135" t="s">
        <v>184</v>
      </c>
      <c r="L99" s="34"/>
      <c r="M99" s="140" t="s">
        <v>32</v>
      </c>
      <c r="N99" s="141" t="s">
        <v>50</v>
      </c>
      <c r="P99" s="142">
        <f>O99*H99</f>
        <v>0</v>
      </c>
      <c r="Q99" s="142">
        <v>0</v>
      </c>
      <c r="R99" s="142">
        <f>Q99*H99</f>
        <v>0</v>
      </c>
      <c r="S99" s="142">
        <v>0.57999999999999996</v>
      </c>
      <c r="T99" s="143">
        <f>S99*H99</f>
        <v>95.955199999999991</v>
      </c>
      <c r="AR99" s="144" t="s">
        <v>185</v>
      </c>
      <c r="AT99" s="144" t="s">
        <v>180</v>
      </c>
      <c r="AU99" s="144" t="s">
        <v>88</v>
      </c>
      <c r="AY99" s="18" t="s">
        <v>178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86</v>
      </c>
      <c r="BK99" s="145">
        <f>ROUND(I99*H99,2)</f>
        <v>0</v>
      </c>
      <c r="BL99" s="18" t="s">
        <v>185</v>
      </c>
      <c r="BM99" s="144" t="s">
        <v>4773</v>
      </c>
    </row>
    <row r="100" spans="2:65" s="1" customFormat="1" ht="10.199999999999999">
      <c r="B100" s="34"/>
      <c r="D100" s="146" t="s">
        <v>187</v>
      </c>
      <c r="F100" s="147" t="s">
        <v>515</v>
      </c>
      <c r="I100" s="148"/>
      <c r="L100" s="34"/>
      <c r="M100" s="149"/>
      <c r="T100" s="55"/>
      <c r="AT100" s="18" t="s">
        <v>187</v>
      </c>
      <c r="AU100" s="18" t="s">
        <v>88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190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2" customFormat="1" ht="10.199999999999999">
      <c r="B102" s="150"/>
      <c r="D102" s="151" t="s">
        <v>189</v>
      </c>
      <c r="E102" s="152" t="s">
        <v>32</v>
      </c>
      <c r="F102" s="153" t="s">
        <v>4774</v>
      </c>
      <c r="H102" s="152" t="s">
        <v>32</v>
      </c>
      <c r="I102" s="154"/>
      <c r="L102" s="150"/>
      <c r="M102" s="155"/>
      <c r="T102" s="156"/>
      <c r="AT102" s="152" t="s">
        <v>189</v>
      </c>
      <c r="AU102" s="152" t="s">
        <v>88</v>
      </c>
      <c r="AV102" s="12" t="s">
        <v>86</v>
      </c>
      <c r="AW102" s="12" t="s">
        <v>41</v>
      </c>
      <c r="AX102" s="12" t="s">
        <v>79</v>
      </c>
      <c r="AY102" s="152" t="s">
        <v>178</v>
      </c>
    </row>
    <row r="103" spans="2:65" s="12" customFormat="1" ht="10.199999999999999">
      <c r="B103" s="150"/>
      <c r="D103" s="151" t="s">
        <v>189</v>
      </c>
      <c r="E103" s="152" t="s">
        <v>32</v>
      </c>
      <c r="F103" s="153" t="s">
        <v>2813</v>
      </c>
      <c r="H103" s="152" t="s">
        <v>32</v>
      </c>
      <c r="I103" s="154"/>
      <c r="L103" s="150"/>
      <c r="M103" s="155"/>
      <c r="T103" s="156"/>
      <c r="AT103" s="152" t="s">
        <v>189</v>
      </c>
      <c r="AU103" s="152" t="s">
        <v>88</v>
      </c>
      <c r="AV103" s="12" t="s">
        <v>86</v>
      </c>
      <c r="AW103" s="12" t="s">
        <v>41</v>
      </c>
      <c r="AX103" s="12" t="s">
        <v>79</v>
      </c>
      <c r="AY103" s="152" t="s">
        <v>178</v>
      </c>
    </row>
    <row r="104" spans="2:65" s="12" customFormat="1" ht="10.199999999999999">
      <c r="B104" s="150"/>
      <c r="D104" s="151" t="s">
        <v>189</v>
      </c>
      <c r="E104" s="152" t="s">
        <v>32</v>
      </c>
      <c r="F104" s="153" t="s">
        <v>4775</v>
      </c>
      <c r="H104" s="152" t="s">
        <v>32</v>
      </c>
      <c r="I104" s="154"/>
      <c r="L104" s="150"/>
      <c r="M104" s="155"/>
      <c r="T104" s="156"/>
      <c r="AT104" s="152" t="s">
        <v>189</v>
      </c>
      <c r="AU104" s="152" t="s">
        <v>88</v>
      </c>
      <c r="AV104" s="12" t="s">
        <v>86</v>
      </c>
      <c r="AW104" s="12" t="s">
        <v>41</v>
      </c>
      <c r="AX104" s="12" t="s">
        <v>79</v>
      </c>
      <c r="AY104" s="152" t="s">
        <v>178</v>
      </c>
    </row>
    <row r="105" spans="2:65" s="12" customFormat="1" ht="10.199999999999999">
      <c r="B105" s="150"/>
      <c r="D105" s="151" t="s">
        <v>189</v>
      </c>
      <c r="E105" s="152" t="s">
        <v>32</v>
      </c>
      <c r="F105" s="153" t="s">
        <v>3043</v>
      </c>
      <c r="H105" s="152" t="s">
        <v>32</v>
      </c>
      <c r="I105" s="154"/>
      <c r="L105" s="150"/>
      <c r="M105" s="155"/>
      <c r="T105" s="156"/>
      <c r="AT105" s="152" t="s">
        <v>189</v>
      </c>
      <c r="AU105" s="152" t="s">
        <v>88</v>
      </c>
      <c r="AV105" s="12" t="s">
        <v>86</v>
      </c>
      <c r="AW105" s="12" t="s">
        <v>41</v>
      </c>
      <c r="AX105" s="12" t="s">
        <v>79</v>
      </c>
      <c r="AY105" s="152" t="s">
        <v>178</v>
      </c>
    </row>
    <row r="106" spans="2:65" s="12" customFormat="1" ht="20.399999999999999">
      <c r="B106" s="150"/>
      <c r="D106" s="151" t="s">
        <v>189</v>
      </c>
      <c r="E106" s="152" t="s">
        <v>32</v>
      </c>
      <c r="F106" s="153" t="s">
        <v>4776</v>
      </c>
      <c r="H106" s="152" t="s">
        <v>32</v>
      </c>
      <c r="I106" s="154"/>
      <c r="L106" s="150"/>
      <c r="M106" s="155"/>
      <c r="T106" s="156"/>
      <c r="AT106" s="152" t="s">
        <v>189</v>
      </c>
      <c r="AU106" s="152" t="s">
        <v>88</v>
      </c>
      <c r="AV106" s="12" t="s">
        <v>86</v>
      </c>
      <c r="AW106" s="12" t="s">
        <v>41</v>
      </c>
      <c r="AX106" s="12" t="s">
        <v>79</v>
      </c>
      <c r="AY106" s="152" t="s">
        <v>178</v>
      </c>
    </row>
    <row r="107" spans="2:65" s="13" customFormat="1" ht="10.199999999999999">
      <c r="B107" s="157"/>
      <c r="D107" s="151" t="s">
        <v>189</v>
      </c>
      <c r="E107" s="158" t="s">
        <v>32</v>
      </c>
      <c r="F107" s="159" t="s">
        <v>4777</v>
      </c>
      <c r="H107" s="160">
        <v>165.44</v>
      </c>
      <c r="I107" s="161"/>
      <c r="L107" s="157"/>
      <c r="M107" s="162"/>
      <c r="T107" s="163"/>
      <c r="AT107" s="158" t="s">
        <v>189</v>
      </c>
      <c r="AU107" s="158" t="s">
        <v>88</v>
      </c>
      <c r="AV107" s="13" t="s">
        <v>88</v>
      </c>
      <c r="AW107" s="13" t="s">
        <v>41</v>
      </c>
      <c r="AX107" s="13" t="s">
        <v>79</v>
      </c>
      <c r="AY107" s="158" t="s">
        <v>178</v>
      </c>
    </row>
    <row r="108" spans="2:65" s="14" customFormat="1" ht="10.199999999999999">
      <c r="B108" s="164"/>
      <c r="D108" s="151" t="s">
        <v>189</v>
      </c>
      <c r="E108" s="165" t="s">
        <v>32</v>
      </c>
      <c r="F108" s="166" t="s">
        <v>192</v>
      </c>
      <c r="H108" s="167">
        <v>165.44</v>
      </c>
      <c r="I108" s="168"/>
      <c r="L108" s="164"/>
      <c r="M108" s="169"/>
      <c r="T108" s="170"/>
      <c r="AT108" s="165" t="s">
        <v>189</v>
      </c>
      <c r="AU108" s="165" t="s">
        <v>88</v>
      </c>
      <c r="AV108" s="14" t="s">
        <v>185</v>
      </c>
      <c r="AW108" s="14" t="s">
        <v>41</v>
      </c>
      <c r="AX108" s="14" t="s">
        <v>86</v>
      </c>
      <c r="AY108" s="165" t="s">
        <v>178</v>
      </c>
    </row>
    <row r="109" spans="2:65" s="1" customFormat="1" ht="55.5" customHeight="1">
      <c r="B109" s="34"/>
      <c r="C109" s="133" t="s">
        <v>88</v>
      </c>
      <c r="D109" s="133" t="s">
        <v>180</v>
      </c>
      <c r="E109" s="134" t="s">
        <v>519</v>
      </c>
      <c r="F109" s="135" t="s">
        <v>520</v>
      </c>
      <c r="G109" s="136" t="s">
        <v>234</v>
      </c>
      <c r="H109" s="137">
        <v>210.56</v>
      </c>
      <c r="I109" s="138"/>
      <c r="J109" s="139">
        <f>ROUND(I109*H109,2)</f>
        <v>0</v>
      </c>
      <c r="K109" s="135" t="s">
        <v>184</v>
      </c>
      <c r="L109" s="34"/>
      <c r="M109" s="140" t="s">
        <v>32</v>
      </c>
      <c r="N109" s="141" t="s">
        <v>50</v>
      </c>
      <c r="P109" s="142">
        <f>O109*H109</f>
        <v>0</v>
      </c>
      <c r="Q109" s="142">
        <v>0</v>
      </c>
      <c r="R109" s="142">
        <f>Q109*H109</f>
        <v>0</v>
      </c>
      <c r="S109" s="142">
        <v>9.8000000000000004E-2</v>
      </c>
      <c r="T109" s="143">
        <f>S109*H109</f>
        <v>20.634880000000003</v>
      </c>
      <c r="AR109" s="144" t="s">
        <v>185</v>
      </c>
      <c r="AT109" s="144" t="s">
        <v>180</v>
      </c>
      <c r="AU109" s="144" t="s">
        <v>88</v>
      </c>
      <c r="AY109" s="18" t="s">
        <v>178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86</v>
      </c>
      <c r="BK109" s="145">
        <f>ROUND(I109*H109,2)</f>
        <v>0</v>
      </c>
      <c r="BL109" s="18" t="s">
        <v>185</v>
      </c>
      <c r="BM109" s="144" t="s">
        <v>4778</v>
      </c>
    </row>
    <row r="110" spans="2:65" s="1" customFormat="1" ht="10.199999999999999">
      <c r="B110" s="34"/>
      <c r="D110" s="146" t="s">
        <v>187</v>
      </c>
      <c r="F110" s="147" t="s">
        <v>522</v>
      </c>
      <c r="I110" s="148"/>
      <c r="L110" s="34"/>
      <c r="M110" s="149"/>
      <c r="T110" s="55"/>
      <c r="AT110" s="18" t="s">
        <v>187</v>
      </c>
      <c r="AU110" s="18" t="s">
        <v>88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190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2" customFormat="1" ht="10.199999999999999">
      <c r="B112" s="150"/>
      <c r="D112" s="151" t="s">
        <v>189</v>
      </c>
      <c r="E112" s="152" t="s">
        <v>32</v>
      </c>
      <c r="F112" s="153" t="s">
        <v>4774</v>
      </c>
      <c r="H112" s="152" t="s">
        <v>32</v>
      </c>
      <c r="I112" s="154"/>
      <c r="L112" s="150"/>
      <c r="M112" s="155"/>
      <c r="T112" s="156"/>
      <c r="AT112" s="152" t="s">
        <v>189</v>
      </c>
      <c r="AU112" s="152" t="s">
        <v>88</v>
      </c>
      <c r="AV112" s="12" t="s">
        <v>86</v>
      </c>
      <c r="AW112" s="12" t="s">
        <v>41</v>
      </c>
      <c r="AX112" s="12" t="s">
        <v>79</v>
      </c>
      <c r="AY112" s="152" t="s">
        <v>178</v>
      </c>
    </row>
    <row r="113" spans="2:65" s="12" customFormat="1" ht="10.199999999999999">
      <c r="B113" s="150"/>
      <c r="D113" s="151" t="s">
        <v>189</v>
      </c>
      <c r="E113" s="152" t="s">
        <v>32</v>
      </c>
      <c r="F113" s="153" t="s">
        <v>2813</v>
      </c>
      <c r="H113" s="152" t="s">
        <v>32</v>
      </c>
      <c r="I113" s="154"/>
      <c r="L113" s="150"/>
      <c r="M113" s="155"/>
      <c r="T113" s="156"/>
      <c r="AT113" s="152" t="s">
        <v>189</v>
      </c>
      <c r="AU113" s="152" t="s">
        <v>88</v>
      </c>
      <c r="AV113" s="12" t="s">
        <v>86</v>
      </c>
      <c r="AW113" s="12" t="s">
        <v>41</v>
      </c>
      <c r="AX113" s="12" t="s">
        <v>79</v>
      </c>
      <c r="AY113" s="152" t="s">
        <v>178</v>
      </c>
    </row>
    <row r="114" spans="2:65" s="12" customFormat="1" ht="10.199999999999999">
      <c r="B114" s="150"/>
      <c r="D114" s="151" t="s">
        <v>189</v>
      </c>
      <c r="E114" s="152" t="s">
        <v>32</v>
      </c>
      <c r="F114" s="153" t="s">
        <v>4775</v>
      </c>
      <c r="H114" s="152" t="s">
        <v>32</v>
      </c>
      <c r="I114" s="154"/>
      <c r="L114" s="150"/>
      <c r="M114" s="155"/>
      <c r="T114" s="156"/>
      <c r="AT114" s="152" t="s">
        <v>189</v>
      </c>
      <c r="AU114" s="152" t="s">
        <v>88</v>
      </c>
      <c r="AV114" s="12" t="s">
        <v>86</v>
      </c>
      <c r="AW114" s="12" t="s">
        <v>41</v>
      </c>
      <c r="AX114" s="12" t="s">
        <v>79</v>
      </c>
      <c r="AY114" s="152" t="s">
        <v>178</v>
      </c>
    </row>
    <row r="115" spans="2:65" s="12" customFormat="1" ht="10.199999999999999">
      <c r="B115" s="150"/>
      <c r="D115" s="151" t="s">
        <v>189</v>
      </c>
      <c r="E115" s="152" t="s">
        <v>32</v>
      </c>
      <c r="F115" s="153" t="s">
        <v>3043</v>
      </c>
      <c r="H115" s="152" t="s">
        <v>32</v>
      </c>
      <c r="I115" s="154"/>
      <c r="L115" s="150"/>
      <c r="M115" s="155"/>
      <c r="T115" s="156"/>
      <c r="AT115" s="152" t="s">
        <v>189</v>
      </c>
      <c r="AU115" s="152" t="s">
        <v>88</v>
      </c>
      <c r="AV115" s="12" t="s">
        <v>86</v>
      </c>
      <c r="AW115" s="12" t="s">
        <v>41</v>
      </c>
      <c r="AX115" s="12" t="s">
        <v>79</v>
      </c>
      <c r="AY115" s="152" t="s">
        <v>178</v>
      </c>
    </row>
    <row r="116" spans="2:65" s="12" customFormat="1" ht="20.399999999999999">
      <c r="B116" s="150"/>
      <c r="D116" s="151" t="s">
        <v>189</v>
      </c>
      <c r="E116" s="152" t="s">
        <v>32</v>
      </c>
      <c r="F116" s="153" t="s">
        <v>4776</v>
      </c>
      <c r="H116" s="152" t="s">
        <v>32</v>
      </c>
      <c r="I116" s="154"/>
      <c r="L116" s="150"/>
      <c r="M116" s="155"/>
      <c r="T116" s="156"/>
      <c r="AT116" s="152" t="s">
        <v>189</v>
      </c>
      <c r="AU116" s="152" t="s">
        <v>88</v>
      </c>
      <c r="AV116" s="12" t="s">
        <v>86</v>
      </c>
      <c r="AW116" s="12" t="s">
        <v>41</v>
      </c>
      <c r="AX116" s="12" t="s">
        <v>79</v>
      </c>
      <c r="AY116" s="152" t="s">
        <v>178</v>
      </c>
    </row>
    <row r="117" spans="2:65" s="13" customFormat="1" ht="10.199999999999999">
      <c r="B117" s="157"/>
      <c r="D117" s="151" t="s">
        <v>189</v>
      </c>
      <c r="E117" s="158" t="s">
        <v>32</v>
      </c>
      <c r="F117" s="159" t="s">
        <v>4779</v>
      </c>
      <c r="H117" s="160">
        <v>210.56</v>
      </c>
      <c r="I117" s="161"/>
      <c r="L117" s="157"/>
      <c r="M117" s="162"/>
      <c r="T117" s="163"/>
      <c r="AT117" s="158" t="s">
        <v>189</v>
      </c>
      <c r="AU117" s="158" t="s">
        <v>88</v>
      </c>
      <c r="AV117" s="13" t="s">
        <v>88</v>
      </c>
      <c r="AW117" s="13" t="s">
        <v>41</v>
      </c>
      <c r="AX117" s="13" t="s">
        <v>79</v>
      </c>
      <c r="AY117" s="158" t="s">
        <v>178</v>
      </c>
    </row>
    <row r="118" spans="2:65" s="14" customFormat="1" ht="10.199999999999999">
      <c r="B118" s="164"/>
      <c r="D118" s="151" t="s">
        <v>189</v>
      </c>
      <c r="E118" s="165" t="s">
        <v>32</v>
      </c>
      <c r="F118" s="166" t="s">
        <v>192</v>
      </c>
      <c r="H118" s="167">
        <v>210.56</v>
      </c>
      <c r="I118" s="168"/>
      <c r="L118" s="164"/>
      <c r="M118" s="169"/>
      <c r="T118" s="170"/>
      <c r="AT118" s="165" t="s">
        <v>189</v>
      </c>
      <c r="AU118" s="165" t="s">
        <v>88</v>
      </c>
      <c r="AV118" s="14" t="s">
        <v>185</v>
      </c>
      <c r="AW118" s="14" t="s">
        <v>41</v>
      </c>
      <c r="AX118" s="14" t="s">
        <v>86</v>
      </c>
      <c r="AY118" s="165" t="s">
        <v>178</v>
      </c>
    </row>
    <row r="119" spans="2:65" s="1" customFormat="1" ht="66.75" customHeight="1">
      <c r="B119" s="34"/>
      <c r="C119" s="133" t="s">
        <v>199</v>
      </c>
      <c r="D119" s="133" t="s">
        <v>180</v>
      </c>
      <c r="E119" s="134" t="s">
        <v>527</v>
      </c>
      <c r="F119" s="135" t="s">
        <v>528</v>
      </c>
      <c r="G119" s="136" t="s">
        <v>234</v>
      </c>
      <c r="H119" s="137">
        <v>210.56</v>
      </c>
      <c r="I119" s="138"/>
      <c r="J119" s="139">
        <f>ROUND(I119*H119,2)</f>
        <v>0</v>
      </c>
      <c r="K119" s="135" t="s">
        <v>184</v>
      </c>
      <c r="L119" s="34"/>
      <c r="M119" s="140" t="s">
        <v>32</v>
      </c>
      <c r="N119" s="141" t="s">
        <v>50</v>
      </c>
      <c r="P119" s="142">
        <f>O119*H119</f>
        <v>0</v>
      </c>
      <c r="Q119" s="142">
        <v>0</v>
      </c>
      <c r="R119" s="142">
        <f>Q119*H119</f>
        <v>0</v>
      </c>
      <c r="S119" s="142">
        <v>0.22</v>
      </c>
      <c r="T119" s="143">
        <f>S119*H119</f>
        <v>46.3232</v>
      </c>
      <c r="AR119" s="144" t="s">
        <v>185</v>
      </c>
      <c r="AT119" s="144" t="s">
        <v>180</v>
      </c>
      <c r="AU119" s="144" t="s">
        <v>88</v>
      </c>
      <c r="AY119" s="18" t="s">
        <v>178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86</v>
      </c>
      <c r="BK119" s="145">
        <f>ROUND(I119*H119,2)</f>
        <v>0</v>
      </c>
      <c r="BL119" s="18" t="s">
        <v>185</v>
      </c>
      <c r="BM119" s="144" t="s">
        <v>4780</v>
      </c>
    </row>
    <row r="120" spans="2:65" s="1" customFormat="1" ht="10.199999999999999">
      <c r="B120" s="34"/>
      <c r="D120" s="146" t="s">
        <v>187</v>
      </c>
      <c r="F120" s="147" t="s">
        <v>530</v>
      </c>
      <c r="I120" s="148"/>
      <c r="L120" s="34"/>
      <c r="M120" s="149"/>
      <c r="T120" s="55"/>
      <c r="AT120" s="18" t="s">
        <v>187</v>
      </c>
      <c r="AU120" s="18" t="s">
        <v>88</v>
      </c>
    </row>
    <row r="121" spans="2:65" s="12" customFormat="1" ht="10.199999999999999">
      <c r="B121" s="150"/>
      <c r="D121" s="151" t="s">
        <v>189</v>
      </c>
      <c r="E121" s="152" t="s">
        <v>32</v>
      </c>
      <c r="F121" s="153" t="s">
        <v>190</v>
      </c>
      <c r="H121" s="152" t="s">
        <v>32</v>
      </c>
      <c r="I121" s="154"/>
      <c r="L121" s="150"/>
      <c r="M121" s="155"/>
      <c r="T121" s="156"/>
      <c r="AT121" s="152" t="s">
        <v>189</v>
      </c>
      <c r="AU121" s="152" t="s">
        <v>88</v>
      </c>
      <c r="AV121" s="12" t="s">
        <v>86</v>
      </c>
      <c r="AW121" s="12" t="s">
        <v>41</v>
      </c>
      <c r="AX121" s="12" t="s">
        <v>79</v>
      </c>
      <c r="AY121" s="152" t="s">
        <v>178</v>
      </c>
    </row>
    <row r="122" spans="2:65" s="12" customFormat="1" ht="10.199999999999999">
      <c r="B122" s="150"/>
      <c r="D122" s="151" t="s">
        <v>189</v>
      </c>
      <c r="E122" s="152" t="s">
        <v>32</v>
      </c>
      <c r="F122" s="153" t="s">
        <v>4774</v>
      </c>
      <c r="H122" s="152" t="s">
        <v>32</v>
      </c>
      <c r="I122" s="154"/>
      <c r="L122" s="150"/>
      <c r="M122" s="155"/>
      <c r="T122" s="156"/>
      <c r="AT122" s="152" t="s">
        <v>189</v>
      </c>
      <c r="AU122" s="152" t="s">
        <v>88</v>
      </c>
      <c r="AV122" s="12" t="s">
        <v>86</v>
      </c>
      <c r="AW122" s="12" t="s">
        <v>41</v>
      </c>
      <c r="AX122" s="12" t="s">
        <v>79</v>
      </c>
      <c r="AY122" s="152" t="s">
        <v>178</v>
      </c>
    </row>
    <row r="123" spans="2:65" s="12" customFormat="1" ht="10.199999999999999">
      <c r="B123" s="150"/>
      <c r="D123" s="151" t="s">
        <v>189</v>
      </c>
      <c r="E123" s="152" t="s">
        <v>32</v>
      </c>
      <c r="F123" s="153" t="s">
        <v>2813</v>
      </c>
      <c r="H123" s="152" t="s">
        <v>32</v>
      </c>
      <c r="I123" s="154"/>
      <c r="L123" s="150"/>
      <c r="M123" s="155"/>
      <c r="T123" s="156"/>
      <c r="AT123" s="152" t="s">
        <v>189</v>
      </c>
      <c r="AU123" s="152" t="s">
        <v>88</v>
      </c>
      <c r="AV123" s="12" t="s">
        <v>86</v>
      </c>
      <c r="AW123" s="12" t="s">
        <v>41</v>
      </c>
      <c r="AX123" s="12" t="s">
        <v>79</v>
      </c>
      <c r="AY123" s="152" t="s">
        <v>178</v>
      </c>
    </row>
    <row r="124" spans="2:65" s="12" customFormat="1" ht="10.199999999999999">
      <c r="B124" s="150"/>
      <c r="D124" s="151" t="s">
        <v>189</v>
      </c>
      <c r="E124" s="152" t="s">
        <v>32</v>
      </c>
      <c r="F124" s="153" t="s">
        <v>4775</v>
      </c>
      <c r="H124" s="152" t="s">
        <v>32</v>
      </c>
      <c r="I124" s="154"/>
      <c r="L124" s="150"/>
      <c r="M124" s="155"/>
      <c r="T124" s="156"/>
      <c r="AT124" s="152" t="s">
        <v>189</v>
      </c>
      <c r="AU124" s="152" t="s">
        <v>88</v>
      </c>
      <c r="AV124" s="12" t="s">
        <v>86</v>
      </c>
      <c r="AW124" s="12" t="s">
        <v>41</v>
      </c>
      <c r="AX124" s="12" t="s">
        <v>79</v>
      </c>
      <c r="AY124" s="152" t="s">
        <v>178</v>
      </c>
    </row>
    <row r="125" spans="2:65" s="12" customFormat="1" ht="10.199999999999999">
      <c r="B125" s="150"/>
      <c r="D125" s="151" t="s">
        <v>189</v>
      </c>
      <c r="E125" s="152" t="s">
        <v>32</v>
      </c>
      <c r="F125" s="153" t="s">
        <v>3043</v>
      </c>
      <c r="H125" s="152" t="s">
        <v>32</v>
      </c>
      <c r="I125" s="154"/>
      <c r="L125" s="150"/>
      <c r="M125" s="155"/>
      <c r="T125" s="156"/>
      <c r="AT125" s="152" t="s">
        <v>189</v>
      </c>
      <c r="AU125" s="152" t="s">
        <v>88</v>
      </c>
      <c r="AV125" s="12" t="s">
        <v>86</v>
      </c>
      <c r="AW125" s="12" t="s">
        <v>41</v>
      </c>
      <c r="AX125" s="12" t="s">
        <v>79</v>
      </c>
      <c r="AY125" s="152" t="s">
        <v>178</v>
      </c>
    </row>
    <row r="126" spans="2:65" s="12" customFormat="1" ht="20.399999999999999">
      <c r="B126" s="150"/>
      <c r="D126" s="151" t="s">
        <v>189</v>
      </c>
      <c r="E126" s="152" t="s">
        <v>32</v>
      </c>
      <c r="F126" s="153" t="s">
        <v>4776</v>
      </c>
      <c r="H126" s="152" t="s">
        <v>32</v>
      </c>
      <c r="I126" s="154"/>
      <c r="L126" s="150"/>
      <c r="M126" s="155"/>
      <c r="T126" s="156"/>
      <c r="AT126" s="152" t="s">
        <v>189</v>
      </c>
      <c r="AU126" s="152" t="s">
        <v>88</v>
      </c>
      <c r="AV126" s="12" t="s">
        <v>86</v>
      </c>
      <c r="AW126" s="12" t="s">
        <v>41</v>
      </c>
      <c r="AX126" s="12" t="s">
        <v>79</v>
      </c>
      <c r="AY126" s="152" t="s">
        <v>178</v>
      </c>
    </row>
    <row r="127" spans="2:65" s="13" customFormat="1" ht="20.399999999999999">
      <c r="B127" s="157"/>
      <c r="D127" s="151" t="s">
        <v>189</v>
      </c>
      <c r="E127" s="158" t="s">
        <v>32</v>
      </c>
      <c r="F127" s="159" t="s">
        <v>4781</v>
      </c>
      <c r="H127" s="160">
        <v>210.56</v>
      </c>
      <c r="I127" s="161"/>
      <c r="L127" s="157"/>
      <c r="M127" s="162"/>
      <c r="T127" s="163"/>
      <c r="AT127" s="158" t="s">
        <v>189</v>
      </c>
      <c r="AU127" s="158" t="s">
        <v>88</v>
      </c>
      <c r="AV127" s="13" t="s">
        <v>88</v>
      </c>
      <c r="AW127" s="13" t="s">
        <v>41</v>
      </c>
      <c r="AX127" s="13" t="s">
        <v>79</v>
      </c>
      <c r="AY127" s="158" t="s">
        <v>178</v>
      </c>
    </row>
    <row r="128" spans="2:65" s="14" customFormat="1" ht="10.199999999999999">
      <c r="B128" s="164"/>
      <c r="D128" s="151" t="s">
        <v>189</v>
      </c>
      <c r="E128" s="165" t="s">
        <v>32</v>
      </c>
      <c r="F128" s="166" t="s">
        <v>192</v>
      </c>
      <c r="H128" s="167">
        <v>210.56</v>
      </c>
      <c r="I128" s="168"/>
      <c r="L128" s="164"/>
      <c r="M128" s="169"/>
      <c r="T128" s="170"/>
      <c r="AT128" s="165" t="s">
        <v>189</v>
      </c>
      <c r="AU128" s="165" t="s">
        <v>88</v>
      </c>
      <c r="AV128" s="14" t="s">
        <v>185</v>
      </c>
      <c r="AW128" s="14" t="s">
        <v>41</v>
      </c>
      <c r="AX128" s="14" t="s">
        <v>86</v>
      </c>
      <c r="AY128" s="165" t="s">
        <v>178</v>
      </c>
    </row>
    <row r="129" spans="2:65" s="1" customFormat="1" ht="66.75" customHeight="1">
      <c r="B129" s="34"/>
      <c r="C129" s="133" t="s">
        <v>185</v>
      </c>
      <c r="D129" s="133" t="s">
        <v>180</v>
      </c>
      <c r="E129" s="134" t="s">
        <v>2506</v>
      </c>
      <c r="F129" s="135" t="s">
        <v>2507</v>
      </c>
      <c r="G129" s="136" t="s">
        <v>234</v>
      </c>
      <c r="H129" s="137">
        <v>15</v>
      </c>
      <c r="I129" s="138"/>
      <c r="J129" s="139">
        <f>ROUND(I129*H129,2)</f>
        <v>0</v>
      </c>
      <c r="K129" s="135" t="s">
        <v>184</v>
      </c>
      <c r="L129" s="34"/>
      <c r="M129" s="140" t="s">
        <v>32</v>
      </c>
      <c r="N129" s="141" t="s">
        <v>50</v>
      </c>
      <c r="P129" s="142">
        <f>O129*H129</f>
        <v>0</v>
      </c>
      <c r="Q129" s="142">
        <v>0</v>
      </c>
      <c r="R129" s="142">
        <f>Q129*H129</f>
        <v>0</v>
      </c>
      <c r="S129" s="142">
        <v>0.57999999999999996</v>
      </c>
      <c r="T129" s="143">
        <f>S129*H129</f>
        <v>8.6999999999999993</v>
      </c>
      <c r="AR129" s="144" t="s">
        <v>185</v>
      </c>
      <c r="AT129" s="144" t="s">
        <v>180</v>
      </c>
      <c r="AU129" s="144" t="s">
        <v>88</v>
      </c>
      <c r="AY129" s="18" t="s">
        <v>178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86</v>
      </c>
      <c r="BK129" s="145">
        <f>ROUND(I129*H129,2)</f>
        <v>0</v>
      </c>
      <c r="BL129" s="18" t="s">
        <v>185</v>
      </c>
      <c r="BM129" s="144" t="s">
        <v>4782</v>
      </c>
    </row>
    <row r="130" spans="2:65" s="1" customFormat="1" ht="10.199999999999999">
      <c r="B130" s="34"/>
      <c r="D130" s="146" t="s">
        <v>187</v>
      </c>
      <c r="F130" s="147" t="s">
        <v>2509</v>
      </c>
      <c r="I130" s="148"/>
      <c r="L130" s="34"/>
      <c r="M130" s="149"/>
      <c r="T130" s="55"/>
      <c r="AT130" s="18" t="s">
        <v>187</v>
      </c>
      <c r="AU130" s="18" t="s">
        <v>88</v>
      </c>
    </row>
    <row r="131" spans="2:65" s="12" customFormat="1" ht="10.199999999999999">
      <c r="B131" s="150"/>
      <c r="D131" s="151" t="s">
        <v>189</v>
      </c>
      <c r="E131" s="152" t="s">
        <v>32</v>
      </c>
      <c r="F131" s="153" t="s">
        <v>190</v>
      </c>
      <c r="H131" s="152" t="s">
        <v>32</v>
      </c>
      <c r="I131" s="154"/>
      <c r="L131" s="150"/>
      <c r="M131" s="155"/>
      <c r="T131" s="156"/>
      <c r="AT131" s="152" t="s">
        <v>189</v>
      </c>
      <c r="AU131" s="152" t="s">
        <v>88</v>
      </c>
      <c r="AV131" s="12" t="s">
        <v>86</v>
      </c>
      <c r="AW131" s="12" t="s">
        <v>41</v>
      </c>
      <c r="AX131" s="12" t="s">
        <v>79</v>
      </c>
      <c r="AY131" s="152" t="s">
        <v>178</v>
      </c>
    </row>
    <row r="132" spans="2:65" s="12" customFormat="1" ht="10.199999999999999">
      <c r="B132" s="150"/>
      <c r="D132" s="151" t="s">
        <v>189</v>
      </c>
      <c r="E132" s="152" t="s">
        <v>32</v>
      </c>
      <c r="F132" s="153" t="s">
        <v>4774</v>
      </c>
      <c r="H132" s="152" t="s">
        <v>32</v>
      </c>
      <c r="I132" s="154"/>
      <c r="L132" s="150"/>
      <c r="M132" s="155"/>
      <c r="T132" s="156"/>
      <c r="AT132" s="152" t="s">
        <v>189</v>
      </c>
      <c r="AU132" s="152" t="s">
        <v>88</v>
      </c>
      <c r="AV132" s="12" t="s">
        <v>86</v>
      </c>
      <c r="AW132" s="12" t="s">
        <v>41</v>
      </c>
      <c r="AX132" s="12" t="s">
        <v>79</v>
      </c>
      <c r="AY132" s="152" t="s">
        <v>178</v>
      </c>
    </row>
    <row r="133" spans="2:65" s="12" customFormat="1" ht="10.199999999999999">
      <c r="B133" s="150"/>
      <c r="D133" s="151" t="s">
        <v>189</v>
      </c>
      <c r="E133" s="152" t="s">
        <v>32</v>
      </c>
      <c r="F133" s="153" t="s">
        <v>2813</v>
      </c>
      <c r="H133" s="152" t="s">
        <v>32</v>
      </c>
      <c r="I133" s="154"/>
      <c r="L133" s="150"/>
      <c r="M133" s="155"/>
      <c r="T133" s="156"/>
      <c r="AT133" s="152" t="s">
        <v>189</v>
      </c>
      <c r="AU133" s="152" t="s">
        <v>88</v>
      </c>
      <c r="AV133" s="12" t="s">
        <v>86</v>
      </c>
      <c r="AW133" s="12" t="s">
        <v>41</v>
      </c>
      <c r="AX133" s="12" t="s">
        <v>79</v>
      </c>
      <c r="AY133" s="152" t="s">
        <v>178</v>
      </c>
    </row>
    <row r="134" spans="2:65" s="12" customFormat="1" ht="10.199999999999999">
      <c r="B134" s="150"/>
      <c r="D134" s="151" t="s">
        <v>189</v>
      </c>
      <c r="E134" s="152" t="s">
        <v>32</v>
      </c>
      <c r="F134" s="153" t="s">
        <v>3043</v>
      </c>
      <c r="H134" s="152" t="s">
        <v>32</v>
      </c>
      <c r="I134" s="154"/>
      <c r="L134" s="150"/>
      <c r="M134" s="155"/>
      <c r="T134" s="156"/>
      <c r="AT134" s="152" t="s">
        <v>189</v>
      </c>
      <c r="AU134" s="152" t="s">
        <v>88</v>
      </c>
      <c r="AV134" s="12" t="s">
        <v>86</v>
      </c>
      <c r="AW134" s="12" t="s">
        <v>41</v>
      </c>
      <c r="AX134" s="12" t="s">
        <v>79</v>
      </c>
      <c r="AY134" s="152" t="s">
        <v>178</v>
      </c>
    </row>
    <row r="135" spans="2:65" s="12" customFormat="1" ht="20.399999999999999">
      <c r="B135" s="150"/>
      <c r="D135" s="151" t="s">
        <v>189</v>
      </c>
      <c r="E135" s="152" t="s">
        <v>32</v>
      </c>
      <c r="F135" s="153" t="s">
        <v>4783</v>
      </c>
      <c r="H135" s="152" t="s">
        <v>32</v>
      </c>
      <c r="I135" s="154"/>
      <c r="L135" s="150"/>
      <c r="M135" s="155"/>
      <c r="T135" s="156"/>
      <c r="AT135" s="152" t="s">
        <v>189</v>
      </c>
      <c r="AU135" s="152" t="s">
        <v>88</v>
      </c>
      <c r="AV135" s="12" t="s">
        <v>86</v>
      </c>
      <c r="AW135" s="12" t="s">
        <v>41</v>
      </c>
      <c r="AX135" s="12" t="s">
        <v>79</v>
      </c>
      <c r="AY135" s="152" t="s">
        <v>178</v>
      </c>
    </row>
    <row r="136" spans="2:65" s="13" customFormat="1" ht="10.199999999999999">
      <c r="B136" s="157"/>
      <c r="D136" s="151" t="s">
        <v>189</v>
      </c>
      <c r="E136" s="158" t="s">
        <v>32</v>
      </c>
      <c r="F136" s="159" t="s">
        <v>4784</v>
      </c>
      <c r="H136" s="160">
        <v>15</v>
      </c>
      <c r="I136" s="161"/>
      <c r="L136" s="157"/>
      <c r="M136" s="162"/>
      <c r="T136" s="163"/>
      <c r="AT136" s="158" t="s">
        <v>189</v>
      </c>
      <c r="AU136" s="158" t="s">
        <v>88</v>
      </c>
      <c r="AV136" s="13" t="s">
        <v>88</v>
      </c>
      <c r="AW136" s="13" t="s">
        <v>41</v>
      </c>
      <c r="AX136" s="13" t="s">
        <v>79</v>
      </c>
      <c r="AY136" s="158" t="s">
        <v>178</v>
      </c>
    </row>
    <row r="137" spans="2:65" s="14" customFormat="1" ht="10.199999999999999">
      <c r="B137" s="164"/>
      <c r="D137" s="151" t="s">
        <v>189</v>
      </c>
      <c r="E137" s="165" t="s">
        <v>32</v>
      </c>
      <c r="F137" s="166" t="s">
        <v>192</v>
      </c>
      <c r="H137" s="167">
        <v>15</v>
      </c>
      <c r="I137" s="168"/>
      <c r="L137" s="164"/>
      <c r="M137" s="169"/>
      <c r="T137" s="170"/>
      <c r="AT137" s="165" t="s">
        <v>189</v>
      </c>
      <c r="AU137" s="165" t="s">
        <v>88</v>
      </c>
      <c r="AV137" s="14" t="s">
        <v>185</v>
      </c>
      <c r="AW137" s="14" t="s">
        <v>41</v>
      </c>
      <c r="AX137" s="14" t="s">
        <v>86</v>
      </c>
      <c r="AY137" s="165" t="s">
        <v>178</v>
      </c>
    </row>
    <row r="138" spans="2:65" s="1" customFormat="1" ht="55.5" customHeight="1">
      <c r="B138" s="34"/>
      <c r="C138" s="133" t="s">
        <v>216</v>
      </c>
      <c r="D138" s="133" t="s">
        <v>180</v>
      </c>
      <c r="E138" s="134" t="s">
        <v>4400</v>
      </c>
      <c r="F138" s="135" t="s">
        <v>4401</v>
      </c>
      <c r="G138" s="136" t="s">
        <v>234</v>
      </c>
      <c r="H138" s="137">
        <v>20.7</v>
      </c>
      <c r="I138" s="138"/>
      <c r="J138" s="139">
        <f>ROUND(I138*H138,2)</f>
        <v>0</v>
      </c>
      <c r="K138" s="135" t="s">
        <v>184</v>
      </c>
      <c r="L138" s="34"/>
      <c r="M138" s="140" t="s">
        <v>32</v>
      </c>
      <c r="N138" s="141" t="s">
        <v>50</v>
      </c>
      <c r="P138" s="142">
        <f>O138*H138</f>
        <v>0</v>
      </c>
      <c r="Q138" s="142">
        <v>0</v>
      </c>
      <c r="R138" s="142">
        <f>Q138*H138</f>
        <v>0</v>
      </c>
      <c r="S138" s="142">
        <v>9.8000000000000004E-2</v>
      </c>
      <c r="T138" s="143">
        <f>S138*H138</f>
        <v>2.0286</v>
      </c>
      <c r="AR138" s="144" t="s">
        <v>185</v>
      </c>
      <c r="AT138" s="144" t="s">
        <v>180</v>
      </c>
      <c r="AU138" s="144" t="s">
        <v>88</v>
      </c>
      <c r="AY138" s="18" t="s">
        <v>178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86</v>
      </c>
      <c r="BK138" s="145">
        <f>ROUND(I138*H138,2)</f>
        <v>0</v>
      </c>
      <c r="BL138" s="18" t="s">
        <v>185</v>
      </c>
      <c r="BM138" s="144" t="s">
        <v>4785</v>
      </c>
    </row>
    <row r="139" spans="2:65" s="1" customFormat="1" ht="10.199999999999999">
      <c r="B139" s="34"/>
      <c r="D139" s="146" t="s">
        <v>187</v>
      </c>
      <c r="F139" s="147" t="s">
        <v>4403</v>
      </c>
      <c r="I139" s="148"/>
      <c r="L139" s="34"/>
      <c r="M139" s="149"/>
      <c r="T139" s="55"/>
      <c r="AT139" s="18" t="s">
        <v>187</v>
      </c>
      <c r="AU139" s="18" t="s">
        <v>88</v>
      </c>
    </row>
    <row r="140" spans="2:65" s="12" customFormat="1" ht="10.199999999999999">
      <c r="B140" s="150"/>
      <c r="D140" s="151" t="s">
        <v>189</v>
      </c>
      <c r="E140" s="152" t="s">
        <v>32</v>
      </c>
      <c r="F140" s="153" t="s">
        <v>190</v>
      </c>
      <c r="H140" s="152" t="s">
        <v>32</v>
      </c>
      <c r="I140" s="154"/>
      <c r="L140" s="150"/>
      <c r="M140" s="155"/>
      <c r="T140" s="156"/>
      <c r="AT140" s="152" t="s">
        <v>189</v>
      </c>
      <c r="AU140" s="152" t="s">
        <v>88</v>
      </c>
      <c r="AV140" s="12" t="s">
        <v>86</v>
      </c>
      <c r="AW140" s="12" t="s">
        <v>41</v>
      </c>
      <c r="AX140" s="12" t="s">
        <v>79</v>
      </c>
      <c r="AY140" s="152" t="s">
        <v>178</v>
      </c>
    </row>
    <row r="141" spans="2:65" s="12" customFormat="1" ht="10.199999999999999">
      <c r="B141" s="150"/>
      <c r="D141" s="151" t="s">
        <v>189</v>
      </c>
      <c r="E141" s="152" t="s">
        <v>32</v>
      </c>
      <c r="F141" s="153" t="s">
        <v>4774</v>
      </c>
      <c r="H141" s="152" t="s">
        <v>32</v>
      </c>
      <c r="I141" s="154"/>
      <c r="L141" s="150"/>
      <c r="M141" s="155"/>
      <c r="T141" s="156"/>
      <c r="AT141" s="152" t="s">
        <v>189</v>
      </c>
      <c r="AU141" s="152" t="s">
        <v>88</v>
      </c>
      <c r="AV141" s="12" t="s">
        <v>86</v>
      </c>
      <c r="AW141" s="12" t="s">
        <v>41</v>
      </c>
      <c r="AX141" s="12" t="s">
        <v>79</v>
      </c>
      <c r="AY141" s="152" t="s">
        <v>178</v>
      </c>
    </row>
    <row r="142" spans="2:65" s="12" customFormat="1" ht="10.199999999999999">
      <c r="B142" s="150"/>
      <c r="D142" s="151" t="s">
        <v>189</v>
      </c>
      <c r="E142" s="152" t="s">
        <v>32</v>
      </c>
      <c r="F142" s="153" t="s">
        <v>2813</v>
      </c>
      <c r="H142" s="152" t="s">
        <v>32</v>
      </c>
      <c r="I142" s="154"/>
      <c r="L142" s="150"/>
      <c r="M142" s="155"/>
      <c r="T142" s="156"/>
      <c r="AT142" s="152" t="s">
        <v>189</v>
      </c>
      <c r="AU142" s="152" t="s">
        <v>88</v>
      </c>
      <c r="AV142" s="12" t="s">
        <v>86</v>
      </c>
      <c r="AW142" s="12" t="s">
        <v>41</v>
      </c>
      <c r="AX142" s="12" t="s">
        <v>79</v>
      </c>
      <c r="AY142" s="152" t="s">
        <v>178</v>
      </c>
    </row>
    <row r="143" spans="2:65" s="12" customFormat="1" ht="10.199999999999999">
      <c r="B143" s="150"/>
      <c r="D143" s="151" t="s">
        <v>189</v>
      </c>
      <c r="E143" s="152" t="s">
        <v>32</v>
      </c>
      <c r="F143" s="153" t="s">
        <v>3043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2" customFormat="1" ht="20.399999999999999">
      <c r="B144" s="150"/>
      <c r="D144" s="151" t="s">
        <v>189</v>
      </c>
      <c r="E144" s="152" t="s">
        <v>32</v>
      </c>
      <c r="F144" s="153" t="s">
        <v>4783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3" customFormat="1" ht="10.199999999999999">
      <c r="B145" s="157"/>
      <c r="D145" s="151" t="s">
        <v>189</v>
      </c>
      <c r="E145" s="158" t="s">
        <v>32</v>
      </c>
      <c r="F145" s="159" t="s">
        <v>4786</v>
      </c>
      <c r="H145" s="160">
        <v>20.7</v>
      </c>
      <c r="I145" s="161"/>
      <c r="L145" s="157"/>
      <c r="M145" s="162"/>
      <c r="T145" s="163"/>
      <c r="AT145" s="158" t="s">
        <v>189</v>
      </c>
      <c r="AU145" s="158" t="s">
        <v>88</v>
      </c>
      <c r="AV145" s="13" t="s">
        <v>88</v>
      </c>
      <c r="AW145" s="13" t="s">
        <v>41</v>
      </c>
      <c r="AX145" s="13" t="s">
        <v>79</v>
      </c>
      <c r="AY145" s="158" t="s">
        <v>178</v>
      </c>
    </row>
    <row r="146" spans="2:65" s="14" customFormat="1" ht="10.199999999999999">
      <c r="B146" s="164"/>
      <c r="D146" s="151" t="s">
        <v>189</v>
      </c>
      <c r="E146" s="165" t="s">
        <v>32</v>
      </c>
      <c r="F146" s="166" t="s">
        <v>192</v>
      </c>
      <c r="H146" s="167">
        <v>20.7</v>
      </c>
      <c r="I146" s="168"/>
      <c r="L146" s="164"/>
      <c r="M146" s="169"/>
      <c r="T146" s="170"/>
      <c r="AT146" s="165" t="s">
        <v>189</v>
      </c>
      <c r="AU146" s="165" t="s">
        <v>88</v>
      </c>
      <c r="AV146" s="14" t="s">
        <v>185</v>
      </c>
      <c r="AW146" s="14" t="s">
        <v>41</v>
      </c>
      <c r="AX146" s="14" t="s">
        <v>86</v>
      </c>
      <c r="AY146" s="165" t="s">
        <v>178</v>
      </c>
    </row>
    <row r="147" spans="2:65" s="1" customFormat="1" ht="55.5" customHeight="1">
      <c r="B147" s="34"/>
      <c r="C147" s="133" t="s">
        <v>225</v>
      </c>
      <c r="D147" s="133" t="s">
        <v>180</v>
      </c>
      <c r="E147" s="134" t="s">
        <v>1277</v>
      </c>
      <c r="F147" s="135" t="s">
        <v>1278</v>
      </c>
      <c r="G147" s="136" t="s">
        <v>234</v>
      </c>
      <c r="H147" s="137">
        <v>20.7</v>
      </c>
      <c r="I147" s="138"/>
      <c r="J147" s="139">
        <f>ROUND(I147*H147,2)</f>
        <v>0</v>
      </c>
      <c r="K147" s="135" t="s">
        <v>184</v>
      </c>
      <c r="L147" s="34"/>
      <c r="M147" s="140" t="s">
        <v>32</v>
      </c>
      <c r="N147" s="141" t="s">
        <v>50</v>
      </c>
      <c r="P147" s="142">
        <f>O147*H147</f>
        <v>0</v>
      </c>
      <c r="Q147" s="142">
        <v>0</v>
      </c>
      <c r="R147" s="142">
        <f>Q147*H147</f>
        <v>0</v>
      </c>
      <c r="S147" s="142">
        <v>0.22</v>
      </c>
      <c r="T147" s="143">
        <f>S147*H147</f>
        <v>4.5540000000000003</v>
      </c>
      <c r="AR147" s="144" t="s">
        <v>185</v>
      </c>
      <c r="AT147" s="144" t="s">
        <v>180</v>
      </c>
      <c r="AU147" s="144" t="s">
        <v>88</v>
      </c>
      <c r="AY147" s="18" t="s">
        <v>178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86</v>
      </c>
      <c r="BK147" s="145">
        <f>ROUND(I147*H147,2)</f>
        <v>0</v>
      </c>
      <c r="BL147" s="18" t="s">
        <v>185</v>
      </c>
      <c r="BM147" s="144" t="s">
        <v>4787</v>
      </c>
    </row>
    <row r="148" spans="2:65" s="1" customFormat="1" ht="10.199999999999999">
      <c r="B148" s="34"/>
      <c r="D148" s="146" t="s">
        <v>187</v>
      </c>
      <c r="F148" s="147" t="s">
        <v>1280</v>
      </c>
      <c r="I148" s="148"/>
      <c r="L148" s="34"/>
      <c r="M148" s="149"/>
      <c r="T148" s="55"/>
      <c r="AT148" s="18" t="s">
        <v>187</v>
      </c>
      <c r="AU148" s="18" t="s">
        <v>88</v>
      </c>
    </row>
    <row r="149" spans="2:65" s="12" customFormat="1" ht="10.199999999999999">
      <c r="B149" s="150"/>
      <c r="D149" s="151" t="s">
        <v>189</v>
      </c>
      <c r="E149" s="152" t="s">
        <v>32</v>
      </c>
      <c r="F149" s="153" t="s">
        <v>190</v>
      </c>
      <c r="H149" s="152" t="s">
        <v>32</v>
      </c>
      <c r="I149" s="154"/>
      <c r="L149" s="150"/>
      <c r="M149" s="155"/>
      <c r="T149" s="156"/>
      <c r="AT149" s="152" t="s">
        <v>189</v>
      </c>
      <c r="AU149" s="152" t="s">
        <v>88</v>
      </c>
      <c r="AV149" s="12" t="s">
        <v>86</v>
      </c>
      <c r="AW149" s="12" t="s">
        <v>41</v>
      </c>
      <c r="AX149" s="12" t="s">
        <v>79</v>
      </c>
      <c r="AY149" s="152" t="s">
        <v>178</v>
      </c>
    </row>
    <row r="150" spans="2:65" s="12" customFormat="1" ht="10.199999999999999">
      <c r="B150" s="150"/>
      <c r="D150" s="151" t="s">
        <v>189</v>
      </c>
      <c r="E150" s="152" t="s">
        <v>32</v>
      </c>
      <c r="F150" s="153" t="s">
        <v>4774</v>
      </c>
      <c r="H150" s="152" t="s">
        <v>32</v>
      </c>
      <c r="I150" s="154"/>
      <c r="L150" s="150"/>
      <c r="M150" s="155"/>
      <c r="T150" s="156"/>
      <c r="AT150" s="152" t="s">
        <v>189</v>
      </c>
      <c r="AU150" s="152" t="s">
        <v>88</v>
      </c>
      <c r="AV150" s="12" t="s">
        <v>86</v>
      </c>
      <c r="AW150" s="12" t="s">
        <v>41</v>
      </c>
      <c r="AX150" s="12" t="s">
        <v>79</v>
      </c>
      <c r="AY150" s="152" t="s">
        <v>178</v>
      </c>
    </row>
    <row r="151" spans="2:65" s="12" customFormat="1" ht="10.199999999999999">
      <c r="B151" s="150"/>
      <c r="D151" s="151" t="s">
        <v>189</v>
      </c>
      <c r="E151" s="152" t="s">
        <v>32</v>
      </c>
      <c r="F151" s="153" t="s">
        <v>2813</v>
      </c>
      <c r="H151" s="152" t="s">
        <v>32</v>
      </c>
      <c r="I151" s="154"/>
      <c r="L151" s="150"/>
      <c r="M151" s="155"/>
      <c r="T151" s="156"/>
      <c r="AT151" s="152" t="s">
        <v>189</v>
      </c>
      <c r="AU151" s="152" t="s">
        <v>88</v>
      </c>
      <c r="AV151" s="12" t="s">
        <v>86</v>
      </c>
      <c r="AW151" s="12" t="s">
        <v>41</v>
      </c>
      <c r="AX151" s="12" t="s">
        <v>79</v>
      </c>
      <c r="AY151" s="152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3043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2" customFormat="1" ht="20.399999999999999">
      <c r="B153" s="150"/>
      <c r="D153" s="151" t="s">
        <v>189</v>
      </c>
      <c r="E153" s="152" t="s">
        <v>32</v>
      </c>
      <c r="F153" s="153" t="s">
        <v>4783</v>
      </c>
      <c r="H153" s="152" t="s">
        <v>32</v>
      </c>
      <c r="I153" s="154"/>
      <c r="L153" s="150"/>
      <c r="M153" s="155"/>
      <c r="T153" s="156"/>
      <c r="AT153" s="152" t="s">
        <v>189</v>
      </c>
      <c r="AU153" s="152" t="s">
        <v>88</v>
      </c>
      <c r="AV153" s="12" t="s">
        <v>86</v>
      </c>
      <c r="AW153" s="12" t="s">
        <v>41</v>
      </c>
      <c r="AX153" s="12" t="s">
        <v>79</v>
      </c>
      <c r="AY153" s="152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4788</v>
      </c>
      <c r="H154" s="160">
        <v>20.7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4" customFormat="1" ht="10.199999999999999">
      <c r="B155" s="164"/>
      <c r="D155" s="151" t="s">
        <v>189</v>
      </c>
      <c r="E155" s="165" t="s">
        <v>32</v>
      </c>
      <c r="F155" s="166" t="s">
        <v>192</v>
      </c>
      <c r="H155" s="167">
        <v>20.7</v>
      </c>
      <c r="I155" s="168"/>
      <c r="L155" s="164"/>
      <c r="M155" s="169"/>
      <c r="T155" s="170"/>
      <c r="AT155" s="165" t="s">
        <v>189</v>
      </c>
      <c r="AU155" s="165" t="s">
        <v>88</v>
      </c>
      <c r="AV155" s="14" t="s">
        <v>185</v>
      </c>
      <c r="AW155" s="14" t="s">
        <v>41</v>
      </c>
      <c r="AX155" s="14" t="s">
        <v>86</v>
      </c>
      <c r="AY155" s="165" t="s">
        <v>178</v>
      </c>
    </row>
    <row r="156" spans="2:65" s="1" customFormat="1" ht="44.25" customHeight="1">
      <c r="B156" s="34"/>
      <c r="C156" s="133" t="s">
        <v>231</v>
      </c>
      <c r="D156" s="133" t="s">
        <v>180</v>
      </c>
      <c r="E156" s="134" t="s">
        <v>533</v>
      </c>
      <c r="F156" s="135" t="s">
        <v>534</v>
      </c>
      <c r="G156" s="136" t="s">
        <v>234</v>
      </c>
      <c r="H156" s="137">
        <v>317.95999999999998</v>
      </c>
      <c r="I156" s="138"/>
      <c r="J156" s="139">
        <f>ROUND(I156*H156,2)</f>
        <v>0</v>
      </c>
      <c r="K156" s="135" t="s">
        <v>184</v>
      </c>
      <c r="L156" s="34"/>
      <c r="M156" s="140" t="s">
        <v>32</v>
      </c>
      <c r="N156" s="141" t="s">
        <v>50</v>
      </c>
      <c r="P156" s="142">
        <f>O156*H156</f>
        <v>0</v>
      </c>
      <c r="Q156" s="142">
        <v>3.0000000000000001E-5</v>
      </c>
      <c r="R156" s="142">
        <f>Q156*H156</f>
        <v>9.5388000000000001E-3</v>
      </c>
      <c r="S156" s="142">
        <v>9.1999999999999998E-2</v>
      </c>
      <c r="T156" s="143">
        <f>S156*H156</f>
        <v>29.252319999999997</v>
      </c>
      <c r="AR156" s="144" t="s">
        <v>185</v>
      </c>
      <c r="AT156" s="144" t="s">
        <v>180</v>
      </c>
      <c r="AU156" s="144" t="s">
        <v>88</v>
      </c>
      <c r="AY156" s="18" t="s">
        <v>178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86</v>
      </c>
      <c r="BK156" s="145">
        <f>ROUND(I156*H156,2)</f>
        <v>0</v>
      </c>
      <c r="BL156" s="18" t="s">
        <v>185</v>
      </c>
      <c r="BM156" s="144" t="s">
        <v>4789</v>
      </c>
    </row>
    <row r="157" spans="2:65" s="1" customFormat="1" ht="10.199999999999999">
      <c r="B157" s="34"/>
      <c r="D157" s="146" t="s">
        <v>187</v>
      </c>
      <c r="F157" s="147" t="s">
        <v>536</v>
      </c>
      <c r="I157" s="148"/>
      <c r="L157" s="34"/>
      <c r="M157" s="149"/>
      <c r="T157" s="55"/>
      <c r="AT157" s="18" t="s">
        <v>187</v>
      </c>
      <c r="AU157" s="18" t="s">
        <v>88</v>
      </c>
    </row>
    <row r="158" spans="2:65" s="12" customFormat="1" ht="10.199999999999999">
      <c r="B158" s="150"/>
      <c r="D158" s="151" t="s">
        <v>189</v>
      </c>
      <c r="E158" s="152" t="s">
        <v>32</v>
      </c>
      <c r="F158" s="153" t="s">
        <v>190</v>
      </c>
      <c r="H158" s="152" t="s">
        <v>32</v>
      </c>
      <c r="I158" s="154"/>
      <c r="L158" s="150"/>
      <c r="M158" s="155"/>
      <c r="T158" s="156"/>
      <c r="AT158" s="152" t="s">
        <v>189</v>
      </c>
      <c r="AU158" s="152" t="s">
        <v>88</v>
      </c>
      <c r="AV158" s="12" t="s">
        <v>86</v>
      </c>
      <c r="AW158" s="12" t="s">
        <v>41</v>
      </c>
      <c r="AX158" s="12" t="s">
        <v>79</v>
      </c>
      <c r="AY158" s="152" t="s">
        <v>178</v>
      </c>
    </row>
    <row r="159" spans="2:65" s="12" customFormat="1" ht="10.199999999999999">
      <c r="B159" s="150"/>
      <c r="D159" s="151" t="s">
        <v>189</v>
      </c>
      <c r="E159" s="152" t="s">
        <v>32</v>
      </c>
      <c r="F159" s="153" t="s">
        <v>4774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2" customFormat="1" ht="10.199999999999999">
      <c r="B160" s="150"/>
      <c r="D160" s="151" t="s">
        <v>189</v>
      </c>
      <c r="E160" s="152" t="s">
        <v>32</v>
      </c>
      <c r="F160" s="153" t="s">
        <v>2813</v>
      </c>
      <c r="H160" s="152" t="s">
        <v>32</v>
      </c>
      <c r="I160" s="154"/>
      <c r="L160" s="150"/>
      <c r="M160" s="155"/>
      <c r="T160" s="156"/>
      <c r="AT160" s="152" t="s">
        <v>189</v>
      </c>
      <c r="AU160" s="152" t="s">
        <v>88</v>
      </c>
      <c r="AV160" s="12" t="s">
        <v>86</v>
      </c>
      <c r="AW160" s="12" t="s">
        <v>41</v>
      </c>
      <c r="AX160" s="12" t="s">
        <v>79</v>
      </c>
      <c r="AY160" s="152" t="s">
        <v>178</v>
      </c>
    </row>
    <row r="161" spans="2:65" s="12" customFormat="1" ht="10.199999999999999">
      <c r="B161" s="150"/>
      <c r="D161" s="151" t="s">
        <v>189</v>
      </c>
      <c r="E161" s="152" t="s">
        <v>32</v>
      </c>
      <c r="F161" s="153" t="s">
        <v>4775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65" s="12" customFormat="1" ht="10.199999999999999">
      <c r="B162" s="150"/>
      <c r="D162" s="151" t="s">
        <v>189</v>
      </c>
      <c r="E162" s="152" t="s">
        <v>32</v>
      </c>
      <c r="F162" s="153" t="s">
        <v>3043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65" s="12" customFormat="1" ht="20.399999999999999">
      <c r="B163" s="150"/>
      <c r="D163" s="151" t="s">
        <v>189</v>
      </c>
      <c r="E163" s="152" t="s">
        <v>32</v>
      </c>
      <c r="F163" s="153" t="s">
        <v>4783</v>
      </c>
      <c r="H163" s="152" t="s">
        <v>32</v>
      </c>
      <c r="I163" s="154"/>
      <c r="L163" s="150"/>
      <c r="M163" s="155"/>
      <c r="T163" s="156"/>
      <c r="AT163" s="152" t="s">
        <v>189</v>
      </c>
      <c r="AU163" s="152" t="s">
        <v>88</v>
      </c>
      <c r="AV163" s="12" t="s">
        <v>86</v>
      </c>
      <c r="AW163" s="12" t="s">
        <v>41</v>
      </c>
      <c r="AX163" s="12" t="s">
        <v>79</v>
      </c>
      <c r="AY163" s="152" t="s">
        <v>178</v>
      </c>
    </row>
    <row r="164" spans="2:65" s="13" customFormat="1" ht="10.199999999999999">
      <c r="B164" s="157"/>
      <c r="D164" s="151" t="s">
        <v>189</v>
      </c>
      <c r="E164" s="158" t="s">
        <v>32</v>
      </c>
      <c r="F164" s="159" t="s">
        <v>4790</v>
      </c>
      <c r="H164" s="160">
        <v>32.200000000000003</v>
      </c>
      <c r="I164" s="161"/>
      <c r="L164" s="157"/>
      <c r="M164" s="162"/>
      <c r="T164" s="163"/>
      <c r="AT164" s="158" t="s">
        <v>189</v>
      </c>
      <c r="AU164" s="158" t="s">
        <v>88</v>
      </c>
      <c r="AV164" s="13" t="s">
        <v>88</v>
      </c>
      <c r="AW164" s="13" t="s">
        <v>41</v>
      </c>
      <c r="AX164" s="13" t="s">
        <v>79</v>
      </c>
      <c r="AY164" s="158" t="s">
        <v>178</v>
      </c>
    </row>
    <row r="165" spans="2:65" s="12" customFormat="1" ht="20.399999999999999">
      <c r="B165" s="150"/>
      <c r="D165" s="151" t="s">
        <v>189</v>
      </c>
      <c r="E165" s="152" t="s">
        <v>32</v>
      </c>
      <c r="F165" s="153" t="s">
        <v>4776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65" s="13" customFormat="1" ht="20.399999999999999">
      <c r="B166" s="157"/>
      <c r="D166" s="151" t="s">
        <v>189</v>
      </c>
      <c r="E166" s="158" t="s">
        <v>32</v>
      </c>
      <c r="F166" s="159" t="s">
        <v>4791</v>
      </c>
      <c r="H166" s="160">
        <v>285.76</v>
      </c>
      <c r="I166" s="161"/>
      <c r="L166" s="157"/>
      <c r="M166" s="162"/>
      <c r="T166" s="163"/>
      <c r="AT166" s="158" t="s">
        <v>189</v>
      </c>
      <c r="AU166" s="158" t="s">
        <v>88</v>
      </c>
      <c r="AV166" s="13" t="s">
        <v>88</v>
      </c>
      <c r="AW166" s="13" t="s">
        <v>41</v>
      </c>
      <c r="AX166" s="13" t="s">
        <v>79</v>
      </c>
      <c r="AY166" s="158" t="s">
        <v>178</v>
      </c>
    </row>
    <row r="167" spans="2:65" s="14" customFormat="1" ht="10.199999999999999">
      <c r="B167" s="164"/>
      <c r="D167" s="151" t="s">
        <v>189</v>
      </c>
      <c r="E167" s="165" t="s">
        <v>32</v>
      </c>
      <c r="F167" s="166" t="s">
        <v>192</v>
      </c>
      <c r="H167" s="167">
        <v>317.95999999999998</v>
      </c>
      <c r="I167" s="168"/>
      <c r="L167" s="164"/>
      <c r="M167" s="169"/>
      <c r="T167" s="170"/>
      <c r="AT167" s="165" t="s">
        <v>189</v>
      </c>
      <c r="AU167" s="165" t="s">
        <v>88</v>
      </c>
      <c r="AV167" s="14" t="s">
        <v>185</v>
      </c>
      <c r="AW167" s="14" t="s">
        <v>41</v>
      </c>
      <c r="AX167" s="14" t="s">
        <v>86</v>
      </c>
      <c r="AY167" s="165" t="s">
        <v>178</v>
      </c>
    </row>
    <row r="168" spans="2:65" s="1" customFormat="1" ht="90" customHeight="1">
      <c r="B168" s="34"/>
      <c r="C168" s="133" t="s">
        <v>241</v>
      </c>
      <c r="D168" s="133" t="s">
        <v>180</v>
      </c>
      <c r="E168" s="134" t="s">
        <v>1996</v>
      </c>
      <c r="F168" s="135" t="s">
        <v>1997</v>
      </c>
      <c r="G168" s="136" t="s">
        <v>202</v>
      </c>
      <c r="H168" s="137">
        <v>31.1</v>
      </c>
      <c r="I168" s="138"/>
      <c r="J168" s="139">
        <f>ROUND(I168*H168,2)</f>
        <v>0</v>
      </c>
      <c r="K168" s="135" t="s">
        <v>184</v>
      </c>
      <c r="L168" s="34"/>
      <c r="M168" s="140" t="s">
        <v>32</v>
      </c>
      <c r="N168" s="141" t="s">
        <v>50</v>
      </c>
      <c r="P168" s="142">
        <f>O168*H168</f>
        <v>0</v>
      </c>
      <c r="Q168" s="142">
        <v>8.6800000000000002E-3</v>
      </c>
      <c r="R168" s="142">
        <f>Q168*H168</f>
        <v>0.26994800000000002</v>
      </c>
      <c r="S168" s="142">
        <v>0</v>
      </c>
      <c r="T168" s="143">
        <f>S168*H168</f>
        <v>0</v>
      </c>
      <c r="AR168" s="144" t="s">
        <v>185</v>
      </c>
      <c r="AT168" s="144" t="s">
        <v>180</v>
      </c>
      <c r="AU168" s="144" t="s">
        <v>88</v>
      </c>
      <c r="AY168" s="18" t="s">
        <v>178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86</v>
      </c>
      <c r="BK168" s="145">
        <f>ROUND(I168*H168,2)</f>
        <v>0</v>
      </c>
      <c r="BL168" s="18" t="s">
        <v>185</v>
      </c>
      <c r="BM168" s="144" t="s">
        <v>4792</v>
      </c>
    </row>
    <row r="169" spans="2:65" s="1" customFormat="1" ht="10.199999999999999">
      <c r="B169" s="34"/>
      <c r="D169" s="146" t="s">
        <v>187</v>
      </c>
      <c r="F169" s="147" t="s">
        <v>1999</v>
      </c>
      <c r="I169" s="148"/>
      <c r="L169" s="34"/>
      <c r="M169" s="149"/>
      <c r="T169" s="55"/>
      <c r="AT169" s="18" t="s">
        <v>187</v>
      </c>
      <c r="AU169" s="18" t="s">
        <v>88</v>
      </c>
    </row>
    <row r="170" spans="2:65" s="12" customFormat="1" ht="10.199999999999999">
      <c r="B170" s="150"/>
      <c r="D170" s="151" t="s">
        <v>189</v>
      </c>
      <c r="E170" s="152" t="s">
        <v>32</v>
      </c>
      <c r="F170" s="153" t="s">
        <v>4775</v>
      </c>
      <c r="H170" s="152" t="s">
        <v>32</v>
      </c>
      <c r="I170" s="154"/>
      <c r="L170" s="150"/>
      <c r="M170" s="155"/>
      <c r="T170" s="156"/>
      <c r="AT170" s="152" t="s">
        <v>189</v>
      </c>
      <c r="AU170" s="152" t="s">
        <v>88</v>
      </c>
      <c r="AV170" s="12" t="s">
        <v>86</v>
      </c>
      <c r="AW170" s="12" t="s">
        <v>41</v>
      </c>
      <c r="AX170" s="12" t="s">
        <v>79</v>
      </c>
      <c r="AY170" s="152" t="s">
        <v>178</v>
      </c>
    </row>
    <row r="171" spans="2:65" s="12" customFormat="1" ht="10.199999999999999">
      <c r="B171" s="150"/>
      <c r="D171" s="151" t="s">
        <v>189</v>
      </c>
      <c r="E171" s="152" t="s">
        <v>32</v>
      </c>
      <c r="F171" s="153" t="s">
        <v>206</v>
      </c>
      <c r="H171" s="152" t="s">
        <v>32</v>
      </c>
      <c r="I171" s="154"/>
      <c r="L171" s="150"/>
      <c r="M171" s="155"/>
      <c r="T171" s="156"/>
      <c r="AT171" s="152" t="s">
        <v>189</v>
      </c>
      <c r="AU171" s="152" t="s">
        <v>88</v>
      </c>
      <c r="AV171" s="12" t="s">
        <v>86</v>
      </c>
      <c r="AW171" s="12" t="s">
        <v>41</v>
      </c>
      <c r="AX171" s="12" t="s">
        <v>79</v>
      </c>
      <c r="AY171" s="152" t="s">
        <v>178</v>
      </c>
    </row>
    <row r="172" spans="2:65" s="13" customFormat="1" ht="10.199999999999999">
      <c r="B172" s="157"/>
      <c r="D172" s="151" t="s">
        <v>189</v>
      </c>
      <c r="E172" s="158" t="s">
        <v>32</v>
      </c>
      <c r="F172" s="159" t="s">
        <v>4793</v>
      </c>
      <c r="H172" s="160">
        <v>6.6</v>
      </c>
      <c r="I172" s="161"/>
      <c r="L172" s="157"/>
      <c r="M172" s="162"/>
      <c r="T172" s="163"/>
      <c r="AT172" s="158" t="s">
        <v>189</v>
      </c>
      <c r="AU172" s="158" t="s">
        <v>88</v>
      </c>
      <c r="AV172" s="13" t="s">
        <v>88</v>
      </c>
      <c r="AW172" s="13" t="s">
        <v>41</v>
      </c>
      <c r="AX172" s="13" t="s">
        <v>79</v>
      </c>
      <c r="AY172" s="158" t="s">
        <v>178</v>
      </c>
    </row>
    <row r="173" spans="2:65" s="12" customFormat="1" ht="10.199999999999999">
      <c r="B173" s="150"/>
      <c r="D173" s="151" t="s">
        <v>189</v>
      </c>
      <c r="E173" s="152" t="s">
        <v>32</v>
      </c>
      <c r="F173" s="153" t="s">
        <v>4794</v>
      </c>
      <c r="H173" s="152" t="s">
        <v>32</v>
      </c>
      <c r="I173" s="154"/>
      <c r="L173" s="150"/>
      <c r="M173" s="155"/>
      <c r="T173" s="156"/>
      <c r="AT173" s="152" t="s">
        <v>189</v>
      </c>
      <c r="AU173" s="152" t="s">
        <v>88</v>
      </c>
      <c r="AV173" s="12" t="s">
        <v>86</v>
      </c>
      <c r="AW173" s="12" t="s">
        <v>41</v>
      </c>
      <c r="AX173" s="12" t="s">
        <v>79</v>
      </c>
      <c r="AY173" s="152" t="s">
        <v>178</v>
      </c>
    </row>
    <row r="174" spans="2:65" s="13" customFormat="1" ht="10.199999999999999">
      <c r="B174" s="157"/>
      <c r="D174" s="151" t="s">
        <v>189</v>
      </c>
      <c r="E174" s="158" t="s">
        <v>32</v>
      </c>
      <c r="F174" s="159" t="s">
        <v>4795</v>
      </c>
      <c r="H174" s="160">
        <v>24.5</v>
      </c>
      <c r="I174" s="161"/>
      <c r="L174" s="157"/>
      <c r="M174" s="162"/>
      <c r="T174" s="163"/>
      <c r="AT174" s="158" t="s">
        <v>189</v>
      </c>
      <c r="AU174" s="158" t="s">
        <v>88</v>
      </c>
      <c r="AV174" s="13" t="s">
        <v>88</v>
      </c>
      <c r="AW174" s="13" t="s">
        <v>41</v>
      </c>
      <c r="AX174" s="13" t="s">
        <v>79</v>
      </c>
      <c r="AY174" s="158" t="s">
        <v>178</v>
      </c>
    </row>
    <row r="175" spans="2:65" s="14" customFormat="1" ht="10.199999999999999">
      <c r="B175" s="164"/>
      <c r="D175" s="151" t="s">
        <v>189</v>
      </c>
      <c r="E175" s="165" t="s">
        <v>32</v>
      </c>
      <c r="F175" s="166" t="s">
        <v>192</v>
      </c>
      <c r="H175" s="167">
        <v>31.1</v>
      </c>
      <c r="I175" s="168"/>
      <c r="L175" s="164"/>
      <c r="M175" s="169"/>
      <c r="T175" s="170"/>
      <c r="AT175" s="165" t="s">
        <v>189</v>
      </c>
      <c r="AU175" s="165" t="s">
        <v>88</v>
      </c>
      <c r="AV175" s="14" t="s">
        <v>185</v>
      </c>
      <c r="AW175" s="14" t="s">
        <v>41</v>
      </c>
      <c r="AX175" s="14" t="s">
        <v>86</v>
      </c>
      <c r="AY175" s="165" t="s">
        <v>178</v>
      </c>
    </row>
    <row r="176" spans="2:65" s="1" customFormat="1" ht="90" customHeight="1">
      <c r="B176" s="34"/>
      <c r="C176" s="133" t="s">
        <v>247</v>
      </c>
      <c r="D176" s="133" t="s">
        <v>180</v>
      </c>
      <c r="E176" s="134" t="s">
        <v>200</v>
      </c>
      <c r="F176" s="135" t="s">
        <v>201</v>
      </c>
      <c r="G176" s="136" t="s">
        <v>202</v>
      </c>
      <c r="H176" s="137">
        <v>36.200000000000003</v>
      </c>
      <c r="I176" s="138"/>
      <c r="J176" s="139">
        <f>ROUND(I176*H176,2)</f>
        <v>0</v>
      </c>
      <c r="K176" s="135" t="s">
        <v>184</v>
      </c>
      <c r="L176" s="34"/>
      <c r="M176" s="140" t="s">
        <v>32</v>
      </c>
      <c r="N176" s="141" t="s">
        <v>50</v>
      </c>
      <c r="P176" s="142">
        <f>O176*H176</f>
        <v>0</v>
      </c>
      <c r="Q176" s="142">
        <v>3.6900000000000002E-2</v>
      </c>
      <c r="R176" s="142">
        <f>Q176*H176</f>
        <v>1.3357800000000002</v>
      </c>
      <c r="S176" s="142">
        <v>0</v>
      </c>
      <c r="T176" s="143">
        <f>S176*H176</f>
        <v>0</v>
      </c>
      <c r="AR176" s="144" t="s">
        <v>185</v>
      </c>
      <c r="AT176" s="144" t="s">
        <v>180</v>
      </c>
      <c r="AU176" s="144" t="s">
        <v>88</v>
      </c>
      <c r="AY176" s="18" t="s">
        <v>178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86</v>
      </c>
      <c r="BK176" s="145">
        <f>ROUND(I176*H176,2)</f>
        <v>0</v>
      </c>
      <c r="BL176" s="18" t="s">
        <v>185</v>
      </c>
      <c r="BM176" s="144" t="s">
        <v>4796</v>
      </c>
    </row>
    <row r="177" spans="2:65" s="1" customFormat="1" ht="10.199999999999999">
      <c r="B177" s="34"/>
      <c r="D177" s="146" t="s">
        <v>187</v>
      </c>
      <c r="F177" s="147" t="s">
        <v>204</v>
      </c>
      <c r="I177" s="148"/>
      <c r="L177" s="34"/>
      <c r="M177" s="149"/>
      <c r="T177" s="55"/>
      <c r="AT177" s="18" t="s">
        <v>187</v>
      </c>
      <c r="AU177" s="18" t="s">
        <v>88</v>
      </c>
    </row>
    <row r="178" spans="2:65" s="12" customFormat="1" ht="10.199999999999999">
      <c r="B178" s="150"/>
      <c r="D178" s="151" t="s">
        <v>189</v>
      </c>
      <c r="E178" s="152" t="s">
        <v>32</v>
      </c>
      <c r="F178" s="153" t="s">
        <v>4775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2" customFormat="1" ht="10.199999999999999">
      <c r="B179" s="150"/>
      <c r="D179" s="151" t="s">
        <v>189</v>
      </c>
      <c r="E179" s="152" t="s">
        <v>32</v>
      </c>
      <c r="F179" s="153" t="s">
        <v>206</v>
      </c>
      <c r="H179" s="152" t="s">
        <v>32</v>
      </c>
      <c r="I179" s="154"/>
      <c r="L179" s="150"/>
      <c r="M179" s="155"/>
      <c r="T179" s="156"/>
      <c r="AT179" s="152" t="s">
        <v>189</v>
      </c>
      <c r="AU179" s="152" t="s">
        <v>88</v>
      </c>
      <c r="AV179" s="12" t="s">
        <v>86</v>
      </c>
      <c r="AW179" s="12" t="s">
        <v>41</v>
      </c>
      <c r="AX179" s="12" t="s">
        <v>79</v>
      </c>
      <c r="AY179" s="152" t="s">
        <v>178</v>
      </c>
    </row>
    <row r="180" spans="2:65" s="13" customFormat="1" ht="10.199999999999999">
      <c r="B180" s="157"/>
      <c r="D180" s="151" t="s">
        <v>189</v>
      </c>
      <c r="E180" s="158" t="s">
        <v>32</v>
      </c>
      <c r="F180" s="159" t="s">
        <v>4797</v>
      </c>
      <c r="H180" s="160">
        <v>2.2000000000000002</v>
      </c>
      <c r="I180" s="161"/>
      <c r="L180" s="157"/>
      <c r="M180" s="162"/>
      <c r="T180" s="163"/>
      <c r="AT180" s="158" t="s">
        <v>189</v>
      </c>
      <c r="AU180" s="158" t="s">
        <v>88</v>
      </c>
      <c r="AV180" s="13" t="s">
        <v>88</v>
      </c>
      <c r="AW180" s="13" t="s">
        <v>41</v>
      </c>
      <c r="AX180" s="13" t="s">
        <v>79</v>
      </c>
      <c r="AY180" s="158" t="s">
        <v>178</v>
      </c>
    </row>
    <row r="181" spans="2:65" s="12" customFormat="1" ht="10.199999999999999">
      <c r="B181" s="150"/>
      <c r="D181" s="151" t="s">
        <v>189</v>
      </c>
      <c r="E181" s="152" t="s">
        <v>32</v>
      </c>
      <c r="F181" s="153" t="s">
        <v>4798</v>
      </c>
      <c r="H181" s="152" t="s">
        <v>32</v>
      </c>
      <c r="I181" s="154"/>
      <c r="L181" s="150"/>
      <c r="M181" s="155"/>
      <c r="T181" s="156"/>
      <c r="AT181" s="152" t="s">
        <v>189</v>
      </c>
      <c r="AU181" s="152" t="s">
        <v>88</v>
      </c>
      <c r="AV181" s="12" t="s">
        <v>86</v>
      </c>
      <c r="AW181" s="12" t="s">
        <v>41</v>
      </c>
      <c r="AX181" s="12" t="s">
        <v>79</v>
      </c>
      <c r="AY181" s="152" t="s">
        <v>178</v>
      </c>
    </row>
    <row r="182" spans="2:65" s="13" customFormat="1" ht="10.199999999999999">
      <c r="B182" s="157"/>
      <c r="D182" s="151" t="s">
        <v>189</v>
      </c>
      <c r="E182" s="158" t="s">
        <v>32</v>
      </c>
      <c r="F182" s="159" t="s">
        <v>4799</v>
      </c>
      <c r="H182" s="160">
        <v>34</v>
      </c>
      <c r="I182" s="161"/>
      <c r="L182" s="157"/>
      <c r="M182" s="162"/>
      <c r="T182" s="163"/>
      <c r="AT182" s="158" t="s">
        <v>189</v>
      </c>
      <c r="AU182" s="158" t="s">
        <v>88</v>
      </c>
      <c r="AV182" s="13" t="s">
        <v>88</v>
      </c>
      <c r="AW182" s="13" t="s">
        <v>41</v>
      </c>
      <c r="AX182" s="13" t="s">
        <v>79</v>
      </c>
      <c r="AY182" s="158" t="s">
        <v>178</v>
      </c>
    </row>
    <row r="183" spans="2:65" s="14" customFormat="1" ht="10.199999999999999">
      <c r="B183" s="164"/>
      <c r="D183" s="151" t="s">
        <v>189</v>
      </c>
      <c r="E183" s="165" t="s">
        <v>32</v>
      </c>
      <c r="F183" s="166" t="s">
        <v>192</v>
      </c>
      <c r="H183" s="167">
        <v>36.200000000000003</v>
      </c>
      <c r="I183" s="168"/>
      <c r="L183" s="164"/>
      <c r="M183" s="169"/>
      <c r="T183" s="170"/>
      <c r="AT183" s="165" t="s">
        <v>189</v>
      </c>
      <c r="AU183" s="165" t="s">
        <v>88</v>
      </c>
      <c r="AV183" s="14" t="s">
        <v>185</v>
      </c>
      <c r="AW183" s="14" t="s">
        <v>41</v>
      </c>
      <c r="AX183" s="14" t="s">
        <v>86</v>
      </c>
      <c r="AY183" s="165" t="s">
        <v>178</v>
      </c>
    </row>
    <row r="184" spans="2:65" s="1" customFormat="1" ht="90" customHeight="1">
      <c r="B184" s="34"/>
      <c r="C184" s="133" t="s">
        <v>255</v>
      </c>
      <c r="D184" s="133" t="s">
        <v>180</v>
      </c>
      <c r="E184" s="134" t="s">
        <v>937</v>
      </c>
      <c r="F184" s="135" t="s">
        <v>938</v>
      </c>
      <c r="G184" s="136" t="s">
        <v>202</v>
      </c>
      <c r="H184" s="137">
        <v>2.2000000000000002</v>
      </c>
      <c r="I184" s="138"/>
      <c r="J184" s="139">
        <f>ROUND(I184*H184,2)</f>
        <v>0</v>
      </c>
      <c r="K184" s="135" t="s">
        <v>184</v>
      </c>
      <c r="L184" s="34"/>
      <c r="M184" s="140" t="s">
        <v>32</v>
      </c>
      <c r="N184" s="141" t="s">
        <v>50</v>
      </c>
      <c r="P184" s="142">
        <f>O184*H184</f>
        <v>0</v>
      </c>
      <c r="Q184" s="142">
        <v>8.6800000000000002E-3</v>
      </c>
      <c r="R184" s="142">
        <f>Q184*H184</f>
        <v>1.9096000000000002E-2</v>
      </c>
      <c r="S184" s="142">
        <v>0</v>
      </c>
      <c r="T184" s="143">
        <f>S184*H184</f>
        <v>0</v>
      </c>
      <c r="AR184" s="144" t="s">
        <v>185</v>
      </c>
      <c r="AT184" s="144" t="s">
        <v>180</v>
      </c>
      <c r="AU184" s="144" t="s">
        <v>88</v>
      </c>
      <c r="AY184" s="18" t="s">
        <v>178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86</v>
      </c>
      <c r="BK184" s="145">
        <f>ROUND(I184*H184,2)</f>
        <v>0</v>
      </c>
      <c r="BL184" s="18" t="s">
        <v>185</v>
      </c>
      <c r="BM184" s="144" t="s">
        <v>4800</v>
      </c>
    </row>
    <row r="185" spans="2:65" s="1" customFormat="1" ht="10.199999999999999">
      <c r="B185" s="34"/>
      <c r="D185" s="146" t="s">
        <v>187</v>
      </c>
      <c r="F185" s="147" t="s">
        <v>940</v>
      </c>
      <c r="I185" s="148"/>
      <c r="L185" s="34"/>
      <c r="M185" s="149"/>
      <c r="T185" s="55"/>
      <c r="AT185" s="18" t="s">
        <v>187</v>
      </c>
      <c r="AU185" s="18" t="s">
        <v>88</v>
      </c>
    </row>
    <row r="186" spans="2:65" s="12" customFormat="1" ht="10.199999999999999">
      <c r="B186" s="150"/>
      <c r="D186" s="151" t="s">
        <v>189</v>
      </c>
      <c r="E186" s="152" t="s">
        <v>32</v>
      </c>
      <c r="F186" s="153" t="s">
        <v>4775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2" customFormat="1" ht="10.199999999999999">
      <c r="B187" s="150"/>
      <c r="D187" s="151" t="s">
        <v>189</v>
      </c>
      <c r="E187" s="152" t="s">
        <v>32</v>
      </c>
      <c r="F187" s="153" t="s">
        <v>206</v>
      </c>
      <c r="H187" s="152" t="s">
        <v>32</v>
      </c>
      <c r="I187" s="154"/>
      <c r="L187" s="150"/>
      <c r="M187" s="155"/>
      <c r="T187" s="156"/>
      <c r="AT187" s="152" t="s">
        <v>189</v>
      </c>
      <c r="AU187" s="152" t="s">
        <v>88</v>
      </c>
      <c r="AV187" s="12" t="s">
        <v>86</v>
      </c>
      <c r="AW187" s="12" t="s">
        <v>41</v>
      </c>
      <c r="AX187" s="12" t="s">
        <v>79</v>
      </c>
      <c r="AY187" s="152" t="s">
        <v>178</v>
      </c>
    </row>
    <row r="188" spans="2:65" s="13" customFormat="1" ht="10.199999999999999">
      <c r="B188" s="157"/>
      <c r="D188" s="151" t="s">
        <v>189</v>
      </c>
      <c r="E188" s="158" t="s">
        <v>32</v>
      </c>
      <c r="F188" s="159" t="s">
        <v>4801</v>
      </c>
      <c r="H188" s="160">
        <v>2.2000000000000002</v>
      </c>
      <c r="I188" s="161"/>
      <c r="L188" s="157"/>
      <c r="M188" s="162"/>
      <c r="T188" s="163"/>
      <c r="AT188" s="158" t="s">
        <v>189</v>
      </c>
      <c r="AU188" s="158" t="s">
        <v>88</v>
      </c>
      <c r="AV188" s="13" t="s">
        <v>88</v>
      </c>
      <c r="AW188" s="13" t="s">
        <v>41</v>
      </c>
      <c r="AX188" s="13" t="s">
        <v>79</v>
      </c>
      <c r="AY188" s="158" t="s">
        <v>178</v>
      </c>
    </row>
    <row r="189" spans="2:65" s="14" customFormat="1" ht="10.199999999999999">
      <c r="B189" s="164"/>
      <c r="D189" s="151" t="s">
        <v>189</v>
      </c>
      <c r="E189" s="165" t="s">
        <v>32</v>
      </c>
      <c r="F189" s="166" t="s">
        <v>192</v>
      </c>
      <c r="H189" s="167">
        <v>2.2000000000000002</v>
      </c>
      <c r="I189" s="168"/>
      <c r="L189" s="164"/>
      <c r="M189" s="169"/>
      <c r="T189" s="170"/>
      <c r="AT189" s="165" t="s">
        <v>189</v>
      </c>
      <c r="AU189" s="165" t="s">
        <v>88</v>
      </c>
      <c r="AV189" s="14" t="s">
        <v>185</v>
      </c>
      <c r="AW189" s="14" t="s">
        <v>41</v>
      </c>
      <c r="AX189" s="14" t="s">
        <v>86</v>
      </c>
      <c r="AY189" s="165" t="s">
        <v>178</v>
      </c>
    </row>
    <row r="190" spans="2:65" s="1" customFormat="1" ht="90" customHeight="1">
      <c r="B190" s="34"/>
      <c r="C190" s="133" t="s">
        <v>261</v>
      </c>
      <c r="D190" s="133" t="s">
        <v>180</v>
      </c>
      <c r="E190" s="134" t="s">
        <v>211</v>
      </c>
      <c r="F190" s="135" t="s">
        <v>212</v>
      </c>
      <c r="G190" s="136" t="s">
        <v>202</v>
      </c>
      <c r="H190" s="137">
        <v>3.3</v>
      </c>
      <c r="I190" s="138"/>
      <c r="J190" s="139">
        <f>ROUND(I190*H190,2)</f>
        <v>0</v>
      </c>
      <c r="K190" s="135" t="s">
        <v>184</v>
      </c>
      <c r="L190" s="34"/>
      <c r="M190" s="140" t="s">
        <v>32</v>
      </c>
      <c r="N190" s="141" t="s">
        <v>50</v>
      </c>
      <c r="P190" s="142">
        <f>O190*H190</f>
        <v>0</v>
      </c>
      <c r="Q190" s="142">
        <v>3.6900000000000002E-2</v>
      </c>
      <c r="R190" s="142">
        <f>Q190*H190</f>
        <v>0.12177</v>
      </c>
      <c r="S190" s="142">
        <v>0</v>
      </c>
      <c r="T190" s="143">
        <f>S190*H190</f>
        <v>0</v>
      </c>
      <c r="AR190" s="144" t="s">
        <v>185</v>
      </c>
      <c r="AT190" s="144" t="s">
        <v>180</v>
      </c>
      <c r="AU190" s="144" t="s">
        <v>88</v>
      </c>
      <c r="AY190" s="18" t="s">
        <v>178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86</v>
      </c>
      <c r="BK190" s="145">
        <f>ROUND(I190*H190,2)</f>
        <v>0</v>
      </c>
      <c r="BL190" s="18" t="s">
        <v>185</v>
      </c>
      <c r="BM190" s="144" t="s">
        <v>4802</v>
      </c>
    </row>
    <row r="191" spans="2:65" s="1" customFormat="1" ht="10.199999999999999">
      <c r="B191" s="34"/>
      <c r="D191" s="146" t="s">
        <v>187</v>
      </c>
      <c r="F191" s="147" t="s">
        <v>214</v>
      </c>
      <c r="I191" s="148"/>
      <c r="L191" s="34"/>
      <c r="M191" s="149"/>
      <c r="T191" s="55"/>
      <c r="AT191" s="18" t="s">
        <v>187</v>
      </c>
      <c r="AU191" s="18" t="s">
        <v>88</v>
      </c>
    </row>
    <row r="192" spans="2:65" s="12" customFormat="1" ht="10.199999999999999">
      <c r="B192" s="150"/>
      <c r="D192" s="151" t="s">
        <v>189</v>
      </c>
      <c r="E192" s="152" t="s">
        <v>32</v>
      </c>
      <c r="F192" s="153" t="s">
        <v>4775</v>
      </c>
      <c r="H192" s="152" t="s">
        <v>32</v>
      </c>
      <c r="I192" s="154"/>
      <c r="L192" s="150"/>
      <c r="M192" s="155"/>
      <c r="T192" s="156"/>
      <c r="AT192" s="152" t="s">
        <v>189</v>
      </c>
      <c r="AU192" s="152" t="s">
        <v>88</v>
      </c>
      <c r="AV192" s="12" t="s">
        <v>86</v>
      </c>
      <c r="AW192" s="12" t="s">
        <v>41</v>
      </c>
      <c r="AX192" s="12" t="s">
        <v>79</v>
      </c>
      <c r="AY192" s="152" t="s">
        <v>178</v>
      </c>
    </row>
    <row r="193" spans="2:65" s="12" customFormat="1" ht="10.199999999999999">
      <c r="B193" s="150"/>
      <c r="D193" s="151" t="s">
        <v>189</v>
      </c>
      <c r="E193" s="152" t="s">
        <v>32</v>
      </c>
      <c r="F193" s="153" t="s">
        <v>206</v>
      </c>
      <c r="H193" s="152" t="s">
        <v>32</v>
      </c>
      <c r="I193" s="154"/>
      <c r="L193" s="150"/>
      <c r="M193" s="155"/>
      <c r="T193" s="156"/>
      <c r="AT193" s="152" t="s">
        <v>189</v>
      </c>
      <c r="AU193" s="152" t="s">
        <v>88</v>
      </c>
      <c r="AV193" s="12" t="s">
        <v>86</v>
      </c>
      <c r="AW193" s="12" t="s">
        <v>41</v>
      </c>
      <c r="AX193" s="12" t="s">
        <v>79</v>
      </c>
      <c r="AY193" s="152" t="s">
        <v>178</v>
      </c>
    </row>
    <row r="194" spans="2:65" s="13" customFormat="1" ht="10.199999999999999">
      <c r="B194" s="157"/>
      <c r="D194" s="151" t="s">
        <v>189</v>
      </c>
      <c r="E194" s="158" t="s">
        <v>32</v>
      </c>
      <c r="F194" s="159" t="s">
        <v>4803</v>
      </c>
      <c r="H194" s="160">
        <v>3.3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79</v>
      </c>
      <c r="AY194" s="158" t="s">
        <v>178</v>
      </c>
    </row>
    <row r="195" spans="2:65" s="14" customFormat="1" ht="10.199999999999999">
      <c r="B195" s="164"/>
      <c r="D195" s="151" t="s">
        <v>189</v>
      </c>
      <c r="E195" s="165" t="s">
        <v>32</v>
      </c>
      <c r="F195" s="166" t="s">
        <v>192</v>
      </c>
      <c r="H195" s="167">
        <v>3.3</v>
      </c>
      <c r="I195" s="168"/>
      <c r="L195" s="164"/>
      <c r="M195" s="169"/>
      <c r="T195" s="170"/>
      <c r="AT195" s="165" t="s">
        <v>189</v>
      </c>
      <c r="AU195" s="165" t="s">
        <v>88</v>
      </c>
      <c r="AV195" s="14" t="s">
        <v>185</v>
      </c>
      <c r="AW195" s="14" t="s">
        <v>41</v>
      </c>
      <c r="AX195" s="14" t="s">
        <v>86</v>
      </c>
      <c r="AY195" s="165" t="s">
        <v>178</v>
      </c>
    </row>
    <row r="196" spans="2:65" s="1" customFormat="1" ht="37.799999999999997" customHeight="1">
      <c r="B196" s="34"/>
      <c r="C196" s="133" t="s">
        <v>268</v>
      </c>
      <c r="D196" s="133" t="s">
        <v>180</v>
      </c>
      <c r="E196" s="134" t="s">
        <v>217</v>
      </c>
      <c r="F196" s="135" t="s">
        <v>218</v>
      </c>
      <c r="G196" s="136" t="s">
        <v>219</v>
      </c>
      <c r="H196" s="137">
        <v>7</v>
      </c>
      <c r="I196" s="138"/>
      <c r="J196" s="139">
        <f>ROUND(I196*H196,2)</f>
        <v>0</v>
      </c>
      <c r="K196" s="135" t="s">
        <v>184</v>
      </c>
      <c r="L196" s="34"/>
      <c r="M196" s="140" t="s">
        <v>32</v>
      </c>
      <c r="N196" s="141" t="s">
        <v>50</v>
      </c>
      <c r="P196" s="142">
        <f>O196*H196</f>
        <v>0</v>
      </c>
      <c r="Q196" s="142">
        <v>6.4999999999999997E-4</v>
      </c>
      <c r="R196" s="142">
        <f>Q196*H196</f>
        <v>4.5500000000000002E-3</v>
      </c>
      <c r="S196" s="142">
        <v>0</v>
      </c>
      <c r="T196" s="143">
        <f>S196*H196</f>
        <v>0</v>
      </c>
      <c r="AR196" s="144" t="s">
        <v>185</v>
      </c>
      <c r="AT196" s="144" t="s">
        <v>180</v>
      </c>
      <c r="AU196" s="144" t="s">
        <v>88</v>
      </c>
      <c r="AY196" s="18" t="s">
        <v>178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86</v>
      </c>
      <c r="BK196" s="145">
        <f>ROUND(I196*H196,2)</f>
        <v>0</v>
      </c>
      <c r="BL196" s="18" t="s">
        <v>185</v>
      </c>
      <c r="BM196" s="144" t="s">
        <v>4804</v>
      </c>
    </row>
    <row r="197" spans="2:65" s="1" customFormat="1" ht="10.199999999999999">
      <c r="B197" s="34"/>
      <c r="D197" s="146" t="s">
        <v>187</v>
      </c>
      <c r="F197" s="147" t="s">
        <v>221</v>
      </c>
      <c r="I197" s="148"/>
      <c r="L197" s="34"/>
      <c r="M197" s="149"/>
      <c r="T197" s="55"/>
      <c r="AT197" s="18" t="s">
        <v>187</v>
      </c>
      <c r="AU197" s="18" t="s">
        <v>88</v>
      </c>
    </row>
    <row r="198" spans="2:65" s="12" customFormat="1" ht="10.199999999999999">
      <c r="B198" s="150"/>
      <c r="D198" s="151" t="s">
        <v>189</v>
      </c>
      <c r="E198" s="152" t="s">
        <v>32</v>
      </c>
      <c r="F198" s="153" t="s">
        <v>4774</v>
      </c>
      <c r="H198" s="152" t="s">
        <v>32</v>
      </c>
      <c r="I198" s="154"/>
      <c r="L198" s="150"/>
      <c r="M198" s="155"/>
      <c r="T198" s="156"/>
      <c r="AT198" s="152" t="s">
        <v>189</v>
      </c>
      <c r="AU198" s="152" t="s">
        <v>88</v>
      </c>
      <c r="AV198" s="12" t="s">
        <v>86</v>
      </c>
      <c r="AW198" s="12" t="s">
        <v>41</v>
      </c>
      <c r="AX198" s="12" t="s">
        <v>79</v>
      </c>
      <c r="AY198" s="152" t="s">
        <v>178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2813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3" customFormat="1" ht="10.199999999999999">
      <c r="B200" s="157"/>
      <c r="D200" s="151" t="s">
        <v>189</v>
      </c>
      <c r="E200" s="158" t="s">
        <v>32</v>
      </c>
      <c r="F200" s="159" t="s">
        <v>4805</v>
      </c>
      <c r="H200" s="160">
        <v>7</v>
      </c>
      <c r="I200" s="161"/>
      <c r="L200" s="157"/>
      <c r="M200" s="162"/>
      <c r="T200" s="163"/>
      <c r="AT200" s="158" t="s">
        <v>189</v>
      </c>
      <c r="AU200" s="158" t="s">
        <v>88</v>
      </c>
      <c r="AV200" s="13" t="s">
        <v>88</v>
      </c>
      <c r="AW200" s="13" t="s">
        <v>41</v>
      </c>
      <c r="AX200" s="13" t="s">
        <v>79</v>
      </c>
      <c r="AY200" s="158" t="s">
        <v>178</v>
      </c>
    </row>
    <row r="201" spans="2:65" s="14" customFormat="1" ht="10.199999999999999">
      <c r="B201" s="164"/>
      <c r="D201" s="151" t="s">
        <v>189</v>
      </c>
      <c r="E201" s="165" t="s">
        <v>32</v>
      </c>
      <c r="F201" s="166" t="s">
        <v>192</v>
      </c>
      <c r="H201" s="167">
        <v>7</v>
      </c>
      <c r="I201" s="168"/>
      <c r="L201" s="164"/>
      <c r="M201" s="169"/>
      <c r="T201" s="170"/>
      <c r="AT201" s="165" t="s">
        <v>189</v>
      </c>
      <c r="AU201" s="165" t="s">
        <v>88</v>
      </c>
      <c r="AV201" s="14" t="s">
        <v>185</v>
      </c>
      <c r="AW201" s="14" t="s">
        <v>41</v>
      </c>
      <c r="AX201" s="14" t="s">
        <v>86</v>
      </c>
      <c r="AY201" s="165" t="s">
        <v>178</v>
      </c>
    </row>
    <row r="202" spans="2:65" s="1" customFormat="1" ht="37.799999999999997" customHeight="1">
      <c r="B202" s="34"/>
      <c r="C202" s="133" t="s">
        <v>274</v>
      </c>
      <c r="D202" s="133" t="s">
        <v>180</v>
      </c>
      <c r="E202" s="134" t="s">
        <v>226</v>
      </c>
      <c r="F202" s="135" t="s">
        <v>227</v>
      </c>
      <c r="G202" s="136" t="s">
        <v>219</v>
      </c>
      <c r="H202" s="137">
        <v>7</v>
      </c>
      <c r="I202" s="138"/>
      <c r="J202" s="139">
        <f>ROUND(I202*H202,2)</f>
        <v>0</v>
      </c>
      <c r="K202" s="135" t="s">
        <v>184</v>
      </c>
      <c r="L202" s="34"/>
      <c r="M202" s="140" t="s">
        <v>32</v>
      </c>
      <c r="N202" s="141" t="s">
        <v>50</v>
      </c>
      <c r="P202" s="142">
        <f>O202*H202</f>
        <v>0</v>
      </c>
      <c r="Q202" s="142">
        <v>0</v>
      </c>
      <c r="R202" s="142">
        <f>Q202*H202</f>
        <v>0</v>
      </c>
      <c r="S202" s="142">
        <v>0</v>
      </c>
      <c r="T202" s="143">
        <f>S202*H202</f>
        <v>0</v>
      </c>
      <c r="AR202" s="144" t="s">
        <v>185</v>
      </c>
      <c r="AT202" s="144" t="s">
        <v>180</v>
      </c>
      <c r="AU202" s="144" t="s">
        <v>88</v>
      </c>
      <c r="AY202" s="18" t="s">
        <v>178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86</v>
      </c>
      <c r="BK202" s="145">
        <f>ROUND(I202*H202,2)</f>
        <v>0</v>
      </c>
      <c r="BL202" s="18" t="s">
        <v>185</v>
      </c>
      <c r="BM202" s="144" t="s">
        <v>4806</v>
      </c>
    </row>
    <row r="203" spans="2:65" s="1" customFormat="1" ht="10.199999999999999">
      <c r="B203" s="34"/>
      <c r="D203" s="146" t="s">
        <v>187</v>
      </c>
      <c r="F203" s="147" t="s">
        <v>229</v>
      </c>
      <c r="I203" s="148"/>
      <c r="L203" s="34"/>
      <c r="M203" s="149"/>
      <c r="T203" s="55"/>
      <c r="AT203" s="18" t="s">
        <v>187</v>
      </c>
      <c r="AU203" s="18" t="s">
        <v>88</v>
      </c>
    </row>
    <row r="204" spans="2:65" s="13" customFormat="1" ht="10.199999999999999">
      <c r="B204" s="157"/>
      <c r="D204" s="151" t="s">
        <v>189</v>
      </c>
      <c r="E204" s="158" t="s">
        <v>32</v>
      </c>
      <c r="F204" s="159" t="s">
        <v>3848</v>
      </c>
      <c r="H204" s="160">
        <v>7</v>
      </c>
      <c r="I204" s="161"/>
      <c r="L204" s="157"/>
      <c r="M204" s="162"/>
      <c r="T204" s="163"/>
      <c r="AT204" s="158" t="s">
        <v>189</v>
      </c>
      <c r="AU204" s="158" t="s">
        <v>88</v>
      </c>
      <c r="AV204" s="13" t="s">
        <v>88</v>
      </c>
      <c r="AW204" s="13" t="s">
        <v>41</v>
      </c>
      <c r="AX204" s="13" t="s">
        <v>86</v>
      </c>
      <c r="AY204" s="158" t="s">
        <v>178</v>
      </c>
    </row>
    <row r="205" spans="2:65" s="1" customFormat="1" ht="37.799999999999997" customHeight="1">
      <c r="B205" s="34"/>
      <c r="C205" s="133" t="s">
        <v>290</v>
      </c>
      <c r="D205" s="133" t="s">
        <v>180</v>
      </c>
      <c r="E205" s="134" t="s">
        <v>248</v>
      </c>
      <c r="F205" s="135" t="s">
        <v>249</v>
      </c>
      <c r="G205" s="136" t="s">
        <v>202</v>
      </c>
      <c r="H205" s="137">
        <v>380.2</v>
      </c>
      <c r="I205" s="138"/>
      <c r="J205" s="139">
        <f>ROUND(I205*H205,2)</f>
        <v>0</v>
      </c>
      <c r="K205" s="135" t="s">
        <v>184</v>
      </c>
      <c r="L205" s="34"/>
      <c r="M205" s="140" t="s">
        <v>32</v>
      </c>
      <c r="N205" s="141" t="s">
        <v>50</v>
      </c>
      <c r="P205" s="142">
        <f>O205*H205</f>
        <v>0</v>
      </c>
      <c r="Q205" s="142">
        <v>1.4999999999999999E-4</v>
      </c>
      <c r="R205" s="142">
        <f>Q205*H205</f>
        <v>5.702999999999999E-2</v>
      </c>
      <c r="S205" s="142">
        <v>0</v>
      </c>
      <c r="T205" s="143">
        <f>S205*H205</f>
        <v>0</v>
      </c>
      <c r="AR205" s="144" t="s">
        <v>185</v>
      </c>
      <c r="AT205" s="144" t="s">
        <v>180</v>
      </c>
      <c r="AU205" s="144" t="s">
        <v>88</v>
      </c>
      <c r="AY205" s="18" t="s">
        <v>178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86</v>
      </c>
      <c r="BK205" s="145">
        <f>ROUND(I205*H205,2)</f>
        <v>0</v>
      </c>
      <c r="BL205" s="18" t="s">
        <v>185</v>
      </c>
      <c r="BM205" s="144" t="s">
        <v>4807</v>
      </c>
    </row>
    <row r="206" spans="2:65" s="1" customFormat="1" ht="10.199999999999999">
      <c r="B206" s="34"/>
      <c r="D206" s="146" t="s">
        <v>187</v>
      </c>
      <c r="F206" s="147" t="s">
        <v>251</v>
      </c>
      <c r="I206" s="148"/>
      <c r="L206" s="34"/>
      <c r="M206" s="149"/>
      <c r="T206" s="55"/>
      <c r="AT206" s="18" t="s">
        <v>187</v>
      </c>
      <c r="AU206" s="18" t="s">
        <v>88</v>
      </c>
    </row>
    <row r="207" spans="2:65" s="12" customFormat="1" ht="10.199999999999999">
      <c r="B207" s="150"/>
      <c r="D207" s="151" t="s">
        <v>189</v>
      </c>
      <c r="E207" s="152" t="s">
        <v>32</v>
      </c>
      <c r="F207" s="153" t="s">
        <v>4774</v>
      </c>
      <c r="H207" s="152" t="s">
        <v>32</v>
      </c>
      <c r="I207" s="154"/>
      <c r="L207" s="150"/>
      <c r="M207" s="155"/>
      <c r="T207" s="156"/>
      <c r="AT207" s="152" t="s">
        <v>189</v>
      </c>
      <c r="AU207" s="152" t="s">
        <v>88</v>
      </c>
      <c r="AV207" s="12" t="s">
        <v>86</v>
      </c>
      <c r="AW207" s="12" t="s">
        <v>41</v>
      </c>
      <c r="AX207" s="12" t="s">
        <v>79</v>
      </c>
      <c r="AY207" s="152" t="s">
        <v>178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2813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3" customFormat="1" ht="20.399999999999999">
      <c r="B209" s="157"/>
      <c r="D209" s="151" t="s">
        <v>189</v>
      </c>
      <c r="E209" s="158" t="s">
        <v>32</v>
      </c>
      <c r="F209" s="159" t="s">
        <v>4808</v>
      </c>
      <c r="H209" s="160">
        <v>282.2</v>
      </c>
      <c r="I209" s="161"/>
      <c r="L209" s="157"/>
      <c r="M209" s="162"/>
      <c r="T209" s="163"/>
      <c r="AT209" s="158" t="s">
        <v>189</v>
      </c>
      <c r="AU209" s="158" t="s">
        <v>88</v>
      </c>
      <c r="AV209" s="13" t="s">
        <v>88</v>
      </c>
      <c r="AW209" s="13" t="s">
        <v>41</v>
      </c>
      <c r="AX209" s="13" t="s">
        <v>79</v>
      </c>
      <c r="AY209" s="158" t="s">
        <v>178</v>
      </c>
    </row>
    <row r="210" spans="2:65" s="13" customFormat="1" ht="10.199999999999999">
      <c r="B210" s="157"/>
      <c r="D210" s="151" t="s">
        <v>189</v>
      </c>
      <c r="E210" s="158" t="s">
        <v>32</v>
      </c>
      <c r="F210" s="159" t="s">
        <v>4809</v>
      </c>
      <c r="H210" s="160">
        <v>84</v>
      </c>
      <c r="I210" s="161"/>
      <c r="L210" s="157"/>
      <c r="M210" s="162"/>
      <c r="T210" s="163"/>
      <c r="AT210" s="158" t="s">
        <v>189</v>
      </c>
      <c r="AU210" s="158" t="s">
        <v>88</v>
      </c>
      <c r="AV210" s="13" t="s">
        <v>88</v>
      </c>
      <c r="AW210" s="13" t="s">
        <v>41</v>
      </c>
      <c r="AX210" s="13" t="s">
        <v>79</v>
      </c>
      <c r="AY210" s="158" t="s">
        <v>178</v>
      </c>
    </row>
    <row r="211" spans="2:65" s="13" customFormat="1" ht="10.199999999999999">
      <c r="B211" s="157"/>
      <c r="D211" s="151" t="s">
        <v>189</v>
      </c>
      <c r="E211" s="158" t="s">
        <v>32</v>
      </c>
      <c r="F211" s="159" t="s">
        <v>4810</v>
      </c>
      <c r="H211" s="160">
        <v>14</v>
      </c>
      <c r="I211" s="161"/>
      <c r="L211" s="157"/>
      <c r="M211" s="162"/>
      <c r="T211" s="163"/>
      <c r="AT211" s="158" t="s">
        <v>189</v>
      </c>
      <c r="AU211" s="158" t="s">
        <v>88</v>
      </c>
      <c r="AV211" s="13" t="s">
        <v>88</v>
      </c>
      <c r="AW211" s="13" t="s">
        <v>41</v>
      </c>
      <c r="AX211" s="13" t="s">
        <v>79</v>
      </c>
      <c r="AY211" s="158" t="s">
        <v>178</v>
      </c>
    </row>
    <row r="212" spans="2:65" s="14" customFormat="1" ht="10.199999999999999">
      <c r="B212" s="164"/>
      <c r="D212" s="151" t="s">
        <v>189</v>
      </c>
      <c r="E212" s="165" t="s">
        <v>32</v>
      </c>
      <c r="F212" s="166" t="s">
        <v>192</v>
      </c>
      <c r="H212" s="167">
        <v>380.2</v>
      </c>
      <c r="I212" s="168"/>
      <c r="L212" s="164"/>
      <c r="M212" s="169"/>
      <c r="T212" s="170"/>
      <c r="AT212" s="165" t="s">
        <v>189</v>
      </c>
      <c r="AU212" s="165" t="s">
        <v>88</v>
      </c>
      <c r="AV212" s="14" t="s">
        <v>185</v>
      </c>
      <c r="AW212" s="14" t="s">
        <v>41</v>
      </c>
      <c r="AX212" s="14" t="s">
        <v>86</v>
      </c>
      <c r="AY212" s="165" t="s">
        <v>178</v>
      </c>
    </row>
    <row r="213" spans="2:65" s="1" customFormat="1" ht="37.799999999999997" customHeight="1">
      <c r="B213" s="34"/>
      <c r="C213" s="133" t="s">
        <v>8</v>
      </c>
      <c r="D213" s="133" t="s">
        <v>180</v>
      </c>
      <c r="E213" s="134" t="s">
        <v>256</v>
      </c>
      <c r="F213" s="135" t="s">
        <v>257</v>
      </c>
      <c r="G213" s="136" t="s">
        <v>202</v>
      </c>
      <c r="H213" s="137">
        <v>380.2</v>
      </c>
      <c r="I213" s="138"/>
      <c r="J213" s="139">
        <f>ROUND(I213*H213,2)</f>
        <v>0</v>
      </c>
      <c r="K213" s="135" t="s">
        <v>184</v>
      </c>
      <c r="L213" s="34"/>
      <c r="M213" s="140" t="s">
        <v>32</v>
      </c>
      <c r="N213" s="141" t="s">
        <v>50</v>
      </c>
      <c r="P213" s="142">
        <f>O213*H213</f>
        <v>0</v>
      </c>
      <c r="Q213" s="142">
        <v>0</v>
      </c>
      <c r="R213" s="142">
        <f>Q213*H213</f>
        <v>0</v>
      </c>
      <c r="S213" s="142">
        <v>0</v>
      </c>
      <c r="T213" s="143">
        <f>S213*H213</f>
        <v>0</v>
      </c>
      <c r="AR213" s="144" t="s">
        <v>185</v>
      </c>
      <c r="AT213" s="144" t="s">
        <v>180</v>
      </c>
      <c r="AU213" s="144" t="s">
        <v>88</v>
      </c>
      <c r="AY213" s="18" t="s">
        <v>178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86</v>
      </c>
      <c r="BK213" s="145">
        <f>ROUND(I213*H213,2)</f>
        <v>0</v>
      </c>
      <c r="BL213" s="18" t="s">
        <v>185</v>
      </c>
      <c r="BM213" s="144" t="s">
        <v>4811</v>
      </c>
    </row>
    <row r="214" spans="2:65" s="1" customFormat="1" ht="10.199999999999999">
      <c r="B214" s="34"/>
      <c r="D214" s="146" t="s">
        <v>187</v>
      </c>
      <c r="F214" s="147" t="s">
        <v>259</v>
      </c>
      <c r="I214" s="148"/>
      <c r="L214" s="34"/>
      <c r="M214" s="149"/>
      <c r="T214" s="55"/>
      <c r="AT214" s="18" t="s">
        <v>187</v>
      </c>
      <c r="AU214" s="18" t="s">
        <v>88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4812</v>
      </c>
      <c r="H215" s="160">
        <v>380.2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86</v>
      </c>
      <c r="AY215" s="158" t="s">
        <v>178</v>
      </c>
    </row>
    <row r="216" spans="2:65" s="1" customFormat="1" ht="24.15" customHeight="1">
      <c r="B216" s="34"/>
      <c r="C216" s="133" t="s">
        <v>310</v>
      </c>
      <c r="D216" s="133" t="s">
        <v>180</v>
      </c>
      <c r="E216" s="134" t="s">
        <v>262</v>
      </c>
      <c r="F216" s="135" t="s">
        <v>263</v>
      </c>
      <c r="G216" s="136" t="s">
        <v>202</v>
      </c>
      <c r="H216" s="137">
        <v>86.1</v>
      </c>
      <c r="I216" s="138"/>
      <c r="J216" s="139">
        <f>ROUND(I216*H216,2)</f>
        <v>0</v>
      </c>
      <c r="K216" s="135" t="s">
        <v>184</v>
      </c>
      <c r="L216" s="34"/>
      <c r="M216" s="140" t="s">
        <v>32</v>
      </c>
      <c r="N216" s="141" t="s">
        <v>50</v>
      </c>
      <c r="P216" s="142">
        <f>O216*H216</f>
        <v>0</v>
      </c>
      <c r="Q216" s="142">
        <v>4.6999999999999999E-4</v>
      </c>
      <c r="R216" s="142">
        <f>Q216*H216</f>
        <v>4.0466999999999996E-2</v>
      </c>
      <c r="S216" s="142">
        <v>0</v>
      </c>
      <c r="T216" s="143">
        <f>S216*H216</f>
        <v>0</v>
      </c>
      <c r="AR216" s="144" t="s">
        <v>185</v>
      </c>
      <c r="AT216" s="144" t="s">
        <v>180</v>
      </c>
      <c r="AU216" s="144" t="s">
        <v>88</v>
      </c>
      <c r="AY216" s="18" t="s">
        <v>178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86</v>
      </c>
      <c r="BK216" s="145">
        <f>ROUND(I216*H216,2)</f>
        <v>0</v>
      </c>
      <c r="BL216" s="18" t="s">
        <v>185</v>
      </c>
      <c r="BM216" s="144" t="s">
        <v>4813</v>
      </c>
    </row>
    <row r="217" spans="2:65" s="1" customFormat="1" ht="10.199999999999999">
      <c r="B217" s="34"/>
      <c r="D217" s="146" t="s">
        <v>187</v>
      </c>
      <c r="F217" s="147" t="s">
        <v>265</v>
      </c>
      <c r="I217" s="148"/>
      <c r="L217" s="34"/>
      <c r="M217" s="149"/>
      <c r="T217" s="55"/>
      <c r="AT217" s="18" t="s">
        <v>187</v>
      </c>
      <c r="AU217" s="18" t="s">
        <v>88</v>
      </c>
    </row>
    <row r="218" spans="2:65" s="12" customFormat="1" ht="10.199999999999999">
      <c r="B218" s="150"/>
      <c r="D218" s="151" t="s">
        <v>189</v>
      </c>
      <c r="E218" s="152" t="s">
        <v>32</v>
      </c>
      <c r="F218" s="153" t="s">
        <v>4774</v>
      </c>
      <c r="H218" s="152" t="s">
        <v>32</v>
      </c>
      <c r="I218" s="154"/>
      <c r="L218" s="150"/>
      <c r="M218" s="155"/>
      <c r="T218" s="156"/>
      <c r="AT218" s="152" t="s">
        <v>189</v>
      </c>
      <c r="AU218" s="152" t="s">
        <v>88</v>
      </c>
      <c r="AV218" s="12" t="s">
        <v>86</v>
      </c>
      <c r="AW218" s="12" t="s">
        <v>41</v>
      </c>
      <c r="AX218" s="12" t="s">
        <v>79</v>
      </c>
      <c r="AY218" s="152" t="s">
        <v>178</v>
      </c>
    </row>
    <row r="219" spans="2:65" s="12" customFormat="1" ht="10.199999999999999">
      <c r="B219" s="150"/>
      <c r="D219" s="151" t="s">
        <v>189</v>
      </c>
      <c r="E219" s="152" t="s">
        <v>32</v>
      </c>
      <c r="F219" s="153" t="s">
        <v>2813</v>
      </c>
      <c r="H219" s="152" t="s">
        <v>32</v>
      </c>
      <c r="I219" s="154"/>
      <c r="L219" s="150"/>
      <c r="M219" s="155"/>
      <c r="T219" s="156"/>
      <c r="AT219" s="152" t="s">
        <v>189</v>
      </c>
      <c r="AU219" s="152" t="s">
        <v>88</v>
      </c>
      <c r="AV219" s="12" t="s">
        <v>86</v>
      </c>
      <c r="AW219" s="12" t="s">
        <v>41</v>
      </c>
      <c r="AX219" s="12" t="s">
        <v>79</v>
      </c>
      <c r="AY219" s="152" t="s">
        <v>178</v>
      </c>
    </row>
    <row r="220" spans="2:65" s="13" customFormat="1" ht="10.199999999999999">
      <c r="B220" s="157"/>
      <c r="D220" s="151" t="s">
        <v>189</v>
      </c>
      <c r="E220" s="158" t="s">
        <v>32</v>
      </c>
      <c r="F220" s="159" t="s">
        <v>4814</v>
      </c>
      <c r="H220" s="160">
        <v>38.5</v>
      </c>
      <c r="I220" s="161"/>
      <c r="L220" s="157"/>
      <c r="M220" s="162"/>
      <c r="T220" s="163"/>
      <c r="AT220" s="158" t="s">
        <v>189</v>
      </c>
      <c r="AU220" s="158" t="s">
        <v>88</v>
      </c>
      <c r="AV220" s="13" t="s">
        <v>88</v>
      </c>
      <c r="AW220" s="13" t="s">
        <v>41</v>
      </c>
      <c r="AX220" s="13" t="s">
        <v>79</v>
      </c>
      <c r="AY220" s="158" t="s">
        <v>178</v>
      </c>
    </row>
    <row r="221" spans="2:65" s="13" customFormat="1" ht="10.199999999999999">
      <c r="B221" s="157"/>
      <c r="D221" s="151" t="s">
        <v>189</v>
      </c>
      <c r="E221" s="158" t="s">
        <v>32</v>
      </c>
      <c r="F221" s="159" t="s">
        <v>4815</v>
      </c>
      <c r="H221" s="160">
        <v>40.799999999999997</v>
      </c>
      <c r="I221" s="161"/>
      <c r="L221" s="157"/>
      <c r="M221" s="162"/>
      <c r="T221" s="163"/>
      <c r="AT221" s="158" t="s">
        <v>189</v>
      </c>
      <c r="AU221" s="158" t="s">
        <v>88</v>
      </c>
      <c r="AV221" s="13" t="s">
        <v>88</v>
      </c>
      <c r="AW221" s="13" t="s">
        <v>41</v>
      </c>
      <c r="AX221" s="13" t="s">
        <v>79</v>
      </c>
      <c r="AY221" s="158" t="s">
        <v>178</v>
      </c>
    </row>
    <row r="222" spans="2:65" s="13" customFormat="1" ht="10.199999999999999">
      <c r="B222" s="157"/>
      <c r="D222" s="151" t="s">
        <v>189</v>
      </c>
      <c r="E222" s="158" t="s">
        <v>32</v>
      </c>
      <c r="F222" s="159" t="s">
        <v>4816</v>
      </c>
      <c r="H222" s="160">
        <v>6.8</v>
      </c>
      <c r="I222" s="161"/>
      <c r="L222" s="157"/>
      <c r="M222" s="162"/>
      <c r="T222" s="163"/>
      <c r="AT222" s="158" t="s">
        <v>189</v>
      </c>
      <c r="AU222" s="158" t="s">
        <v>88</v>
      </c>
      <c r="AV222" s="13" t="s">
        <v>88</v>
      </c>
      <c r="AW222" s="13" t="s">
        <v>41</v>
      </c>
      <c r="AX222" s="13" t="s">
        <v>79</v>
      </c>
      <c r="AY222" s="158" t="s">
        <v>178</v>
      </c>
    </row>
    <row r="223" spans="2:65" s="14" customFormat="1" ht="10.199999999999999">
      <c r="B223" s="164"/>
      <c r="D223" s="151" t="s">
        <v>189</v>
      </c>
      <c r="E223" s="165" t="s">
        <v>32</v>
      </c>
      <c r="F223" s="166" t="s">
        <v>192</v>
      </c>
      <c r="H223" s="167">
        <v>86.1</v>
      </c>
      <c r="I223" s="168"/>
      <c r="L223" s="164"/>
      <c r="M223" s="169"/>
      <c r="T223" s="170"/>
      <c r="AT223" s="165" t="s">
        <v>189</v>
      </c>
      <c r="AU223" s="165" t="s">
        <v>88</v>
      </c>
      <c r="AV223" s="14" t="s">
        <v>185</v>
      </c>
      <c r="AW223" s="14" t="s">
        <v>41</v>
      </c>
      <c r="AX223" s="14" t="s">
        <v>86</v>
      </c>
      <c r="AY223" s="165" t="s">
        <v>178</v>
      </c>
    </row>
    <row r="224" spans="2:65" s="1" customFormat="1" ht="24.15" customHeight="1">
      <c r="B224" s="34"/>
      <c r="C224" s="133" t="s">
        <v>317</v>
      </c>
      <c r="D224" s="133" t="s">
        <v>180</v>
      </c>
      <c r="E224" s="134" t="s">
        <v>269</v>
      </c>
      <c r="F224" s="135" t="s">
        <v>270</v>
      </c>
      <c r="G224" s="136" t="s">
        <v>202</v>
      </c>
      <c r="H224" s="137">
        <v>86.1</v>
      </c>
      <c r="I224" s="138"/>
      <c r="J224" s="139">
        <f>ROUND(I224*H224,2)</f>
        <v>0</v>
      </c>
      <c r="K224" s="135" t="s">
        <v>184</v>
      </c>
      <c r="L224" s="34"/>
      <c r="M224" s="140" t="s">
        <v>32</v>
      </c>
      <c r="N224" s="141" t="s">
        <v>50</v>
      </c>
      <c r="P224" s="142">
        <f>O224*H224</f>
        <v>0</v>
      </c>
      <c r="Q224" s="142">
        <v>0</v>
      </c>
      <c r="R224" s="142">
        <f>Q224*H224</f>
        <v>0</v>
      </c>
      <c r="S224" s="142">
        <v>0</v>
      </c>
      <c r="T224" s="143">
        <f>S224*H224</f>
        <v>0</v>
      </c>
      <c r="AR224" s="144" t="s">
        <v>185</v>
      </c>
      <c r="AT224" s="144" t="s">
        <v>180</v>
      </c>
      <c r="AU224" s="144" t="s">
        <v>88</v>
      </c>
      <c r="AY224" s="18" t="s">
        <v>178</v>
      </c>
      <c r="BE224" s="145">
        <f>IF(N224="základní",J224,0)</f>
        <v>0</v>
      </c>
      <c r="BF224" s="145">
        <f>IF(N224="snížená",J224,0)</f>
        <v>0</v>
      </c>
      <c r="BG224" s="145">
        <f>IF(N224="zákl. přenesená",J224,0)</f>
        <v>0</v>
      </c>
      <c r="BH224" s="145">
        <f>IF(N224="sníž. přenesená",J224,0)</f>
        <v>0</v>
      </c>
      <c r="BI224" s="145">
        <f>IF(N224="nulová",J224,0)</f>
        <v>0</v>
      </c>
      <c r="BJ224" s="18" t="s">
        <v>86</v>
      </c>
      <c r="BK224" s="145">
        <f>ROUND(I224*H224,2)</f>
        <v>0</v>
      </c>
      <c r="BL224" s="18" t="s">
        <v>185</v>
      </c>
      <c r="BM224" s="144" t="s">
        <v>4817</v>
      </c>
    </row>
    <row r="225" spans="2:65" s="1" customFormat="1" ht="10.199999999999999">
      <c r="B225" s="34"/>
      <c r="D225" s="146" t="s">
        <v>187</v>
      </c>
      <c r="F225" s="147" t="s">
        <v>272</v>
      </c>
      <c r="I225" s="148"/>
      <c r="L225" s="34"/>
      <c r="M225" s="149"/>
      <c r="T225" s="55"/>
      <c r="AT225" s="18" t="s">
        <v>187</v>
      </c>
      <c r="AU225" s="18" t="s">
        <v>88</v>
      </c>
    </row>
    <row r="226" spans="2:65" s="13" customFormat="1" ht="10.199999999999999">
      <c r="B226" s="157"/>
      <c r="D226" s="151" t="s">
        <v>189</v>
      </c>
      <c r="E226" s="158" t="s">
        <v>32</v>
      </c>
      <c r="F226" s="159" t="s">
        <v>4818</v>
      </c>
      <c r="H226" s="160">
        <v>86.1</v>
      </c>
      <c r="I226" s="161"/>
      <c r="L226" s="157"/>
      <c r="M226" s="162"/>
      <c r="T226" s="163"/>
      <c r="AT226" s="158" t="s">
        <v>189</v>
      </c>
      <c r="AU226" s="158" t="s">
        <v>88</v>
      </c>
      <c r="AV226" s="13" t="s">
        <v>88</v>
      </c>
      <c r="AW226" s="13" t="s">
        <v>41</v>
      </c>
      <c r="AX226" s="13" t="s">
        <v>86</v>
      </c>
      <c r="AY226" s="158" t="s">
        <v>178</v>
      </c>
    </row>
    <row r="227" spans="2:65" s="1" customFormat="1" ht="49.05" customHeight="1">
      <c r="B227" s="34"/>
      <c r="C227" s="133" t="s">
        <v>324</v>
      </c>
      <c r="D227" s="133" t="s">
        <v>180</v>
      </c>
      <c r="E227" s="134" t="s">
        <v>4819</v>
      </c>
      <c r="F227" s="135" t="s">
        <v>4820</v>
      </c>
      <c r="G227" s="136" t="s">
        <v>277</v>
      </c>
      <c r="H227" s="137">
        <v>19.367999999999999</v>
      </c>
      <c r="I227" s="138"/>
      <c r="J227" s="139">
        <f>ROUND(I227*H227,2)</f>
        <v>0</v>
      </c>
      <c r="K227" s="135" t="s">
        <v>184</v>
      </c>
      <c r="L227" s="34"/>
      <c r="M227" s="140" t="s">
        <v>32</v>
      </c>
      <c r="N227" s="141" t="s">
        <v>50</v>
      </c>
      <c r="P227" s="142">
        <f>O227*H227</f>
        <v>0</v>
      </c>
      <c r="Q227" s="142">
        <v>0</v>
      </c>
      <c r="R227" s="142">
        <f>Q227*H227</f>
        <v>0</v>
      </c>
      <c r="S227" s="142">
        <v>0</v>
      </c>
      <c r="T227" s="143">
        <f>S227*H227</f>
        <v>0</v>
      </c>
      <c r="AR227" s="144" t="s">
        <v>185</v>
      </c>
      <c r="AT227" s="144" t="s">
        <v>180</v>
      </c>
      <c r="AU227" s="144" t="s">
        <v>88</v>
      </c>
      <c r="AY227" s="18" t="s">
        <v>178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86</v>
      </c>
      <c r="BK227" s="145">
        <f>ROUND(I227*H227,2)</f>
        <v>0</v>
      </c>
      <c r="BL227" s="18" t="s">
        <v>185</v>
      </c>
      <c r="BM227" s="144" t="s">
        <v>4821</v>
      </c>
    </row>
    <row r="228" spans="2:65" s="1" customFormat="1" ht="10.199999999999999">
      <c r="B228" s="34"/>
      <c r="D228" s="146" t="s">
        <v>187</v>
      </c>
      <c r="F228" s="147" t="s">
        <v>4822</v>
      </c>
      <c r="I228" s="148"/>
      <c r="L228" s="34"/>
      <c r="M228" s="149"/>
      <c r="T228" s="55"/>
      <c r="AT228" s="18" t="s">
        <v>187</v>
      </c>
      <c r="AU228" s="18" t="s">
        <v>88</v>
      </c>
    </row>
    <row r="229" spans="2:65" s="12" customFormat="1" ht="10.199999999999999">
      <c r="B229" s="150"/>
      <c r="D229" s="151" t="s">
        <v>189</v>
      </c>
      <c r="E229" s="152" t="s">
        <v>32</v>
      </c>
      <c r="F229" s="153" t="s">
        <v>190</v>
      </c>
      <c r="H229" s="152" t="s">
        <v>32</v>
      </c>
      <c r="I229" s="154"/>
      <c r="L229" s="150"/>
      <c r="M229" s="155"/>
      <c r="T229" s="156"/>
      <c r="AT229" s="152" t="s">
        <v>189</v>
      </c>
      <c r="AU229" s="152" t="s">
        <v>88</v>
      </c>
      <c r="AV229" s="12" t="s">
        <v>86</v>
      </c>
      <c r="AW229" s="12" t="s">
        <v>41</v>
      </c>
      <c r="AX229" s="12" t="s">
        <v>79</v>
      </c>
      <c r="AY229" s="152" t="s">
        <v>178</v>
      </c>
    </row>
    <row r="230" spans="2:65" s="12" customFormat="1" ht="10.199999999999999">
      <c r="B230" s="150"/>
      <c r="D230" s="151" t="s">
        <v>189</v>
      </c>
      <c r="E230" s="152" t="s">
        <v>32</v>
      </c>
      <c r="F230" s="153" t="s">
        <v>4774</v>
      </c>
      <c r="H230" s="152" t="s">
        <v>32</v>
      </c>
      <c r="I230" s="154"/>
      <c r="L230" s="150"/>
      <c r="M230" s="155"/>
      <c r="T230" s="156"/>
      <c r="AT230" s="152" t="s">
        <v>189</v>
      </c>
      <c r="AU230" s="152" t="s">
        <v>88</v>
      </c>
      <c r="AV230" s="12" t="s">
        <v>86</v>
      </c>
      <c r="AW230" s="12" t="s">
        <v>41</v>
      </c>
      <c r="AX230" s="12" t="s">
        <v>79</v>
      </c>
      <c r="AY230" s="152" t="s">
        <v>178</v>
      </c>
    </row>
    <row r="231" spans="2:65" s="12" customFormat="1" ht="10.199999999999999">
      <c r="B231" s="150"/>
      <c r="D231" s="151" t="s">
        <v>189</v>
      </c>
      <c r="E231" s="152" t="s">
        <v>32</v>
      </c>
      <c r="F231" s="153" t="s">
        <v>2813</v>
      </c>
      <c r="H231" s="152" t="s">
        <v>32</v>
      </c>
      <c r="I231" s="154"/>
      <c r="L231" s="150"/>
      <c r="M231" s="155"/>
      <c r="T231" s="156"/>
      <c r="AT231" s="152" t="s">
        <v>189</v>
      </c>
      <c r="AU231" s="152" t="s">
        <v>88</v>
      </c>
      <c r="AV231" s="12" t="s">
        <v>86</v>
      </c>
      <c r="AW231" s="12" t="s">
        <v>41</v>
      </c>
      <c r="AX231" s="12" t="s">
        <v>79</v>
      </c>
      <c r="AY231" s="152" t="s">
        <v>178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4775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2" customFormat="1" ht="20.399999999999999">
      <c r="B233" s="150"/>
      <c r="D233" s="151" t="s">
        <v>189</v>
      </c>
      <c r="E233" s="152" t="s">
        <v>32</v>
      </c>
      <c r="F233" s="153" t="s">
        <v>1336</v>
      </c>
      <c r="H233" s="152" t="s">
        <v>32</v>
      </c>
      <c r="I233" s="154"/>
      <c r="L233" s="150"/>
      <c r="M233" s="155"/>
      <c r="T233" s="156"/>
      <c r="AT233" s="152" t="s">
        <v>189</v>
      </c>
      <c r="AU233" s="152" t="s">
        <v>88</v>
      </c>
      <c r="AV233" s="12" t="s">
        <v>86</v>
      </c>
      <c r="AW233" s="12" t="s">
        <v>41</v>
      </c>
      <c r="AX233" s="12" t="s">
        <v>79</v>
      </c>
      <c r="AY233" s="152" t="s">
        <v>178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4823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2" customFormat="1" ht="10.199999999999999">
      <c r="B235" s="150"/>
      <c r="D235" s="151" t="s">
        <v>189</v>
      </c>
      <c r="E235" s="152" t="s">
        <v>32</v>
      </c>
      <c r="F235" s="153" t="s">
        <v>4824</v>
      </c>
      <c r="H235" s="152" t="s">
        <v>32</v>
      </c>
      <c r="I235" s="154"/>
      <c r="L235" s="150"/>
      <c r="M235" s="155"/>
      <c r="T235" s="156"/>
      <c r="AT235" s="152" t="s">
        <v>189</v>
      </c>
      <c r="AU235" s="152" t="s">
        <v>88</v>
      </c>
      <c r="AV235" s="12" t="s">
        <v>86</v>
      </c>
      <c r="AW235" s="12" t="s">
        <v>41</v>
      </c>
      <c r="AX235" s="12" t="s">
        <v>79</v>
      </c>
      <c r="AY235" s="152" t="s">
        <v>178</v>
      </c>
    </row>
    <row r="236" spans="2:65" s="12" customFormat="1" ht="20.399999999999999">
      <c r="B236" s="150"/>
      <c r="D236" s="151" t="s">
        <v>189</v>
      </c>
      <c r="E236" s="152" t="s">
        <v>32</v>
      </c>
      <c r="F236" s="153" t="s">
        <v>4825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3" customFormat="1" ht="10.199999999999999">
      <c r="B237" s="157"/>
      <c r="D237" s="151" t="s">
        <v>189</v>
      </c>
      <c r="E237" s="158" t="s">
        <v>32</v>
      </c>
      <c r="F237" s="159" t="s">
        <v>4826</v>
      </c>
      <c r="H237" s="160">
        <v>2.88</v>
      </c>
      <c r="I237" s="161"/>
      <c r="L237" s="157"/>
      <c r="M237" s="162"/>
      <c r="T237" s="163"/>
      <c r="AT237" s="158" t="s">
        <v>189</v>
      </c>
      <c r="AU237" s="158" t="s">
        <v>88</v>
      </c>
      <c r="AV237" s="13" t="s">
        <v>88</v>
      </c>
      <c r="AW237" s="13" t="s">
        <v>41</v>
      </c>
      <c r="AX237" s="13" t="s">
        <v>79</v>
      </c>
      <c r="AY237" s="158" t="s">
        <v>178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4827</v>
      </c>
      <c r="H238" s="160">
        <v>2.6880000000000002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3" customFormat="1" ht="10.199999999999999">
      <c r="B239" s="157"/>
      <c r="D239" s="151" t="s">
        <v>189</v>
      </c>
      <c r="E239" s="158" t="s">
        <v>32</v>
      </c>
      <c r="F239" s="159" t="s">
        <v>4828</v>
      </c>
      <c r="H239" s="160">
        <v>2.88</v>
      </c>
      <c r="I239" s="161"/>
      <c r="L239" s="157"/>
      <c r="M239" s="162"/>
      <c r="T239" s="163"/>
      <c r="AT239" s="158" t="s">
        <v>189</v>
      </c>
      <c r="AU239" s="158" t="s">
        <v>88</v>
      </c>
      <c r="AV239" s="13" t="s">
        <v>88</v>
      </c>
      <c r="AW239" s="13" t="s">
        <v>41</v>
      </c>
      <c r="AX239" s="13" t="s">
        <v>79</v>
      </c>
      <c r="AY239" s="158" t="s">
        <v>178</v>
      </c>
    </row>
    <row r="240" spans="2:65" s="13" customFormat="1" ht="10.199999999999999">
      <c r="B240" s="157"/>
      <c r="D240" s="151" t="s">
        <v>189</v>
      </c>
      <c r="E240" s="158" t="s">
        <v>32</v>
      </c>
      <c r="F240" s="159" t="s">
        <v>4829</v>
      </c>
      <c r="H240" s="160">
        <v>2.9039999999999999</v>
      </c>
      <c r="I240" s="161"/>
      <c r="L240" s="157"/>
      <c r="M240" s="162"/>
      <c r="T240" s="163"/>
      <c r="AT240" s="158" t="s">
        <v>189</v>
      </c>
      <c r="AU240" s="158" t="s">
        <v>88</v>
      </c>
      <c r="AV240" s="13" t="s">
        <v>88</v>
      </c>
      <c r="AW240" s="13" t="s">
        <v>41</v>
      </c>
      <c r="AX240" s="13" t="s">
        <v>79</v>
      </c>
      <c r="AY240" s="158" t="s">
        <v>178</v>
      </c>
    </row>
    <row r="241" spans="2:65" s="13" customFormat="1" ht="10.199999999999999">
      <c r="B241" s="157"/>
      <c r="D241" s="151" t="s">
        <v>189</v>
      </c>
      <c r="E241" s="158" t="s">
        <v>32</v>
      </c>
      <c r="F241" s="159" t="s">
        <v>4830</v>
      </c>
      <c r="H241" s="160">
        <v>2.88</v>
      </c>
      <c r="I241" s="161"/>
      <c r="L241" s="157"/>
      <c r="M241" s="162"/>
      <c r="T241" s="163"/>
      <c r="AT241" s="158" t="s">
        <v>189</v>
      </c>
      <c r="AU241" s="158" t="s">
        <v>88</v>
      </c>
      <c r="AV241" s="13" t="s">
        <v>88</v>
      </c>
      <c r="AW241" s="13" t="s">
        <v>41</v>
      </c>
      <c r="AX241" s="13" t="s">
        <v>79</v>
      </c>
      <c r="AY241" s="158" t="s">
        <v>178</v>
      </c>
    </row>
    <row r="242" spans="2:65" s="13" customFormat="1" ht="10.199999999999999">
      <c r="B242" s="157"/>
      <c r="D242" s="151" t="s">
        <v>189</v>
      </c>
      <c r="E242" s="158" t="s">
        <v>32</v>
      </c>
      <c r="F242" s="159" t="s">
        <v>4831</v>
      </c>
      <c r="H242" s="160">
        <v>2.88</v>
      </c>
      <c r="I242" s="161"/>
      <c r="L242" s="157"/>
      <c r="M242" s="162"/>
      <c r="T242" s="163"/>
      <c r="AT242" s="158" t="s">
        <v>189</v>
      </c>
      <c r="AU242" s="158" t="s">
        <v>88</v>
      </c>
      <c r="AV242" s="13" t="s">
        <v>88</v>
      </c>
      <c r="AW242" s="13" t="s">
        <v>41</v>
      </c>
      <c r="AX242" s="13" t="s">
        <v>79</v>
      </c>
      <c r="AY242" s="158" t="s">
        <v>178</v>
      </c>
    </row>
    <row r="243" spans="2:65" s="13" customFormat="1" ht="10.199999999999999">
      <c r="B243" s="157"/>
      <c r="D243" s="151" t="s">
        <v>189</v>
      </c>
      <c r="E243" s="158" t="s">
        <v>32</v>
      </c>
      <c r="F243" s="159" t="s">
        <v>4832</v>
      </c>
      <c r="H243" s="160">
        <v>5.7839999999999998</v>
      </c>
      <c r="I243" s="161"/>
      <c r="L243" s="157"/>
      <c r="M243" s="162"/>
      <c r="T243" s="163"/>
      <c r="AT243" s="158" t="s">
        <v>189</v>
      </c>
      <c r="AU243" s="158" t="s">
        <v>88</v>
      </c>
      <c r="AV243" s="13" t="s">
        <v>88</v>
      </c>
      <c r="AW243" s="13" t="s">
        <v>41</v>
      </c>
      <c r="AX243" s="13" t="s">
        <v>79</v>
      </c>
      <c r="AY243" s="158" t="s">
        <v>178</v>
      </c>
    </row>
    <row r="244" spans="2:65" s="13" customFormat="1" ht="20.399999999999999">
      <c r="B244" s="157"/>
      <c r="D244" s="151" t="s">
        <v>189</v>
      </c>
      <c r="E244" s="158" t="s">
        <v>32</v>
      </c>
      <c r="F244" s="159" t="s">
        <v>4833</v>
      </c>
      <c r="H244" s="160">
        <v>-3.528</v>
      </c>
      <c r="I244" s="161"/>
      <c r="L244" s="157"/>
      <c r="M244" s="162"/>
      <c r="T244" s="163"/>
      <c r="AT244" s="158" t="s">
        <v>189</v>
      </c>
      <c r="AU244" s="158" t="s">
        <v>88</v>
      </c>
      <c r="AV244" s="13" t="s">
        <v>88</v>
      </c>
      <c r="AW244" s="13" t="s">
        <v>41</v>
      </c>
      <c r="AX244" s="13" t="s">
        <v>79</v>
      </c>
      <c r="AY244" s="158" t="s">
        <v>178</v>
      </c>
    </row>
    <row r="245" spans="2:65" s="14" customFormat="1" ht="10.199999999999999">
      <c r="B245" s="164"/>
      <c r="D245" s="151" t="s">
        <v>189</v>
      </c>
      <c r="E245" s="165" t="s">
        <v>32</v>
      </c>
      <c r="F245" s="166" t="s">
        <v>192</v>
      </c>
      <c r="H245" s="167">
        <v>19.367999999999999</v>
      </c>
      <c r="I245" s="168"/>
      <c r="L245" s="164"/>
      <c r="M245" s="169"/>
      <c r="T245" s="170"/>
      <c r="AT245" s="165" t="s">
        <v>189</v>
      </c>
      <c r="AU245" s="165" t="s">
        <v>88</v>
      </c>
      <c r="AV245" s="14" t="s">
        <v>185</v>
      </c>
      <c r="AW245" s="14" t="s">
        <v>41</v>
      </c>
      <c r="AX245" s="14" t="s">
        <v>86</v>
      </c>
      <c r="AY245" s="165" t="s">
        <v>178</v>
      </c>
    </row>
    <row r="246" spans="2:65" s="1" customFormat="1" ht="49.05" customHeight="1">
      <c r="B246" s="34"/>
      <c r="C246" s="133" t="s">
        <v>330</v>
      </c>
      <c r="D246" s="133" t="s">
        <v>180</v>
      </c>
      <c r="E246" s="134" t="s">
        <v>4834</v>
      </c>
      <c r="F246" s="135" t="s">
        <v>4835</v>
      </c>
      <c r="G246" s="136" t="s">
        <v>277</v>
      </c>
      <c r="H246" s="137">
        <v>19.367999999999999</v>
      </c>
      <c r="I246" s="138"/>
      <c r="J246" s="139">
        <f>ROUND(I246*H246,2)</f>
        <v>0</v>
      </c>
      <c r="K246" s="135" t="s">
        <v>184</v>
      </c>
      <c r="L246" s="34"/>
      <c r="M246" s="140" t="s">
        <v>32</v>
      </c>
      <c r="N246" s="141" t="s">
        <v>50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185</v>
      </c>
      <c r="AT246" s="144" t="s">
        <v>180</v>
      </c>
      <c r="AU246" s="144" t="s">
        <v>88</v>
      </c>
      <c r="AY246" s="18" t="s">
        <v>178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86</v>
      </c>
      <c r="BK246" s="145">
        <f>ROUND(I246*H246,2)</f>
        <v>0</v>
      </c>
      <c r="BL246" s="18" t="s">
        <v>185</v>
      </c>
      <c r="BM246" s="144" t="s">
        <v>4836</v>
      </c>
    </row>
    <row r="247" spans="2:65" s="1" customFormat="1" ht="10.199999999999999">
      <c r="B247" s="34"/>
      <c r="D247" s="146" t="s">
        <v>187</v>
      </c>
      <c r="F247" s="147" t="s">
        <v>4837</v>
      </c>
      <c r="I247" s="148"/>
      <c r="L247" s="34"/>
      <c r="M247" s="149"/>
      <c r="T247" s="55"/>
      <c r="AT247" s="18" t="s">
        <v>187</v>
      </c>
      <c r="AU247" s="18" t="s">
        <v>88</v>
      </c>
    </row>
    <row r="248" spans="2:65" s="12" customFormat="1" ht="10.199999999999999">
      <c r="B248" s="150"/>
      <c r="D248" s="151" t="s">
        <v>189</v>
      </c>
      <c r="E248" s="152" t="s">
        <v>32</v>
      </c>
      <c r="F248" s="153" t="s">
        <v>190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2" customFormat="1" ht="10.199999999999999">
      <c r="B249" s="150"/>
      <c r="D249" s="151" t="s">
        <v>189</v>
      </c>
      <c r="E249" s="152" t="s">
        <v>32</v>
      </c>
      <c r="F249" s="153" t="s">
        <v>4774</v>
      </c>
      <c r="H249" s="152" t="s">
        <v>32</v>
      </c>
      <c r="I249" s="154"/>
      <c r="L249" s="150"/>
      <c r="M249" s="155"/>
      <c r="T249" s="156"/>
      <c r="AT249" s="152" t="s">
        <v>189</v>
      </c>
      <c r="AU249" s="152" t="s">
        <v>88</v>
      </c>
      <c r="AV249" s="12" t="s">
        <v>86</v>
      </c>
      <c r="AW249" s="12" t="s">
        <v>41</v>
      </c>
      <c r="AX249" s="12" t="s">
        <v>79</v>
      </c>
      <c r="AY249" s="152" t="s">
        <v>178</v>
      </c>
    </row>
    <row r="250" spans="2:65" s="12" customFormat="1" ht="10.199999999999999">
      <c r="B250" s="150"/>
      <c r="D250" s="151" t="s">
        <v>189</v>
      </c>
      <c r="E250" s="152" t="s">
        <v>32</v>
      </c>
      <c r="F250" s="153" t="s">
        <v>2813</v>
      </c>
      <c r="H250" s="152" t="s">
        <v>32</v>
      </c>
      <c r="I250" s="154"/>
      <c r="L250" s="150"/>
      <c r="M250" s="155"/>
      <c r="T250" s="156"/>
      <c r="AT250" s="152" t="s">
        <v>189</v>
      </c>
      <c r="AU250" s="152" t="s">
        <v>88</v>
      </c>
      <c r="AV250" s="12" t="s">
        <v>86</v>
      </c>
      <c r="AW250" s="12" t="s">
        <v>41</v>
      </c>
      <c r="AX250" s="12" t="s">
        <v>79</v>
      </c>
      <c r="AY250" s="152" t="s">
        <v>178</v>
      </c>
    </row>
    <row r="251" spans="2:65" s="12" customFormat="1" ht="10.199999999999999">
      <c r="B251" s="150"/>
      <c r="D251" s="151" t="s">
        <v>189</v>
      </c>
      <c r="E251" s="152" t="s">
        <v>32</v>
      </c>
      <c r="F251" s="153" t="s">
        <v>4775</v>
      </c>
      <c r="H251" s="152" t="s">
        <v>32</v>
      </c>
      <c r="I251" s="154"/>
      <c r="L251" s="150"/>
      <c r="M251" s="155"/>
      <c r="T251" s="156"/>
      <c r="AT251" s="152" t="s">
        <v>189</v>
      </c>
      <c r="AU251" s="152" t="s">
        <v>88</v>
      </c>
      <c r="AV251" s="12" t="s">
        <v>86</v>
      </c>
      <c r="AW251" s="12" t="s">
        <v>41</v>
      </c>
      <c r="AX251" s="12" t="s">
        <v>79</v>
      </c>
      <c r="AY251" s="152" t="s">
        <v>178</v>
      </c>
    </row>
    <row r="252" spans="2:65" s="12" customFormat="1" ht="20.399999999999999">
      <c r="B252" s="150"/>
      <c r="D252" s="151" t="s">
        <v>189</v>
      </c>
      <c r="E252" s="152" t="s">
        <v>32</v>
      </c>
      <c r="F252" s="153" t="s">
        <v>1336</v>
      </c>
      <c r="H252" s="152" t="s">
        <v>32</v>
      </c>
      <c r="I252" s="154"/>
      <c r="L252" s="150"/>
      <c r="M252" s="155"/>
      <c r="T252" s="156"/>
      <c r="AT252" s="152" t="s">
        <v>189</v>
      </c>
      <c r="AU252" s="152" t="s">
        <v>88</v>
      </c>
      <c r="AV252" s="12" t="s">
        <v>86</v>
      </c>
      <c r="AW252" s="12" t="s">
        <v>41</v>
      </c>
      <c r="AX252" s="12" t="s">
        <v>79</v>
      </c>
      <c r="AY252" s="152" t="s">
        <v>178</v>
      </c>
    </row>
    <row r="253" spans="2:65" s="12" customFormat="1" ht="10.199999999999999">
      <c r="B253" s="150"/>
      <c r="D253" s="151" t="s">
        <v>189</v>
      </c>
      <c r="E253" s="152" t="s">
        <v>32</v>
      </c>
      <c r="F253" s="153" t="s">
        <v>4823</v>
      </c>
      <c r="H253" s="152" t="s">
        <v>32</v>
      </c>
      <c r="I253" s="154"/>
      <c r="L253" s="150"/>
      <c r="M253" s="155"/>
      <c r="T253" s="156"/>
      <c r="AT253" s="152" t="s">
        <v>189</v>
      </c>
      <c r="AU253" s="152" t="s">
        <v>88</v>
      </c>
      <c r="AV253" s="12" t="s">
        <v>86</v>
      </c>
      <c r="AW253" s="12" t="s">
        <v>41</v>
      </c>
      <c r="AX253" s="12" t="s">
        <v>79</v>
      </c>
      <c r="AY253" s="152" t="s">
        <v>178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4824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2" customFormat="1" ht="20.399999999999999">
      <c r="B255" s="150"/>
      <c r="D255" s="151" t="s">
        <v>189</v>
      </c>
      <c r="E255" s="152" t="s">
        <v>32</v>
      </c>
      <c r="F255" s="153" t="s">
        <v>4825</v>
      </c>
      <c r="H255" s="152" t="s">
        <v>32</v>
      </c>
      <c r="I255" s="154"/>
      <c r="L255" s="150"/>
      <c r="M255" s="155"/>
      <c r="T255" s="156"/>
      <c r="AT255" s="152" t="s">
        <v>189</v>
      </c>
      <c r="AU255" s="152" t="s">
        <v>88</v>
      </c>
      <c r="AV255" s="12" t="s">
        <v>86</v>
      </c>
      <c r="AW255" s="12" t="s">
        <v>41</v>
      </c>
      <c r="AX255" s="12" t="s">
        <v>79</v>
      </c>
      <c r="AY255" s="152" t="s">
        <v>178</v>
      </c>
    </row>
    <row r="256" spans="2:65" s="13" customFormat="1" ht="10.199999999999999">
      <c r="B256" s="157"/>
      <c r="D256" s="151" t="s">
        <v>189</v>
      </c>
      <c r="E256" s="158" t="s">
        <v>32</v>
      </c>
      <c r="F256" s="159" t="s">
        <v>4826</v>
      </c>
      <c r="H256" s="160">
        <v>2.88</v>
      </c>
      <c r="I256" s="161"/>
      <c r="L256" s="157"/>
      <c r="M256" s="162"/>
      <c r="T256" s="163"/>
      <c r="AT256" s="158" t="s">
        <v>189</v>
      </c>
      <c r="AU256" s="158" t="s">
        <v>88</v>
      </c>
      <c r="AV256" s="13" t="s">
        <v>88</v>
      </c>
      <c r="AW256" s="13" t="s">
        <v>41</v>
      </c>
      <c r="AX256" s="13" t="s">
        <v>79</v>
      </c>
      <c r="AY256" s="158" t="s">
        <v>178</v>
      </c>
    </row>
    <row r="257" spans="2:65" s="13" customFormat="1" ht="10.199999999999999">
      <c r="B257" s="157"/>
      <c r="D257" s="151" t="s">
        <v>189</v>
      </c>
      <c r="E257" s="158" t="s">
        <v>32</v>
      </c>
      <c r="F257" s="159" t="s">
        <v>4827</v>
      </c>
      <c r="H257" s="160">
        <v>2.6880000000000002</v>
      </c>
      <c r="I257" s="161"/>
      <c r="L257" s="157"/>
      <c r="M257" s="162"/>
      <c r="T257" s="163"/>
      <c r="AT257" s="158" t="s">
        <v>189</v>
      </c>
      <c r="AU257" s="158" t="s">
        <v>88</v>
      </c>
      <c r="AV257" s="13" t="s">
        <v>88</v>
      </c>
      <c r="AW257" s="13" t="s">
        <v>41</v>
      </c>
      <c r="AX257" s="13" t="s">
        <v>79</v>
      </c>
      <c r="AY257" s="158" t="s">
        <v>178</v>
      </c>
    </row>
    <row r="258" spans="2:65" s="13" customFormat="1" ht="10.199999999999999">
      <c r="B258" s="157"/>
      <c r="D258" s="151" t="s">
        <v>189</v>
      </c>
      <c r="E258" s="158" t="s">
        <v>32</v>
      </c>
      <c r="F258" s="159" t="s">
        <v>4828</v>
      </c>
      <c r="H258" s="160">
        <v>2.88</v>
      </c>
      <c r="I258" s="161"/>
      <c r="L258" s="157"/>
      <c r="M258" s="162"/>
      <c r="T258" s="163"/>
      <c r="AT258" s="158" t="s">
        <v>189</v>
      </c>
      <c r="AU258" s="158" t="s">
        <v>88</v>
      </c>
      <c r="AV258" s="13" t="s">
        <v>88</v>
      </c>
      <c r="AW258" s="13" t="s">
        <v>41</v>
      </c>
      <c r="AX258" s="13" t="s">
        <v>79</v>
      </c>
      <c r="AY258" s="158" t="s">
        <v>178</v>
      </c>
    </row>
    <row r="259" spans="2:65" s="13" customFormat="1" ht="10.199999999999999">
      <c r="B259" s="157"/>
      <c r="D259" s="151" t="s">
        <v>189</v>
      </c>
      <c r="E259" s="158" t="s">
        <v>32</v>
      </c>
      <c r="F259" s="159" t="s">
        <v>4829</v>
      </c>
      <c r="H259" s="160">
        <v>2.9039999999999999</v>
      </c>
      <c r="I259" s="161"/>
      <c r="L259" s="157"/>
      <c r="M259" s="162"/>
      <c r="T259" s="163"/>
      <c r="AT259" s="158" t="s">
        <v>189</v>
      </c>
      <c r="AU259" s="158" t="s">
        <v>88</v>
      </c>
      <c r="AV259" s="13" t="s">
        <v>88</v>
      </c>
      <c r="AW259" s="13" t="s">
        <v>41</v>
      </c>
      <c r="AX259" s="13" t="s">
        <v>79</v>
      </c>
      <c r="AY259" s="158" t="s">
        <v>178</v>
      </c>
    </row>
    <row r="260" spans="2:65" s="13" customFormat="1" ht="10.199999999999999">
      <c r="B260" s="157"/>
      <c r="D260" s="151" t="s">
        <v>189</v>
      </c>
      <c r="E260" s="158" t="s">
        <v>32</v>
      </c>
      <c r="F260" s="159" t="s">
        <v>4830</v>
      </c>
      <c r="H260" s="160">
        <v>2.88</v>
      </c>
      <c r="I260" s="161"/>
      <c r="L260" s="157"/>
      <c r="M260" s="162"/>
      <c r="T260" s="163"/>
      <c r="AT260" s="158" t="s">
        <v>189</v>
      </c>
      <c r="AU260" s="158" t="s">
        <v>88</v>
      </c>
      <c r="AV260" s="13" t="s">
        <v>88</v>
      </c>
      <c r="AW260" s="13" t="s">
        <v>41</v>
      </c>
      <c r="AX260" s="13" t="s">
        <v>79</v>
      </c>
      <c r="AY260" s="158" t="s">
        <v>178</v>
      </c>
    </row>
    <row r="261" spans="2:65" s="13" customFormat="1" ht="10.199999999999999">
      <c r="B261" s="157"/>
      <c r="D261" s="151" t="s">
        <v>189</v>
      </c>
      <c r="E261" s="158" t="s">
        <v>32</v>
      </c>
      <c r="F261" s="159" t="s">
        <v>4831</v>
      </c>
      <c r="H261" s="160">
        <v>2.88</v>
      </c>
      <c r="I261" s="161"/>
      <c r="L261" s="157"/>
      <c r="M261" s="162"/>
      <c r="T261" s="163"/>
      <c r="AT261" s="158" t="s">
        <v>189</v>
      </c>
      <c r="AU261" s="158" t="s">
        <v>88</v>
      </c>
      <c r="AV261" s="13" t="s">
        <v>88</v>
      </c>
      <c r="AW261" s="13" t="s">
        <v>41</v>
      </c>
      <c r="AX261" s="13" t="s">
        <v>79</v>
      </c>
      <c r="AY261" s="158" t="s">
        <v>178</v>
      </c>
    </row>
    <row r="262" spans="2:65" s="13" customFormat="1" ht="10.199999999999999">
      <c r="B262" s="157"/>
      <c r="D262" s="151" t="s">
        <v>189</v>
      </c>
      <c r="E262" s="158" t="s">
        <v>32</v>
      </c>
      <c r="F262" s="159" t="s">
        <v>4832</v>
      </c>
      <c r="H262" s="160">
        <v>5.7839999999999998</v>
      </c>
      <c r="I262" s="161"/>
      <c r="L262" s="157"/>
      <c r="M262" s="162"/>
      <c r="T262" s="163"/>
      <c r="AT262" s="158" t="s">
        <v>189</v>
      </c>
      <c r="AU262" s="158" t="s">
        <v>88</v>
      </c>
      <c r="AV262" s="13" t="s">
        <v>88</v>
      </c>
      <c r="AW262" s="13" t="s">
        <v>41</v>
      </c>
      <c r="AX262" s="13" t="s">
        <v>79</v>
      </c>
      <c r="AY262" s="158" t="s">
        <v>178</v>
      </c>
    </row>
    <row r="263" spans="2:65" s="13" customFormat="1" ht="20.399999999999999">
      <c r="B263" s="157"/>
      <c r="D263" s="151" t="s">
        <v>189</v>
      </c>
      <c r="E263" s="158" t="s">
        <v>32</v>
      </c>
      <c r="F263" s="159" t="s">
        <v>4833</v>
      </c>
      <c r="H263" s="160">
        <v>-3.528</v>
      </c>
      <c r="I263" s="161"/>
      <c r="L263" s="157"/>
      <c r="M263" s="162"/>
      <c r="T263" s="163"/>
      <c r="AT263" s="158" t="s">
        <v>189</v>
      </c>
      <c r="AU263" s="158" t="s">
        <v>88</v>
      </c>
      <c r="AV263" s="13" t="s">
        <v>88</v>
      </c>
      <c r="AW263" s="13" t="s">
        <v>41</v>
      </c>
      <c r="AX263" s="13" t="s">
        <v>79</v>
      </c>
      <c r="AY263" s="158" t="s">
        <v>178</v>
      </c>
    </row>
    <row r="264" spans="2:65" s="14" customFormat="1" ht="10.199999999999999">
      <c r="B264" s="164"/>
      <c r="D264" s="151" t="s">
        <v>189</v>
      </c>
      <c r="E264" s="165" t="s">
        <v>32</v>
      </c>
      <c r="F264" s="166" t="s">
        <v>192</v>
      </c>
      <c r="H264" s="167">
        <v>19.367999999999999</v>
      </c>
      <c r="I264" s="168"/>
      <c r="L264" s="164"/>
      <c r="M264" s="169"/>
      <c r="T264" s="170"/>
      <c r="AT264" s="165" t="s">
        <v>189</v>
      </c>
      <c r="AU264" s="165" t="s">
        <v>88</v>
      </c>
      <c r="AV264" s="14" t="s">
        <v>185</v>
      </c>
      <c r="AW264" s="14" t="s">
        <v>41</v>
      </c>
      <c r="AX264" s="14" t="s">
        <v>86</v>
      </c>
      <c r="AY264" s="165" t="s">
        <v>178</v>
      </c>
    </row>
    <row r="265" spans="2:65" s="1" customFormat="1" ht="49.05" customHeight="1">
      <c r="B265" s="34"/>
      <c r="C265" s="133" t="s">
        <v>336</v>
      </c>
      <c r="D265" s="133" t="s">
        <v>180</v>
      </c>
      <c r="E265" s="134" t="s">
        <v>4838</v>
      </c>
      <c r="F265" s="135" t="s">
        <v>4839</v>
      </c>
      <c r="G265" s="136" t="s">
        <v>277</v>
      </c>
      <c r="H265" s="137">
        <v>9.6839999999999993</v>
      </c>
      <c r="I265" s="138"/>
      <c r="J265" s="139">
        <f>ROUND(I265*H265,2)</f>
        <v>0</v>
      </c>
      <c r="K265" s="135" t="s">
        <v>184</v>
      </c>
      <c r="L265" s="34"/>
      <c r="M265" s="140" t="s">
        <v>32</v>
      </c>
      <c r="N265" s="141" t="s">
        <v>50</v>
      </c>
      <c r="P265" s="142">
        <f>O265*H265</f>
        <v>0</v>
      </c>
      <c r="Q265" s="142">
        <v>0</v>
      </c>
      <c r="R265" s="142">
        <f>Q265*H265</f>
        <v>0</v>
      </c>
      <c r="S265" s="142">
        <v>0</v>
      </c>
      <c r="T265" s="143">
        <f>S265*H265</f>
        <v>0</v>
      </c>
      <c r="AR265" s="144" t="s">
        <v>185</v>
      </c>
      <c r="AT265" s="144" t="s">
        <v>180</v>
      </c>
      <c r="AU265" s="144" t="s">
        <v>88</v>
      </c>
      <c r="AY265" s="18" t="s">
        <v>178</v>
      </c>
      <c r="BE265" s="145">
        <f>IF(N265="základní",J265,0)</f>
        <v>0</v>
      </c>
      <c r="BF265" s="145">
        <f>IF(N265="snížená",J265,0)</f>
        <v>0</v>
      </c>
      <c r="BG265" s="145">
        <f>IF(N265="zákl. přenesená",J265,0)</f>
        <v>0</v>
      </c>
      <c r="BH265" s="145">
        <f>IF(N265="sníž. přenesená",J265,0)</f>
        <v>0</v>
      </c>
      <c r="BI265" s="145">
        <f>IF(N265="nulová",J265,0)</f>
        <v>0</v>
      </c>
      <c r="BJ265" s="18" t="s">
        <v>86</v>
      </c>
      <c r="BK265" s="145">
        <f>ROUND(I265*H265,2)</f>
        <v>0</v>
      </c>
      <c r="BL265" s="18" t="s">
        <v>185</v>
      </c>
      <c r="BM265" s="144" t="s">
        <v>4840</v>
      </c>
    </row>
    <row r="266" spans="2:65" s="1" customFormat="1" ht="10.199999999999999">
      <c r="B266" s="34"/>
      <c r="D266" s="146" t="s">
        <v>187</v>
      </c>
      <c r="F266" s="147" t="s">
        <v>4841</v>
      </c>
      <c r="I266" s="148"/>
      <c r="L266" s="34"/>
      <c r="M266" s="149"/>
      <c r="T266" s="55"/>
      <c r="AT266" s="18" t="s">
        <v>187</v>
      </c>
      <c r="AU266" s="18" t="s">
        <v>88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190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2" customFormat="1" ht="10.199999999999999">
      <c r="B268" s="150"/>
      <c r="D268" s="151" t="s">
        <v>189</v>
      </c>
      <c r="E268" s="152" t="s">
        <v>32</v>
      </c>
      <c r="F268" s="153" t="s">
        <v>4774</v>
      </c>
      <c r="H268" s="152" t="s">
        <v>32</v>
      </c>
      <c r="I268" s="154"/>
      <c r="L268" s="150"/>
      <c r="M268" s="155"/>
      <c r="T268" s="156"/>
      <c r="AT268" s="152" t="s">
        <v>189</v>
      </c>
      <c r="AU268" s="152" t="s">
        <v>88</v>
      </c>
      <c r="AV268" s="12" t="s">
        <v>86</v>
      </c>
      <c r="AW268" s="12" t="s">
        <v>41</v>
      </c>
      <c r="AX268" s="12" t="s">
        <v>79</v>
      </c>
      <c r="AY268" s="152" t="s">
        <v>178</v>
      </c>
    </row>
    <row r="269" spans="2:65" s="12" customFormat="1" ht="10.199999999999999">
      <c r="B269" s="150"/>
      <c r="D269" s="151" t="s">
        <v>189</v>
      </c>
      <c r="E269" s="152" t="s">
        <v>32</v>
      </c>
      <c r="F269" s="153" t="s">
        <v>2813</v>
      </c>
      <c r="H269" s="152" t="s">
        <v>32</v>
      </c>
      <c r="I269" s="154"/>
      <c r="L269" s="150"/>
      <c r="M269" s="155"/>
      <c r="T269" s="156"/>
      <c r="AT269" s="152" t="s">
        <v>189</v>
      </c>
      <c r="AU269" s="152" t="s">
        <v>88</v>
      </c>
      <c r="AV269" s="12" t="s">
        <v>86</v>
      </c>
      <c r="AW269" s="12" t="s">
        <v>41</v>
      </c>
      <c r="AX269" s="12" t="s">
        <v>79</v>
      </c>
      <c r="AY269" s="152" t="s">
        <v>178</v>
      </c>
    </row>
    <row r="270" spans="2:65" s="12" customFormat="1" ht="10.199999999999999">
      <c r="B270" s="150"/>
      <c r="D270" s="151" t="s">
        <v>189</v>
      </c>
      <c r="E270" s="152" t="s">
        <v>32</v>
      </c>
      <c r="F270" s="153" t="s">
        <v>4775</v>
      </c>
      <c r="H270" s="152" t="s">
        <v>32</v>
      </c>
      <c r="I270" s="154"/>
      <c r="L270" s="150"/>
      <c r="M270" s="155"/>
      <c r="T270" s="156"/>
      <c r="AT270" s="152" t="s">
        <v>189</v>
      </c>
      <c r="AU270" s="152" t="s">
        <v>88</v>
      </c>
      <c r="AV270" s="12" t="s">
        <v>86</v>
      </c>
      <c r="AW270" s="12" t="s">
        <v>41</v>
      </c>
      <c r="AX270" s="12" t="s">
        <v>79</v>
      </c>
      <c r="AY270" s="152" t="s">
        <v>178</v>
      </c>
    </row>
    <row r="271" spans="2:65" s="12" customFormat="1" ht="20.399999999999999">
      <c r="B271" s="150"/>
      <c r="D271" s="151" t="s">
        <v>189</v>
      </c>
      <c r="E271" s="152" t="s">
        <v>32</v>
      </c>
      <c r="F271" s="153" t="s">
        <v>1336</v>
      </c>
      <c r="H271" s="152" t="s">
        <v>32</v>
      </c>
      <c r="I271" s="154"/>
      <c r="L271" s="150"/>
      <c r="M271" s="155"/>
      <c r="T271" s="156"/>
      <c r="AT271" s="152" t="s">
        <v>189</v>
      </c>
      <c r="AU271" s="152" t="s">
        <v>88</v>
      </c>
      <c r="AV271" s="12" t="s">
        <v>86</v>
      </c>
      <c r="AW271" s="12" t="s">
        <v>41</v>
      </c>
      <c r="AX271" s="12" t="s">
        <v>79</v>
      </c>
      <c r="AY271" s="152" t="s">
        <v>178</v>
      </c>
    </row>
    <row r="272" spans="2:65" s="12" customFormat="1" ht="10.199999999999999">
      <c r="B272" s="150"/>
      <c r="D272" s="151" t="s">
        <v>189</v>
      </c>
      <c r="E272" s="152" t="s">
        <v>32</v>
      </c>
      <c r="F272" s="153" t="s">
        <v>4823</v>
      </c>
      <c r="H272" s="152" t="s">
        <v>32</v>
      </c>
      <c r="I272" s="154"/>
      <c r="L272" s="150"/>
      <c r="M272" s="155"/>
      <c r="T272" s="156"/>
      <c r="AT272" s="152" t="s">
        <v>189</v>
      </c>
      <c r="AU272" s="152" t="s">
        <v>88</v>
      </c>
      <c r="AV272" s="12" t="s">
        <v>86</v>
      </c>
      <c r="AW272" s="12" t="s">
        <v>41</v>
      </c>
      <c r="AX272" s="12" t="s">
        <v>79</v>
      </c>
      <c r="AY272" s="152" t="s">
        <v>178</v>
      </c>
    </row>
    <row r="273" spans="2:65" s="12" customFormat="1" ht="10.199999999999999">
      <c r="B273" s="150"/>
      <c r="D273" s="151" t="s">
        <v>189</v>
      </c>
      <c r="E273" s="152" t="s">
        <v>32</v>
      </c>
      <c r="F273" s="153" t="s">
        <v>4824</v>
      </c>
      <c r="H273" s="152" t="s">
        <v>32</v>
      </c>
      <c r="I273" s="154"/>
      <c r="L273" s="150"/>
      <c r="M273" s="155"/>
      <c r="T273" s="156"/>
      <c r="AT273" s="152" t="s">
        <v>189</v>
      </c>
      <c r="AU273" s="152" t="s">
        <v>88</v>
      </c>
      <c r="AV273" s="12" t="s">
        <v>86</v>
      </c>
      <c r="AW273" s="12" t="s">
        <v>41</v>
      </c>
      <c r="AX273" s="12" t="s">
        <v>79</v>
      </c>
      <c r="AY273" s="152" t="s">
        <v>178</v>
      </c>
    </row>
    <row r="274" spans="2:65" s="12" customFormat="1" ht="20.399999999999999">
      <c r="B274" s="150"/>
      <c r="D274" s="151" t="s">
        <v>189</v>
      </c>
      <c r="E274" s="152" t="s">
        <v>32</v>
      </c>
      <c r="F274" s="153" t="s">
        <v>4825</v>
      </c>
      <c r="H274" s="152" t="s">
        <v>32</v>
      </c>
      <c r="I274" s="154"/>
      <c r="L274" s="150"/>
      <c r="M274" s="155"/>
      <c r="T274" s="156"/>
      <c r="AT274" s="152" t="s">
        <v>189</v>
      </c>
      <c r="AU274" s="152" t="s">
        <v>88</v>
      </c>
      <c r="AV274" s="12" t="s">
        <v>86</v>
      </c>
      <c r="AW274" s="12" t="s">
        <v>41</v>
      </c>
      <c r="AX274" s="12" t="s">
        <v>79</v>
      </c>
      <c r="AY274" s="152" t="s">
        <v>178</v>
      </c>
    </row>
    <row r="275" spans="2:65" s="13" customFormat="1" ht="10.199999999999999">
      <c r="B275" s="157"/>
      <c r="D275" s="151" t="s">
        <v>189</v>
      </c>
      <c r="E275" s="158" t="s">
        <v>32</v>
      </c>
      <c r="F275" s="159" t="s">
        <v>4842</v>
      </c>
      <c r="H275" s="160">
        <v>1.44</v>
      </c>
      <c r="I275" s="161"/>
      <c r="L275" s="157"/>
      <c r="M275" s="162"/>
      <c r="T275" s="163"/>
      <c r="AT275" s="158" t="s">
        <v>189</v>
      </c>
      <c r="AU275" s="158" t="s">
        <v>88</v>
      </c>
      <c r="AV275" s="13" t="s">
        <v>88</v>
      </c>
      <c r="AW275" s="13" t="s">
        <v>41</v>
      </c>
      <c r="AX275" s="13" t="s">
        <v>79</v>
      </c>
      <c r="AY275" s="158" t="s">
        <v>178</v>
      </c>
    </row>
    <row r="276" spans="2:65" s="13" customFormat="1" ht="10.199999999999999">
      <c r="B276" s="157"/>
      <c r="D276" s="151" t="s">
        <v>189</v>
      </c>
      <c r="E276" s="158" t="s">
        <v>32</v>
      </c>
      <c r="F276" s="159" t="s">
        <v>4843</v>
      </c>
      <c r="H276" s="160">
        <v>1.3440000000000001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41</v>
      </c>
      <c r="AX276" s="13" t="s">
        <v>79</v>
      </c>
      <c r="AY276" s="158" t="s">
        <v>178</v>
      </c>
    </row>
    <row r="277" spans="2:65" s="13" customFormat="1" ht="10.199999999999999">
      <c r="B277" s="157"/>
      <c r="D277" s="151" t="s">
        <v>189</v>
      </c>
      <c r="E277" s="158" t="s">
        <v>32</v>
      </c>
      <c r="F277" s="159" t="s">
        <v>4844</v>
      </c>
      <c r="H277" s="160">
        <v>1.44</v>
      </c>
      <c r="I277" s="161"/>
      <c r="L277" s="157"/>
      <c r="M277" s="162"/>
      <c r="T277" s="163"/>
      <c r="AT277" s="158" t="s">
        <v>189</v>
      </c>
      <c r="AU277" s="158" t="s">
        <v>88</v>
      </c>
      <c r="AV277" s="13" t="s">
        <v>88</v>
      </c>
      <c r="AW277" s="13" t="s">
        <v>41</v>
      </c>
      <c r="AX277" s="13" t="s">
        <v>79</v>
      </c>
      <c r="AY277" s="158" t="s">
        <v>178</v>
      </c>
    </row>
    <row r="278" spans="2:65" s="13" customFormat="1" ht="10.199999999999999">
      <c r="B278" s="157"/>
      <c r="D278" s="151" t="s">
        <v>189</v>
      </c>
      <c r="E278" s="158" t="s">
        <v>32</v>
      </c>
      <c r="F278" s="159" t="s">
        <v>4845</v>
      </c>
      <c r="H278" s="160">
        <v>1.452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41</v>
      </c>
      <c r="AX278" s="13" t="s">
        <v>79</v>
      </c>
      <c r="AY278" s="158" t="s">
        <v>178</v>
      </c>
    </row>
    <row r="279" spans="2:65" s="13" customFormat="1" ht="10.199999999999999">
      <c r="B279" s="157"/>
      <c r="D279" s="151" t="s">
        <v>189</v>
      </c>
      <c r="E279" s="158" t="s">
        <v>32</v>
      </c>
      <c r="F279" s="159" t="s">
        <v>4846</v>
      </c>
      <c r="H279" s="160">
        <v>1.44</v>
      </c>
      <c r="I279" s="161"/>
      <c r="L279" s="157"/>
      <c r="M279" s="162"/>
      <c r="T279" s="163"/>
      <c r="AT279" s="158" t="s">
        <v>189</v>
      </c>
      <c r="AU279" s="158" t="s">
        <v>88</v>
      </c>
      <c r="AV279" s="13" t="s">
        <v>88</v>
      </c>
      <c r="AW279" s="13" t="s">
        <v>41</v>
      </c>
      <c r="AX279" s="13" t="s">
        <v>79</v>
      </c>
      <c r="AY279" s="158" t="s">
        <v>178</v>
      </c>
    </row>
    <row r="280" spans="2:65" s="13" customFormat="1" ht="10.199999999999999">
      <c r="B280" s="157"/>
      <c r="D280" s="151" t="s">
        <v>189</v>
      </c>
      <c r="E280" s="158" t="s">
        <v>32</v>
      </c>
      <c r="F280" s="159" t="s">
        <v>4847</v>
      </c>
      <c r="H280" s="160">
        <v>1.44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79</v>
      </c>
      <c r="AY280" s="158" t="s">
        <v>178</v>
      </c>
    </row>
    <row r="281" spans="2:65" s="13" customFormat="1" ht="10.199999999999999">
      <c r="B281" s="157"/>
      <c r="D281" s="151" t="s">
        <v>189</v>
      </c>
      <c r="E281" s="158" t="s">
        <v>32</v>
      </c>
      <c r="F281" s="159" t="s">
        <v>4848</v>
      </c>
      <c r="H281" s="160">
        <v>2.8919999999999999</v>
      </c>
      <c r="I281" s="161"/>
      <c r="L281" s="157"/>
      <c r="M281" s="162"/>
      <c r="T281" s="163"/>
      <c r="AT281" s="158" t="s">
        <v>189</v>
      </c>
      <c r="AU281" s="158" t="s">
        <v>88</v>
      </c>
      <c r="AV281" s="13" t="s">
        <v>88</v>
      </c>
      <c r="AW281" s="13" t="s">
        <v>41</v>
      </c>
      <c r="AX281" s="13" t="s">
        <v>79</v>
      </c>
      <c r="AY281" s="158" t="s">
        <v>178</v>
      </c>
    </row>
    <row r="282" spans="2:65" s="13" customFormat="1" ht="20.399999999999999">
      <c r="B282" s="157"/>
      <c r="D282" s="151" t="s">
        <v>189</v>
      </c>
      <c r="E282" s="158" t="s">
        <v>32</v>
      </c>
      <c r="F282" s="159" t="s">
        <v>4849</v>
      </c>
      <c r="H282" s="160">
        <v>-1.764</v>
      </c>
      <c r="I282" s="161"/>
      <c r="L282" s="157"/>
      <c r="M282" s="162"/>
      <c r="T282" s="163"/>
      <c r="AT282" s="158" t="s">
        <v>189</v>
      </c>
      <c r="AU282" s="158" t="s">
        <v>88</v>
      </c>
      <c r="AV282" s="13" t="s">
        <v>88</v>
      </c>
      <c r="AW282" s="13" t="s">
        <v>41</v>
      </c>
      <c r="AX282" s="13" t="s">
        <v>79</v>
      </c>
      <c r="AY282" s="158" t="s">
        <v>178</v>
      </c>
    </row>
    <row r="283" spans="2:65" s="14" customFormat="1" ht="10.199999999999999">
      <c r="B283" s="164"/>
      <c r="D283" s="151" t="s">
        <v>189</v>
      </c>
      <c r="E283" s="165" t="s">
        <v>32</v>
      </c>
      <c r="F283" s="166" t="s">
        <v>192</v>
      </c>
      <c r="H283" s="167">
        <v>9.6839999999999993</v>
      </c>
      <c r="I283" s="168"/>
      <c r="L283" s="164"/>
      <c r="M283" s="169"/>
      <c r="T283" s="170"/>
      <c r="AT283" s="165" t="s">
        <v>189</v>
      </c>
      <c r="AU283" s="165" t="s">
        <v>88</v>
      </c>
      <c r="AV283" s="14" t="s">
        <v>185</v>
      </c>
      <c r="AW283" s="14" t="s">
        <v>41</v>
      </c>
      <c r="AX283" s="14" t="s">
        <v>86</v>
      </c>
      <c r="AY283" s="165" t="s">
        <v>178</v>
      </c>
    </row>
    <row r="284" spans="2:65" s="1" customFormat="1" ht="55.5" customHeight="1">
      <c r="B284" s="34"/>
      <c r="C284" s="133" t="s">
        <v>7</v>
      </c>
      <c r="D284" s="133" t="s">
        <v>180</v>
      </c>
      <c r="E284" s="134" t="s">
        <v>275</v>
      </c>
      <c r="F284" s="135" t="s">
        <v>276</v>
      </c>
      <c r="G284" s="136" t="s">
        <v>277</v>
      </c>
      <c r="H284" s="137">
        <v>79.231999999999999</v>
      </c>
      <c r="I284" s="138"/>
      <c r="J284" s="139">
        <f>ROUND(I284*H284,2)</f>
        <v>0</v>
      </c>
      <c r="K284" s="135" t="s">
        <v>184</v>
      </c>
      <c r="L284" s="34"/>
      <c r="M284" s="140" t="s">
        <v>32</v>
      </c>
      <c r="N284" s="141" t="s">
        <v>50</v>
      </c>
      <c r="P284" s="142">
        <f>O284*H284</f>
        <v>0</v>
      </c>
      <c r="Q284" s="142">
        <v>0</v>
      </c>
      <c r="R284" s="142">
        <f>Q284*H284</f>
        <v>0</v>
      </c>
      <c r="S284" s="142">
        <v>0</v>
      </c>
      <c r="T284" s="143">
        <f>S284*H284</f>
        <v>0</v>
      </c>
      <c r="AR284" s="144" t="s">
        <v>185</v>
      </c>
      <c r="AT284" s="144" t="s">
        <v>180</v>
      </c>
      <c r="AU284" s="144" t="s">
        <v>88</v>
      </c>
      <c r="AY284" s="18" t="s">
        <v>178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8" t="s">
        <v>86</v>
      </c>
      <c r="BK284" s="145">
        <f>ROUND(I284*H284,2)</f>
        <v>0</v>
      </c>
      <c r="BL284" s="18" t="s">
        <v>185</v>
      </c>
      <c r="BM284" s="144" t="s">
        <v>4850</v>
      </c>
    </row>
    <row r="285" spans="2:65" s="1" customFormat="1" ht="10.199999999999999">
      <c r="B285" s="34"/>
      <c r="D285" s="146" t="s">
        <v>187</v>
      </c>
      <c r="F285" s="147" t="s">
        <v>279</v>
      </c>
      <c r="I285" s="148"/>
      <c r="L285" s="34"/>
      <c r="M285" s="149"/>
      <c r="T285" s="55"/>
      <c r="AT285" s="18" t="s">
        <v>187</v>
      </c>
      <c r="AU285" s="18" t="s">
        <v>88</v>
      </c>
    </row>
    <row r="286" spans="2:65" s="12" customFormat="1" ht="10.199999999999999">
      <c r="B286" s="150"/>
      <c r="D286" s="151" t="s">
        <v>189</v>
      </c>
      <c r="E286" s="152" t="s">
        <v>32</v>
      </c>
      <c r="F286" s="153" t="s">
        <v>190</v>
      </c>
      <c r="H286" s="152" t="s">
        <v>32</v>
      </c>
      <c r="I286" s="154"/>
      <c r="L286" s="150"/>
      <c r="M286" s="155"/>
      <c r="T286" s="156"/>
      <c r="AT286" s="152" t="s">
        <v>189</v>
      </c>
      <c r="AU286" s="152" t="s">
        <v>88</v>
      </c>
      <c r="AV286" s="12" t="s">
        <v>86</v>
      </c>
      <c r="AW286" s="12" t="s">
        <v>41</v>
      </c>
      <c r="AX286" s="12" t="s">
        <v>79</v>
      </c>
      <c r="AY286" s="152" t="s">
        <v>178</v>
      </c>
    </row>
    <row r="287" spans="2:65" s="12" customFormat="1" ht="10.199999999999999">
      <c r="B287" s="150"/>
      <c r="D287" s="151" t="s">
        <v>189</v>
      </c>
      <c r="E287" s="152" t="s">
        <v>32</v>
      </c>
      <c r="F287" s="153" t="s">
        <v>4774</v>
      </c>
      <c r="H287" s="152" t="s">
        <v>32</v>
      </c>
      <c r="I287" s="154"/>
      <c r="L287" s="150"/>
      <c r="M287" s="155"/>
      <c r="T287" s="156"/>
      <c r="AT287" s="152" t="s">
        <v>189</v>
      </c>
      <c r="AU287" s="152" t="s">
        <v>88</v>
      </c>
      <c r="AV287" s="12" t="s">
        <v>86</v>
      </c>
      <c r="AW287" s="12" t="s">
        <v>41</v>
      </c>
      <c r="AX287" s="12" t="s">
        <v>79</v>
      </c>
      <c r="AY287" s="152" t="s">
        <v>178</v>
      </c>
    </row>
    <row r="288" spans="2:65" s="12" customFormat="1" ht="10.199999999999999">
      <c r="B288" s="150"/>
      <c r="D288" s="151" t="s">
        <v>189</v>
      </c>
      <c r="E288" s="152" t="s">
        <v>32</v>
      </c>
      <c r="F288" s="153" t="s">
        <v>2813</v>
      </c>
      <c r="H288" s="152" t="s">
        <v>32</v>
      </c>
      <c r="I288" s="154"/>
      <c r="L288" s="150"/>
      <c r="M288" s="155"/>
      <c r="T288" s="156"/>
      <c r="AT288" s="152" t="s">
        <v>189</v>
      </c>
      <c r="AU288" s="152" t="s">
        <v>88</v>
      </c>
      <c r="AV288" s="12" t="s">
        <v>86</v>
      </c>
      <c r="AW288" s="12" t="s">
        <v>41</v>
      </c>
      <c r="AX288" s="12" t="s">
        <v>79</v>
      </c>
      <c r="AY288" s="152" t="s">
        <v>178</v>
      </c>
    </row>
    <row r="289" spans="2:65" s="12" customFormat="1" ht="10.199999999999999">
      <c r="B289" s="150"/>
      <c r="D289" s="151" t="s">
        <v>189</v>
      </c>
      <c r="E289" s="152" t="s">
        <v>32</v>
      </c>
      <c r="F289" s="153" t="s">
        <v>4775</v>
      </c>
      <c r="H289" s="152" t="s">
        <v>32</v>
      </c>
      <c r="I289" s="154"/>
      <c r="L289" s="150"/>
      <c r="M289" s="155"/>
      <c r="T289" s="156"/>
      <c r="AT289" s="152" t="s">
        <v>189</v>
      </c>
      <c r="AU289" s="152" t="s">
        <v>88</v>
      </c>
      <c r="AV289" s="12" t="s">
        <v>86</v>
      </c>
      <c r="AW289" s="12" t="s">
        <v>41</v>
      </c>
      <c r="AX289" s="12" t="s">
        <v>79</v>
      </c>
      <c r="AY289" s="152" t="s">
        <v>178</v>
      </c>
    </row>
    <row r="290" spans="2:65" s="12" customFormat="1" ht="10.199999999999999">
      <c r="B290" s="150"/>
      <c r="D290" s="151" t="s">
        <v>189</v>
      </c>
      <c r="E290" s="152" t="s">
        <v>32</v>
      </c>
      <c r="F290" s="153" t="s">
        <v>4851</v>
      </c>
      <c r="H290" s="152" t="s">
        <v>32</v>
      </c>
      <c r="I290" s="154"/>
      <c r="L290" s="150"/>
      <c r="M290" s="155"/>
      <c r="T290" s="156"/>
      <c r="AT290" s="152" t="s">
        <v>189</v>
      </c>
      <c r="AU290" s="152" t="s">
        <v>88</v>
      </c>
      <c r="AV290" s="12" t="s">
        <v>86</v>
      </c>
      <c r="AW290" s="12" t="s">
        <v>41</v>
      </c>
      <c r="AX290" s="12" t="s">
        <v>79</v>
      </c>
      <c r="AY290" s="152" t="s">
        <v>178</v>
      </c>
    </row>
    <row r="291" spans="2:65" s="12" customFormat="1" ht="20.399999999999999">
      <c r="B291" s="150"/>
      <c r="D291" s="151" t="s">
        <v>189</v>
      </c>
      <c r="E291" s="152" t="s">
        <v>32</v>
      </c>
      <c r="F291" s="153" t="s">
        <v>1336</v>
      </c>
      <c r="H291" s="152" t="s">
        <v>32</v>
      </c>
      <c r="I291" s="154"/>
      <c r="L291" s="150"/>
      <c r="M291" s="155"/>
      <c r="T291" s="156"/>
      <c r="AT291" s="152" t="s">
        <v>189</v>
      </c>
      <c r="AU291" s="152" t="s">
        <v>88</v>
      </c>
      <c r="AV291" s="12" t="s">
        <v>86</v>
      </c>
      <c r="AW291" s="12" t="s">
        <v>41</v>
      </c>
      <c r="AX291" s="12" t="s">
        <v>79</v>
      </c>
      <c r="AY291" s="152" t="s">
        <v>178</v>
      </c>
    </row>
    <row r="292" spans="2:65" s="12" customFormat="1" ht="20.399999999999999">
      <c r="B292" s="150"/>
      <c r="D292" s="151" t="s">
        <v>189</v>
      </c>
      <c r="E292" s="152" t="s">
        <v>32</v>
      </c>
      <c r="F292" s="153" t="s">
        <v>4825</v>
      </c>
      <c r="H292" s="152" t="s">
        <v>32</v>
      </c>
      <c r="I292" s="154"/>
      <c r="L292" s="150"/>
      <c r="M292" s="155"/>
      <c r="T292" s="156"/>
      <c r="AT292" s="152" t="s">
        <v>189</v>
      </c>
      <c r="AU292" s="152" t="s">
        <v>88</v>
      </c>
      <c r="AV292" s="12" t="s">
        <v>86</v>
      </c>
      <c r="AW292" s="12" t="s">
        <v>41</v>
      </c>
      <c r="AX292" s="12" t="s">
        <v>79</v>
      </c>
      <c r="AY292" s="152" t="s">
        <v>178</v>
      </c>
    </row>
    <row r="293" spans="2:65" s="12" customFormat="1" ht="10.199999999999999">
      <c r="B293" s="150"/>
      <c r="D293" s="151" t="s">
        <v>189</v>
      </c>
      <c r="E293" s="152" t="s">
        <v>32</v>
      </c>
      <c r="F293" s="153" t="s">
        <v>4852</v>
      </c>
      <c r="H293" s="152" t="s">
        <v>32</v>
      </c>
      <c r="I293" s="154"/>
      <c r="L293" s="150"/>
      <c r="M293" s="155"/>
      <c r="T293" s="156"/>
      <c r="AT293" s="152" t="s">
        <v>189</v>
      </c>
      <c r="AU293" s="152" t="s">
        <v>88</v>
      </c>
      <c r="AV293" s="12" t="s">
        <v>86</v>
      </c>
      <c r="AW293" s="12" t="s">
        <v>41</v>
      </c>
      <c r="AX293" s="12" t="s">
        <v>79</v>
      </c>
      <c r="AY293" s="152" t="s">
        <v>178</v>
      </c>
    </row>
    <row r="294" spans="2:65" s="13" customFormat="1" ht="20.399999999999999">
      <c r="B294" s="157"/>
      <c r="D294" s="151" t="s">
        <v>189</v>
      </c>
      <c r="E294" s="158" t="s">
        <v>32</v>
      </c>
      <c r="F294" s="159" t="s">
        <v>4853</v>
      </c>
      <c r="H294" s="160">
        <v>107.08499999999999</v>
      </c>
      <c r="I294" s="161"/>
      <c r="L294" s="157"/>
      <c r="M294" s="162"/>
      <c r="T294" s="163"/>
      <c r="AT294" s="158" t="s">
        <v>189</v>
      </c>
      <c r="AU294" s="158" t="s">
        <v>88</v>
      </c>
      <c r="AV294" s="13" t="s">
        <v>88</v>
      </c>
      <c r="AW294" s="13" t="s">
        <v>41</v>
      </c>
      <c r="AX294" s="13" t="s">
        <v>79</v>
      </c>
      <c r="AY294" s="158" t="s">
        <v>178</v>
      </c>
    </row>
    <row r="295" spans="2:65" s="13" customFormat="1" ht="10.199999999999999">
      <c r="B295" s="157"/>
      <c r="D295" s="151" t="s">
        <v>189</v>
      </c>
      <c r="E295" s="158" t="s">
        <v>32</v>
      </c>
      <c r="F295" s="159" t="s">
        <v>4854</v>
      </c>
      <c r="H295" s="160">
        <v>2.4780000000000002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79</v>
      </c>
      <c r="AY295" s="158" t="s">
        <v>178</v>
      </c>
    </row>
    <row r="296" spans="2:65" s="13" customFormat="1" ht="20.399999999999999">
      <c r="B296" s="157"/>
      <c r="D296" s="151" t="s">
        <v>189</v>
      </c>
      <c r="E296" s="158" t="s">
        <v>32</v>
      </c>
      <c r="F296" s="159" t="s">
        <v>4855</v>
      </c>
      <c r="H296" s="160">
        <v>-29.645</v>
      </c>
      <c r="I296" s="161"/>
      <c r="L296" s="157"/>
      <c r="M296" s="162"/>
      <c r="T296" s="163"/>
      <c r="AT296" s="158" t="s">
        <v>189</v>
      </c>
      <c r="AU296" s="158" t="s">
        <v>88</v>
      </c>
      <c r="AV296" s="13" t="s">
        <v>88</v>
      </c>
      <c r="AW296" s="13" t="s">
        <v>41</v>
      </c>
      <c r="AX296" s="13" t="s">
        <v>79</v>
      </c>
      <c r="AY296" s="158" t="s">
        <v>178</v>
      </c>
    </row>
    <row r="297" spans="2:65" s="13" customFormat="1" ht="20.399999999999999">
      <c r="B297" s="157"/>
      <c r="D297" s="151" t="s">
        <v>189</v>
      </c>
      <c r="E297" s="158" t="s">
        <v>32</v>
      </c>
      <c r="F297" s="159" t="s">
        <v>4856</v>
      </c>
      <c r="H297" s="160">
        <v>-0.68600000000000005</v>
      </c>
      <c r="I297" s="161"/>
      <c r="L297" s="157"/>
      <c r="M297" s="162"/>
      <c r="T297" s="163"/>
      <c r="AT297" s="158" t="s">
        <v>189</v>
      </c>
      <c r="AU297" s="158" t="s">
        <v>88</v>
      </c>
      <c r="AV297" s="13" t="s">
        <v>88</v>
      </c>
      <c r="AW297" s="13" t="s">
        <v>41</v>
      </c>
      <c r="AX297" s="13" t="s">
        <v>79</v>
      </c>
      <c r="AY297" s="158" t="s">
        <v>178</v>
      </c>
    </row>
    <row r="298" spans="2:65" s="14" customFormat="1" ht="10.199999999999999">
      <c r="B298" s="164"/>
      <c r="D298" s="151" t="s">
        <v>189</v>
      </c>
      <c r="E298" s="165" t="s">
        <v>32</v>
      </c>
      <c r="F298" s="166" t="s">
        <v>192</v>
      </c>
      <c r="H298" s="167">
        <v>79.231999999999999</v>
      </c>
      <c r="I298" s="168"/>
      <c r="L298" s="164"/>
      <c r="M298" s="169"/>
      <c r="T298" s="170"/>
      <c r="AT298" s="165" t="s">
        <v>189</v>
      </c>
      <c r="AU298" s="165" t="s">
        <v>88</v>
      </c>
      <c r="AV298" s="14" t="s">
        <v>185</v>
      </c>
      <c r="AW298" s="14" t="s">
        <v>41</v>
      </c>
      <c r="AX298" s="14" t="s">
        <v>86</v>
      </c>
      <c r="AY298" s="165" t="s">
        <v>178</v>
      </c>
    </row>
    <row r="299" spans="2:65" s="1" customFormat="1" ht="55.5" customHeight="1">
      <c r="B299" s="34"/>
      <c r="C299" s="133" t="s">
        <v>352</v>
      </c>
      <c r="D299" s="133" t="s">
        <v>180</v>
      </c>
      <c r="E299" s="134" t="s">
        <v>291</v>
      </c>
      <c r="F299" s="135" t="s">
        <v>292</v>
      </c>
      <c r="G299" s="136" t="s">
        <v>277</v>
      </c>
      <c r="H299" s="137">
        <v>79.231999999999999</v>
      </c>
      <c r="I299" s="138"/>
      <c r="J299" s="139">
        <f>ROUND(I299*H299,2)</f>
        <v>0</v>
      </c>
      <c r="K299" s="135" t="s">
        <v>184</v>
      </c>
      <c r="L299" s="34"/>
      <c r="M299" s="140" t="s">
        <v>32</v>
      </c>
      <c r="N299" s="141" t="s">
        <v>50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185</v>
      </c>
      <c r="AT299" s="144" t="s">
        <v>180</v>
      </c>
      <c r="AU299" s="144" t="s">
        <v>88</v>
      </c>
      <c r="AY299" s="18" t="s">
        <v>178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86</v>
      </c>
      <c r="BK299" s="145">
        <f>ROUND(I299*H299,2)</f>
        <v>0</v>
      </c>
      <c r="BL299" s="18" t="s">
        <v>185</v>
      </c>
      <c r="BM299" s="144" t="s">
        <v>4857</v>
      </c>
    </row>
    <row r="300" spans="2:65" s="1" customFormat="1" ht="10.199999999999999">
      <c r="B300" s="34"/>
      <c r="D300" s="146" t="s">
        <v>187</v>
      </c>
      <c r="F300" s="147" t="s">
        <v>294</v>
      </c>
      <c r="I300" s="148"/>
      <c r="L300" s="34"/>
      <c r="M300" s="149"/>
      <c r="T300" s="55"/>
      <c r="AT300" s="18" t="s">
        <v>187</v>
      </c>
      <c r="AU300" s="18" t="s">
        <v>88</v>
      </c>
    </row>
    <row r="301" spans="2:65" s="12" customFormat="1" ht="10.199999999999999">
      <c r="B301" s="150"/>
      <c r="D301" s="151" t="s">
        <v>189</v>
      </c>
      <c r="E301" s="152" t="s">
        <v>32</v>
      </c>
      <c r="F301" s="153" t="s">
        <v>190</v>
      </c>
      <c r="H301" s="152" t="s">
        <v>32</v>
      </c>
      <c r="I301" s="154"/>
      <c r="L301" s="150"/>
      <c r="M301" s="155"/>
      <c r="T301" s="156"/>
      <c r="AT301" s="152" t="s">
        <v>189</v>
      </c>
      <c r="AU301" s="152" t="s">
        <v>88</v>
      </c>
      <c r="AV301" s="12" t="s">
        <v>86</v>
      </c>
      <c r="AW301" s="12" t="s">
        <v>41</v>
      </c>
      <c r="AX301" s="12" t="s">
        <v>79</v>
      </c>
      <c r="AY301" s="152" t="s">
        <v>178</v>
      </c>
    </row>
    <row r="302" spans="2:65" s="12" customFormat="1" ht="10.199999999999999">
      <c r="B302" s="150"/>
      <c r="D302" s="151" t="s">
        <v>189</v>
      </c>
      <c r="E302" s="152" t="s">
        <v>32</v>
      </c>
      <c r="F302" s="153" t="s">
        <v>4774</v>
      </c>
      <c r="H302" s="152" t="s">
        <v>32</v>
      </c>
      <c r="I302" s="154"/>
      <c r="L302" s="150"/>
      <c r="M302" s="155"/>
      <c r="T302" s="156"/>
      <c r="AT302" s="152" t="s">
        <v>189</v>
      </c>
      <c r="AU302" s="152" t="s">
        <v>88</v>
      </c>
      <c r="AV302" s="12" t="s">
        <v>86</v>
      </c>
      <c r="AW302" s="12" t="s">
        <v>41</v>
      </c>
      <c r="AX302" s="12" t="s">
        <v>79</v>
      </c>
      <c r="AY302" s="152" t="s">
        <v>178</v>
      </c>
    </row>
    <row r="303" spans="2:65" s="12" customFormat="1" ht="10.199999999999999">
      <c r="B303" s="150"/>
      <c r="D303" s="151" t="s">
        <v>189</v>
      </c>
      <c r="E303" s="152" t="s">
        <v>32</v>
      </c>
      <c r="F303" s="153" t="s">
        <v>2813</v>
      </c>
      <c r="H303" s="152" t="s">
        <v>32</v>
      </c>
      <c r="I303" s="154"/>
      <c r="L303" s="150"/>
      <c r="M303" s="155"/>
      <c r="T303" s="156"/>
      <c r="AT303" s="152" t="s">
        <v>189</v>
      </c>
      <c r="AU303" s="152" t="s">
        <v>88</v>
      </c>
      <c r="AV303" s="12" t="s">
        <v>86</v>
      </c>
      <c r="AW303" s="12" t="s">
        <v>41</v>
      </c>
      <c r="AX303" s="12" t="s">
        <v>79</v>
      </c>
      <c r="AY303" s="152" t="s">
        <v>178</v>
      </c>
    </row>
    <row r="304" spans="2:65" s="12" customFormat="1" ht="10.199999999999999">
      <c r="B304" s="150"/>
      <c r="D304" s="151" t="s">
        <v>189</v>
      </c>
      <c r="E304" s="152" t="s">
        <v>32</v>
      </c>
      <c r="F304" s="153" t="s">
        <v>4775</v>
      </c>
      <c r="H304" s="152" t="s">
        <v>32</v>
      </c>
      <c r="I304" s="154"/>
      <c r="L304" s="150"/>
      <c r="M304" s="155"/>
      <c r="T304" s="156"/>
      <c r="AT304" s="152" t="s">
        <v>189</v>
      </c>
      <c r="AU304" s="152" t="s">
        <v>88</v>
      </c>
      <c r="AV304" s="12" t="s">
        <v>86</v>
      </c>
      <c r="AW304" s="12" t="s">
        <v>41</v>
      </c>
      <c r="AX304" s="12" t="s">
        <v>79</v>
      </c>
      <c r="AY304" s="152" t="s">
        <v>178</v>
      </c>
    </row>
    <row r="305" spans="2:65" s="12" customFormat="1" ht="10.199999999999999">
      <c r="B305" s="150"/>
      <c r="D305" s="151" t="s">
        <v>189</v>
      </c>
      <c r="E305" s="152" t="s">
        <v>32</v>
      </c>
      <c r="F305" s="153" t="s">
        <v>4851</v>
      </c>
      <c r="H305" s="152" t="s">
        <v>32</v>
      </c>
      <c r="I305" s="154"/>
      <c r="L305" s="150"/>
      <c r="M305" s="155"/>
      <c r="T305" s="156"/>
      <c r="AT305" s="152" t="s">
        <v>189</v>
      </c>
      <c r="AU305" s="152" t="s">
        <v>88</v>
      </c>
      <c r="AV305" s="12" t="s">
        <v>86</v>
      </c>
      <c r="AW305" s="12" t="s">
        <v>41</v>
      </c>
      <c r="AX305" s="12" t="s">
        <v>79</v>
      </c>
      <c r="AY305" s="152" t="s">
        <v>178</v>
      </c>
    </row>
    <row r="306" spans="2:65" s="12" customFormat="1" ht="20.399999999999999">
      <c r="B306" s="150"/>
      <c r="D306" s="151" t="s">
        <v>189</v>
      </c>
      <c r="E306" s="152" t="s">
        <v>32</v>
      </c>
      <c r="F306" s="153" t="s">
        <v>1336</v>
      </c>
      <c r="H306" s="152" t="s">
        <v>32</v>
      </c>
      <c r="I306" s="154"/>
      <c r="L306" s="150"/>
      <c r="M306" s="155"/>
      <c r="T306" s="156"/>
      <c r="AT306" s="152" t="s">
        <v>189</v>
      </c>
      <c r="AU306" s="152" t="s">
        <v>88</v>
      </c>
      <c r="AV306" s="12" t="s">
        <v>86</v>
      </c>
      <c r="AW306" s="12" t="s">
        <v>41</v>
      </c>
      <c r="AX306" s="12" t="s">
        <v>79</v>
      </c>
      <c r="AY306" s="152" t="s">
        <v>178</v>
      </c>
    </row>
    <row r="307" spans="2:65" s="12" customFormat="1" ht="20.399999999999999">
      <c r="B307" s="150"/>
      <c r="D307" s="151" t="s">
        <v>189</v>
      </c>
      <c r="E307" s="152" t="s">
        <v>32</v>
      </c>
      <c r="F307" s="153" t="s">
        <v>4825</v>
      </c>
      <c r="H307" s="152" t="s">
        <v>32</v>
      </c>
      <c r="I307" s="154"/>
      <c r="L307" s="150"/>
      <c r="M307" s="155"/>
      <c r="T307" s="156"/>
      <c r="AT307" s="152" t="s">
        <v>189</v>
      </c>
      <c r="AU307" s="152" t="s">
        <v>88</v>
      </c>
      <c r="AV307" s="12" t="s">
        <v>86</v>
      </c>
      <c r="AW307" s="12" t="s">
        <v>41</v>
      </c>
      <c r="AX307" s="12" t="s">
        <v>79</v>
      </c>
      <c r="AY307" s="152" t="s">
        <v>178</v>
      </c>
    </row>
    <row r="308" spans="2:65" s="12" customFormat="1" ht="10.199999999999999">
      <c r="B308" s="150"/>
      <c r="D308" s="151" t="s">
        <v>189</v>
      </c>
      <c r="E308" s="152" t="s">
        <v>32</v>
      </c>
      <c r="F308" s="153" t="s">
        <v>4852</v>
      </c>
      <c r="H308" s="152" t="s">
        <v>32</v>
      </c>
      <c r="I308" s="154"/>
      <c r="L308" s="150"/>
      <c r="M308" s="155"/>
      <c r="T308" s="156"/>
      <c r="AT308" s="152" t="s">
        <v>189</v>
      </c>
      <c r="AU308" s="152" t="s">
        <v>88</v>
      </c>
      <c r="AV308" s="12" t="s">
        <v>86</v>
      </c>
      <c r="AW308" s="12" t="s">
        <v>41</v>
      </c>
      <c r="AX308" s="12" t="s">
        <v>79</v>
      </c>
      <c r="AY308" s="152" t="s">
        <v>178</v>
      </c>
    </row>
    <row r="309" spans="2:65" s="13" customFormat="1" ht="20.399999999999999">
      <c r="B309" s="157"/>
      <c r="D309" s="151" t="s">
        <v>189</v>
      </c>
      <c r="E309" s="158" t="s">
        <v>32</v>
      </c>
      <c r="F309" s="159" t="s">
        <v>4853</v>
      </c>
      <c r="H309" s="160">
        <v>107.08499999999999</v>
      </c>
      <c r="I309" s="161"/>
      <c r="L309" s="157"/>
      <c r="M309" s="162"/>
      <c r="T309" s="163"/>
      <c r="AT309" s="158" t="s">
        <v>189</v>
      </c>
      <c r="AU309" s="158" t="s">
        <v>88</v>
      </c>
      <c r="AV309" s="13" t="s">
        <v>88</v>
      </c>
      <c r="AW309" s="13" t="s">
        <v>41</v>
      </c>
      <c r="AX309" s="13" t="s">
        <v>79</v>
      </c>
      <c r="AY309" s="158" t="s">
        <v>178</v>
      </c>
    </row>
    <row r="310" spans="2:65" s="13" customFormat="1" ht="10.199999999999999">
      <c r="B310" s="157"/>
      <c r="D310" s="151" t="s">
        <v>189</v>
      </c>
      <c r="E310" s="158" t="s">
        <v>32</v>
      </c>
      <c r="F310" s="159" t="s">
        <v>4854</v>
      </c>
      <c r="H310" s="160">
        <v>2.4780000000000002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41</v>
      </c>
      <c r="AX310" s="13" t="s">
        <v>79</v>
      </c>
      <c r="AY310" s="158" t="s">
        <v>178</v>
      </c>
    </row>
    <row r="311" spans="2:65" s="13" customFormat="1" ht="20.399999999999999">
      <c r="B311" s="157"/>
      <c r="D311" s="151" t="s">
        <v>189</v>
      </c>
      <c r="E311" s="158" t="s">
        <v>32</v>
      </c>
      <c r="F311" s="159" t="s">
        <v>4855</v>
      </c>
      <c r="H311" s="160">
        <v>-29.645</v>
      </c>
      <c r="I311" s="161"/>
      <c r="L311" s="157"/>
      <c r="M311" s="162"/>
      <c r="T311" s="163"/>
      <c r="AT311" s="158" t="s">
        <v>189</v>
      </c>
      <c r="AU311" s="158" t="s">
        <v>88</v>
      </c>
      <c r="AV311" s="13" t="s">
        <v>88</v>
      </c>
      <c r="AW311" s="13" t="s">
        <v>41</v>
      </c>
      <c r="AX311" s="13" t="s">
        <v>79</v>
      </c>
      <c r="AY311" s="158" t="s">
        <v>178</v>
      </c>
    </row>
    <row r="312" spans="2:65" s="13" customFormat="1" ht="20.399999999999999">
      <c r="B312" s="157"/>
      <c r="D312" s="151" t="s">
        <v>189</v>
      </c>
      <c r="E312" s="158" t="s">
        <v>32</v>
      </c>
      <c r="F312" s="159" t="s">
        <v>4856</v>
      </c>
      <c r="H312" s="160">
        <v>-0.68600000000000005</v>
      </c>
      <c r="I312" s="161"/>
      <c r="L312" s="157"/>
      <c r="M312" s="162"/>
      <c r="T312" s="163"/>
      <c r="AT312" s="158" t="s">
        <v>189</v>
      </c>
      <c r="AU312" s="158" t="s">
        <v>88</v>
      </c>
      <c r="AV312" s="13" t="s">
        <v>88</v>
      </c>
      <c r="AW312" s="13" t="s">
        <v>41</v>
      </c>
      <c r="AX312" s="13" t="s">
        <v>79</v>
      </c>
      <c r="AY312" s="158" t="s">
        <v>178</v>
      </c>
    </row>
    <row r="313" spans="2:65" s="14" customFormat="1" ht="10.199999999999999">
      <c r="B313" s="164"/>
      <c r="D313" s="151" t="s">
        <v>189</v>
      </c>
      <c r="E313" s="165" t="s">
        <v>32</v>
      </c>
      <c r="F313" s="166" t="s">
        <v>192</v>
      </c>
      <c r="H313" s="167">
        <v>79.231999999999999</v>
      </c>
      <c r="I313" s="168"/>
      <c r="L313" s="164"/>
      <c r="M313" s="169"/>
      <c r="T313" s="170"/>
      <c r="AT313" s="165" t="s">
        <v>189</v>
      </c>
      <c r="AU313" s="165" t="s">
        <v>88</v>
      </c>
      <c r="AV313" s="14" t="s">
        <v>185</v>
      </c>
      <c r="AW313" s="14" t="s">
        <v>41</v>
      </c>
      <c r="AX313" s="14" t="s">
        <v>86</v>
      </c>
      <c r="AY313" s="165" t="s">
        <v>178</v>
      </c>
    </row>
    <row r="314" spans="2:65" s="1" customFormat="1" ht="55.5" customHeight="1">
      <c r="B314" s="34"/>
      <c r="C314" s="133" t="s">
        <v>359</v>
      </c>
      <c r="D314" s="133" t="s">
        <v>180</v>
      </c>
      <c r="E314" s="134" t="s">
        <v>977</v>
      </c>
      <c r="F314" s="135" t="s">
        <v>978</v>
      </c>
      <c r="G314" s="136" t="s">
        <v>277</v>
      </c>
      <c r="H314" s="137">
        <v>39.616</v>
      </c>
      <c r="I314" s="138"/>
      <c r="J314" s="139">
        <f>ROUND(I314*H314,2)</f>
        <v>0</v>
      </c>
      <c r="K314" s="135" t="s">
        <v>184</v>
      </c>
      <c r="L314" s="34"/>
      <c r="M314" s="140" t="s">
        <v>32</v>
      </c>
      <c r="N314" s="141" t="s">
        <v>50</v>
      </c>
      <c r="P314" s="142">
        <f>O314*H314</f>
        <v>0</v>
      </c>
      <c r="Q314" s="142">
        <v>0</v>
      </c>
      <c r="R314" s="142">
        <f>Q314*H314</f>
        <v>0</v>
      </c>
      <c r="S314" s="142">
        <v>0</v>
      </c>
      <c r="T314" s="143">
        <f>S314*H314</f>
        <v>0</v>
      </c>
      <c r="AR314" s="144" t="s">
        <v>185</v>
      </c>
      <c r="AT314" s="144" t="s">
        <v>180</v>
      </c>
      <c r="AU314" s="144" t="s">
        <v>88</v>
      </c>
      <c r="AY314" s="18" t="s">
        <v>178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86</v>
      </c>
      <c r="BK314" s="145">
        <f>ROUND(I314*H314,2)</f>
        <v>0</v>
      </c>
      <c r="BL314" s="18" t="s">
        <v>185</v>
      </c>
      <c r="BM314" s="144" t="s">
        <v>4858</v>
      </c>
    </row>
    <row r="315" spans="2:65" s="1" customFormat="1" ht="10.199999999999999">
      <c r="B315" s="34"/>
      <c r="D315" s="146" t="s">
        <v>187</v>
      </c>
      <c r="F315" s="147" t="s">
        <v>980</v>
      </c>
      <c r="I315" s="148"/>
      <c r="L315" s="34"/>
      <c r="M315" s="149"/>
      <c r="T315" s="55"/>
      <c r="AT315" s="18" t="s">
        <v>187</v>
      </c>
      <c r="AU315" s="18" t="s">
        <v>88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190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4774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2" customFormat="1" ht="10.199999999999999">
      <c r="B318" s="150"/>
      <c r="D318" s="151" t="s">
        <v>189</v>
      </c>
      <c r="E318" s="152" t="s">
        <v>32</v>
      </c>
      <c r="F318" s="153" t="s">
        <v>2813</v>
      </c>
      <c r="H318" s="152" t="s">
        <v>32</v>
      </c>
      <c r="I318" s="154"/>
      <c r="L318" s="150"/>
      <c r="M318" s="155"/>
      <c r="T318" s="156"/>
      <c r="AT318" s="152" t="s">
        <v>189</v>
      </c>
      <c r="AU318" s="152" t="s">
        <v>88</v>
      </c>
      <c r="AV318" s="12" t="s">
        <v>86</v>
      </c>
      <c r="AW318" s="12" t="s">
        <v>41</v>
      </c>
      <c r="AX318" s="12" t="s">
        <v>79</v>
      </c>
      <c r="AY318" s="152" t="s">
        <v>178</v>
      </c>
    </row>
    <row r="319" spans="2:65" s="12" customFormat="1" ht="10.199999999999999">
      <c r="B319" s="150"/>
      <c r="D319" s="151" t="s">
        <v>189</v>
      </c>
      <c r="E319" s="152" t="s">
        <v>32</v>
      </c>
      <c r="F319" s="153" t="s">
        <v>4775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2" customFormat="1" ht="10.199999999999999">
      <c r="B320" s="150"/>
      <c r="D320" s="151" t="s">
        <v>189</v>
      </c>
      <c r="E320" s="152" t="s">
        <v>32</v>
      </c>
      <c r="F320" s="153" t="s">
        <v>4851</v>
      </c>
      <c r="H320" s="152" t="s">
        <v>32</v>
      </c>
      <c r="I320" s="154"/>
      <c r="L320" s="150"/>
      <c r="M320" s="155"/>
      <c r="T320" s="156"/>
      <c r="AT320" s="152" t="s">
        <v>189</v>
      </c>
      <c r="AU320" s="152" t="s">
        <v>88</v>
      </c>
      <c r="AV320" s="12" t="s">
        <v>86</v>
      </c>
      <c r="AW320" s="12" t="s">
        <v>41</v>
      </c>
      <c r="AX320" s="12" t="s">
        <v>79</v>
      </c>
      <c r="AY320" s="152" t="s">
        <v>178</v>
      </c>
    </row>
    <row r="321" spans="2:65" s="12" customFormat="1" ht="20.399999999999999">
      <c r="B321" s="150"/>
      <c r="D321" s="151" t="s">
        <v>189</v>
      </c>
      <c r="E321" s="152" t="s">
        <v>32</v>
      </c>
      <c r="F321" s="153" t="s">
        <v>1336</v>
      </c>
      <c r="H321" s="152" t="s">
        <v>32</v>
      </c>
      <c r="I321" s="154"/>
      <c r="L321" s="150"/>
      <c r="M321" s="155"/>
      <c r="T321" s="156"/>
      <c r="AT321" s="152" t="s">
        <v>189</v>
      </c>
      <c r="AU321" s="152" t="s">
        <v>88</v>
      </c>
      <c r="AV321" s="12" t="s">
        <v>86</v>
      </c>
      <c r="AW321" s="12" t="s">
        <v>41</v>
      </c>
      <c r="AX321" s="12" t="s">
        <v>79</v>
      </c>
      <c r="AY321" s="152" t="s">
        <v>178</v>
      </c>
    </row>
    <row r="322" spans="2:65" s="12" customFormat="1" ht="20.399999999999999">
      <c r="B322" s="150"/>
      <c r="D322" s="151" t="s">
        <v>189</v>
      </c>
      <c r="E322" s="152" t="s">
        <v>32</v>
      </c>
      <c r="F322" s="153" t="s">
        <v>4825</v>
      </c>
      <c r="H322" s="152" t="s">
        <v>32</v>
      </c>
      <c r="I322" s="154"/>
      <c r="L322" s="150"/>
      <c r="M322" s="155"/>
      <c r="T322" s="156"/>
      <c r="AT322" s="152" t="s">
        <v>189</v>
      </c>
      <c r="AU322" s="152" t="s">
        <v>88</v>
      </c>
      <c r="AV322" s="12" t="s">
        <v>86</v>
      </c>
      <c r="AW322" s="12" t="s">
        <v>41</v>
      </c>
      <c r="AX322" s="12" t="s">
        <v>79</v>
      </c>
      <c r="AY322" s="152" t="s">
        <v>178</v>
      </c>
    </row>
    <row r="323" spans="2:65" s="12" customFormat="1" ht="10.199999999999999">
      <c r="B323" s="150"/>
      <c r="D323" s="151" t="s">
        <v>189</v>
      </c>
      <c r="E323" s="152" t="s">
        <v>32</v>
      </c>
      <c r="F323" s="153" t="s">
        <v>4852</v>
      </c>
      <c r="H323" s="152" t="s">
        <v>32</v>
      </c>
      <c r="I323" s="154"/>
      <c r="L323" s="150"/>
      <c r="M323" s="155"/>
      <c r="T323" s="156"/>
      <c r="AT323" s="152" t="s">
        <v>189</v>
      </c>
      <c r="AU323" s="152" t="s">
        <v>88</v>
      </c>
      <c r="AV323" s="12" t="s">
        <v>86</v>
      </c>
      <c r="AW323" s="12" t="s">
        <v>41</v>
      </c>
      <c r="AX323" s="12" t="s">
        <v>79</v>
      </c>
      <c r="AY323" s="152" t="s">
        <v>178</v>
      </c>
    </row>
    <row r="324" spans="2:65" s="13" customFormat="1" ht="20.399999999999999">
      <c r="B324" s="157"/>
      <c r="D324" s="151" t="s">
        <v>189</v>
      </c>
      <c r="E324" s="158" t="s">
        <v>32</v>
      </c>
      <c r="F324" s="159" t="s">
        <v>4859</v>
      </c>
      <c r="H324" s="160">
        <v>53.542999999999999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41</v>
      </c>
      <c r="AX324" s="13" t="s">
        <v>79</v>
      </c>
      <c r="AY324" s="158" t="s">
        <v>178</v>
      </c>
    </row>
    <row r="325" spans="2:65" s="13" customFormat="1" ht="10.199999999999999">
      <c r="B325" s="157"/>
      <c r="D325" s="151" t="s">
        <v>189</v>
      </c>
      <c r="E325" s="158" t="s">
        <v>32</v>
      </c>
      <c r="F325" s="159" t="s">
        <v>4860</v>
      </c>
      <c r="H325" s="160">
        <v>1.2390000000000001</v>
      </c>
      <c r="I325" s="161"/>
      <c r="L325" s="157"/>
      <c r="M325" s="162"/>
      <c r="T325" s="163"/>
      <c r="AT325" s="158" t="s">
        <v>189</v>
      </c>
      <c r="AU325" s="158" t="s">
        <v>88</v>
      </c>
      <c r="AV325" s="13" t="s">
        <v>88</v>
      </c>
      <c r="AW325" s="13" t="s">
        <v>41</v>
      </c>
      <c r="AX325" s="13" t="s">
        <v>79</v>
      </c>
      <c r="AY325" s="158" t="s">
        <v>178</v>
      </c>
    </row>
    <row r="326" spans="2:65" s="13" customFormat="1" ht="20.399999999999999">
      <c r="B326" s="157"/>
      <c r="D326" s="151" t="s">
        <v>189</v>
      </c>
      <c r="E326" s="158" t="s">
        <v>32</v>
      </c>
      <c r="F326" s="159" t="s">
        <v>4861</v>
      </c>
      <c r="H326" s="160">
        <v>-14.823</v>
      </c>
      <c r="I326" s="161"/>
      <c r="L326" s="157"/>
      <c r="M326" s="162"/>
      <c r="T326" s="163"/>
      <c r="AT326" s="158" t="s">
        <v>189</v>
      </c>
      <c r="AU326" s="158" t="s">
        <v>88</v>
      </c>
      <c r="AV326" s="13" t="s">
        <v>88</v>
      </c>
      <c r="AW326" s="13" t="s">
        <v>41</v>
      </c>
      <c r="AX326" s="13" t="s">
        <v>79</v>
      </c>
      <c r="AY326" s="158" t="s">
        <v>178</v>
      </c>
    </row>
    <row r="327" spans="2:65" s="13" customFormat="1" ht="20.399999999999999">
      <c r="B327" s="157"/>
      <c r="D327" s="151" t="s">
        <v>189</v>
      </c>
      <c r="E327" s="158" t="s">
        <v>32</v>
      </c>
      <c r="F327" s="159" t="s">
        <v>4862</v>
      </c>
      <c r="H327" s="160">
        <v>-0.34300000000000003</v>
      </c>
      <c r="I327" s="161"/>
      <c r="L327" s="157"/>
      <c r="M327" s="162"/>
      <c r="T327" s="163"/>
      <c r="AT327" s="158" t="s">
        <v>189</v>
      </c>
      <c r="AU327" s="158" t="s">
        <v>88</v>
      </c>
      <c r="AV327" s="13" t="s">
        <v>88</v>
      </c>
      <c r="AW327" s="13" t="s">
        <v>41</v>
      </c>
      <c r="AX327" s="13" t="s">
        <v>79</v>
      </c>
      <c r="AY327" s="158" t="s">
        <v>178</v>
      </c>
    </row>
    <row r="328" spans="2:65" s="14" customFormat="1" ht="10.199999999999999">
      <c r="B328" s="164"/>
      <c r="D328" s="151" t="s">
        <v>189</v>
      </c>
      <c r="E328" s="165" t="s">
        <v>32</v>
      </c>
      <c r="F328" s="166" t="s">
        <v>192</v>
      </c>
      <c r="H328" s="167">
        <v>39.616</v>
      </c>
      <c r="I328" s="168"/>
      <c r="L328" s="164"/>
      <c r="M328" s="169"/>
      <c r="T328" s="170"/>
      <c r="AT328" s="165" t="s">
        <v>189</v>
      </c>
      <c r="AU328" s="165" t="s">
        <v>88</v>
      </c>
      <c r="AV328" s="14" t="s">
        <v>185</v>
      </c>
      <c r="AW328" s="14" t="s">
        <v>41</v>
      </c>
      <c r="AX328" s="14" t="s">
        <v>86</v>
      </c>
      <c r="AY328" s="165" t="s">
        <v>178</v>
      </c>
    </row>
    <row r="329" spans="2:65" s="1" customFormat="1" ht="37.799999999999997" customHeight="1">
      <c r="B329" s="34"/>
      <c r="C329" s="133" t="s">
        <v>366</v>
      </c>
      <c r="D329" s="133" t="s">
        <v>180</v>
      </c>
      <c r="E329" s="134" t="s">
        <v>301</v>
      </c>
      <c r="F329" s="135" t="s">
        <v>302</v>
      </c>
      <c r="G329" s="136" t="s">
        <v>277</v>
      </c>
      <c r="H329" s="137">
        <v>129.25</v>
      </c>
      <c r="I329" s="138"/>
      <c r="J329" s="139">
        <f>ROUND(I329*H329,2)</f>
        <v>0</v>
      </c>
      <c r="K329" s="135" t="s">
        <v>184</v>
      </c>
      <c r="L329" s="34"/>
      <c r="M329" s="140" t="s">
        <v>32</v>
      </c>
      <c r="N329" s="141" t="s">
        <v>50</v>
      </c>
      <c r="P329" s="142">
        <f>O329*H329</f>
        <v>0</v>
      </c>
      <c r="Q329" s="142">
        <v>0</v>
      </c>
      <c r="R329" s="142">
        <f>Q329*H329</f>
        <v>0</v>
      </c>
      <c r="S329" s="142">
        <v>0</v>
      </c>
      <c r="T329" s="143">
        <f>S329*H329</f>
        <v>0</v>
      </c>
      <c r="AR329" s="144" t="s">
        <v>185</v>
      </c>
      <c r="AT329" s="144" t="s">
        <v>180</v>
      </c>
      <c r="AU329" s="144" t="s">
        <v>88</v>
      </c>
      <c r="AY329" s="18" t="s">
        <v>178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8" t="s">
        <v>86</v>
      </c>
      <c r="BK329" s="145">
        <f>ROUND(I329*H329,2)</f>
        <v>0</v>
      </c>
      <c r="BL329" s="18" t="s">
        <v>185</v>
      </c>
      <c r="BM329" s="144" t="s">
        <v>4863</v>
      </c>
    </row>
    <row r="330" spans="2:65" s="1" customFormat="1" ht="10.199999999999999">
      <c r="B330" s="34"/>
      <c r="D330" s="146" t="s">
        <v>187</v>
      </c>
      <c r="F330" s="147" t="s">
        <v>304</v>
      </c>
      <c r="I330" s="148"/>
      <c r="L330" s="34"/>
      <c r="M330" s="149"/>
      <c r="T330" s="55"/>
      <c r="AT330" s="18" t="s">
        <v>187</v>
      </c>
      <c r="AU330" s="18" t="s">
        <v>88</v>
      </c>
    </row>
    <row r="331" spans="2:65" s="12" customFormat="1" ht="10.199999999999999">
      <c r="B331" s="150"/>
      <c r="D331" s="151" t="s">
        <v>189</v>
      </c>
      <c r="E331" s="152" t="s">
        <v>32</v>
      </c>
      <c r="F331" s="153" t="s">
        <v>4775</v>
      </c>
      <c r="H331" s="152" t="s">
        <v>32</v>
      </c>
      <c r="I331" s="154"/>
      <c r="L331" s="150"/>
      <c r="M331" s="155"/>
      <c r="T331" s="156"/>
      <c r="AT331" s="152" t="s">
        <v>189</v>
      </c>
      <c r="AU331" s="152" t="s">
        <v>88</v>
      </c>
      <c r="AV331" s="12" t="s">
        <v>86</v>
      </c>
      <c r="AW331" s="12" t="s">
        <v>41</v>
      </c>
      <c r="AX331" s="12" t="s">
        <v>79</v>
      </c>
      <c r="AY331" s="152" t="s">
        <v>178</v>
      </c>
    </row>
    <row r="332" spans="2:65" s="12" customFormat="1" ht="10.199999999999999">
      <c r="B332" s="150"/>
      <c r="D332" s="151" t="s">
        <v>189</v>
      </c>
      <c r="E332" s="152" t="s">
        <v>32</v>
      </c>
      <c r="F332" s="153" t="s">
        <v>206</v>
      </c>
      <c r="H332" s="152" t="s">
        <v>32</v>
      </c>
      <c r="I332" s="154"/>
      <c r="L332" s="150"/>
      <c r="M332" s="155"/>
      <c r="T332" s="156"/>
      <c r="AT332" s="152" t="s">
        <v>189</v>
      </c>
      <c r="AU332" s="152" t="s">
        <v>88</v>
      </c>
      <c r="AV332" s="12" t="s">
        <v>86</v>
      </c>
      <c r="AW332" s="12" t="s">
        <v>41</v>
      </c>
      <c r="AX332" s="12" t="s">
        <v>79</v>
      </c>
      <c r="AY332" s="152" t="s">
        <v>178</v>
      </c>
    </row>
    <row r="333" spans="2:65" s="13" customFormat="1" ht="10.199999999999999">
      <c r="B333" s="157"/>
      <c r="D333" s="151" t="s">
        <v>189</v>
      </c>
      <c r="E333" s="158" t="s">
        <v>32</v>
      </c>
      <c r="F333" s="159" t="s">
        <v>4864</v>
      </c>
      <c r="H333" s="160">
        <v>11.616</v>
      </c>
      <c r="I333" s="161"/>
      <c r="L333" s="157"/>
      <c r="M333" s="162"/>
      <c r="T333" s="163"/>
      <c r="AT333" s="158" t="s">
        <v>189</v>
      </c>
      <c r="AU333" s="158" t="s">
        <v>88</v>
      </c>
      <c r="AV333" s="13" t="s">
        <v>88</v>
      </c>
      <c r="AW333" s="13" t="s">
        <v>41</v>
      </c>
      <c r="AX333" s="13" t="s">
        <v>79</v>
      </c>
      <c r="AY333" s="158" t="s">
        <v>178</v>
      </c>
    </row>
    <row r="334" spans="2:65" s="13" customFormat="1" ht="10.199999999999999">
      <c r="B334" s="157"/>
      <c r="D334" s="151" t="s">
        <v>189</v>
      </c>
      <c r="E334" s="158" t="s">
        <v>32</v>
      </c>
      <c r="F334" s="159" t="s">
        <v>4865</v>
      </c>
      <c r="H334" s="160">
        <v>3.8719999999999999</v>
      </c>
      <c r="I334" s="161"/>
      <c r="L334" s="157"/>
      <c r="M334" s="162"/>
      <c r="T334" s="163"/>
      <c r="AT334" s="158" t="s">
        <v>189</v>
      </c>
      <c r="AU334" s="158" t="s">
        <v>88</v>
      </c>
      <c r="AV334" s="13" t="s">
        <v>88</v>
      </c>
      <c r="AW334" s="13" t="s">
        <v>41</v>
      </c>
      <c r="AX334" s="13" t="s">
        <v>79</v>
      </c>
      <c r="AY334" s="158" t="s">
        <v>178</v>
      </c>
    </row>
    <row r="335" spans="2:65" s="13" customFormat="1" ht="10.199999999999999">
      <c r="B335" s="157"/>
      <c r="D335" s="151" t="s">
        <v>189</v>
      </c>
      <c r="E335" s="158" t="s">
        <v>32</v>
      </c>
      <c r="F335" s="159" t="s">
        <v>4866</v>
      </c>
      <c r="H335" s="160">
        <v>5.8520000000000003</v>
      </c>
      <c r="I335" s="161"/>
      <c r="L335" s="157"/>
      <c r="M335" s="162"/>
      <c r="T335" s="163"/>
      <c r="AT335" s="158" t="s">
        <v>189</v>
      </c>
      <c r="AU335" s="158" t="s">
        <v>88</v>
      </c>
      <c r="AV335" s="13" t="s">
        <v>88</v>
      </c>
      <c r="AW335" s="13" t="s">
        <v>41</v>
      </c>
      <c r="AX335" s="13" t="s">
        <v>79</v>
      </c>
      <c r="AY335" s="158" t="s">
        <v>178</v>
      </c>
    </row>
    <row r="336" spans="2:65" s="13" customFormat="1" ht="10.199999999999999">
      <c r="B336" s="157"/>
      <c r="D336" s="151" t="s">
        <v>189</v>
      </c>
      <c r="E336" s="158" t="s">
        <v>32</v>
      </c>
      <c r="F336" s="159" t="s">
        <v>4867</v>
      </c>
      <c r="H336" s="160">
        <v>4.95</v>
      </c>
      <c r="I336" s="161"/>
      <c r="L336" s="157"/>
      <c r="M336" s="162"/>
      <c r="T336" s="163"/>
      <c r="AT336" s="158" t="s">
        <v>189</v>
      </c>
      <c r="AU336" s="158" t="s">
        <v>88</v>
      </c>
      <c r="AV336" s="13" t="s">
        <v>88</v>
      </c>
      <c r="AW336" s="13" t="s">
        <v>41</v>
      </c>
      <c r="AX336" s="13" t="s">
        <v>79</v>
      </c>
      <c r="AY336" s="158" t="s">
        <v>178</v>
      </c>
    </row>
    <row r="337" spans="2:65" s="12" customFormat="1" ht="10.199999999999999">
      <c r="B337" s="150"/>
      <c r="D337" s="151" t="s">
        <v>189</v>
      </c>
      <c r="E337" s="152" t="s">
        <v>32</v>
      </c>
      <c r="F337" s="153" t="s">
        <v>4794</v>
      </c>
      <c r="H337" s="152" t="s">
        <v>32</v>
      </c>
      <c r="I337" s="154"/>
      <c r="L337" s="150"/>
      <c r="M337" s="155"/>
      <c r="T337" s="156"/>
      <c r="AT337" s="152" t="s">
        <v>189</v>
      </c>
      <c r="AU337" s="152" t="s">
        <v>88</v>
      </c>
      <c r="AV337" s="12" t="s">
        <v>86</v>
      </c>
      <c r="AW337" s="12" t="s">
        <v>41</v>
      </c>
      <c r="AX337" s="12" t="s">
        <v>79</v>
      </c>
      <c r="AY337" s="152" t="s">
        <v>178</v>
      </c>
    </row>
    <row r="338" spans="2:65" s="13" customFormat="1" ht="10.199999999999999">
      <c r="B338" s="157"/>
      <c r="D338" s="151" t="s">
        <v>189</v>
      </c>
      <c r="E338" s="158" t="s">
        <v>32</v>
      </c>
      <c r="F338" s="159" t="s">
        <v>4868</v>
      </c>
      <c r="H338" s="160">
        <v>43.12</v>
      </c>
      <c r="I338" s="161"/>
      <c r="L338" s="157"/>
      <c r="M338" s="162"/>
      <c r="T338" s="163"/>
      <c r="AT338" s="158" t="s">
        <v>189</v>
      </c>
      <c r="AU338" s="158" t="s">
        <v>88</v>
      </c>
      <c r="AV338" s="13" t="s">
        <v>88</v>
      </c>
      <c r="AW338" s="13" t="s">
        <v>41</v>
      </c>
      <c r="AX338" s="13" t="s">
        <v>79</v>
      </c>
      <c r="AY338" s="158" t="s">
        <v>178</v>
      </c>
    </row>
    <row r="339" spans="2:65" s="13" customFormat="1" ht="10.199999999999999">
      <c r="B339" s="157"/>
      <c r="D339" s="151" t="s">
        <v>189</v>
      </c>
      <c r="E339" s="158" t="s">
        <v>32</v>
      </c>
      <c r="F339" s="159" t="s">
        <v>4869</v>
      </c>
      <c r="H339" s="160">
        <v>59.84</v>
      </c>
      <c r="I339" s="161"/>
      <c r="L339" s="157"/>
      <c r="M339" s="162"/>
      <c r="T339" s="163"/>
      <c r="AT339" s="158" t="s">
        <v>189</v>
      </c>
      <c r="AU339" s="158" t="s">
        <v>88</v>
      </c>
      <c r="AV339" s="13" t="s">
        <v>88</v>
      </c>
      <c r="AW339" s="13" t="s">
        <v>41</v>
      </c>
      <c r="AX339" s="13" t="s">
        <v>79</v>
      </c>
      <c r="AY339" s="158" t="s">
        <v>178</v>
      </c>
    </row>
    <row r="340" spans="2:65" s="14" customFormat="1" ht="10.199999999999999">
      <c r="B340" s="164"/>
      <c r="D340" s="151" t="s">
        <v>189</v>
      </c>
      <c r="E340" s="165" t="s">
        <v>32</v>
      </c>
      <c r="F340" s="166" t="s">
        <v>192</v>
      </c>
      <c r="H340" s="167">
        <v>129.25</v>
      </c>
      <c r="I340" s="168"/>
      <c r="L340" s="164"/>
      <c r="M340" s="169"/>
      <c r="T340" s="170"/>
      <c r="AT340" s="165" t="s">
        <v>189</v>
      </c>
      <c r="AU340" s="165" t="s">
        <v>88</v>
      </c>
      <c r="AV340" s="14" t="s">
        <v>185</v>
      </c>
      <c r="AW340" s="14" t="s">
        <v>41</v>
      </c>
      <c r="AX340" s="14" t="s">
        <v>86</v>
      </c>
      <c r="AY340" s="165" t="s">
        <v>178</v>
      </c>
    </row>
    <row r="341" spans="2:65" s="1" customFormat="1" ht="44.25" customHeight="1">
      <c r="B341" s="34"/>
      <c r="C341" s="133" t="s">
        <v>373</v>
      </c>
      <c r="D341" s="133" t="s">
        <v>180</v>
      </c>
      <c r="E341" s="134" t="s">
        <v>4870</v>
      </c>
      <c r="F341" s="135" t="s">
        <v>4871</v>
      </c>
      <c r="G341" s="136" t="s">
        <v>202</v>
      </c>
      <c r="H341" s="137">
        <v>101.9</v>
      </c>
      <c r="I341" s="138"/>
      <c r="J341" s="139">
        <f>ROUND(I341*H341,2)</f>
        <v>0</v>
      </c>
      <c r="K341" s="135" t="s">
        <v>184</v>
      </c>
      <c r="L341" s="34"/>
      <c r="M341" s="140" t="s">
        <v>32</v>
      </c>
      <c r="N341" s="141" t="s">
        <v>50</v>
      </c>
      <c r="P341" s="142">
        <f>O341*H341</f>
        <v>0</v>
      </c>
      <c r="Q341" s="142">
        <v>1.8E-3</v>
      </c>
      <c r="R341" s="142">
        <f>Q341*H341</f>
        <v>0.18342</v>
      </c>
      <c r="S341" s="142">
        <v>0</v>
      </c>
      <c r="T341" s="143">
        <f>S341*H341</f>
        <v>0</v>
      </c>
      <c r="AR341" s="144" t="s">
        <v>185</v>
      </c>
      <c r="AT341" s="144" t="s">
        <v>180</v>
      </c>
      <c r="AU341" s="144" t="s">
        <v>88</v>
      </c>
      <c r="AY341" s="18" t="s">
        <v>178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86</v>
      </c>
      <c r="BK341" s="145">
        <f>ROUND(I341*H341,2)</f>
        <v>0</v>
      </c>
      <c r="BL341" s="18" t="s">
        <v>185</v>
      </c>
      <c r="BM341" s="144" t="s">
        <v>4872</v>
      </c>
    </row>
    <row r="342" spans="2:65" s="1" customFormat="1" ht="10.199999999999999">
      <c r="B342" s="34"/>
      <c r="D342" s="146" t="s">
        <v>187</v>
      </c>
      <c r="F342" s="147" t="s">
        <v>4873</v>
      </c>
      <c r="I342" s="148"/>
      <c r="L342" s="34"/>
      <c r="M342" s="149"/>
      <c r="T342" s="55"/>
      <c r="AT342" s="18" t="s">
        <v>187</v>
      </c>
      <c r="AU342" s="18" t="s">
        <v>88</v>
      </c>
    </row>
    <row r="343" spans="2:65" s="12" customFormat="1" ht="10.199999999999999">
      <c r="B343" s="150"/>
      <c r="D343" s="151" t="s">
        <v>189</v>
      </c>
      <c r="E343" s="152" t="s">
        <v>32</v>
      </c>
      <c r="F343" s="153" t="s">
        <v>190</v>
      </c>
      <c r="H343" s="152" t="s">
        <v>32</v>
      </c>
      <c r="I343" s="154"/>
      <c r="L343" s="150"/>
      <c r="M343" s="155"/>
      <c r="T343" s="156"/>
      <c r="AT343" s="152" t="s">
        <v>189</v>
      </c>
      <c r="AU343" s="152" t="s">
        <v>88</v>
      </c>
      <c r="AV343" s="12" t="s">
        <v>86</v>
      </c>
      <c r="AW343" s="12" t="s">
        <v>41</v>
      </c>
      <c r="AX343" s="12" t="s">
        <v>79</v>
      </c>
      <c r="AY343" s="152" t="s">
        <v>178</v>
      </c>
    </row>
    <row r="344" spans="2:65" s="12" customFormat="1" ht="10.199999999999999">
      <c r="B344" s="150"/>
      <c r="D344" s="151" t="s">
        <v>189</v>
      </c>
      <c r="E344" s="152" t="s">
        <v>32</v>
      </c>
      <c r="F344" s="153" t="s">
        <v>4774</v>
      </c>
      <c r="H344" s="152" t="s">
        <v>32</v>
      </c>
      <c r="I344" s="154"/>
      <c r="L344" s="150"/>
      <c r="M344" s="155"/>
      <c r="T344" s="156"/>
      <c r="AT344" s="152" t="s">
        <v>189</v>
      </c>
      <c r="AU344" s="152" t="s">
        <v>88</v>
      </c>
      <c r="AV344" s="12" t="s">
        <v>86</v>
      </c>
      <c r="AW344" s="12" t="s">
        <v>41</v>
      </c>
      <c r="AX344" s="12" t="s">
        <v>79</v>
      </c>
      <c r="AY344" s="152" t="s">
        <v>178</v>
      </c>
    </row>
    <row r="345" spans="2:65" s="12" customFormat="1" ht="10.199999999999999">
      <c r="B345" s="150"/>
      <c r="D345" s="151" t="s">
        <v>189</v>
      </c>
      <c r="E345" s="152" t="s">
        <v>32</v>
      </c>
      <c r="F345" s="153" t="s">
        <v>2813</v>
      </c>
      <c r="H345" s="152" t="s">
        <v>32</v>
      </c>
      <c r="I345" s="154"/>
      <c r="L345" s="150"/>
      <c r="M345" s="155"/>
      <c r="T345" s="156"/>
      <c r="AT345" s="152" t="s">
        <v>189</v>
      </c>
      <c r="AU345" s="152" t="s">
        <v>88</v>
      </c>
      <c r="AV345" s="12" t="s">
        <v>86</v>
      </c>
      <c r="AW345" s="12" t="s">
        <v>41</v>
      </c>
      <c r="AX345" s="12" t="s">
        <v>79</v>
      </c>
      <c r="AY345" s="152" t="s">
        <v>178</v>
      </c>
    </row>
    <row r="346" spans="2:65" s="12" customFormat="1" ht="10.199999999999999">
      <c r="B346" s="150"/>
      <c r="D346" s="151" t="s">
        <v>189</v>
      </c>
      <c r="E346" s="152" t="s">
        <v>32</v>
      </c>
      <c r="F346" s="153" t="s">
        <v>4775</v>
      </c>
      <c r="H346" s="152" t="s">
        <v>32</v>
      </c>
      <c r="I346" s="154"/>
      <c r="L346" s="150"/>
      <c r="M346" s="155"/>
      <c r="T346" s="156"/>
      <c r="AT346" s="152" t="s">
        <v>189</v>
      </c>
      <c r="AU346" s="152" t="s">
        <v>88</v>
      </c>
      <c r="AV346" s="12" t="s">
        <v>86</v>
      </c>
      <c r="AW346" s="12" t="s">
        <v>41</v>
      </c>
      <c r="AX346" s="12" t="s">
        <v>79</v>
      </c>
      <c r="AY346" s="152" t="s">
        <v>178</v>
      </c>
    </row>
    <row r="347" spans="2:65" s="13" customFormat="1" ht="10.199999999999999">
      <c r="B347" s="157"/>
      <c r="D347" s="151" t="s">
        <v>189</v>
      </c>
      <c r="E347" s="158" t="s">
        <v>32</v>
      </c>
      <c r="F347" s="159" t="s">
        <v>4874</v>
      </c>
      <c r="H347" s="160">
        <v>20.3</v>
      </c>
      <c r="I347" s="161"/>
      <c r="L347" s="157"/>
      <c r="M347" s="162"/>
      <c r="T347" s="163"/>
      <c r="AT347" s="158" t="s">
        <v>189</v>
      </c>
      <c r="AU347" s="158" t="s">
        <v>88</v>
      </c>
      <c r="AV347" s="13" t="s">
        <v>88</v>
      </c>
      <c r="AW347" s="13" t="s">
        <v>41</v>
      </c>
      <c r="AX347" s="13" t="s">
        <v>79</v>
      </c>
      <c r="AY347" s="158" t="s">
        <v>178</v>
      </c>
    </row>
    <row r="348" spans="2:65" s="13" customFormat="1" ht="10.199999999999999">
      <c r="B348" s="157"/>
      <c r="D348" s="151" t="s">
        <v>189</v>
      </c>
      <c r="E348" s="158" t="s">
        <v>32</v>
      </c>
      <c r="F348" s="159" t="s">
        <v>4875</v>
      </c>
      <c r="H348" s="160">
        <v>25.2</v>
      </c>
      <c r="I348" s="161"/>
      <c r="L348" s="157"/>
      <c r="M348" s="162"/>
      <c r="T348" s="163"/>
      <c r="AT348" s="158" t="s">
        <v>189</v>
      </c>
      <c r="AU348" s="158" t="s">
        <v>88</v>
      </c>
      <c r="AV348" s="13" t="s">
        <v>88</v>
      </c>
      <c r="AW348" s="13" t="s">
        <v>41</v>
      </c>
      <c r="AX348" s="13" t="s">
        <v>79</v>
      </c>
      <c r="AY348" s="158" t="s">
        <v>178</v>
      </c>
    </row>
    <row r="349" spans="2:65" s="13" customFormat="1" ht="10.199999999999999">
      <c r="B349" s="157"/>
      <c r="D349" s="151" t="s">
        <v>189</v>
      </c>
      <c r="E349" s="158" t="s">
        <v>32</v>
      </c>
      <c r="F349" s="159" t="s">
        <v>4876</v>
      </c>
      <c r="H349" s="160">
        <v>45.4</v>
      </c>
      <c r="I349" s="161"/>
      <c r="L349" s="157"/>
      <c r="M349" s="162"/>
      <c r="T349" s="163"/>
      <c r="AT349" s="158" t="s">
        <v>189</v>
      </c>
      <c r="AU349" s="158" t="s">
        <v>88</v>
      </c>
      <c r="AV349" s="13" t="s">
        <v>88</v>
      </c>
      <c r="AW349" s="13" t="s">
        <v>41</v>
      </c>
      <c r="AX349" s="13" t="s">
        <v>79</v>
      </c>
      <c r="AY349" s="158" t="s">
        <v>178</v>
      </c>
    </row>
    <row r="350" spans="2:65" s="13" customFormat="1" ht="10.199999999999999">
      <c r="B350" s="157"/>
      <c r="D350" s="151" t="s">
        <v>189</v>
      </c>
      <c r="E350" s="158" t="s">
        <v>32</v>
      </c>
      <c r="F350" s="159" t="s">
        <v>4877</v>
      </c>
      <c r="H350" s="160">
        <v>11</v>
      </c>
      <c r="I350" s="161"/>
      <c r="L350" s="157"/>
      <c r="M350" s="162"/>
      <c r="T350" s="163"/>
      <c r="AT350" s="158" t="s">
        <v>189</v>
      </c>
      <c r="AU350" s="158" t="s">
        <v>88</v>
      </c>
      <c r="AV350" s="13" t="s">
        <v>88</v>
      </c>
      <c r="AW350" s="13" t="s">
        <v>41</v>
      </c>
      <c r="AX350" s="13" t="s">
        <v>79</v>
      </c>
      <c r="AY350" s="158" t="s">
        <v>178</v>
      </c>
    </row>
    <row r="351" spans="2:65" s="14" customFormat="1" ht="10.199999999999999">
      <c r="B351" s="164"/>
      <c r="D351" s="151" t="s">
        <v>189</v>
      </c>
      <c r="E351" s="165" t="s">
        <v>32</v>
      </c>
      <c r="F351" s="166" t="s">
        <v>192</v>
      </c>
      <c r="H351" s="167">
        <v>101.9</v>
      </c>
      <c r="I351" s="168"/>
      <c r="L351" s="164"/>
      <c r="M351" s="169"/>
      <c r="T351" s="170"/>
      <c r="AT351" s="165" t="s">
        <v>189</v>
      </c>
      <c r="AU351" s="165" t="s">
        <v>88</v>
      </c>
      <c r="AV351" s="14" t="s">
        <v>185</v>
      </c>
      <c r="AW351" s="14" t="s">
        <v>41</v>
      </c>
      <c r="AX351" s="14" t="s">
        <v>86</v>
      </c>
      <c r="AY351" s="165" t="s">
        <v>178</v>
      </c>
    </row>
    <row r="352" spans="2:65" s="1" customFormat="1" ht="24.15" customHeight="1">
      <c r="B352" s="34"/>
      <c r="C352" s="133" t="s">
        <v>381</v>
      </c>
      <c r="D352" s="133" t="s">
        <v>180</v>
      </c>
      <c r="E352" s="134" t="s">
        <v>2168</v>
      </c>
      <c r="F352" s="135" t="s">
        <v>2169</v>
      </c>
      <c r="G352" s="136" t="s">
        <v>234</v>
      </c>
      <c r="H352" s="137">
        <v>123.92</v>
      </c>
      <c r="I352" s="138"/>
      <c r="J352" s="139">
        <f>ROUND(I352*H352,2)</f>
        <v>0</v>
      </c>
      <c r="K352" s="135" t="s">
        <v>184</v>
      </c>
      <c r="L352" s="34"/>
      <c r="M352" s="140" t="s">
        <v>32</v>
      </c>
      <c r="N352" s="141" t="s">
        <v>50</v>
      </c>
      <c r="P352" s="142">
        <f>O352*H352</f>
        <v>0</v>
      </c>
      <c r="Q352" s="142">
        <v>6.9999999999999999E-4</v>
      </c>
      <c r="R352" s="142">
        <f>Q352*H352</f>
        <v>8.6744000000000002E-2</v>
      </c>
      <c r="S352" s="142">
        <v>0</v>
      </c>
      <c r="T352" s="143">
        <f>S352*H352</f>
        <v>0</v>
      </c>
      <c r="AR352" s="144" t="s">
        <v>185</v>
      </c>
      <c r="AT352" s="144" t="s">
        <v>180</v>
      </c>
      <c r="AU352" s="144" t="s">
        <v>88</v>
      </c>
      <c r="AY352" s="18" t="s">
        <v>178</v>
      </c>
      <c r="BE352" s="145">
        <f>IF(N352="základní",J352,0)</f>
        <v>0</v>
      </c>
      <c r="BF352" s="145">
        <f>IF(N352="snížená",J352,0)</f>
        <v>0</v>
      </c>
      <c r="BG352" s="145">
        <f>IF(N352="zákl. přenesená",J352,0)</f>
        <v>0</v>
      </c>
      <c r="BH352" s="145">
        <f>IF(N352="sníž. přenesená",J352,0)</f>
        <v>0</v>
      </c>
      <c r="BI352" s="145">
        <f>IF(N352="nulová",J352,0)</f>
        <v>0</v>
      </c>
      <c r="BJ352" s="18" t="s">
        <v>86</v>
      </c>
      <c r="BK352" s="145">
        <f>ROUND(I352*H352,2)</f>
        <v>0</v>
      </c>
      <c r="BL352" s="18" t="s">
        <v>185</v>
      </c>
      <c r="BM352" s="144" t="s">
        <v>4878</v>
      </c>
    </row>
    <row r="353" spans="2:65" s="1" customFormat="1" ht="10.199999999999999">
      <c r="B353" s="34"/>
      <c r="D353" s="146" t="s">
        <v>187</v>
      </c>
      <c r="F353" s="147" t="s">
        <v>2171</v>
      </c>
      <c r="I353" s="148"/>
      <c r="L353" s="34"/>
      <c r="M353" s="149"/>
      <c r="T353" s="55"/>
      <c r="AT353" s="18" t="s">
        <v>187</v>
      </c>
      <c r="AU353" s="18" t="s">
        <v>88</v>
      </c>
    </row>
    <row r="354" spans="2:65" s="12" customFormat="1" ht="10.199999999999999">
      <c r="B354" s="150"/>
      <c r="D354" s="151" t="s">
        <v>189</v>
      </c>
      <c r="E354" s="152" t="s">
        <v>32</v>
      </c>
      <c r="F354" s="153" t="s">
        <v>190</v>
      </c>
      <c r="H354" s="152" t="s">
        <v>32</v>
      </c>
      <c r="I354" s="154"/>
      <c r="L354" s="150"/>
      <c r="M354" s="155"/>
      <c r="T354" s="156"/>
      <c r="AT354" s="152" t="s">
        <v>189</v>
      </c>
      <c r="AU354" s="152" t="s">
        <v>88</v>
      </c>
      <c r="AV354" s="12" t="s">
        <v>86</v>
      </c>
      <c r="AW354" s="12" t="s">
        <v>41</v>
      </c>
      <c r="AX354" s="12" t="s">
        <v>79</v>
      </c>
      <c r="AY354" s="152" t="s">
        <v>178</v>
      </c>
    </row>
    <row r="355" spans="2:65" s="12" customFormat="1" ht="10.199999999999999">
      <c r="B355" s="150"/>
      <c r="D355" s="151" t="s">
        <v>189</v>
      </c>
      <c r="E355" s="152" t="s">
        <v>32</v>
      </c>
      <c r="F355" s="153" t="s">
        <v>4774</v>
      </c>
      <c r="H355" s="152" t="s">
        <v>32</v>
      </c>
      <c r="I355" s="154"/>
      <c r="L355" s="150"/>
      <c r="M355" s="155"/>
      <c r="T355" s="156"/>
      <c r="AT355" s="152" t="s">
        <v>189</v>
      </c>
      <c r="AU355" s="152" t="s">
        <v>88</v>
      </c>
      <c r="AV355" s="12" t="s">
        <v>86</v>
      </c>
      <c r="AW355" s="12" t="s">
        <v>41</v>
      </c>
      <c r="AX355" s="12" t="s">
        <v>79</v>
      </c>
      <c r="AY355" s="152" t="s">
        <v>178</v>
      </c>
    </row>
    <row r="356" spans="2:65" s="12" customFormat="1" ht="10.199999999999999">
      <c r="B356" s="150"/>
      <c r="D356" s="151" t="s">
        <v>189</v>
      </c>
      <c r="E356" s="152" t="s">
        <v>32</v>
      </c>
      <c r="F356" s="153" t="s">
        <v>2813</v>
      </c>
      <c r="H356" s="152" t="s">
        <v>32</v>
      </c>
      <c r="I356" s="154"/>
      <c r="L356" s="150"/>
      <c r="M356" s="155"/>
      <c r="T356" s="156"/>
      <c r="AT356" s="152" t="s">
        <v>189</v>
      </c>
      <c r="AU356" s="152" t="s">
        <v>88</v>
      </c>
      <c r="AV356" s="12" t="s">
        <v>86</v>
      </c>
      <c r="AW356" s="12" t="s">
        <v>41</v>
      </c>
      <c r="AX356" s="12" t="s">
        <v>79</v>
      </c>
      <c r="AY356" s="152" t="s">
        <v>178</v>
      </c>
    </row>
    <row r="357" spans="2:65" s="12" customFormat="1" ht="10.199999999999999">
      <c r="B357" s="150"/>
      <c r="D357" s="151" t="s">
        <v>189</v>
      </c>
      <c r="E357" s="152" t="s">
        <v>32</v>
      </c>
      <c r="F357" s="153" t="s">
        <v>4775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65" s="12" customFormat="1" ht="10.199999999999999">
      <c r="B358" s="150"/>
      <c r="D358" s="151" t="s">
        <v>189</v>
      </c>
      <c r="E358" s="152" t="s">
        <v>32</v>
      </c>
      <c r="F358" s="153" t="s">
        <v>4823</v>
      </c>
      <c r="H358" s="152" t="s">
        <v>32</v>
      </c>
      <c r="I358" s="154"/>
      <c r="L358" s="150"/>
      <c r="M358" s="155"/>
      <c r="T358" s="156"/>
      <c r="AT358" s="152" t="s">
        <v>189</v>
      </c>
      <c r="AU358" s="152" t="s">
        <v>88</v>
      </c>
      <c r="AV358" s="12" t="s">
        <v>86</v>
      </c>
      <c r="AW358" s="12" t="s">
        <v>41</v>
      </c>
      <c r="AX358" s="12" t="s">
        <v>79</v>
      </c>
      <c r="AY358" s="152" t="s">
        <v>178</v>
      </c>
    </row>
    <row r="359" spans="2:65" s="12" customFormat="1" ht="10.199999999999999">
      <c r="B359" s="150"/>
      <c r="D359" s="151" t="s">
        <v>189</v>
      </c>
      <c r="E359" s="152" t="s">
        <v>32</v>
      </c>
      <c r="F359" s="153" t="s">
        <v>4824</v>
      </c>
      <c r="H359" s="152" t="s">
        <v>32</v>
      </c>
      <c r="I359" s="154"/>
      <c r="L359" s="150"/>
      <c r="M359" s="155"/>
      <c r="T359" s="156"/>
      <c r="AT359" s="152" t="s">
        <v>189</v>
      </c>
      <c r="AU359" s="152" t="s">
        <v>88</v>
      </c>
      <c r="AV359" s="12" t="s">
        <v>86</v>
      </c>
      <c r="AW359" s="12" t="s">
        <v>41</v>
      </c>
      <c r="AX359" s="12" t="s">
        <v>79</v>
      </c>
      <c r="AY359" s="152" t="s">
        <v>178</v>
      </c>
    </row>
    <row r="360" spans="2:65" s="13" customFormat="1" ht="10.199999999999999">
      <c r="B360" s="157"/>
      <c r="D360" s="151" t="s">
        <v>189</v>
      </c>
      <c r="E360" s="158" t="s">
        <v>32</v>
      </c>
      <c r="F360" s="159" t="s">
        <v>4879</v>
      </c>
      <c r="H360" s="160">
        <v>16.8</v>
      </c>
      <c r="I360" s="161"/>
      <c r="L360" s="157"/>
      <c r="M360" s="162"/>
      <c r="T360" s="163"/>
      <c r="AT360" s="158" t="s">
        <v>189</v>
      </c>
      <c r="AU360" s="158" t="s">
        <v>88</v>
      </c>
      <c r="AV360" s="13" t="s">
        <v>88</v>
      </c>
      <c r="AW360" s="13" t="s">
        <v>41</v>
      </c>
      <c r="AX360" s="13" t="s">
        <v>79</v>
      </c>
      <c r="AY360" s="158" t="s">
        <v>178</v>
      </c>
    </row>
    <row r="361" spans="2:65" s="13" customFormat="1" ht="10.199999999999999">
      <c r="B361" s="157"/>
      <c r="D361" s="151" t="s">
        <v>189</v>
      </c>
      <c r="E361" s="158" t="s">
        <v>32</v>
      </c>
      <c r="F361" s="159" t="s">
        <v>4880</v>
      </c>
      <c r="H361" s="160">
        <v>15.68</v>
      </c>
      <c r="I361" s="161"/>
      <c r="L361" s="157"/>
      <c r="M361" s="162"/>
      <c r="T361" s="163"/>
      <c r="AT361" s="158" t="s">
        <v>189</v>
      </c>
      <c r="AU361" s="158" t="s">
        <v>88</v>
      </c>
      <c r="AV361" s="13" t="s">
        <v>88</v>
      </c>
      <c r="AW361" s="13" t="s">
        <v>41</v>
      </c>
      <c r="AX361" s="13" t="s">
        <v>79</v>
      </c>
      <c r="AY361" s="158" t="s">
        <v>178</v>
      </c>
    </row>
    <row r="362" spans="2:65" s="13" customFormat="1" ht="10.199999999999999">
      <c r="B362" s="157"/>
      <c r="D362" s="151" t="s">
        <v>189</v>
      </c>
      <c r="E362" s="158" t="s">
        <v>32</v>
      </c>
      <c r="F362" s="159" t="s">
        <v>4881</v>
      </c>
      <c r="H362" s="160">
        <v>16.8</v>
      </c>
      <c r="I362" s="161"/>
      <c r="L362" s="157"/>
      <c r="M362" s="162"/>
      <c r="T362" s="163"/>
      <c r="AT362" s="158" t="s">
        <v>189</v>
      </c>
      <c r="AU362" s="158" t="s">
        <v>88</v>
      </c>
      <c r="AV362" s="13" t="s">
        <v>88</v>
      </c>
      <c r="AW362" s="13" t="s">
        <v>41</v>
      </c>
      <c r="AX362" s="13" t="s">
        <v>79</v>
      </c>
      <c r="AY362" s="158" t="s">
        <v>178</v>
      </c>
    </row>
    <row r="363" spans="2:65" s="13" customFormat="1" ht="10.199999999999999">
      <c r="B363" s="157"/>
      <c r="D363" s="151" t="s">
        <v>189</v>
      </c>
      <c r="E363" s="158" t="s">
        <v>32</v>
      </c>
      <c r="F363" s="159" t="s">
        <v>4882</v>
      </c>
      <c r="H363" s="160">
        <v>16.940000000000001</v>
      </c>
      <c r="I363" s="161"/>
      <c r="L363" s="157"/>
      <c r="M363" s="162"/>
      <c r="T363" s="163"/>
      <c r="AT363" s="158" t="s">
        <v>189</v>
      </c>
      <c r="AU363" s="158" t="s">
        <v>88</v>
      </c>
      <c r="AV363" s="13" t="s">
        <v>88</v>
      </c>
      <c r="AW363" s="13" t="s">
        <v>41</v>
      </c>
      <c r="AX363" s="13" t="s">
        <v>79</v>
      </c>
      <c r="AY363" s="158" t="s">
        <v>178</v>
      </c>
    </row>
    <row r="364" spans="2:65" s="13" customFormat="1" ht="10.199999999999999">
      <c r="B364" s="157"/>
      <c r="D364" s="151" t="s">
        <v>189</v>
      </c>
      <c r="E364" s="158" t="s">
        <v>32</v>
      </c>
      <c r="F364" s="159" t="s">
        <v>4883</v>
      </c>
      <c r="H364" s="160">
        <v>16.8</v>
      </c>
      <c r="I364" s="161"/>
      <c r="L364" s="157"/>
      <c r="M364" s="162"/>
      <c r="T364" s="163"/>
      <c r="AT364" s="158" t="s">
        <v>189</v>
      </c>
      <c r="AU364" s="158" t="s">
        <v>88</v>
      </c>
      <c r="AV364" s="13" t="s">
        <v>88</v>
      </c>
      <c r="AW364" s="13" t="s">
        <v>41</v>
      </c>
      <c r="AX364" s="13" t="s">
        <v>79</v>
      </c>
      <c r="AY364" s="158" t="s">
        <v>178</v>
      </c>
    </row>
    <row r="365" spans="2:65" s="13" customFormat="1" ht="10.199999999999999">
      <c r="B365" s="157"/>
      <c r="D365" s="151" t="s">
        <v>189</v>
      </c>
      <c r="E365" s="158" t="s">
        <v>32</v>
      </c>
      <c r="F365" s="159" t="s">
        <v>4884</v>
      </c>
      <c r="H365" s="160">
        <v>16.8</v>
      </c>
      <c r="I365" s="161"/>
      <c r="L365" s="157"/>
      <c r="M365" s="162"/>
      <c r="T365" s="163"/>
      <c r="AT365" s="158" t="s">
        <v>189</v>
      </c>
      <c r="AU365" s="158" t="s">
        <v>88</v>
      </c>
      <c r="AV365" s="13" t="s">
        <v>88</v>
      </c>
      <c r="AW365" s="13" t="s">
        <v>41</v>
      </c>
      <c r="AX365" s="13" t="s">
        <v>79</v>
      </c>
      <c r="AY365" s="158" t="s">
        <v>178</v>
      </c>
    </row>
    <row r="366" spans="2:65" s="13" customFormat="1" ht="10.199999999999999">
      <c r="B366" s="157"/>
      <c r="D366" s="151" t="s">
        <v>189</v>
      </c>
      <c r="E366" s="158" t="s">
        <v>32</v>
      </c>
      <c r="F366" s="159" t="s">
        <v>4885</v>
      </c>
      <c r="H366" s="160">
        <v>24.1</v>
      </c>
      <c r="I366" s="161"/>
      <c r="L366" s="157"/>
      <c r="M366" s="162"/>
      <c r="T366" s="163"/>
      <c r="AT366" s="158" t="s">
        <v>189</v>
      </c>
      <c r="AU366" s="158" t="s">
        <v>88</v>
      </c>
      <c r="AV366" s="13" t="s">
        <v>88</v>
      </c>
      <c r="AW366" s="13" t="s">
        <v>41</v>
      </c>
      <c r="AX366" s="13" t="s">
        <v>79</v>
      </c>
      <c r="AY366" s="158" t="s">
        <v>178</v>
      </c>
    </row>
    <row r="367" spans="2:65" s="14" customFormat="1" ht="10.199999999999999">
      <c r="B367" s="164"/>
      <c r="D367" s="151" t="s">
        <v>189</v>
      </c>
      <c r="E367" s="165" t="s">
        <v>32</v>
      </c>
      <c r="F367" s="166" t="s">
        <v>192</v>
      </c>
      <c r="H367" s="167">
        <v>123.92</v>
      </c>
      <c r="I367" s="168"/>
      <c r="L367" s="164"/>
      <c r="M367" s="169"/>
      <c r="T367" s="170"/>
      <c r="AT367" s="165" t="s">
        <v>189</v>
      </c>
      <c r="AU367" s="165" t="s">
        <v>88</v>
      </c>
      <c r="AV367" s="14" t="s">
        <v>185</v>
      </c>
      <c r="AW367" s="14" t="s">
        <v>41</v>
      </c>
      <c r="AX367" s="14" t="s">
        <v>86</v>
      </c>
      <c r="AY367" s="165" t="s">
        <v>178</v>
      </c>
    </row>
    <row r="368" spans="2:65" s="1" customFormat="1" ht="44.25" customHeight="1">
      <c r="B368" s="34"/>
      <c r="C368" s="133" t="s">
        <v>388</v>
      </c>
      <c r="D368" s="133" t="s">
        <v>180</v>
      </c>
      <c r="E368" s="134" t="s">
        <v>2174</v>
      </c>
      <c r="F368" s="135" t="s">
        <v>2175</v>
      </c>
      <c r="G368" s="136" t="s">
        <v>234</v>
      </c>
      <c r="H368" s="137">
        <v>123.92</v>
      </c>
      <c r="I368" s="138"/>
      <c r="J368" s="139">
        <f>ROUND(I368*H368,2)</f>
        <v>0</v>
      </c>
      <c r="K368" s="135" t="s">
        <v>184</v>
      </c>
      <c r="L368" s="34"/>
      <c r="M368" s="140" t="s">
        <v>32</v>
      </c>
      <c r="N368" s="141" t="s">
        <v>50</v>
      </c>
      <c r="P368" s="142">
        <f>O368*H368</f>
        <v>0</v>
      </c>
      <c r="Q368" s="142">
        <v>0</v>
      </c>
      <c r="R368" s="142">
        <f>Q368*H368</f>
        <v>0</v>
      </c>
      <c r="S368" s="142">
        <v>0</v>
      </c>
      <c r="T368" s="143">
        <f>S368*H368</f>
        <v>0</v>
      </c>
      <c r="AR368" s="144" t="s">
        <v>185</v>
      </c>
      <c r="AT368" s="144" t="s">
        <v>180</v>
      </c>
      <c r="AU368" s="144" t="s">
        <v>88</v>
      </c>
      <c r="AY368" s="18" t="s">
        <v>178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8" t="s">
        <v>86</v>
      </c>
      <c r="BK368" s="145">
        <f>ROUND(I368*H368,2)</f>
        <v>0</v>
      </c>
      <c r="BL368" s="18" t="s">
        <v>185</v>
      </c>
      <c r="BM368" s="144" t="s">
        <v>4886</v>
      </c>
    </row>
    <row r="369" spans="2:65" s="1" customFormat="1" ht="10.199999999999999">
      <c r="B369" s="34"/>
      <c r="D369" s="146" t="s">
        <v>187</v>
      </c>
      <c r="F369" s="147" t="s">
        <v>2177</v>
      </c>
      <c r="I369" s="148"/>
      <c r="L369" s="34"/>
      <c r="M369" s="149"/>
      <c r="T369" s="55"/>
      <c r="AT369" s="18" t="s">
        <v>187</v>
      </c>
      <c r="AU369" s="18" t="s">
        <v>88</v>
      </c>
    </row>
    <row r="370" spans="2:65" s="13" customFormat="1" ht="10.199999999999999">
      <c r="B370" s="157"/>
      <c r="D370" s="151" t="s">
        <v>189</v>
      </c>
      <c r="E370" s="158" t="s">
        <v>32</v>
      </c>
      <c r="F370" s="159" t="s">
        <v>4887</v>
      </c>
      <c r="H370" s="160">
        <v>123.92</v>
      </c>
      <c r="I370" s="161"/>
      <c r="L370" s="157"/>
      <c r="M370" s="162"/>
      <c r="T370" s="163"/>
      <c r="AT370" s="158" t="s">
        <v>189</v>
      </c>
      <c r="AU370" s="158" t="s">
        <v>88</v>
      </c>
      <c r="AV370" s="13" t="s">
        <v>88</v>
      </c>
      <c r="AW370" s="13" t="s">
        <v>41</v>
      </c>
      <c r="AX370" s="13" t="s">
        <v>86</v>
      </c>
      <c r="AY370" s="158" t="s">
        <v>178</v>
      </c>
    </row>
    <row r="371" spans="2:65" s="1" customFormat="1" ht="33" customHeight="1">
      <c r="B371" s="34"/>
      <c r="C371" s="133" t="s">
        <v>397</v>
      </c>
      <c r="D371" s="133" t="s">
        <v>180</v>
      </c>
      <c r="E371" s="134" t="s">
        <v>2179</v>
      </c>
      <c r="F371" s="135" t="s">
        <v>2180</v>
      </c>
      <c r="G371" s="136" t="s">
        <v>277</v>
      </c>
      <c r="H371" s="137">
        <v>57.24</v>
      </c>
      <c r="I371" s="138"/>
      <c r="J371" s="139">
        <f>ROUND(I371*H371,2)</f>
        <v>0</v>
      </c>
      <c r="K371" s="135" t="s">
        <v>184</v>
      </c>
      <c r="L371" s="34"/>
      <c r="M371" s="140" t="s">
        <v>32</v>
      </c>
      <c r="N371" s="141" t="s">
        <v>50</v>
      </c>
      <c r="P371" s="142">
        <f>O371*H371</f>
        <v>0</v>
      </c>
      <c r="Q371" s="142">
        <v>4.6000000000000001E-4</v>
      </c>
      <c r="R371" s="142">
        <f>Q371*H371</f>
        <v>2.63304E-2</v>
      </c>
      <c r="S371" s="142">
        <v>0</v>
      </c>
      <c r="T371" s="143">
        <f>S371*H371</f>
        <v>0</v>
      </c>
      <c r="AR371" s="144" t="s">
        <v>185</v>
      </c>
      <c r="AT371" s="144" t="s">
        <v>180</v>
      </c>
      <c r="AU371" s="144" t="s">
        <v>88</v>
      </c>
      <c r="AY371" s="18" t="s">
        <v>178</v>
      </c>
      <c r="BE371" s="145">
        <f>IF(N371="základní",J371,0)</f>
        <v>0</v>
      </c>
      <c r="BF371" s="145">
        <f>IF(N371="snížená",J371,0)</f>
        <v>0</v>
      </c>
      <c r="BG371" s="145">
        <f>IF(N371="zákl. přenesená",J371,0)</f>
        <v>0</v>
      </c>
      <c r="BH371" s="145">
        <f>IF(N371="sníž. přenesená",J371,0)</f>
        <v>0</v>
      </c>
      <c r="BI371" s="145">
        <f>IF(N371="nulová",J371,0)</f>
        <v>0</v>
      </c>
      <c r="BJ371" s="18" t="s">
        <v>86</v>
      </c>
      <c r="BK371" s="145">
        <f>ROUND(I371*H371,2)</f>
        <v>0</v>
      </c>
      <c r="BL371" s="18" t="s">
        <v>185</v>
      </c>
      <c r="BM371" s="144" t="s">
        <v>4888</v>
      </c>
    </row>
    <row r="372" spans="2:65" s="1" customFormat="1" ht="10.199999999999999">
      <c r="B372" s="34"/>
      <c r="D372" s="146" t="s">
        <v>187</v>
      </c>
      <c r="F372" s="147" t="s">
        <v>2182</v>
      </c>
      <c r="I372" s="148"/>
      <c r="L372" s="34"/>
      <c r="M372" s="149"/>
      <c r="T372" s="55"/>
      <c r="AT372" s="18" t="s">
        <v>187</v>
      </c>
      <c r="AU372" s="18" t="s">
        <v>88</v>
      </c>
    </row>
    <row r="373" spans="2:65" s="12" customFormat="1" ht="10.199999999999999">
      <c r="B373" s="150"/>
      <c r="D373" s="151" t="s">
        <v>189</v>
      </c>
      <c r="E373" s="152" t="s">
        <v>32</v>
      </c>
      <c r="F373" s="153" t="s">
        <v>190</v>
      </c>
      <c r="H373" s="152" t="s">
        <v>32</v>
      </c>
      <c r="I373" s="154"/>
      <c r="L373" s="150"/>
      <c r="M373" s="155"/>
      <c r="T373" s="156"/>
      <c r="AT373" s="152" t="s">
        <v>189</v>
      </c>
      <c r="AU373" s="152" t="s">
        <v>88</v>
      </c>
      <c r="AV373" s="12" t="s">
        <v>86</v>
      </c>
      <c r="AW373" s="12" t="s">
        <v>41</v>
      </c>
      <c r="AX373" s="12" t="s">
        <v>79</v>
      </c>
      <c r="AY373" s="152" t="s">
        <v>178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4774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2" customFormat="1" ht="10.199999999999999">
      <c r="B375" s="150"/>
      <c r="D375" s="151" t="s">
        <v>189</v>
      </c>
      <c r="E375" s="152" t="s">
        <v>32</v>
      </c>
      <c r="F375" s="153" t="s">
        <v>2813</v>
      </c>
      <c r="H375" s="152" t="s">
        <v>32</v>
      </c>
      <c r="I375" s="154"/>
      <c r="L375" s="150"/>
      <c r="M375" s="155"/>
      <c r="T375" s="156"/>
      <c r="AT375" s="152" t="s">
        <v>189</v>
      </c>
      <c r="AU375" s="152" t="s">
        <v>88</v>
      </c>
      <c r="AV375" s="12" t="s">
        <v>86</v>
      </c>
      <c r="AW375" s="12" t="s">
        <v>41</v>
      </c>
      <c r="AX375" s="12" t="s">
        <v>79</v>
      </c>
      <c r="AY375" s="152" t="s">
        <v>178</v>
      </c>
    </row>
    <row r="376" spans="2:65" s="12" customFormat="1" ht="10.199999999999999">
      <c r="B376" s="150"/>
      <c r="D376" s="151" t="s">
        <v>189</v>
      </c>
      <c r="E376" s="152" t="s">
        <v>32</v>
      </c>
      <c r="F376" s="153" t="s">
        <v>4775</v>
      </c>
      <c r="H376" s="152" t="s">
        <v>32</v>
      </c>
      <c r="I376" s="154"/>
      <c r="L376" s="150"/>
      <c r="M376" s="155"/>
      <c r="T376" s="156"/>
      <c r="AT376" s="152" t="s">
        <v>189</v>
      </c>
      <c r="AU376" s="152" t="s">
        <v>88</v>
      </c>
      <c r="AV376" s="12" t="s">
        <v>86</v>
      </c>
      <c r="AW376" s="12" t="s">
        <v>41</v>
      </c>
      <c r="AX376" s="12" t="s">
        <v>79</v>
      </c>
      <c r="AY376" s="152" t="s">
        <v>178</v>
      </c>
    </row>
    <row r="377" spans="2:65" s="12" customFormat="1" ht="10.199999999999999">
      <c r="B377" s="150"/>
      <c r="D377" s="151" t="s">
        <v>189</v>
      </c>
      <c r="E377" s="152" t="s">
        <v>32</v>
      </c>
      <c r="F377" s="153" t="s">
        <v>4823</v>
      </c>
      <c r="H377" s="152" t="s">
        <v>32</v>
      </c>
      <c r="I377" s="154"/>
      <c r="L377" s="150"/>
      <c r="M377" s="155"/>
      <c r="T377" s="156"/>
      <c r="AT377" s="152" t="s">
        <v>189</v>
      </c>
      <c r="AU377" s="152" t="s">
        <v>88</v>
      </c>
      <c r="AV377" s="12" t="s">
        <v>86</v>
      </c>
      <c r="AW377" s="12" t="s">
        <v>41</v>
      </c>
      <c r="AX377" s="12" t="s">
        <v>79</v>
      </c>
      <c r="AY377" s="152" t="s">
        <v>178</v>
      </c>
    </row>
    <row r="378" spans="2:65" s="12" customFormat="1" ht="10.199999999999999">
      <c r="B378" s="150"/>
      <c r="D378" s="151" t="s">
        <v>189</v>
      </c>
      <c r="E378" s="152" t="s">
        <v>32</v>
      </c>
      <c r="F378" s="153" t="s">
        <v>4824</v>
      </c>
      <c r="H378" s="152" t="s">
        <v>32</v>
      </c>
      <c r="I378" s="154"/>
      <c r="L378" s="150"/>
      <c r="M378" s="155"/>
      <c r="T378" s="156"/>
      <c r="AT378" s="152" t="s">
        <v>189</v>
      </c>
      <c r="AU378" s="152" t="s">
        <v>88</v>
      </c>
      <c r="AV378" s="12" t="s">
        <v>86</v>
      </c>
      <c r="AW378" s="12" t="s">
        <v>41</v>
      </c>
      <c r="AX378" s="12" t="s">
        <v>79</v>
      </c>
      <c r="AY378" s="152" t="s">
        <v>178</v>
      </c>
    </row>
    <row r="379" spans="2:65" s="13" customFormat="1" ht="10.199999999999999">
      <c r="B379" s="157"/>
      <c r="D379" s="151" t="s">
        <v>189</v>
      </c>
      <c r="E379" s="158" t="s">
        <v>32</v>
      </c>
      <c r="F379" s="159" t="s">
        <v>4889</v>
      </c>
      <c r="H379" s="160">
        <v>7.2</v>
      </c>
      <c r="I379" s="161"/>
      <c r="L379" s="157"/>
      <c r="M379" s="162"/>
      <c r="T379" s="163"/>
      <c r="AT379" s="158" t="s">
        <v>189</v>
      </c>
      <c r="AU379" s="158" t="s">
        <v>88</v>
      </c>
      <c r="AV379" s="13" t="s">
        <v>88</v>
      </c>
      <c r="AW379" s="13" t="s">
        <v>41</v>
      </c>
      <c r="AX379" s="13" t="s">
        <v>79</v>
      </c>
      <c r="AY379" s="158" t="s">
        <v>178</v>
      </c>
    </row>
    <row r="380" spans="2:65" s="13" customFormat="1" ht="10.199999999999999">
      <c r="B380" s="157"/>
      <c r="D380" s="151" t="s">
        <v>189</v>
      </c>
      <c r="E380" s="158" t="s">
        <v>32</v>
      </c>
      <c r="F380" s="159" t="s">
        <v>4890</v>
      </c>
      <c r="H380" s="160">
        <v>6.72</v>
      </c>
      <c r="I380" s="161"/>
      <c r="L380" s="157"/>
      <c r="M380" s="162"/>
      <c r="T380" s="163"/>
      <c r="AT380" s="158" t="s">
        <v>189</v>
      </c>
      <c r="AU380" s="158" t="s">
        <v>88</v>
      </c>
      <c r="AV380" s="13" t="s">
        <v>88</v>
      </c>
      <c r="AW380" s="13" t="s">
        <v>41</v>
      </c>
      <c r="AX380" s="13" t="s">
        <v>79</v>
      </c>
      <c r="AY380" s="158" t="s">
        <v>178</v>
      </c>
    </row>
    <row r="381" spans="2:65" s="13" customFormat="1" ht="10.199999999999999">
      <c r="B381" s="157"/>
      <c r="D381" s="151" t="s">
        <v>189</v>
      </c>
      <c r="E381" s="158" t="s">
        <v>32</v>
      </c>
      <c r="F381" s="159" t="s">
        <v>4891</v>
      </c>
      <c r="H381" s="160">
        <v>7.2</v>
      </c>
      <c r="I381" s="161"/>
      <c r="L381" s="157"/>
      <c r="M381" s="162"/>
      <c r="T381" s="163"/>
      <c r="AT381" s="158" t="s">
        <v>189</v>
      </c>
      <c r="AU381" s="158" t="s">
        <v>88</v>
      </c>
      <c r="AV381" s="13" t="s">
        <v>88</v>
      </c>
      <c r="AW381" s="13" t="s">
        <v>41</v>
      </c>
      <c r="AX381" s="13" t="s">
        <v>79</v>
      </c>
      <c r="AY381" s="158" t="s">
        <v>178</v>
      </c>
    </row>
    <row r="382" spans="2:65" s="13" customFormat="1" ht="10.199999999999999">
      <c r="B382" s="157"/>
      <c r="D382" s="151" t="s">
        <v>189</v>
      </c>
      <c r="E382" s="158" t="s">
        <v>32</v>
      </c>
      <c r="F382" s="159" t="s">
        <v>4892</v>
      </c>
      <c r="H382" s="160">
        <v>7.26</v>
      </c>
      <c r="I382" s="161"/>
      <c r="L382" s="157"/>
      <c r="M382" s="162"/>
      <c r="T382" s="163"/>
      <c r="AT382" s="158" t="s">
        <v>189</v>
      </c>
      <c r="AU382" s="158" t="s">
        <v>88</v>
      </c>
      <c r="AV382" s="13" t="s">
        <v>88</v>
      </c>
      <c r="AW382" s="13" t="s">
        <v>41</v>
      </c>
      <c r="AX382" s="13" t="s">
        <v>79</v>
      </c>
      <c r="AY382" s="158" t="s">
        <v>178</v>
      </c>
    </row>
    <row r="383" spans="2:65" s="13" customFormat="1" ht="10.199999999999999">
      <c r="B383" s="157"/>
      <c r="D383" s="151" t="s">
        <v>189</v>
      </c>
      <c r="E383" s="158" t="s">
        <v>32</v>
      </c>
      <c r="F383" s="159" t="s">
        <v>4893</v>
      </c>
      <c r="H383" s="160">
        <v>7.2</v>
      </c>
      <c r="I383" s="161"/>
      <c r="L383" s="157"/>
      <c r="M383" s="162"/>
      <c r="T383" s="163"/>
      <c r="AT383" s="158" t="s">
        <v>189</v>
      </c>
      <c r="AU383" s="158" t="s">
        <v>88</v>
      </c>
      <c r="AV383" s="13" t="s">
        <v>88</v>
      </c>
      <c r="AW383" s="13" t="s">
        <v>41</v>
      </c>
      <c r="AX383" s="13" t="s">
        <v>79</v>
      </c>
      <c r="AY383" s="158" t="s">
        <v>178</v>
      </c>
    </row>
    <row r="384" spans="2:65" s="13" customFormat="1" ht="10.199999999999999">
      <c r="B384" s="157"/>
      <c r="D384" s="151" t="s">
        <v>189</v>
      </c>
      <c r="E384" s="158" t="s">
        <v>32</v>
      </c>
      <c r="F384" s="159" t="s">
        <v>4894</v>
      </c>
      <c r="H384" s="160">
        <v>7.2</v>
      </c>
      <c r="I384" s="161"/>
      <c r="L384" s="157"/>
      <c r="M384" s="162"/>
      <c r="T384" s="163"/>
      <c r="AT384" s="158" t="s">
        <v>189</v>
      </c>
      <c r="AU384" s="158" t="s">
        <v>88</v>
      </c>
      <c r="AV384" s="13" t="s">
        <v>88</v>
      </c>
      <c r="AW384" s="13" t="s">
        <v>41</v>
      </c>
      <c r="AX384" s="13" t="s">
        <v>79</v>
      </c>
      <c r="AY384" s="158" t="s">
        <v>178</v>
      </c>
    </row>
    <row r="385" spans="2:65" s="13" customFormat="1" ht="10.199999999999999">
      <c r="B385" s="157"/>
      <c r="D385" s="151" t="s">
        <v>189</v>
      </c>
      <c r="E385" s="158" t="s">
        <v>32</v>
      </c>
      <c r="F385" s="159" t="s">
        <v>4895</v>
      </c>
      <c r="H385" s="160">
        <v>14.46</v>
      </c>
      <c r="I385" s="161"/>
      <c r="L385" s="157"/>
      <c r="M385" s="162"/>
      <c r="T385" s="163"/>
      <c r="AT385" s="158" t="s">
        <v>189</v>
      </c>
      <c r="AU385" s="158" t="s">
        <v>88</v>
      </c>
      <c r="AV385" s="13" t="s">
        <v>88</v>
      </c>
      <c r="AW385" s="13" t="s">
        <v>41</v>
      </c>
      <c r="AX385" s="13" t="s">
        <v>79</v>
      </c>
      <c r="AY385" s="158" t="s">
        <v>178</v>
      </c>
    </row>
    <row r="386" spans="2:65" s="14" customFormat="1" ht="10.199999999999999">
      <c r="B386" s="164"/>
      <c r="D386" s="151" t="s">
        <v>189</v>
      </c>
      <c r="E386" s="165" t="s">
        <v>32</v>
      </c>
      <c r="F386" s="166" t="s">
        <v>192</v>
      </c>
      <c r="H386" s="167">
        <v>57.24</v>
      </c>
      <c r="I386" s="168"/>
      <c r="L386" s="164"/>
      <c r="M386" s="169"/>
      <c r="T386" s="170"/>
      <c r="AT386" s="165" t="s">
        <v>189</v>
      </c>
      <c r="AU386" s="165" t="s">
        <v>88</v>
      </c>
      <c r="AV386" s="14" t="s">
        <v>185</v>
      </c>
      <c r="AW386" s="14" t="s">
        <v>41</v>
      </c>
      <c r="AX386" s="14" t="s">
        <v>86</v>
      </c>
      <c r="AY386" s="165" t="s">
        <v>178</v>
      </c>
    </row>
    <row r="387" spans="2:65" s="1" customFormat="1" ht="37.799999999999997" customHeight="1">
      <c r="B387" s="34"/>
      <c r="C387" s="133" t="s">
        <v>404</v>
      </c>
      <c r="D387" s="133" t="s">
        <v>180</v>
      </c>
      <c r="E387" s="134" t="s">
        <v>2185</v>
      </c>
      <c r="F387" s="135" t="s">
        <v>2186</v>
      </c>
      <c r="G387" s="136" t="s">
        <v>277</v>
      </c>
      <c r="H387" s="137">
        <v>57.24</v>
      </c>
      <c r="I387" s="138"/>
      <c r="J387" s="139">
        <f>ROUND(I387*H387,2)</f>
        <v>0</v>
      </c>
      <c r="K387" s="135" t="s">
        <v>184</v>
      </c>
      <c r="L387" s="34"/>
      <c r="M387" s="140" t="s">
        <v>32</v>
      </c>
      <c r="N387" s="141" t="s">
        <v>50</v>
      </c>
      <c r="P387" s="142">
        <f>O387*H387</f>
        <v>0</v>
      </c>
      <c r="Q387" s="142">
        <v>0</v>
      </c>
      <c r="R387" s="142">
        <f>Q387*H387</f>
        <v>0</v>
      </c>
      <c r="S387" s="142">
        <v>0</v>
      </c>
      <c r="T387" s="143">
        <f>S387*H387</f>
        <v>0</v>
      </c>
      <c r="AR387" s="144" t="s">
        <v>185</v>
      </c>
      <c r="AT387" s="144" t="s">
        <v>180</v>
      </c>
      <c r="AU387" s="144" t="s">
        <v>88</v>
      </c>
      <c r="AY387" s="18" t="s">
        <v>178</v>
      </c>
      <c r="BE387" s="145">
        <f>IF(N387="základní",J387,0)</f>
        <v>0</v>
      </c>
      <c r="BF387" s="145">
        <f>IF(N387="snížená",J387,0)</f>
        <v>0</v>
      </c>
      <c r="BG387" s="145">
        <f>IF(N387="zákl. přenesená",J387,0)</f>
        <v>0</v>
      </c>
      <c r="BH387" s="145">
        <f>IF(N387="sníž. přenesená",J387,0)</f>
        <v>0</v>
      </c>
      <c r="BI387" s="145">
        <f>IF(N387="nulová",J387,0)</f>
        <v>0</v>
      </c>
      <c r="BJ387" s="18" t="s">
        <v>86</v>
      </c>
      <c r="BK387" s="145">
        <f>ROUND(I387*H387,2)</f>
        <v>0</v>
      </c>
      <c r="BL387" s="18" t="s">
        <v>185</v>
      </c>
      <c r="BM387" s="144" t="s">
        <v>4896</v>
      </c>
    </row>
    <row r="388" spans="2:65" s="1" customFormat="1" ht="10.199999999999999">
      <c r="B388" s="34"/>
      <c r="D388" s="146" t="s">
        <v>187</v>
      </c>
      <c r="F388" s="147" t="s">
        <v>2188</v>
      </c>
      <c r="I388" s="148"/>
      <c r="L388" s="34"/>
      <c r="M388" s="149"/>
      <c r="T388" s="55"/>
      <c r="AT388" s="18" t="s">
        <v>187</v>
      </c>
      <c r="AU388" s="18" t="s">
        <v>88</v>
      </c>
    </row>
    <row r="389" spans="2:65" s="13" customFormat="1" ht="10.199999999999999">
      <c r="B389" s="157"/>
      <c r="D389" s="151" t="s">
        <v>189</v>
      </c>
      <c r="E389" s="158" t="s">
        <v>32</v>
      </c>
      <c r="F389" s="159" t="s">
        <v>4897</v>
      </c>
      <c r="H389" s="160">
        <v>57.24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41</v>
      </c>
      <c r="AX389" s="13" t="s">
        <v>86</v>
      </c>
      <c r="AY389" s="158" t="s">
        <v>178</v>
      </c>
    </row>
    <row r="390" spans="2:65" s="1" customFormat="1" ht="37.799999999999997" customHeight="1">
      <c r="B390" s="34"/>
      <c r="C390" s="133" t="s">
        <v>412</v>
      </c>
      <c r="D390" s="133" t="s">
        <v>180</v>
      </c>
      <c r="E390" s="134" t="s">
        <v>311</v>
      </c>
      <c r="F390" s="135" t="s">
        <v>312</v>
      </c>
      <c r="G390" s="136" t="s">
        <v>234</v>
      </c>
      <c r="H390" s="137">
        <v>486.75</v>
      </c>
      <c r="I390" s="138"/>
      <c r="J390" s="139">
        <f>ROUND(I390*H390,2)</f>
        <v>0</v>
      </c>
      <c r="K390" s="135" t="s">
        <v>184</v>
      </c>
      <c r="L390" s="34"/>
      <c r="M390" s="140" t="s">
        <v>32</v>
      </c>
      <c r="N390" s="141" t="s">
        <v>50</v>
      </c>
      <c r="P390" s="142">
        <f>O390*H390</f>
        <v>0</v>
      </c>
      <c r="Q390" s="142">
        <v>5.8E-4</v>
      </c>
      <c r="R390" s="142">
        <f>Q390*H390</f>
        <v>0.28231499999999998</v>
      </c>
      <c r="S390" s="142">
        <v>0</v>
      </c>
      <c r="T390" s="143">
        <f>S390*H390</f>
        <v>0</v>
      </c>
      <c r="AR390" s="144" t="s">
        <v>185</v>
      </c>
      <c r="AT390" s="144" t="s">
        <v>180</v>
      </c>
      <c r="AU390" s="144" t="s">
        <v>88</v>
      </c>
      <c r="AY390" s="18" t="s">
        <v>178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86</v>
      </c>
      <c r="BK390" s="145">
        <f>ROUND(I390*H390,2)</f>
        <v>0</v>
      </c>
      <c r="BL390" s="18" t="s">
        <v>185</v>
      </c>
      <c r="BM390" s="144" t="s">
        <v>4898</v>
      </c>
    </row>
    <row r="391" spans="2:65" s="1" customFormat="1" ht="10.199999999999999">
      <c r="B391" s="34"/>
      <c r="D391" s="146" t="s">
        <v>187</v>
      </c>
      <c r="F391" s="147" t="s">
        <v>314</v>
      </c>
      <c r="I391" s="148"/>
      <c r="L391" s="34"/>
      <c r="M391" s="149"/>
      <c r="T391" s="55"/>
      <c r="AT391" s="18" t="s">
        <v>187</v>
      </c>
      <c r="AU391" s="18" t="s">
        <v>88</v>
      </c>
    </row>
    <row r="392" spans="2:65" s="12" customFormat="1" ht="10.199999999999999">
      <c r="B392" s="150"/>
      <c r="D392" s="151" t="s">
        <v>189</v>
      </c>
      <c r="E392" s="152" t="s">
        <v>32</v>
      </c>
      <c r="F392" s="153" t="s">
        <v>190</v>
      </c>
      <c r="H392" s="152" t="s">
        <v>32</v>
      </c>
      <c r="I392" s="154"/>
      <c r="L392" s="150"/>
      <c r="M392" s="155"/>
      <c r="T392" s="156"/>
      <c r="AT392" s="152" t="s">
        <v>189</v>
      </c>
      <c r="AU392" s="152" t="s">
        <v>88</v>
      </c>
      <c r="AV392" s="12" t="s">
        <v>86</v>
      </c>
      <c r="AW392" s="12" t="s">
        <v>41</v>
      </c>
      <c r="AX392" s="12" t="s">
        <v>79</v>
      </c>
      <c r="AY392" s="152" t="s">
        <v>178</v>
      </c>
    </row>
    <row r="393" spans="2:65" s="12" customFormat="1" ht="10.199999999999999">
      <c r="B393" s="150"/>
      <c r="D393" s="151" t="s">
        <v>189</v>
      </c>
      <c r="E393" s="152" t="s">
        <v>32</v>
      </c>
      <c r="F393" s="153" t="s">
        <v>4775</v>
      </c>
      <c r="H393" s="152" t="s">
        <v>32</v>
      </c>
      <c r="I393" s="154"/>
      <c r="L393" s="150"/>
      <c r="M393" s="155"/>
      <c r="T393" s="156"/>
      <c r="AT393" s="152" t="s">
        <v>189</v>
      </c>
      <c r="AU393" s="152" t="s">
        <v>88</v>
      </c>
      <c r="AV393" s="12" t="s">
        <v>86</v>
      </c>
      <c r="AW393" s="12" t="s">
        <v>41</v>
      </c>
      <c r="AX393" s="12" t="s">
        <v>79</v>
      </c>
      <c r="AY393" s="152" t="s">
        <v>178</v>
      </c>
    </row>
    <row r="394" spans="2:65" s="12" customFormat="1" ht="10.199999999999999">
      <c r="B394" s="150"/>
      <c r="D394" s="151" t="s">
        <v>189</v>
      </c>
      <c r="E394" s="152" t="s">
        <v>32</v>
      </c>
      <c r="F394" s="153" t="s">
        <v>4851</v>
      </c>
      <c r="H394" s="152" t="s">
        <v>32</v>
      </c>
      <c r="I394" s="154"/>
      <c r="L394" s="150"/>
      <c r="M394" s="155"/>
      <c r="T394" s="156"/>
      <c r="AT394" s="152" t="s">
        <v>189</v>
      </c>
      <c r="AU394" s="152" t="s">
        <v>88</v>
      </c>
      <c r="AV394" s="12" t="s">
        <v>86</v>
      </c>
      <c r="AW394" s="12" t="s">
        <v>41</v>
      </c>
      <c r="AX394" s="12" t="s">
        <v>79</v>
      </c>
      <c r="AY394" s="152" t="s">
        <v>178</v>
      </c>
    </row>
    <row r="395" spans="2:65" s="12" customFormat="1" ht="10.199999999999999">
      <c r="B395" s="150"/>
      <c r="D395" s="151" t="s">
        <v>189</v>
      </c>
      <c r="E395" s="152" t="s">
        <v>32</v>
      </c>
      <c r="F395" s="153" t="s">
        <v>4852</v>
      </c>
      <c r="H395" s="152" t="s">
        <v>32</v>
      </c>
      <c r="I395" s="154"/>
      <c r="L395" s="150"/>
      <c r="M395" s="155"/>
      <c r="T395" s="156"/>
      <c r="AT395" s="152" t="s">
        <v>189</v>
      </c>
      <c r="AU395" s="152" t="s">
        <v>88</v>
      </c>
      <c r="AV395" s="12" t="s">
        <v>86</v>
      </c>
      <c r="AW395" s="12" t="s">
        <v>41</v>
      </c>
      <c r="AX395" s="12" t="s">
        <v>79</v>
      </c>
      <c r="AY395" s="152" t="s">
        <v>178</v>
      </c>
    </row>
    <row r="396" spans="2:65" s="13" customFormat="1" ht="20.399999999999999">
      <c r="B396" s="157"/>
      <c r="D396" s="151" t="s">
        <v>189</v>
      </c>
      <c r="E396" s="158" t="s">
        <v>32</v>
      </c>
      <c r="F396" s="159" t="s">
        <v>4899</v>
      </c>
      <c r="H396" s="160">
        <v>486.75</v>
      </c>
      <c r="I396" s="161"/>
      <c r="L396" s="157"/>
      <c r="M396" s="162"/>
      <c r="T396" s="163"/>
      <c r="AT396" s="158" t="s">
        <v>189</v>
      </c>
      <c r="AU396" s="158" t="s">
        <v>88</v>
      </c>
      <c r="AV396" s="13" t="s">
        <v>88</v>
      </c>
      <c r="AW396" s="13" t="s">
        <v>41</v>
      </c>
      <c r="AX396" s="13" t="s">
        <v>79</v>
      </c>
      <c r="AY396" s="158" t="s">
        <v>178</v>
      </c>
    </row>
    <row r="397" spans="2:65" s="14" customFormat="1" ht="10.199999999999999">
      <c r="B397" s="164"/>
      <c r="D397" s="151" t="s">
        <v>189</v>
      </c>
      <c r="E397" s="165" t="s">
        <v>32</v>
      </c>
      <c r="F397" s="166" t="s">
        <v>192</v>
      </c>
      <c r="H397" s="167">
        <v>486.75</v>
      </c>
      <c r="I397" s="168"/>
      <c r="L397" s="164"/>
      <c r="M397" s="169"/>
      <c r="T397" s="170"/>
      <c r="AT397" s="165" t="s">
        <v>189</v>
      </c>
      <c r="AU397" s="165" t="s">
        <v>88</v>
      </c>
      <c r="AV397" s="14" t="s">
        <v>185</v>
      </c>
      <c r="AW397" s="14" t="s">
        <v>41</v>
      </c>
      <c r="AX397" s="14" t="s">
        <v>86</v>
      </c>
      <c r="AY397" s="165" t="s">
        <v>178</v>
      </c>
    </row>
    <row r="398" spans="2:65" s="1" customFormat="1" ht="37.799999999999997" customHeight="1">
      <c r="B398" s="34"/>
      <c r="C398" s="133" t="s">
        <v>418</v>
      </c>
      <c r="D398" s="133" t="s">
        <v>180</v>
      </c>
      <c r="E398" s="134" t="s">
        <v>325</v>
      </c>
      <c r="F398" s="135" t="s">
        <v>326</v>
      </c>
      <c r="G398" s="136" t="s">
        <v>234</v>
      </c>
      <c r="H398" s="137">
        <v>486.75</v>
      </c>
      <c r="I398" s="138"/>
      <c r="J398" s="139">
        <f>ROUND(I398*H398,2)</f>
        <v>0</v>
      </c>
      <c r="K398" s="135" t="s">
        <v>184</v>
      </c>
      <c r="L398" s="34"/>
      <c r="M398" s="140" t="s">
        <v>32</v>
      </c>
      <c r="N398" s="141" t="s">
        <v>50</v>
      </c>
      <c r="P398" s="142">
        <f>O398*H398</f>
        <v>0</v>
      </c>
      <c r="Q398" s="142">
        <v>0</v>
      </c>
      <c r="R398" s="142">
        <f>Q398*H398</f>
        <v>0</v>
      </c>
      <c r="S398" s="142">
        <v>0</v>
      </c>
      <c r="T398" s="143">
        <f>S398*H398</f>
        <v>0</v>
      </c>
      <c r="AR398" s="144" t="s">
        <v>185</v>
      </c>
      <c r="AT398" s="144" t="s">
        <v>180</v>
      </c>
      <c r="AU398" s="144" t="s">
        <v>88</v>
      </c>
      <c r="AY398" s="18" t="s">
        <v>178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86</v>
      </c>
      <c r="BK398" s="145">
        <f>ROUND(I398*H398,2)</f>
        <v>0</v>
      </c>
      <c r="BL398" s="18" t="s">
        <v>185</v>
      </c>
      <c r="BM398" s="144" t="s">
        <v>4900</v>
      </c>
    </row>
    <row r="399" spans="2:65" s="1" customFormat="1" ht="10.199999999999999">
      <c r="B399" s="34"/>
      <c r="D399" s="146" t="s">
        <v>187</v>
      </c>
      <c r="F399" s="147" t="s">
        <v>328</v>
      </c>
      <c r="I399" s="148"/>
      <c r="L399" s="34"/>
      <c r="M399" s="149"/>
      <c r="T399" s="55"/>
      <c r="AT399" s="18" t="s">
        <v>187</v>
      </c>
      <c r="AU399" s="18" t="s">
        <v>88</v>
      </c>
    </row>
    <row r="400" spans="2:65" s="13" customFormat="1" ht="10.199999999999999">
      <c r="B400" s="157"/>
      <c r="D400" s="151" t="s">
        <v>189</v>
      </c>
      <c r="E400" s="158" t="s">
        <v>32</v>
      </c>
      <c r="F400" s="159" t="s">
        <v>4901</v>
      </c>
      <c r="H400" s="160">
        <v>486.75</v>
      </c>
      <c r="I400" s="161"/>
      <c r="L400" s="157"/>
      <c r="M400" s="162"/>
      <c r="T400" s="163"/>
      <c r="AT400" s="158" t="s">
        <v>189</v>
      </c>
      <c r="AU400" s="158" t="s">
        <v>88</v>
      </c>
      <c r="AV400" s="13" t="s">
        <v>88</v>
      </c>
      <c r="AW400" s="13" t="s">
        <v>41</v>
      </c>
      <c r="AX400" s="13" t="s">
        <v>86</v>
      </c>
      <c r="AY400" s="158" t="s">
        <v>178</v>
      </c>
    </row>
    <row r="401" spans="2:65" s="1" customFormat="1" ht="62.7" customHeight="1">
      <c r="B401" s="34"/>
      <c r="C401" s="133" t="s">
        <v>434</v>
      </c>
      <c r="D401" s="133" t="s">
        <v>180</v>
      </c>
      <c r="E401" s="134" t="s">
        <v>337</v>
      </c>
      <c r="F401" s="135" t="s">
        <v>338</v>
      </c>
      <c r="G401" s="136" t="s">
        <v>277</v>
      </c>
      <c r="H401" s="137">
        <v>114.831</v>
      </c>
      <c r="I401" s="138"/>
      <c r="J401" s="139">
        <f>ROUND(I401*H401,2)</f>
        <v>0</v>
      </c>
      <c r="K401" s="135" t="s">
        <v>184</v>
      </c>
      <c r="L401" s="34"/>
      <c r="M401" s="140" t="s">
        <v>32</v>
      </c>
      <c r="N401" s="141" t="s">
        <v>50</v>
      </c>
      <c r="P401" s="142">
        <f>O401*H401</f>
        <v>0</v>
      </c>
      <c r="Q401" s="142">
        <v>0</v>
      </c>
      <c r="R401" s="142">
        <f>Q401*H401</f>
        <v>0</v>
      </c>
      <c r="S401" s="142">
        <v>0</v>
      </c>
      <c r="T401" s="143">
        <f>S401*H401</f>
        <v>0</v>
      </c>
      <c r="AR401" s="144" t="s">
        <v>185</v>
      </c>
      <c r="AT401" s="144" t="s">
        <v>180</v>
      </c>
      <c r="AU401" s="144" t="s">
        <v>88</v>
      </c>
      <c r="AY401" s="18" t="s">
        <v>178</v>
      </c>
      <c r="BE401" s="145">
        <f>IF(N401="základní",J401,0)</f>
        <v>0</v>
      </c>
      <c r="BF401" s="145">
        <f>IF(N401="snížená",J401,0)</f>
        <v>0</v>
      </c>
      <c r="BG401" s="145">
        <f>IF(N401="zákl. přenesená",J401,0)</f>
        <v>0</v>
      </c>
      <c r="BH401" s="145">
        <f>IF(N401="sníž. přenesená",J401,0)</f>
        <v>0</v>
      </c>
      <c r="BI401" s="145">
        <f>IF(N401="nulová",J401,0)</f>
        <v>0</v>
      </c>
      <c r="BJ401" s="18" t="s">
        <v>86</v>
      </c>
      <c r="BK401" s="145">
        <f>ROUND(I401*H401,2)</f>
        <v>0</v>
      </c>
      <c r="BL401" s="18" t="s">
        <v>185</v>
      </c>
      <c r="BM401" s="144" t="s">
        <v>4902</v>
      </c>
    </row>
    <row r="402" spans="2:65" s="1" customFormat="1" ht="10.199999999999999">
      <c r="B402" s="34"/>
      <c r="D402" s="146" t="s">
        <v>187</v>
      </c>
      <c r="F402" s="147" t="s">
        <v>340</v>
      </c>
      <c r="I402" s="148"/>
      <c r="L402" s="34"/>
      <c r="M402" s="149"/>
      <c r="T402" s="55"/>
      <c r="AT402" s="18" t="s">
        <v>187</v>
      </c>
      <c r="AU402" s="18" t="s">
        <v>88</v>
      </c>
    </row>
    <row r="403" spans="2:65" s="12" customFormat="1" ht="20.399999999999999">
      <c r="B403" s="150"/>
      <c r="D403" s="151" t="s">
        <v>189</v>
      </c>
      <c r="E403" s="152" t="s">
        <v>32</v>
      </c>
      <c r="F403" s="153" t="s">
        <v>4903</v>
      </c>
      <c r="H403" s="152" t="s">
        <v>32</v>
      </c>
      <c r="I403" s="154"/>
      <c r="L403" s="150"/>
      <c r="M403" s="155"/>
      <c r="T403" s="156"/>
      <c r="AT403" s="152" t="s">
        <v>189</v>
      </c>
      <c r="AU403" s="152" t="s">
        <v>88</v>
      </c>
      <c r="AV403" s="12" t="s">
        <v>86</v>
      </c>
      <c r="AW403" s="12" t="s">
        <v>41</v>
      </c>
      <c r="AX403" s="12" t="s">
        <v>79</v>
      </c>
      <c r="AY403" s="152" t="s">
        <v>178</v>
      </c>
    </row>
    <row r="404" spans="2:65" s="13" customFormat="1" ht="10.199999999999999">
      <c r="B404" s="157"/>
      <c r="D404" s="151" t="s">
        <v>189</v>
      </c>
      <c r="E404" s="158" t="s">
        <v>32</v>
      </c>
      <c r="F404" s="159" t="s">
        <v>4904</v>
      </c>
      <c r="H404" s="160">
        <v>19.367999999999999</v>
      </c>
      <c r="I404" s="161"/>
      <c r="L404" s="157"/>
      <c r="M404" s="162"/>
      <c r="T404" s="163"/>
      <c r="AT404" s="158" t="s">
        <v>189</v>
      </c>
      <c r="AU404" s="158" t="s">
        <v>88</v>
      </c>
      <c r="AV404" s="13" t="s">
        <v>88</v>
      </c>
      <c r="AW404" s="13" t="s">
        <v>41</v>
      </c>
      <c r="AX404" s="13" t="s">
        <v>79</v>
      </c>
      <c r="AY404" s="158" t="s">
        <v>178</v>
      </c>
    </row>
    <row r="405" spans="2:65" s="13" customFormat="1" ht="10.199999999999999">
      <c r="B405" s="157"/>
      <c r="D405" s="151" t="s">
        <v>189</v>
      </c>
      <c r="E405" s="158" t="s">
        <v>32</v>
      </c>
      <c r="F405" s="159" t="s">
        <v>4905</v>
      </c>
      <c r="H405" s="160">
        <v>79.231999999999999</v>
      </c>
      <c r="I405" s="161"/>
      <c r="L405" s="157"/>
      <c r="M405" s="162"/>
      <c r="T405" s="163"/>
      <c r="AT405" s="158" t="s">
        <v>189</v>
      </c>
      <c r="AU405" s="158" t="s">
        <v>88</v>
      </c>
      <c r="AV405" s="13" t="s">
        <v>88</v>
      </c>
      <c r="AW405" s="13" t="s">
        <v>41</v>
      </c>
      <c r="AX405" s="13" t="s">
        <v>79</v>
      </c>
      <c r="AY405" s="158" t="s">
        <v>178</v>
      </c>
    </row>
    <row r="406" spans="2:65" s="15" customFormat="1" ht="10.199999999999999">
      <c r="B406" s="181"/>
      <c r="D406" s="151" t="s">
        <v>189</v>
      </c>
      <c r="E406" s="182" t="s">
        <v>32</v>
      </c>
      <c r="F406" s="183" t="s">
        <v>1850</v>
      </c>
      <c r="H406" s="184">
        <v>98.6</v>
      </c>
      <c r="I406" s="185"/>
      <c r="L406" s="181"/>
      <c r="M406" s="186"/>
      <c r="T406" s="187"/>
      <c r="AT406" s="182" t="s">
        <v>189</v>
      </c>
      <c r="AU406" s="182" t="s">
        <v>88</v>
      </c>
      <c r="AV406" s="15" t="s">
        <v>199</v>
      </c>
      <c r="AW406" s="15" t="s">
        <v>41</v>
      </c>
      <c r="AX406" s="15" t="s">
        <v>79</v>
      </c>
      <c r="AY406" s="182" t="s">
        <v>178</v>
      </c>
    </row>
    <row r="407" spans="2:65" s="12" customFormat="1" ht="10.199999999999999">
      <c r="B407" s="150"/>
      <c r="D407" s="151" t="s">
        <v>189</v>
      </c>
      <c r="E407" s="152" t="s">
        <v>32</v>
      </c>
      <c r="F407" s="153" t="s">
        <v>4906</v>
      </c>
      <c r="H407" s="152" t="s">
        <v>32</v>
      </c>
      <c r="I407" s="154"/>
      <c r="L407" s="150"/>
      <c r="M407" s="155"/>
      <c r="T407" s="156"/>
      <c r="AT407" s="152" t="s">
        <v>189</v>
      </c>
      <c r="AU407" s="152" t="s">
        <v>88</v>
      </c>
      <c r="AV407" s="12" t="s">
        <v>86</v>
      </c>
      <c r="AW407" s="12" t="s">
        <v>41</v>
      </c>
      <c r="AX407" s="12" t="s">
        <v>79</v>
      </c>
      <c r="AY407" s="152" t="s">
        <v>178</v>
      </c>
    </row>
    <row r="408" spans="2:65" s="13" customFormat="1" ht="10.199999999999999">
      <c r="B408" s="157"/>
      <c r="D408" s="151" t="s">
        <v>189</v>
      </c>
      <c r="E408" s="158" t="s">
        <v>32</v>
      </c>
      <c r="F408" s="159" t="s">
        <v>4907</v>
      </c>
      <c r="H408" s="160">
        <v>16.231000000000002</v>
      </c>
      <c r="I408" s="161"/>
      <c r="L408" s="157"/>
      <c r="M408" s="162"/>
      <c r="T408" s="163"/>
      <c r="AT408" s="158" t="s">
        <v>189</v>
      </c>
      <c r="AU408" s="158" t="s">
        <v>88</v>
      </c>
      <c r="AV408" s="13" t="s">
        <v>88</v>
      </c>
      <c r="AW408" s="13" t="s">
        <v>41</v>
      </c>
      <c r="AX408" s="13" t="s">
        <v>79</v>
      </c>
      <c r="AY408" s="158" t="s">
        <v>178</v>
      </c>
    </row>
    <row r="409" spans="2:65" s="15" customFormat="1" ht="10.199999999999999">
      <c r="B409" s="181"/>
      <c r="D409" s="151" t="s">
        <v>189</v>
      </c>
      <c r="E409" s="182" t="s">
        <v>32</v>
      </c>
      <c r="F409" s="183" t="s">
        <v>1850</v>
      </c>
      <c r="H409" s="184">
        <v>16.231000000000002</v>
      </c>
      <c r="I409" s="185"/>
      <c r="L409" s="181"/>
      <c r="M409" s="186"/>
      <c r="T409" s="187"/>
      <c r="AT409" s="182" t="s">
        <v>189</v>
      </c>
      <c r="AU409" s="182" t="s">
        <v>88</v>
      </c>
      <c r="AV409" s="15" t="s">
        <v>199</v>
      </c>
      <c r="AW409" s="15" t="s">
        <v>41</v>
      </c>
      <c r="AX409" s="15" t="s">
        <v>79</v>
      </c>
      <c r="AY409" s="182" t="s">
        <v>178</v>
      </c>
    </row>
    <row r="410" spans="2:65" s="14" customFormat="1" ht="10.199999999999999">
      <c r="B410" s="164"/>
      <c r="D410" s="151" t="s">
        <v>189</v>
      </c>
      <c r="E410" s="165" t="s">
        <v>32</v>
      </c>
      <c r="F410" s="166" t="s">
        <v>192</v>
      </c>
      <c r="H410" s="167">
        <v>114.831</v>
      </c>
      <c r="I410" s="168"/>
      <c r="L410" s="164"/>
      <c r="M410" s="169"/>
      <c r="T410" s="170"/>
      <c r="AT410" s="165" t="s">
        <v>189</v>
      </c>
      <c r="AU410" s="165" t="s">
        <v>88</v>
      </c>
      <c r="AV410" s="14" t="s">
        <v>185</v>
      </c>
      <c r="AW410" s="14" t="s">
        <v>41</v>
      </c>
      <c r="AX410" s="14" t="s">
        <v>86</v>
      </c>
      <c r="AY410" s="165" t="s">
        <v>178</v>
      </c>
    </row>
    <row r="411" spans="2:65" s="1" customFormat="1" ht="62.7" customHeight="1">
      <c r="B411" s="34"/>
      <c r="C411" s="133" t="s">
        <v>439</v>
      </c>
      <c r="D411" s="133" t="s">
        <v>180</v>
      </c>
      <c r="E411" s="134" t="s">
        <v>345</v>
      </c>
      <c r="F411" s="135" t="s">
        <v>346</v>
      </c>
      <c r="G411" s="136" t="s">
        <v>277</v>
      </c>
      <c r="H411" s="137">
        <v>82.369</v>
      </c>
      <c r="I411" s="138"/>
      <c r="J411" s="139">
        <f>ROUND(I411*H411,2)</f>
        <v>0</v>
      </c>
      <c r="K411" s="135" t="s">
        <v>184</v>
      </c>
      <c r="L411" s="34"/>
      <c r="M411" s="140" t="s">
        <v>32</v>
      </c>
      <c r="N411" s="141" t="s">
        <v>50</v>
      </c>
      <c r="P411" s="142">
        <f>O411*H411</f>
        <v>0</v>
      </c>
      <c r="Q411" s="142">
        <v>0</v>
      </c>
      <c r="R411" s="142">
        <f>Q411*H411</f>
        <v>0</v>
      </c>
      <c r="S411" s="142">
        <v>0</v>
      </c>
      <c r="T411" s="143">
        <f>S411*H411</f>
        <v>0</v>
      </c>
      <c r="AR411" s="144" t="s">
        <v>185</v>
      </c>
      <c r="AT411" s="144" t="s">
        <v>180</v>
      </c>
      <c r="AU411" s="144" t="s">
        <v>88</v>
      </c>
      <c r="AY411" s="18" t="s">
        <v>178</v>
      </c>
      <c r="BE411" s="145">
        <f>IF(N411="základní",J411,0)</f>
        <v>0</v>
      </c>
      <c r="BF411" s="145">
        <f>IF(N411="snížená",J411,0)</f>
        <v>0</v>
      </c>
      <c r="BG411" s="145">
        <f>IF(N411="zákl. přenesená",J411,0)</f>
        <v>0</v>
      </c>
      <c r="BH411" s="145">
        <f>IF(N411="sníž. přenesená",J411,0)</f>
        <v>0</v>
      </c>
      <c r="BI411" s="145">
        <f>IF(N411="nulová",J411,0)</f>
        <v>0</v>
      </c>
      <c r="BJ411" s="18" t="s">
        <v>86</v>
      </c>
      <c r="BK411" s="145">
        <f>ROUND(I411*H411,2)</f>
        <v>0</v>
      </c>
      <c r="BL411" s="18" t="s">
        <v>185</v>
      </c>
      <c r="BM411" s="144" t="s">
        <v>4908</v>
      </c>
    </row>
    <row r="412" spans="2:65" s="1" customFormat="1" ht="10.199999999999999">
      <c r="B412" s="34"/>
      <c r="D412" s="146" t="s">
        <v>187</v>
      </c>
      <c r="F412" s="147" t="s">
        <v>348</v>
      </c>
      <c r="I412" s="148"/>
      <c r="L412" s="34"/>
      <c r="M412" s="149"/>
      <c r="T412" s="55"/>
      <c r="AT412" s="18" t="s">
        <v>187</v>
      </c>
      <c r="AU412" s="18" t="s">
        <v>88</v>
      </c>
    </row>
    <row r="413" spans="2:65" s="12" customFormat="1" ht="20.399999999999999">
      <c r="B413" s="150"/>
      <c r="D413" s="151" t="s">
        <v>189</v>
      </c>
      <c r="E413" s="152" t="s">
        <v>32</v>
      </c>
      <c r="F413" s="153" t="s">
        <v>4909</v>
      </c>
      <c r="H413" s="152" t="s">
        <v>32</v>
      </c>
      <c r="I413" s="154"/>
      <c r="L413" s="150"/>
      <c r="M413" s="155"/>
      <c r="T413" s="156"/>
      <c r="AT413" s="152" t="s">
        <v>189</v>
      </c>
      <c r="AU413" s="152" t="s">
        <v>88</v>
      </c>
      <c r="AV413" s="12" t="s">
        <v>86</v>
      </c>
      <c r="AW413" s="12" t="s">
        <v>41</v>
      </c>
      <c r="AX413" s="12" t="s">
        <v>79</v>
      </c>
      <c r="AY413" s="152" t="s">
        <v>178</v>
      </c>
    </row>
    <row r="414" spans="2:65" s="13" customFormat="1" ht="10.199999999999999">
      <c r="B414" s="157"/>
      <c r="D414" s="151" t="s">
        <v>189</v>
      </c>
      <c r="E414" s="158" t="s">
        <v>32</v>
      </c>
      <c r="F414" s="159" t="s">
        <v>4904</v>
      </c>
      <c r="H414" s="160">
        <v>19.367999999999999</v>
      </c>
      <c r="I414" s="161"/>
      <c r="L414" s="157"/>
      <c r="M414" s="162"/>
      <c r="T414" s="163"/>
      <c r="AT414" s="158" t="s">
        <v>189</v>
      </c>
      <c r="AU414" s="158" t="s">
        <v>88</v>
      </c>
      <c r="AV414" s="13" t="s">
        <v>88</v>
      </c>
      <c r="AW414" s="13" t="s">
        <v>41</v>
      </c>
      <c r="AX414" s="13" t="s">
        <v>79</v>
      </c>
      <c r="AY414" s="158" t="s">
        <v>178</v>
      </c>
    </row>
    <row r="415" spans="2:65" s="13" customFormat="1" ht="10.199999999999999">
      <c r="B415" s="157"/>
      <c r="D415" s="151" t="s">
        <v>189</v>
      </c>
      <c r="E415" s="158" t="s">
        <v>32</v>
      </c>
      <c r="F415" s="159" t="s">
        <v>4905</v>
      </c>
      <c r="H415" s="160">
        <v>79.231999999999999</v>
      </c>
      <c r="I415" s="161"/>
      <c r="L415" s="157"/>
      <c r="M415" s="162"/>
      <c r="T415" s="163"/>
      <c r="AT415" s="158" t="s">
        <v>189</v>
      </c>
      <c r="AU415" s="158" t="s">
        <v>88</v>
      </c>
      <c r="AV415" s="13" t="s">
        <v>88</v>
      </c>
      <c r="AW415" s="13" t="s">
        <v>41</v>
      </c>
      <c r="AX415" s="13" t="s">
        <v>79</v>
      </c>
      <c r="AY415" s="158" t="s">
        <v>178</v>
      </c>
    </row>
    <row r="416" spans="2:65" s="13" customFormat="1" ht="20.399999999999999">
      <c r="B416" s="157"/>
      <c r="D416" s="151" t="s">
        <v>189</v>
      </c>
      <c r="E416" s="158" t="s">
        <v>32</v>
      </c>
      <c r="F416" s="159" t="s">
        <v>4910</v>
      </c>
      <c r="H416" s="160">
        <v>-16.231000000000002</v>
      </c>
      <c r="I416" s="161"/>
      <c r="L416" s="157"/>
      <c r="M416" s="162"/>
      <c r="T416" s="163"/>
      <c r="AT416" s="158" t="s">
        <v>189</v>
      </c>
      <c r="AU416" s="158" t="s">
        <v>88</v>
      </c>
      <c r="AV416" s="13" t="s">
        <v>88</v>
      </c>
      <c r="AW416" s="13" t="s">
        <v>41</v>
      </c>
      <c r="AX416" s="13" t="s">
        <v>79</v>
      </c>
      <c r="AY416" s="158" t="s">
        <v>178</v>
      </c>
    </row>
    <row r="417" spans="2:65" s="14" customFormat="1" ht="10.199999999999999">
      <c r="B417" s="164"/>
      <c r="D417" s="151" t="s">
        <v>189</v>
      </c>
      <c r="E417" s="165" t="s">
        <v>32</v>
      </c>
      <c r="F417" s="166" t="s">
        <v>192</v>
      </c>
      <c r="H417" s="167">
        <v>82.369</v>
      </c>
      <c r="I417" s="168"/>
      <c r="L417" s="164"/>
      <c r="M417" s="169"/>
      <c r="T417" s="170"/>
      <c r="AT417" s="165" t="s">
        <v>189</v>
      </c>
      <c r="AU417" s="165" t="s">
        <v>88</v>
      </c>
      <c r="AV417" s="14" t="s">
        <v>185</v>
      </c>
      <c r="AW417" s="14" t="s">
        <v>41</v>
      </c>
      <c r="AX417" s="14" t="s">
        <v>86</v>
      </c>
      <c r="AY417" s="165" t="s">
        <v>178</v>
      </c>
    </row>
    <row r="418" spans="2:65" s="1" customFormat="1" ht="66.75" customHeight="1">
      <c r="B418" s="34"/>
      <c r="C418" s="133" t="s">
        <v>447</v>
      </c>
      <c r="D418" s="133" t="s">
        <v>180</v>
      </c>
      <c r="E418" s="134" t="s">
        <v>353</v>
      </c>
      <c r="F418" s="135" t="s">
        <v>354</v>
      </c>
      <c r="G418" s="136" t="s">
        <v>277</v>
      </c>
      <c r="H418" s="137">
        <v>411.84500000000003</v>
      </c>
      <c r="I418" s="138"/>
      <c r="J418" s="139">
        <f>ROUND(I418*H418,2)</f>
        <v>0</v>
      </c>
      <c r="K418" s="135" t="s">
        <v>184</v>
      </c>
      <c r="L418" s="34"/>
      <c r="M418" s="140" t="s">
        <v>32</v>
      </c>
      <c r="N418" s="141" t="s">
        <v>50</v>
      </c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4" t="s">
        <v>185</v>
      </c>
      <c r="AT418" s="144" t="s">
        <v>180</v>
      </c>
      <c r="AU418" s="144" t="s">
        <v>88</v>
      </c>
      <c r="AY418" s="18" t="s">
        <v>178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8" t="s">
        <v>86</v>
      </c>
      <c r="BK418" s="145">
        <f>ROUND(I418*H418,2)</f>
        <v>0</v>
      </c>
      <c r="BL418" s="18" t="s">
        <v>185</v>
      </c>
      <c r="BM418" s="144" t="s">
        <v>4911</v>
      </c>
    </row>
    <row r="419" spans="2:65" s="1" customFormat="1" ht="10.199999999999999">
      <c r="B419" s="34"/>
      <c r="D419" s="146" t="s">
        <v>187</v>
      </c>
      <c r="F419" s="147" t="s">
        <v>356</v>
      </c>
      <c r="I419" s="148"/>
      <c r="L419" s="34"/>
      <c r="M419" s="149"/>
      <c r="T419" s="55"/>
      <c r="AT419" s="18" t="s">
        <v>187</v>
      </c>
      <c r="AU419" s="18" t="s">
        <v>88</v>
      </c>
    </row>
    <row r="420" spans="2:65" s="13" customFormat="1" ht="10.199999999999999">
      <c r="B420" s="157"/>
      <c r="D420" s="151" t="s">
        <v>189</v>
      </c>
      <c r="E420" s="158" t="s">
        <v>32</v>
      </c>
      <c r="F420" s="159" t="s">
        <v>4912</v>
      </c>
      <c r="H420" s="160">
        <v>82.369</v>
      </c>
      <c r="I420" s="161"/>
      <c r="L420" s="157"/>
      <c r="M420" s="162"/>
      <c r="T420" s="163"/>
      <c r="AT420" s="158" t="s">
        <v>189</v>
      </c>
      <c r="AU420" s="158" t="s">
        <v>88</v>
      </c>
      <c r="AV420" s="13" t="s">
        <v>88</v>
      </c>
      <c r="AW420" s="13" t="s">
        <v>41</v>
      </c>
      <c r="AX420" s="13" t="s">
        <v>86</v>
      </c>
      <c r="AY420" s="158" t="s">
        <v>178</v>
      </c>
    </row>
    <row r="421" spans="2:65" s="13" customFormat="1" ht="10.199999999999999">
      <c r="B421" s="157"/>
      <c r="D421" s="151" t="s">
        <v>189</v>
      </c>
      <c r="F421" s="159" t="s">
        <v>4913</v>
      </c>
      <c r="H421" s="160">
        <v>411.84500000000003</v>
      </c>
      <c r="I421" s="161"/>
      <c r="L421" s="157"/>
      <c r="M421" s="162"/>
      <c r="T421" s="163"/>
      <c r="AT421" s="158" t="s">
        <v>189</v>
      </c>
      <c r="AU421" s="158" t="s">
        <v>88</v>
      </c>
      <c r="AV421" s="13" t="s">
        <v>88</v>
      </c>
      <c r="AW421" s="13" t="s">
        <v>4</v>
      </c>
      <c r="AX421" s="13" t="s">
        <v>86</v>
      </c>
      <c r="AY421" s="158" t="s">
        <v>178</v>
      </c>
    </row>
    <row r="422" spans="2:65" s="1" customFormat="1" ht="62.7" customHeight="1">
      <c r="B422" s="34"/>
      <c r="C422" s="133" t="s">
        <v>453</v>
      </c>
      <c r="D422" s="133" t="s">
        <v>180</v>
      </c>
      <c r="E422" s="134" t="s">
        <v>360</v>
      </c>
      <c r="F422" s="135" t="s">
        <v>361</v>
      </c>
      <c r="G422" s="136" t="s">
        <v>277</v>
      </c>
      <c r="H422" s="137">
        <v>147.9</v>
      </c>
      <c r="I422" s="138"/>
      <c r="J422" s="139">
        <f>ROUND(I422*H422,2)</f>
        <v>0</v>
      </c>
      <c r="K422" s="135" t="s">
        <v>184</v>
      </c>
      <c r="L422" s="34"/>
      <c r="M422" s="140" t="s">
        <v>32</v>
      </c>
      <c r="N422" s="141" t="s">
        <v>50</v>
      </c>
      <c r="P422" s="142">
        <f>O422*H422</f>
        <v>0</v>
      </c>
      <c r="Q422" s="142">
        <v>0</v>
      </c>
      <c r="R422" s="142">
        <f>Q422*H422</f>
        <v>0</v>
      </c>
      <c r="S422" s="142">
        <v>0</v>
      </c>
      <c r="T422" s="143">
        <f>S422*H422</f>
        <v>0</v>
      </c>
      <c r="AR422" s="144" t="s">
        <v>185</v>
      </c>
      <c r="AT422" s="144" t="s">
        <v>180</v>
      </c>
      <c r="AU422" s="144" t="s">
        <v>88</v>
      </c>
      <c r="AY422" s="18" t="s">
        <v>178</v>
      </c>
      <c r="BE422" s="145">
        <f>IF(N422="základní",J422,0)</f>
        <v>0</v>
      </c>
      <c r="BF422" s="145">
        <f>IF(N422="snížená",J422,0)</f>
        <v>0</v>
      </c>
      <c r="BG422" s="145">
        <f>IF(N422="zákl. přenesená",J422,0)</f>
        <v>0</v>
      </c>
      <c r="BH422" s="145">
        <f>IF(N422="sníž. přenesená",J422,0)</f>
        <v>0</v>
      </c>
      <c r="BI422" s="145">
        <f>IF(N422="nulová",J422,0)</f>
        <v>0</v>
      </c>
      <c r="BJ422" s="18" t="s">
        <v>86</v>
      </c>
      <c r="BK422" s="145">
        <f>ROUND(I422*H422,2)</f>
        <v>0</v>
      </c>
      <c r="BL422" s="18" t="s">
        <v>185</v>
      </c>
      <c r="BM422" s="144" t="s">
        <v>4914</v>
      </c>
    </row>
    <row r="423" spans="2:65" s="1" customFormat="1" ht="10.199999999999999">
      <c r="B423" s="34"/>
      <c r="D423" s="146" t="s">
        <v>187</v>
      </c>
      <c r="F423" s="147" t="s">
        <v>363</v>
      </c>
      <c r="I423" s="148"/>
      <c r="L423" s="34"/>
      <c r="M423" s="149"/>
      <c r="T423" s="55"/>
      <c r="AT423" s="18" t="s">
        <v>187</v>
      </c>
      <c r="AU423" s="18" t="s">
        <v>88</v>
      </c>
    </row>
    <row r="424" spans="2:65" s="12" customFormat="1" ht="10.199999999999999">
      <c r="B424" s="150"/>
      <c r="D424" s="151" t="s">
        <v>189</v>
      </c>
      <c r="E424" s="152" t="s">
        <v>32</v>
      </c>
      <c r="F424" s="153" t="s">
        <v>4915</v>
      </c>
      <c r="H424" s="152" t="s">
        <v>32</v>
      </c>
      <c r="I424" s="154"/>
      <c r="L424" s="150"/>
      <c r="M424" s="155"/>
      <c r="T424" s="156"/>
      <c r="AT424" s="152" t="s">
        <v>189</v>
      </c>
      <c r="AU424" s="152" t="s">
        <v>88</v>
      </c>
      <c r="AV424" s="12" t="s">
        <v>86</v>
      </c>
      <c r="AW424" s="12" t="s">
        <v>41</v>
      </c>
      <c r="AX424" s="12" t="s">
        <v>79</v>
      </c>
      <c r="AY424" s="152" t="s">
        <v>178</v>
      </c>
    </row>
    <row r="425" spans="2:65" s="13" customFormat="1" ht="10.199999999999999">
      <c r="B425" s="157"/>
      <c r="D425" s="151" t="s">
        <v>189</v>
      </c>
      <c r="E425" s="158" t="s">
        <v>32</v>
      </c>
      <c r="F425" s="159" t="s">
        <v>4916</v>
      </c>
      <c r="H425" s="160">
        <v>19.367999999999999</v>
      </c>
      <c r="I425" s="161"/>
      <c r="L425" s="157"/>
      <c r="M425" s="162"/>
      <c r="T425" s="163"/>
      <c r="AT425" s="158" t="s">
        <v>189</v>
      </c>
      <c r="AU425" s="158" t="s">
        <v>88</v>
      </c>
      <c r="AV425" s="13" t="s">
        <v>88</v>
      </c>
      <c r="AW425" s="13" t="s">
        <v>41</v>
      </c>
      <c r="AX425" s="13" t="s">
        <v>79</v>
      </c>
      <c r="AY425" s="158" t="s">
        <v>178</v>
      </c>
    </row>
    <row r="426" spans="2:65" s="13" customFormat="1" ht="10.199999999999999">
      <c r="B426" s="157"/>
      <c r="D426" s="151" t="s">
        <v>189</v>
      </c>
      <c r="E426" s="158" t="s">
        <v>32</v>
      </c>
      <c r="F426" s="159" t="s">
        <v>4917</v>
      </c>
      <c r="H426" s="160">
        <v>9.6839999999999993</v>
      </c>
      <c r="I426" s="161"/>
      <c r="L426" s="157"/>
      <c r="M426" s="162"/>
      <c r="T426" s="163"/>
      <c r="AT426" s="158" t="s">
        <v>189</v>
      </c>
      <c r="AU426" s="158" t="s">
        <v>88</v>
      </c>
      <c r="AV426" s="13" t="s">
        <v>88</v>
      </c>
      <c r="AW426" s="13" t="s">
        <v>41</v>
      </c>
      <c r="AX426" s="13" t="s">
        <v>79</v>
      </c>
      <c r="AY426" s="158" t="s">
        <v>178</v>
      </c>
    </row>
    <row r="427" spans="2:65" s="13" customFormat="1" ht="10.199999999999999">
      <c r="B427" s="157"/>
      <c r="D427" s="151" t="s">
        <v>189</v>
      </c>
      <c r="E427" s="158" t="s">
        <v>32</v>
      </c>
      <c r="F427" s="159" t="s">
        <v>4918</v>
      </c>
      <c r="H427" s="160">
        <v>79.231999999999999</v>
      </c>
      <c r="I427" s="161"/>
      <c r="L427" s="157"/>
      <c r="M427" s="162"/>
      <c r="T427" s="163"/>
      <c r="AT427" s="158" t="s">
        <v>189</v>
      </c>
      <c r="AU427" s="158" t="s">
        <v>88</v>
      </c>
      <c r="AV427" s="13" t="s">
        <v>88</v>
      </c>
      <c r="AW427" s="13" t="s">
        <v>41</v>
      </c>
      <c r="AX427" s="13" t="s">
        <v>79</v>
      </c>
      <c r="AY427" s="158" t="s">
        <v>178</v>
      </c>
    </row>
    <row r="428" spans="2:65" s="13" customFormat="1" ht="10.199999999999999">
      <c r="B428" s="157"/>
      <c r="D428" s="151" t="s">
        <v>189</v>
      </c>
      <c r="E428" s="158" t="s">
        <v>32</v>
      </c>
      <c r="F428" s="159" t="s">
        <v>4919</v>
      </c>
      <c r="H428" s="160">
        <v>39.616</v>
      </c>
      <c r="I428" s="161"/>
      <c r="L428" s="157"/>
      <c r="M428" s="162"/>
      <c r="T428" s="163"/>
      <c r="AT428" s="158" t="s">
        <v>189</v>
      </c>
      <c r="AU428" s="158" t="s">
        <v>88</v>
      </c>
      <c r="AV428" s="13" t="s">
        <v>88</v>
      </c>
      <c r="AW428" s="13" t="s">
        <v>41</v>
      </c>
      <c r="AX428" s="13" t="s">
        <v>79</v>
      </c>
      <c r="AY428" s="158" t="s">
        <v>178</v>
      </c>
    </row>
    <row r="429" spans="2:65" s="14" customFormat="1" ht="10.199999999999999">
      <c r="B429" s="164"/>
      <c r="D429" s="151" t="s">
        <v>189</v>
      </c>
      <c r="E429" s="165" t="s">
        <v>32</v>
      </c>
      <c r="F429" s="166" t="s">
        <v>192</v>
      </c>
      <c r="H429" s="167">
        <v>147.9</v>
      </c>
      <c r="I429" s="168"/>
      <c r="L429" s="164"/>
      <c r="M429" s="169"/>
      <c r="T429" s="170"/>
      <c r="AT429" s="165" t="s">
        <v>189</v>
      </c>
      <c r="AU429" s="165" t="s">
        <v>88</v>
      </c>
      <c r="AV429" s="14" t="s">
        <v>185</v>
      </c>
      <c r="AW429" s="14" t="s">
        <v>41</v>
      </c>
      <c r="AX429" s="14" t="s">
        <v>86</v>
      </c>
      <c r="AY429" s="165" t="s">
        <v>178</v>
      </c>
    </row>
    <row r="430" spans="2:65" s="1" customFormat="1" ht="66.75" customHeight="1">
      <c r="B430" s="34"/>
      <c r="C430" s="133" t="s">
        <v>461</v>
      </c>
      <c r="D430" s="133" t="s">
        <v>180</v>
      </c>
      <c r="E430" s="134" t="s">
        <v>367</v>
      </c>
      <c r="F430" s="135" t="s">
        <v>368</v>
      </c>
      <c r="G430" s="136" t="s">
        <v>277</v>
      </c>
      <c r="H430" s="137">
        <v>739.5</v>
      </c>
      <c r="I430" s="138"/>
      <c r="J430" s="139">
        <f>ROUND(I430*H430,2)</f>
        <v>0</v>
      </c>
      <c r="K430" s="135" t="s">
        <v>184</v>
      </c>
      <c r="L430" s="34"/>
      <c r="M430" s="140" t="s">
        <v>32</v>
      </c>
      <c r="N430" s="141" t="s">
        <v>50</v>
      </c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4" t="s">
        <v>185</v>
      </c>
      <c r="AT430" s="144" t="s">
        <v>180</v>
      </c>
      <c r="AU430" s="144" t="s">
        <v>88</v>
      </c>
      <c r="AY430" s="18" t="s">
        <v>178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86</v>
      </c>
      <c r="BK430" s="145">
        <f>ROUND(I430*H430,2)</f>
        <v>0</v>
      </c>
      <c r="BL430" s="18" t="s">
        <v>185</v>
      </c>
      <c r="BM430" s="144" t="s">
        <v>4920</v>
      </c>
    </row>
    <row r="431" spans="2:65" s="1" customFormat="1" ht="10.199999999999999">
      <c r="B431" s="34"/>
      <c r="D431" s="146" t="s">
        <v>187</v>
      </c>
      <c r="F431" s="147" t="s">
        <v>370</v>
      </c>
      <c r="I431" s="148"/>
      <c r="L431" s="34"/>
      <c r="M431" s="149"/>
      <c r="T431" s="55"/>
      <c r="AT431" s="18" t="s">
        <v>187</v>
      </c>
      <c r="AU431" s="18" t="s">
        <v>88</v>
      </c>
    </row>
    <row r="432" spans="2:65" s="13" customFormat="1" ht="10.199999999999999">
      <c r="B432" s="157"/>
      <c r="D432" s="151" t="s">
        <v>189</v>
      </c>
      <c r="E432" s="158" t="s">
        <v>32</v>
      </c>
      <c r="F432" s="159" t="s">
        <v>4921</v>
      </c>
      <c r="H432" s="160">
        <v>147.9</v>
      </c>
      <c r="I432" s="161"/>
      <c r="L432" s="157"/>
      <c r="M432" s="162"/>
      <c r="T432" s="163"/>
      <c r="AT432" s="158" t="s">
        <v>189</v>
      </c>
      <c r="AU432" s="158" t="s">
        <v>88</v>
      </c>
      <c r="AV432" s="13" t="s">
        <v>88</v>
      </c>
      <c r="AW432" s="13" t="s">
        <v>41</v>
      </c>
      <c r="AX432" s="13" t="s">
        <v>86</v>
      </c>
      <c r="AY432" s="158" t="s">
        <v>178</v>
      </c>
    </row>
    <row r="433" spans="2:65" s="13" customFormat="1" ht="10.199999999999999">
      <c r="B433" s="157"/>
      <c r="D433" s="151" t="s">
        <v>189</v>
      </c>
      <c r="F433" s="159" t="s">
        <v>4922</v>
      </c>
      <c r="H433" s="160">
        <v>739.5</v>
      </c>
      <c r="I433" s="161"/>
      <c r="L433" s="157"/>
      <c r="M433" s="162"/>
      <c r="T433" s="163"/>
      <c r="AT433" s="158" t="s">
        <v>189</v>
      </c>
      <c r="AU433" s="158" t="s">
        <v>88</v>
      </c>
      <c r="AV433" s="13" t="s">
        <v>88</v>
      </c>
      <c r="AW433" s="13" t="s">
        <v>4</v>
      </c>
      <c r="AX433" s="13" t="s">
        <v>86</v>
      </c>
      <c r="AY433" s="158" t="s">
        <v>178</v>
      </c>
    </row>
    <row r="434" spans="2:65" s="1" customFormat="1" ht="33" customHeight="1">
      <c r="B434" s="34"/>
      <c r="C434" s="133" t="s">
        <v>467</v>
      </c>
      <c r="D434" s="133" t="s">
        <v>180</v>
      </c>
      <c r="E434" s="134" t="s">
        <v>1694</v>
      </c>
      <c r="F434" s="135" t="s">
        <v>375</v>
      </c>
      <c r="G434" s="136" t="s">
        <v>277</v>
      </c>
      <c r="H434" s="137">
        <v>98.6</v>
      </c>
      <c r="I434" s="138"/>
      <c r="J434" s="139">
        <f>ROUND(I434*H434,2)</f>
        <v>0</v>
      </c>
      <c r="K434" s="135" t="s">
        <v>376</v>
      </c>
      <c r="L434" s="34"/>
      <c r="M434" s="140" t="s">
        <v>32</v>
      </c>
      <c r="N434" s="141" t="s">
        <v>50</v>
      </c>
      <c r="P434" s="142">
        <f>O434*H434</f>
        <v>0</v>
      </c>
      <c r="Q434" s="142">
        <v>0</v>
      </c>
      <c r="R434" s="142">
        <f>Q434*H434</f>
        <v>0</v>
      </c>
      <c r="S434" s="142">
        <v>0</v>
      </c>
      <c r="T434" s="143">
        <f>S434*H434</f>
        <v>0</v>
      </c>
      <c r="AR434" s="144" t="s">
        <v>185</v>
      </c>
      <c r="AT434" s="144" t="s">
        <v>180</v>
      </c>
      <c r="AU434" s="144" t="s">
        <v>88</v>
      </c>
      <c r="AY434" s="18" t="s">
        <v>178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8" t="s">
        <v>86</v>
      </c>
      <c r="BK434" s="145">
        <f>ROUND(I434*H434,2)</f>
        <v>0</v>
      </c>
      <c r="BL434" s="18" t="s">
        <v>185</v>
      </c>
      <c r="BM434" s="144" t="s">
        <v>4923</v>
      </c>
    </row>
    <row r="435" spans="2:65" s="12" customFormat="1" ht="10.199999999999999">
      <c r="B435" s="150"/>
      <c r="D435" s="151" t="s">
        <v>189</v>
      </c>
      <c r="E435" s="152" t="s">
        <v>32</v>
      </c>
      <c r="F435" s="153" t="s">
        <v>378</v>
      </c>
      <c r="H435" s="152" t="s">
        <v>32</v>
      </c>
      <c r="I435" s="154"/>
      <c r="L435" s="150"/>
      <c r="M435" s="155"/>
      <c r="T435" s="156"/>
      <c r="AT435" s="152" t="s">
        <v>189</v>
      </c>
      <c r="AU435" s="152" t="s">
        <v>88</v>
      </c>
      <c r="AV435" s="12" t="s">
        <v>86</v>
      </c>
      <c r="AW435" s="12" t="s">
        <v>41</v>
      </c>
      <c r="AX435" s="12" t="s">
        <v>79</v>
      </c>
      <c r="AY435" s="152" t="s">
        <v>178</v>
      </c>
    </row>
    <row r="436" spans="2:65" s="12" customFormat="1" ht="10.199999999999999">
      <c r="B436" s="150"/>
      <c r="D436" s="151" t="s">
        <v>189</v>
      </c>
      <c r="E436" s="152" t="s">
        <v>32</v>
      </c>
      <c r="F436" s="153" t="s">
        <v>4924</v>
      </c>
      <c r="H436" s="152" t="s">
        <v>32</v>
      </c>
      <c r="I436" s="154"/>
      <c r="L436" s="150"/>
      <c r="M436" s="155"/>
      <c r="T436" s="156"/>
      <c r="AT436" s="152" t="s">
        <v>189</v>
      </c>
      <c r="AU436" s="152" t="s">
        <v>88</v>
      </c>
      <c r="AV436" s="12" t="s">
        <v>86</v>
      </c>
      <c r="AW436" s="12" t="s">
        <v>41</v>
      </c>
      <c r="AX436" s="12" t="s">
        <v>79</v>
      </c>
      <c r="AY436" s="152" t="s">
        <v>178</v>
      </c>
    </row>
    <row r="437" spans="2:65" s="13" customFormat="1" ht="10.199999999999999">
      <c r="B437" s="157"/>
      <c r="D437" s="151" t="s">
        <v>189</v>
      </c>
      <c r="E437" s="158" t="s">
        <v>32</v>
      </c>
      <c r="F437" s="159" t="s">
        <v>4904</v>
      </c>
      <c r="H437" s="160">
        <v>19.367999999999999</v>
      </c>
      <c r="I437" s="161"/>
      <c r="L437" s="157"/>
      <c r="M437" s="162"/>
      <c r="T437" s="163"/>
      <c r="AT437" s="158" t="s">
        <v>189</v>
      </c>
      <c r="AU437" s="158" t="s">
        <v>88</v>
      </c>
      <c r="AV437" s="13" t="s">
        <v>88</v>
      </c>
      <c r="AW437" s="13" t="s">
        <v>41</v>
      </c>
      <c r="AX437" s="13" t="s">
        <v>79</v>
      </c>
      <c r="AY437" s="158" t="s">
        <v>178</v>
      </c>
    </row>
    <row r="438" spans="2:65" s="13" customFormat="1" ht="10.199999999999999">
      <c r="B438" s="157"/>
      <c r="D438" s="151" t="s">
        <v>189</v>
      </c>
      <c r="E438" s="158" t="s">
        <v>32</v>
      </c>
      <c r="F438" s="159" t="s">
        <v>4905</v>
      </c>
      <c r="H438" s="160">
        <v>79.231999999999999</v>
      </c>
      <c r="I438" s="161"/>
      <c r="L438" s="157"/>
      <c r="M438" s="162"/>
      <c r="T438" s="163"/>
      <c r="AT438" s="158" t="s">
        <v>189</v>
      </c>
      <c r="AU438" s="158" t="s">
        <v>88</v>
      </c>
      <c r="AV438" s="13" t="s">
        <v>88</v>
      </c>
      <c r="AW438" s="13" t="s">
        <v>41</v>
      </c>
      <c r="AX438" s="13" t="s">
        <v>79</v>
      </c>
      <c r="AY438" s="158" t="s">
        <v>178</v>
      </c>
    </row>
    <row r="439" spans="2:65" s="14" customFormat="1" ht="10.199999999999999">
      <c r="B439" s="164"/>
      <c r="D439" s="151" t="s">
        <v>189</v>
      </c>
      <c r="E439" s="165" t="s">
        <v>32</v>
      </c>
      <c r="F439" s="166" t="s">
        <v>192</v>
      </c>
      <c r="H439" s="167">
        <v>98.6</v>
      </c>
      <c r="I439" s="168"/>
      <c r="L439" s="164"/>
      <c r="M439" s="169"/>
      <c r="T439" s="170"/>
      <c r="AT439" s="165" t="s">
        <v>189</v>
      </c>
      <c r="AU439" s="165" t="s">
        <v>88</v>
      </c>
      <c r="AV439" s="14" t="s">
        <v>185</v>
      </c>
      <c r="AW439" s="14" t="s">
        <v>41</v>
      </c>
      <c r="AX439" s="14" t="s">
        <v>86</v>
      </c>
      <c r="AY439" s="165" t="s">
        <v>178</v>
      </c>
    </row>
    <row r="440" spans="2:65" s="1" customFormat="1" ht="44.25" customHeight="1">
      <c r="B440" s="34"/>
      <c r="C440" s="133" t="s">
        <v>480</v>
      </c>
      <c r="D440" s="133" t="s">
        <v>180</v>
      </c>
      <c r="E440" s="134" t="s">
        <v>1033</v>
      </c>
      <c r="F440" s="135" t="s">
        <v>1034</v>
      </c>
      <c r="G440" s="136" t="s">
        <v>277</v>
      </c>
      <c r="H440" s="137">
        <v>98.6</v>
      </c>
      <c r="I440" s="138"/>
      <c r="J440" s="139">
        <f>ROUND(I440*H440,2)</f>
        <v>0</v>
      </c>
      <c r="K440" s="135" t="s">
        <v>184</v>
      </c>
      <c r="L440" s="34"/>
      <c r="M440" s="140" t="s">
        <v>32</v>
      </c>
      <c r="N440" s="141" t="s">
        <v>50</v>
      </c>
      <c r="P440" s="142">
        <f>O440*H440</f>
        <v>0</v>
      </c>
      <c r="Q440" s="142">
        <v>0</v>
      </c>
      <c r="R440" s="142">
        <f>Q440*H440</f>
        <v>0</v>
      </c>
      <c r="S440" s="142">
        <v>0</v>
      </c>
      <c r="T440" s="143">
        <f>S440*H440</f>
        <v>0</v>
      </c>
      <c r="AR440" s="144" t="s">
        <v>185</v>
      </c>
      <c r="AT440" s="144" t="s">
        <v>180</v>
      </c>
      <c r="AU440" s="144" t="s">
        <v>88</v>
      </c>
      <c r="AY440" s="18" t="s">
        <v>178</v>
      </c>
      <c r="BE440" s="145">
        <f>IF(N440="základní",J440,0)</f>
        <v>0</v>
      </c>
      <c r="BF440" s="145">
        <f>IF(N440="snížená",J440,0)</f>
        <v>0</v>
      </c>
      <c r="BG440" s="145">
        <f>IF(N440="zákl. přenesená",J440,0)</f>
        <v>0</v>
      </c>
      <c r="BH440" s="145">
        <f>IF(N440="sníž. přenesená",J440,0)</f>
        <v>0</v>
      </c>
      <c r="BI440" s="145">
        <f>IF(N440="nulová",J440,0)</f>
        <v>0</v>
      </c>
      <c r="BJ440" s="18" t="s">
        <v>86</v>
      </c>
      <c r="BK440" s="145">
        <f>ROUND(I440*H440,2)</f>
        <v>0</v>
      </c>
      <c r="BL440" s="18" t="s">
        <v>185</v>
      </c>
      <c r="BM440" s="144" t="s">
        <v>4925</v>
      </c>
    </row>
    <row r="441" spans="2:65" s="1" customFormat="1" ht="10.199999999999999">
      <c r="B441" s="34"/>
      <c r="D441" s="146" t="s">
        <v>187</v>
      </c>
      <c r="F441" s="147" t="s">
        <v>1036</v>
      </c>
      <c r="I441" s="148"/>
      <c r="L441" s="34"/>
      <c r="M441" s="149"/>
      <c r="T441" s="55"/>
      <c r="AT441" s="18" t="s">
        <v>187</v>
      </c>
      <c r="AU441" s="18" t="s">
        <v>88</v>
      </c>
    </row>
    <row r="442" spans="2:65" s="12" customFormat="1" ht="10.199999999999999">
      <c r="B442" s="150"/>
      <c r="D442" s="151" t="s">
        <v>189</v>
      </c>
      <c r="E442" s="152" t="s">
        <v>32</v>
      </c>
      <c r="F442" s="153" t="s">
        <v>378</v>
      </c>
      <c r="H442" s="152" t="s">
        <v>32</v>
      </c>
      <c r="I442" s="154"/>
      <c r="L442" s="150"/>
      <c r="M442" s="155"/>
      <c r="T442" s="156"/>
      <c r="AT442" s="152" t="s">
        <v>189</v>
      </c>
      <c r="AU442" s="152" t="s">
        <v>88</v>
      </c>
      <c r="AV442" s="12" t="s">
        <v>86</v>
      </c>
      <c r="AW442" s="12" t="s">
        <v>41</v>
      </c>
      <c r="AX442" s="12" t="s">
        <v>79</v>
      </c>
      <c r="AY442" s="152" t="s">
        <v>178</v>
      </c>
    </row>
    <row r="443" spans="2:65" s="12" customFormat="1" ht="10.199999999999999">
      <c r="B443" s="150"/>
      <c r="D443" s="151" t="s">
        <v>189</v>
      </c>
      <c r="E443" s="152" t="s">
        <v>32</v>
      </c>
      <c r="F443" s="153" t="s">
        <v>4926</v>
      </c>
      <c r="H443" s="152" t="s">
        <v>32</v>
      </c>
      <c r="I443" s="154"/>
      <c r="L443" s="150"/>
      <c r="M443" s="155"/>
      <c r="T443" s="156"/>
      <c r="AT443" s="152" t="s">
        <v>189</v>
      </c>
      <c r="AU443" s="152" t="s">
        <v>88</v>
      </c>
      <c r="AV443" s="12" t="s">
        <v>86</v>
      </c>
      <c r="AW443" s="12" t="s">
        <v>41</v>
      </c>
      <c r="AX443" s="12" t="s">
        <v>79</v>
      </c>
      <c r="AY443" s="152" t="s">
        <v>178</v>
      </c>
    </row>
    <row r="444" spans="2:65" s="13" customFormat="1" ht="10.199999999999999">
      <c r="B444" s="157"/>
      <c r="D444" s="151" t="s">
        <v>189</v>
      </c>
      <c r="E444" s="158" t="s">
        <v>32</v>
      </c>
      <c r="F444" s="159" t="s">
        <v>4927</v>
      </c>
      <c r="H444" s="160">
        <v>16.231000000000002</v>
      </c>
      <c r="I444" s="161"/>
      <c r="L444" s="157"/>
      <c r="M444" s="162"/>
      <c r="T444" s="163"/>
      <c r="AT444" s="158" t="s">
        <v>189</v>
      </c>
      <c r="AU444" s="158" t="s">
        <v>88</v>
      </c>
      <c r="AV444" s="13" t="s">
        <v>88</v>
      </c>
      <c r="AW444" s="13" t="s">
        <v>41</v>
      </c>
      <c r="AX444" s="13" t="s">
        <v>79</v>
      </c>
      <c r="AY444" s="158" t="s">
        <v>178</v>
      </c>
    </row>
    <row r="445" spans="2:65" s="12" customFormat="1" ht="10.199999999999999">
      <c r="B445" s="150"/>
      <c r="D445" s="151" t="s">
        <v>189</v>
      </c>
      <c r="E445" s="152" t="s">
        <v>32</v>
      </c>
      <c r="F445" s="153" t="s">
        <v>2073</v>
      </c>
      <c r="H445" s="152" t="s">
        <v>32</v>
      </c>
      <c r="I445" s="154"/>
      <c r="L445" s="150"/>
      <c r="M445" s="155"/>
      <c r="T445" s="156"/>
      <c r="AT445" s="152" t="s">
        <v>189</v>
      </c>
      <c r="AU445" s="152" t="s">
        <v>88</v>
      </c>
      <c r="AV445" s="12" t="s">
        <v>86</v>
      </c>
      <c r="AW445" s="12" t="s">
        <v>41</v>
      </c>
      <c r="AX445" s="12" t="s">
        <v>79</v>
      </c>
      <c r="AY445" s="152" t="s">
        <v>178</v>
      </c>
    </row>
    <row r="446" spans="2:65" s="13" customFormat="1" ht="10.199999999999999">
      <c r="B446" s="157"/>
      <c r="D446" s="151" t="s">
        <v>189</v>
      </c>
      <c r="E446" s="158" t="s">
        <v>32</v>
      </c>
      <c r="F446" s="159" t="s">
        <v>4904</v>
      </c>
      <c r="H446" s="160">
        <v>19.367999999999999</v>
      </c>
      <c r="I446" s="161"/>
      <c r="L446" s="157"/>
      <c r="M446" s="162"/>
      <c r="T446" s="163"/>
      <c r="AT446" s="158" t="s">
        <v>189</v>
      </c>
      <c r="AU446" s="158" t="s">
        <v>88</v>
      </c>
      <c r="AV446" s="13" t="s">
        <v>88</v>
      </c>
      <c r="AW446" s="13" t="s">
        <v>41</v>
      </c>
      <c r="AX446" s="13" t="s">
        <v>79</v>
      </c>
      <c r="AY446" s="158" t="s">
        <v>178</v>
      </c>
    </row>
    <row r="447" spans="2:65" s="13" customFormat="1" ht="10.199999999999999">
      <c r="B447" s="157"/>
      <c r="D447" s="151" t="s">
        <v>189</v>
      </c>
      <c r="E447" s="158" t="s">
        <v>32</v>
      </c>
      <c r="F447" s="159" t="s">
        <v>4905</v>
      </c>
      <c r="H447" s="160">
        <v>79.231999999999999</v>
      </c>
      <c r="I447" s="161"/>
      <c r="L447" s="157"/>
      <c r="M447" s="162"/>
      <c r="T447" s="163"/>
      <c r="AT447" s="158" t="s">
        <v>189</v>
      </c>
      <c r="AU447" s="158" t="s">
        <v>88</v>
      </c>
      <c r="AV447" s="13" t="s">
        <v>88</v>
      </c>
      <c r="AW447" s="13" t="s">
        <v>41</v>
      </c>
      <c r="AX447" s="13" t="s">
        <v>79</v>
      </c>
      <c r="AY447" s="158" t="s">
        <v>178</v>
      </c>
    </row>
    <row r="448" spans="2:65" s="13" customFormat="1" ht="10.199999999999999">
      <c r="B448" s="157"/>
      <c r="D448" s="151" t="s">
        <v>189</v>
      </c>
      <c r="E448" s="158" t="s">
        <v>32</v>
      </c>
      <c r="F448" s="159" t="s">
        <v>4928</v>
      </c>
      <c r="H448" s="160">
        <v>-16.231000000000002</v>
      </c>
      <c r="I448" s="161"/>
      <c r="L448" s="157"/>
      <c r="M448" s="162"/>
      <c r="T448" s="163"/>
      <c r="AT448" s="158" t="s">
        <v>189</v>
      </c>
      <c r="AU448" s="158" t="s">
        <v>88</v>
      </c>
      <c r="AV448" s="13" t="s">
        <v>88</v>
      </c>
      <c r="AW448" s="13" t="s">
        <v>41</v>
      </c>
      <c r="AX448" s="13" t="s">
        <v>79</v>
      </c>
      <c r="AY448" s="158" t="s">
        <v>178</v>
      </c>
    </row>
    <row r="449" spans="2:65" s="14" customFormat="1" ht="10.199999999999999">
      <c r="B449" s="164"/>
      <c r="D449" s="151" t="s">
        <v>189</v>
      </c>
      <c r="E449" s="165" t="s">
        <v>32</v>
      </c>
      <c r="F449" s="166" t="s">
        <v>192</v>
      </c>
      <c r="H449" s="167">
        <v>98.6</v>
      </c>
      <c r="I449" s="168"/>
      <c r="L449" s="164"/>
      <c r="M449" s="169"/>
      <c r="T449" s="170"/>
      <c r="AT449" s="165" t="s">
        <v>189</v>
      </c>
      <c r="AU449" s="165" t="s">
        <v>88</v>
      </c>
      <c r="AV449" s="14" t="s">
        <v>185</v>
      </c>
      <c r="AW449" s="14" t="s">
        <v>41</v>
      </c>
      <c r="AX449" s="14" t="s">
        <v>86</v>
      </c>
      <c r="AY449" s="165" t="s">
        <v>178</v>
      </c>
    </row>
    <row r="450" spans="2:65" s="1" customFormat="1" ht="55.5" customHeight="1">
      <c r="B450" s="34"/>
      <c r="C450" s="133" t="s">
        <v>487</v>
      </c>
      <c r="D450" s="133" t="s">
        <v>180</v>
      </c>
      <c r="E450" s="134" t="s">
        <v>389</v>
      </c>
      <c r="F450" s="135" t="s">
        <v>390</v>
      </c>
      <c r="G450" s="136" t="s">
        <v>277</v>
      </c>
      <c r="H450" s="137">
        <v>77.430000000000007</v>
      </c>
      <c r="I450" s="138"/>
      <c r="J450" s="139">
        <f>ROUND(I450*H450,2)</f>
        <v>0</v>
      </c>
      <c r="K450" s="135" t="s">
        <v>184</v>
      </c>
      <c r="L450" s="34"/>
      <c r="M450" s="140" t="s">
        <v>32</v>
      </c>
      <c r="N450" s="141" t="s">
        <v>50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185</v>
      </c>
      <c r="AT450" s="144" t="s">
        <v>180</v>
      </c>
      <c r="AU450" s="144" t="s">
        <v>88</v>
      </c>
      <c r="AY450" s="18" t="s">
        <v>178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86</v>
      </c>
      <c r="BK450" s="145">
        <f>ROUND(I450*H450,2)</f>
        <v>0</v>
      </c>
      <c r="BL450" s="18" t="s">
        <v>185</v>
      </c>
      <c r="BM450" s="144" t="s">
        <v>4929</v>
      </c>
    </row>
    <row r="451" spans="2:65" s="1" customFormat="1" ht="10.199999999999999">
      <c r="B451" s="34"/>
      <c r="D451" s="146" t="s">
        <v>187</v>
      </c>
      <c r="F451" s="147" t="s">
        <v>392</v>
      </c>
      <c r="I451" s="148"/>
      <c r="L451" s="34"/>
      <c r="M451" s="149"/>
      <c r="T451" s="55"/>
      <c r="AT451" s="18" t="s">
        <v>187</v>
      </c>
      <c r="AU451" s="18" t="s">
        <v>88</v>
      </c>
    </row>
    <row r="452" spans="2:65" s="12" customFormat="1" ht="10.199999999999999">
      <c r="B452" s="150"/>
      <c r="D452" s="151" t="s">
        <v>189</v>
      </c>
      <c r="E452" s="152" t="s">
        <v>32</v>
      </c>
      <c r="F452" s="153" t="s">
        <v>190</v>
      </c>
      <c r="H452" s="152" t="s">
        <v>32</v>
      </c>
      <c r="I452" s="154"/>
      <c r="L452" s="150"/>
      <c r="M452" s="155"/>
      <c r="T452" s="156"/>
      <c r="AT452" s="152" t="s">
        <v>189</v>
      </c>
      <c r="AU452" s="152" t="s">
        <v>88</v>
      </c>
      <c r="AV452" s="12" t="s">
        <v>86</v>
      </c>
      <c r="AW452" s="12" t="s">
        <v>41</v>
      </c>
      <c r="AX452" s="12" t="s">
        <v>79</v>
      </c>
      <c r="AY452" s="152" t="s">
        <v>178</v>
      </c>
    </row>
    <row r="453" spans="2:65" s="12" customFormat="1" ht="10.199999999999999">
      <c r="B453" s="150"/>
      <c r="D453" s="151" t="s">
        <v>189</v>
      </c>
      <c r="E453" s="152" t="s">
        <v>32</v>
      </c>
      <c r="F453" s="153" t="s">
        <v>4775</v>
      </c>
      <c r="H453" s="152" t="s">
        <v>32</v>
      </c>
      <c r="I453" s="154"/>
      <c r="L453" s="150"/>
      <c r="M453" s="155"/>
      <c r="T453" s="156"/>
      <c r="AT453" s="152" t="s">
        <v>189</v>
      </c>
      <c r="AU453" s="152" t="s">
        <v>88</v>
      </c>
      <c r="AV453" s="12" t="s">
        <v>86</v>
      </c>
      <c r="AW453" s="12" t="s">
        <v>41</v>
      </c>
      <c r="AX453" s="12" t="s">
        <v>79</v>
      </c>
      <c r="AY453" s="152" t="s">
        <v>178</v>
      </c>
    </row>
    <row r="454" spans="2:65" s="12" customFormat="1" ht="10.199999999999999">
      <c r="B454" s="150"/>
      <c r="D454" s="151" t="s">
        <v>189</v>
      </c>
      <c r="E454" s="152" t="s">
        <v>32</v>
      </c>
      <c r="F454" s="153" t="s">
        <v>3043</v>
      </c>
      <c r="H454" s="152" t="s">
        <v>32</v>
      </c>
      <c r="I454" s="154"/>
      <c r="L454" s="150"/>
      <c r="M454" s="155"/>
      <c r="T454" s="156"/>
      <c r="AT454" s="152" t="s">
        <v>189</v>
      </c>
      <c r="AU454" s="152" t="s">
        <v>88</v>
      </c>
      <c r="AV454" s="12" t="s">
        <v>86</v>
      </c>
      <c r="AW454" s="12" t="s">
        <v>41</v>
      </c>
      <c r="AX454" s="12" t="s">
        <v>79</v>
      </c>
      <c r="AY454" s="152" t="s">
        <v>178</v>
      </c>
    </row>
    <row r="455" spans="2:65" s="12" customFormat="1" ht="10.199999999999999">
      <c r="B455" s="150"/>
      <c r="D455" s="151" t="s">
        <v>189</v>
      </c>
      <c r="E455" s="152" t="s">
        <v>32</v>
      </c>
      <c r="F455" s="153" t="s">
        <v>4930</v>
      </c>
      <c r="H455" s="152" t="s">
        <v>32</v>
      </c>
      <c r="I455" s="154"/>
      <c r="L455" s="150"/>
      <c r="M455" s="155"/>
      <c r="T455" s="156"/>
      <c r="AT455" s="152" t="s">
        <v>189</v>
      </c>
      <c r="AU455" s="152" t="s">
        <v>88</v>
      </c>
      <c r="AV455" s="12" t="s">
        <v>86</v>
      </c>
      <c r="AW455" s="12" t="s">
        <v>41</v>
      </c>
      <c r="AX455" s="12" t="s">
        <v>79</v>
      </c>
      <c r="AY455" s="152" t="s">
        <v>178</v>
      </c>
    </row>
    <row r="456" spans="2:65" s="12" customFormat="1" ht="10.199999999999999">
      <c r="B456" s="150"/>
      <c r="D456" s="151" t="s">
        <v>189</v>
      </c>
      <c r="E456" s="152" t="s">
        <v>32</v>
      </c>
      <c r="F456" s="153" t="s">
        <v>4852</v>
      </c>
      <c r="H456" s="152" t="s">
        <v>32</v>
      </c>
      <c r="I456" s="154"/>
      <c r="L456" s="150"/>
      <c r="M456" s="155"/>
      <c r="T456" s="156"/>
      <c r="AT456" s="152" t="s">
        <v>189</v>
      </c>
      <c r="AU456" s="152" t="s">
        <v>88</v>
      </c>
      <c r="AV456" s="12" t="s">
        <v>86</v>
      </c>
      <c r="AW456" s="12" t="s">
        <v>41</v>
      </c>
      <c r="AX456" s="12" t="s">
        <v>79</v>
      </c>
      <c r="AY456" s="152" t="s">
        <v>178</v>
      </c>
    </row>
    <row r="457" spans="2:65" s="13" customFormat="1" ht="20.399999999999999">
      <c r="B457" s="157"/>
      <c r="D457" s="151" t="s">
        <v>189</v>
      </c>
      <c r="E457" s="158" t="s">
        <v>32</v>
      </c>
      <c r="F457" s="159" t="s">
        <v>4931</v>
      </c>
      <c r="H457" s="160">
        <v>75.680000000000007</v>
      </c>
      <c r="I457" s="161"/>
      <c r="L457" s="157"/>
      <c r="M457" s="162"/>
      <c r="T457" s="163"/>
      <c r="AT457" s="158" t="s">
        <v>189</v>
      </c>
      <c r="AU457" s="158" t="s">
        <v>88</v>
      </c>
      <c r="AV457" s="13" t="s">
        <v>88</v>
      </c>
      <c r="AW457" s="13" t="s">
        <v>41</v>
      </c>
      <c r="AX457" s="13" t="s">
        <v>79</v>
      </c>
      <c r="AY457" s="158" t="s">
        <v>178</v>
      </c>
    </row>
    <row r="458" spans="2:65" s="13" customFormat="1" ht="10.199999999999999">
      <c r="B458" s="157"/>
      <c r="D458" s="151" t="s">
        <v>189</v>
      </c>
      <c r="E458" s="158" t="s">
        <v>32</v>
      </c>
      <c r="F458" s="159" t="s">
        <v>4932</v>
      </c>
      <c r="H458" s="160">
        <v>1.75</v>
      </c>
      <c r="I458" s="161"/>
      <c r="L458" s="157"/>
      <c r="M458" s="162"/>
      <c r="T458" s="163"/>
      <c r="AT458" s="158" t="s">
        <v>189</v>
      </c>
      <c r="AU458" s="158" t="s">
        <v>88</v>
      </c>
      <c r="AV458" s="13" t="s">
        <v>88</v>
      </c>
      <c r="AW458" s="13" t="s">
        <v>41</v>
      </c>
      <c r="AX458" s="13" t="s">
        <v>79</v>
      </c>
      <c r="AY458" s="158" t="s">
        <v>178</v>
      </c>
    </row>
    <row r="459" spans="2:65" s="14" customFormat="1" ht="10.199999999999999">
      <c r="B459" s="164"/>
      <c r="D459" s="151" t="s">
        <v>189</v>
      </c>
      <c r="E459" s="165" t="s">
        <v>32</v>
      </c>
      <c r="F459" s="166" t="s">
        <v>192</v>
      </c>
      <c r="H459" s="167">
        <v>77.430000000000007</v>
      </c>
      <c r="I459" s="168"/>
      <c r="L459" s="164"/>
      <c r="M459" s="169"/>
      <c r="T459" s="170"/>
      <c r="AT459" s="165" t="s">
        <v>189</v>
      </c>
      <c r="AU459" s="165" t="s">
        <v>88</v>
      </c>
      <c r="AV459" s="14" t="s">
        <v>185</v>
      </c>
      <c r="AW459" s="14" t="s">
        <v>41</v>
      </c>
      <c r="AX459" s="14" t="s">
        <v>86</v>
      </c>
      <c r="AY459" s="165" t="s">
        <v>178</v>
      </c>
    </row>
    <row r="460" spans="2:65" s="1" customFormat="1" ht="16.5" customHeight="1">
      <c r="B460" s="34"/>
      <c r="C460" s="171" t="s">
        <v>493</v>
      </c>
      <c r="D460" s="171" t="s">
        <v>398</v>
      </c>
      <c r="E460" s="172" t="s">
        <v>399</v>
      </c>
      <c r="F460" s="173" t="s">
        <v>400</v>
      </c>
      <c r="G460" s="174" t="s">
        <v>401</v>
      </c>
      <c r="H460" s="175">
        <v>154.86000000000001</v>
      </c>
      <c r="I460" s="176"/>
      <c r="J460" s="177">
        <f>ROUND(I460*H460,2)</f>
        <v>0</v>
      </c>
      <c r="K460" s="173" t="s">
        <v>184</v>
      </c>
      <c r="L460" s="178"/>
      <c r="M460" s="179" t="s">
        <v>32</v>
      </c>
      <c r="N460" s="180" t="s">
        <v>50</v>
      </c>
      <c r="P460" s="142">
        <f>O460*H460</f>
        <v>0</v>
      </c>
      <c r="Q460" s="142">
        <v>0</v>
      </c>
      <c r="R460" s="142">
        <f>Q460*H460</f>
        <v>0</v>
      </c>
      <c r="S460" s="142">
        <v>0</v>
      </c>
      <c r="T460" s="143">
        <f>S460*H460</f>
        <v>0</v>
      </c>
      <c r="AR460" s="144" t="s">
        <v>241</v>
      </c>
      <c r="AT460" s="144" t="s">
        <v>398</v>
      </c>
      <c r="AU460" s="144" t="s">
        <v>88</v>
      </c>
      <c r="AY460" s="18" t="s">
        <v>178</v>
      </c>
      <c r="BE460" s="145">
        <f>IF(N460="základní",J460,0)</f>
        <v>0</v>
      </c>
      <c r="BF460" s="145">
        <f>IF(N460="snížená",J460,0)</f>
        <v>0</v>
      </c>
      <c r="BG460" s="145">
        <f>IF(N460="zákl. přenesená",J460,0)</f>
        <v>0</v>
      </c>
      <c r="BH460" s="145">
        <f>IF(N460="sníž. přenesená",J460,0)</f>
        <v>0</v>
      </c>
      <c r="BI460" s="145">
        <f>IF(N460="nulová",J460,0)</f>
        <v>0</v>
      </c>
      <c r="BJ460" s="18" t="s">
        <v>86</v>
      </c>
      <c r="BK460" s="145">
        <f>ROUND(I460*H460,2)</f>
        <v>0</v>
      </c>
      <c r="BL460" s="18" t="s">
        <v>185</v>
      </c>
      <c r="BM460" s="144" t="s">
        <v>4933</v>
      </c>
    </row>
    <row r="461" spans="2:65" s="13" customFormat="1" ht="10.199999999999999">
      <c r="B461" s="157"/>
      <c r="D461" s="151" t="s">
        <v>189</v>
      </c>
      <c r="F461" s="159" t="s">
        <v>4934</v>
      </c>
      <c r="H461" s="160">
        <v>154.86000000000001</v>
      </c>
      <c r="I461" s="161"/>
      <c r="L461" s="157"/>
      <c r="M461" s="162"/>
      <c r="T461" s="163"/>
      <c r="AT461" s="158" t="s">
        <v>189</v>
      </c>
      <c r="AU461" s="158" t="s">
        <v>88</v>
      </c>
      <c r="AV461" s="13" t="s">
        <v>88</v>
      </c>
      <c r="AW461" s="13" t="s">
        <v>4</v>
      </c>
      <c r="AX461" s="13" t="s">
        <v>86</v>
      </c>
      <c r="AY461" s="158" t="s">
        <v>178</v>
      </c>
    </row>
    <row r="462" spans="2:65" s="1" customFormat="1" ht="37.799999999999997" customHeight="1">
      <c r="B462" s="34"/>
      <c r="C462" s="133" t="s">
        <v>502</v>
      </c>
      <c r="D462" s="133" t="s">
        <v>180</v>
      </c>
      <c r="E462" s="134" t="s">
        <v>413</v>
      </c>
      <c r="F462" s="135" t="s">
        <v>414</v>
      </c>
      <c r="G462" s="136" t="s">
        <v>277</v>
      </c>
      <c r="H462" s="137">
        <v>328.86900000000003</v>
      </c>
      <c r="I462" s="138"/>
      <c r="J462" s="139">
        <f>ROUND(I462*H462,2)</f>
        <v>0</v>
      </c>
      <c r="K462" s="135" t="s">
        <v>184</v>
      </c>
      <c r="L462" s="34"/>
      <c r="M462" s="140" t="s">
        <v>32</v>
      </c>
      <c r="N462" s="141" t="s">
        <v>50</v>
      </c>
      <c r="P462" s="142">
        <f>O462*H462</f>
        <v>0</v>
      </c>
      <c r="Q462" s="142">
        <v>0</v>
      </c>
      <c r="R462" s="142">
        <f>Q462*H462</f>
        <v>0</v>
      </c>
      <c r="S462" s="142">
        <v>0</v>
      </c>
      <c r="T462" s="143">
        <f>S462*H462</f>
        <v>0</v>
      </c>
      <c r="AR462" s="144" t="s">
        <v>185</v>
      </c>
      <c r="AT462" s="144" t="s">
        <v>180</v>
      </c>
      <c r="AU462" s="144" t="s">
        <v>88</v>
      </c>
      <c r="AY462" s="18" t="s">
        <v>178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8" t="s">
        <v>86</v>
      </c>
      <c r="BK462" s="145">
        <f>ROUND(I462*H462,2)</f>
        <v>0</v>
      </c>
      <c r="BL462" s="18" t="s">
        <v>185</v>
      </c>
      <c r="BM462" s="144" t="s">
        <v>4935</v>
      </c>
    </row>
    <row r="463" spans="2:65" s="1" customFormat="1" ht="10.199999999999999">
      <c r="B463" s="34"/>
      <c r="D463" s="146" t="s">
        <v>187</v>
      </c>
      <c r="F463" s="147" t="s">
        <v>416</v>
      </c>
      <c r="I463" s="148"/>
      <c r="L463" s="34"/>
      <c r="M463" s="149"/>
      <c r="T463" s="55"/>
      <c r="AT463" s="18" t="s">
        <v>187</v>
      </c>
      <c r="AU463" s="18" t="s">
        <v>88</v>
      </c>
    </row>
    <row r="464" spans="2:65" s="12" customFormat="1" ht="10.199999999999999">
      <c r="B464" s="150"/>
      <c r="D464" s="151" t="s">
        <v>189</v>
      </c>
      <c r="E464" s="152" t="s">
        <v>32</v>
      </c>
      <c r="F464" s="153" t="s">
        <v>4936</v>
      </c>
      <c r="H464" s="152" t="s">
        <v>32</v>
      </c>
      <c r="I464" s="154"/>
      <c r="L464" s="150"/>
      <c r="M464" s="155"/>
      <c r="T464" s="156"/>
      <c r="AT464" s="152" t="s">
        <v>189</v>
      </c>
      <c r="AU464" s="152" t="s">
        <v>88</v>
      </c>
      <c r="AV464" s="12" t="s">
        <v>86</v>
      </c>
      <c r="AW464" s="12" t="s">
        <v>41</v>
      </c>
      <c r="AX464" s="12" t="s">
        <v>79</v>
      </c>
      <c r="AY464" s="152" t="s">
        <v>178</v>
      </c>
    </row>
    <row r="465" spans="2:65" s="13" customFormat="1" ht="10.199999999999999">
      <c r="B465" s="157"/>
      <c r="D465" s="151" t="s">
        <v>189</v>
      </c>
      <c r="E465" s="158" t="s">
        <v>32</v>
      </c>
      <c r="F465" s="159" t="s">
        <v>4904</v>
      </c>
      <c r="H465" s="160">
        <v>19.367999999999999</v>
      </c>
      <c r="I465" s="161"/>
      <c r="L465" s="157"/>
      <c r="M465" s="162"/>
      <c r="T465" s="163"/>
      <c r="AT465" s="158" t="s">
        <v>189</v>
      </c>
      <c r="AU465" s="158" t="s">
        <v>88</v>
      </c>
      <c r="AV465" s="13" t="s">
        <v>88</v>
      </c>
      <c r="AW465" s="13" t="s">
        <v>41</v>
      </c>
      <c r="AX465" s="13" t="s">
        <v>79</v>
      </c>
      <c r="AY465" s="158" t="s">
        <v>178</v>
      </c>
    </row>
    <row r="466" spans="2:65" s="13" customFormat="1" ht="10.199999999999999">
      <c r="B466" s="157"/>
      <c r="D466" s="151" t="s">
        <v>189</v>
      </c>
      <c r="E466" s="158" t="s">
        <v>32</v>
      </c>
      <c r="F466" s="159" t="s">
        <v>4905</v>
      </c>
      <c r="H466" s="160">
        <v>79.231999999999999</v>
      </c>
      <c r="I466" s="161"/>
      <c r="L466" s="157"/>
      <c r="M466" s="162"/>
      <c r="T466" s="163"/>
      <c r="AT466" s="158" t="s">
        <v>189</v>
      </c>
      <c r="AU466" s="158" t="s">
        <v>88</v>
      </c>
      <c r="AV466" s="13" t="s">
        <v>88</v>
      </c>
      <c r="AW466" s="13" t="s">
        <v>41</v>
      </c>
      <c r="AX466" s="13" t="s">
        <v>79</v>
      </c>
      <c r="AY466" s="158" t="s">
        <v>178</v>
      </c>
    </row>
    <row r="467" spans="2:65" s="15" customFormat="1" ht="10.199999999999999">
      <c r="B467" s="181"/>
      <c r="D467" s="151" t="s">
        <v>189</v>
      </c>
      <c r="E467" s="182" t="s">
        <v>32</v>
      </c>
      <c r="F467" s="183" t="s">
        <v>4937</v>
      </c>
      <c r="H467" s="184">
        <v>98.6</v>
      </c>
      <c r="I467" s="185"/>
      <c r="L467" s="181"/>
      <c r="M467" s="186"/>
      <c r="T467" s="187"/>
      <c r="AT467" s="182" t="s">
        <v>189</v>
      </c>
      <c r="AU467" s="182" t="s">
        <v>88</v>
      </c>
      <c r="AV467" s="15" t="s">
        <v>199</v>
      </c>
      <c r="AW467" s="15" t="s">
        <v>41</v>
      </c>
      <c r="AX467" s="15" t="s">
        <v>79</v>
      </c>
      <c r="AY467" s="182" t="s">
        <v>178</v>
      </c>
    </row>
    <row r="468" spans="2:65" s="12" customFormat="1" ht="10.199999999999999">
      <c r="B468" s="150"/>
      <c r="D468" s="151" t="s">
        <v>189</v>
      </c>
      <c r="E468" s="152" t="s">
        <v>32</v>
      </c>
      <c r="F468" s="153" t="s">
        <v>4538</v>
      </c>
      <c r="H468" s="152" t="s">
        <v>32</v>
      </c>
      <c r="I468" s="154"/>
      <c r="L468" s="150"/>
      <c r="M468" s="155"/>
      <c r="T468" s="156"/>
      <c r="AT468" s="152" t="s">
        <v>189</v>
      </c>
      <c r="AU468" s="152" t="s">
        <v>88</v>
      </c>
      <c r="AV468" s="12" t="s">
        <v>86</v>
      </c>
      <c r="AW468" s="12" t="s">
        <v>41</v>
      </c>
      <c r="AX468" s="12" t="s">
        <v>79</v>
      </c>
      <c r="AY468" s="152" t="s">
        <v>178</v>
      </c>
    </row>
    <row r="469" spans="2:65" s="13" customFormat="1" ht="10.199999999999999">
      <c r="B469" s="157"/>
      <c r="D469" s="151" t="s">
        <v>189</v>
      </c>
      <c r="E469" s="158" t="s">
        <v>32</v>
      </c>
      <c r="F469" s="159" t="s">
        <v>4912</v>
      </c>
      <c r="H469" s="160">
        <v>82.369</v>
      </c>
      <c r="I469" s="161"/>
      <c r="L469" s="157"/>
      <c r="M469" s="162"/>
      <c r="T469" s="163"/>
      <c r="AT469" s="158" t="s">
        <v>189</v>
      </c>
      <c r="AU469" s="158" t="s">
        <v>88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3" customFormat="1" ht="10.199999999999999">
      <c r="B470" s="157"/>
      <c r="D470" s="151" t="s">
        <v>189</v>
      </c>
      <c r="E470" s="158" t="s">
        <v>32</v>
      </c>
      <c r="F470" s="159" t="s">
        <v>4921</v>
      </c>
      <c r="H470" s="160">
        <v>147.9</v>
      </c>
      <c r="I470" s="161"/>
      <c r="L470" s="157"/>
      <c r="M470" s="162"/>
      <c r="T470" s="163"/>
      <c r="AT470" s="158" t="s">
        <v>189</v>
      </c>
      <c r="AU470" s="158" t="s">
        <v>88</v>
      </c>
      <c r="AV470" s="13" t="s">
        <v>88</v>
      </c>
      <c r="AW470" s="13" t="s">
        <v>41</v>
      </c>
      <c r="AX470" s="13" t="s">
        <v>79</v>
      </c>
      <c r="AY470" s="158" t="s">
        <v>178</v>
      </c>
    </row>
    <row r="471" spans="2:65" s="15" customFormat="1" ht="10.199999999999999">
      <c r="B471" s="181"/>
      <c r="D471" s="151" t="s">
        <v>189</v>
      </c>
      <c r="E471" s="182" t="s">
        <v>32</v>
      </c>
      <c r="F471" s="183" t="s">
        <v>410</v>
      </c>
      <c r="H471" s="184">
        <v>230.26900000000001</v>
      </c>
      <c r="I471" s="185"/>
      <c r="L471" s="181"/>
      <c r="M471" s="186"/>
      <c r="T471" s="187"/>
      <c r="AT471" s="182" t="s">
        <v>189</v>
      </c>
      <c r="AU471" s="182" t="s">
        <v>88</v>
      </c>
      <c r="AV471" s="15" t="s">
        <v>199</v>
      </c>
      <c r="AW471" s="15" t="s">
        <v>41</v>
      </c>
      <c r="AX471" s="15" t="s">
        <v>79</v>
      </c>
      <c r="AY471" s="182" t="s">
        <v>178</v>
      </c>
    </row>
    <row r="472" spans="2:65" s="14" customFormat="1" ht="10.199999999999999">
      <c r="B472" s="164"/>
      <c r="D472" s="151" t="s">
        <v>189</v>
      </c>
      <c r="E472" s="165" t="s">
        <v>32</v>
      </c>
      <c r="F472" s="166" t="s">
        <v>192</v>
      </c>
      <c r="H472" s="167">
        <v>328.86900000000003</v>
      </c>
      <c r="I472" s="168"/>
      <c r="L472" s="164"/>
      <c r="M472" s="169"/>
      <c r="T472" s="170"/>
      <c r="AT472" s="165" t="s">
        <v>189</v>
      </c>
      <c r="AU472" s="165" t="s">
        <v>88</v>
      </c>
      <c r="AV472" s="14" t="s">
        <v>185</v>
      </c>
      <c r="AW472" s="14" t="s">
        <v>41</v>
      </c>
      <c r="AX472" s="14" t="s">
        <v>86</v>
      </c>
      <c r="AY472" s="165" t="s">
        <v>178</v>
      </c>
    </row>
    <row r="473" spans="2:65" s="1" customFormat="1" ht="44.25" customHeight="1">
      <c r="B473" s="34"/>
      <c r="C473" s="133" t="s">
        <v>511</v>
      </c>
      <c r="D473" s="133" t="s">
        <v>180</v>
      </c>
      <c r="E473" s="134" t="s">
        <v>405</v>
      </c>
      <c r="F473" s="135" t="s">
        <v>406</v>
      </c>
      <c r="G473" s="136" t="s">
        <v>401</v>
      </c>
      <c r="H473" s="137">
        <v>414.48399999999998</v>
      </c>
      <c r="I473" s="138"/>
      <c r="J473" s="139">
        <f>ROUND(I473*H473,2)</f>
        <v>0</v>
      </c>
      <c r="K473" s="135" t="s">
        <v>184</v>
      </c>
      <c r="L473" s="34"/>
      <c r="M473" s="140" t="s">
        <v>32</v>
      </c>
      <c r="N473" s="141" t="s">
        <v>50</v>
      </c>
      <c r="P473" s="142">
        <f>O473*H473</f>
        <v>0</v>
      </c>
      <c r="Q473" s="142">
        <v>0</v>
      </c>
      <c r="R473" s="142">
        <f>Q473*H473</f>
        <v>0</v>
      </c>
      <c r="S473" s="142">
        <v>0</v>
      </c>
      <c r="T473" s="143">
        <f>S473*H473</f>
        <v>0</v>
      </c>
      <c r="AR473" s="144" t="s">
        <v>185</v>
      </c>
      <c r="AT473" s="144" t="s">
        <v>180</v>
      </c>
      <c r="AU473" s="144" t="s">
        <v>88</v>
      </c>
      <c r="AY473" s="18" t="s">
        <v>178</v>
      </c>
      <c r="BE473" s="145">
        <f>IF(N473="základní",J473,0)</f>
        <v>0</v>
      </c>
      <c r="BF473" s="145">
        <f>IF(N473="snížená",J473,0)</f>
        <v>0</v>
      </c>
      <c r="BG473" s="145">
        <f>IF(N473="zákl. přenesená",J473,0)</f>
        <v>0</v>
      </c>
      <c r="BH473" s="145">
        <f>IF(N473="sníž. přenesená",J473,0)</f>
        <v>0</v>
      </c>
      <c r="BI473" s="145">
        <f>IF(N473="nulová",J473,0)</f>
        <v>0</v>
      </c>
      <c r="BJ473" s="18" t="s">
        <v>86</v>
      </c>
      <c r="BK473" s="145">
        <f>ROUND(I473*H473,2)</f>
        <v>0</v>
      </c>
      <c r="BL473" s="18" t="s">
        <v>185</v>
      </c>
      <c r="BM473" s="144" t="s">
        <v>4938</v>
      </c>
    </row>
    <row r="474" spans="2:65" s="1" customFormat="1" ht="10.199999999999999">
      <c r="B474" s="34"/>
      <c r="D474" s="146" t="s">
        <v>187</v>
      </c>
      <c r="F474" s="147" t="s">
        <v>408</v>
      </c>
      <c r="I474" s="148"/>
      <c r="L474" s="34"/>
      <c r="M474" s="149"/>
      <c r="T474" s="55"/>
      <c r="AT474" s="18" t="s">
        <v>187</v>
      </c>
      <c r="AU474" s="18" t="s">
        <v>88</v>
      </c>
    </row>
    <row r="475" spans="2:65" s="12" customFormat="1" ht="20.399999999999999">
      <c r="B475" s="150"/>
      <c r="D475" s="151" t="s">
        <v>189</v>
      </c>
      <c r="E475" s="152" t="s">
        <v>32</v>
      </c>
      <c r="F475" s="153" t="s">
        <v>4939</v>
      </c>
      <c r="H475" s="152" t="s">
        <v>32</v>
      </c>
      <c r="I475" s="154"/>
      <c r="L475" s="150"/>
      <c r="M475" s="155"/>
      <c r="T475" s="156"/>
      <c r="AT475" s="152" t="s">
        <v>189</v>
      </c>
      <c r="AU475" s="152" t="s">
        <v>88</v>
      </c>
      <c r="AV475" s="12" t="s">
        <v>86</v>
      </c>
      <c r="AW475" s="12" t="s">
        <v>41</v>
      </c>
      <c r="AX475" s="12" t="s">
        <v>79</v>
      </c>
      <c r="AY475" s="152" t="s">
        <v>178</v>
      </c>
    </row>
    <row r="476" spans="2:65" s="13" customFormat="1" ht="10.199999999999999">
      <c r="B476" s="157"/>
      <c r="D476" s="151" t="s">
        <v>189</v>
      </c>
      <c r="E476" s="158" t="s">
        <v>32</v>
      </c>
      <c r="F476" s="159" t="s">
        <v>4912</v>
      </c>
      <c r="H476" s="160">
        <v>82.369</v>
      </c>
      <c r="I476" s="161"/>
      <c r="L476" s="157"/>
      <c r="M476" s="162"/>
      <c r="T476" s="163"/>
      <c r="AT476" s="158" t="s">
        <v>189</v>
      </c>
      <c r="AU476" s="158" t="s">
        <v>88</v>
      </c>
      <c r="AV476" s="13" t="s">
        <v>88</v>
      </c>
      <c r="AW476" s="13" t="s">
        <v>41</v>
      </c>
      <c r="AX476" s="13" t="s">
        <v>79</v>
      </c>
      <c r="AY476" s="158" t="s">
        <v>178</v>
      </c>
    </row>
    <row r="477" spans="2:65" s="13" customFormat="1" ht="10.199999999999999">
      <c r="B477" s="157"/>
      <c r="D477" s="151" t="s">
        <v>189</v>
      </c>
      <c r="E477" s="158" t="s">
        <v>32</v>
      </c>
      <c r="F477" s="159" t="s">
        <v>4921</v>
      </c>
      <c r="H477" s="160">
        <v>147.9</v>
      </c>
      <c r="I477" s="161"/>
      <c r="L477" s="157"/>
      <c r="M477" s="162"/>
      <c r="T477" s="163"/>
      <c r="AT477" s="158" t="s">
        <v>189</v>
      </c>
      <c r="AU477" s="158" t="s">
        <v>88</v>
      </c>
      <c r="AV477" s="13" t="s">
        <v>88</v>
      </c>
      <c r="AW477" s="13" t="s">
        <v>41</v>
      </c>
      <c r="AX477" s="13" t="s">
        <v>79</v>
      </c>
      <c r="AY477" s="158" t="s">
        <v>178</v>
      </c>
    </row>
    <row r="478" spans="2:65" s="14" customFormat="1" ht="10.199999999999999">
      <c r="B478" s="164"/>
      <c r="D478" s="151" t="s">
        <v>189</v>
      </c>
      <c r="E478" s="165" t="s">
        <v>32</v>
      </c>
      <c r="F478" s="166" t="s">
        <v>192</v>
      </c>
      <c r="H478" s="167">
        <v>230.26900000000001</v>
      </c>
      <c r="I478" s="168"/>
      <c r="L478" s="164"/>
      <c r="M478" s="169"/>
      <c r="T478" s="170"/>
      <c r="AT478" s="165" t="s">
        <v>189</v>
      </c>
      <c r="AU478" s="165" t="s">
        <v>88</v>
      </c>
      <c r="AV478" s="14" t="s">
        <v>185</v>
      </c>
      <c r="AW478" s="14" t="s">
        <v>41</v>
      </c>
      <c r="AX478" s="14" t="s">
        <v>86</v>
      </c>
      <c r="AY478" s="165" t="s">
        <v>178</v>
      </c>
    </row>
    <row r="479" spans="2:65" s="13" customFormat="1" ht="10.199999999999999">
      <c r="B479" s="157"/>
      <c r="D479" s="151" t="s">
        <v>189</v>
      </c>
      <c r="F479" s="159" t="s">
        <v>4940</v>
      </c>
      <c r="H479" s="160">
        <v>414.48399999999998</v>
      </c>
      <c r="I479" s="161"/>
      <c r="L479" s="157"/>
      <c r="M479" s="162"/>
      <c r="T479" s="163"/>
      <c r="AT479" s="158" t="s">
        <v>189</v>
      </c>
      <c r="AU479" s="158" t="s">
        <v>88</v>
      </c>
      <c r="AV479" s="13" t="s">
        <v>88</v>
      </c>
      <c r="AW479" s="13" t="s">
        <v>4</v>
      </c>
      <c r="AX479" s="13" t="s">
        <v>86</v>
      </c>
      <c r="AY479" s="158" t="s">
        <v>178</v>
      </c>
    </row>
    <row r="480" spans="2:65" s="1" customFormat="1" ht="49.05" customHeight="1">
      <c r="B480" s="34"/>
      <c r="C480" s="133" t="s">
        <v>518</v>
      </c>
      <c r="D480" s="133" t="s">
        <v>180</v>
      </c>
      <c r="E480" s="134" t="s">
        <v>4542</v>
      </c>
      <c r="F480" s="135" t="s">
        <v>4543</v>
      </c>
      <c r="G480" s="136" t="s">
        <v>277</v>
      </c>
      <c r="H480" s="137">
        <v>39.42</v>
      </c>
      <c r="I480" s="138"/>
      <c r="J480" s="139">
        <f>ROUND(I480*H480,2)</f>
        <v>0</v>
      </c>
      <c r="K480" s="135" t="s">
        <v>184</v>
      </c>
      <c r="L480" s="34"/>
      <c r="M480" s="140" t="s">
        <v>32</v>
      </c>
      <c r="N480" s="141" t="s">
        <v>50</v>
      </c>
      <c r="P480" s="142">
        <f>O480*H480</f>
        <v>0</v>
      </c>
      <c r="Q480" s="142">
        <v>0</v>
      </c>
      <c r="R480" s="142">
        <f>Q480*H480</f>
        <v>0</v>
      </c>
      <c r="S480" s="142">
        <v>0</v>
      </c>
      <c r="T480" s="143">
        <f>S480*H480</f>
        <v>0</v>
      </c>
      <c r="AR480" s="144" t="s">
        <v>185</v>
      </c>
      <c r="AT480" s="144" t="s">
        <v>180</v>
      </c>
      <c r="AU480" s="144" t="s">
        <v>88</v>
      </c>
      <c r="AY480" s="18" t="s">
        <v>178</v>
      </c>
      <c r="BE480" s="145">
        <f>IF(N480="základní",J480,0)</f>
        <v>0</v>
      </c>
      <c r="BF480" s="145">
        <f>IF(N480="snížená",J480,0)</f>
        <v>0</v>
      </c>
      <c r="BG480" s="145">
        <f>IF(N480="zákl. přenesená",J480,0)</f>
        <v>0</v>
      </c>
      <c r="BH480" s="145">
        <f>IF(N480="sníž. přenesená",J480,0)</f>
        <v>0</v>
      </c>
      <c r="BI480" s="145">
        <f>IF(N480="nulová",J480,0)</f>
        <v>0</v>
      </c>
      <c r="BJ480" s="18" t="s">
        <v>86</v>
      </c>
      <c r="BK480" s="145">
        <f>ROUND(I480*H480,2)</f>
        <v>0</v>
      </c>
      <c r="BL480" s="18" t="s">
        <v>185</v>
      </c>
      <c r="BM480" s="144" t="s">
        <v>4941</v>
      </c>
    </row>
    <row r="481" spans="2:51" s="1" customFormat="1" ht="10.199999999999999">
      <c r="B481" s="34"/>
      <c r="D481" s="146" t="s">
        <v>187</v>
      </c>
      <c r="F481" s="147" t="s">
        <v>4545</v>
      </c>
      <c r="I481" s="148"/>
      <c r="L481" s="34"/>
      <c r="M481" s="149"/>
      <c r="T481" s="55"/>
      <c r="AT481" s="18" t="s">
        <v>187</v>
      </c>
      <c r="AU481" s="18" t="s">
        <v>88</v>
      </c>
    </row>
    <row r="482" spans="2:51" s="12" customFormat="1" ht="10.199999999999999">
      <c r="B482" s="150"/>
      <c r="D482" s="151" t="s">
        <v>189</v>
      </c>
      <c r="E482" s="152" t="s">
        <v>32</v>
      </c>
      <c r="F482" s="153" t="s">
        <v>190</v>
      </c>
      <c r="H482" s="152" t="s">
        <v>32</v>
      </c>
      <c r="I482" s="154"/>
      <c r="L482" s="150"/>
      <c r="M482" s="155"/>
      <c r="T482" s="156"/>
      <c r="AT482" s="152" t="s">
        <v>189</v>
      </c>
      <c r="AU482" s="152" t="s">
        <v>88</v>
      </c>
      <c r="AV482" s="12" t="s">
        <v>86</v>
      </c>
      <c r="AW482" s="12" t="s">
        <v>41</v>
      </c>
      <c r="AX482" s="12" t="s">
        <v>79</v>
      </c>
      <c r="AY482" s="152" t="s">
        <v>178</v>
      </c>
    </row>
    <row r="483" spans="2:51" s="12" customFormat="1" ht="10.199999999999999">
      <c r="B483" s="150"/>
      <c r="D483" s="151" t="s">
        <v>189</v>
      </c>
      <c r="E483" s="152" t="s">
        <v>32</v>
      </c>
      <c r="F483" s="153" t="s">
        <v>4774</v>
      </c>
      <c r="H483" s="152" t="s">
        <v>32</v>
      </c>
      <c r="I483" s="154"/>
      <c r="L483" s="150"/>
      <c r="M483" s="155"/>
      <c r="T483" s="156"/>
      <c r="AT483" s="152" t="s">
        <v>189</v>
      </c>
      <c r="AU483" s="152" t="s">
        <v>88</v>
      </c>
      <c r="AV483" s="12" t="s">
        <v>86</v>
      </c>
      <c r="AW483" s="12" t="s">
        <v>41</v>
      </c>
      <c r="AX483" s="12" t="s">
        <v>79</v>
      </c>
      <c r="AY483" s="152" t="s">
        <v>178</v>
      </c>
    </row>
    <row r="484" spans="2:51" s="12" customFormat="1" ht="10.199999999999999">
      <c r="B484" s="150"/>
      <c r="D484" s="151" t="s">
        <v>189</v>
      </c>
      <c r="E484" s="152" t="s">
        <v>32</v>
      </c>
      <c r="F484" s="153" t="s">
        <v>2813</v>
      </c>
      <c r="H484" s="152" t="s">
        <v>32</v>
      </c>
      <c r="I484" s="154"/>
      <c r="L484" s="150"/>
      <c r="M484" s="155"/>
      <c r="T484" s="156"/>
      <c r="AT484" s="152" t="s">
        <v>189</v>
      </c>
      <c r="AU484" s="152" t="s">
        <v>88</v>
      </c>
      <c r="AV484" s="12" t="s">
        <v>86</v>
      </c>
      <c r="AW484" s="12" t="s">
        <v>41</v>
      </c>
      <c r="AX484" s="12" t="s">
        <v>79</v>
      </c>
      <c r="AY484" s="152" t="s">
        <v>178</v>
      </c>
    </row>
    <row r="485" spans="2:51" s="12" customFormat="1" ht="10.199999999999999">
      <c r="B485" s="150"/>
      <c r="D485" s="151" t="s">
        <v>189</v>
      </c>
      <c r="E485" s="152" t="s">
        <v>32</v>
      </c>
      <c r="F485" s="153" t="s">
        <v>4775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88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51" s="12" customFormat="1" ht="10.199999999999999">
      <c r="B486" s="150"/>
      <c r="D486" s="151" t="s">
        <v>189</v>
      </c>
      <c r="E486" s="152" t="s">
        <v>32</v>
      </c>
      <c r="F486" s="153" t="s">
        <v>3043</v>
      </c>
      <c r="H486" s="152" t="s">
        <v>32</v>
      </c>
      <c r="I486" s="154"/>
      <c r="L486" s="150"/>
      <c r="M486" s="155"/>
      <c r="T486" s="156"/>
      <c r="AT486" s="152" t="s">
        <v>189</v>
      </c>
      <c r="AU486" s="152" t="s">
        <v>88</v>
      </c>
      <c r="AV486" s="12" t="s">
        <v>86</v>
      </c>
      <c r="AW486" s="12" t="s">
        <v>41</v>
      </c>
      <c r="AX486" s="12" t="s">
        <v>79</v>
      </c>
      <c r="AY486" s="152" t="s">
        <v>178</v>
      </c>
    </row>
    <row r="487" spans="2:51" s="12" customFormat="1" ht="10.199999999999999">
      <c r="B487" s="150"/>
      <c r="D487" s="151" t="s">
        <v>189</v>
      </c>
      <c r="E487" s="152" t="s">
        <v>32</v>
      </c>
      <c r="F487" s="153" t="s">
        <v>4823</v>
      </c>
      <c r="H487" s="152" t="s">
        <v>32</v>
      </c>
      <c r="I487" s="154"/>
      <c r="L487" s="150"/>
      <c r="M487" s="155"/>
      <c r="T487" s="156"/>
      <c r="AT487" s="152" t="s">
        <v>189</v>
      </c>
      <c r="AU487" s="152" t="s">
        <v>88</v>
      </c>
      <c r="AV487" s="12" t="s">
        <v>86</v>
      </c>
      <c r="AW487" s="12" t="s">
        <v>41</v>
      </c>
      <c r="AX487" s="12" t="s">
        <v>79</v>
      </c>
      <c r="AY487" s="152" t="s">
        <v>178</v>
      </c>
    </row>
    <row r="488" spans="2:51" s="12" customFormat="1" ht="10.199999999999999">
      <c r="B488" s="150"/>
      <c r="D488" s="151" t="s">
        <v>189</v>
      </c>
      <c r="E488" s="152" t="s">
        <v>32</v>
      </c>
      <c r="F488" s="153" t="s">
        <v>4824</v>
      </c>
      <c r="H488" s="152" t="s">
        <v>32</v>
      </c>
      <c r="I488" s="154"/>
      <c r="L488" s="150"/>
      <c r="M488" s="155"/>
      <c r="T488" s="156"/>
      <c r="AT488" s="152" t="s">
        <v>189</v>
      </c>
      <c r="AU488" s="152" t="s">
        <v>88</v>
      </c>
      <c r="AV488" s="12" t="s">
        <v>86</v>
      </c>
      <c r="AW488" s="12" t="s">
        <v>41</v>
      </c>
      <c r="AX488" s="12" t="s">
        <v>79</v>
      </c>
      <c r="AY488" s="152" t="s">
        <v>178</v>
      </c>
    </row>
    <row r="489" spans="2:51" s="13" customFormat="1" ht="10.199999999999999">
      <c r="B489" s="157"/>
      <c r="D489" s="151" t="s">
        <v>189</v>
      </c>
      <c r="E489" s="158" t="s">
        <v>32</v>
      </c>
      <c r="F489" s="159" t="s">
        <v>4942</v>
      </c>
      <c r="H489" s="160">
        <v>7.2</v>
      </c>
      <c r="I489" s="161"/>
      <c r="L489" s="157"/>
      <c r="M489" s="162"/>
      <c r="T489" s="163"/>
      <c r="AT489" s="158" t="s">
        <v>189</v>
      </c>
      <c r="AU489" s="158" t="s">
        <v>88</v>
      </c>
      <c r="AV489" s="13" t="s">
        <v>88</v>
      </c>
      <c r="AW489" s="13" t="s">
        <v>41</v>
      </c>
      <c r="AX489" s="13" t="s">
        <v>79</v>
      </c>
      <c r="AY489" s="158" t="s">
        <v>178</v>
      </c>
    </row>
    <row r="490" spans="2:51" s="13" customFormat="1" ht="10.199999999999999">
      <c r="B490" s="157"/>
      <c r="D490" s="151" t="s">
        <v>189</v>
      </c>
      <c r="E490" s="158" t="s">
        <v>32</v>
      </c>
      <c r="F490" s="159" t="s">
        <v>4943</v>
      </c>
      <c r="H490" s="160">
        <v>6.72</v>
      </c>
      <c r="I490" s="161"/>
      <c r="L490" s="157"/>
      <c r="M490" s="162"/>
      <c r="T490" s="163"/>
      <c r="AT490" s="158" t="s">
        <v>189</v>
      </c>
      <c r="AU490" s="158" t="s">
        <v>88</v>
      </c>
      <c r="AV490" s="13" t="s">
        <v>88</v>
      </c>
      <c r="AW490" s="13" t="s">
        <v>41</v>
      </c>
      <c r="AX490" s="13" t="s">
        <v>79</v>
      </c>
      <c r="AY490" s="158" t="s">
        <v>178</v>
      </c>
    </row>
    <row r="491" spans="2:51" s="13" customFormat="1" ht="10.199999999999999">
      <c r="B491" s="157"/>
      <c r="D491" s="151" t="s">
        <v>189</v>
      </c>
      <c r="E491" s="158" t="s">
        <v>32</v>
      </c>
      <c r="F491" s="159" t="s">
        <v>4944</v>
      </c>
      <c r="H491" s="160">
        <v>7.2</v>
      </c>
      <c r="I491" s="161"/>
      <c r="L491" s="157"/>
      <c r="M491" s="162"/>
      <c r="T491" s="163"/>
      <c r="AT491" s="158" t="s">
        <v>189</v>
      </c>
      <c r="AU491" s="158" t="s">
        <v>88</v>
      </c>
      <c r="AV491" s="13" t="s">
        <v>88</v>
      </c>
      <c r="AW491" s="13" t="s">
        <v>41</v>
      </c>
      <c r="AX491" s="13" t="s">
        <v>79</v>
      </c>
      <c r="AY491" s="158" t="s">
        <v>178</v>
      </c>
    </row>
    <row r="492" spans="2:51" s="13" customFormat="1" ht="10.199999999999999">
      <c r="B492" s="157"/>
      <c r="D492" s="151" t="s">
        <v>189</v>
      </c>
      <c r="E492" s="158" t="s">
        <v>32</v>
      </c>
      <c r="F492" s="159" t="s">
        <v>4945</v>
      </c>
      <c r="H492" s="160">
        <v>7.26</v>
      </c>
      <c r="I492" s="161"/>
      <c r="L492" s="157"/>
      <c r="M492" s="162"/>
      <c r="T492" s="163"/>
      <c r="AT492" s="158" t="s">
        <v>189</v>
      </c>
      <c r="AU492" s="158" t="s">
        <v>88</v>
      </c>
      <c r="AV492" s="13" t="s">
        <v>88</v>
      </c>
      <c r="AW492" s="13" t="s">
        <v>41</v>
      </c>
      <c r="AX492" s="13" t="s">
        <v>79</v>
      </c>
      <c r="AY492" s="158" t="s">
        <v>178</v>
      </c>
    </row>
    <row r="493" spans="2:51" s="13" customFormat="1" ht="10.199999999999999">
      <c r="B493" s="157"/>
      <c r="D493" s="151" t="s">
        <v>189</v>
      </c>
      <c r="E493" s="158" t="s">
        <v>32</v>
      </c>
      <c r="F493" s="159" t="s">
        <v>4946</v>
      </c>
      <c r="H493" s="160">
        <v>7.2</v>
      </c>
      <c r="I493" s="161"/>
      <c r="L493" s="157"/>
      <c r="M493" s="162"/>
      <c r="T493" s="163"/>
      <c r="AT493" s="158" t="s">
        <v>189</v>
      </c>
      <c r="AU493" s="158" t="s">
        <v>88</v>
      </c>
      <c r="AV493" s="13" t="s">
        <v>88</v>
      </c>
      <c r="AW493" s="13" t="s">
        <v>41</v>
      </c>
      <c r="AX493" s="13" t="s">
        <v>79</v>
      </c>
      <c r="AY493" s="158" t="s">
        <v>178</v>
      </c>
    </row>
    <row r="494" spans="2:51" s="13" customFormat="1" ht="10.199999999999999">
      <c r="B494" s="157"/>
      <c r="D494" s="151" t="s">
        <v>189</v>
      </c>
      <c r="E494" s="158" t="s">
        <v>32</v>
      </c>
      <c r="F494" s="159" t="s">
        <v>4947</v>
      </c>
      <c r="H494" s="160">
        <v>7.2</v>
      </c>
      <c r="I494" s="161"/>
      <c r="L494" s="157"/>
      <c r="M494" s="162"/>
      <c r="T494" s="163"/>
      <c r="AT494" s="158" t="s">
        <v>189</v>
      </c>
      <c r="AU494" s="158" t="s">
        <v>88</v>
      </c>
      <c r="AV494" s="13" t="s">
        <v>88</v>
      </c>
      <c r="AW494" s="13" t="s">
        <v>41</v>
      </c>
      <c r="AX494" s="13" t="s">
        <v>79</v>
      </c>
      <c r="AY494" s="158" t="s">
        <v>178</v>
      </c>
    </row>
    <row r="495" spans="2:51" s="13" customFormat="1" ht="10.199999999999999">
      <c r="B495" s="157"/>
      <c r="D495" s="151" t="s">
        <v>189</v>
      </c>
      <c r="E495" s="158" t="s">
        <v>32</v>
      </c>
      <c r="F495" s="159" t="s">
        <v>4948</v>
      </c>
      <c r="H495" s="160">
        <v>14.46</v>
      </c>
      <c r="I495" s="161"/>
      <c r="L495" s="157"/>
      <c r="M495" s="162"/>
      <c r="T495" s="163"/>
      <c r="AT495" s="158" t="s">
        <v>189</v>
      </c>
      <c r="AU495" s="158" t="s">
        <v>88</v>
      </c>
      <c r="AV495" s="13" t="s">
        <v>88</v>
      </c>
      <c r="AW495" s="13" t="s">
        <v>41</v>
      </c>
      <c r="AX495" s="13" t="s">
        <v>79</v>
      </c>
      <c r="AY495" s="158" t="s">
        <v>178</v>
      </c>
    </row>
    <row r="496" spans="2:51" s="13" customFormat="1" ht="20.399999999999999">
      <c r="B496" s="157"/>
      <c r="D496" s="151" t="s">
        <v>189</v>
      </c>
      <c r="E496" s="158" t="s">
        <v>32</v>
      </c>
      <c r="F496" s="159" t="s">
        <v>4949</v>
      </c>
      <c r="H496" s="160">
        <v>-8.82</v>
      </c>
      <c r="I496" s="161"/>
      <c r="L496" s="157"/>
      <c r="M496" s="162"/>
      <c r="T496" s="163"/>
      <c r="AT496" s="158" t="s">
        <v>189</v>
      </c>
      <c r="AU496" s="158" t="s">
        <v>88</v>
      </c>
      <c r="AV496" s="13" t="s">
        <v>88</v>
      </c>
      <c r="AW496" s="13" t="s">
        <v>41</v>
      </c>
      <c r="AX496" s="13" t="s">
        <v>79</v>
      </c>
      <c r="AY496" s="158" t="s">
        <v>178</v>
      </c>
    </row>
    <row r="497" spans="2:65" s="13" customFormat="1" ht="20.399999999999999">
      <c r="B497" s="157"/>
      <c r="D497" s="151" t="s">
        <v>189</v>
      </c>
      <c r="E497" s="158" t="s">
        <v>32</v>
      </c>
      <c r="F497" s="159" t="s">
        <v>4950</v>
      </c>
      <c r="H497" s="160">
        <v>-9</v>
      </c>
      <c r="I497" s="161"/>
      <c r="L497" s="157"/>
      <c r="M497" s="162"/>
      <c r="T497" s="163"/>
      <c r="AT497" s="158" t="s">
        <v>189</v>
      </c>
      <c r="AU497" s="158" t="s">
        <v>88</v>
      </c>
      <c r="AV497" s="13" t="s">
        <v>88</v>
      </c>
      <c r="AW497" s="13" t="s">
        <v>41</v>
      </c>
      <c r="AX497" s="13" t="s">
        <v>79</v>
      </c>
      <c r="AY497" s="158" t="s">
        <v>178</v>
      </c>
    </row>
    <row r="498" spans="2:65" s="14" customFormat="1" ht="10.199999999999999">
      <c r="B498" s="164"/>
      <c r="D498" s="151" t="s">
        <v>189</v>
      </c>
      <c r="E498" s="165" t="s">
        <v>32</v>
      </c>
      <c r="F498" s="166" t="s">
        <v>192</v>
      </c>
      <c r="H498" s="167">
        <v>39.42</v>
      </c>
      <c r="I498" s="168"/>
      <c r="L498" s="164"/>
      <c r="M498" s="169"/>
      <c r="T498" s="170"/>
      <c r="AT498" s="165" t="s">
        <v>189</v>
      </c>
      <c r="AU498" s="165" t="s">
        <v>88</v>
      </c>
      <c r="AV498" s="14" t="s">
        <v>185</v>
      </c>
      <c r="AW498" s="14" t="s">
        <v>41</v>
      </c>
      <c r="AX498" s="14" t="s">
        <v>86</v>
      </c>
      <c r="AY498" s="165" t="s">
        <v>178</v>
      </c>
    </row>
    <row r="499" spans="2:65" s="1" customFormat="1" ht="16.5" customHeight="1">
      <c r="B499" s="34"/>
      <c r="C499" s="171" t="s">
        <v>526</v>
      </c>
      <c r="D499" s="171" t="s">
        <v>398</v>
      </c>
      <c r="E499" s="172" t="s">
        <v>435</v>
      </c>
      <c r="F499" s="173" t="s">
        <v>436</v>
      </c>
      <c r="G499" s="174" t="s">
        <v>401</v>
      </c>
      <c r="H499" s="175">
        <v>78.84</v>
      </c>
      <c r="I499" s="176"/>
      <c r="J499" s="177">
        <f>ROUND(I499*H499,2)</f>
        <v>0</v>
      </c>
      <c r="K499" s="173" t="s">
        <v>184</v>
      </c>
      <c r="L499" s="178"/>
      <c r="M499" s="179" t="s">
        <v>32</v>
      </c>
      <c r="N499" s="180" t="s">
        <v>50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241</v>
      </c>
      <c r="AT499" s="144" t="s">
        <v>398</v>
      </c>
      <c r="AU499" s="144" t="s">
        <v>88</v>
      </c>
      <c r="AY499" s="18" t="s">
        <v>178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86</v>
      </c>
      <c r="BK499" s="145">
        <f>ROUND(I499*H499,2)</f>
        <v>0</v>
      </c>
      <c r="BL499" s="18" t="s">
        <v>185</v>
      </c>
      <c r="BM499" s="144" t="s">
        <v>4951</v>
      </c>
    </row>
    <row r="500" spans="2:65" s="13" customFormat="1" ht="10.199999999999999">
      <c r="B500" s="157"/>
      <c r="D500" s="151" t="s">
        <v>189</v>
      </c>
      <c r="F500" s="159" t="s">
        <v>4952</v>
      </c>
      <c r="H500" s="160">
        <v>78.84</v>
      </c>
      <c r="I500" s="161"/>
      <c r="L500" s="157"/>
      <c r="M500" s="162"/>
      <c r="T500" s="163"/>
      <c r="AT500" s="158" t="s">
        <v>189</v>
      </c>
      <c r="AU500" s="158" t="s">
        <v>88</v>
      </c>
      <c r="AV500" s="13" t="s">
        <v>88</v>
      </c>
      <c r="AW500" s="13" t="s">
        <v>4</v>
      </c>
      <c r="AX500" s="13" t="s">
        <v>86</v>
      </c>
      <c r="AY500" s="158" t="s">
        <v>178</v>
      </c>
    </row>
    <row r="501" spans="2:65" s="1" customFormat="1" ht="49.05" customHeight="1">
      <c r="B501" s="34"/>
      <c r="C501" s="133" t="s">
        <v>532</v>
      </c>
      <c r="D501" s="133" t="s">
        <v>180</v>
      </c>
      <c r="E501" s="134" t="s">
        <v>4542</v>
      </c>
      <c r="F501" s="135" t="s">
        <v>4543</v>
      </c>
      <c r="G501" s="136" t="s">
        <v>277</v>
      </c>
      <c r="H501" s="137">
        <v>32.460999999999999</v>
      </c>
      <c r="I501" s="138"/>
      <c r="J501" s="139">
        <f>ROUND(I501*H501,2)</f>
        <v>0</v>
      </c>
      <c r="K501" s="135" t="s">
        <v>184</v>
      </c>
      <c r="L501" s="34"/>
      <c r="M501" s="140" t="s">
        <v>32</v>
      </c>
      <c r="N501" s="141" t="s">
        <v>50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185</v>
      </c>
      <c r="AT501" s="144" t="s">
        <v>180</v>
      </c>
      <c r="AU501" s="144" t="s">
        <v>88</v>
      </c>
      <c r="AY501" s="18" t="s">
        <v>178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86</v>
      </c>
      <c r="BK501" s="145">
        <f>ROUND(I501*H501,2)</f>
        <v>0</v>
      </c>
      <c r="BL501" s="18" t="s">
        <v>185</v>
      </c>
      <c r="BM501" s="144" t="s">
        <v>4953</v>
      </c>
    </row>
    <row r="502" spans="2:65" s="1" customFormat="1" ht="10.199999999999999">
      <c r="B502" s="34"/>
      <c r="D502" s="146" t="s">
        <v>187</v>
      </c>
      <c r="F502" s="147" t="s">
        <v>4545</v>
      </c>
      <c r="I502" s="148"/>
      <c r="L502" s="34"/>
      <c r="M502" s="149"/>
      <c r="T502" s="55"/>
      <c r="AT502" s="18" t="s">
        <v>187</v>
      </c>
      <c r="AU502" s="18" t="s">
        <v>88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190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4774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88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2" customFormat="1" ht="10.199999999999999">
      <c r="B505" s="150"/>
      <c r="D505" s="151" t="s">
        <v>189</v>
      </c>
      <c r="E505" s="152" t="s">
        <v>32</v>
      </c>
      <c r="F505" s="153" t="s">
        <v>2813</v>
      </c>
      <c r="H505" s="152" t="s">
        <v>32</v>
      </c>
      <c r="I505" s="154"/>
      <c r="L505" s="150"/>
      <c r="M505" s="155"/>
      <c r="T505" s="156"/>
      <c r="AT505" s="152" t="s">
        <v>189</v>
      </c>
      <c r="AU505" s="152" t="s">
        <v>88</v>
      </c>
      <c r="AV505" s="12" t="s">
        <v>86</v>
      </c>
      <c r="AW505" s="12" t="s">
        <v>41</v>
      </c>
      <c r="AX505" s="12" t="s">
        <v>79</v>
      </c>
      <c r="AY505" s="152" t="s">
        <v>178</v>
      </c>
    </row>
    <row r="506" spans="2:65" s="12" customFormat="1" ht="10.199999999999999">
      <c r="B506" s="150"/>
      <c r="D506" s="151" t="s">
        <v>189</v>
      </c>
      <c r="E506" s="152" t="s">
        <v>32</v>
      </c>
      <c r="F506" s="153" t="s">
        <v>4775</v>
      </c>
      <c r="H506" s="152" t="s">
        <v>32</v>
      </c>
      <c r="I506" s="154"/>
      <c r="L506" s="150"/>
      <c r="M506" s="155"/>
      <c r="T506" s="156"/>
      <c r="AT506" s="152" t="s">
        <v>189</v>
      </c>
      <c r="AU506" s="152" t="s">
        <v>88</v>
      </c>
      <c r="AV506" s="12" t="s">
        <v>86</v>
      </c>
      <c r="AW506" s="12" t="s">
        <v>41</v>
      </c>
      <c r="AX506" s="12" t="s">
        <v>79</v>
      </c>
      <c r="AY506" s="152" t="s">
        <v>178</v>
      </c>
    </row>
    <row r="507" spans="2:65" s="12" customFormat="1" ht="10.199999999999999">
      <c r="B507" s="150"/>
      <c r="D507" s="151" t="s">
        <v>189</v>
      </c>
      <c r="E507" s="152" t="s">
        <v>32</v>
      </c>
      <c r="F507" s="153" t="s">
        <v>4851</v>
      </c>
      <c r="H507" s="152" t="s">
        <v>32</v>
      </c>
      <c r="I507" s="154"/>
      <c r="L507" s="150"/>
      <c r="M507" s="155"/>
      <c r="T507" s="156"/>
      <c r="AT507" s="152" t="s">
        <v>189</v>
      </c>
      <c r="AU507" s="152" t="s">
        <v>88</v>
      </c>
      <c r="AV507" s="12" t="s">
        <v>86</v>
      </c>
      <c r="AW507" s="12" t="s">
        <v>41</v>
      </c>
      <c r="AX507" s="12" t="s">
        <v>79</v>
      </c>
      <c r="AY507" s="152" t="s">
        <v>178</v>
      </c>
    </row>
    <row r="508" spans="2:65" s="12" customFormat="1" ht="10.199999999999999">
      <c r="B508" s="150"/>
      <c r="D508" s="151" t="s">
        <v>189</v>
      </c>
      <c r="E508" s="152" t="s">
        <v>32</v>
      </c>
      <c r="F508" s="153" t="s">
        <v>4954</v>
      </c>
      <c r="H508" s="152" t="s">
        <v>32</v>
      </c>
      <c r="I508" s="154"/>
      <c r="L508" s="150"/>
      <c r="M508" s="155"/>
      <c r="T508" s="156"/>
      <c r="AT508" s="152" t="s">
        <v>189</v>
      </c>
      <c r="AU508" s="152" t="s">
        <v>88</v>
      </c>
      <c r="AV508" s="12" t="s">
        <v>86</v>
      </c>
      <c r="AW508" s="12" t="s">
        <v>41</v>
      </c>
      <c r="AX508" s="12" t="s">
        <v>79</v>
      </c>
      <c r="AY508" s="152" t="s">
        <v>178</v>
      </c>
    </row>
    <row r="509" spans="2:65" s="12" customFormat="1" ht="10.199999999999999">
      <c r="B509" s="150"/>
      <c r="D509" s="151" t="s">
        <v>189</v>
      </c>
      <c r="E509" s="152" t="s">
        <v>32</v>
      </c>
      <c r="F509" s="153" t="s">
        <v>4852</v>
      </c>
      <c r="H509" s="152" t="s">
        <v>32</v>
      </c>
      <c r="I509" s="154"/>
      <c r="L509" s="150"/>
      <c r="M509" s="155"/>
      <c r="T509" s="156"/>
      <c r="AT509" s="152" t="s">
        <v>189</v>
      </c>
      <c r="AU509" s="152" t="s">
        <v>88</v>
      </c>
      <c r="AV509" s="12" t="s">
        <v>86</v>
      </c>
      <c r="AW509" s="12" t="s">
        <v>41</v>
      </c>
      <c r="AX509" s="12" t="s">
        <v>79</v>
      </c>
      <c r="AY509" s="152" t="s">
        <v>178</v>
      </c>
    </row>
    <row r="510" spans="2:65" s="13" customFormat="1" ht="20.399999999999999">
      <c r="B510" s="157"/>
      <c r="D510" s="151" t="s">
        <v>189</v>
      </c>
      <c r="E510" s="158" t="s">
        <v>32</v>
      </c>
      <c r="F510" s="159" t="s">
        <v>4955</v>
      </c>
      <c r="H510" s="160">
        <v>267.90699999999998</v>
      </c>
      <c r="I510" s="161"/>
      <c r="L510" s="157"/>
      <c r="M510" s="162"/>
      <c r="T510" s="163"/>
      <c r="AT510" s="158" t="s">
        <v>189</v>
      </c>
      <c r="AU510" s="158" t="s">
        <v>88</v>
      </c>
      <c r="AV510" s="13" t="s">
        <v>88</v>
      </c>
      <c r="AW510" s="13" t="s">
        <v>41</v>
      </c>
      <c r="AX510" s="13" t="s">
        <v>79</v>
      </c>
      <c r="AY510" s="158" t="s">
        <v>178</v>
      </c>
    </row>
    <row r="511" spans="2:65" s="13" customFormat="1" ht="10.199999999999999">
      <c r="B511" s="157"/>
      <c r="D511" s="151" t="s">
        <v>189</v>
      </c>
      <c r="E511" s="158" t="s">
        <v>32</v>
      </c>
      <c r="F511" s="159" t="s">
        <v>4956</v>
      </c>
      <c r="H511" s="160">
        <v>6.1950000000000003</v>
      </c>
      <c r="I511" s="161"/>
      <c r="L511" s="157"/>
      <c r="M511" s="162"/>
      <c r="T511" s="163"/>
      <c r="AT511" s="158" t="s">
        <v>189</v>
      </c>
      <c r="AU511" s="158" t="s">
        <v>88</v>
      </c>
      <c r="AV511" s="13" t="s">
        <v>88</v>
      </c>
      <c r="AW511" s="13" t="s">
        <v>41</v>
      </c>
      <c r="AX511" s="13" t="s">
        <v>79</v>
      </c>
      <c r="AY511" s="158" t="s">
        <v>178</v>
      </c>
    </row>
    <row r="512" spans="2:65" s="13" customFormat="1" ht="20.399999999999999">
      <c r="B512" s="157"/>
      <c r="D512" s="151" t="s">
        <v>189</v>
      </c>
      <c r="E512" s="158" t="s">
        <v>32</v>
      </c>
      <c r="F512" s="159" t="s">
        <v>4957</v>
      </c>
      <c r="H512" s="160">
        <v>-74.165999999999997</v>
      </c>
      <c r="I512" s="161"/>
      <c r="L512" s="157"/>
      <c r="M512" s="162"/>
      <c r="T512" s="163"/>
      <c r="AT512" s="158" t="s">
        <v>189</v>
      </c>
      <c r="AU512" s="158" t="s">
        <v>88</v>
      </c>
      <c r="AV512" s="13" t="s">
        <v>88</v>
      </c>
      <c r="AW512" s="13" t="s">
        <v>41</v>
      </c>
      <c r="AX512" s="13" t="s">
        <v>79</v>
      </c>
      <c r="AY512" s="158" t="s">
        <v>178</v>
      </c>
    </row>
    <row r="513" spans="2:65" s="13" customFormat="1" ht="20.399999999999999">
      <c r="B513" s="157"/>
      <c r="D513" s="151" t="s">
        <v>189</v>
      </c>
      <c r="E513" s="158" t="s">
        <v>32</v>
      </c>
      <c r="F513" s="159" t="s">
        <v>4958</v>
      </c>
      <c r="H513" s="160">
        <v>-1.7150000000000001</v>
      </c>
      <c r="I513" s="161"/>
      <c r="L513" s="157"/>
      <c r="M513" s="162"/>
      <c r="T513" s="163"/>
      <c r="AT513" s="158" t="s">
        <v>189</v>
      </c>
      <c r="AU513" s="158" t="s">
        <v>88</v>
      </c>
      <c r="AV513" s="13" t="s">
        <v>88</v>
      </c>
      <c r="AW513" s="13" t="s">
        <v>41</v>
      </c>
      <c r="AX513" s="13" t="s">
        <v>79</v>
      </c>
      <c r="AY513" s="158" t="s">
        <v>178</v>
      </c>
    </row>
    <row r="514" spans="2:65" s="13" customFormat="1" ht="20.399999999999999">
      <c r="B514" s="157"/>
      <c r="D514" s="151" t="s">
        <v>189</v>
      </c>
      <c r="E514" s="158" t="s">
        <v>32</v>
      </c>
      <c r="F514" s="159" t="s">
        <v>4959</v>
      </c>
      <c r="H514" s="160">
        <v>-80.08</v>
      </c>
      <c r="I514" s="161"/>
      <c r="L514" s="157"/>
      <c r="M514" s="162"/>
      <c r="T514" s="163"/>
      <c r="AT514" s="158" t="s">
        <v>189</v>
      </c>
      <c r="AU514" s="158" t="s">
        <v>88</v>
      </c>
      <c r="AV514" s="13" t="s">
        <v>88</v>
      </c>
      <c r="AW514" s="13" t="s">
        <v>41</v>
      </c>
      <c r="AX514" s="13" t="s">
        <v>79</v>
      </c>
      <c r="AY514" s="158" t="s">
        <v>178</v>
      </c>
    </row>
    <row r="515" spans="2:65" s="13" customFormat="1" ht="20.399999999999999">
      <c r="B515" s="157"/>
      <c r="D515" s="151" t="s">
        <v>189</v>
      </c>
      <c r="E515" s="158" t="s">
        <v>32</v>
      </c>
      <c r="F515" s="159" t="s">
        <v>4960</v>
      </c>
      <c r="H515" s="160">
        <v>-1.75</v>
      </c>
      <c r="I515" s="161"/>
      <c r="L515" s="157"/>
      <c r="M515" s="162"/>
      <c r="T515" s="163"/>
      <c r="AT515" s="158" t="s">
        <v>189</v>
      </c>
      <c r="AU515" s="158" t="s">
        <v>88</v>
      </c>
      <c r="AV515" s="13" t="s">
        <v>88</v>
      </c>
      <c r="AW515" s="13" t="s">
        <v>41</v>
      </c>
      <c r="AX515" s="13" t="s">
        <v>79</v>
      </c>
      <c r="AY515" s="158" t="s">
        <v>178</v>
      </c>
    </row>
    <row r="516" spans="2:65" s="13" customFormat="1" ht="20.399999999999999">
      <c r="B516" s="157"/>
      <c r="D516" s="151" t="s">
        <v>189</v>
      </c>
      <c r="E516" s="158" t="s">
        <v>32</v>
      </c>
      <c r="F516" s="159" t="s">
        <v>4961</v>
      </c>
      <c r="H516" s="160">
        <v>-16.786000000000001</v>
      </c>
      <c r="I516" s="161"/>
      <c r="L516" s="157"/>
      <c r="M516" s="162"/>
      <c r="T516" s="163"/>
      <c r="AT516" s="158" t="s">
        <v>189</v>
      </c>
      <c r="AU516" s="158" t="s">
        <v>88</v>
      </c>
      <c r="AV516" s="13" t="s">
        <v>88</v>
      </c>
      <c r="AW516" s="13" t="s">
        <v>41</v>
      </c>
      <c r="AX516" s="13" t="s">
        <v>79</v>
      </c>
      <c r="AY516" s="158" t="s">
        <v>178</v>
      </c>
    </row>
    <row r="517" spans="2:65" s="13" customFormat="1" ht="20.399999999999999">
      <c r="B517" s="157"/>
      <c r="D517" s="151" t="s">
        <v>189</v>
      </c>
      <c r="E517" s="158" t="s">
        <v>32</v>
      </c>
      <c r="F517" s="159" t="s">
        <v>4962</v>
      </c>
      <c r="H517" s="160">
        <v>-67.144000000000005</v>
      </c>
      <c r="I517" s="161"/>
      <c r="L517" s="157"/>
      <c r="M517" s="162"/>
      <c r="T517" s="163"/>
      <c r="AT517" s="158" t="s">
        <v>189</v>
      </c>
      <c r="AU517" s="158" t="s">
        <v>88</v>
      </c>
      <c r="AV517" s="13" t="s">
        <v>88</v>
      </c>
      <c r="AW517" s="13" t="s">
        <v>41</v>
      </c>
      <c r="AX517" s="13" t="s">
        <v>79</v>
      </c>
      <c r="AY517" s="158" t="s">
        <v>178</v>
      </c>
    </row>
    <row r="518" spans="2:65" s="14" customFormat="1" ht="10.199999999999999">
      <c r="B518" s="164"/>
      <c r="D518" s="151" t="s">
        <v>189</v>
      </c>
      <c r="E518" s="165" t="s">
        <v>32</v>
      </c>
      <c r="F518" s="166" t="s">
        <v>192</v>
      </c>
      <c r="H518" s="167">
        <v>32.460999999999999</v>
      </c>
      <c r="I518" s="168"/>
      <c r="L518" s="164"/>
      <c r="M518" s="169"/>
      <c r="T518" s="170"/>
      <c r="AT518" s="165" t="s">
        <v>189</v>
      </c>
      <c r="AU518" s="165" t="s">
        <v>88</v>
      </c>
      <c r="AV518" s="14" t="s">
        <v>185</v>
      </c>
      <c r="AW518" s="14" t="s">
        <v>41</v>
      </c>
      <c r="AX518" s="14" t="s">
        <v>86</v>
      </c>
      <c r="AY518" s="165" t="s">
        <v>178</v>
      </c>
    </row>
    <row r="519" spans="2:65" s="1" customFormat="1" ht="16.5" customHeight="1">
      <c r="B519" s="34"/>
      <c r="C519" s="171" t="s">
        <v>540</v>
      </c>
      <c r="D519" s="171" t="s">
        <v>398</v>
      </c>
      <c r="E519" s="172" t="s">
        <v>435</v>
      </c>
      <c r="F519" s="173" t="s">
        <v>436</v>
      </c>
      <c r="G519" s="174" t="s">
        <v>401</v>
      </c>
      <c r="H519" s="175">
        <v>32.462000000000003</v>
      </c>
      <c r="I519" s="176"/>
      <c r="J519" s="177">
        <f>ROUND(I519*H519,2)</f>
        <v>0</v>
      </c>
      <c r="K519" s="173" t="s">
        <v>184</v>
      </c>
      <c r="L519" s="178"/>
      <c r="M519" s="179" t="s">
        <v>32</v>
      </c>
      <c r="N519" s="180" t="s">
        <v>50</v>
      </c>
      <c r="P519" s="142">
        <f>O519*H519</f>
        <v>0</v>
      </c>
      <c r="Q519" s="142">
        <v>0</v>
      </c>
      <c r="R519" s="142">
        <f>Q519*H519</f>
        <v>0</v>
      </c>
      <c r="S519" s="142">
        <v>0</v>
      </c>
      <c r="T519" s="143">
        <f>S519*H519</f>
        <v>0</v>
      </c>
      <c r="AR519" s="144" t="s">
        <v>241</v>
      </c>
      <c r="AT519" s="144" t="s">
        <v>398</v>
      </c>
      <c r="AU519" s="144" t="s">
        <v>88</v>
      </c>
      <c r="AY519" s="18" t="s">
        <v>178</v>
      </c>
      <c r="BE519" s="145">
        <f>IF(N519="základní",J519,0)</f>
        <v>0</v>
      </c>
      <c r="BF519" s="145">
        <f>IF(N519="snížená",J519,0)</f>
        <v>0</v>
      </c>
      <c r="BG519" s="145">
        <f>IF(N519="zákl. přenesená",J519,0)</f>
        <v>0</v>
      </c>
      <c r="BH519" s="145">
        <f>IF(N519="sníž. přenesená",J519,0)</f>
        <v>0</v>
      </c>
      <c r="BI519" s="145">
        <f>IF(N519="nulová",J519,0)</f>
        <v>0</v>
      </c>
      <c r="BJ519" s="18" t="s">
        <v>86</v>
      </c>
      <c r="BK519" s="145">
        <f>ROUND(I519*H519,2)</f>
        <v>0</v>
      </c>
      <c r="BL519" s="18" t="s">
        <v>185</v>
      </c>
      <c r="BM519" s="144" t="s">
        <v>4963</v>
      </c>
    </row>
    <row r="520" spans="2:65" s="13" customFormat="1" ht="10.199999999999999">
      <c r="B520" s="157"/>
      <c r="D520" s="151" t="s">
        <v>189</v>
      </c>
      <c r="E520" s="158" t="s">
        <v>32</v>
      </c>
      <c r="F520" s="159" t="s">
        <v>4964</v>
      </c>
      <c r="H520" s="160">
        <v>16.231000000000002</v>
      </c>
      <c r="I520" s="161"/>
      <c r="L520" s="157"/>
      <c r="M520" s="162"/>
      <c r="T520" s="163"/>
      <c r="AT520" s="158" t="s">
        <v>189</v>
      </c>
      <c r="AU520" s="158" t="s">
        <v>88</v>
      </c>
      <c r="AV520" s="13" t="s">
        <v>88</v>
      </c>
      <c r="AW520" s="13" t="s">
        <v>41</v>
      </c>
      <c r="AX520" s="13" t="s">
        <v>86</v>
      </c>
      <c r="AY520" s="158" t="s">
        <v>178</v>
      </c>
    </row>
    <row r="521" spans="2:65" s="13" customFormat="1" ht="10.199999999999999">
      <c r="B521" s="157"/>
      <c r="D521" s="151" t="s">
        <v>189</v>
      </c>
      <c r="F521" s="159" t="s">
        <v>4965</v>
      </c>
      <c r="H521" s="160">
        <v>32.462000000000003</v>
      </c>
      <c r="I521" s="161"/>
      <c r="L521" s="157"/>
      <c r="M521" s="162"/>
      <c r="T521" s="163"/>
      <c r="AT521" s="158" t="s">
        <v>189</v>
      </c>
      <c r="AU521" s="158" t="s">
        <v>88</v>
      </c>
      <c r="AV521" s="13" t="s">
        <v>88</v>
      </c>
      <c r="AW521" s="13" t="s">
        <v>4</v>
      </c>
      <c r="AX521" s="13" t="s">
        <v>86</v>
      </c>
      <c r="AY521" s="158" t="s">
        <v>178</v>
      </c>
    </row>
    <row r="522" spans="2:65" s="1" customFormat="1" ht="66.75" customHeight="1">
      <c r="B522" s="34"/>
      <c r="C522" s="133" t="s">
        <v>549</v>
      </c>
      <c r="D522" s="133" t="s">
        <v>180</v>
      </c>
      <c r="E522" s="134" t="s">
        <v>440</v>
      </c>
      <c r="F522" s="135" t="s">
        <v>441</v>
      </c>
      <c r="G522" s="136" t="s">
        <v>277</v>
      </c>
      <c r="H522" s="137">
        <v>67.099999999999994</v>
      </c>
      <c r="I522" s="138"/>
      <c r="J522" s="139">
        <f>ROUND(I522*H522,2)</f>
        <v>0</v>
      </c>
      <c r="K522" s="135" t="s">
        <v>184</v>
      </c>
      <c r="L522" s="34"/>
      <c r="M522" s="140" t="s">
        <v>32</v>
      </c>
      <c r="N522" s="141" t="s">
        <v>50</v>
      </c>
      <c r="P522" s="142">
        <f>O522*H522</f>
        <v>0</v>
      </c>
      <c r="Q522" s="142">
        <v>0</v>
      </c>
      <c r="R522" s="142">
        <f>Q522*H522</f>
        <v>0</v>
      </c>
      <c r="S522" s="142">
        <v>0</v>
      </c>
      <c r="T522" s="143">
        <f>S522*H522</f>
        <v>0</v>
      </c>
      <c r="AR522" s="144" t="s">
        <v>185</v>
      </c>
      <c r="AT522" s="144" t="s">
        <v>180</v>
      </c>
      <c r="AU522" s="144" t="s">
        <v>88</v>
      </c>
      <c r="AY522" s="18" t="s">
        <v>178</v>
      </c>
      <c r="BE522" s="145">
        <f>IF(N522="základní",J522,0)</f>
        <v>0</v>
      </c>
      <c r="BF522" s="145">
        <f>IF(N522="snížená",J522,0)</f>
        <v>0</v>
      </c>
      <c r="BG522" s="145">
        <f>IF(N522="zákl. přenesená",J522,0)</f>
        <v>0</v>
      </c>
      <c r="BH522" s="145">
        <f>IF(N522="sníž. přenesená",J522,0)</f>
        <v>0</v>
      </c>
      <c r="BI522" s="145">
        <f>IF(N522="nulová",J522,0)</f>
        <v>0</v>
      </c>
      <c r="BJ522" s="18" t="s">
        <v>86</v>
      </c>
      <c r="BK522" s="145">
        <f>ROUND(I522*H522,2)</f>
        <v>0</v>
      </c>
      <c r="BL522" s="18" t="s">
        <v>185</v>
      </c>
      <c r="BM522" s="144" t="s">
        <v>4966</v>
      </c>
    </row>
    <row r="523" spans="2:65" s="1" customFormat="1" ht="10.199999999999999">
      <c r="B523" s="34"/>
      <c r="D523" s="146" t="s">
        <v>187</v>
      </c>
      <c r="F523" s="147" t="s">
        <v>443</v>
      </c>
      <c r="I523" s="148"/>
      <c r="L523" s="34"/>
      <c r="M523" s="149"/>
      <c r="T523" s="55"/>
      <c r="AT523" s="18" t="s">
        <v>187</v>
      </c>
      <c r="AU523" s="18" t="s">
        <v>88</v>
      </c>
    </row>
    <row r="524" spans="2:65" s="12" customFormat="1" ht="10.199999999999999">
      <c r="B524" s="150"/>
      <c r="D524" s="151" t="s">
        <v>189</v>
      </c>
      <c r="E524" s="152" t="s">
        <v>32</v>
      </c>
      <c r="F524" s="153" t="s">
        <v>190</v>
      </c>
      <c r="H524" s="152" t="s">
        <v>32</v>
      </c>
      <c r="I524" s="154"/>
      <c r="L524" s="150"/>
      <c r="M524" s="155"/>
      <c r="T524" s="156"/>
      <c r="AT524" s="152" t="s">
        <v>189</v>
      </c>
      <c r="AU524" s="152" t="s">
        <v>88</v>
      </c>
      <c r="AV524" s="12" t="s">
        <v>86</v>
      </c>
      <c r="AW524" s="12" t="s">
        <v>41</v>
      </c>
      <c r="AX524" s="12" t="s">
        <v>79</v>
      </c>
      <c r="AY524" s="152" t="s">
        <v>178</v>
      </c>
    </row>
    <row r="525" spans="2:65" s="12" customFormat="1" ht="10.199999999999999">
      <c r="B525" s="150"/>
      <c r="D525" s="151" t="s">
        <v>189</v>
      </c>
      <c r="E525" s="152" t="s">
        <v>32</v>
      </c>
      <c r="F525" s="153" t="s">
        <v>4774</v>
      </c>
      <c r="H525" s="152" t="s">
        <v>32</v>
      </c>
      <c r="I525" s="154"/>
      <c r="L525" s="150"/>
      <c r="M525" s="155"/>
      <c r="T525" s="156"/>
      <c r="AT525" s="152" t="s">
        <v>189</v>
      </c>
      <c r="AU525" s="152" t="s">
        <v>88</v>
      </c>
      <c r="AV525" s="12" t="s">
        <v>86</v>
      </c>
      <c r="AW525" s="12" t="s">
        <v>41</v>
      </c>
      <c r="AX525" s="12" t="s">
        <v>79</v>
      </c>
      <c r="AY525" s="152" t="s">
        <v>178</v>
      </c>
    </row>
    <row r="526" spans="2:65" s="12" customFormat="1" ht="10.199999999999999">
      <c r="B526" s="150"/>
      <c r="D526" s="151" t="s">
        <v>189</v>
      </c>
      <c r="E526" s="152" t="s">
        <v>32</v>
      </c>
      <c r="F526" s="153" t="s">
        <v>2813</v>
      </c>
      <c r="H526" s="152" t="s">
        <v>32</v>
      </c>
      <c r="I526" s="154"/>
      <c r="L526" s="150"/>
      <c r="M526" s="155"/>
      <c r="T526" s="156"/>
      <c r="AT526" s="152" t="s">
        <v>189</v>
      </c>
      <c r="AU526" s="152" t="s">
        <v>88</v>
      </c>
      <c r="AV526" s="12" t="s">
        <v>86</v>
      </c>
      <c r="AW526" s="12" t="s">
        <v>41</v>
      </c>
      <c r="AX526" s="12" t="s">
        <v>79</v>
      </c>
      <c r="AY526" s="152" t="s">
        <v>178</v>
      </c>
    </row>
    <row r="527" spans="2:65" s="12" customFormat="1" ht="10.199999999999999">
      <c r="B527" s="150"/>
      <c r="D527" s="151" t="s">
        <v>189</v>
      </c>
      <c r="E527" s="152" t="s">
        <v>32</v>
      </c>
      <c r="F527" s="153" t="s">
        <v>4775</v>
      </c>
      <c r="H527" s="152" t="s">
        <v>32</v>
      </c>
      <c r="I527" s="154"/>
      <c r="L527" s="150"/>
      <c r="M527" s="155"/>
      <c r="T527" s="156"/>
      <c r="AT527" s="152" t="s">
        <v>189</v>
      </c>
      <c r="AU527" s="152" t="s">
        <v>88</v>
      </c>
      <c r="AV527" s="12" t="s">
        <v>86</v>
      </c>
      <c r="AW527" s="12" t="s">
        <v>41</v>
      </c>
      <c r="AX527" s="12" t="s">
        <v>79</v>
      </c>
      <c r="AY527" s="152" t="s">
        <v>178</v>
      </c>
    </row>
    <row r="528" spans="2:65" s="12" customFormat="1" ht="10.199999999999999">
      <c r="B528" s="150"/>
      <c r="D528" s="151" t="s">
        <v>189</v>
      </c>
      <c r="E528" s="152" t="s">
        <v>32</v>
      </c>
      <c r="F528" s="153" t="s">
        <v>4851</v>
      </c>
      <c r="H528" s="152" t="s">
        <v>32</v>
      </c>
      <c r="I528" s="154"/>
      <c r="L528" s="150"/>
      <c r="M528" s="155"/>
      <c r="T528" s="156"/>
      <c r="AT528" s="152" t="s">
        <v>189</v>
      </c>
      <c r="AU528" s="152" t="s">
        <v>88</v>
      </c>
      <c r="AV528" s="12" t="s">
        <v>86</v>
      </c>
      <c r="AW528" s="12" t="s">
        <v>41</v>
      </c>
      <c r="AX528" s="12" t="s">
        <v>79</v>
      </c>
      <c r="AY528" s="152" t="s">
        <v>178</v>
      </c>
    </row>
    <row r="529" spans="2:65" s="12" customFormat="1" ht="10.199999999999999">
      <c r="B529" s="150"/>
      <c r="D529" s="151" t="s">
        <v>189</v>
      </c>
      <c r="E529" s="152" t="s">
        <v>32</v>
      </c>
      <c r="F529" s="153" t="s">
        <v>4967</v>
      </c>
      <c r="H529" s="152" t="s">
        <v>32</v>
      </c>
      <c r="I529" s="154"/>
      <c r="L529" s="150"/>
      <c r="M529" s="155"/>
      <c r="T529" s="156"/>
      <c r="AT529" s="152" t="s">
        <v>189</v>
      </c>
      <c r="AU529" s="152" t="s">
        <v>88</v>
      </c>
      <c r="AV529" s="12" t="s">
        <v>86</v>
      </c>
      <c r="AW529" s="12" t="s">
        <v>41</v>
      </c>
      <c r="AX529" s="12" t="s">
        <v>79</v>
      </c>
      <c r="AY529" s="152" t="s">
        <v>178</v>
      </c>
    </row>
    <row r="530" spans="2:65" s="13" customFormat="1" ht="10.199999999999999">
      <c r="B530" s="157"/>
      <c r="D530" s="151" t="s">
        <v>189</v>
      </c>
      <c r="E530" s="158" t="s">
        <v>32</v>
      </c>
      <c r="F530" s="159" t="s">
        <v>4968</v>
      </c>
      <c r="H530" s="160">
        <v>67.099999999999994</v>
      </c>
      <c r="I530" s="161"/>
      <c r="L530" s="157"/>
      <c r="M530" s="162"/>
      <c r="T530" s="163"/>
      <c r="AT530" s="158" t="s">
        <v>189</v>
      </c>
      <c r="AU530" s="158" t="s">
        <v>88</v>
      </c>
      <c r="AV530" s="13" t="s">
        <v>88</v>
      </c>
      <c r="AW530" s="13" t="s">
        <v>41</v>
      </c>
      <c r="AX530" s="13" t="s">
        <v>79</v>
      </c>
      <c r="AY530" s="158" t="s">
        <v>178</v>
      </c>
    </row>
    <row r="531" spans="2:65" s="14" customFormat="1" ht="10.199999999999999">
      <c r="B531" s="164"/>
      <c r="D531" s="151" t="s">
        <v>189</v>
      </c>
      <c r="E531" s="165" t="s">
        <v>32</v>
      </c>
      <c r="F531" s="166" t="s">
        <v>192</v>
      </c>
      <c r="H531" s="167">
        <v>67.099999999999994</v>
      </c>
      <c r="I531" s="168"/>
      <c r="L531" s="164"/>
      <c r="M531" s="169"/>
      <c r="T531" s="170"/>
      <c r="AT531" s="165" t="s">
        <v>189</v>
      </c>
      <c r="AU531" s="165" t="s">
        <v>88</v>
      </c>
      <c r="AV531" s="14" t="s">
        <v>185</v>
      </c>
      <c r="AW531" s="14" t="s">
        <v>41</v>
      </c>
      <c r="AX531" s="14" t="s">
        <v>86</v>
      </c>
      <c r="AY531" s="165" t="s">
        <v>178</v>
      </c>
    </row>
    <row r="532" spans="2:65" s="1" customFormat="1" ht="16.5" customHeight="1">
      <c r="B532" s="34"/>
      <c r="C532" s="171" t="s">
        <v>555</v>
      </c>
      <c r="D532" s="171" t="s">
        <v>398</v>
      </c>
      <c r="E532" s="172" t="s">
        <v>448</v>
      </c>
      <c r="F532" s="173" t="s">
        <v>449</v>
      </c>
      <c r="G532" s="174" t="s">
        <v>401</v>
      </c>
      <c r="H532" s="175">
        <v>134.19999999999999</v>
      </c>
      <c r="I532" s="176"/>
      <c r="J532" s="177">
        <f>ROUND(I532*H532,2)</f>
        <v>0</v>
      </c>
      <c r="K532" s="173" t="s">
        <v>184</v>
      </c>
      <c r="L532" s="178"/>
      <c r="M532" s="179" t="s">
        <v>32</v>
      </c>
      <c r="N532" s="180" t="s">
        <v>50</v>
      </c>
      <c r="P532" s="142">
        <f>O532*H532</f>
        <v>0</v>
      </c>
      <c r="Q532" s="142">
        <v>0</v>
      </c>
      <c r="R532" s="142">
        <f>Q532*H532</f>
        <v>0</v>
      </c>
      <c r="S532" s="142">
        <v>0</v>
      </c>
      <c r="T532" s="143">
        <f>S532*H532</f>
        <v>0</v>
      </c>
      <c r="AR532" s="144" t="s">
        <v>241</v>
      </c>
      <c r="AT532" s="144" t="s">
        <v>398</v>
      </c>
      <c r="AU532" s="144" t="s">
        <v>88</v>
      </c>
      <c r="AY532" s="18" t="s">
        <v>178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8" t="s">
        <v>86</v>
      </c>
      <c r="BK532" s="145">
        <f>ROUND(I532*H532,2)</f>
        <v>0</v>
      </c>
      <c r="BL532" s="18" t="s">
        <v>185</v>
      </c>
      <c r="BM532" s="144" t="s">
        <v>4969</v>
      </c>
    </row>
    <row r="533" spans="2:65" s="13" customFormat="1" ht="10.199999999999999">
      <c r="B533" s="157"/>
      <c r="D533" s="151" t="s">
        <v>189</v>
      </c>
      <c r="F533" s="159" t="s">
        <v>4970</v>
      </c>
      <c r="H533" s="160">
        <v>134.19999999999999</v>
      </c>
      <c r="I533" s="161"/>
      <c r="L533" s="157"/>
      <c r="M533" s="162"/>
      <c r="T533" s="163"/>
      <c r="AT533" s="158" t="s">
        <v>189</v>
      </c>
      <c r="AU533" s="158" t="s">
        <v>88</v>
      </c>
      <c r="AV533" s="13" t="s">
        <v>88</v>
      </c>
      <c r="AW533" s="13" t="s">
        <v>4</v>
      </c>
      <c r="AX533" s="13" t="s">
        <v>86</v>
      </c>
      <c r="AY533" s="158" t="s">
        <v>178</v>
      </c>
    </row>
    <row r="534" spans="2:65" s="11" customFormat="1" ht="22.8" customHeight="1">
      <c r="B534" s="121"/>
      <c r="D534" s="122" t="s">
        <v>78</v>
      </c>
      <c r="E534" s="131" t="s">
        <v>185</v>
      </c>
      <c r="F534" s="131" t="s">
        <v>466</v>
      </c>
      <c r="I534" s="124"/>
      <c r="J534" s="132">
        <f>BK534</f>
        <v>0</v>
      </c>
      <c r="L534" s="121"/>
      <c r="M534" s="126"/>
      <c r="P534" s="127">
        <f>SUM(P535:P589)</f>
        <v>0</v>
      </c>
      <c r="R534" s="127">
        <f>SUM(R535:R589)</f>
        <v>0.36847599999999997</v>
      </c>
      <c r="T534" s="128">
        <f>SUM(T535:T589)</f>
        <v>0</v>
      </c>
      <c r="AR534" s="122" t="s">
        <v>86</v>
      </c>
      <c r="AT534" s="129" t="s">
        <v>78</v>
      </c>
      <c r="AU534" s="129" t="s">
        <v>86</v>
      </c>
      <c r="AY534" s="122" t="s">
        <v>178</v>
      </c>
      <c r="BK534" s="130">
        <f>SUM(BK535:BK589)</f>
        <v>0</v>
      </c>
    </row>
    <row r="535" spans="2:65" s="1" customFormat="1" ht="33" customHeight="1">
      <c r="B535" s="34"/>
      <c r="C535" s="133" t="s">
        <v>563</v>
      </c>
      <c r="D535" s="133" t="s">
        <v>180</v>
      </c>
      <c r="E535" s="134" t="s">
        <v>468</v>
      </c>
      <c r="F535" s="135" t="s">
        <v>469</v>
      </c>
      <c r="G535" s="136" t="s">
        <v>277</v>
      </c>
      <c r="H535" s="137">
        <v>17.344999999999999</v>
      </c>
      <c r="I535" s="138"/>
      <c r="J535" s="139">
        <f>ROUND(I535*H535,2)</f>
        <v>0</v>
      </c>
      <c r="K535" s="135" t="s">
        <v>184</v>
      </c>
      <c r="L535" s="34"/>
      <c r="M535" s="140" t="s">
        <v>32</v>
      </c>
      <c r="N535" s="141" t="s">
        <v>50</v>
      </c>
      <c r="P535" s="142">
        <f>O535*H535</f>
        <v>0</v>
      </c>
      <c r="Q535" s="142">
        <v>0</v>
      </c>
      <c r="R535" s="142">
        <f>Q535*H535</f>
        <v>0</v>
      </c>
      <c r="S535" s="142">
        <v>0</v>
      </c>
      <c r="T535" s="143">
        <f>S535*H535</f>
        <v>0</v>
      </c>
      <c r="AR535" s="144" t="s">
        <v>185</v>
      </c>
      <c r="AT535" s="144" t="s">
        <v>180</v>
      </c>
      <c r="AU535" s="144" t="s">
        <v>88</v>
      </c>
      <c r="AY535" s="18" t="s">
        <v>178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86</v>
      </c>
      <c r="BK535" s="145">
        <f>ROUND(I535*H535,2)</f>
        <v>0</v>
      </c>
      <c r="BL535" s="18" t="s">
        <v>185</v>
      </c>
      <c r="BM535" s="144" t="s">
        <v>4971</v>
      </c>
    </row>
    <row r="536" spans="2:65" s="1" customFormat="1" ht="10.199999999999999">
      <c r="B536" s="34"/>
      <c r="D536" s="146" t="s">
        <v>187</v>
      </c>
      <c r="F536" s="147" t="s">
        <v>471</v>
      </c>
      <c r="I536" s="148"/>
      <c r="L536" s="34"/>
      <c r="M536" s="149"/>
      <c r="T536" s="55"/>
      <c r="AT536" s="18" t="s">
        <v>187</v>
      </c>
      <c r="AU536" s="18" t="s">
        <v>88</v>
      </c>
    </row>
    <row r="537" spans="2:65" s="12" customFormat="1" ht="10.199999999999999">
      <c r="B537" s="150"/>
      <c r="D537" s="151" t="s">
        <v>189</v>
      </c>
      <c r="E537" s="152" t="s">
        <v>32</v>
      </c>
      <c r="F537" s="153" t="s">
        <v>190</v>
      </c>
      <c r="H537" s="152" t="s">
        <v>32</v>
      </c>
      <c r="I537" s="154"/>
      <c r="L537" s="150"/>
      <c r="M537" s="155"/>
      <c r="T537" s="156"/>
      <c r="AT537" s="152" t="s">
        <v>189</v>
      </c>
      <c r="AU537" s="152" t="s">
        <v>88</v>
      </c>
      <c r="AV537" s="12" t="s">
        <v>86</v>
      </c>
      <c r="AW537" s="12" t="s">
        <v>41</v>
      </c>
      <c r="AX537" s="12" t="s">
        <v>79</v>
      </c>
      <c r="AY537" s="152" t="s">
        <v>178</v>
      </c>
    </row>
    <row r="538" spans="2:65" s="12" customFormat="1" ht="10.199999999999999">
      <c r="B538" s="150"/>
      <c r="D538" s="151" t="s">
        <v>189</v>
      </c>
      <c r="E538" s="152" t="s">
        <v>32</v>
      </c>
      <c r="F538" s="153" t="s">
        <v>4775</v>
      </c>
      <c r="H538" s="152" t="s">
        <v>32</v>
      </c>
      <c r="I538" s="154"/>
      <c r="L538" s="150"/>
      <c r="M538" s="155"/>
      <c r="T538" s="156"/>
      <c r="AT538" s="152" t="s">
        <v>189</v>
      </c>
      <c r="AU538" s="152" t="s">
        <v>88</v>
      </c>
      <c r="AV538" s="12" t="s">
        <v>86</v>
      </c>
      <c r="AW538" s="12" t="s">
        <v>41</v>
      </c>
      <c r="AX538" s="12" t="s">
        <v>79</v>
      </c>
      <c r="AY538" s="152" t="s">
        <v>178</v>
      </c>
    </row>
    <row r="539" spans="2:65" s="12" customFormat="1" ht="20.399999999999999">
      <c r="B539" s="150"/>
      <c r="D539" s="151" t="s">
        <v>189</v>
      </c>
      <c r="E539" s="152" t="s">
        <v>32</v>
      </c>
      <c r="F539" s="153" t="s">
        <v>4972</v>
      </c>
      <c r="H539" s="152" t="s">
        <v>32</v>
      </c>
      <c r="I539" s="154"/>
      <c r="L539" s="150"/>
      <c r="M539" s="155"/>
      <c r="T539" s="156"/>
      <c r="AT539" s="152" t="s">
        <v>189</v>
      </c>
      <c r="AU539" s="152" t="s">
        <v>88</v>
      </c>
      <c r="AV539" s="12" t="s">
        <v>86</v>
      </c>
      <c r="AW539" s="12" t="s">
        <v>41</v>
      </c>
      <c r="AX539" s="12" t="s">
        <v>79</v>
      </c>
      <c r="AY539" s="152" t="s">
        <v>178</v>
      </c>
    </row>
    <row r="540" spans="2:65" s="13" customFormat="1" ht="10.199999999999999">
      <c r="B540" s="157"/>
      <c r="D540" s="151" t="s">
        <v>189</v>
      </c>
      <c r="E540" s="158" t="s">
        <v>32</v>
      </c>
      <c r="F540" s="159" t="s">
        <v>4973</v>
      </c>
      <c r="H540" s="160">
        <v>0.56999999999999995</v>
      </c>
      <c r="I540" s="161"/>
      <c r="L540" s="157"/>
      <c r="M540" s="162"/>
      <c r="T540" s="163"/>
      <c r="AT540" s="158" t="s">
        <v>189</v>
      </c>
      <c r="AU540" s="158" t="s">
        <v>88</v>
      </c>
      <c r="AV540" s="13" t="s">
        <v>88</v>
      </c>
      <c r="AW540" s="13" t="s">
        <v>41</v>
      </c>
      <c r="AX540" s="13" t="s">
        <v>79</v>
      </c>
      <c r="AY540" s="158" t="s">
        <v>178</v>
      </c>
    </row>
    <row r="541" spans="2:65" s="15" customFormat="1" ht="10.199999999999999">
      <c r="B541" s="181"/>
      <c r="D541" s="151" t="s">
        <v>189</v>
      </c>
      <c r="E541" s="182" t="s">
        <v>32</v>
      </c>
      <c r="F541" s="183" t="s">
        <v>4974</v>
      </c>
      <c r="H541" s="184">
        <v>0.56999999999999995</v>
      </c>
      <c r="I541" s="185"/>
      <c r="L541" s="181"/>
      <c r="M541" s="186"/>
      <c r="T541" s="187"/>
      <c r="AT541" s="182" t="s">
        <v>189</v>
      </c>
      <c r="AU541" s="182" t="s">
        <v>88</v>
      </c>
      <c r="AV541" s="15" t="s">
        <v>199</v>
      </c>
      <c r="AW541" s="15" t="s">
        <v>41</v>
      </c>
      <c r="AX541" s="15" t="s">
        <v>79</v>
      </c>
      <c r="AY541" s="182" t="s">
        <v>178</v>
      </c>
    </row>
    <row r="542" spans="2:65" s="12" customFormat="1" ht="10.199999999999999">
      <c r="B542" s="150"/>
      <c r="D542" s="151" t="s">
        <v>189</v>
      </c>
      <c r="E542" s="152" t="s">
        <v>32</v>
      </c>
      <c r="F542" s="153" t="s">
        <v>4851</v>
      </c>
      <c r="H542" s="152" t="s">
        <v>32</v>
      </c>
      <c r="I542" s="154"/>
      <c r="L542" s="150"/>
      <c r="M542" s="155"/>
      <c r="T542" s="156"/>
      <c r="AT542" s="152" t="s">
        <v>189</v>
      </c>
      <c r="AU542" s="152" t="s">
        <v>88</v>
      </c>
      <c r="AV542" s="12" t="s">
        <v>86</v>
      </c>
      <c r="AW542" s="12" t="s">
        <v>41</v>
      </c>
      <c r="AX542" s="12" t="s">
        <v>79</v>
      </c>
      <c r="AY542" s="152" t="s">
        <v>178</v>
      </c>
    </row>
    <row r="543" spans="2:65" s="12" customFormat="1" ht="10.199999999999999">
      <c r="B543" s="150"/>
      <c r="D543" s="151" t="s">
        <v>189</v>
      </c>
      <c r="E543" s="152" t="s">
        <v>32</v>
      </c>
      <c r="F543" s="153" t="s">
        <v>4967</v>
      </c>
      <c r="H543" s="152" t="s">
        <v>32</v>
      </c>
      <c r="I543" s="154"/>
      <c r="L543" s="150"/>
      <c r="M543" s="155"/>
      <c r="T543" s="156"/>
      <c r="AT543" s="152" t="s">
        <v>189</v>
      </c>
      <c r="AU543" s="152" t="s">
        <v>88</v>
      </c>
      <c r="AV543" s="12" t="s">
        <v>86</v>
      </c>
      <c r="AW543" s="12" t="s">
        <v>41</v>
      </c>
      <c r="AX543" s="12" t="s">
        <v>79</v>
      </c>
      <c r="AY543" s="152" t="s">
        <v>178</v>
      </c>
    </row>
    <row r="544" spans="2:65" s="13" customFormat="1" ht="10.199999999999999">
      <c r="B544" s="157"/>
      <c r="D544" s="151" t="s">
        <v>189</v>
      </c>
      <c r="E544" s="158" t="s">
        <v>32</v>
      </c>
      <c r="F544" s="159" t="s">
        <v>4975</v>
      </c>
      <c r="H544" s="160">
        <v>16.774999999999999</v>
      </c>
      <c r="I544" s="161"/>
      <c r="L544" s="157"/>
      <c r="M544" s="162"/>
      <c r="T544" s="163"/>
      <c r="AT544" s="158" t="s">
        <v>189</v>
      </c>
      <c r="AU544" s="158" t="s">
        <v>88</v>
      </c>
      <c r="AV544" s="13" t="s">
        <v>88</v>
      </c>
      <c r="AW544" s="13" t="s">
        <v>41</v>
      </c>
      <c r="AX544" s="13" t="s">
        <v>79</v>
      </c>
      <c r="AY544" s="158" t="s">
        <v>178</v>
      </c>
    </row>
    <row r="545" spans="2:65" s="15" customFormat="1" ht="10.199999999999999">
      <c r="B545" s="181"/>
      <c r="D545" s="151" t="s">
        <v>189</v>
      </c>
      <c r="E545" s="182" t="s">
        <v>32</v>
      </c>
      <c r="F545" s="183" t="s">
        <v>4976</v>
      </c>
      <c r="H545" s="184">
        <v>16.774999999999999</v>
      </c>
      <c r="I545" s="185"/>
      <c r="L545" s="181"/>
      <c r="M545" s="186"/>
      <c r="T545" s="187"/>
      <c r="AT545" s="182" t="s">
        <v>189</v>
      </c>
      <c r="AU545" s="182" t="s">
        <v>88</v>
      </c>
      <c r="AV545" s="15" t="s">
        <v>199</v>
      </c>
      <c r="AW545" s="15" t="s">
        <v>41</v>
      </c>
      <c r="AX545" s="15" t="s">
        <v>79</v>
      </c>
      <c r="AY545" s="182" t="s">
        <v>178</v>
      </c>
    </row>
    <row r="546" spans="2:65" s="14" customFormat="1" ht="10.199999999999999">
      <c r="B546" s="164"/>
      <c r="D546" s="151" t="s">
        <v>189</v>
      </c>
      <c r="E546" s="165" t="s">
        <v>32</v>
      </c>
      <c r="F546" s="166" t="s">
        <v>192</v>
      </c>
      <c r="H546" s="167">
        <v>17.344999999999999</v>
      </c>
      <c r="I546" s="168"/>
      <c r="L546" s="164"/>
      <c r="M546" s="169"/>
      <c r="T546" s="170"/>
      <c r="AT546" s="165" t="s">
        <v>189</v>
      </c>
      <c r="AU546" s="165" t="s">
        <v>88</v>
      </c>
      <c r="AV546" s="14" t="s">
        <v>185</v>
      </c>
      <c r="AW546" s="14" t="s">
        <v>41</v>
      </c>
      <c r="AX546" s="14" t="s">
        <v>86</v>
      </c>
      <c r="AY546" s="165" t="s">
        <v>178</v>
      </c>
    </row>
    <row r="547" spans="2:65" s="1" customFormat="1" ht="24.15" customHeight="1">
      <c r="B547" s="34"/>
      <c r="C547" s="133" t="s">
        <v>570</v>
      </c>
      <c r="D547" s="133" t="s">
        <v>180</v>
      </c>
      <c r="E547" s="134" t="s">
        <v>1480</v>
      </c>
      <c r="F547" s="135" t="s">
        <v>1481</v>
      </c>
      <c r="G547" s="136" t="s">
        <v>219</v>
      </c>
      <c r="H547" s="137">
        <v>1</v>
      </c>
      <c r="I547" s="138"/>
      <c r="J547" s="139">
        <f>ROUND(I547*H547,2)</f>
        <v>0</v>
      </c>
      <c r="K547" s="135" t="s">
        <v>184</v>
      </c>
      <c r="L547" s="34"/>
      <c r="M547" s="140" t="s">
        <v>32</v>
      </c>
      <c r="N547" s="141" t="s">
        <v>50</v>
      </c>
      <c r="P547" s="142">
        <f>O547*H547</f>
        <v>0</v>
      </c>
      <c r="Q547" s="142">
        <v>0.22394</v>
      </c>
      <c r="R547" s="142">
        <f>Q547*H547</f>
        <v>0.22394</v>
      </c>
      <c r="S547" s="142">
        <v>0</v>
      </c>
      <c r="T547" s="143">
        <f>S547*H547</f>
        <v>0</v>
      </c>
      <c r="AR547" s="144" t="s">
        <v>185</v>
      </c>
      <c r="AT547" s="144" t="s">
        <v>180</v>
      </c>
      <c r="AU547" s="144" t="s">
        <v>88</v>
      </c>
      <c r="AY547" s="18" t="s">
        <v>178</v>
      </c>
      <c r="BE547" s="145">
        <f>IF(N547="základní",J547,0)</f>
        <v>0</v>
      </c>
      <c r="BF547" s="145">
        <f>IF(N547="snížená",J547,0)</f>
        <v>0</v>
      </c>
      <c r="BG547" s="145">
        <f>IF(N547="zákl. přenesená",J547,0)</f>
        <v>0</v>
      </c>
      <c r="BH547" s="145">
        <f>IF(N547="sníž. přenesená",J547,0)</f>
        <v>0</v>
      </c>
      <c r="BI547" s="145">
        <f>IF(N547="nulová",J547,0)</f>
        <v>0</v>
      </c>
      <c r="BJ547" s="18" t="s">
        <v>86</v>
      </c>
      <c r="BK547" s="145">
        <f>ROUND(I547*H547,2)</f>
        <v>0</v>
      </c>
      <c r="BL547" s="18" t="s">
        <v>185</v>
      </c>
      <c r="BM547" s="144" t="s">
        <v>4977</v>
      </c>
    </row>
    <row r="548" spans="2:65" s="1" customFormat="1" ht="10.199999999999999">
      <c r="B548" s="34"/>
      <c r="D548" s="146" t="s">
        <v>187</v>
      </c>
      <c r="F548" s="147" t="s">
        <v>1483</v>
      </c>
      <c r="I548" s="148"/>
      <c r="L548" s="34"/>
      <c r="M548" s="149"/>
      <c r="T548" s="55"/>
      <c r="AT548" s="18" t="s">
        <v>187</v>
      </c>
      <c r="AU548" s="18" t="s">
        <v>88</v>
      </c>
    </row>
    <row r="549" spans="2:65" s="12" customFormat="1" ht="10.199999999999999">
      <c r="B549" s="150"/>
      <c r="D549" s="151" t="s">
        <v>189</v>
      </c>
      <c r="E549" s="152" t="s">
        <v>32</v>
      </c>
      <c r="F549" s="153" t="s">
        <v>190</v>
      </c>
      <c r="H549" s="152" t="s">
        <v>32</v>
      </c>
      <c r="I549" s="154"/>
      <c r="L549" s="150"/>
      <c r="M549" s="155"/>
      <c r="T549" s="156"/>
      <c r="AT549" s="152" t="s">
        <v>189</v>
      </c>
      <c r="AU549" s="152" t="s">
        <v>88</v>
      </c>
      <c r="AV549" s="12" t="s">
        <v>86</v>
      </c>
      <c r="AW549" s="12" t="s">
        <v>41</v>
      </c>
      <c r="AX549" s="12" t="s">
        <v>79</v>
      </c>
      <c r="AY549" s="152" t="s">
        <v>178</v>
      </c>
    </row>
    <row r="550" spans="2:65" s="12" customFormat="1" ht="10.199999999999999">
      <c r="B550" s="150"/>
      <c r="D550" s="151" t="s">
        <v>189</v>
      </c>
      <c r="E550" s="152" t="s">
        <v>32</v>
      </c>
      <c r="F550" s="153" t="s">
        <v>4775</v>
      </c>
      <c r="H550" s="152" t="s">
        <v>32</v>
      </c>
      <c r="I550" s="154"/>
      <c r="L550" s="150"/>
      <c r="M550" s="155"/>
      <c r="T550" s="156"/>
      <c r="AT550" s="152" t="s">
        <v>189</v>
      </c>
      <c r="AU550" s="152" t="s">
        <v>88</v>
      </c>
      <c r="AV550" s="12" t="s">
        <v>86</v>
      </c>
      <c r="AW550" s="12" t="s">
        <v>41</v>
      </c>
      <c r="AX550" s="12" t="s">
        <v>79</v>
      </c>
      <c r="AY550" s="152" t="s">
        <v>178</v>
      </c>
    </row>
    <row r="551" spans="2:65" s="12" customFormat="1" ht="20.399999999999999">
      <c r="B551" s="150"/>
      <c r="D551" s="151" t="s">
        <v>189</v>
      </c>
      <c r="E551" s="152" t="s">
        <v>32</v>
      </c>
      <c r="F551" s="153" t="s">
        <v>4972</v>
      </c>
      <c r="H551" s="152" t="s">
        <v>32</v>
      </c>
      <c r="I551" s="154"/>
      <c r="L551" s="150"/>
      <c r="M551" s="155"/>
      <c r="T551" s="156"/>
      <c r="AT551" s="152" t="s">
        <v>189</v>
      </c>
      <c r="AU551" s="152" t="s">
        <v>88</v>
      </c>
      <c r="AV551" s="12" t="s">
        <v>86</v>
      </c>
      <c r="AW551" s="12" t="s">
        <v>41</v>
      </c>
      <c r="AX551" s="12" t="s">
        <v>79</v>
      </c>
      <c r="AY551" s="152" t="s">
        <v>178</v>
      </c>
    </row>
    <row r="552" spans="2:65" s="13" customFormat="1" ht="10.199999999999999">
      <c r="B552" s="157"/>
      <c r="D552" s="151" t="s">
        <v>189</v>
      </c>
      <c r="E552" s="158" t="s">
        <v>32</v>
      </c>
      <c r="F552" s="159" t="s">
        <v>4978</v>
      </c>
      <c r="H552" s="160">
        <v>1</v>
      </c>
      <c r="I552" s="161"/>
      <c r="L552" s="157"/>
      <c r="M552" s="162"/>
      <c r="T552" s="163"/>
      <c r="AT552" s="158" t="s">
        <v>189</v>
      </c>
      <c r="AU552" s="158" t="s">
        <v>88</v>
      </c>
      <c r="AV552" s="13" t="s">
        <v>88</v>
      </c>
      <c r="AW552" s="13" t="s">
        <v>41</v>
      </c>
      <c r="AX552" s="13" t="s">
        <v>79</v>
      </c>
      <c r="AY552" s="158" t="s">
        <v>178</v>
      </c>
    </row>
    <row r="553" spans="2:65" s="14" customFormat="1" ht="10.199999999999999">
      <c r="B553" s="164"/>
      <c r="D553" s="151" t="s">
        <v>189</v>
      </c>
      <c r="E553" s="165" t="s">
        <v>32</v>
      </c>
      <c r="F553" s="166" t="s">
        <v>192</v>
      </c>
      <c r="H553" s="167">
        <v>1</v>
      </c>
      <c r="I553" s="168"/>
      <c r="L553" s="164"/>
      <c r="M553" s="169"/>
      <c r="T553" s="170"/>
      <c r="AT553" s="165" t="s">
        <v>189</v>
      </c>
      <c r="AU553" s="165" t="s">
        <v>88</v>
      </c>
      <c r="AV553" s="14" t="s">
        <v>185</v>
      </c>
      <c r="AW553" s="14" t="s">
        <v>41</v>
      </c>
      <c r="AX553" s="14" t="s">
        <v>86</v>
      </c>
      <c r="AY553" s="165" t="s">
        <v>178</v>
      </c>
    </row>
    <row r="554" spans="2:65" s="1" customFormat="1" ht="24.15" customHeight="1">
      <c r="B554" s="34"/>
      <c r="C554" s="171" t="s">
        <v>576</v>
      </c>
      <c r="D554" s="171" t="s">
        <v>398</v>
      </c>
      <c r="E554" s="172" t="s">
        <v>2388</v>
      </c>
      <c r="F554" s="173" t="s">
        <v>2389</v>
      </c>
      <c r="G554" s="174" t="s">
        <v>219</v>
      </c>
      <c r="H554" s="175">
        <v>1.02</v>
      </c>
      <c r="I554" s="176"/>
      <c r="J554" s="177">
        <f>ROUND(I554*H554,2)</f>
        <v>0</v>
      </c>
      <c r="K554" s="173" t="s">
        <v>184</v>
      </c>
      <c r="L554" s="178"/>
      <c r="M554" s="179" t="s">
        <v>32</v>
      </c>
      <c r="N554" s="180" t="s">
        <v>50</v>
      </c>
      <c r="P554" s="142">
        <f>O554*H554</f>
        <v>0</v>
      </c>
      <c r="Q554" s="142">
        <v>5.0999999999999997E-2</v>
      </c>
      <c r="R554" s="142">
        <f>Q554*H554</f>
        <v>5.2019999999999997E-2</v>
      </c>
      <c r="S554" s="142">
        <v>0</v>
      </c>
      <c r="T554" s="143">
        <f>S554*H554</f>
        <v>0</v>
      </c>
      <c r="AR554" s="144" t="s">
        <v>241</v>
      </c>
      <c r="AT554" s="144" t="s">
        <v>398</v>
      </c>
      <c r="AU554" s="144" t="s">
        <v>88</v>
      </c>
      <c r="AY554" s="18" t="s">
        <v>178</v>
      </c>
      <c r="BE554" s="145">
        <f>IF(N554="základní",J554,0)</f>
        <v>0</v>
      </c>
      <c r="BF554" s="145">
        <f>IF(N554="snížená",J554,0)</f>
        <v>0</v>
      </c>
      <c r="BG554" s="145">
        <f>IF(N554="zákl. přenesená",J554,0)</f>
        <v>0</v>
      </c>
      <c r="BH554" s="145">
        <f>IF(N554="sníž. přenesená",J554,0)</f>
        <v>0</v>
      </c>
      <c r="BI554" s="145">
        <f>IF(N554="nulová",J554,0)</f>
        <v>0</v>
      </c>
      <c r="BJ554" s="18" t="s">
        <v>86</v>
      </c>
      <c r="BK554" s="145">
        <f>ROUND(I554*H554,2)</f>
        <v>0</v>
      </c>
      <c r="BL554" s="18" t="s">
        <v>185</v>
      </c>
      <c r="BM554" s="144" t="s">
        <v>4979</v>
      </c>
    </row>
    <row r="555" spans="2:65" s="13" customFormat="1" ht="10.199999999999999">
      <c r="B555" s="157"/>
      <c r="D555" s="151" t="s">
        <v>189</v>
      </c>
      <c r="F555" s="159" t="s">
        <v>784</v>
      </c>
      <c r="H555" s="160">
        <v>1.02</v>
      </c>
      <c r="I555" s="161"/>
      <c r="L555" s="157"/>
      <c r="M555" s="162"/>
      <c r="T555" s="163"/>
      <c r="AT555" s="158" t="s">
        <v>189</v>
      </c>
      <c r="AU555" s="158" t="s">
        <v>88</v>
      </c>
      <c r="AV555" s="13" t="s">
        <v>88</v>
      </c>
      <c r="AW555" s="13" t="s">
        <v>4</v>
      </c>
      <c r="AX555" s="13" t="s">
        <v>86</v>
      </c>
      <c r="AY555" s="158" t="s">
        <v>178</v>
      </c>
    </row>
    <row r="556" spans="2:65" s="1" customFormat="1" ht="49.05" customHeight="1">
      <c r="B556" s="34"/>
      <c r="C556" s="133" t="s">
        <v>582</v>
      </c>
      <c r="D556" s="133" t="s">
        <v>180</v>
      </c>
      <c r="E556" s="134" t="s">
        <v>481</v>
      </c>
      <c r="F556" s="135" t="s">
        <v>482</v>
      </c>
      <c r="G556" s="136" t="s">
        <v>277</v>
      </c>
      <c r="H556" s="137">
        <v>8.0000000000000002E-3</v>
      </c>
      <c r="I556" s="138"/>
      <c r="J556" s="139">
        <f>ROUND(I556*H556,2)</f>
        <v>0</v>
      </c>
      <c r="K556" s="135" t="s">
        <v>184</v>
      </c>
      <c r="L556" s="34"/>
      <c r="M556" s="140" t="s">
        <v>32</v>
      </c>
      <c r="N556" s="141" t="s">
        <v>50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185</v>
      </c>
      <c r="AT556" s="144" t="s">
        <v>180</v>
      </c>
      <c r="AU556" s="144" t="s">
        <v>88</v>
      </c>
      <c r="AY556" s="18" t="s">
        <v>178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86</v>
      </c>
      <c r="BK556" s="145">
        <f>ROUND(I556*H556,2)</f>
        <v>0</v>
      </c>
      <c r="BL556" s="18" t="s">
        <v>185</v>
      </c>
      <c r="BM556" s="144" t="s">
        <v>4980</v>
      </c>
    </row>
    <row r="557" spans="2:65" s="1" customFormat="1" ht="10.199999999999999">
      <c r="B557" s="34"/>
      <c r="D557" s="146" t="s">
        <v>187</v>
      </c>
      <c r="F557" s="147" t="s">
        <v>484</v>
      </c>
      <c r="I557" s="148"/>
      <c r="L557" s="34"/>
      <c r="M557" s="149"/>
      <c r="T557" s="55"/>
      <c r="AT557" s="18" t="s">
        <v>187</v>
      </c>
      <c r="AU557" s="18" t="s">
        <v>88</v>
      </c>
    </row>
    <row r="558" spans="2:65" s="12" customFormat="1" ht="10.199999999999999">
      <c r="B558" s="150"/>
      <c r="D558" s="151" t="s">
        <v>189</v>
      </c>
      <c r="E558" s="152" t="s">
        <v>32</v>
      </c>
      <c r="F558" s="153" t="s">
        <v>190</v>
      </c>
      <c r="H558" s="152" t="s">
        <v>32</v>
      </c>
      <c r="I558" s="154"/>
      <c r="L558" s="150"/>
      <c r="M558" s="155"/>
      <c r="T558" s="156"/>
      <c r="AT558" s="152" t="s">
        <v>189</v>
      </c>
      <c r="AU558" s="152" t="s">
        <v>88</v>
      </c>
      <c r="AV558" s="12" t="s">
        <v>86</v>
      </c>
      <c r="AW558" s="12" t="s">
        <v>41</v>
      </c>
      <c r="AX558" s="12" t="s">
        <v>79</v>
      </c>
      <c r="AY558" s="152" t="s">
        <v>178</v>
      </c>
    </row>
    <row r="559" spans="2:65" s="12" customFormat="1" ht="10.199999999999999">
      <c r="B559" s="150"/>
      <c r="D559" s="151" t="s">
        <v>189</v>
      </c>
      <c r="E559" s="152" t="s">
        <v>32</v>
      </c>
      <c r="F559" s="153" t="s">
        <v>4775</v>
      </c>
      <c r="H559" s="152" t="s">
        <v>32</v>
      </c>
      <c r="I559" s="154"/>
      <c r="L559" s="150"/>
      <c r="M559" s="155"/>
      <c r="T559" s="156"/>
      <c r="AT559" s="152" t="s">
        <v>189</v>
      </c>
      <c r="AU559" s="152" t="s">
        <v>88</v>
      </c>
      <c r="AV559" s="12" t="s">
        <v>86</v>
      </c>
      <c r="AW559" s="12" t="s">
        <v>41</v>
      </c>
      <c r="AX559" s="12" t="s">
        <v>79</v>
      </c>
      <c r="AY559" s="152" t="s">
        <v>178</v>
      </c>
    </row>
    <row r="560" spans="2:65" s="12" customFormat="1" ht="30.6">
      <c r="B560" s="150"/>
      <c r="D560" s="151" t="s">
        <v>189</v>
      </c>
      <c r="E560" s="152" t="s">
        <v>32</v>
      </c>
      <c r="F560" s="153" t="s">
        <v>4981</v>
      </c>
      <c r="H560" s="152" t="s">
        <v>32</v>
      </c>
      <c r="I560" s="154"/>
      <c r="L560" s="150"/>
      <c r="M560" s="155"/>
      <c r="T560" s="156"/>
      <c r="AT560" s="152" t="s">
        <v>189</v>
      </c>
      <c r="AU560" s="152" t="s">
        <v>88</v>
      </c>
      <c r="AV560" s="12" t="s">
        <v>86</v>
      </c>
      <c r="AW560" s="12" t="s">
        <v>41</v>
      </c>
      <c r="AX560" s="12" t="s">
        <v>79</v>
      </c>
      <c r="AY560" s="152" t="s">
        <v>178</v>
      </c>
    </row>
    <row r="561" spans="2:65" s="13" customFormat="1" ht="10.199999999999999">
      <c r="B561" s="157"/>
      <c r="D561" s="151" t="s">
        <v>189</v>
      </c>
      <c r="E561" s="158" t="s">
        <v>32</v>
      </c>
      <c r="F561" s="159" t="s">
        <v>4982</v>
      </c>
      <c r="H561" s="160">
        <v>4.0000000000000001E-3</v>
      </c>
      <c r="I561" s="161"/>
      <c r="L561" s="157"/>
      <c r="M561" s="162"/>
      <c r="T561" s="163"/>
      <c r="AT561" s="158" t="s">
        <v>189</v>
      </c>
      <c r="AU561" s="158" t="s">
        <v>88</v>
      </c>
      <c r="AV561" s="13" t="s">
        <v>88</v>
      </c>
      <c r="AW561" s="13" t="s">
        <v>41</v>
      </c>
      <c r="AX561" s="13" t="s">
        <v>79</v>
      </c>
      <c r="AY561" s="158" t="s">
        <v>178</v>
      </c>
    </row>
    <row r="562" spans="2:65" s="13" customFormat="1" ht="10.199999999999999">
      <c r="B562" s="157"/>
      <c r="D562" s="151" t="s">
        <v>189</v>
      </c>
      <c r="E562" s="158" t="s">
        <v>32</v>
      </c>
      <c r="F562" s="159" t="s">
        <v>4983</v>
      </c>
      <c r="H562" s="160">
        <v>4.0000000000000001E-3</v>
      </c>
      <c r="I562" s="161"/>
      <c r="L562" s="157"/>
      <c r="M562" s="162"/>
      <c r="T562" s="163"/>
      <c r="AT562" s="158" t="s">
        <v>189</v>
      </c>
      <c r="AU562" s="158" t="s">
        <v>88</v>
      </c>
      <c r="AV562" s="13" t="s">
        <v>88</v>
      </c>
      <c r="AW562" s="13" t="s">
        <v>41</v>
      </c>
      <c r="AX562" s="13" t="s">
        <v>79</v>
      </c>
      <c r="AY562" s="158" t="s">
        <v>178</v>
      </c>
    </row>
    <row r="563" spans="2:65" s="14" customFormat="1" ht="10.199999999999999">
      <c r="B563" s="164"/>
      <c r="D563" s="151" t="s">
        <v>189</v>
      </c>
      <c r="E563" s="165" t="s">
        <v>32</v>
      </c>
      <c r="F563" s="166" t="s">
        <v>192</v>
      </c>
      <c r="H563" s="167">
        <v>8.0000000000000002E-3</v>
      </c>
      <c r="I563" s="168"/>
      <c r="L563" s="164"/>
      <c r="M563" s="169"/>
      <c r="T563" s="170"/>
      <c r="AT563" s="165" t="s">
        <v>189</v>
      </c>
      <c r="AU563" s="165" t="s">
        <v>88</v>
      </c>
      <c r="AV563" s="14" t="s">
        <v>185</v>
      </c>
      <c r="AW563" s="14" t="s">
        <v>41</v>
      </c>
      <c r="AX563" s="14" t="s">
        <v>86</v>
      </c>
      <c r="AY563" s="165" t="s">
        <v>178</v>
      </c>
    </row>
    <row r="564" spans="2:65" s="1" customFormat="1" ht="44.25" customHeight="1">
      <c r="B564" s="34"/>
      <c r="C564" s="133" t="s">
        <v>587</v>
      </c>
      <c r="D564" s="133" t="s">
        <v>180</v>
      </c>
      <c r="E564" s="134" t="s">
        <v>4984</v>
      </c>
      <c r="F564" s="135" t="s">
        <v>4985</v>
      </c>
      <c r="G564" s="136" t="s">
        <v>277</v>
      </c>
      <c r="H564" s="137">
        <v>1.42</v>
      </c>
      <c r="I564" s="138"/>
      <c r="J564" s="139">
        <f>ROUND(I564*H564,2)</f>
        <v>0</v>
      </c>
      <c r="K564" s="135" t="s">
        <v>184</v>
      </c>
      <c r="L564" s="34"/>
      <c r="M564" s="140" t="s">
        <v>32</v>
      </c>
      <c r="N564" s="141" t="s">
        <v>50</v>
      </c>
      <c r="P564" s="142">
        <f>O564*H564</f>
        <v>0</v>
      </c>
      <c r="Q564" s="142">
        <v>0</v>
      </c>
      <c r="R564" s="142">
        <f>Q564*H564</f>
        <v>0</v>
      </c>
      <c r="S564" s="142">
        <v>0</v>
      </c>
      <c r="T564" s="143">
        <f>S564*H564</f>
        <v>0</v>
      </c>
      <c r="AR564" s="144" t="s">
        <v>185</v>
      </c>
      <c r="AT564" s="144" t="s">
        <v>180</v>
      </c>
      <c r="AU564" s="144" t="s">
        <v>88</v>
      </c>
      <c r="AY564" s="18" t="s">
        <v>178</v>
      </c>
      <c r="BE564" s="145">
        <f>IF(N564="základní",J564,0)</f>
        <v>0</v>
      </c>
      <c r="BF564" s="145">
        <f>IF(N564="snížená",J564,0)</f>
        <v>0</v>
      </c>
      <c r="BG564" s="145">
        <f>IF(N564="zákl. přenesená",J564,0)</f>
        <v>0</v>
      </c>
      <c r="BH564" s="145">
        <f>IF(N564="sníž. přenesená",J564,0)</f>
        <v>0</v>
      </c>
      <c r="BI564" s="145">
        <f>IF(N564="nulová",J564,0)</f>
        <v>0</v>
      </c>
      <c r="BJ564" s="18" t="s">
        <v>86</v>
      </c>
      <c r="BK564" s="145">
        <f>ROUND(I564*H564,2)</f>
        <v>0</v>
      </c>
      <c r="BL564" s="18" t="s">
        <v>185</v>
      </c>
      <c r="BM564" s="144" t="s">
        <v>4986</v>
      </c>
    </row>
    <row r="565" spans="2:65" s="1" customFormat="1" ht="10.199999999999999">
      <c r="B565" s="34"/>
      <c r="D565" s="146" t="s">
        <v>187</v>
      </c>
      <c r="F565" s="147" t="s">
        <v>4987</v>
      </c>
      <c r="I565" s="148"/>
      <c r="L565" s="34"/>
      <c r="M565" s="149"/>
      <c r="T565" s="55"/>
      <c r="AT565" s="18" t="s">
        <v>187</v>
      </c>
      <c r="AU565" s="18" t="s">
        <v>88</v>
      </c>
    </row>
    <row r="566" spans="2:65" s="12" customFormat="1" ht="10.199999999999999">
      <c r="B566" s="150"/>
      <c r="D566" s="151" t="s">
        <v>189</v>
      </c>
      <c r="E566" s="152" t="s">
        <v>32</v>
      </c>
      <c r="F566" s="153" t="s">
        <v>190</v>
      </c>
      <c r="H566" s="152" t="s">
        <v>32</v>
      </c>
      <c r="I566" s="154"/>
      <c r="L566" s="150"/>
      <c r="M566" s="155"/>
      <c r="T566" s="156"/>
      <c r="AT566" s="152" t="s">
        <v>189</v>
      </c>
      <c r="AU566" s="152" t="s">
        <v>88</v>
      </c>
      <c r="AV566" s="12" t="s">
        <v>86</v>
      </c>
      <c r="AW566" s="12" t="s">
        <v>41</v>
      </c>
      <c r="AX566" s="12" t="s">
        <v>79</v>
      </c>
      <c r="AY566" s="152" t="s">
        <v>178</v>
      </c>
    </row>
    <row r="567" spans="2:65" s="12" customFormat="1" ht="10.199999999999999">
      <c r="B567" s="150"/>
      <c r="D567" s="151" t="s">
        <v>189</v>
      </c>
      <c r="E567" s="152" t="s">
        <v>32</v>
      </c>
      <c r="F567" s="153" t="s">
        <v>4775</v>
      </c>
      <c r="H567" s="152" t="s">
        <v>32</v>
      </c>
      <c r="I567" s="154"/>
      <c r="L567" s="150"/>
      <c r="M567" s="155"/>
      <c r="T567" s="156"/>
      <c r="AT567" s="152" t="s">
        <v>189</v>
      </c>
      <c r="AU567" s="152" t="s">
        <v>88</v>
      </c>
      <c r="AV567" s="12" t="s">
        <v>86</v>
      </c>
      <c r="AW567" s="12" t="s">
        <v>41</v>
      </c>
      <c r="AX567" s="12" t="s">
        <v>79</v>
      </c>
      <c r="AY567" s="152" t="s">
        <v>178</v>
      </c>
    </row>
    <row r="568" spans="2:65" s="12" customFormat="1" ht="20.399999999999999">
      <c r="B568" s="150"/>
      <c r="D568" s="151" t="s">
        <v>189</v>
      </c>
      <c r="E568" s="152" t="s">
        <v>32</v>
      </c>
      <c r="F568" s="153" t="s">
        <v>4972</v>
      </c>
      <c r="H568" s="152" t="s">
        <v>32</v>
      </c>
      <c r="I568" s="154"/>
      <c r="L568" s="150"/>
      <c r="M568" s="155"/>
      <c r="T568" s="156"/>
      <c r="AT568" s="152" t="s">
        <v>189</v>
      </c>
      <c r="AU568" s="152" t="s">
        <v>88</v>
      </c>
      <c r="AV568" s="12" t="s">
        <v>86</v>
      </c>
      <c r="AW568" s="12" t="s">
        <v>41</v>
      </c>
      <c r="AX568" s="12" t="s">
        <v>79</v>
      </c>
      <c r="AY568" s="152" t="s">
        <v>178</v>
      </c>
    </row>
    <row r="569" spans="2:65" s="12" customFormat="1" ht="10.199999999999999">
      <c r="B569" s="150"/>
      <c r="D569" s="151" t="s">
        <v>189</v>
      </c>
      <c r="E569" s="152" t="s">
        <v>32</v>
      </c>
      <c r="F569" s="153" t="s">
        <v>4988</v>
      </c>
      <c r="H569" s="152" t="s">
        <v>32</v>
      </c>
      <c r="I569" s="154"/>
      <c r="L569" s="150"/>
      <c r="M569" s="155"/>
      <c r="T569" s="156"/>
      <c r="AT569" s="152" t="s">
        <v>189</v>
      </c>
      <c r="AU569" s="152" t="s">
        <v>88</v>
      </c>
      <c r="AV569" s="12" t="s">
        <v>86</v>
      </c>
      <c r="AW569" s="12" t="s">
        <v>41</v>
      </c>
      <c r="AX569" s="12" t="s">
        <v>79</v>
      </c>
      <c r="AY569" s="152" t="s">
        <v>178</v>
      </c>
    </row>
    <row r="570" spans="2:65" s="13" customFormat="1" ht="10.199999999999999">
      <c r="B570" s="157"/>
      <c r="D570" s="151" t="s">
        <v>189</v>
      </c>
      <c r="E570" s="158" t="s">
        <v>32</v>
      </c>
      <c r="F570" s="159" t="s">
        <v>4989</v>
      </c>
      <c r="H570" s="160">
        <v>1.2E-2</v>
      </c>
      <c r="I570" s="161"/>
      <c r="L570" s="157"/>
      <c r="M570" s="162"/>
      <c r="T570" s="163"/>
      <c r="AT570" s="158" t="s">
        <v>189</v>
      </c>
      <c r="AU570" s="158" t="s">
        <v>88</v>
      </c>
      <c r="AV570" s="13" t="s">
        <v>88</v>
      </c>
      <c r="AW570" s="13" t="s">
        <v>41</v>
      </c>
      <c r="AX570" s="13" t="s">
        <v>79</v>
      </c>
      <c r="AY570" s="158" t="s">
        <v>178</v>
      </c>
    </row>
    <row r="571" spans="2:65" s="13" customFormat="1" ht="10.199999999999999">
      <c r="B571" s="157"/>
      <c r="D571" s="151" t="s">
        <v>189</v>
      </c>
      <c r="E571" s="158" t="s">
        <v>32</v>
      </c>
      <c r="F571" s="159" t="s">
        <v>4990</v>
      </c>
      <c r="H571" s="160">
        <v>1.4079999999999999</v>
      </c>
      <c r="I571" s="161"/>
      <c r="L571" s="157"/>
      <c r="M571" s="162"/>
      <c r="T571" s="163"/>
      <c r="AT571" s="158" t="s">
        <v>189</v>
      </c>
      <c r="AU571" s="158" t="s">
        <v>88</v>
      </c>
      <c r="AV571" s="13" t="s">
        <v>88</v>
      </c>
      <c r="AW571" s="13" t="s">
        <v>41</v>
      </c>
      <c r="AX571" s="13" t="s">
        <v>79</v>
      </c>
      <c r="AY571" s="158" t="s">
        <v>178</v>
      </c>
    </row>
    <row r="572" spans="2:65" s="14" customFormat="1" ht="10.199999999999999">
      <c r="B572" s="164"/>
      <c r="D572" s="151" t="s">
        <v>189</v>
      </c>
      <c r="E572" s="165" t="s">
        <v>32</v>
      </c>
      <c r="F572" s="166" t="s">
        <v>192</v>
      </c>
      <c r="H572" s="167">
        <v>1.42</v>
      </c>
      <c r="I572" s="168"/>
      <c r="L572" s="164"/>
      <c r="M572" s="169"/>
      <c r="T572" s="170"/>
      <c r="AT572" s="165" t="s">
        <v>189</v>
      </c>
      <c r="AU572" s="165" t="s">
        <v>88</v>
      </c>
      <c r="AV572" s="14" t="s">
        <v>185</v>
      </c>
      <c r="AW572" s="14" t="s">
        <v>41</v>
      </c>
      <c r="AX572" s="14" t="s">
        <v>86</v>
      </c>
      <c r="AY572" s="165" t="s">
        <v>178</v>
      </c>
    </row>
    <row r="573" spans="2:65" s="1" customFormat="1" ht="37.799999999999997" customHeight="1">
      <c r="B573" s="34"/>
      <c r="C573" s="133" t="s">
        <v>592</v>
      </c>
      <c r="D573" s="133" t="s">
        <v>180</v>
      </c>
      <c r="E573" s="134" t="s">
        <v>488</v>
      </c>
      <c r="F573" s="135" t="s">
        <v>489</v>
      </c>
      <c r="G573" s="136" t="s">
        <v>234</v>
      </c>
      <c r="H573" s="137">
        <v>0.16</v>
      </c>
      <c r="I573" s="138"/>
      <c r="J573" s="139">
        <f>ROUND(I573*H573,2)</f>
        <v>0</v>
      </c>
      <c r="K573" s="135" t="s">
        <v>184</v>
      </c>
      <c r="L573" s="34"/>
      <c r="M573" s="140" t="s">
        <v>32</v>
      </c>
      <c r="N573" s="141" t="s">
        <v>50</v>
      </c>
      <c r="P573" s="142">
        <f>O573*H573</f>
        <v>0</v>
      </c>
      <c r="Q573" s="142">
        <v>6.3200000000000001E-3</v>
      </c>
      <c r="R573" s="142">
        <f>Q573*H573</f>
        <v>1.0112000000000001E-3</v>
      </c>
      <c r="S573" s="142">
        <v>0</v>
      </c>
      <c r="T573" s="143">
        <f>S573*H573</f>
        <v>0</v>
      </c>
      <c r="AR573" s="144" t="s">
        <v>185</v>
      </c>
      <c r="AT573" s="144" t="s">
        <v>180</v>
      </c>
      <c r="AU573" s="144" t="s">
        <v>88</v>
      </c>
      <c r="AY573" s="18" t="s">
        <v>178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8" t="s">
        <v>86</v>
      </c>
      <c r="BK573" s="145">
        <f>ROUND(I573*H573,2)</f>
        <v>0</v>
      </c>
      <c r="BL573" s="18" t="s">
        <v>185</v>
      </c>
      <c r="BM573" s="144" t="s">
        <v>4991</v>
      </c>
    </row>
    <row r="574" spans="2:65" s="1" customFormat="1" ht="10.199999999999999">
      <c r="B574" s="34"/>
      <c r="D574" s="146" t="s">
        <v>187</v>
      </c>
      <c r="F574" s="147" t="s">
        <v>491</v>
      </c>
      <c r="I574" s="148"/>
      <c r="L574" s="34"/>
      <c r="M574" s="149"/>
      <c r="T574" s="55"/>
      <c r="AT574" s="18" t="s">
        <v>187</v>
      </c>
      <c r="AU574" s="18" t="s">
        <v>88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190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88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2" customFormat="1" ht="10.199999999999999">
      <c r="B576" s="150"/>
      <c r="D576" s="151" t="s">
        <v>189</v>
      </c>
      <c r="E576" s="152" t="s">
        <v>32</v>
      </c>
      <c r="F576" s="153" t="s">
        <v>4775</v>
      </c>
      <c r="H576" s="152" t="s">
        <v>32</v>
      </c>
      <c r="I576" s="154"/>
      <c r="L576" s="150"/>
      <c r="M576" s="155"/>
      <c r="T576" s="156"/>
      <c r="AT576" s="152" t="s">
        <v>189</v>
      </c>
      <c r="AU576" s="152" t="s">
        <v>88</v>
      </c>
      <c r="AV576" s="12" t="s">
        <v>86</v>
      </c>
      <c r="AW576" s="12" t="s">
        <v>41</v>
      </c>
      <c r="AX576" s="12" t="s">
        <v>79</v>
      </c>
      <c r="AY576" s="152" t="s">
        <v>178</v>
      </c>
    </row>
    <row r="577" spans="2:65" s="12" customFormat="1" ht="30.6">
      <c r="B577" s="150"/>
      <c r="D577" s="151" t="s">
        <v>189</v>
      </c>
      <c r="E577" s="152" t="s">
        <v>32</v>
      </c>
      <c r="F577" s="153" t="s">
        <v>4981</v>
      </c>
      <c r="H577" s="152" t="s">
        <v>32</v>
      </c>
      <c r="I577" s="154"/>
      <c r="L577" s="150"/>
      <c r="M577" s="155"/>
      <c r="T577" s="156"/>
      <c r="AT577" s="152" t="s">
        <v>189</v>
      </c>
      <c r="AU577" s="152" t="s">
        <v>88</v>
      </c>
      <c r="AV577" s="12" t="s">
        <v>86</v>
      </c>
      <c r="AW577" s="12" t="s">
        <v>41</v>
      </c>
      <c r="AX577" s="12" t="s">
        <v>79</v>
      </c>
      <c r="AY577" s="152" t="s">
        <v>178</v>
      </c>
    </row>
    <row r="578" spans="2:65" s="13" customFormat="1" ht="10.199999999999999">
      <c r="B578" s="157"/>
      <c r="D578" s="151" t="s">
        <v>189</v>
      </c>
      <c r="E578" s="158" t="s">
        <v>32</v>
      </c>
      <c r="F578" s="159" t="s">
        <v>4992</v>
      </c>
      <c r="H578" s="160">
        <v>0.08</v>
      </c>
      <c r="I578" s="161"/>
      <c r="L578" s="157"/>
      <c r="M578" s="162"/>
      <c r="T578" s="163"/>
      <c r="AT578" s="158" t="s">
        <v>189</v>
      </c>
      <c r="AU578" s="158" t="s">
        <v>88</v>
      </c>
      <c r="AV578" s="13" t="s">
        <v>88</v>
      </c>
      <c r="AW578" s="13" t="s">
        <v>41</v>
      </c>
      <c r="AX578" s="13" t="s">
        <v>79</v>
      </c>
      <c r="AY578" s="158" t="s">
        <v>178</v>
      </c>
    </row>
    <row r="579" spans="2:65" s="13" customFormat="1" ht="10.199999999999999">
      <c r="B579" s="157"/>
      <c r="D579" s="151" t="s">
        <v>189</v>
      </c>
      <c r="E579" s="158" t="s">
        <v>32</v>
      </c>
      <c r="F579" s="159" t="s">
        <v>4993</v>
      </c>
      <c r="H579" s="160">
        <v>0.08</v>
      </c>
      <c r="I579" s="161"/>
      <c r="L579" s="157"/>
      <c r="M579" s="162"/>
      <c r="T579" s="163"/>
      <c r="AT579" s="158" t="s">
        <v>189</v>
      </c>
      <c r="AU579" s="158" t="s">
        <v>88</v>
      </c>
      <c r="AV579" s="13" t="s">
        <v>88</v>
      </c>
      <c r="AW579" s="13" t="s">
        <v>41</v>
      </c>
      <c r="AX579" s="13" t="s">
        <v>79</v>
      </c>
      <c r="AY579" s="158" t="s">
        <v>178</v>
      </c>
    </row>
    <row r="580" spans="2:65" s="14" customFormat="1" ht="10.199999999999999">
      <c r="B580" s="164"/>
      <c r="D580" s="151" t="s">
        <v>189</v>
      </c>
      <c r="E580" s="165" t="s">
        <v>32</v>
      </c>
      <c r="F580" s="166" t="s">
        <v>192</v>
      </c>
      <c r="H580" s="167">
        <v>0.16</v>
      </c>
      <c r="I580" s="168"/>
      <c r="L580" s="164"/>
      <c r="M580" s="169"/>
      <c r="T580" s="170"/>
      <c r="AT580" s="165" t="s">
        <v>189</v>
      </c>
      <c r="AU580" s="165" t="s">
        <v>88</v>
      </c>
      <c r="AV580" s="14" t="s">
        <v>185</v>
      </c>
      <c r="AW580" s="14" t="s">
        <v>41</v>
      </c>
      <c r="AX580" s="14" t="s">
        <v>86</v>
      </c>
      <c r="AY580" s="165" t="s">
        <v>178</v>
      </c>
    </row>
    <row r="581" spans="2:65" s="1" customFormat="1" ht="24.15" customHeight="1">
      <c r="B581" s="34"/>
      <c r="C581" s="133" t="s">
        <v>596</v>
      </c>
      <c r="D581" s="133" t="s">
        <v>180</v>
      </c>
      <c r="E581" s="134" t="s">
        <v>4994</v>
      </c>
      <c r="F581" s="135" t="s">
        <v>4995</v>
      </c>
      <c r="G581" s="136" t="s">
        <v>234</v>
      </c>
      <c r="H581" s="137">
        <v>14.32</v>
      </c>
      <c r="I581" s="138"/>
      <c r="J581" s="139">
        <f>ROUND(I581*H581,2)</f>
        <v>0</v>
      </c>
      <c r="K581" s="135" t="s">
        <v>184</v>
      </c>
      <c r="L581" s="34"/>
      <c r="M581" s="140" t="s">
        <v>32</v>
      </c>
      <c r="N581" s="141" t="s">
        <v>50</v>
      </c>
      <c r="P581" s="142">
        <f>O581*H581</f>
        <v>0</v>
      </c>
      <c r="Q581" s="142">
        <v>6.3899999999999998E-3</v>
      </c>
      <c r="R581" s="142">
        <f>Q581*H581</f>
        <v>9.1504799999999997E-2</v>
      </c>
      <c r="S581" s="142">
        <v>0</v>
      </c>
      <c r="T581" s="143">
        <f>S581*H581</f>
        <v>0</v>
      </c>
      <c r="AR581" s="144" t="s">
        <v>185</v>
      </c>
      <c r="AT581" s="144" t="s">
        <v>180</v>
      </c>
      <c r="AU581" s="144" t="s">
        <v>88</v>
      </c>
      <c r="AY581" s="18" t="s">
        <v>178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18" t="s">
        <v>86</v>
      </c>
      <c r="BK581" s="145">
        <f>ROUND(I581*H581,2)</f>
        <v>0</v>
      </c>
      <c r="BL581" s="18" t="s">
        <v>185</v>
      </c>
      <c r="BM581" s="144" t="s">
        <v>4996</v>
      </c>
    </row>
    <row r="582" spans="2:65" s="1" customFormat="1" ht="10.199999999999999">
      <c r="B582" s="34"/>
      <c r="D582" s="146" t="s">
        <v>187</v>
      </c>
      <c r="F582" s="147" t="s">
        <v>4997</v>
      </c>
      <c r="I582" s="148"/>
      <c r="L582" s="34"/>
      <c r="M582" s="149"/>
      <c r="T582" s="55"/>
      <c r="AT582" s="18" t="s">
        <v>187</v>
      </c>
      <c r="AU582" s="18" t="s">
        <v>88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190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88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4775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88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2" customFormat="1" ht="20.399999999999999">
      <c r="B585" s="150"/>
      <c r="D585" s="151" t="s">
        <v>189</v>
      </c>
      <c r="E585" s="152" t="s">
        <v>32</v>
      </c>
      <c r="F585" s="153" t="s">
        <v>4972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88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4988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88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4998</v>
      </c>
      <c r="H587" s="160">
        <v>0.24</v>
      </c>
      <c r="I587" s="161"/>
      <c r="L587" s="157"/>
      <c r="M587" s="162"/>
      <c r="T587" s="163"/>
      <c r="AT587" s="158" t="s">
        <v>189</v>
      </c>
      <c r="AU587" s="158" t="s">
        <v>88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3" customFormat="1" ht="10.199999999999999">
      <c r="B588" s="157"/>
      <c r="D588" s="151" t="s">
        <v>189</v>
      </c>
      <c r="E588" s="158" t="s">
        <v>32</v>
      </c>
      <c r="F588" s="159" t="s">
        <v>4999</v>
      </c>
      <c r="H588" s="160">
        <v>14.08</v>
      </c>
      <c r="I588" s="161"/>
      <c r="L588" s="157"/>
      <c r="M588" s="162"/>
      <c r="T588" s="163"/>
      <c r="AT588" s="158" t="s">
        <v>189</v>
      </c>
      <c r="AU588" s="158" t="s">
        <v>88</v>
      </c>
      <c r="AV588" s="13" t="s">
        <v>88</v>
      </c>
      <c r="AW588" s="13" t="s">
        <v>41</v>
      </c>
      <c r="AX588" s="13" t="s">
        <v>79</v>
      </c>
      <c r="AY588" s="158" t="s">
        <v>178</v>
      </c>
    </row>
    <row r="589" spans="2:65" s="14" customFormat="1" ht="10.199999999999999">
      <c r="B589" s="164"/>
      <c r="D589" s="151" t="s">
        <v>189</v>
      </c>
      <c r="E589" s="165" t="s">
        <v>32</v>
      </c>
      <c r="F589" s="166" t="s">
        <v>192</v>
      </c>
      <c r="H589" s="167">
        <v>14.32</v>
      </c>
      <c r="I589" s="168"/>
      <c r="L589" s="164"/>
      <c r="M589" s="169"/>
      <c r="T589" s="170"/>
      <c r="AT589" s="165" t="s">
        <v>189</v>
      </c>
      <c r="AU589" s="165" t="s">
        <v>88</v>
      </c>
      <c r="AV589" s="14" t="s">
        <v>185</v>
      </c>
      <c r="AW589" s="14" t="s">
        <v>41</v>
      </c>
      <c r="AX589" s="14" t="s">
        <v>86</v>
      </c>
      <c r="AY589" s="165" t="s">
        <v>178</v>
      </c>
    </row>
    <row r="590" spans="2:65" s="11" customFormat="1" ht="22.8" customHeight="1">
      <c r="B590" s="121"/>
      <c r="D590" s="122" t="s">
        <v>78</v>
      </c>
      <c r="E590" s="131" t="s">
        <v>216</v>
      </c>
      <c r="F590" s="131" t="s">
        <v>508</v>
      </c>
      <c r="I590" s="124"/>
      <c r="J590" s="132">
        <f>BK590</f>
        <v>0</v>
      </c>
      <c r="L590" s="121"/>
      <c r="M590" s="126"/>
      <c r="P590" s="127">
        <f>SUM(P591:P724)</f>
        <v>0</v>
      </c>
      <c r="R590" s="127">
        <f>SUM(R591:R724)</f>
        <v>13.665153399999999</v>
      </c>
      <c r="T590" s="128">
        <f>SUM(T591:T724)</f>
        <v>0</v>
      </c>
      <c r="AR590" s="122" t="s">
        <v>86</v>
      </c>
      <c r="AT590" s="129" t="s">
        <v>78</v>
      </c>
      <c r="AU590" s="129" t="s">
        <v>86</v>
      </c>
      <c r="AY590" s="122" t="s">
        <v>178</v>
      </c>
      <c r="BK590" s="130">
        <f>SUM(BK591:BK724)</f>
        <v>0</v>
      </c>
    </row>
    <row r="591" spans="2:65" s="1" customFormat="1" ht="44.25" customHeight="1">
      <c r="B591" s="34"/>
      <c r="C591" s="133" t="s">
        <v>602</v>
      </c>
      <c r="D591" s="133" t="s">
        <v>180</v>
      </c>
      <c r="E591" s="134" t="s">
        <v>5000</v>
      </c>
      <c r="F591" s="135" t="s">
        <v>5001</v>
      </c>
      <c r="G591" s="136" t="s">
        <v>234</v>
      </c>
      <c r="H591" s="137">
        <v>56.91</v>
      </c>
      <c r="I591" s="138"/>
      <c r="J591" s="139">
        <f>ROUND(I591*H591,2)</f>
        <v>0</v>
      </c>
      <c r="K591" s="135" t="s">
        <v>184</v>
      </c>
      <c r="L591" s="34"/>
      <c r="M591" s="140" t="s">
        <v>32</v>
      </c>
      <c r="N591" s="141" t="s">
        <v>50</v>
      </c>
      <c r="P591" s="142">
        <f>O591*H591</f>
        <v>0</v>
      </c>
      <c r="Q591" s="142">
        <v>0</v>
      </c>
      <c r="R591" s="142">
        <f>Q591*H591</f>
        <v>0</v>
      </c>
      <c r="S591" s="142">
        <v>0</v>
      </c>
      <c r="T591" s="143">
        <f>S591*H591</f>
        <v>0</v>
      </c>
      <c r="AR591" s="144" t="s">
        <v>185</v>
      </c>
      <c r="AT591" s="144" t="s">
        <v>180</v>
      </c>
      <c r="AU591" s="144" t="s">
        <v>88</v>
      </c>
      <c r="AY591" s="18" t="s">
        <v>178</v>
      </c>
      <c r="BE591" s="145">
        <f>IF(N591="základní",J591,0)</f>
        <v>0</v>
      </c>
      <c r="BF591" s="145">
        <f>IF(N591="snížená",J591,0)</f>
        <v>0</v>
      </c>
      <c r="BG591" s="145">
        <f>IF(N591="zákl. přenesená",J591,0)</f>
        <v>0</v>
      </c>
      <c r="BH591" s="145">
        <f>IF(N591="sníž. přenesená",J591,0)</f>
        <v>0</v>
      </c>
      <c r="BI591" s="145">
        <f>IF(N591="nulová",J591,0)</f>
        <v>0</v>
      </c>
      <c r="BJ591" s="18" t="s">
        <v>86</v>
      </c>
      <c r="BK591" s="145">
        <f>ROUND(I591*H591,2)</f>
        <v>0</v>
      </c>
      <c r="BL591" s="18" t="s">
        <v>185</v>
      </c>
      <c r="BM591" s="144" t="s">
        <v>5002</v>
      </c>
    </row>
    <row r="592" spans="2:65" s="1" customFormat="1" ht="10.199999999999999">
      <c r="B592" s="34"/>
      <c r="D592" s="146" t="s">
        <v>187</v>
      </c>
      <c r="F592" s="147" t="s">
        <v>5003</v>
      </c>
      <c r="I592" s="148"/>
      <c r="L592" s="34"/>
      <c r="M592" s="149"/>
      <c r="T592" s="55"/>
      <c r="AT592" s="18" t="s">
        <v>187</v>
      </c>
      <c r="AU592" s="18" t="s">
        <v>88</v>
      </c>
    </row>
    <row r="593" spans="2:65" s="12" customFormat="1" ht="10.199999999999999">
      <c r="B593" s="150"/>
      <c r="D593" s="151" t="s">
        <v>189</v>
      </c>
      <c r="E593" s="152" t="s">
        <v>32</v>
      </c>
      <c r="F593" s="153" t="s">
        <v>190</v>
      </c>
      <c r="H593" s="152" t="s">
        <v>32</v>
      </c>
      <c r="I593" s="154"/>
      <c r="L593" s="150"/>
      <c r="M593" s="155"/>
      <c r="T593" s="156"/>
      <c r="AT593" s="152" t="s">
        <v>189</v>
      </c>
      <c r="AU593" s="152" t="s">
        <v>88</v>
      </c>
      <c r="AV593" s="12" t="s">
        <v>86</v>
      </c>
      <c r="AW593" s="12" t="s">
        <v>41</v>
      </c>
      <c r="AX593" s="12" t="s">
        <v>79</v>
      </c>
      <c r="AY593" s="152" t="s">
        <v>178</v>
      </c>
    </row>
    <row r="594" spans="2:65" s="12" customFormat="1" ht="10.199999999999999">
      <c r="B594" s="150"/>
      <c r="D594" s="151" t="s">
        <v>189</v>
      </c>
      <c r="E594" s="152" t="s">
        <v>32</v>
      </c>
      <c r="F594" s="153" t="s">
        <v>4774</v>
      </c>
      <c r="H594" s="152" t="s">
        <v>32</v>
      </c>
      <c r="I594" s="154"/>
      <c r="L594" s="150"/>
      <c r="M594" s="155"/>
      <c r="T594" s="156"/>
      <c r="AT594" s="152" t="s">
        <v>189</v>
      </c>
      <c r="AU594" s="152" t="s">
        <v>88</v>
      </c>
      <c r="AV594" s="12" t="s">
        <v>86</v>
      </c>
      <c r="AW594" s="12" t="s">
        <v>41</v>
      </c>
      <c r="AX594" s="12" t="s">
        <v>79</v>
      </c>
      <c r="AY594" s="152" t="s">
        <v>178</v>
      </c>
    </row>
    <row r="595" spans="2:65" s="12" customFormat="1" ht="10.199999999999999">
      <c r="B595" s="150"/>
      <c r="D595" s="151" t="s">
        <v>189</v>
      </c>
      <c r="E595" s="152" t="s">
        <v>32</v>
      </c>
      <c r="F595" s="153" t="s">
        <v>2813</v>
      </c>
      <c r="H595" s="152" t="s">
        <v>32</v>
      </c>
      <c r="I595" s="154"/>
      <c r="L595" s="150"/>
      <c r="M595" s="155"/>
      <c r="T595" s="156"/>
      <c r="AT595" s="152" t="s">
        <v>189</v>
      </c>
      <c r="AU595" s="152" t="s">
        <v>88</v>
      </c>
      <c r="AV595" s="12" t="s">
        <v>86</v>
      </c>
      <c r="AW595" s="12" t="s">
        <v>41</v>
      </c>
      <c r="AX595" s="12" t="s">
        <v>79</v>
      </c>
      <c r="AY595" s="152" t="s">
        <v>178</v>
      </c>
    </row>
    <row r="596" spans="2:65" s="12" customFormat="1" ht="10.199999999999999">
      <c r="B596" s="150"/>
      <c r="D596" s="151" t="s">
        <v>189</v>
      </c>
      <c r="E596" s="152" t="s">
        <v>32</v>
      </c>
      <c r="F596" s="153" t="s">
        <v>4775</v>
      </c>
      <c r="H596" s="152" t="s">
        <v>32</v>
      </c>
      <c r="I596" s="154"/>
      <c r="L596" s="150"/>
      <c r="M596" s="155"/>
      <c r="T596" s="156"/>
      <c r="AT596" s="152" t="s">
        <v>189</v>
      </c>
      <c r="AU596" s="152" t="s">
        <v>88</v>
      </c>
      <c r="AV596" s="12" t="s">
        <v>86</v>
      </c>
      <c r="AW596" s="12" t="s">
        <v>41</v>
      </c>
      <c r="AX596" s="12" t="s">
        <v>79</v>
      </c>
      <c r="AY596" s="152" t="s">
        <v>178</v>
      </c>
    </row>
    <row r="597" spans="2:65" s="12" customFormat="1" ht="10.199999999999999">
      <c r="B597" s="150"/>
      <c r="D597" s="151" t="s">
        <v>189</v>
      </c>
      <c r="E597" s="152" t="s">
        <v>32</v>
      </c>
      <c r="F597" s="153" t="s">
        <v>3043</v>
      </c>
      <c r="H597" s="152" t="s">
        <v>32</v>
      </c>
      <c r="I597" s="154"/>
      <c r="L597" s="150"/>
      <c r="M597" s="155"/>
      <c r="T597" s="156"/>
      <c r="AT597" s="152" t="s">
        <v>189</v>
      </c>
      <c r="AU597" s="152" t="s">
        <v>88</v>
      </c>
      <c r="AV597" s="12" t="s">
        <v>86</v>
      </c>
      <c r="AW597" s="12" t="s">
        <v>41</v>
      </c>
      <c r="AX597" s="12" t="s">
        <v>79</v>
      </c>
      <c r="AY597" s="152" t="s">
        <v>178</v>
      </c>
    </row>
    <row r="598" spans="2:65" s="12" customFormat="1" ht="20.399999999999999">
      <c r="B598" s="150"/>
      <c r="D598" s="151" t="s">
        <v>189</v>
      </c>
      <c r="E598" s="152" t="s">
        <v>32</v>
      </c>
      <c r="F598" s="153" t="s">
        <v>4783</v>
      </c>
      <c r="H598" s="152" t="s">
        <v>32</v>
      </c>
      <c r="I598" s="154"/>
      <c r="L598" s="150"/>
      <c r="M598" s="155"/>
      <c r="T598" s="156"/>
      <c r="AT598" s="152" t="s">
        <v>189</v>
      </c>
      <c r="AU598" s="152" t="s">
        <v>88</v>
      </c>
      <c r="AV598" s="12" t="s">
        <v>86</v>
      </c>
      <c r="AW598" s="12" t="s">
        <v>41</v>
      </c>
      <c r="AX598" s="12" t="s">
        <v>79</v>
      </c>
      <c r="AY598" s="152" t="s">
        <v>178</v>
      </c>
    </row>
    <row r="599" spans="2:65" s="13" customFormat="1" ht="10.199999999999999">
      <c r="B599" s="157"/>
      <c r="D599" s="151" t="s">
        <v>189</v>
      </c>
      <c r="E599" s="158" t="s">
        <v>32</v>
      </c>
      <c r="F599" s="159" t="s">
        <v>5004</v>
      </c>
      <c r="H599" s="160">
        <v>15</v>
      </c>
      <c r="I599" s="161"/>
      <c r="L599" s="157"/>
      <c r="M599" s="162"/>
      <c r="T599" s="163"/>
      <c r="AT599" s="158" t="s">
        <v>189</v>
      </c>
      <c r="AU599" s="158" t="s">
        <v>88</v>
      </c>
      <c r="AV599" s="13" t="s">
        <v>88</v>
      </c>
      <c r="AW599" s="13" t="s">
        <v>41</v>
      </c>
      <c r="AX599" s="13" t="s">
        <v>79</v>
      </c>
      <c r="AY599" s="158" t="s">
        <v>178</v>
      </c>
    </row>
    <row r="600" spans="2:65" s="12" customFormat="1" ht="10.199999999999999">
      <c r="B600" s="150"/>
      <c r="D600" s="151" t="s">
        <v>189</v>
      </c>
      <c r="E600" s="152" t="s">
        <v>32</v>
      </c>
      <c r="F600" s="153" t="s">
        <v>5005</v>
      </c>
      <c r="H600" s="152" t="s">
        <v>32</v>
      </c>
      <c r="I600" s="154"/>
      <c r="L600" s="150"/>
      <c r="M600" s="155"/>
      <c r="T600" s="156"/>
      <c r="AT600" s="152" t="s">
        <v>189</v>
      </c>
      <c r="AU600" s="152" t="s">
        <v>88</v>
      </c>
      <c r="AV600" s="12" t="s">
        <v>86</v>
      </c>
      <c r="AW600" s="12" t="s">
        <v>41</v>
      </c>
      <c r="AX600" s="12" t="s">
        <v>79</v>
      </c>
      <c r="AY600" s="152" t="s">
        <v>178</v>
      </c>
    </row>
    <row r="601" spans="2:65" s="13" customFormat="1" ht="10.199999999999999">
      <c r="B601" s="157"/>
      <c r="D601" s="151" t="s">
        <v>189</v>
      </c>
      <c r="E601" s="158" t="s">
        <v>32</v>
      </c>
      <c r="F601" s="159" t="s">
        <v>5006</v>
      </c>
      <c r="H601" s="160">
        <v>41.91</v>
      </c>
      <c r="I601" s="161"/>
      <c r="L601" s="157"/>
      <c r="M601" s="162"/>
      <c r="T601" s="163"/>
      <c r="AT601" s="158" t="s">
        <v>189</v>
      </c>
      <c r="AU601" s="158" t="s">
        <v>88</v>
      </c>
      <c r="AV601" s="13" t="s">
        <v>88</v>
      </c>
      <c r="AW601" s="13" t="s">
        <v>41</v>
      </c>
      <c r="AX601" s="13" t="s">
        <v>79</v>
      </c>
      <c r="AY601" s="158" t="s">
        <v>178</v>
      </c>
    </row>
    <row r="602" spans="2:65" s="14" customFormat="1" ht="10.199999999999999">
      <c r="B602" s="164"/>
      <c r="D602" s="151" t="s">
        <v>189</v>
      </c>
      <c r="E602" s="165" t="s">
        <v>32</v>
      </c>
      <c r="F602" s="166" t="s">
        <v>192</v>
      </c>
      <c r="H602" s="167">
        <v>56.91</v>
      </c>
      <c r="I602" s="168"/>
      <c r="L602" s="164"/>
      <c r="M602" s="169"/>
      <c r="T602" s="170"/>
      <c r="AT602" s="165" t="s">
        <v>189</v>
      </c>
      <c r="AU602" s="165" t="s">
        <v>88</v>
      </c>
      <c r="AV602" s="14" t="s">
        <v>185</v>
      </c>
      <c r="AW602" s="14" t="s">
        <v>41</v>
      </c>
      <c r="AX602" s="14" t="s">
        <v>86</v>
      </c>
      <c r="AY602" s="165" t="s">
        <v>178</v>
      </c>
    </row>
    <row r="603" spans="2:65" s="1" customFormat="1" ht="44.25" customHeight="1">
      <c r="B603" s="34"/>
      <c r="C603" s="133" t="s">
        <v>607</v>
      </c>
      <c r="D603" s="133" t="s">
        <v>180</v>
      </c>
      <c r="E603" s="134" t="s">
        <v>5007</v>
      </c>
      <c r="F603" s="135" t="s">
        <v>5008</v>
      </c>
      <c r="G603" s="136" t="s">
        <v>234</v>
      </c>
      <c r="H603" s="137">
        <v>123.53</v>
      </c>
      <c r="I603" s="138"/>
      <c r="J603" s="139">
        <f>ROUND(I603*H603,2)</f>
        <v>0</v>
      </c>
      <c r="K603" s="135" t="s">
        <v>184</v>
      </c>
      <c r="L603" s="34"/>
      <c r="M603" s="140" t="s">
        <v>32</v>
      </c>
      <c r="N603" s="141" t="s">
        <v>50</v>
      </c>
      <c r="P603" s="142">
        <f>O603*H603</f>
        <v>0</v>
      </c>
      <c r="Q603" s="142">
        <v>0</v>
      </c>
      <c r="R603" s="142">
        <f>Q603*H603</f>
        <v>0</v>
      </c>
      <c r="S603" s="142">
        <v>0</v>
      </c>
      <c r="T603" s="143">
        <f>S603*H603</f>
        <v>0</v>
      </c>
      <c r="AR603" s="144" t="s">
        <v>185</v>
      </c>
      <c r="AT603" s="144" t="s">
        <v>180</v>
      </c>
      <c r="AU603" s="144" t="s">
        <v>88</v>
      </c>
      <c r="AY603" s="18" t="s">
        <v>178</v>
      </c>
      <c r="BE603" s="145">
        <f>IF(N603="základní",J603,0)</f>
        <v>0</v>
      </c>
      <c r="BF603" s="145">
        <f>IF(N603="snížená",J603,0)</f>
        <v>0</v>
      </c>
      <c r="BG603" s="145">
        <f>IF(N603="zákl. přenesená",J603,0)</f>
        <v>0</v>
      </c>
      <c r="BH603" s="145">
        <f>IF(N603="sníž. přenesená",J603,0)</f>
        <v>0</v>
      </c>
      <c r="BI603" s="145">
        <f>IF(N603="nulová",J603,0)</f>
        <v>0</v>
      </c>
      <c r="BJ603" s="18" t="s">
        <v>86</v>
      </c>
      <c r="BK603" s="145">
        <f>ROUND(I603*H603,2)</f>
        <v>0</v>
      </c>
      <c r="BL603" s="18" t="s">
        <v>185</v>
      </c>
      <c r="BM603" s="144" t="s">
        <v>5009</v>
      </c>
    </row>
    <row r="604" spans="2:65" s="1" customFormat="1" ht="10.199999999999999">
      <c r="B604" s="34"/>
      <c r="D604" s="146" t="s">
        <v>187</v>
      </c>
      <c r="F604" s="147" t="s">
        <v>5010</v>
      </c>
      <c r="I604" s="148"/>
      <c r="L604" s="34"/>
      <c r="M604" s="149"/>
      <c r="T604" s="55"/>
      <c r="AT604" s="18" t="s">
        <v>187</v>
      </c>
      <c r="AU604" s="18" t="s">
        <v>88</v>
      </c>
    </row>
    <row r="605" spans="2:65" s="12" customFormat="1" ht="10.199999999999999">
      <c r="B605" s="150"/>
      <c r="D605" s="151" t="s">
        <v>189</v>
      </c>
      <c r="E605" s="152" t="s">
        <v>32</v>
      </c>
      <c r="F605" s="153" t="s">
        <v>190</v>
      </c>
      <c r="H605" s="152" t="s">
        <v>32</v>
      </c>
      <c r="I605" s="154"/>
      <c r="L605" s="150"/>
      <c r="M605" s="155"/>
      <c r="T605" s="156"/>
      <c r="AT605" s="152" t="s">
        <v>189</v>
      </c>
      <c r="AU605" s="152" t="s">
        <v>88</v>
      </c>
      <c r="AV605" s="12" t="s">
        <v>86</v>
      </c>
      <c r="AW605" s="12" t="s">
        <v>41</v>
      </c>
      <c r="AX605" s="12" t="s">
        <v>79</v>
      </c>
      <c r="AY605" s="152" t="s">
        <v>178</v>
      </c>
    </row>
    <row r="606" spans="2:65" s="12" customFormat="1" ht="10.199999999999999">
      <c r="B606" s="150"/>
      <c r="D606" s="151" t="s">
        <v>189</v>
      </c>
      <c r="E606" s="152" t="s">
        <v>32</v>
      </c>
      <c r="F606" s="153" t="s">
        <v>4774</v>
      </c>
      <c r="H606" s="152" t="s">
        <v>32</v>
      </c>
      <c r="I606" s="154"/>
      <c r="L606" s="150"/>
      <c r="M606" s="155"/>
      <c r="T606" s="156"/>
      <c r="AT606" s="152" t="s">
        <v>189</v>
      </c>
      <c r="AU606" s="152" t="s">
        <v>88</v>
      </c>
      <c r="AV606" s="12" t="s">
        <v>86</v>
      </c>
      <c r="AW606" s="12" t="s">
        <v>41</v>
      </c>
      <c r="AX606" s="12" t="s">
        <v>79</v>
      </c>
      <c r="AY606" s="152" t="s">
        <v>178</v>
      </c>
    </row>
    <row r="607" spans="2:65" s="12" customFormat="1" ht="10.199999999999999">
      <c r="B607" s="150"/>
      <c r="D607" s="151" t="s">
        <v>189</v>
      </c>
      <c r="E607" s="152" t="s">
        <v>32</v>
      </c>
      <c r="F607" s="153" t="s">
        <v>2813</v>
      </c>
      <c r="H607" s="152" t="s">
        <v>32</v>
      </c>
      <c r="I607" s="154"/>
      <c r="L607" s="150"/>
      <c r="M607" s="155"/>
      <c r="T607" s="156"/>
      <c r="AT607" s="152" t="s">
        <v>189</v>
      </c>
      <c r="AU607" s="152" t="s">
        <v>88</v>
      </c>
      <c r="AV607" s="12" t="s">
        <v>86</v>
      </c>
      <c r="AW607" s="12" t="s">
        <v>41</v>
      </c>
      <c r="AX607" s="12" t="s">
        <v>79</v>
      </c>
      <c r="AY607" s="152" t="s">
        <v>178</v>
      </c>
    </row>
    <row r="608" spans="2:65" s="12" customFormat="1" ht="10.199999999999999">
      <c r="B608" s="150"/>
      <c r="D608" s="151" t="s">
        <v>189</v>
      </c>
      <c r="E608" s="152" t="s">
        <v>32</v>
      </c>
      <c r="F608" s="153" t="s">
        <v>4775</v>
      </c>
      <c r="H608" s="152" t="s">
        <v>32</v>
      </c>
      <c r="I608" s="154"/>
      <c r="L608" s="150"/>
      <c r="M608" s="155"/>
      <c r="T608" s="156"/>
      <c r="AT608" s="152" t="s">
        <v>189</v>
      </c>
      <c r="AU608" s="152" t="s">
        <v>88</v>
      </c>
      <c r="AV608" s="12" t="s">
        <v>86</v>
      </c>
      <c r="AW608" s="12" t="s">
        <v>41</v>
      </c>
      <c r="AX608" s="12" t="s">
        <v>79</v>
      </c>
      <c r="AY608" s="152" t="s">
        <v>178</v>
      </c>
    </row>
    <row r="609" spans="2:65" s="12" customFormat="1" ht="10.199999999999999">
      <c r="B609" s="150"/>
      <c r="D609" s="151" t="s">
        <v>189</v>
      </c>
      <c r="E609" s="152" t="s">
        <v>32</v>
      </c>
      <c r="F609" s="153" t="s">
        <v>3043</v>
      </c>
      <c r="H609" s="152" t="s">
        <v>32</v>
      </c>
      <c r="I609" s="154"/>
      <c r="L609" s="150"/>
      <c r="M609" s="155"/>
      <c r="T609" s="156"/>
      <c r="AT609" s="152" t="s">
        <v>189</v>
      </c>
      <c r="AU609" s="152" t="s">
        <v>88</v>
      </c>
      <c r="AV609" s="12" t="s">
        <v>86</v>
      </c>
      <c r="AW609" s="12" t="s">
        <v>41</v>
      </c>
      <c r="AX609" s="12" t="s">
        <v>79</v>
      </c>
      <c r="AY609" s="152" t="s">
        <v>178</v>
      </c>
    </row>
    <row r="610" spans="2:65" s="12" customFormat="1" ht="10.199999999999999">
      <c r="B610" s="150"/>
      <c r="D610" s="151" t="s">
        <v>189</v>
      </c>
      <c r="E610" s="152" t="s">
        <v>32</v>
      </c>
      <c r="F610" s="153" t="s">
        <v>5011</v>
      </c>
      <c r="H610" s="152" t="s">
        <v>32</v>
      </c>
      <c r="I610" s="154"/>
      <c r="L610" s="150"/>
      <c r="M610" s="155"/>
      <c r="T610" s="156"/>
      <c r="AT610" s="152" t="s">
        <v>189</v>
      </c>
      <c r="AU610" s="152" t="s">
        <v>88</v>
      </c>
      <c r="AV610" s="12" t="s">
        <v>86</v>
      </c>
      <c r="AW610" s="12" t="s">
        <v>41</v>
      </c>
      <c r="AX610" s="12" t="s">
        <v>79</v>
      </c>
      <c r="AY610" s="152" t="s">
        <v>178</v>
      </c>
    </row>
    <row r="611" spans="2:65" s="13" customFormat="1" ht="10.199999999999999">
      <c r="B611" s="157"/>
      <c r="D611" s="151" t="s">
        <v>189</v>
      </c>
      <c r="E611" s="158" t="s">
        <v>32</v>
      </c>
      <c r="F611" s="159" t="s">
        <v>5012</v>
      </c>
      <c r="H611" s="160">
        <v>123.53</v>
      </c>
      <c r="I611" s="161"/>
      <c r="L611" s="157"/>
      <c r="M611" s="162"/>
      <c r="T611" s="163"/>
      <c r="AT611" s="158" t="s">
        <v>189</v>
      </c>
      <c r="AU611" s="158" t="s">
        <v>88</v>
      </c>
      <c r="AV611" s="13" t="s">
        <v>88</v>
      </c>
      <c r="AW611" s="13" t="s">
        <v>41</v>
      </c>
      <c r="AX611" s="13" t="s">
        <v>79</v>
      </c>
      <c r="AY611" s="158" t="s">
        <v>178</v>
      </c>
    </row>
    <row r="612" spans="2:65" s="14" customFormat="1" ht="10.199999999999999">
      <c r="B612" s="164"/>
      <c r="D612" s="151" t="s">
        <v>189</v>
      </c>
      <c r="E612" s="165" t="s">
        <v>32</v>
      </c>
      <c r="F612" s="166" t="s">
        <v>192</v>
      </c>
      <c r="H612" s="167">
        <v>123.53</v>
      </c>
      <c r="I612" s="168"/>
      <c r="L612" s="164"/>
      <c r="M612" s="169"/>
      <c r="T612" s="170"/>
      <c r="AT612" s="165" t="s">
        <v>189</v>
      </c>
      <c r="AU612" s="165" t="s">
        <v>88</v>
      </c>
      <c r="AV612" s="14" t="s">
        <v>185</v>
      </c>
      <c r="AW612" s="14" t="s">
        <v>41</v>
      </c>
      <c r="AX612" s="14" t="s">
        <v>86</v>
      </c>
      <c r="AY612" s="165" t="s">
        <v>178</v>
      </c>
    </row>
    <row r="613" spans="2:65" s="1" customFormat="1" ht="33" customHeight="1">
      <c r="B613" s="34"/>
      <c r="C613" s="133" t="s">
        <v>612</v>
      </c>
      <c r="D613" s="133" t="s">
        <v>180</v>
      </c>
      <c r="E613" s="134" t="s">
        <v>603</v>
      </c>
      <c r="F613" s="135" t="s">
        <v>604</v>
      </c>
      <c r="G613" s="136" t="s">
        <v>234</v>
      </c>
      <c r="H613" s="137">
        <v>56.91</v>
      </c>
      <c r="I613" s="138"/>
      <c r="J613" s="139">
        <f>ROUND(I613*H613,2)</f>
        <v>0</v>
      </c>
      <c r="K613" s="135" t="s">
        <v>184</v>
      </c>
      <c r="L613" s="34"/>
      <c r="M613" s="140" t="s">
        <v>32</v>
      </c>
      <c r="N613" s="141" t="s">
        <v>50</v>
      </c>
      <c r="P613" s="142">
        <f>O613*H613</f>
        <v>0</v>
      </c>
      <c r="Q613" s="142">
        <v>0</v>
      </c>
      <c r="R613" s="142">
        <f>Q613*H613</f>
        <v>0</v>
      </c>
      <c r="S613" s="142">
        <v>0</v>
      </c>
      <c r="T613" s="143">
        <f>S613*H613</f>
        <v>0</v>
      </c>
      <c r="AR613" s="144" t="s">
        <v>185</v>
      </c>
      <c r="AT613" s="144" t="s">
        <v>180</v>
      </c>
      <c r="AU613" s="144" t="s">
        <v>88</v>
      </c>
      <c r="AY613" s="18" t="s">
        <v>178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86</v>
      </c>
      <c r="BK613" s="145">
        <f>ROUND(I613*H613,2)</f>
        <v>0</v>
      </c>
      <c r="BL613" s="18" t="s">
        <v>185</v>
      </c>
      <c r="BM613" s="144" t="s">
        <v>5013</v>
      </c>
    </row>
    <row r="614" spans="2:65" s="1" customFormat="1" ht="10.199999999999999">
      <c r="B614" s="34"/>
      <c r="D614" s="146" t="s">
        <v>187</v>
      </c>
      <c r="F614" s="147" t="s">
        <v>606</v>
      </c>
      <c r="I614" s="148"/>
      <c r="L614" s="34"/>
      <c r="M614" s="149"/>
      <c r="T614" s="55"/>
      <c r="AT614" s="18" t="s">
        <v>187</v>
      </c>
      <c r="AU614" s="18" t="s">
        <v>88</v>
      </c>
    </row>
    <row r="615" spans="2:65" s="12" customFormat="1" ht="10.199999999999999">
      <c r="B615" s="150"/>
      <c r="D615" s="151" t="s">
        <v>189</v>
      </c>
      <c r="E615" s="152" t="s">
        <v>32</v>
      </c>
      <c r="F615" s="153" t="s">
        <v>190</v>
      </c>
      <c r="H615" s="152" t="s">
        <v>32</v>
      </c>
      <c r="I615" s="154"/>
      <c r="L615" s="150"/>
      <c r="M615" s="155"/>
      <c r="T615" s="156"/>
      <c r="AT615" s="152" t="s">
        <v>189</v>
      </c>
      <c r="AU615" s="152" t="s">
        <v>88</v>
      </c>
      <c r="AV615" s="12" t="s">
        <v>86</v>
      </c>
      <c r="AW615" s="12" t="s">
        <v>41</v>
      </c>
      <c r="AX615" s="12" t="s">
        <v>79</v>
      </c>
      <c r="AY615" s="152" t="s">
        <v>178</v>
      </c>
    </row>
    <row r="616" spans="2:65" s="12" customFormat="1" ht="10.199999999999999">
      <c r="B616" s="150"/>
      <c r="D616" s="151" t="s">
        <v>189</v>
      </c>
      <c r="E616" s="152" t="s">
        <v>32</v>
      </c>
      <c r="F616" s="153" t="s">
        <v>4774</v>
      </c>
      <c r="H616" s="152" t="s">
        <v>32</v>
      </c>
      <c r="I616" s="154"/>
      <c r="L616" s="150"/>
      <c r="M616" s="155"/>
      <c r="T616" s="156"/>
      <c r="AT616" s="152" t="s">
        <v>189</v>
      </c>
      <c r="AU616" s="152" t="s">
        <v>88</v>
      </c>
      <c r="AV616" s="12" t="s">
        <v>86</v>
      </c>
      <c r="AW616" s="12" t="s">
        <v>41</v>
      </c>
      <c r="AX616" s="12" t="s">
        <v>79</v>
      </c>
      <c r="AY616" s="152" t="s">
        <v>178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2813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88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2" customFormat="1" ht="10.199999999999999">
      <c r="B618" s="150"/>
      <c r="D618" s="151" t="s">
        <v>189</v>
      </c>
      <c r="E618" s="152" t="s">
        <v>32</v>
      </c>
      <c r="F618" s="153" t="s">
        <v>4775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88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65" s="12" customFormat="1" ht="10.199999999999999">
      <c r="B619" s="150"/>
      <c r="D619" s="151" t="s">
        <v>189</v>
      </c>
      <c r="E619" s="152" t="s">
        <v>32</v>
      </c>
      <c r="F619" s="153" t="s">
        <v>3043</v>
      </c>
      <c r="H619" s="152" t="s">
        <v>32</v>
      </c>
      <c r="I619" s="154"/>
      <c r="L619" s="150"/>
      <c r="M619" s="155"/>
      <c r="T619" s="156"/>
      <c r="AT619" s="152" t="s">
        <v>189</v>
      </c>
      <c r="AU619" s="152" t="s">
        <v>88</v>
      </c>
      <c r="AV619" s="12" t="s">
        <v>86</v>
      </c>
      <c r="AW619" s="12" t="s">
        <v>41</v>
      </c>
      <c r="AX619" s="12" t="s">
        <v>79</v>
      </c>
      <c r="AY619" s="152" t="s">
        <v>178</v>
      </c>
    </row>
    <row r="620" spans="2:65" s="12" customFormat="1" ht="20.399999999999999">
      <c r="B620" s="150"/>
      <c r="D620" s="151" t="s">
        <v>189</v>
      </c>
      <c r="E620" s="152" t="s">
        <v>32</v>
      </c>
      <c r="F620" s="153" t="s">
        <v>4783</v>
      </c>
      <c r="H620" s="152" t="s">
        <v>32</v>
      </c>
      <c r="I620" s="154"/>
      <c r="L620" s="150"/>
      <c r="M620" s="155"/>
      <c r="T620" s="156"/>
      <c r="AT620" s="152" t="s">
        <v>189</v>
      </c>
      <c r="AU620" s="152" t="s">
        <v>88</v>
      </c>
      <c r="AV620" s="12" t="s">
        <v>86</v>
      </c>
      <c r="AW620" s="12" t="s">
        <v>41</v>
      </c>
      <c r="AX620" s="12" t="s">
        <v>79</v>
      </c>
      <c r="AY620" s="152" t="s">
        <v>178</v>
      </c>
    </row>
    <row r="621" spans="2:65" s="13" customFormat="1" ht="10.199999999999999">
      <c r="B621" s="157"/>
      <c r="D621" s="151" t="s">
        <v>189</v>
      </c>
      <c r="E621" s="158" t="s">
        <v>32</v>
      </c>
      <c r="F621" s="159" t="s">
        <v>5004</v>
      </c>
      <c r="H621" s="160">
        <v>15</v>
      </c>
      <c r="I621" s="161"/>
      <c r="L621" s="157"/>
      <c r="M621" s="162"/>
      <c r="T621" s="163"/>
      <c r="AT621" s="158" t="s">
        <v>189</v>
      </c>
      <c r="AU621" s="158" t="s">
        <v>88</v>
      </c>
      <c r="AV621" s="13" t="s">
        <v>88</v>
      </c>
      <c r="AW621" s="13" t="s">
        <v>41</v>
      </c>
      <c r="AX621" s="13" t="s">
        <v>79</v>
      </c>
      <c r="AY621" s="158" t="s">
        <v>178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5005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88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3" customFormat="1" ht="10.199999999999999">
      <c r="B623" s="157"/>
      <c r="D623" s="151" t="s">
        <v>189</v>
      </c>
      <c r="E623" s="158" t="s">
        <v>32</v>
      </c>
      <c r="F623" s="159" t="s">
        <v>5006</v>
      </c>
      <c r="H623" s="160">
        <v>41.91</v>
      </c>
      <c r="I623" s="161"/>
      <c r="L623" s="157"/>
      <c r="M623" s="162"/>
      <c r="T623" s="163"/>
      <c r="AT623" s="158" t="s">
        <v>189</v>
      </c>
      <c r="AU623" s="158" t="s">
        <v>88</v>
      </c>
      <c r="AV623" s="13" t="s">
        <v>88</v>
      </c>
      <c r="AW623" s="13" t="s">
        <v>41</v>
      </c>
      <c r="AX623" s="13" t="s">
        <v>79</v>
      </c>
      <c r="AY623" s="158" t="s">
        <v>178</v>
      </c>
    </row>
    <row r="624" spans="2:65" s="14" customFormat="1" ht="10.199999999999999">
      <c r="B624" s="164"/>
      <c r="D624" s="151" t="s">
        <v>189</v>
      </c>
      <c r="E624" s="165" t="s">
        <v>32</v>
      </c>
      <c r="F624" s="166" t="s">
        <v>192</v>
      </c>
      <c r="H624" s="167">
        <v>56.91</v>
      </c>
      <c r="I624" s="168"/>
      <c r="L624" s="164"/>
      <c r="M624" s="169"/>
      <c r="T624" s="170"/>
      <c r="AT624" s="165" t="s">
        <v>189</v>
      </c>
      <c r="AU624" s="165" t="s">
        <v>88</v>
      </c>
      <c r="AV624" s="14" t="s">
        <v>185</v>
      </c>
      <c r="AW624" s="14" t="s">
        <v>41</v>
      </c>
      <c r="AX624" s="14" t="s">
        <v>86</v>
      </c>
      <c r="AY624" s="165" t="s">
        <v>178</v>
      </c>
    </row>
    <row r="625" spans="2:65" s="1" customFormat="1" ht="33" customHeight="1">
      <c r="B625" s="34"/>
      <c r="C625" s="133" t="s">
        <v>617</v>
      </c>
      <c r="D625" s="133" t="s">
        <v>180</v>
      </c>
      <c r="E625" s="134" t="s">
        <v>3076</v>
      </c>
      <c r="F625" s="135" t="s">
        <v>3077</v>
      </c>
      <c r="G625" s="136" t="s">
        <v>234</v>
      </c>
      <c r="H625" s="137">
        <v>123.53</v>
      </c>
      <c r="I625" s="138"/>
      <c r="J625" s="139">
        <f>ROUND(I625*H625,2)</f>
        <v>0</v>
      </c>
      <c r="K625" s="135" t="s">
        <v>184</v>
      </c>
      <c r="L625" s="34"/>
      <c r="M625" s="140" t="s">
        <v>32</v>
      </c>
      <c r="N625" s="141" t="s">
        <v>50</v>
      </c>
      <c r="P625" s="142">
        <f>O625*H625</f>
        <v>0</v>
      </c>
      <c r="Q625" s="142">
        <v>0</v>
      </c>
      <c r="R625" s="142">
        <f>Q625*H625</f>
        <v>0</v>
      </c>
      <c r="S625" s="142">
        <v>0</v>
      </c>
      <c r="T625" s="143">
        <f>S625*H625</f>
        <v>0</v>
      </c>
      <c r="AR625" s="144" t="s">
        <v>185</v>
      </c>
      <c r="AT625" s="144" t="s">
        <v>180</v>
      </c>
      <c r="AU625" s="144" t="s">
        <v>88</v>
      </c>
      <c r="AY625" s="18" t="s">
        <v>178</v>
      </c>
      <c r="BE625" s="145">
        <f>IF(N625="základní",J625,0)</f>
        <v>0</v>
      </c>
      <c r="BF625" s="145">
        <f>IF(N625="snížená",J625,0)</f>
        <v>0</v>
      </c>
      <c r="BG625" s="145">
        <f>IF(N625="zákl. přenesená",J625,0)</f>
        <v>0</v>
      </c>
      <c r="BH625" s="145">
        <f>IF(N625="sníž. přenesená",J625,0)</f>
        <v>0</v>
      </c>
      <c r="BI625" s="145">
        <f>IF(N625="nulová",J625,0)</f>
        <v>0</v>
      </c>
      <c r="BJ625" s="18" t="s">
        <v>86</v>
      </c>
      <c r="BK625" s="145">
        <f>ROUND(I625*H625,2)</f>
        <v>0</v>
      </c>
      <c r="BL625" s="18" t="s">
        <v>185</v>
      </c>
      <c r="BM625" s="144" t="s">
        <v>5014</v>
      </c>
    </row>
    <row r="626" spans="2:65" s="1" customFormat="1" ht="10.199999999999999">
      <c r="B626" s="34"/>
      <c r="D626" s="146" t="s">
        <v>187</v>
      </c>
      <c r="F626" s="147" t="s">
        <v>3079</v>
      </c>
      <c r="I626" s="148"/>
      <c r="L626" s="34"/>
      <c r="M626" s="149"/>
      <c r="T626" s="55"/>
      <c r="AT626" s="18" t="s">
        <v>187</v>
      </c>
      <c r="AU626" s="18" t="s">
        <v>88</v>
      </c>
    </row>
    <row r="627" spans="2:65" s="12" customFormat="1" ht="10.199999999999999">
      <c r="B627" s="150"/>
      <c r="D627" s="151" t="s">
        <v>189</v>
      </c>
      <c r="E627" s="152" t="s">
        <v>32</v>
      </c>
      <c r="F627" s="153" t="s">
        <v>190</v>
      </c>
      <c r="H627" s="152" t="s">
        <v>32</v>
      </c>
      <c r="I627" s="154"/>
      <c r="L627" s="150"/>
      <c r="M627" s="155"/>
      <c r="T627" s="156"/>
      <c r="AT627" s="152" t="s">
        <v>189</v>
      </c>
      <c r="AU627" s="152" t="s">
        <v>88</v>
      </c>
      <c r="AV627" s="12" t="s">
        <v>86</v>
      </c>
      <c r="AW627" s="12" t="s">
        <v>41</v>
      </c>
      <c r="AX627" s="12" t="s">
        <v>79</v>
      </c>
      <c r="AY627" s="152" t="s">
        <v>178</v>
      </c>
    </row>
    <row r="628" spans="2:65" s="12" customFormat="1" ht="10.199999999999999">
      <c r="B628" s="150"/>
      <c r="D628" s="151" t="s">
        <v>189</v>
      </c>
      <c r="E628" s="152" t="s">
        <v>32</v>
      </c>
      <c r="F628" s="153" t="s">
        <v>4774</v>
      </c>
      <c r="H628" s="152" t="s">
        <v>32</v>
      </c>
      <c r="I628" s="154"/>
      <c r="L628" s="150"/>
      <c r="M628" s="155"/>
      <c r="T628" s="156"/>
      <c r="AT628" s="152" t="s">
        <v>189</v>
      </c>
      <c r="AU628" s="152" t="s">
        <v>88</v>
      </c>
      <c r="AV628" s="12" t="s">
        <v>86</v>
      </c>
      <c r="AW628" s="12" t="s">
        <v>41</v>
      </c>
      <c r="AX628" s="12" t="s">
        <v>79</v>
      </c>
      <c r="AY628" s="152" t="s">
        <v>178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2813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88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2" customFormat="1" ht="10.199999999999999">
      <c r="B630" s="150"/>
      <c r="D630" s="151" t="s">
        <v>189</v>
      </c>
      <c r="E630" s="152" t="s">
        <v>32</v>
      </c>
      <c r="F630" s="153" t="s">
        <v>4775</v>
      </c>
      <c r="H630" s="152" t="s">
        <v>32</v>
      </c>
      <c r="I630" s="154"/>
      <c r="L630" s="150"/>
      <c r="M630" s="155"/>
      <c r="T630" s="156"/>
      <c r="AT630" s="152" t="s">
        <v>189</v>
      </c>
      <c r="AU630" s="152" t="s">
        <v>88</v>
      </c>
      <c r="AV630" s="12" t="s">
        <v>86</v>
      </c>
      <c r="AW630" s="12" t="s">
        <v>41</v>
      </c>
      <c r="AX630" s="12" t="s">
        <v>79</v>
      </c>
      <c r="AY630" s="152" t="s">
        <v>178</v>
      </c>
    </row>
    <row r="631" spans="2:65" s="12" customFormat="1" ht="10.199999999999999">
      <c r="B631" s="150"/>
      <c r="D631" s="151" t="s">
        <v>189</v>
      </c>
      <c r="E631" s="152" t="s">
        <v>32</v>
      </c>
      <c r="F631" s="153" t="s">
        <v>3043</v>
      </c>
      <c r="H631" s="152" t="s">
        <v>32</v>
      </c>
      <c r="I631" s="154"/>
      <c r="L631" s="150"/>
      <c r="M631" s="155"/>
      <c r="T631" s="156"/>
      <c r="AT631" s="152" t="s">
        <v>189</v>
      </c>
      <c r="AU631" s="152" t="s">
        <v>88</v>
      </c>
      <c r="AV631" s="12" t="s">
        <v>86</v>
      </c>
      <c r="AW631" s="12" t="s">
        <v>41</v>
      </c>
      <c r="AX631" s="12" t="s">
        <v>79</v>
      </c>
      <c r="AY631" s="152" t="s">
        <v>178</v>
      </c>
    </row>
    <row r="632" spans="2:65" s="12" customFormat="1" ht="10.199999999999999">
      <c r="B632" s="150"/>
      <c r="D632" s="151" t="s">
        <v>189</v>
      </c>
      <c r="E632" s="152" t="s">
        <v>32</v>
      </c>
      <c r="F632" s="153" t="s">
        <v>5011</v>
      </c>
      <c r="H632" s="152" t="s">
        <v>32</v>
      </c>
      <c r="I632" s="154"/>
      <c r="L632" s="150"/>
      <c r="M632" s="155"/>
      <c r="T632" s="156"/>
      <c r="AT632" s="152" t="s">
        <v>189</v>
      </c>
      <c r="AU632" s="152" t="s">
        <v>88</v>
      </c>
      <c r="AV632" s="12" t="s">
        <v>86</v>
      </c>
      <c r="AW632" s="12" t="s">
        <v>41</v>
      </c>
      <c r="AX632" s="12" t="s">
        <v>79</v>
      </c>
      <c r="AY632" s="152" t="s">
        <v>178</v>
      </c>
    </row>
    <row r="633" spans="2:65" s="13" customFormat="1" ht="10.199999999999999">
      <c r="B633" s="157"/>
      <c r="D633" s="151" t="s">
        <v>189</v>
      </c>
      <c r="E633" s="158" t="s">
        <v>32</v>
      </c>
      <c r="F633" s="159" t="s">
        <v>5012</v>
      </c>
      <c r="H633" s="160">
        <v>123.53</v>
      </c>
      <c r="I633" s="161"/>
      <c r="L633" s="157"/>
      <c r="M633" s="162"/>
      <c r="T633" s="163"/>
      <c r="AT633" s="158" t="s">
        <v>189</v>
      </c>
      <c r="AU633" s="158" t="s">
        <v>88</v>
      </c>
      <c r="AV633" s="13" t="s">
        <v>88</v>
      </c>
      <c r="AW633" s="13" t="s">
        <v>41</v>
      </c>
      <c r="AX633" s="13" t="s">
        <v>79</v>
      </c>
      <c r="AY633" s="158" t="s">
        <v>178</v>
      </c>
    </row>
    <row r="634" spans="2:65" s="14" customFormat="1" ht="10.199999999999999">
      <c r="B634" s="164"/>
      <c r="D634" s="151" t="s">
        <v>189</v>
      </c>
      <c r="E634" s="165" t="s">
        <v>32</v>
      </c>
      <c r="F634" s="166" t="s">
        <v>192</v>
      </c>
      <c r="H634" s="167">
        <v>123.53</v>
      </c>
      <c r="I634" s="168"/>
      <c r="L634" s="164"/>
      <c r="M634" s="169"/>
      <c r="T634" s="170"/>
      <c r="AT634" s="165" t="s">
        <v>189</v>
      </c>
      <c r="AU634" s="165" t="s">
        <v>88</v>
      </c>
      <c r="AV634" s="14" t="s">
        <v>185</v>
      </c>
      <c r="AW634" s="14" t="s">
        <v>41</v>
      </c>
      <c r="AX634" s="14" t="s">
        <v>86</v>
      </c>
      <c r="AY634" s="165" t="s">
        <v>178</v>
      </c>
    </row>
    <row r="635" spans="2:65" s="1" customFormat="1" ht="49.05" customHeight="1">
      <c r="B635" s="34"/>
      <c r="C635" s="133" t="s">
        <v>625</v>
      </c>
      <c r="D635" s="133" t="s">
        <v>180</v>
      </c>
      <c r="E635" s="134" t="s">
        <v>608</v>
      </c>
      <c r="F635" s="135" t="s">
        <v>609</v>
      </c>
      <c r="G635" s="136" t="s">
        <v>234</v>
      </c>
      <c r="H635" s="137">
        <v>53.34</v>
      </c>
      <c r="I635" s="138"/>
      <c r="J635" s="139">
        <f>ROUND(I635*H635,2)</f>
        <v>0</v>
      </c>
      <c r="K635" s="135" t="s">
        <v>184</v>
      </c>
      <c r="L635" s="34"/>
      <c r="M635" s="140" t="s">
        <v>32</v>
      </c>
      <c r="N635" s="141" t="s">
        <v>50</v>
      </c>
      <c r="P635" s="142">
        <f>O635*H635</f>
        <v>0</v>
      </c>
      <c r="Q635" s="142">
        <v>0</v>
      </c>
      <c r="R635" s="142">
        <f>Q635*H635</f>
        <v>0</v>
      </c>
      <c r="S635" s="142">
        <v>0</v>
      </c>
      <c r="T635" s="143">
        <f>S635*H635</f>
        <v>0</v>
      </c>
      <c r="AR635" s="144" t="s">
        <v>185</v>
      </c>
      <c r="AT635" s="144" t="s">
        <v>180</v>
      </c>
      <c r="AU635" s="144" t="s">
        <v>88</v>
      </c>
      <c r="AY635" s="18" t="s">
        <v>178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8" t="s">
        <v>86</v>
      </c>
      <c r="BK635" s="145">
        <f>ROUND(I635*H635,2)</f>
        <v>0</v>
      </c>
      <c r="BL635" s="18" t="s">
        <v>185</v>
      </c>
      <c r="BM635" s="144" t="s">
        <v>5015</v>
      </c>
    </row>
    <row r="636" spans="2:65" s="1" customFormat="1" ht="10.199999999999999">
      <c r="B636" s="34"/>
      <c r="D636" s="146" t="s">
        <v>187</v>
      </c>
      <c r="F636" s="147" t="s">
        <v>611</v>
      </c>
      <c r="I636" s="148"/>
      <c r="L636" s="34"/>
      <c r="M636" s="149"/>
      <c r="T636" s="55"/>
      <c r="AT636" s="18" t="s">
        <v>187</v>
      </c>
      <c r="AU636" s="18" t="s">
        <v>88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190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88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10.199999999999999">
      <c r="B638" s="150"/>
      <c r="D638" s="151" t="s">
        <v>189</v>
      </c>
      <c r="E638" s="152" t="s">
        <v>32</v>
      </c>
      <c r="F638" s="153" t="s">
        <v>4774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88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2" customFormat="1" ht="10.199999999999999">
      <c r="B639" s="150"/>
      <c r="D639" s="151" t="s">
        <v>189</v>
      </c>
      <c r="E639" s="152" t="s">
        <v>32</v>
      </c>
      <c r="F639" s="153" t="s">
        <v>2813</v>
      </c>
      <c r="H639" s="152" t="s">
        <v>32</v>
      </c>
      <c r="I639" s="154"/>
      <c r="L639" s="150"/>
      <c r="M639" s="155"/>
      <c r="T639" s="156"/>
      <c r="AT639" s="152" t="s">
        <v>189</v>
      </c>
      <c r="AU639" s="152" t="s">
        <v>88</v>
      </c>
      <c r="AV639" s="12" t="s">
        <v>86</v>
      </c>
      <c r="AW639" s="12" t="s">
        <v>41</v>
      </c>
      <c r="AX639" s="12" t="s">
        <v>79</v>
      </c>
      <c r="AY639" s="152" t="s">
        <v>178</v>
      </c>
    </row>
    <row r="640" spans="2:65" s="12" customFormat="1" ht="10.199999999999999">
      <c r="B640" s="150"/>
      <c r="D640" s="151" t="s">
        <v>189</v>
      </c>
      <c r="E640" s="152" t="s">
        <v>32</v>
      </c>
      <c r="F640" s="153" t="s">
        <v>4775</v>
      </c>
      <c r="H640" s="152" t="s">
        <v>32</v>
      </c>
      <c r="I640" s="154"/>
      <c r="L640" s="150"/>
      <c r="M640" s="155"/>
      <c r="T640" s="156"/>
      <c r="AT640" s="152" t="s">
        <v>189</v>
      </c>
      <c r="AU640" s="152" t="s">
        <v>88</v>
      </c>
      <c r="AV640" s="12" t="s">
        <v>86</v>
      </c>
      <c r="AW640" s="12" t="s">
        <v>41</v>
      </c>
      <c r="AX640" s="12" t="s">
        <v>79</v>
      </c>
      <c r="AY640" s="152" t="s">
        <v>178</v>
      </c>
    </row>
    <row r="641" spans="2:65" s="12" customFormat="1" ht="10.199999999999999">
      <c r="B641" s="150"/>
      <c r="D641" s="151" t="s">
        <v>189</v>
      </c>
      <c r="E641" s="152" t="s">
        <v>32</v>
      </c>
      <c r="F641" s="153" t="s">
        <v>3043</v>
      </c>
      <c r="H641" s="152" t="s">
        <v>32</v>
      </c>
      <c r="I641" s="154"/>
      <c r="L641" s="150"/>
      <c r="M641" s="155"/>
      <c r="T641" s="156"/>
      <c r="AT641" s="152" t="s">
        <v>189</v>
      </c>
      <c r="AU641" s="152" t="s">
        <v>88</v>
      </c>
      <c r="AV641" s="12" t="s">
        <v>86</v>
      </c>
      <c r="AW641" s="12" t="s">
        <v>41</v>
      </c>
      <c r="AX641" s="12" t="s">
        <v>79</v>
      </c>
      <c r="AY641" s="152" t="s">
        <v>178</v>
      </c>
    </row>
    <row r="642" spans="2:65" s="12" customFormat="1" ht="10.199999999999999">
      <c r="B642" s="150"/>
      <c r="D642" s="151" t="s">
        <v>189</v>
      </c>
      <c r="E642" s="152" t="s">
        <v>32</v>
      </c>
      <c r="F642" s="153" t="s">
        <v>5005</v>
      </c>
      <c r="H642" s="152" t="s">
        <v>32</v>
      </c>
      <c r="I642" s="154"/>
      <c r="L642" s="150"/>
      <c r="M642" s="155"/>
      <c r="T642" s="156"/>
      <c r="AT642" s="152" t="s">
        <v>189</v>
      </c>
      <c r="AU642" s="152" t="s">
        <v>88</v>
      </c>
      <c r="AV642" s="12" t="s">
        <v>86</v>
      </c>
      <c r="AW642" s="12" t="s">
        <v>41</v>
      </c>
      <c r="AX642" s="12" t="s">
        <v>79</v>
      </c>
      <c r="AY642" s="152" t="s">
        <v>178</v>
      </c>
    </row>
    <row r="643" spans="2:65" s="13" customFormat="1" ht="10.199999999999999">
      <c r="B643" s="157"/>
      <c r="D643" s="151" t="s">
        <v>189</v>
      </c>
      <c r="E643" s="158" t="s">
        <v>32</v>
      </c>
      <c r="F643" s="159" t="s">
        <v>5016</v>
      </c>
      <c r="H643" s="160">
        <v>53.34</v>
      </c>
      <c r="I643" s="161"/>
      <c r="L643" s="157"/>
      <c r="M643" s="162"/>
      <c r="T643" s="163"/>
      <c r="AT643" s="158" t="s">
        <v>189</v>
      </c>
      <c r="AU643" s="158" t="s">
        <v>88</v>
      </c>
      <c r="AV643" s="13" t="s">
        <v>88</v>
      </c>
      <c r="AW643" s="13" t="s">
        <v>41</v>
      </c>
      <c r="AX643" s="13" t="s">
        <v>79</v>
      </c>
      <c r="AY643" s="158" t="s">
        <v>178</v>
      </c>
    </row>
    <row r="644" spans="2:65" s="14" customFormat="1" ht="10.199999999999999">
      <c r="B644" s="164"/>
      <c r="D644" s="151" t="s">
        <v>189</v>
      </c>
      <c r="E644" s="165" t="s">
        <v>32</v>
      </c>
      <c r="F644" s="166" t="s">
        <v>192</v>
      </c>
      <c r="H644" s="167">
        <v>53.34</v>
      </c>
      <c r="I644" s="168"/>
      <c r="L644" s="164"/>
      <c r="M644" s="169"/>
      <c r="T644" s="170"/>
      <c r="AT644" s="165" t="s">
        <v>189</v>
      </c>
      <c r="AU644" s="165" t="s">
        <v>88</v>
      </c>
      <c r="AV644" s="14" t="s">
        <v>185</v>
      </c>
      <c r="AW644" s="14" t="s">
        <v>41</v>
      </c>
      <c r="AX644" s="14" t="s">
        <v>86</v>
      </c>
      <c r="AY644" s="165" t="s">
        <v>178</v>
      </c>
    </row>
    <row r="645" spans="2:65" s="1" customFormat="1" ht="49.05" customHeight="1">
      <c r="B645" s="34"/>
      <c r="C645" s="133" t="s">
        <v>630</v>
      </c>
      <c r="D645" s="133" t="s">
        <v>180</v>
      </c>
      <c r="E645" s="134" t="s">
        <v>5017</v>
      </c>
      <c r="F645" s="135" t="s">
        <v>5018</v>
      </c>
      <c r="G645" s="136" t="s">
        <v>234</v>
      </c>
      <c r="H645" s="137">
        <v>177.92</v>
      </c>
      <c r="I645" s="138"/>
      <c r="J645" s="139">
        <f>ROUND(I645*H645,2)</f>
        <v>0</v>
      </c>
      <c r="K645" s="135" t="s">
        <v>184</v>
      </c>
      <c r="L645" s="34"/>
      <c r="M645" s="140" t="s">
        <v>32</v>
      </c>
      <c r="N645" s="141" t="s">
        <v>50</v>
      </c>
      <c r="P645" s="142">
        <f>O645*H645</f>
        <v>0</v>
      </c>
      <c r="Q645" s="142">
        <v>0</v>
      </c>
      <c r="R645" s="142">
        <f>Q645*H645</f>
        <v>0</v>
      </c>
      <c r="S645" s="142">
        <v>0</v>
      </c>
      <c r="T645" s="143">
        <f>S645*H645</f>
        <v>0</v>
      </c>
      <c r="AR645" s="144" t="s">
        <v>185</v>
      </c>
      <c r="AT645" s="144" t="s">
        <v>180</v>
      </c>
      <c r="AU645" s="144" t="s">
        <v>88</v>
      </c>
      <c r="AY645" s="18" t="s">
        <v>178</v>
      </c>
      <c r="BE645" s="145">
        <f>IF(N645="základní",J645,0)</f>
        <v>0</v>
      </c>
      <c r="BF645" s="145">
        <f>IF(N645="snížená",J645,0)</f>
        <v>0</v>
      </c>
      <c r="BG645" s="145">
        <f>IF(N645="zákl. přenesená",J645,0)</f>
        <v>0</v>
      </c>
      <c r="BH645" s="145">
        <f>IF(N645="sníž. přenesená",J645,0)</f>
        <v>0</v>
      </c>
      <c r="BI645" s="145">
        <f>IF(N645="nulová",J645,0)</f>
        <v>0</v>
      </c>
      <c r="BJ645" s="18" t="s">
        <v>86</v>
      </c>
      <c r="BK645" s="145">
        <f>ROUND(I645*H645,2)</f>
        <v>0</v>
      </c>
      <c r="BL645" s="18" t="s">
        <v>185</v>
      </c>
      <c r="BM645" s="144" t="s">
        <v>5019</v>
      </c>
    </row>
    <row r="646" spans="2:65" s="1" customFormat="1" ht="10.199999999999999">
      <c r="B646" s="34"/>
      <c r="D646" s="146" t="s">
        <v>187</v>
      </c>
      <c r="F646" s="147" t="s">
        <v>5020</v>
      </c>
      <c r="I646" s="148"/>
      <c r="L646" s="34"/>
      <c r="M646" s="149"/>
      <c r="T646" s="55"/>
      <c r="AT646" s="18" t="s">
        <v>187</v>
      </c>
      <c r="AU646" s="18" t="s">
        <v>88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190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88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2" customFormat="1" ht="10.199999999999999">
      <c r="B648" s="150"/>
      <c r="D648" s="151" t="s">
        <v>189</v>
      </c>
      <c r="E648" s="152" t="s">
        <v>32</v>
      </c>
      <c r="F648" s="153" t="s">
        <v>4774</v>
      </c>
      <c r="H648" s="152" t="s">
        <v>32</v>
      </c>
      <c r="I648" s="154"/>
      <c r="L648" s="150"/>
      <c r="M648" s="155"/>
      <c r="T648" s="156"/>
      <c r="AT648" s="152" t="s">
        <v>189</v>
      </c>
      <c r="AU648" s="152" t="s">
        <v>88</v>
      </c>
      <c r="AV648" s="12" t="s">
        <v>86</v>
      </c>
      <c r="AW648" s="12" t="s">
        <v>41</v>
      </c>
      <c r="AX648" s="12" t="s">
        <v>79</v>
      </c>
      <c r="AY648" s="152" t="s">
        <v>178</v>
      </c>
    </row>
    <row r="649" spans="2:65" s="12" customFormat="1" ht="10.199999999999999">
      <c r="B649" s="150"/>
      <c r="D649" s="151" t="s">
        <v>189</v>
      </c>
      <c r="E649" s="152" t="s">
        <v>32</v>
      </c>
      <c r="F649" s="153" t="s">
        <v>2813</v>
      </c>
      <c r="H649" s="152" t="s">
        <v>32</v>
      </c>
      <c r="I649" s="154"/>
      <c r="L649" s="150"/>
      <c r="M649" s="155"/>
      <c r="T649" s="156"/>
      <c r="AT649" s="152" t="s">
        <v>189</v>
      </c>
      <c r="AU649" s="152" t="s">
        <v>88</v>
      </c>
      <c r="AV649" s="12" t="s">
        <v>86</v>
      </c>
      <c r="AW649" s="12" t="s">
        <v>41</v>
      </c>
      <c r="AX649" s="12" t="s">
        <v>79</v>
      </c>
      <c r="AY649" s="152" t="s">
        <v>178</v>
      </c>
    </row>
    <row r="650" spans="2:65" s="12" customFormat="1" ht="10.199999999999999">
      <c r="B650" s="150"/>
      <c r="D650" s="151" t="s">
        <v>189</v>
      </c>
      <c r="E650" s="152" t="s">
        <v>32</v>
      </c>
      <c r="F650" s="153" t="s">
        <v>4775</v>
      </c>
      <c r="H650" s="152" t="s">
        <v>32</v>
      </c>
      <c r="I650" s="154"/>
      <c r="L650" s="150"/>
      <c r="M650" s="155"/>
      <c r="T650" s="156"/>
      <c r="AT650" s="152" t="s">
        <v>189</v>
      </c>
      <c r="AU650" s="152" t="s">
        <v>88</v>
      </c>
      <c r="AV650" s="12" t="s">
        <v>86</v>
      </c>
      <c r="AW650" s="12" t="s">
        <v>41</v>
      </c>
      <c r="AX650" s="12" t="s">
        <v>79</v>
      </c>
      <c r="AY650" s="152" t="s">
        <v>178</v>
      </c>
    </row>
    <row r="651" spans="2:65" s="12" customFormat="1" ht="10.199999999999999">
      <c r="B651" s="150"/>
      <c r="D651" s="151" t="s">
        <v>189</v>
      </c>
      <c r="E651" s="152" t="s">
        <v>32</v>
      </c>
      <c r="F651" s="153" t="s">
        <v>3043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88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2" customFormat="1" ht="20.399999999999999">
      <c r="B652" s="150"/>
      <c r="D652" s="151" t="s">
        <v>189</v>
      </c>
      <c r="E652" s="152" t="s">
        <v>32</v>
      </c>
      <c r="F652" s="153" t="s">
        <v>4783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88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3" customFormat="1" ht="10.199999999999999">
      <c r="B653" s="157"/>
      <c r="D653" s="151" t="s">
        <v>189</v>
      </c>
      <c r="E653" s="158" t="s">
        <v>32</v>
      </c>
      <c r="F653" s="159" t="s">
        <v>4788</v>
      </c>
      <c r="H653" s="160">
        <v>20.7</v>
      </c>
      <c r="I653" s="161"/>
      <c r="L653" s="157"/>
      <c r="M653" s="162"/>
      <c r="T653" s="163"/>
      <c r="AT653" s="158" t="s">
        <v>189</v>
      </c>
      <c r="AU653" s="158" t="s">
        <v>88</v>
      </c>
      <c r="AV653" s="13" t="s">
        <v>88</v>
      </c>
      <c r="AW653" s="13" t="s">
        <v>41</v>
      </c>
      <c r="AX653" s="13" t="s">
        <v>79</v>
      </c>
      <c r="AY653" s="158" t="s">
        <v>178</v>
      </c>
    </row>
    <row r="654" spans="2:65" s="12" customFormat="1" ht="10.199999999999999">
      <c r="B654" s="150"/>
      <c r="D654" s="151" t="s">
        <v>189</v>
      </c>
      <c r="E654" s="152" t="s">
        <v>32</v>
      </c>
      <c r="F654" s="153" t="s">
        <v>5011</v>
      </c>
      <c r="H654" s="152" t="s">
        <v>32</v>
      </c>
      <c r="I654" s="154"/>
      <c r="L654" s="150"/>
      <c r="M654" s="155"/>
      <c r="T654" s="156"/>
      <c r="AT654" s="152" t="s">
        <v>189</v>
      </c>
      <c r="AU654" s="152" t="s">
        <v>88</v>
      </c>
      <c r="AV654" s="12" t="s">
        <v>86</v>
      </c>
      <c r="AW654" s="12" t="s">
        <v>41</v>
      </c>
      <c r="AX654" s="12" t="s">
        <v>79</v>
      </c>
      <c r="AY654" s="152" t="s">
        <v>178</v>
      </c>
    </row>
    <row r="655" spans="2:65" s="13" customFormat="1" ht="10.199999999999999">
      <c r="B655" s="157"/>
      <c r="D655" s="151" t="s">
        <v>189</v>
      </c>
      <c r="E655" s="158" t="s">
        <v>32</v>
      </c>
      <c r="F655" s="159" t="s">
        <v>5021</v>
      </c>
      <c r="H655" s="160">
        <v>157.22</v>
      </c>
      <c r="I655" s="161"/>
      <c r="L655" s="157"/>
      <c r="M655" s="162"/>
      <c r="T655" s="163"/>
      <c r="AT655" s="158" t="s">
        <v>189</v>
      </c>
      <c r="AU655" s="158" t="s">
        <v>88</v>
      </c>
      <c r="AV655" s="13" t="s">
        <v>88</v>
      </c>
      <c r="AW655" s="13" t="s">
        <v>41</v>
      </c>
      <c r="AX655" s="13" t="s">
        <v>79</v>
      </c>
      <c r="AY655" s="158" t="s">
        <v>178</v>
      </c>
    </row>
    <row r="656" spans="2:65" s="14" customFormat="1" ht="10.199999999999999">
      <c r="B656" s="164"/>
      <c r="D656" s="151" t="s">
        <v>189</v>
      </c>
      <c r="E656" s="165" t="s">
        <v>32</v>
      </c>
      <c r="F656" s="166" t="s">
        <v>192</v>
      </c>
      <c r="H656" s="167">
        <v>177.92</v>
      </c>
      <c r="I656" s="168"/>
      <c r="L656" s="164"/>
      <c r="M656" s="169"/>
      <c r="T656" s="170"/>
      <c r="AT656" s="165" t="s">
        <v>189</v>
      </c>
      <c r="AU656" s="165" t="s">
        <v>88</v>
      </c>
      <c r="AV656" s="14" t="s">
        <v>185</v>
      </c>
      <c r="AW656" s="14" t="s">
        <v>41</v>
      </c>
      <c r="AX656" s="14" t="s">
        <v>86</v>
      </c>
      <c r="AY656" s="165" t="s">
        <v>178</v>
      </c>
    </row>
    <row r="657" spans="2:65" s="1" customFormat="1" ht="66.75" customHeight="1">
      <c r="B657" s="34"/>
      <c r="C657" s="133" t="s">
        <v>635</v>
      </c>
      <c r="D657" s="133" t="s">
        <v>180</v>
      </c>
      <c r="E657" s="134" t="s">
        <v>5022</v>
      </c>
      <c r="F657" s="135" t="s">
        <v>5023</v>
      </c>
      <c r="G657" s="136" t="s">
        <v>234</v>
      </c>
      <c r="H657" s="137">
        <v>231.26</v>
      </c>
      <c r="I657" s="138"/>
      <c r="J657" s="139">
        <f>ROUND(I657*H657,2)</f>
        <v>0</v>
      </c>
      <c r="K657" s="135" t="s">
        <v>184</v>
      </c>
      <c r="L657" s="34"/>
      <c r="M657" s="140" t="s">
        <v>32</v>
      </c>
      <c r="N657" s="141" t="s">
        <v>50</v>
      </c>
      <c r="P657" s="142">
        <f>O657*H657</f>
        <v>0</v>
      </c>
      <c r="Q657" s="142">
        <v>5.9089999999999997E-2</v>
      </c>
      <c r="R657" s="142">
        <f>Q657*H657</f>
        <v>13.665153399999999</v>
      </c>
      <c r="S657" s="142">
        <v>0</v>
      </c>
      <c r="T657" s="143">
        <f>S657*H657</f>
        <v>0</v>
      </c>
      <c r="AR657" s="144" t="s">
        <v>185</v>
      </c>
      <c r="AT657" s="144" t="s">
        <v>180</v>
      </c>
      <c r="AU657" s="144" t="s">
        <v>88</v>
      </c>
      <c r="AY657" s="18" t="s">
        <v>178</v>
      </c>
      <c r="BE657" s="145">
        <f>IF(N657="základní",J657,0)</f>
        <v>0</v>
      </c>
      <c r="BF657" s="145">
        <f>IF(N657="snížená",J657,0)</f>
        <v>0</v>
      </c>
      <c r="BG657" s="145">
        <f>IF(N657="zákl. přenesená",J657,0)</f>
        <v>0</v>
      </c>
      <c r="BH657" s="145">
        <f>IF(N657="sníž. přenesená",J657,0)</f>
        <v>0</v>
      </c>
      <c r="BI657" s="145">
        <f>IF(N657="nulová",J657,0)</f>
        <v>0</v>
      </c>
      <c r="BJ657" s="18" t="s">
        <v>86</v>
      </c>
      <c r="BK657" s="145">
        <f>ROUND(I657*H657,2)</f>
        <v>0</v>
      </c>
      <c r="BL657" s="18" t="s">
        <v>185</v>
      </c>
      <c r="BM657" s="144" t="s">
        <v>5024</v>
      </c>
    </row>
    <row r="658" spans="2:65" s="1" customFormat="1" ht="10.199999999999999">
      <c r="B658" s="34"/>
      <c r="D658" s="146" t="s">
        <v>187</v>
      </c>
      <c r="F658" s="147" t="s">
        <v>5025</v>
      </c>
      <c r="I658" s="148"/>
      <c r="L658" s="34"/>
      <c r="M658" s="149"/>
      <c r="T658" s="55"/>
      <c r="AT658" s="18" t="s">
        <v>187</v>
      </c>
      <c r="AU658" s="18" t="s">
        <v>88</v>
      </c>
    </row>
    <row r="659" spans="2:65" s="12" customFormat="1" ht="10.199999999999999">
      <c r="B659" s="150"/>
      <c r="D659" s="151" t="s">
        <v>189</v>
      </c>
      <c r="E659" s="152" t="s">
        <v>32</v>
      </c>
      <c r="F659" s="153" t="s">
        <v>190</v>
      </c>
      <c r="H659" s="152" t="s">
        <v>32</v>
      </c>
      <c r="I659" s="154"/>
      <c r="L659" s="150"/>
      <c r="M659" s="155"/>
      <c r="T659" s="156"/>
      <c r="AT659" s="152" t="s">
        <v>189</v>
      </c>
      <c r="AU659" s="152" t="s">
        <v>88</v>
      </c>
      <c r="AV659" s="12" t="s">
        <v>86</v>
      </c>
      <c r="AW659" s="12" t="s">
        <v>41</v>
      </c>
      <c r="AX659" s="12" t="s">
        <v>79</v>
      </c>
      <c r="AY659" s="152" t="s">
        <v>178</v>
      </c>
    </row>
    <row r="660" spans="2:65" s="12" customFormat="1" ht="10.199999999999999">
      <c r="B660" s="150"/>
      <c r="D660" s="151" t="s">
        <v>189</v>
      </c>
      <c r="E660" s="152" t="s">
        <v>32</v>
      </c>
      <c r="F660" s="153" t="s">
        <v>4774</v>
      </c>
      <c r="H660" s="152" t="s">
        <v>32</v>
      </c>
      <c r="I660" s="154"/>
      <c r="L660" s="150"/>
      <c r="M660" s="155"/>
      <c r="T660" s="156"/>
      <c r="AT660" s="152" t="s">
        <v>189</v>
      </c>
      <c r="AU660" s="152" t="s">
        <v>88</v>
      </c>
      <c r="AV660" s="12" t="s">
        <v>86</v>
      </c>
      <c r="AW660" s="12" t="s">
        <v>41</v>
      </c>
      <c r="AX660" s="12" t="s">
        <v>79</v>
      </c>
      <c r="AY660" s="152" t="s">
        <v>178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2813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88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2" customFormat="1" ht="20.399999999999999">
      <c r="B662" s="150"/>
      <c r="D662" s="151" t="s">
        <v>189</v>
      </c>
      <c r="E662" s="152" t="s">
        <v>32</v>
      </c>
      <c r="F662" s="153" t="s">
        <v>5026</v>
      </c>
      <c r="H662" s="152" t="s">
        <v>32</v>
      </c>
      <c r="I662" s="154"/>
      <c r="L662" s="150"/>
      <c r="M662" s="155"/>
      <c r="T662" s="156"/>
      <c r="AT662" s="152" t="s">
        <v>189</v>
      </c>
      <c r="AU662" s="152" t="s">
        <v>88</v>
      </c>
      <c r="AV662" s="12" t="s">
        <v>86</v>
      </c>
      <c r="AW662" s="12" t="s">
        <v>41</v>
      </c>
      <c r="AX662" s="12" t="s">
        <v>79</v>
      </c>
      <c r="AY662" s="152" t="s">
        <v>178</v>
      </c>
    </row>
    <row r="663" spans="2:65" s="12" customFormat="1" ht="20.399999999999999">
      <c r="B663" s="150"/>
      <c r="D663" s="151" t="s">
        <v>189</v>
      </c>
      <c r="E663" s="152" t="s">
        <v>32</v>
      </c>
      <c r="F663" s="153" t="s">
        <v>4783</v>
      </c>
      <c r="H663" s="152" t="s">
        <v>32</v>
      </c>
      <c r="I663" s="154"/>
      <c r="L663" s="150"/>
      <c r="M663" s="155"/>
      <c r="T663" s="156"/>
      <c r="AT663" s="152" t="s">
        <v>189</v>
      </c>
      <c r="AU663" s="152" t="s">
        <v>88</v>
      </c>
      <c r="AV663" s="12" t="s">
        <v>86</v>
      </c>
      <c r="AW663" s="12" t="s">
        <v>41</v>
      </c>
      <c r="AX663" s="12" t="s">
        <v>79</v>
      </c>
      <c r="AY663" s="152" t="s">
        <v>178</v>
      </c>
    </row>
    <row r="664" spans="2:65" s="13" customFormat="1" ht="10.199999999999999">
      <c r="B664" s="157"/>
      <c r="D664" s="151" t="s">
        <v>189</v>
      </c>
      <c r="E664" s="158" t="s">
        <v>32</v>
      </c>
      <c r="F664" s="159" t="s">
        <v>5027</v>
      </c>
      <c r="H664" s="160">
        <v>20.7</v>
      </c>
      <c r="I664" s="161"/>
      <c r="L664" s="157"/>
      <c r="M664" s="162"/>
      <c r="T664" s="163"/>
      <c r="AT664" s="158" t="s">
        <v>189</v>
      </c>
      <c r="AU664" s="158" t="s">
        <v>88</v>
      </c>
      <c r="AV664" s="13" t="s">
        <v>88</v>
      </c>
      <c r="AW664" s="13" t="s">
        <v>41</v>
      </c>
      <c r="AX664" s="13" t="s">
        <v>79</v>
      </c>
      <c r="AY664" s="158" t="s">
        <v>178</v>
      </c>
    </row>
    <row r="665" spans="2:65" s="12" customFormat="1" ht="10.199999999999999">
      <c r="B665" s="150"/>
      <c r="D665" s="151" t="s">
        <v>189</v>
      </c>
      <c r="E665" s="152" t="s">
        <v>32</v>
      </c>
      <c r="F665" s="153" t="s">
        <v>5011</v>
      </c>
      <c r="H665" s="152" t="s">
        <v>32</v>
      </c>
      <c r="I665" s="154"/>
      <c r="L665" s="150"/>
      <c r="M665" s="155"/>
      <c r="T665" s="156"/>
      <c r="AT665" s="152" t="s">
        <v>189</v>
      </c>
      <c r="AU665" s="152" t="s">
        <v>88</v>
      </c>
      <c r="AV665" s="12" t="s">
        <v>86</v>
      </c>
      <c r="AW665" s="12" t="s">
        <v>41</v>
      </c>
      <c r="AX665" s="12" t="s">
        <v>79</v>
      </c>
      <c r="AY665" s="152" t="s">
        <v>178</v>
      </c>
    </row>
    <row r="666" spans="2:65" s="13" customFormat="1" ht="10.199999999999999">
      <c r="B666" s="157"/>
      <c r="D666" s="151" t="s">
        <v>189</v>
      </c>
      <c r="E666" s="158" t="s">
        <v>32</v>
      </c>
      <c r="F666" s="159" t="s">
        <v>5028</v>
      </c>
      <c r="H666" s="160">
        <v>157.22</v>
      </c>
      <c r="I666" s="161"/>
      <c r="L666" s="157"/>
      <c r="M666" s="162"/>
      <c r="T666" s="163"/>
      <c r="AT666" s="158" t="s">
        <v>189</v>
      </c>
      <c r="AU666" s="158" t="s">
        <v>88</v>
      </c>
      <c r="AV666" s="13" t="s">
        <v>88</v>
      </c>
      <c r="AW666" s="13" t="s">
        <v>41</v>
      </c>
      <c r="AX666" s="13" t="s">
        <v>79</v>
      </c>
      <c r="AY666" s="158" t="s">
        <v>178</v>
      </c>
    </row>
    <row r="667" spans="2:65" s="12" customFormat="1" ht="10.199999999999999">
      <c r="B667" s="150"/>
      <c r="D667" s="151" t="s">
        <v>189</v>
      </c>
      <c r="E667" s="152" t="s">
        <v>32</v>
      </c>
      <c r="F667" s="153" t="s">
        <v>5005</v>
      </c>
      <c r="H667" s="152" t="s">
        <v>32</v>
      </c>
      <c r="I667" s="154"/>
      <c r="L667" s="150"/>
      <c r="M667" s="155"/>
      <c r="T667" s="156"/>
      <c r="AT667" s="152" t="s">
        <v>189</v>
      </c>
      <c r="AU667" s="152" t="s">
        <v>88</v>
      </c>
      <c r="AV667" s="12" t="s">
        <v>86</v>
      </c>
      <c r="AW667" s="12" t="s">
        <v>41</v>
      </c>
      <c r="AX667" s="12" t="s">
        <v>79</v>
      </c>
      <c r="AY667" s="152" t="s">
        <v>178</v>
      </c>
    </row>
    <row r="668" spans="2:65" s="13" customFormat="1" ht="10.199999999999999">
      <c r="B668" s="157"/>
      <c r="D668" s="151" t="s">
        <v>189</v>
      </c>
      <c r="E668" s="158" t="s">
        <v>32</v>
      </c>
      <c r="F668" s="159" t="s">
        <v>5029</v>
      </c>
      <c r="H668" s="160">
        <v>53.34</v>
      </c>
      <c r="I668" s="161"/>
      <c r="L668" s="157"/>
      <c r="M668" s="162"/>
      <c r="T668" s="163"/>
      <c r="AT668" s="158" t="s">
        <v>189</v>
      </c>
      <c r="AU668" s="158" t="s">
        <v>88</v>
      </c>
      <c r="AV668" s="13" t="s">
        <v>88</v>
      </c>
      <c r="AW668" s="13" t="s">
        <v>41</v>
      </c>
      <c r="AX668" s="13" t="s">
        <v>79</v>
      </c>
      <c r="AY668" s="158" t="s">
        <v>178</v>
      </c>
    </row>
    <row r="669" spans="2:65" s="14" customFormat="1" ht="10.199999999999999">
      <c r="B669" s="164"/>
      <c r="D669" s="151" t="s">
        <v>189</v>
      </c>
      <c r="E669" s="165" t="s">
        <v>32</v>
      </c>
      <c r="F669" s="166" t="s">
        <v>192</v>
      </c>
      <c r="H669" s="167">
        <v>231.26</v>
      </c>
      <c r="I669" s="168"/>
      <c r="L669" s="164"/>
      <c r="M669" s="169"/>
      <c r="T669" s="170"/>
      <c r="AT669" s="165" t="s">
        <v>189</v>
      </c>
      <c r="AU669" s="165" t="s">
        <v>88</v>
      </c>
      <c r="AV669" s="14" t="s">
        <v>185</v>
      </c>
      <c r="AW669" s="14" t="s">
        <v>41</v>
      </c>
      <c r="AX669" s="14" t="s">
        <v>86</v>
      </c>
      <c r="AY669" s="165" t="s">
        <v>178</v>
      </c>
    </row>
    <row r="670" spans="2:65" s="1" customFormat="1" ht="24.15" customHeight="1">
      <c r="B670" s="34"/>
      <c r="C670" s="133" t="s">
        <v>641</v>
      </c>
      <c r="D670" s="133" t="s">
        <v>180</v>
      </c>
      <c r="E670" s="134" t="s">
        <v>613</v>
      </c>
      <c r="F670" s="135" t="s">
        <v>614</v>
      </c>
      <c r="G670" s="136" t="s">
        <v>234</v>
      </c>
      <c r="H670" s="137">
        <v>231.26</v>
      </c>
      <c r="I670" s="138"/>
      <c r="J670" s="139">
        <f>ROUND(I670*H670,2)</f>
        <v>0</v>
      </c>
      <c r="K670" s="135" t="s">
        <v>184</v>
      </c>
      <c r="L670" s="34"/>
      <c r="M670" s="140" t="s">
        <v>32</v>
      </c>
      <c r="N670" s="141" t="s">
        <v>50</v>
      </c>
      <c r="P670" s="142">
        <f>O670*H670</f>
        <v>0</v>
      </c>
      <c r="Q670" s="142">
        <v>0</v>
      </c>
      <c r="R670" s="142">
        <f>Q670*H670</f>
        <v>0</v>
      </c>
      <c r="S670" s="142">
        <v>0</v>
      </c>
      <c r="T670" s="143">
        <f>S670*H670</f>
        <v>0</v>
      </c>
      <c r="AR670" s="144" t="s">
        <v>185</v>
      </c>
      <c r="AT670" s="144" t="s">
        <v>180</v>
      </c>
      <c r="AU670" s="144" t="s">
        <v>88</v>
      </c>
      <c r="AY670" s="18" t="s">
        <v>178</v>
      </c>
      <c r="BE670" s="145">
        <f>IF(N670="základní",J670,0)</f>
        <v>0</v>
      </c>
      <c r="BF670" s="145">
        <f>IF(N670="snížená",J670,0)</f>
        <v>0</v>
      </c>
      <c r="BG670" s="145">
        <f>IF(N670="zákl. přenesená",J670,0)</f>
        <v>0</v>
      </c>
      <c r="BH670" s="145">
        <f>IF(N670="sníž. přenesená",J670,0)</f>
        <v>0</v>
      </c>
      <c r="BI670" s="145">
        <f>IF(N670="nulová",J670,0)</f>
        <v>0</v>
      </c>
      <c r="BJ670" s="18" t="s">
        <v>86</v>
      </c>
      <c r="BK670" s="145">
        <f>ROUND(I670*H670,2)</f>
        <v>0</v>
      </c>
      <c r="BL670" s="18" t="s">
        <v>185</v>
      </c>
      <c r="BM670" s="144" t="s">
        <v>5030</v>
      </c>
    </row>
    <row r="671" spans="2:65" s="1" customFormat="1" ht="10.199999999999999">
      <c r="B671" s="34"/>
      <c r="D671" s="146" t="s">
        <v>187</v>
      </c>
      <c r="F671" s="147" t="s">
        <v>616</v>
      </c>
      <c r="I671" s="148"/>
      <c r="L671" s="34"/>
      <c r="M671" s="149"/>
      <c r="T671" s="55"/>
      <c r="AT671" s="18" t="s">
        <v>187</v>
      </c>
      <c r="AU671" s="18" t="s">
        <v>88</v>
      </c>
    </row>
    <row r="672" spans="2:65" s="12" customFormat="1" ht="10.199999999999999">
      <c r="B672" s="150"/>
      <c r="D672" s="151" t="s">
        <v>189</v>
      </c>
      <c r="E672" s="152" t="s">
        <v>32</v>
      </c>
      <c r="F672" s="153" t="s">
        <v>190</v>
      </c>
      <c r="H672" s="152" t="s">
        <v>32</v>
      </c>
      <c r="I672" s="154"/>
      <c r="L672" s="150"/>
      <c r="M672" s="155"/>
      <c r="T672" s="156"/>
      <c r="AT672" s="152" t="s">
        <v>189</v>
      </c>
      <c r="AU672" s="152" t="s">
        <v>88</v>
      </c>
      <c r="AV672" s="12" t="s">
        <v>86</v>
      </c>
      <c r="AW672" s="12" t="s">
        <v>41</v>
      </c>
      <c r="AX672" s="12" t="s">
        <v>79</v>
      </c>
      <c r="AY672" s="152" t="s">
        <v>178</v>
      </c>
    </row>
    <row r="673" spans="2:65" s="12" customFormat="1" ht="10.199999999999999">
      <c r="B673" s="150"/>
      <c r="D673" s="151" t="s">
        <v>189</v>
      </c>
      <c r="E673" s="152" t="s">
        <v>32</v>
      </c>
      <c r="F673" s="153" t="s">
        <v>4774</v>
      </c>
      <c r="H673" s="152" t="s">
        <v>32</v>
      </c>
      <c r="I673" s="154"/>
      <c r="L673" s="150"/>
      <c r="M673" s="155"/>
      <c r="T673" s="156"/>
      <c r="AT673" s="152" t="s">
        <v>189</v>
      </c>
      <c r="AU673" s="152" t="s">
        <v>88</v>
      </c>
      <c r="AV673" s="12" t="s">
        <v>86</v>
      </c>
      <c r="AW673" s="12" t="s">
        <v>41</v>
      </c>
      <c r="AX673" s="12" t="s">
        <v>79</v>
      </c>
      <c r="AY673" s="152" t="s">
        <v>178</v>
      </c>
    </row>
    <row r="674" spans="2:65" s="12" customFormat="1" ht="10.199999999999999">
      <c r="B674" s="150"/>
      <c r="D674" s="151" t="s">
        <v>189</v>
      </c>
      <c r="E674" s="152" t="s">
        <v>32</v>
      </c>
      <c r="F674" s="153" t="s">
        <v>2813</v>
      </c>
      <c r="H674" s="152" t="s">
        <v>32</v>
      </c>
      <c r="I674" s="154"/>
      <c r="L674" s="150"/>
      <c r="M674" s="155"/>
      <c r="T674" s="156"/>
      <c r="AT674" s="152" t="s">
        <v>189</v>
      </c>
      <c r="AU674" s="152" t="s">
        <v>88</v>
      </c>
      <c r="AV674" s="12" t="s">
        <v>86</v>
      </c>
      <c r="AW674" s="12" t="s">
        <v>41</v>
      </c>
      <c r="AX674" s="12" t="s">
        <v>79</v>
      </c>
      <c r="AY674" s="152" t="s">
        <v>178</v>
      </c>
    </row>
    <row r="675" spans="2:65" s="12" customFormat="1" ht="10.199999999999999">
      <c r="B675" s="150"/>
      <c r="D675" s="151" t="s">
        <v>189</v>
      </c>
      <c r="E675" s="152" t="s">
        <v>32</v>
      </c>
      <c r="F675" s="153" t="s">
        <v>4775</v>
      </c>
      <c r="H675" s="152" t="s">
        <v>32</v>
      </c>
      <c r="I675" s="154"/>
      <c r="L675" s="150"/>
      <c r="M675" s="155"/>
      <c r="T675" s="156"/>
      <c r="AT675" s="152" t="s">
        <v>189</v>
      </c>
      <c r="AU675" s="152" t="s">
        <v>88</v>
      </c>
      <c r="AV675" s="12" t="s">
        <v>86</v>
      </c>
      <c r="AW675" s="12" t="s">
        <v>41</v>
      </c>
      <c r="AX675" s="12" t="s">
        <v>79</v>
      </c>
      <c r="AY675" s="152" t="s">
        <v>178</v>
      </c>
    </row>
    <row r="676" spans="2:65" s="12" customFormat="1" ht="10.199999999999999">
      <c r="B676" s="150"/>
      <c r="D676" s="151" t="s">
        <v>189</v>
      </c>
      <c r="E676" s="152" t="s">
        <v>32</v>
      </c>
      <c r="F676" s="153" t="s">
        <v>3043</v>
      </c>
      <c r="H676" s="152" t="s">
        <v>32</v>
      </c>
      <c r="I676" s="154"/>
      <c r="L676" s="150"/>
      <c r="M676" s="155"/>
      <c r="T676" s="156"/>
      <c r="AT676" s="152" t="s">
        <v>189</v>
      </c>
      <c r="AU676" s="152" t="s">
        <v>88</v>
      </c>
      <c r="AV676" s="12" t="s">
        <v>86</v>
      </c>
      <c r="AW676" s="12" t="s">
        <v>41</v>
      </c>
      <c r="AX676" s="12" t="s">
        <v>79</v>
      </c>
      <c r="AY676" s="152" t="s">
        <v>178</v>
      </c>
    </row>
    <row r="677" spans="2:65" s="12" customFormat="1" ht="20.399999999999999">
      <c r="B677" s="150"/>
      <c r="D677" s="151" t="s">
        <v>189</v>
      </c>
      <c r="E677" s="152" t="s">
        <v>32</v>
      </c>
      <c r="F677" s="153" t="s">
        <v>4783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88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3" customFormat="1" ht="10.199999999999999">
      <c r="B678" s="157"/>
      <c r="D678" s="151" t="s">
        <v>189</v>
      </c>
      <c r="E678" s="158" t="s">
        <v>32</v>
      </c>
      <c r="F678" s="159" t="s">
        <v>4788</v>
      </c>
      <c r="H678" s="160">
        <v>20.7</v>
      </c>
      <c r="I678" s="161"/>
      <c r="L678" s="157"/>
      <c r="M678" s="162"/>
      <c r="T678" s="163"/>
      <c r="AT678" s="158" t="s">
        <v>189</v>
      </c>
      <c r="AU678" s="158" t="s">
        <v>88</v>
      </c>
      <c r="AV678" s="13" t="s">
        <v>88</v>
      </c>
      <c r="AW678" s="13" t="s">
        <v>41</v>
      </c>
      <c r="AX678" s="13" t="s">
        <v>79</v>
      </c>
      <c r="AY678" s="158" t="s">
        <v>178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5011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88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3" customFormat="1" ht="10.199999999999999">
      <c r="B680" s="157"/>
      <c r="D680" s="151" t="s">
        <v>189</v>
      </c>
      <c r="E680" s="158" t="s">
        <v>32</v>
      </c>
      <c r="F680" s="159" t="s">
        <v>5021</v>
      </c>
      <c r="H680" s="160">
        <v>157.22</v>
      </c>
      <c r="I680" s="161"/>
      <c r="L680" s="157"/>
      <c r="M680" s="162"/>
      <c r="T680" s="163"/>
      <c r="AT680" s="158" t="s">
        <v>189</v>
      </c>
      <c r="AU680" s="158" t="s">
        <v>88</v>
      </c>
      <c r="AV680" s="13" t="s">
        <v>88</v>
      </c>
      <c r="AW680" s="13" t="s">
        <v>41</v>
      </c>
      <c r="AX680" s="13" t="s">
        <v>79</v>
      </c>
      <c r="AY680" s="158" t="s">
        <v>178</v>
      </c>
    </row>
    <row r="681" spans="2:65" s="12" customFormat="1" ht="10.199999999999999">
      <c r="B681" s="150"/>
      <c r="D681" s="151" t="s">
        <v>189</v>
      </c>
      <c r="E681" s="152" t="s">
        <v>32</v>
      </c>
      <c r="F681" s="153" t="s">
        <v>5005</v>
      </c>
      <c r="H681" s="152" t="s">
        <v>32</v>
      </c>
      <c r="I681" s="154"/>
      <c r="L681" s="150"/>
      <c r="M681" s="155"/>
      <c r="T681" s="156"/>
      <c r="AT681" s="152" t="s">
        <v>189</v>
      </c>
      <c r="AU681" s="152" t="s">
        <v>88</v>
      </c>
      <c r="AV681" s="12" t="s">
        <v>86</v>
      </c>
      <c r="AW681" s="12" t="s">
        <v>41</v>
      </c>
      <c r="AX681" s="12" t="s">
        <v>79</v>
      </c>
      <c r="AY681" s="152" t="s">
        <v>178</v>
      </c>
    </row>
    <row r="682" spans="2:65" s="13" customFormat="1" ht="10.199999999999999">
      <c r="B682" s="157"/>
      <c r="D682" s="151" t="s">
        <v>189</v>
      </c>
      <c r="E682" s="158" t="s">
        <v>32</v>
      </c>
      <c r="F682" s="159" t="s">
        <v>5016</v>
      </c>
      <c r="H682" s="160">
        <v>53.34</v>
      </c>
      <c r="I682" s="161"/>
      <c r="L682" s="157"/>
      <c r="M682" s="162"/>
      <c r="T682" s="163"/>
      <c r="AT682" s="158" t="s">
        <v>189</v>
      </c>
      <c r="AU682" s="158" t="s">
        <v>88</v>
      </c>
      <c r="AV682" s="13" t="s">
        <v>88</v>
      </c>
      <c r="AW682" s="13" t="s">
        <v>41</v>
      </c>
      <c r="AX682" s="13" t="s">
        <v>79</v>
      </c>
      <c r="AY682" s="158" t="s">
        <v>178</v>
      </c>
    </row>
    <row r="683" spans="2:65" s="14" customFormat="1" ht="10.199999999999999">
      <c r="B683" s="164"/>
      <c r="D683" s="151" t="s">
        <v>189</v>
      </c>
      <c r="E683" s="165" t="s">
        <v>32</v>
      </c>
      <c r="F683" s="166" t="s">
        <v>192</v>
      </c>
      <c r="H683" s="167">
        <v>231.26</v>
      </c>
      <c r="I683" s="168"/>
      <c r="L683" s="164"/>
      <c r="M683" s="169"/>
      <c r="T683" s="170"/>
      <c r="AT683" s="165" t="s">
        <v>189</v>
      </c>
      <c r="AU683" s="165" t="s">
        <v>88</v>
      </c>
      <c r="AV683" s="14" t="s">
        <v>185</v>
      </c>
      <c r="AW683" s="14" t="s">
        <v>41</v>
      </c>
      <c r="AX683" s="14" t="s">
        <v>86</v>
      </c>
      <c r="AY683" s="165" t="s">
        <v>178</v>
      </c>
    </row>
    <row r="684" spans="2:65" s="1" customFormat="1" ht="24.15" customHeight="1">
      <c r="B684" s="34"/>
      <c r="C684" s="133" t="s">
        <v>648</v>
      </c>
      <c r="D684" s="133" t="s">
        <v>180</v>
      </c>
      <c r="E684" s="134" t="s">
        <v>618</v>
      </c>
      <c r="F684" s="135" t="s">
        <v>619</v>
      </c>
      <c r="G684" s="136" t="s">
        <v>234</v>
      </c>
      <c r="H684" s="137">
        <v>549.22</v>
      </c>
      <c r="I684" s="138"/>
      <c r="J684" s="139">
        <f>ROUND(I684*H684,2)</f>
        <v>0</v>
      </c>
      <c r="K684" s="135" t="s">
        <v>184</v>
      </c>
      <c r="L684" s="34"/>
      <c r="M684" s="140" t="s">
        <v>32</v>
      </c>
      <c r="N684" s="141" t="s">
        <v>50</v>
      </c>
      <c r="P684" s="142">
        <f>O684*H684</f>
        <v>0</v>
      </c>
      <c r="Q684" s="142">
        <v>0</v>
      </c>
      <c r="R684" s="142">
        <f>Q684*H684</f>
        <v>0</v>
      </c>
      <c r="S684" s="142">
        <v>0</v>
      </c>
      <c r="T684" s="143">
        <f>S684*H684</f>
        <v>0</v>
      </c>
      <c r="AR684" s="144" t="s">
        <v>185</v>
      </c>
      <c r="AT684" s="144" t="s">
        <v>180</v>
      </c>
      <c r="AU684" s="144" t="s">
        <v>88</v>
      </c>
      <c r="AY684" s="18" t="s">
        <v>178</v>
      </c>
      <c r="BE684" s="145">
        <f>IF(N684="základní",J684,0)</f>
        <v>0</v>
      </c>
      <c r="BF684" s="145">
        <f>IF(N684="snížená",J684,0)</f>
        <v>0</v>
      </c>
      <c r="BG684" s="145">
        <f>IF(N684="zákl. přenesená",J684,0)</f>
        <v>0</v>
      </c>
      <c r="BH684" s="145">
        <f>IF(N684="sníž. přenesená",J684,0)</f>
        <v>0</v>
      </c>
      <c r="BI684" s="145">
        <f>IF(N684="nulová",J684,0)</f>
        <v>0</v>
      </c>
      <c r="BJ684" s="18" t="s">
        <v>86</v>
      </c>
      <c r="BK684" s="145">
        <f>ROUND(I684*H684,2)</f>
        <v>0</v>
      </c>
      <c r="BL684" s="18" t="s">
        <v>185</v>
      </c>
      <c r="BM684" s="144" t="s">
        <v>5031</v>
      </c>
    </row>
    <row r="685" spans="2:65" s="1" customFormat="1" ht="10.199999999999999">
      <c r="B685" s="34"/>
      <c r="D685" s="146" t="s">
        <v>187</v>
      </c>
      <c r="F685" s="147" t="s">
        <v>621</v>
      </c>
      <c r="I685" s="148"/>
      <c r="L685" s="34"/>
      <c r="M685" s="149"/>
      <c r="T685" s="55"/>
      <c r="AT685" s="18" t="s">
        <v>187</v>
      </c>
      <c r="AU685" s="18" t="s">
        <v>88</v>
      </c>
    </row>
    <row r="686" spans="2:65" s="12" customFormat="1" ht="10.199999999999999">
      <c r="B686" s="150"/>
      <c r="D686" s="151" t="s">
        <v>189</v>
      </c>
      <c r="E686" s="152" t="s">
        <v>32</v>
      </c>
      <c r="F686" s="153" t="s">
        <v>190</v>
      </c>
      <c r="H686" s="152" t="s">
        <v>32</v>
      </c>
      <c r="I686" s="154"/>
      <c r="L686" s="150"/>
      <c r="M686" s="155"/>
      <c r="T686" s="156"/>
      <c r="AT686" s="152" t="s">
        <v>189</v>
      </c>
      <c r="AU686" s="152" t="s">
        <v>88</v>
      </c>
      <c r="AV686" s="12" t="s">
        <v>86</v>
      </c>
      <c r="AW686" s="12" t="s">
        <v>41</v>
      </c>
      <c r="AX686" s="12" t="s">
        <v>79</v>
      </c>
      <c r="AY686" s="152" t="s">
        <v>178</v>
      </c>
    </row>
    <row r="687" spans="2:65" s="12" customFormat="1" ht="10.199999999999999">
      <c r="B687" s="150"/>
      <c r="D687" s="151" t="s">
        <v>189</v>
      </c>
      <c r="E687" s="152" t="s">
        <v>32</v>
      </c>
      <c r="F687" s="153" t="s">
        <v>4774</v>
      </c>
      <c r="H687" s="152" t="s">
        <v>32</v>
      </c>
      <c r="I687" s="154"/>
      <c r="L687" s="150"/>
      <c r="M687" s="155"/>
      <c r="T687" s="156"/>
      <c r="AT687" s="152" t="s">
        <v>189</v>
      </c>
      <c r="AU687" s="152" t="s">
        <v>88</v>
      </c>
      <c r="AV687" s="12" t="s">
        <v>86</v>
      </c>
      <c r="AW687" s="12" t="s">
        <v>41</v>
      </c>
      <c r="AX687" s="12" t="s">
        <v>79</v>
      </c>
      <c r="AY687" s="152" t="s">
        <v>178</v>
      </c>
    </row>
    <row r="688" spans="2:65" s="12" customFormat="1" ht="10.199999999999999">
      <c r="B688" s="150"/>
      <c r="D688" s="151" t="s">
        <v>189</v>
      </c>
      <c r="E688" s="152" t="s">
        <v>32</v>
      </c>
      <c r="F688" s="153" t="s">
        <v>2813</v>
      </c>
      <c r="H688" s="152" t="s">
        <v>32</v>
      </c>
      <c r="I688" s="154"/>
      <c r="L688" s="150"/>
      <c r="M688" s="155"/>
      <c r="T688" s="156"/>
      <c r="AT688" s="152" t="s">
        <v>189</v>
      </c>
      <c r="AU688" s="152" t="s">
        <v>88</v>
      </c>
      <c r="AV688" s="12" t="s">
        <v>86</v>
      </c>
      <c r="AW688" s="12" t="s">
        <v>41</v>
      </c>
      <c r="AX688" s="12" t="s">
        <v>79</v>
      </c>
      <c r="AY688" s="152" t="s">
        <v>178</v>
      </c>
    </row>
    <row r="689" spans="2:65" s="12" customFormat="1" ht="10.199999999999999">
      <c r="B689" s="150"/>
      <c r="D689" s="151" t="s">
        <v>189</v>
      </c>
      <c r="E689" s="152" t="s">
        <v>32</v>
      </c>
      <c r="F689" s="153" t="s">
        <v>4775</v>
      </c>
      <c r="H689" s="152" t="s">
        <v>32</v>
      </c>
      <c r="I689" s="154"/>
      <c r="L689" s="150"/>
      <c r="M689" s="155"/>
      <c r="T689" s="156"/>
      <c r="AT689" s="152" t="s">
        <v>189</v>
      </c>
      <c r="AU689" s="152" t="s">
        <v>88</v>
      </c>
      <c r="AV689" s="12" t="s">
        <v>86</v>
      </c>
      <c r="AW689" s="12" t="s">
        <v>41</v>
      </c>
      <c r="AX689" s="12" t="s">
        <v>79</v>
      </c>
      <c r="AY689" s="152" t="s">
        <v>178</v>
      </c>
    </row>
    <row r="690" spans="2:65" s="12" customFormat="1" ht="10.199999999999999">
      <c r="B690" s="150"/>
      <c r="D690" s="151" t="s">
        <v>189</v>
      </c>
      <c r="E690" s="152" t="s">
        <v>32</v>
      </c>
      <c r="F690" s="153" t="s">
        <v>3043</v>
      </c>
      <c r="H690" s="152" t="s">
        <v>32</v>
      </c>
      <c r="I690" s="154"/>
      <c r="L690" s="150"/>
      <c r="M690" s="155"/>
      <c r="T690" s="156"/>
      <c r="AT690" s="152" t="s">
        <v>189</v>
      </c>
      <c r="AU690" s="152" t="s">
        <v>88</v>
      </c>
      <c r="AV690" s="12" t="s">
        <v>86</v>
      </c>
      <c r="AW690" s="12" t="s">
        <v>41</v>
      </c>
      <c r="AX690" s="12" t="s">
        <v>79</v>
      </c>
      <c r="AY690" s="152" t="s">
        <v>178</v>
      </c>
    </row>
    <row r="691" spans="2:65" s="12" customFormat="1" ht="20.399999999999999">
      <c r="B691" s="150"/>
      <c r="D691" s="151" t="s">
        <v>189</v>
      </c>
      <c r="E691" s="152" t="s">
        <v>32</v>
      </c>
      <c r="F691" s="153" t="s">
        <v>4783</v>
      </c>
      <c r="H691" s="152" t="s">
        <v>32</v>
      </c>
      <c r="I691" s="154"/>
      <c r="L691" s="150"/>
      <c r="M691" s="155"/>
      <c r="T691" s="156"/>
      <c r="AT691" s="152" t="s">
        <v>189</v>
      </c>
      <c r="AU691" s="152" t="s">
        <v>88</v>
      </c>
      <c r="AV691" s="12" t="s">
        <v>86</v>
      </c>
      <c r="AW691" s="12" t="s">
        <v>41</v>
      </c>
      <c r="AX691" s="12" t="s">
        <v>79</v>
      </c>
      <c r="AY691" s="152" t="s">
        <v>178</v>
      </c>
    </row>
    <row r="692" spans="2:65" s="13" customFormat="1" ht="10.199999999999999">
      <c r="B692" s="157"/>
      <c r="D692" s="151" t="s">
        <v>189</v>
      </c>
      <c r="E692" s="158" t="s">
        <v>32</v>
      </c>
      <c r="F692" s="159" t="s">
        <v>4786</v>
      </c>
      <c r="H692" s="160">
        <v>20.7</v>
      </c>
      <c r="I692" s="161"/>
      <c r="L692" s="157"/>
      <c r="M692" s="162"/>
      <c r="T692" s="163"/>
      <c r="AT692" s="158" t="s">
        <v>189</v>
      </c>
      <c r="AU692" s="158" t="s">
        <v>88</v>
      </c>
      <c r="AV692" s="13" t="s">
        <v>88</v>
      </c>
      <c r="AW692" s="13" t="s">
        <v>41</v>
      </c>
      <c r="AX692" s="13" t="s">
        <v>79</v>
      </c>
      <c r="AY692" s="158" t="s">
        <v>178</v>
      </c>
    </row>
    <row r="693" spans="2:65" s="12" customFormat="1" ht="20.399999999999999">
      <c r="B693" s="150"/>
      <c r="D693" s="151" t="s">
        <v>189</v>
      </c>
      <c r="E693" s="152" t="s">
        <v>32</v>
      </c>
      <c r="F693" s="153" t="s">
        <v>4776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88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3" customFormat="1" ht="10.199999999999999">
      <c r="B694" s="157"/>
      <c r="D694" s="151" t="s">
        <v>189</v>
      </c>
      <c r="E694" s="158" t="s">
        <v>32</v>
      </c>
      <c r="F694" s="159" t="s">
        <v>4779</v>
      </c>
      <c r="H694" s="160">
        <v>210.56</v>
      </c>
      <c r="I694" s="161"/>
      <c r="L694" s="157"/>
      <c r="M694" s="162"/>
      <c r="T694" s="163"/>
      <c r="AT694" s="158" t="s">
        <v>189</v>
      </c>
      <c r="AU694" s="158" t="s">
        <v>88</v>
      </c>
      <c r="AV694" s="13" t="s">
        <v>88</v>
      </c>
      <c r="AW694" s="13" t="s">
        <v>41</v>
      </c>
      <c r="AX694" s="13" t="s">
        <v>79</v>
      </c>
      <c r="AY694" s="158" t="s">
        <v>178</v>
      </c>
    </row>
    <row r="695" spans="2:65" s="15" customFormat="1" ht="10.199999999999999">
      <c r="B695" s="181"/>
      <c r="D695" s="151" t="s">
        <v>189</v>
      </c>
      <c r="E695" s="182" t="s">
        <v>32</v>
      </c>
      <c r="F695" s="183" t="s">
        <v>5032</v>
      </c>
      <c r="H695" s="184">
        <v>231.26</v>
      </c>
      <c r="I695" s="185"/>
      <c r="L695" s="181"/>
      <c r="M695" s="186"/>
      <c r="T695" s="187"/>
      <c r="AT695" s="182" t="s">
        <v>189</v>
      </c>
      <c r="AU695" s="182" t="s">
        <v>88</v>
      </c>
      <c r="AV695" s="15" t="s">
        <v>199</v>
      </c>
      <c r="AW695" s="15" t="s">
        <v>41</v>
      </c>
      <c r="AX695" s="15" t="s">
        <v>79</v>
      </c>
      <c r="AY695" s="182" t="s">
        <v>178</v>
      </c>
    </row>
    <row r="696" spans="2:65" s="12" customFormat="1" ht="20.399999999999999">
      <c r="B696" s="150"/>
      <c r="D696" s="151" t="s">
        <v>189</v>
      </c>
      <c r="E696" s="152" t="s">
        <v>32</v>
      </c>
      <c r="F696" s="153" t="s">
        <v>4783</v>
      </c>
      <c r="H696" s="152" t="s">
        <v>32</v>
      </c>
      <c r="I696" s="154"/>
      <c r="L696" s="150"/>
      <c r="M696" s="155"/>
      <c r="T696" s="156"/>
      <c r="AT696" s="152" t="s">
        <v>189</v>
      </c>
      <c r="AU696" s="152" t="s">
        <v>88</v>
      </c>
      <c r="AV696" s="12" t="s">
        <v>86</v>
      </c>
      <c r="AW696" s="12" t="s">
        <v>41</v>
      </c>
      <c r="AX696" s="12" t="s">
        <v>79</v>
      </c>
      <c r="AY696" s="152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4790</v>
      </c>
      <c r="H697" s="160">
        <v>32.200000000000003</v>
      </c>
      <c r="I697" s="161"/>
      <c r="L697" s="157"/>
      <c r="M697" s="162"/>
      <c r="T697" s="163"/>
      <c r="AT697" s="158" t="s">
        <v>189</v>
      </c>
      <c r="AU697" s="158" t="s">
        <v>88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2" customFormat="1" ht="20.399999999999999">
      <c r="B698" s="150"/>
      <c r="D698" s="151" t="s">
        <v>189</v>
      </c>
      <c r="E698" s="152" t="s">
        <v>32</v>
      </c>
      <c r="F698" s="153" t="s">
        <v>4776</v>
      </c>
      <c r="H698" s="152" t="s">
        <v>32</v>
      </c>
      <c r="I698" s="154"/>
      <c r="L698" s="150"/>
      <c r="M698" s="155"/>
      <c r="T698" s="156"/>
      <c r="AT698" s="152" t="s">
        <v>189</v>
      </c>
      <c r="AU698" s="152" t="s">
        <v>88</v>
      </c>
      <c r="AV698" s="12" t="s">
        <v>86</v>
      </c>
      <c r="AW698" s="12" t="s">
        <v>41</v>
      </c>
      <c r="AX698" s="12" t="s">
        <v>79</v>
      </c>
      <c r="AY698" s="152" t="s">
        <v>178</v>
      </c>
    </row>
    <row r="699" spans="2:65" s="13" customFormat="1" ht="20.399999999999999">
      <c r="B699" s="157"/>
      <c r="D699" s="151" t="s">
        <v>189</v>
      </c>
      <c r="E699" s="158" t="s">
        <v>32</v>
      </c>
      <c r="F699" s="159" t="s">
        <v>4791</v>
      </c>
      <c r="H699" s="160">
        <v>285.76</v>
      </c>
      <c r="I699" s="161"/>
      <c r="L699" s="157"/>
      <c r="M699" s="162"/>
      <c r="T699" s="163"/>
      <c r="AT699" s="158" t="s">
        <v>189</v>
      </c>
      <c r="AU699" s="158" t="s">
        <v>88</v>
      </c>
      <c r="AV699" s="13" t="s">
        <v>88</v>
      </c>
      <c r="AW699" s="13" t="s">
        <v>41</v>
      </c>
      <c r="AX699" s="13" t="s">
        <v>79</v>
      </c>
      <c r="AY699" s="158" t="s">
        <v>178</v>
      </c>
    </row>
    <row r="700" spans="2:65" s="15" customFormat="1" ht="10.199999999999999">
      <c r="B700" s="181"/>
      <c r="D700" s="151" t="s">
        <v>189</v>
      </c>
      <c r="E700" s="182" t="s">
        <v>32</v>
      </c>
      <c r="F700" s="183" t="s">
        <v>5033</v>
      </c>
      <c r="H700" s="184">
        <v>317.95999999999998</v>
      </c>
      <c r="I700" s="185"/>
      <c r="L700" s="181"/>
      <c r="M700" s="186"/>
      <c r="T700" s="187"/>
      <c r="AT700" s="182" t="s">
        <v>189</v>
      </c>
      <c r="AU700" s="182" t="s">
        <v>88</v>
      </c>
      <c r="AV700" s="15" t="s">
        <v>199</v>
      </c>
      <c r="AW700" s="15" t="s">
        <v>41</v>
      </c>
      <c r="AX700" s="15" t="s">
        <v>79</v>
      </c>
      <c r="AY700" s="182" t="s">
        <v>178</v>
      </c>
    </row>
    <row r="701" spans="2:65" s="14" customFormat="1" ht="10.199999999999999">
      <c r="B701" s="164"/>
      <c r="D701" s="151" t="s">
        <v>189</v>
      </c>
      <c r="E701" s="165" t="s">
        <v>32</v>
      </c>
      <c r="F701" s="166" t="s">
        <v>192</v>
      </c>
      <c r="H701" s="167">
        <v>549.22</v>
      </c>
      <c r="I701" s="168"/>
      <c r="L701" s="164"/>
      <c r="M701" s="169"/>
      <c r="T701" s="170"/>
      <c r="AT701" s="165" t="s">
        <v>189</v>
      </c>
      <c r="AU701" s="165" t="s">
        <v>88</v>
      </c>
      <c r="AV701" s="14" t="s">
        <v>185</v>
      </c>
      <c r="AW701" s="14" t="s">
        <v>41</v>
      </c>
      <c r="AX701" s="14" t="s">
        <v>86</v>
      </c>
      <c r="AY701" s="165" t="s">
        <v>178</v>
      </c>
    </row>
    <row r="702" spans="2:65" s="1" customFormat="1" ht="44.25" customHeight="1">
      <c r="B702" s="34"/>
      <c r="C702" s="133" t="s">
        <v>653</v>
      </c>
      <c r="D702" s="133" t="s">
        <v>180</v>
      </c>
      <c r="E702" s="134" t="s">
        <v>626</v>
      </c>
      <c r="F702" s="135" t="s">
        <v>627</v>
      </c>
      <c r="G702" s="136" t="s">
        <v>234</v>
      </c>
      <c r="H702" s="137">
        <v>317.95999999999998</v>
      </c>
      <c r="I702" s="138"/>
      <c r="J702" s="139">
        <f>ROUND(I702*H702,2)</f>
        <v>0</v>
      </c>
      <c r="K702" s="135" t="s">
        <v>184</v>
      </c>
      <c r="L702" s="34"/>
      <c r="M702" s="140" t="s">
        <v>32</v>
      </c>
      <c r="N702" s="141" t="s">
        <v>50</v>
      </c>
      <c r="P702" s="142">
        <f>O702*H702</f>
        <v>0</v>
      </c>
      <c r="Q702" s="142">
        <v>0</v>
      </c>
      <c r="R702" s="142">
        <f>Q702*H702</f>
        <v>0</v>
      </c>
      <c r="S702" s="142">
        <v>0</v>
      </c>
      <c r="T702" s="143">
        <f>S702*H702</f>
        <v>0</v>
      </c>
      <c r="AR702" s="144" t="s">
        <v>185</v>
      </c>
      <c r="AT702" s="144" t="s">
        <v>180</v>
      </c>
      <c r="AU702" s="144" t="s">
        <v>88</v>
      </c>
      <c r="AY702" s="18" t="s">
        <v>178</v>
      </c>
      <c r="BE702" s="145">
        <f>IF(N702="základní",J702,0)</f>
        <v>0</v>
      </c>
      <c r="BF702" s="145">
        <f>IF(N702="snížená",J702,0)</f>
        <v>0</v>
      </c>
      <c r="BG702" s="145">
        <f>IF(N702="zákl. přenesená",J702,0)</f>
        <v>0</v>
      </c>
      <c r="BH702" s="145">
        <f>IF(N702="sníž. přenesená",J702,0)</f>
        <v>0</v>
      </c>
      <c r="BI702" s="145">
        <f>IF(N702="nulová",J702,0)</f>
        <v>0</v>
      </c>
      <c r="BJ702" s="18" t="s">
        <v>86</v>
      </c>
      <c r="BK702" s="145">
        <f>ROUND(I702*H702,2)</f>
        <v>0</v>
      </c>
      <c r="BL702" s="18" t="s">
        <v>185</v>
      </c>
      <c r="BM702" s="144" t="s">
        <v>5034</v>
      </c>
    </row>
    <row r="703" spans="2:65" s="1" customFormat="1" ht="10.199999999999999">
      <c r="B703" s="34"/>
      <c r="D703" s="146" t="s">
        <v>187</v>
      </c>
      <c r="F703" s="147" t="s">
        <v>629</v>
      </c>
      <c r="I703" s="148"/>
      <c r="L703" s="34"/>
      <c r="M703" s="149"/>
      <c r="T703" s="55"/>
      <c r="AT703" s="18" t="s">
        <v>187</v>
      </c>
      <c r="AU703" s="18" t="s">
        <v>88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190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88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2" customFormat="1" ht="10.199999999999999">
      <c r="B705" s="150"/>
      <c r="D705" s="151" t="s">
        <v>189</v>
      </c>
      <c r="E705" s="152" t="s">
        <v>32</v>
      </c>
      <c r="F705" s="153" t="s">
        <v>4774</v>
      </c>
      <c r="H705" s="152" t="s">
        <v>32</v>
      </c>
      <c r="I705" s="154"/>
      <c r="L705" s="150"/>
      <c r="M705" s="155"/>
      <c r="T705" s="156"/>
      <c r="AT705" s="152" t="s">
        <v>189</v>
      </c>
      <c r="AU705" s="152" t="s">
        <v>88</v>
      </c>
      <c r="AV705" s="12" t="s">
        <v>86</v>
      </c>
      <c r="AW705" s="12" t="s">
        <v>41</v>
      </c>
      <c r="AX705" s="12" t="s">
        <v>79</v>
      </c>
      <c r="AY705" s="152" t="s">
        <v>178</v>
      </c>
    </row>
    <row r="706" spans="2:65" s="12" customFormat="1" ht="10.199999999999999">
      <c r="B706" s="150"/>
      <c r="D706" s="151" t="s">
        <v>189</v>
      </c>
      <c r="E706" s="152" t="s">
        <v>32</v>
      </c>
      <c r="F706" s="153" t="s">
        <v>2813</v>
      </c>
      <c r="H706" s="152" t="s">
        <v>32</v>
      </c>
      <c r="I706" s="154"/>
      <c r="L706" s="150"/>
      <c r="M706" s="155"/>
      <c r="T706" s="156"/>
      <c r="AT706" s="152" t="s">
        <v>189</v>
      </c>
      <c r="AU706" s="152" t="s">
        <v>88</v>
      </c>
      <c r="AV706" s="12" t="s">
        <v>86</v>
      </c>
      <c r="AW706" s="12" t="s">
        <v>41</v>
      </c>
      <c r="AX706" s="12" t="s">
        <v>79</v>
      </c>
      <c r="AY706" s="152" t="s">
        <v>178</v>
      </c>
    </row>
    <row r="707" spans="2:65" s="12" customFormat="1" ht="10.199999999999999">
      <c r="B707" s="150"/>
      <c r="D707" s="151" t="s">
        <v>189</v>
      </c>
      <c r="E707" s="152" t="s">
        <v>32</v>
      </c>
      <c r="F707" s="153" t="s">
        <v>4775</v>
      </c>
      <c r="H707" s="152" t="s">
        <v>32</v>
      </c>
      <c r="I707" s="154"/>
      <c r="L707" s="150"/>
      <c r="M707" s="155"/>
      <c r="T707" s="156"/>
      <c r="AT707" s="152" t="s">
        <v>189</v>
      </c>
      <c r="AU707" s="152" t="s">
        <v>88</v>
      </c>
      <c r="AV707" s="12" t="s">
        <v>86</v>
      </c>
      <c r="AW707" s="12" t="s">
        <v>41</v>
      </c>
      <c r="AX707" s="12" t="s">
        <v>79</v>
      </c>
      <c r="AY707" s="152" t="s">
        <v>178</v>
      </c>
    </row>
    <row r="708" spans="2:65" s="12" customFormat="1" ht="10.199999999999999">
      <c r="B708" s="150"/>
      <c r="D708" s="151" t="s">
        <v>189</v>
      </c>
      <c r="E708" s="152" t="s">
        <v>32</v>
      </c>
      <c r="F708" s="153" t="s">
        <v>3043</v>
      </c>
      <c r="H708" s="152" t="s">
        <v>32</v>
      </c>
      <c r="I708" s="154"/>
      <c r="L708" s="150"/>
      <c r="M708" s="155"/>
      <c r="T708" s="156"/>
      <c r="AT708" s="152" t="s">
        <v>189</v>
      </c>
      <c r="AU708" s="152" t="s">
        <v>88</v>
      </c>
      <c r="AV708" s="12" t="s">
        <v>86</v>
      </c>
      <c r="AW708" s="12" t="s">
        <v>41</v>
      </c>
      <c r="AX708" s="12" t="s">
        <v>79</v>
      </c>
      <c r="AY708" s="152" t="s">
        <v>178</v>
      </c>
    </row>
    <row r="709" spans="2:65" s="12" customFormat="1" ht="20.399999999999999">
      <c r="B709" s="150"/>
      <c r="D709" s="151" t="s">
        <v>189</v>
      </c>
      <c r="E709" s="152" t="s">
        <v>32</v>
      </c>
      <c r="F709" s="153" t="s">
        <v>4783</v>
      </c>
      <c r="H709" s="152" t="s">
        <v>32</v>
      </c>
      <c r="I709" s="154"/>
      <c r="L709" s="150"/>
      <c r="M709" s="155"/>
      <c r="T709" s="156"/>
      <c r="AT709" s="152" t="s">
        <v>189</v>
      </c>
      <c r="AU709" s="152" t="s">
        <v>88</v>
      </c>
      <c r="AV709" s="12" t="s">
        <v>86</v>
      </c>
      <c r="AW709" s="12" t="s">
        <v>41</v>
      </c>
      <c r="AX709" s="12" t="s">
        <v>79</v>
      </c>
      <c r="AY709" s="152" t="s">
        <v>178</v>
      </c>
    </row>
    <row r="710" spans="2:65" s="13" customFormat="1" ht="10.199999999999999">
      <c r="B710" s="157"/>
      <c r="D710" s="151" t="s">
        <v>189</v>
      </c>
      <c r="E710" s="158" t="s">
        <v>32</v>
      </c>
      <c r="F710" s="159" t="s">
        <v>4790</v>
      </c>
      <c r="H710" s="160">
        <v>32.200000000000003</v>
      </c>
      <c r="I710" s="161"/>
      <c r="L710" s="157"/>
      <c r="M710" s="162"/>
      <c r="T710" s="163"/>
      <c r="AT710" s="158" t="s">
        <v>189</v>
      </c>
      <c r="AU710" s="158" t="s">
        <v>88</v>
      </c>
      <c r="AV710" s="13" t="s">
        <v>88</v>
      </c>
      <c r="AW710" s="13" t="s">
        <v>41</v>
      </c>
      <c r="AX710" s="13" t="s">
        <v>79</v>
      </c>
      <c r="AY710" s="158" t="s">
        <v>178</v>
      </c>
    </row>
    <row r="711" spans="2:65" s="12" customFormat="1" ht="20.399999999999999">
      <c r="B711" s="150"/>
      <c r="D711" s="151" t="s">
        <v>189</v>
      </c>
      <c r="E711" s="152" t="s">
        <v>32</v>
      </c>
      <c r="F711" s="153" t="s">
        <v>4776</v>
      </c>
      <c r="H711" s="152" t="s">
        <v>32</v>
      </c>
      <c r="I711" s="154"/>
      <c r="L711" s="150"/>
      <c r="M711" s="155"/>
      <c r="T711" s="156"/>
      <c r="AT711" s="152" t="s">
        <v>189</v>
      </c>
      <c r="AU711" s="152" t="s">
        <v>88</v>
      </c>
      <c r="AV711" s="12" t="s">
        <v>86</v>
      </c>
      <c r="AW711" s="12" t="s">
        <v>41</v>
      </c>
      <c r="AX711" s="12" t="s">
        <v>79</v>
      </c>
      <c r="AY711" s="152" t="s">
        <v>178</v>
      </c>
    </row>
    <row r="712" spans="2:65" s="13" customFormat="1" ht="20.399999999999999">
      <c r="B712" s="157"/>
      <c r="D712" s="151" t="s">
        <v>189</v>
      </c>
      <c r="E712" s="158" t="s">
        <v>32</v>
      </c>
      <c r="F712" s="159" t="s">
        <v>4791</v>
      </c>
      <c r="H712" s="160">
        <v>285.76</v>
      </c>
      <c r="I712" s="161"/>
      <c r="L712" s="157"/>
      <c r="M712" s="162"/>
      <c r="T712" s="163"/>
      <c r="AT712" s="158" t="s">
        <v>189</v>
      </c>
      <c r="AU712" s="158" t="s">
        <v>88</v>
      </c>
      <c r="AV712" s="13" t="s">
        <v>88</v>
      </c>
      <c r="AW712" s="13" t="s">
        <v>41</v>
      </c>
      <c r="AX712" s="13" t="s">
        <v>79</v>
      </c>
      <c r="AY712" s="158" t="s">
        <v>178</v>
      </c>
    </row>
    <row r="713" spans="2:65" s="14" customFormat="1" ht="10.199999999999999">
      <c r="B713" s="164"/>
      <c r="D713" s="151" t="s">
        <v>189</v>
      </c>
      <c r="E713" s="165" t="s">
        <v>32</v>
      </c>
      <c r="F713" s="166" t="s">
        <v>192</v>
      </c>
      <c r="H713" s="167">
        <v>317.95999999999998</v>
      </c>
      <c r="I713" s="168"/>
      <c r="L713" s="164"/>
      <c r="M713" s="169"/>
      <c r="T713" s="170"/>
      <c r="AT713" s="165" t="s">
        <v>189</v>
      </c>
      <c r="AU713" s="165" t="s">
        <v>88</v>
      </c>
      <c r="AV713" s="14" t="s">
        <v>185</v>
      </c>
      <c r="AW713" s="14" t="s">
        <v>41</v>
      </c>
      <c r="AX713" s="14" t="s">
        <v>86</v>
      </c>
      <c r="AY713" s="165" t="s">
        <v>178</v>
      </c>
    </row>
    <row r="714" spans="2:65" s="1" customFormat="1" ht="44.25" customHeight="1">
      <c r="B714" s="34"/>
      <c r="C714" s="133" t="s">
        <v>658</v>
      </c>
      <c r="D714" s="133" t="s">
        <v>180</v>
      </c>
      <c r="E714" s="134" t="s">
        <v>1698</v>
      </c>
      <c r="F714" s="135" t="s">
        <v>632</v>
      </c>
      <c r="G714" s="136" t="s">
        <v>234</v>
      </c>
      <c r="H714" s="137">
        <v>231.26</v>
      </c>
      <c r="I714" s="138"/>
      <c r="J714" s="139">
        <f>ROUND(I714*H714,2)</f>
        <v>0</v>
      </c>
      <c r="K714" s="135" t="s">
        <v>376</v>
      </c>
      <c r="L714" s="34"/>
      <c r="M714" s="140" t="s">
        <v>32</v>
      </c>
      <c r="N714" s="141" t="s">
        <v>50</v>
      </c>
      <c r="P714" s="142">
        <f>O714*H714</f>
        <v>0</v>
      </c>
      <c r="Q714" s="142">
        <v>0</v>
      </c>
      <c r="R714" s="142">
        <f>Q714*H714</f>
        <v>0</v>
      </c>
      <c r="S714" s="142">
        <v>0</v>
      </c>
      <c r="T714" s="143">
        <f>S714*H714</f>
        <v>0</v>
      </c>
      <c r="AR714" s="144" t="s">
        <v>185</v>
      </c>
      <c r="AT714" s="144" t="s">
        <v>180</v>
      </c>
      <c r="AU714" s="144" t="s">
        <v>88</v>
      </c>
      <c r="AY714" s="18" t="s">
        <v>178</v>
      </c>
      <c r="BE714" s="145">
        <f>IF(N714="základní",J714,0)</f>
        <v>0</v>
      </c>
      <c r="BF714" s="145">
        <f>IF(N714="snížená",J714,0)</f>
        <v>0</v>
      </c>
      <c r="BG714" s="145">
        <f>IF(N714="zákl. přenesená",J714,0)</f>
        <v>0</v>
      </c>
      <c r="BH714" s="145">
        <f>IF(N714="sníž. přenesená",J714,0)</f>
        <v>0</v>
      </c>
      <c r="BI714" s="145">
        <f>IF(N714="nulová",J714,0)</f>
        <v>0</v>
      </c>
      <c r="BJ714" s="18" t="s">
        <v>86</v>
      </c>
      <c r="BK714" s="145">
        <f>ROUND(I714*H714,2)</f>
        <v>0</v>
      </c>
      <c r="BL714" s="18" t="s">
        <v>185</v>
      </c>
      <c r="BM714" s="144" t="s">
        <v>5035</v>
      </c>
    </row>
    <row r="715" spans="2:65" s="12" customFormat="1" ht="10.199999999999999">
      <c r="B715" s="150"/>
      <c r="D715" s="151" t="s">
        <v>189</v>
      </c>
      <c r="E715" s="152" t="s">
        <v>32</v>
      </c>
      <c r="F715" s="153" t="s">
        <v>190</v>
      </c>
      <c r="H715" s="152" t="s">
        <v>32</v>
      </c>
      <c r="I715" s="154"/>
      <c r="L715" s="150"/>
      <c r="M715" s="155"/>
      <c r="T715" s="156"/>
      <c r="AT715" s="152" t="s">
        <v>189</v>
      </c>
      <c r="AU715" s="152" t="s">
        <v>88</v>
      </c>
      <c r="AV715" s="12" t="s">
        <v>86</v>
      </c>
      <c r="AW715" s="12" t="s">
        <v>41</v>
      </c>
      <c r="AX715" s="12" t="s">
        <v>79</v>
      </c>
      <c r="AY715" s="152" t="s">
        <v>178</v>
      </c>
    </row>
    <row r="716" spans="2:65" s="12" customFormat="1" ht="10.199999999999999">
      <c r="B716" s="150"/>
      <c r="D716" s="151" t="s">
        <v>189</v>
      </c>
      <c r="E716" s="152" t="s">
        <v>32</v>
      </c>
      <c r="F716" s="153" t="s">
        <v>4774</v>
      </c>
      <c r="H716" s="152" t="s">
        <v>32</v>
      </c>
      <c r="I716" s="154"/>
      <c r="L716" s="150"/>
      <c r="M716" s="155"/>
      <c r="T716" s="156"/>
      <c r="AT716" s="152" t="s">
        <v>189</v>
      </c>
      <c r="AU716" s="152" t="s">
        <v>88</v>
      </c>
      <c r="AV716" s="12" t="s">
        <v>86</v>
      </c>
      <c r="AW716" s="12" t="s">
        <v>41</v>
      </c>
      <c r="AX716" s="12" t="s">
        <v>79</v>
      </c>
      <c r="AY716" s="152" t="s">
        <v>178</v>
      </c>
    </row>
    <row r="717" spans="2:65" s="12" customFormat="1" ht="10.199999999999999">
      <c r="B717" s="150"/>
      <c r="D717" s="151" t="s">
        <v>189</v>
      </c>
      <c r="E717" s="152" t="s">
        <v>32</v>
      </c>
      <c r="F717" s="153" t="s">
        <v>2813</v>
      </c>
      <c r="H717" s="152" t="s">
        <v>32</v>
      </c>
      <c r="I717" s="154"/>
      <c r="L717" s="150"/>
      <c r="M717" s="155"/>
      <c r="T717" s="156"/>
      <c r="AT717" s="152" t="s">
        <v>189</v>
      </c>
      <c r="AU717" s="152" t="s">
        <v>88</v>
      </c>
      <c r="AV717" s="12" t="s">
        <v>86</v>
      </c>
      <c r="AW717" s="12" t="s">
        <v>41</v>
      </c>
      <c r="AX717" s="12" t="s">
        <v>79</v>
      </c>
      <c r="AY717" s="152" t="s">
        <v>178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4775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3043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2" customFormat="1" ht="20.399999999999999">
      <c r="B720" s="150"/>
      <c r="D720" s="151" t="s">
        <v>189</v>
      </c>
      <c r="E720" s="152" t="s">
        <v>32</v>
      </c>
      <c r="F720" s="153" t="s">
        <v>4783</v>
      </c>
      <c r="H720" s="152" t="s">
        <v>32</v>
      </c>
      <c r="I720" s="154"/>
      <c r="L720" s="150"/>
      <c r="M720" s="155"/>
      <c r="T720" s="156"/>
      <c r="AT720" s="152" t="s">
        <v>189</v>
      </c>
      <c r="AU720" s="152" t="s">
        <v>88</v>
      </c>
      <c r="AV720" s="12" t="s">
        <v>86</v>
      </c>
      <c r="AW720" s="12" t="s">
        <v>41</v>
      </c>
      <c r="AX720" s="12" t="s">
        <v>79</v>
      </c>
      <c r="AY720" s="152" t="s">
        <v>178</v>
      </c>
    </row>
    <row r="721" spans="2:65" s="13" customFormat="1" ht="10.199999999999999">
      <c r="B721" s="157"/>
      <c r="D721" s="151" t="s">
        <v>189</v>
      </c>
      <c r="E721" s="158" t="s">
        <v>32</v>
      </c>
      <c r="F721" s="159" t="s">
        <v>4786</v>
      </c>
      <c r="H721" s="160">
        <v>20.7</v>
      </c>
      <c r="I721" s="161"/>
      <c r="L721" s="157"/>
      <c r="M721" s="162"/>
      <c r="T721" s="163"/>
      <c r="AT721" s="158" t="s">
        <v>189</v>
      </c>
      <c r="AU721" s="158" t="s">
        <v>88</v>
      </c>
      <c r="AV721" s="13" t="s">
        <v>88</v>
      </c>
      <c r="AW721" s="13" t="s">
        <v>41</v>
      </c>
      <c r="AX721" s="13" t="s">
        <v>79</v>
      </c>
      <c r="AY721" s="158" t="s">
        <v>178</v>
      </c>
    </row>
    <row r="722" spans="2:65" s="12" customFormat="1" ht="20.399999999999999">
      <c r="B722" s="150"/>
      <c r="D722" s="151" t="s">
        <v>189</v>
      </c>
      <c r="E722" s="152" t="s">
        <v>32</v>
      </c>
      <c r="F722" s="153" t="s">
        <v>4776</v>
      </c>
      <c r="H722" s="152" t="s">
        <v>32</v>
      </c>
      <c r="I722" s="154"/>
      <c r="L722" s="150"/>
      <c r="M722" s="155"/>
      <c r="T722" s="156"/>
      <c r="AT722" s="152" t="s">
        <v>189</v>
      </c>
      <c r="AU722" s="152" t="s">
        <v>88</v>
      </c>
      <c r="AV722" s="12" t="s">
        <v>86</v>
      </c>
      <c r="AW722" s="12" t="s">
        <v>41</v>
      </c>
      <c r="AX722" s="12" t="s">
        <v>79</v>
      </c>
      <c r="AY722" s="152" t="s">
        <v>178</v>
      </c>
    </row>
    <row r="723" spans="2:65" s="13" customFormat="1" ht="10.199999999999999">
      <c r="B723" s="157"/>
      <c r="D723" s="151" t="s">
        <v>189</v>
      </c>
      <c r="E723" s="158" t="s">
        <v>32</v>
      </c>
      <c r="F723" s="159" t="s">
        <v>4779</v>
      </c>
      <c r="H723" s="160">
        <v>210.56</v>
      </c>
      <c r="I723" s="161"/>
      <c r="L723" s="157"/>
      <c r="M723" s="162"/>
      <c r="T723" s="163"/>
      <c r="AT723" s="158" t="s">
        <v>189</v>
      </c>
      <c r="AU723" s="158" t="s">
        <v>88</v>
      </c>
      <c r="AV723" s="13" t="s">
        <v>88</v>
      </c>
      <c r="AW723" s="13" t="s">
        <v>41</v>
      </c>
      <c r="AX723" s="13" t="s">
        <v>79</v>
      </c>
      <c r="AY723" s="158" t="s">
        <v>178</v>
      </c>
    </row>
    <row r="724" spans="2:65" s="14" customFormat="1" ht="10.199999999999999">
      <c r="B724" s="164"/>
      <c r="D724" s="151" t="s">
        <v>189</v>
      </c>
      <c r="E724" s="165" t="s">
        <v>32</v>
      </c>
      <c r="F724" s="166" t="s">
        <v>192</v>
      </c>
      <c r="H724" s="167">
        <v>231.26</v>
      </c>
      <c r="I724" s="168"/>
      <c r="L724" s="164"/>
      <c r="M724" s="169"/>
      <c r="T724" s="170"/>
      <c r="AT724" s="165" t="s">
        <v>189</v>
      </c>
      <c r="AU724" s="165" t="s">
        <v>88</v>
      </c>
      <c r="AV724" s="14" t="s">
        <v>185</v>
      </c>
      <c r="AW724" s="14" t="s">
        <v>41</v>
      </c>
      <c r="AX724" s="14" t="s">
        <v>86</v>
      </c>
      <c r="AY724" s="165" t="s">
        <v>178</v>
      </c>
    </row>
    <row r="725" spans="2:65" s="11" customFormat="1" ht="22.8" customHeight="1">
      <c r="B725" s="121"/>
      <c r="D725" s="122" t="s">
        <v>78</v>
      </c>
      <c r="E725" s="131" t="s">
        <v>241</v>
      </c>
      <c r="F725" s="131" t="s">
        <v>668</v>
      </c>
      <c r="I725" s="124"/>
      <c r="J725" s="132">
        <f>BK725</f>
        <v>0</v>
      </c>
      <c r="L725" s="121"/>
      <c r="M725" s="126"/>
      <c r="P725" s="127">
        <f>SUM(P726:P976)</f>
        <v>0</v>
      </c>
      <c r="R725" s="127">
        <f>SUM(R726:R976)</f>
        <v>10.256922200000005</v>
      </c>
      <c r="T725" s="128">
        <f>SUM(T726:T976)</f>
        <v>0</v>
      </c>
      <c r="AR725" s="122" t="s">
        <v>86</v>
      </c>
      <c r="AT725" s="129" t="s">
        <v>78</v>
      </c>
      <c r="AU725" s="129" t="s">
        <v>86</v>
      </c>
      <c r="AY725" s="122" t="s">
        <v>178</v>
      </c>
      <c r="BK725" s="130">
        <f>SUM(BK726:BK976)</f>
        <v>0</v>
      </c>
    </row>
    <row r="726" spans="2:65" s="1" customFormat="1" ht="44.25" customHeight="1">
      <c r="B726" s="34"/>
      <c r="C726" s="133" t="s">
        <v>663</v>
      </c>
      <c r="D726" s="133" t="s">
        <v>180</v>
      </c>
      <c r="E726" s="134" t="s">
        <v>5036</v>
      </c>
      <c r="F726" s="135" t="s">
        <v>5037</v>
      </c>
      <c r="G726" s="136" t="s">
        <v>219</v>
      </c>
      <c r="H726" s="137">
        <v>2</v>
      </c>
      <c r="I726" s="138"/>
      <c r="J726" s="139">
        <f>ROUND(I726*H726,2)</f>
        <v>0</v>
      </c>
      <c r="K726" s="135" t="s">
        <v>184</v>
      </c>
      <c r="L726" s="34"/>
      <c r="M726" s="140" t="s">
        <v>32</v>
      </c>
      <c r="N726" s="141" t="s">
        <v>50</v>
      </c>
      <c r="P726" s="142">
        <f>O726*H726</f>
        <v>0</v>
      </c>
      <c r="Q726" s="142">
        <v>1.67E-3</v>
      </c>
      <c r="R726" s="142">
        <f>Q726*H726</f>
        <v>3.3400000000000001E-3</v>
      </c>
      <c r="S726" s="142">
        <v>0</v>
      </c>
      <c r="T726" s="143">
        <f>S726*H726</f>
        <v>0</v>
      </c>
      <c r="AR726" s="144" t="s">
        <v>185</v>
      </c>
      <c r="AT726" s="144" t="s">
        <v>180</v>
      </c>
      <c r="AU726" s="144" t="s">
        <v>88</v>
      </c>
      <c r="AY726" s="18" t="s">
        <v>178</v>
      </c>
      <c r="BE726" s="145">
        <f>IF(N726="základní",J726,0)</f>
        <v>0</v>
      </c>
      <c r="BF726" s="145">
        <f>IF(N726="snížená",J726,0)</f>
        <v>0</v>
      </c>
      <c r="BG726" s="145">
        <f>IF(N726="zákl. přenesená",J726,0)</f>
        <v>0</v>
      </c>
      <c r="BH726" s="145">
        <f>IF(N726="sníž. přenesená",J726,0)</f>
        <v>0</v>
      </c>
      <c r="BI726" s="145">
        <f>IF(N726="nulová",J726,0)</f>
        <v>0</v>
      </c>
      <c r="BJ726" s="18" t="s">
        <v>86</v>
      </c>
      <c r="BK726" s="145">
        <f>ROUND(I726*H726,2)</f>
        <v>0</v>
      </c>
      <c r="BL726" s="18" t="s">
        <v>185</v>
      </c>
      <c r="BM726" s="144" t="s">
        <v>5038</v>
      </c>
    </row>
    <row r="727" spans="2:65" s="1" customFormat="1" ht="10.199999999999999">
      <c r="B727" s="34"/>
      <c r="D727" s="146" t="s">
        <v>187</v>
      </c>
      <c r="F727" s="147" t="s">
        <v>5039</v>
      </c>
      <c r="I727" s="148"/>
      <c r="L727" s="34"/>
      <c r="M727" s="149"/>
      <c r="T727" s="55"/>
      <c r="AT727" s="18" t="s">
        <v>187</v>
      </c>
      <c r="AU727" s="18" t="s">
        <v>88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190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4775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88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2" customFormat="1" ht="30.6">
      <c r="B730" s="150"/>
      <c r="D730" s="151" t="s">
        <v>189</v>
      </c>
      <c r="E730" s="152" t="s">
        <v>32</v>
      </c>
      <c r="F730" s="153" t="s">
        <v>4981</v>
      </c>
      <c r="H730" s="152" t="s">
        <v>32</v>
      </c>
      <c r="I730" s="154"/>
      <c r="L730" s="150"/>
      <c r="M730" s="155"/>
      <c r="T730" s="156"/>
      <c r="AT730" s="152" t="s">
        <v>189</v>
      </c>
      <c r="AU730" s="152" t="s">
        <v>88</v>
      </c>
      <c r="AV730" s="12" t="s">
        <v>86</v>
      </c>
      <c r="AW730" s="12" t="s">
        <v>41</v>
      </c>
      <c r="AX730" s="12" t="s">
        <v>79</v>
      </c>
      <c r="AY730" s="152" t="s">
        <v>178</v>
      </c>
    </row>
    <row r="731" spans="2:65" s="13" customFormat="1" ht="10.199999999999999">
      <c r="B731" s="157"/>
      <c r="D731" s="151" t="s">
        <v>189</v>
      </c>
      <c r="E731" s="158" t="s">
        <v>32</v>
      </c>
      <c r="F731" s="159" t="s">
        <v>5040</v>
      </c>
      <c r="H731" s="160">
        <v>1</v>
      </c>
      <c r="I731" s="161"/>
      <c r="L731" s="157"/>
      <c r="M731" s="162"/>
      <c r="T731" s="163"/>
      <c r="AT731" s="158" t="s">
        <v>189</v>
      </c>
      <c r="AU731" s="158" t="s">
        <v>88</v>
      </c>
      <c r="AV731" s="13" t="s">
        <v>88</v>
      </c>
      <c r="AW731" s="13" t="s">
        <v>41</v>
      </c>
      <c r="AX731" s="13" t="s">
        <v>79</v>
      </c>
      <c r="AY731" s="158" t="s">
        <v>178</v>
      </c>
    </row>
    <row r="732" spans="2:65" s="13" customFormat="1" ht="10.199999999999999">
      <c r="B732" s="157"/>
      <c r="D732" s="151" t="s">
        <v>189</v>
      </c>
      <c r="E732" s="158" t="s">
        <v>32</v>
      </c>
      <c r="F732" s="159" t="s">
        <v>5041</v>
      </c>
      <c r="H732" s="160">
        <v>1</v>
      </c>
      <c r="I732" s="161"/>
      <c r="L732" s="157"/>
      <c r="M732" s="162"/>
      <c r="T732" s="163"/>
      <c r="AT732" s="158" t="s">
        <v>189</v>
      </c>
      <c r="AU732" s="158" t="s">
        <v>88</v>
      </c>
      <c r="AV732" s="13" t="s">
        <v>88</v>
      </c>
      <c r="AW732" s="13" t="s">
        <v>41</v>
      </c>
      <c r="AX732" s="13" t="s">
        <v>79</v>
      </c>
      <c r="AY732" s="158" t="s">
        <v>178</v>
      </c>
    </row>
    <row r="733" spans="2:65" s="14" customFormat="1" ht="10.199999999999999">
      <c r="B733" s="164"/>
      <c r="D733" s="151" t="s">
        <v>189</v>
      </c>
      <c r="E733" s="165" t="s">
        <v>32</v>
      </c>
      <c r="F733" s="166" t="s">
        <v>192</v>
      </c>
      <c r="H733" s="167">
        <v>2</v>
      </c>
      <c r="I733" s="168"/>
      <c r="L733" s="164"/>
      <c r="M733" s="169"/>
      <c r="T733" s="170"/>
      <c r="AT733" s="165" t="s">
        <v>189</v>
      </c>
      <c r="AU733" s="165" t="s">
        <v>88</v>
      </c>
      <c r="AV733" s="14" t="s">
        <v>185</v>
      </c>
      <c r="AW733" s="14" t="s">
        <v>41</v>
      </c>
      <c r="AX733" s="14" t="s">
        <v>86</v>
      </c>
      <c r="AY733" s="165" t="s">
        <v>178</v>
      </c>
    </row>
    <row r="734" spans="2:65" s="1" customFormat="1" ht="24.15" customHeight="1">
      <c r="B734" s="34"/>
      <c r="C734" s="171" t="s">
        <v>669</v>
      </c>
      <c r="D734" s="171" t="s">
        <v>398</v>
      </c>
      <c r="E734" s="172" t="s">
        <v>5042</v>
      </c>
      <c r="F734" s="173" t="s">
        <v>5043</v>
      </c>
      <c r="G734" s="174" t="s">
        <v>219</v>
      </c>
      <c r="H734" s="175">
        <v>2</v>
      </c>
      <c r="I734" s="176"/>
      <c r="J734" s="177">
        <f>ROUND(I734*H734,2)</f>
        <v>0</v>
      </c>
      <c r="K734" s="173" t="s">
        <v>184</v>
      </c>
      <c r="L734" s="178"/>
      <c r="M734" s="179" t="s">
        <v>32</v>
      </c>
      <c r="N734" s="180" t="s">
        <v>50</v>
      </c>
      <c r="P734" s="142">
        <f>O734*H734</f>
        <v>0</v>
      </c>
      <c r="Q734" s="142">
        <v>1.6E-2</v>
      </c>
      <c r="R734" s="142">
        <f>Q734*H734</f>
        <v>3.2000000000000001E-2</v>
      </c>
      <c r="S734" s="142">
        <v>0</v>
      </c>
      <c r="T734" s="143">
        <f>S734*H734</f>
        <v>0</v>
      </c>
      <c r="AR734" s="144" t="s">
        <v>241</v>
      </c>
      <c r="AT734" s="144" t="s">
        <v>398</v>
      </c>
      <c r="AU734" s="144" t="s">
        <v>88</v>
      </c>
      <c r="AY734" s="18" t="s">
        <v>178</v>
      </c>
      <c r="BE734" s="145">
        <f>IF(N734="základní",J734,0)</f>
        <v>0</v>
      </c>
      <c r="BF734" s="145">
        <f>IF(N734="snížená",J734,0)</f>
        <v>0</v>
      </c>
      <c r="BG734" s="145">
        <f>IF(N734="zákl. přenesená",J734,0)</f>
        <v>0</v>
      </c>
      <c r="BH734" s="145">
        <f>IF(N734="sníž. přenesená",J734,0)</f>
        <v>0</v>
      </c>
      <c r="BI734" s="145">
        <f>IF(N734="nulová",J734,0)</f>
        <v>0</v>
      </c>
      <c r="BJ734" s="18" t="s">
        <v>86</v>
      </c>
      <c r="BK734" s="145">
        <f>ROUND(I734*H734,2)</f>
        <v>0</v>
      </c>
      <c r="BL734" s="18" t="s">
        <v>185</v>
      </c>
      <c r="BM734" s="144" t="s">
        <v>5044</v>
      </c>
    </row>
    <row r="735" spans="2:65" s="1" customFormat="1" ht="44.25" customHeight="1">
      <c r="B735" s="34"/>
      <c r="C735" s="133" t="s">
        <v>676</v>
      </c>
      <c r="D735" s="133" t="s">
        <v>180</v>
      </c>
      <c r="E735" s="134" t="s">
        <v>5045</v>
      </c>
      <c r="F735" s="135" t="s">
        <v>5046</v>
      </c>
      <c r="G735" s="136" t="s">
        <v>219</v>
      </c>
      <c r="H735" s="137">
        <v>3</v>
      </c>
      <c r="I735" s="138"/>
      <c r="J735" s="139">
        <f>ROUND(I735*H735,2)</f>
        <v>0</v>
      </c>
      <c r="K735" s="135" t="s">
        <v>184</v>
      </c>
      <c r="L735" s="34"/>
      <c r="M735" s="140" t="s">
        <v>32</v>
      </c>
      <c r="N735" s="141" t="s">
        <v>50</v>
      </c>
      <c r="P735" s="142">
        <f>O735*H735</f>
        <v>0</v>
      </c>
      <c r="Q735" s="142">
        <v>1.7099999999999999E-3</v>
      </c>
      <c r="R735" s="142">
        <f>Q735*H735</f>
        <v>5.13E-3</v>
      </c>
      <c r="S735" s="142">
        <v>0</v>
      </c>
      <c r="T735" s="143">
        <f>S735*H735</f>
        <v>0</v>
      </c>
      <c r="AR735" s="144" t="s">
        <v>185</v>
      </c>
      <c r="AT735" s="144" t="s">
        <v>180</v>
      </c>
      <c r="AU735" s="144" t="s">
        <v>88</v>
      </c>
      <c r="AY735" s="18" t="s">
        <v>178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8" t="s">
        <v>86</v>
      </c>
      <c r="BK735" s="145">
        <f>ROUND(I735*H735,2)</f>
        <v>0</v>
      </c>
      <c r="BL735" s="18" t="s">
        <v>185</v>
      </c>
      <c r="BM735" s="144" t="s">
        <v>5047</v>
      </c>
    </row>
    <row r="736" spans="2:65" s="1" customFormat="1" ht="10.199999999999999">
      <c r="B736" s="34"/>
      <c r="D736" s="146" t="s">
        <v>187</v>
      </c>
      <c r="F736" s="147" t="s">
        <v>5048</v>
      </c>
      <c r="I736" s="148"/>
      <c r="L736" s="34"/>
      <c r="M736" s="149"/>
      <c r="T736" s="55"/>
      <c r="AT736" s="18" t="s">
        <v>187</v>
      </c>
      <c r="AU736" s="18" t="s">
        <v>88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190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88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2" customFormat="1" ht="10.199999999999999">
      <c r="B738" s="150"/>
      <c r="D738" s="151" t="s">
        <v>189</v>
      </c>
      <c r="E738" s="152" t="s">
        <v>32</v>
      </c>
      <c r="F738" s="153" t="s">
        <v>4775</v>
      </c>
      <c r="H738" s="152" t="s">
        <v>32</v>
      </c>
      <c r="I738" s="154"/>
      <c r="L738" s="150"/>
      <c r="M738" s="155"/>
      <c r="T738" s="156"/>
      <c r="AT738" s="152" t="s">
        <v>189</v>
      </c>
      <c r="AU738" s="152" t="s">
        <v>88</v>
      </c>
      <c r="AV738" s="12" t="s">
        <v>86</v>
      </c>
      <c r="AW738" s="12" t="s">
        <v>41</v>
      </c>
      <c r="AX738" s="12" t="s">
        <v>79</v>
      </c>
      <c r="AY738" s="152" t="s">
        <v>178</v>
      </c>
    </row>
    <row r="739" spans="2:65" s="12" customFormat="1" ht="20.399999999999999">
      <c r="B739" s="150"/>
      <c r="D739" s="151" t="s">
        <v>189</v>
      </c>
      <c r="E739" s="152" t="s">
        <v>32</v>
      </c>
      <c r="F739" s="153" t="s">
        <v>4972</v>
      </c>
      <c r="H739" s="152" t="s">
        <v>32</v>
      </c>
      <c r="I739" s="154"/>
      <c r="L739" s="150"/>
      <c r="M739" s="155"/>
      <c r="T739" s="156"/>
      <c r="AT739" s="152" t="s">
        <v>189</v>
      </c>
      <c r="AU739" s="152" t="s">
        <v>88</v>
      </c>
      <c r="AV739" s="12" t="s">
        <v>86</v>
      </c>
      <c r="AW739" s="12" t="s">
        <v>41</v>
      </c>
      <c r="AX739" s="12" t="s">
        <v>79</v>
      </c>
      <c r="AY739" s="152" t="s">
        <v>178</v>
      </c>
    </row>
    <row r="740" spans="2:65" s="13" customFormat="1" ht="10.199999999999999">
      <c r="B740" s="157"/>
      <c r="D740" s="151" t="s">
        <v>189</v>
      </c>
      <c r="E740" s="158" t="s">
        <v>32</v>
      </c>
      <c r="F740" s="159" t="s">
        <v>4978</v>
      </c>
      <c r="H740" s="160">
        <v>1</v>
      </c>
      <c r="I740" s="161"/>
      <c r="L740" s="157"/>
      <c r="M740" s="162"/>
      <c r="T740" s="163"/>
      <c r="AT740" s="158" t="s">
        <v>189</v>
      </c>
      <c r="AU740" s="158" t="s">
        <v>88</v>
      </c>
      <c r="AV740" s="13" t="s">
        <v>88</v>
      </c>
      <c r="AW740" s="13" t="s">
        <v>41</v>
      </c>
      <c r="AX740" s="13" t="s">
        <v>79</v>
      </c>
      <c r="AY740" s="158" t="s">
        <v>178</v>
      </c>
    </row>
    <row r="741" spans="2:65" s="15" customFormat="1" ht="10.199999999999999">
      <c r="B741" s="181"/>
      <c r="D741" s="151" t="s">
        <v>189</v>
      </c>
      <c r="E741" s="182" t="s">
        <v>32</v>
      </c>
      <c r="F741" s="183" t="s">
        <v>4974</v>
      </c>
      <c r="H741" s="184">
        <v>1</v>
      </c>
      <c r="I741" s="185"/>
      <c r="L741" s="181"/>
      <c r="M741" s="186"/>
      <c r="T741" s="187"/>
      <c r="AT741" s="182" t="s">
        <v>189</v>
      </c>
      <c r="AU741" s="182" t="s">
        <v>88</v>
      </c>
      <c r="AV741" s="15" t="s">
        <v>199</v>
      </c>
      <c r="AW741" s="15" t="s">
        <v>41</v>
      </c>
      <c r="AX741" s="15" t="s">
        <v>79</v>
      </c>
      <c r="AY741" s="182" t="s">
        <v>178</v>
      </c>
    </row>
    <row r="742" spans="2:65" s="12" customFormat="1" ht="30.6">
      <c r="B742" s="150"/>
      <c r="D742" s="151" t="s">
        <v>189</v>
      </c>
      <c r="E742" s="152" t="s">
        <v>32</v>
      </c>
      <c r="F742" s="153" t="s">
        <v>4981</v>
      </c>
      <c r="H742" s="152" t="s">
        <v>32</v>
      </c>
      <c r="I742" s="154"/>
      <c r="L742" s="150"/>
      <c r="M742" s="155"/>
      <c r="T742" s="156"/>
      <c r="AT742" s="152" t="s">
        <v>189</v>
      </c>
      <c r="AU742" s="152" t="s">
        <v>88</v>
      </c>
      <c r="AV742" s="12" t="s">
        <v>86</v>
      </c>
      <c r="AW742" s="12" t="s">
        <v>41</v>
      </c>
      <c r="AX742" s="12" t="s">
        <v>79</v>
      </c>
      <c r="AY742" s="152" t="s">
        <v>178</v>
      </c>
    </row>
    <row r="743" spans="2:65" s="13" customFormat="1" ht="10.199999999999999">
      <c r="B743" s="157"/>
      <c r="D743" s="151" t="s">
        <v>189</v>
      </c>
      <c r="E743" s="158" t="s">
        <v>32</v>
      </c>
      <c r="F743" s="159" t="s">
        <v>5040</v>
      </c>
      <c r="H743" s="160">
        <v>1</v>
      </c>
      <c r="I743" s="161"/>
      <c r="L743" s="157"/>
      <c r="M743" s="162"/>
      <c r="T743" s="163"/>
      <c r="AT743" s="158" t="s">
        <v>189</v>
      </c>
      <c r="AU743" s="158" t="s">
        <v>88</v>
      </c>
      <c r="AV743" s="13" t="s">
        <v>88</v>
      </c>
      <c r="AW743" s="13" t="s">
        <v>41</v>
      </c>
      <c r="AX743" s="13" t="s">
        <v>79</v>
      </c>
      <c r="AY743" s="158" t="s">
        <v>178</v>
      </c>
    </row>
    <row r="744" spans="2:65" s="13" customFormat="1" ht="10.199999999999999">
      <c r="B744" s="157"/>
      <c r="D744" s="151" t="s">
        <v>189</v>
      </c>
      <c r="E744" s="158" t="s">
        <v>32</v>
      </c>
      <c r="F744" s="159" t="s">
        <v>5041</v>
      </c>
      <c r="H744" s="160">
        <v>1</v>
      </c>
      <c r="I744" s="161"/>
      <c r="L744" s="157"/>
      <c r="M744" s="162"/>
      <c r="T744" s="163"/>
      <c r="AT744" s="158" t="s">
        <v>189</v>
      </c>
      <c r="AU744" s="158" t="s">
        <v>88</v>
      </c>
      <c r="AV744" s="13" t="s">
        <v>88</v>
      </c>
      <c r="AW744" s="13" t="s">
        <v>41</v>
      </c>
      <c r="AX744" s="13" t="s">
        <v>79</v>
      </c>
      <c r="AY744" s="158" t="s">
        <v>178</v>
      </c>
    </row>
    <row r="745" spans="2:65" s="15" customFormat="1" ht="10.199999999999999">
      <c r="B745" s="181"/>
      <c r="D745" s="151" t="s">
        <v>189</v>
      </c>
      <c r="E745" s="182" t="s">
        <v>32</v>
      </c>
      <c r="F745" s="183" t="s">
        <v>5049</v>
      </c>
      <c r="H745" s="184">
        <v>2</v>
      </c>
      <c r="I745" s="185"/>
      <c r="L745" s="181"/>
      <c r="M745" s="186"/>
      <c r="T745" s="187"/>
      <c r="AT745" s="182" t="s">
        <v>189</v>
      </c>
      <c r="AU745" s="182" t="s">
        <v>88</v>
      </c>
      <c r="AV745" s="15" t="s">
        <v>199</v>
      </c>
      <c r="AW745" s="15" t="s">
        <v>41</v>
      </c>
      <c r="AX745" s="15" t="s">
        <v>79</v>
      </c>
      <c r="AY745" s="182" t="s">
        <v>178</v>
      </c>
    </row>
    <row r="746" spans="2:65" s="14" customFormat="1" ht="10.199999999999999">
      <c r="B746" s="164"/>
      <c r="D746" s="151" t="s">
        <v>189</v>
      </c>
      <c r="E746" s="165" t="s">
        <v>32</v>
      </c>
      <c r="F746" s="166" t="s">
        <v>192</v>
      </c>
      <c r="H746" s="167">
        <v>3</v>
      </c>
      <c r="I746" s="168"/>
      <c r="L746" s="164"/>
      <c r="M746" s="169"/>
      <c r="T746" s="170"/>
      <c r="AT746" s="165" t="s">
        <v>189</v>
      </c>
      <c r="AU746" s="165" t="s">
        <v>88</v>
      </c>
      <c r="AV746" s="14" t="s">
        <v>185</v>
      </c>
      <c r="AW746" s="14" t="s">
        <v>41</v>
      </c>
      <c r="AX746" s="14" t="s">
        <v>86</v>
      </c>
      <c r="AY746" s="165" t="s">
        <v>178</v>
      </c>
    </row>
    <row r="747" spans="2:65" s="1" customFormat="1" ht="33" customHeight="1">
      <c r="B747" s="34"/>
      <c r="C747" s="171" t="s">
        <v>681</v>
      </c>
      <c r="D747" s="171" t="s">
        <v>398</v>
      </c>
      <c r="E747" s="172" t="s">
        <v>5050</v>
      </c>
      <c r="F747" s="173" t="s">
        <v>5051</v>
      </c>
      <c r="G747" s="174" t="s">
        <v>219</v>
      </c>
      <c r="H747" s="175">
        <v>1.01</v>
      </c>
      <c r="I747" s="176"/>
      <c r="J747" s="177">
        <f>ROUND(I747*H747,2)</f>
        <v>0</v>
      </c>
      <c r="K747" s="173" t="s">
        <v>184</v>
      </c>
      <c r="L747" s="178"/>
      <c r="M747" s="179" t="s">
        <v>32</v>
      </c>
      <c r="N747" s="180" t="s">
        <v>50</v>
      </c>
      <c r="P747" s="142">
        <f>O747*H747</f>
        <v>0</v>
      </c>
      <c r="Q747" s="142">
        <v>1.4E-2</v>
      </c>
      <c r="R747" s="142">
        <f>Q747*H747</f>
        <v>1.414E-2</v>
      </c>
      <c r="S747" s="142">
        <v>0</v>
      </c>
      <c r="T747" s="143">
        <f>S747*H747</f>
        <v>0</v>
      </c>
      <c r="AR747" s="144" t="s">
        <v>241</v>
      </c>
      <c r="AT747" s="144" t="s">
        <v>398</v>
      </c>
      <c r="AU747" s="144" t="s">
        <v>88</v>
      </c>
      <c r="AY747" s="18" t="s">
        <v>178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86</v>
      </c>
      <c r="BK747" s="145">
        <f>ROUND(I747*H747,2)</f>
        <v>0</v>
      </c>
      <c r="BL747" s="18" t="s">
        <v>185</v>
      </c>
      <c r="BM747" s="144" t="s">
        <v>5052</v>
      </c>
    </row>
    <row r="748" spans="2:65" s="13" customFormat="1" ht="10.199999999999999">
      <c r="B748" s="157"/>
      <c r="D748" s="151" t="s">
        <v>189</v>
      </c>
      <c r="F748" s="159" t="s">
        <v>5053</v>
      </c>
      <c r="H748" s="160">
        <v>1.01</v>
      </c>
      <c r="I748" s="161"/>
      <c r="L748" s="157"/>
      <c r="M748" s="162"/>
      <c r="T748" s="163"/>
      <c r="AT748" s="158" t="s">
        <v>189</v>
      </c>
      <c r="AU748" s="158" t="s">
        <v>88</v>
      </c>
      <c r="AV748" s="13" t="s">
        <v>88</v>
      </c>
      <c r="AW748" s="13" t="s">
        <v>4</v>
      </c>
      <c r="AX748" s="13" t="s">
        <v>86</v>
      </c>
      <c r="AY748" s="158" t="s">
        <v>178</v>
      </c>
    </row>
    <row r="749" spans="2:65" s="1" customFormat="1" ht="24.15" customHeight="1">
      <c r="B749" s="34"/>
      <c r="C749" s="171" t="s">
        <v>688</v>
      </c>
      <c r="D749" s="171" t="s">
        <v>398</v>
      </c>
      <c r="E749" s="172" t="s">
        <v>5054</v>
      </c>
      <c r="F749" s="173" t="s">
        <v>5055</v>
      </c>
      <c r="G749" s="174" t="s">
        <v>219</v>
      </c>
      <c r="H749" s="175">
        <v>2</v>
      </c>
      <c r="I749" s="176"/>
      <c r="J749" s="177">
        <f>ROUND(I749*H749,2)</f>
        <v>0</v>
      </c>
      <c r="K749" s="173" t="s">
        <v>184</v>
      </c>
      <c r="L749" s="178"/>
      <c r="M749" s="179" t="s">
        <v>32</v>
      </c>
      <c r="N749" s="180" t="s">
        <v>50</v>
      </c>
      <c r="P749" s="142">
        <f>O749*H749</f>
        <v>0</v>
      </c>
      <c r="Q749" s="142">
        <v>1.49E-2</v>
      </c>
      <c r="R749" s="142">
        <f>Q749*H749</f>
        <v>2.98E-2</v>
      </c>
      <c r="S749" s="142">
        <v>0</v>
      </c>
      <c r="T749" s="143">
        <f>S749*H749</f>
        <v>0</v>
      </c>
      <c r="AR749" s="144" t="s">
        <v>241</v>
      </c>
      <c r="AT749" s="144" t="s">
        <v>398</v>
      </c>
      <c r="AU749" s="144" t="s">
        <v>88</v>
      </c>
      <c r="AY749" s="18" t="s">
        <v>178</v>
      </c>
      <c r="BE749" s="145">
        <f>IF(N749="základní",J749,0)</f>
        <v>0</v>
      </c>
      <c r="BF749" s="145">
        <f>IF(N749="snížená",J749,0)</f>
        <v>0</v>
      </c>
      <c r="BG749" s="145">
        <f>IF(N749="zákl. přenesená",J749,0)</f>
        <v>0</v>
      </c>
      <c r="BH749" s="145">
        <f>IF(N749="sníž. přenesená",J749,0)</f>
        <v>0</v>
      </c>
      <c r="BI749" s="145">
        <f>IF(N749="nulová",J749,0)</f>
        <v>0</v>
      </c>
      <c r="BJ749" s="18" t="s">
        <v>86</v>
      </c>
      <c r="BK749" s="145">
        <f>ROUND(I749*H749,2)</f>
        <v>0</v>
      </c>
      <c r="BL749" s="18" t="s">
        <v>185</v>
      </c>
      <c r="BM749" s="144" t="s">
        <v>5056</v>
      </c>
    </row>
    <row r="750" spans="2:65" s="1" customFormat="1" ht="44.25" customHeight="1">
      <c r="B750" s="34"/>
      <c r="C750" s="133" t="s">
        <v>692</v>
      </c>
      <c r="D750" s="133" t="s">
        <v>180</v>
      </c>
      <c r="E750" s="134" t="s">
        <v>5057</v>
      </c>
      <c r="F750" s="135" t="s">
        <v>5058</v>
      </c>
      <c r="G750" s="136" t="s">
        <v>202</v>
      </c>
      <c r="H750" s="137">
        <v>0.5</v>
      </c>
      <c r="I750" s="138"/>
      <c r="J750" s="139">
        <f>ROUND(I750*H750,2)</f>
        <v>0</v>
      </c>
      <c r="K750" s="135" t="s">
        <v>184</v>
      </c>
      <c r="L750" s="34"/>
      <c r="M750" s="140" t="s">
        <v>32</v>
      </c>
      <c r="N750" s="141" t="s">
        <v>50</v>
      </c>
      <c r="P750" s="142">
        <f>O750*H750</f>
        <v>0</v>
      </c>
      <c r="Q750" s="142">
        <v>0</v>
      </c>
      <c r="R750" s="142">
        <f>Q750*H750</f>
        <v>0</v>
      </c>
      <c r="S750" s="142">
        <v>0</v>
      </c>
      <c r="T750" s="143">
        <f>S750*H750</f>
        <v>0</v>
      </c>
      <c r="AR750" s="144" t="s">
        <v>185</v>
      </c>
      <c r="AT750" s="144" t="s">
        <v>180</v>
      </c>
      <c r="AU750" s="144" t="s">
        <v>88</v>
      </c>
      <c r="AY750" s="18" t="s">
        <v>178</v>
      </c>
      <c r="BE750" s="145">
        <f>IF(N750="základní",J750,0)</f>
        <v>0</v>
      </c>
      <c r="BF750" s="145">
        <f>IF(N750="snížená",J750,0)</f>
        <v>0</v>
      </c>
      <c r="BG750" s="145">
        <f>IF(N750="zákl. přenesená",J750,0)</f>
        <v>0</v>
      </c>
      <c r="BH750" s="145">
        <f>IF(N750="sníž. přenesená",J750,0)</f>
        <v>0</v>
      </c>
      <c r="BI750" s="145">
        <f>IF(N750="nulová",J750,0)</f>
        <v>0</v>
      </c>
      <c r="BJ750" s="18" t="s">
        <v>86</v>
      </c>
      <c r="BK750" s="145">
        <f>ROUND(I750*H750,2)</f>
        <v>0</v>
      </c>
      <c r="BL750" s="18" t="s">
        <v>185</v>
      </c>
      <c r="BM750" s="144" t="s">
        <v>5059</v>
      </c>
    </row>
    <row r="751" spans="2:65" s="1" customFormat="1" ht="10.199999999999999">
      <c r="B751" s="34"/>
      <c r="D751" s="146" t="s">
        <v>187</v>
      </c>
      <c r="F751" s="147" t="s">
        <v>5060</v>
      </c>
      <c r="I751" s="148"/>
      <c r="L751" s="34"/>
      <c r="M751" s="149"/>
      <c r="T751" s="55"/>
      <c r="AT751" s="18" t="s">
        <v>187</v>
      </c>
      <c r="AU751" s="18" t="s">
        <v>88</v>
      </c>
    </row>
    <row r="752" spans="2:65" s="12" customFormat="1" ht="10.199999999999999">
      <c r="B752" s="150"/>
      <c r="D752" s="151" t="s">
        <v>189</v>
      </c>
      <c r="E752" s="152" t="s">
        <v>32</v>
      </c>
      <c r="F752" s="153" t="s">
        <v>190</v>
      </c>
      <c r="H752" s="152" t="s">
        <v>32</v>
      </c>
      <c r="I752" s="154"/>
      <c r="L752" s="150"/>
      <c r="M752" s="155"/>
      <c r="T752" s="156"/>
      <c r="AT752" s="152" t="s">
        <v>189</v>
      </c>
      <c r="AU752" s="152" t="s">
        <v>88</v>
      </c>
      <c r="AV752" s="12" t="s">
        <v>86</v>
      </c>
      <c r="AW752" s="12" t="s">
        <v>41</v>
      </c>
      <c r="AX752" s="12" t="s">
        <v>79</v>
      </c>
      <c r="AY752" s="152" t="s">
        <v>178</v>
      </c>
    </row>
    <row r="753" spans="2:65" s="12" customFormat="1" ht="10.199999999999999">
      <c r="B753" s="150"/>
      <c r="D753" s="151" t="s">
        <v>189</v>
      </c>
      <c r="E753" s="152" t="s">
        <v>32</v>
      </c>
      <c r="F753" s="153" t="s">
        <v>4775</v>
      </c>
      <c r="H753" s="152" t="s">
        <v>32</v>
      </c>
      <c r="I753" s="154"/>
      <c r="L753" s="150"/>
      <c r="M753" s="155"/>
      <c r="T753" s="156"/>
      <c r="AT753" s="152" t="s">
        <v>189</v>
      </c>
      <c r="AU753" s="152" t="s">
        <v>88</v>
      </c>
      <c r="AV753" s="12" t="s">
        <v>86</v>
      </c>
      <c r="AW753" s="12" t="s">
        <v>41</v>
      </c>
      <c r="AX753" s="12" t="s">
        <v>79</v>
      </c>
      <c r="AY753" s="152" t="s">
        <v>178</v>
      </c>
    </row>
    <row r="754" spans="2:65" s="12" customFormat="1" ht="20.399999999999999">
      <c r="B754" s="150"/>
      <c r="D754" s="151" t="s">
        <v>189</v>
      </c>
      <c r="E754" s="152" t="s">
        <v>32</v>
      </c>
      <c r="F754" s="153" t="s">
        <v>4972</v>
      </c>
      <c r="H754" s="152" t="s">
        <v>32</v>
      </c>
      <c r="I754" s="154"/>
      <c r="L754" s="150"/>
      <c r="M754" s="155"/>
      <c r="T754" s="156"/>
      <c r="AT754" s="152" t="s">
        <v>189</v>
      </c>
      <c r="AU754" s="152" t="s">
        <v>88</v>
      </c>
      <c r="AV754" s="12" t="s">
        <v>86</v>
      </c>
      <c r="AW754" s="12" t="s">
        <v>41</v>
      </c>
      <c r="AX754" s="12" t="s">
        <v>79</v>
      </c>
      <c r="AY754" s="152" t="s">
        <v>178</v>
      </c>
    </row>
    <row r="755" spans="2:65" s="13" customFormat="1" ht="10.199999999999999">
      <c r="B755" s="157"/>
      <c r="D755" s="151" t="s">
        <v>189</v>
      </c>
      <c r="E755" s="158" t="s">
        <v>32</v>
      </c>
      <c r="F755" s="159" t="s">
        <v>5061</v>
      </c>
      <c r="H755" s="160">
        <v>0.5</v>
      </c>
      <c r="I755" s="161"/>
      <c r="L755" s="157"/>
      <c r="M755" s="162"/>
      <c r="T755" s="163"/>
      <c r="AT755" s="158" t="s">
        <v>189</v>
      </c>
      <c r="AU755" s="158" t="s">
        <v>88</v>
      </c>
      <c r="AV755" s="13" t="s">
        <v>88</v>
      </c>
      <c r="AW755" s="13" t="s">
        <v>41</v>
      </c>
      <c r="AX755" s="13" t="s">
        <v>79</v>
      </c>
      <c r="AY755" s="158" t="s">
        <v>178</v>
      </c>
    </row>
    <row r="756" spans="2:65" s="14" customFormat="1" ht="10.199999999999999">
      <c r="B756" s="164"/>
      <c r="D756" s="151" t="s">
        <v>189</v>
      </c>
      <c r="E756" s="165" t="s">
        <v>32</v>
      </c>
      <c r="F756" s="166" t="s">
        <v>192</v>
      </c>
      <c r="H756" s="167">
        <v>0.5</v>
      </c>
      <c r="I756" s="168"/>
      <c r="L756" s="164"/>
      <c r="M756" s="169"/>
      <c r="T756" s="170"/>
      <c r="AT756" s="165" t="s">
        <v>189</v>
      </c>
      <c r="AU756" s="165" t="s">
        <v>88</v>
      </c>
      <c r="AV756" s="14" t="s">
        <v>185</v>
      </c>
      <c r="AW756" s="14" t="s">
        <v>41</v>
      </c>
      <c r="AX756" s="14" t="s">
        <v>86</v>
      </c>
      <c r="AY756" s="165" t="s">
        <v>178</v>
      </c>
    </row>
    <row r="757" spans="2:65" s="1" customFormat="1" ht="24.15" customHeight="1">
      <c r="B757" s="34"/>
      <c r="C757" s="171" t="s">
        <v>700</v>
      </c>
      <c r="D757" s="171" t="s">
        <v>398</v>
      </c>
      <c r="E757" s="172" t="s">
        <v>5062</v>
      </c>
      <c r="F757" s="173" t="s">
        <v>5063</v>
      </c>
      <c r="G757" s="174" t="s">
        <v>202</v>
      </c>
      <c r="H757" s="175">
        <v>0.50800000000000001</v>
      </c>
      <c r="I757" s="176"/>
      <c r="J757" s="177">
        <f>ROUND(I757*H757,2)</f>
        <v>0</v>
      </c>
      <c r="K757" s="173" t="s">
        <v>184</v>
      </c>
      <c r="L757" s="178"/>
      <c r="M757" s="179" t="s">
        <v>32</v>
      </c>
      <c r="N757" s="180" t="s">
        <v>50</v>
      </c>
      <c r="P757" s="142">
        <f>O757*H757</f>
        <v>0</v>
      </c>
      <c r="Q757" s="142">
        <v>1.0499999999999999E-3</v>
      </c>
      <c r="R757" s="142">
        <f>Q757*H757</f>
        <v>5.3339999999999995E-4</v>
      </c>
      <c r="S757" s="142">
        <v>0</v>
      </c>
      <c r="T757" s="143">
        <f>S757*H757</f>
        <v>0</v>
      </c>
      <c r="AR757" s="144" t="s">
        <v>241</v>
      </c>
      <c r="AT757" s="144" t="s">
        <v>398</v>
      </c>
      <c r="AU757" s="144" t="s">
        <v>88</v>
      </c>
      <c r="AY757" s="18" t="s">
        <v>178</v>
      </c>
      <c r="BE757" s="145">
        <f>IF(N757="základní",J757,0)</f>
        <v>0</v>
      </c>
      <c r="BF757" s="145">
        <f>IF(N757="snížená",J757,0)</f>
        <v>0</v>
      </c>
      <c r="BG757" s="145">
        <f>IF(N757="zákl. přenesená",J757,0)</f>
        <v>0</v>
      </c>
      <c r="BH757" s="145">
        <f>IF(N757="sníž. přenesená",J757,0)</f>
        <v>0</v>
      </c>
      <c r="BI757" s="145">
        <f>IF(N757="nulová",J757,0)</f>
        <v>0</v>
      </c>
      <c r="BJ757" s="18" t="s">
        <v>86</v>
      </c>
      <c r="BK757" s="145">
        <f>ROUND(I757*H757,2)</f>
        <v>0</v>
      </c>
      <c r="BL757" s="18" t="s">
        <v>185</v>
      </c>
      <c r="BM757" s="144" t="s">
        <v>5064</v>
      </c>
    </row>
    <row r="758" spans="2:65" s="13" customFormat="1" ht="10.199999999999999">
      <c r="B758" s="157"/>
      <c r="D758" s="151" t="s">
        <v>189</v>
      </c>
      <c r="F758" s="159" t="s">
        <v>5065</v>
      </c>
      <c r="H758" s="160">
        <v>0.50800000000000001</v>
      </c>
      <c r="I758" s="161"/>
      <c r="L758" s="157"/>
      <c r="M758" s="162"/>
      <c r="T758" s="163"/>
      <c r="AT758" s="158" t="s">
        <v>189</v>
      </c>
      <c r="AU758" s="158" t="s">
        <v>88</v>
      </c>
      <c r="AV758" s="13" t="s">
        <v>88</v>
      </c>
      <c r="AW758" s="13" t="s">
        <v>4</v>
      </c>
      <c r="AX758" s="13" t="s">
        <v>86</v>
      </c>
      <c r="AY758" s="158" t="s">
        <v>178</v>
      </c>
    </row>
    <row r="759" spans="2:65" s="1" customFormat="1" ht="44.25" customHeight="1">
      <c r="B759" s="34"/>
      <c r="C759" s="133" t="s">
        <v>704</v>
      </c>
      <c r="D759" s="133" t="s">
        <v>180</v>
      </c>
      <c r="E759" s="134" t="s">
        <v>5066</v>
      </c>
      <c r="F759" s="135" t="s">
        <v>5067</v>
      </c>
      <c r="G759" s="136" t="s">
        <v>202</v>
      </c>
      <c r="H759" s="137">
        <v>254.5</v>
      </c>
      <c r="I759" s="138"/>
      <c r="J759" s="139">
        <f>ROUND(I759*H759,2)</f>
        <v>0</v>
      </c>
      <c r="K759" s="135" t="s">
        <v>184</v>
      </c>
      <c r="L759" s="34"/>
      <c r="M759" s="140" t="s">
        <v>32</v>
      </c>
      <c r="N759" s="141" t="s">
        <v>50</v>
      </c>
      <c r="P759" s="142">
        <f>O759*H759</f>
        <v>0</v>
      </c>
      <c r="Q759" s="142">
        <v>0</v>
      </c>
      <c r="R759" s="142">
        <f>Q759*H759</f>
        <v>0</v>
      </c>
      <c r="S759" s="142">
        <v>0</v>
      </c>
      <c r="T759" s="143">
        <f>S759*H759</f>
        <v>0</v>
      </c>
      <c r="AR759" s="144" t="s">
        <v>185</v>
      </c>
      <c r="AT759" s="144" t="s">
        <v>180</v>
      </c>
      <c r="AU759" s="144" t="s">
        <v>88</v>
      </c>
      <c r="AY759" s="18" t="s">
        <v>178</v>
      </c>
      <c r="BE759" s="145">
        <f>IF(N759="základní",J759,0)</f>
        <v>0</v>
      </c>
      <c r="BF759" s="145">
        <f>IF(N759="snížená",J759,0)</f>
        <v>0</v>
      </c>
      <c r="BG759" s="145">
        <f>IF(N759="zákl. přenesená",J759,0)</f>
        <v>0</v>
      </c>
      <c r="BH759" s="145">
        <f>IF(N759="sníž. přenesená",J759,0)</f>
        <v>0</v>
      </c>
      <c r="BI759" s="145">
        <f>IF(N759="nulová",J759,0)</f>
        <v>0</v>
      </c>
      <c r="BJ759" s="18" t="s">
        <v>86</v>
      </c>
      <c r="BK759" s="145">
        <f>ROUND(I759*H759,2)</f>
        <v>0</v>
      </c>
      <c r="BL759" s="18" t="s">
        <v>185</v>
      </c>
      <c r="BM759" s="144" t="s">
        <v>5068</v>
      </c>
    </row>
    <row r="760" spans="2:65" s="1" customFormat="1" ht="10.199999999999999">
      <c r="B760" s="34"/>
      <c r="D760" s="146" t="s">
        <v>187</v>
      </c>
      <c r="F760" s="147" t="s">
        <v>5069</v>
      </c>
      <c r="I760" s="148"/>
      <c r="L760" s="34"/>
      <c r="M760" s="149"/>
      <c r="T760" s="55"/>
      <c r="AT760" s="18" t="s">
        <v>187</v>
      </c>
      <c r="AU760" s="18" t="s">
        <v>88</v>
      </c>
    </row>
    <row r="761" spans="2:65" s="12" customFormat="1" ht="10.199999999999999">
      <c r="B761" s="150"/>
      <c r="D761" s="151" t="s">
        <v>189</v>
      </c>
      <c r="E761" s="152" t="s">
        <v>32</v>
      </c>
      <c r="F761" s="153" t="s">
        <v>190</v>
      </c>
      <c r="H761" s="152" t="s">
        <v>32</v>
      </c>
      <c r="I761" s="154"/>
      <c r="L761" s="150"/>
      <c r="M761" s="155"/>
      <c r="T761" s="156"/>
      <c r="AT761" s="152" t="s">
        <v>189</v>
      </c>
      <c r="AU761" s="152" t="s">
        <v>88</v>
      </c>
      <c r="AV761" s="12" t="s">
        <v>86</v>
      </c>
      <c r="AW761" s="12" t="s">
        <v>41</v>
      </c>
      <c r="AX761" s="12" t="s">
        <v>79</v>
      </c>
      <c r="AY761" s="152" t="s">
        <v>178</v>
      </c>
    </row>
    <row r="762" spans="2:65" s="12" customFormat="1" ht="10.199999999999999">
      <c r="B762" s="150"/>
      <c r="D762" s="151" t="s">
        <v>189</v>
      </c>
      <c r="E762" s="152" t="s">
        <v>32</v>
      </c>
      <c r="F762" s="153" t="s">
        <v>4774</v>
      </c>
      <c r="H762" s="152" t="s">
        <v>32</v>
      </c>
      <c r="I762" s="154"/>
      <c r="L762" s="150"/>
      <c r="M762" s="155"/>
      <c r="T762" s="156"/>
      <c r="AT762" s="152" t="s">
        <v>189</v>
      </c>
      <c r="AU762" s="152" t="s">
        <v>88</v>
      </c>
      <c r="AV762" s="12" t="s">
        <v>86</v>
      </c>
      <c r="AW762" s="12" t="s">
        <v>41</v>
      </c>
      <c r="AX762" s="12" t="s">
        <v>79</v>
      </c>
      <c r="AY762" s="152" t="s">
        <v>178</v>
      </c>
    </row>
    <row r="763" spans="2:65" s="12" customFormat="1" ht="10.199999999999999">
      <c r="B763" s="150"/>
      <c r="D763" s="151" t="s">
        <v>189</v>
      </c>
      <c r="E763" s="152" t="s">
        <v>32</v>
      </c>
      <c r="F763" s="153" t="s">
        <v>2813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88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2" customFormat="1" ht="10.199999999999999">
      <c r="B764" s="150"/>
      <c r="D764" s="151" t="s">
        <v>189</v>
      </c>
      <c r="E764" s="152" t="s">
        <v>32</v>
      </c>
      <c r="F764" s="153" t="s">
        <v>4775</v>
      </c>
      <c r="H764" s="152" t="s">
        <v>32</v>
      </c>
      <c r="I764" s="154"/>
      <c r="L764" s="150"/>
      <c r="M764" s="155"/>
      <c r="T764" s="156"/>
      <c r="AT764" s="152" t="s">
        <v>189</v>
      </c>
      <c r="AU764" s="152" t="s">
        <v>88</v>
      </c>
      <c r="AV764" s="12" t="s">
        <v>86</v>
      </c>
      <c r="AW764" s="12" t="s">
        <v>41</v>
      </c>
      <c r="AX764" s="12" t="s">
        <v>79</v>
      </c>
      <c r="AY764" s="152" t="s">
        <v>178</v>
      </c>
    </row>
    <row r="765" spans="2:65" s="13" customFormat="1" ht="10.199999999999999">
      <c r="B765" s="157"/>
      <c r="D765" s="151" t="s">
        <v>189</v>
      </c>
      <c r="E765" s="158" t="s">
        <v>32</v>
      </c>
      <c r="F765" s="159" t="s">
        <v>5070</v>
      </c>
      <c r="H765" s="160">
        <v>254.5</v>
      </c>
      <c r="I765" s="161"/>
      <c r="L765" s="157"/>
      <c r="M765" s="162"/>
      <c r="T765" s="163"/>
      <c r="AT765" s="158" t="s">
        <v>189</v>
      </c>
      <c r="AU765" s="158" t="s">
        <v>88</v>
      </c>
      <c r="AV765" s="13" t="s">
        <v>88</v>
      </c>
      <c r="AW765" s="13" t="s">
        <v>41</v>
      </c>
      <c r="AX765" s="13" t="s">
        <v>79</v>
      </c>
      <c r="AY765" s="158" t="s">
        <v>178</v>
      </c>
    </row>
    <row r="766" spans="2:65" s="14" customFormat="1" ht="10.199999999999999">
      <c r="B766" s="164"/>
      <c r="D766" s="151" t="s">
        <v>189</v>
      </c>
      <c r="E766" s="165" t="s">
        <v>32</v>
      </c>
      <c r="F766" s="166" t="s">
        <v>192</v>
      </c>
      <c r="H766" s="167">
        <v>254.5</v>
      </c>
      <c r="I766" s="168"/>
      <c r="L766" s="164"/>
      <c r="M766" s="169"/>
      <c r="T766" s="170"/>
      <c r="AT766" s="165" t="s">
        <v>189</v>
      </c>
      <c r="AU766" s="165" t="s">
        <v>88</v>
      </c>
      <c r="AV766" s="14" t="s">
        <v>185</v>
      </c>
      <c r="AW766" s="14" t="s">
        <v>41</v>
      </c>
      <c r="AX766" s="14" t="s">
        <v>86</v>
      </c>
      <c r="AY766" s="165" t="s">
        <v>178</v>
      </c>
    </row>
    <row r="767" spans="2:65" s="1" customFormat="1" ht="37.799999999999997" customHeight="1">
      <c r="B767" s="34"/>
      <c r="C767" s="171" t="s">
        <v>709</v>
      </c>
      <c r="D767" s="171" t="s">
        <v>398</v>
      </c>
      <c r="E767" s="172" t="s">
        <v>5071</v>
      </c>
      <c r="F767" s="173" t="s">
        <v>5072</v>
      </c>
      <c r="G767" s="174" t="s">
        <v>202</v>
      </c>
      <c r="H767" s="175">
        <v>258.31799999999998</v>
      </c>
      <c r="I767" s="176"/>
      <c r="J767" s="177">
        <f>ROUND(I767*H767,2)</f>
        <v>0</v>
      </c>
      <c r="K767" s="173" t="s">
        <v>184</v>
      </c>
      <c r="L767" s="178"/>
      <c r="M767" s="179" t="s">
        <v>32</v>
      </c>
      <c r="N767" s="180" t="s">
        <v>50</v>
      </c>
      <c r="P767" s="142">
        <f>O767*H767</f>
        <v>0</v>
      </c>
      <c r="Q767" s="142">
        <v>2.0999999999999999E-3</v>
      </c>
      <c r="R767" s="142">
        <f>Q767*H767</f>
        <v>0.54246779999999994</v>
      </c>
      <c r="S767" s="142">
        <v>0</v>
      </c>
      <c r="T767" s="143">
        <f>S767*H767</f>
        <v>0</v>
      </c>
      <c r="AR767" s="144" t="s">
        <v>241</v>
      </c>
      <c r="AT767" s="144" t="s">
        <v>398</v>
      </c>
      <c r="AU767" s="144" t="s">
        <v>88</v>
      </c>
      <c r="AY767" s="18" t="s">
        <v>178</v>
      </c>
      <c r="BE767" s="145">
        <f>IF(N767="základní",J767,0)</f>
        <v>0</v>
      </c>
      <c r="BF767" s="145">
        <f>IF(N767="snížená",J767,0)</f>
        <v>0</v>
      </c>
      <c r="BG767" s="145">
        <f>IF(N767="zákl. přenesená",J767,0)</f>
        <v>0</v>
      </c>
      <c r="BH767" s="145">
        <f>IF(N767="sníž. přenesená",J767,0)</f>
        <v>0</v>
      </c>
      <c r="BI767" s="145">
        <f>IF(N767="nulová",J767,0)</f>
        <v>0</v>
      </c>
      <c r="BJ767" s="18" t="s">
        <v>86</v>
      </c>
      <c r="BK767" s="145">
        <f>ROUND(I767*H767,2)</f>
        <v>0</v>
      </c>
      <c r="BL767" s="18" t="s">
        <v>185</v>
      </c>
      <c r="BM767" s="144" t="s">
        <v>5073</v>
      </c>
    </row>
    <row r="768" spans="2:65" s="13" customFormat="1" ht="10.199999999999999">
      <c r="B768" s="157"/>
      <c r="D768" s="151" t="s">
        <v>189</v>
      </c>
      <c r="F768" s="159" t="s">
        <v>5074</v>
      </c>
      <c r="H768" s="160">
        <v>258.31799999999998</v>
      </c>
      <c r="I768" s="161"/>
      <c r="L768" s="157"/>
      <c r="M768" s="162"/>
      <c r="T768" s="163"/>
      <c r="AT768" s="158" t="s">
        <v>189</v>
      </c>
      <c r="AU768" s="158" t="s">
        <v>88</v>
      </c>
      <c r="AV768" s="13" t="s">
        <v>88</v>
      </c>
      <c r="AW768" s="13" t="s">
        <v>4</v>
      </c>
      <c r="AX768" s="13" t="s">
        <v>86</v>
      </c>
      <c r="AY768" s="158" t="s">
        <v>178</v>
      </c>
    </row>
    <row r="769" spans="2:65" s="1" customFormat="1" ht="37.799999999999997" customHeight="1">
      <c r="B769" s="34"/>
      <c r="C769" s="133" t="s">
        <v>713</v>
      </c>
      <c r="D769" s="133" t="s">
        <v>180</v>
      </c>
      <c r="E769" s="134" t="s">
        <v>5075</v>
      </c>
      <c r="F769" s="135" t="s">
        <v>5076</v>
      </c>
      <c r="G769" s="136" t="s">
        <v>219</v>
      </c>
      <c r="H769" s="137">
        <v>2</v>
      </c>
      <c r="I769" s="138"/>
      <c r="J769" s="139">
        <f>ROUND(I769*H769,2)</f>
        <v>0</v>
      </c>
      <c r="K769" s="135" t="s">
        <v>184</v>
      </c>
      <c r="L769" s="34"/>
      <c r="M769" s="140" t="s">
        <v>32</v>
      </c>
      <c r="N769" s="141" t="s">
        <v>50</v>
      </c>
      <c r="P769" s="142">
        <f>O769*H769</f>
        <v>0</v>
      </c>
      <c r="Q769" s="142">
        <v>0</v>
      </c>
      <c r="R769" s="142">
        <f>Q769*H769</f>
        <v>0</v>
      </c>
      <c r="S769" s="142">
        <v>0</v>
      </c>
      <c r="T769" s="143">
        <f>S769*H769</f>
        <v>0</v>
      </c>
      <c r="AR769" s="144" t="s">
        <v>185</v>
      </c>
      <c r="AT769" s="144" t="s">
        <v>180</v>
      </c>
      <c r="AU769" s="144" t="s">
        <v>88</v>
      </c>
      <c r="AY769" s="18" t="s">
        <v>178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86</v>
      </c>
      <c r="BK769" s="145">
        <f>ROUND(I769*H769,2)</f>
        <v>0</v>
      </c>
      <c r="BL769" s="18" t="s">
        <v>185</v>
      </c>
      <c r="BM769" s="144" t="s">
        <v>5077</v>
      </c>
    </row>
    <row r="770" spans="2:65" s="1" customFormat="1" ht="10.199999999999999">
      <c r="B770" s="34"/>
      <c r="D770" s="146" t="s">
        <v>187</v>
      </c>
      <c r="F770" s="147" t="s">
        <v>5078</v>
      </c>
      <c r="I770" s="148"/>
      <c r="L770" s="34"/>
      <c r="M770" s="149"/>
      <c r="T770" s="55"/>
      <c r="AT770" s="18" t="s">
        <v>187</v>
      </c>
      <c r="AU770" s="18" t="s">
        <v>88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190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2" customFormat="1" ht="10.199999999999999">
      <c r="B772" s="150"/>
      <c r="D772" s="151" t="s">
        <v>189</v>
      </c>
      <c r="E772" s="152" t="s">
        <v>32</v>
      </c>
      <c r="F772" s="153" t="s">
        <v>4775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88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2" customFormat="1" ht="20.399999999999999">
      <c r="B773" s="150"/>
      <c r="D773" s="151" t="s">
        <v>189</v>
      </c>
      <c r="E773" s="152" t="s">
        <v>32</v>
      </c>
      <c r="F773" s="153" t="s">
        <v>4972</v>
      </c>
      <c r="H773" s="152" t="s">
        <v>32</v>
      </c>
      <c r="I773" s="154"/>
      <c r="L773" s="150"/>
      <c r="M773" s="155"/>
      <c r="T773" s="156"/>
      <c r="AT773" s="152" t="s">
        <v>189</v>
      </c>
      <c r="AU773" s="152" t="s">
        <v>88</v>
      </c>
      <c r="AV773" s="12" t="s">
        <v>86</v>
      </c>
      <c r="AW773" s="12" t="s">
        <v>41</v>
      </c>
      <c r="AX773" s="12" t="s">
        <v>79</v>
      </c>
      <c r="AY773" s="152" t="s">
        <v>178</v>
      </c>
    </row>
    <row r="774" spans="2:65" s="13" customFormat="1" ht="10.199999999999999">
      <c r="B774" s="157"/>
      <c r="D774" s="151" t="s">
        <v>189</v>
      </c>
      <c r="E774" s="158" t="s">
        <v>32</v>
      </c>
      <c r="F774" s="159" t="s">
        <v>5079</v>
      </c>
      <c r="H774" s="160">
        <v>2</v>
      </c>
      <c r="I774" s="161"/>
      <c r="L774" s="157"/>
      <c r="M774" s="162"/>
      <c r="T774" s="163"/>
      <c r="AT774" s="158" t="s">
        <v>189</v>
      </c>
      <c r="AU774" s="158" t="s">
        <v>88</v>
      </c>
      <c r="AV774" s="13" t="s">
        <v>88</v>
      </c>
      <c r="AW774" s="13" t="s">
        <v>41</v>
      </c>
      <c r="AX774" s="13" t="s">
        <v>79</v>
      </c>
      <c r="AY774" s="158" t="s">
        <v>178</v>
      </c>
    </row>
    <row r="775" spans="2:65" s="14" customFormat="1" ht="10.199999999999999">
      <c r="B775" s="164"/>
      <c r="D775" s="151" t="s">
        <v>189</v>
      </c>
      <c r="E775" s="165" t="s">
        <v>32</v>
      </c>
      <c r="F775" s="166" t="s">
        <v>192</v>
      </c>
      <c r="H775" s="167">
        <v>2</v>
      </c>
      <c r="I775" s="168"/>
      <c r="L775" s="164"/>
      <c r="M775" s="169"/>
      <c r="T775" s="170"/>
      <c r="AT775" s="165" t="s">
        <v>189</v>
      </c>
      <c r="AU775" s="165" t="s">
        <v>88</v>
      </c>
      <c r="AV775" s="14" t="s">
        <v>185</v>
      </c>
      <c r="AW775" s="14" t="s">
        <v>41</v>
      </c>
      <c r="AX775" s="14" t="s">
        <v>86</v>
      </c>
      <c r="AY775" s="165" t="s">
        <v>178</v>
      </c>
    </row>
    <row r="776" spans="2:65" s="1" customFormat="1" ht="16.5" customHeight="1">
      <c r="B776" s="34"/>
      <c r="C776" s="171" t="s">
        <v>723</v>
      </c>
      <c r="D776" s="171" t="s">
        <v>398</v>
      </c>
      <c r="E776" s="172" t="s">
        <v>5080</v>
      </c>
      <c r="F776" s="173" t="s">
        <v>5081</v>
      </c>
      <c r="G776" s="174" t="s">
        <v>219</v>
      </c>
      <c r="H776" s="175">
        <v>2</v>
      </c>
      <c r="I776" s="176"/>
      <c r="J776" s="177">
        <f>ROUND(I776*H776,2)</f>
        <v>0</v>
      </c>
      <c r="K776" s="173" t="s">
        <v>184</v>
      </c>
      <c r="L776" s="178"/>
      <c r="M776" s="179" t="s">
        <v>32</v>
      </c>
      <c r="N776" s="180" t="s">
        <v>50</v>
      </c>
      <c r="P776" s="142">
        <f>O776*H776</f>
        <v>0</v>
      </c>
      <c r="Q776" s="142">
        <v>1.9000000000000001E-4</v>
      </c>
      <c r="R776" s="142">
        <f>Q776*H776</f>
        <v>3.8000000000000002E-4</v>
      </c>
      <c r="S776" s="142">
        <v>0</v>
      </c>
      <c r="T776" s="143">
        <f>S776*H776</f>
        <v>0</v>
      </c>
      <c r="AR776" s="144" t="s">
        <v>241</v>
      </c>
      <c r="AT776" s="144" t="s">
        <v>398</v>
      </c>
      <c r="AU776" s="144" t="s">
        <v>88</v>
      </c>
      <c r="AY776" s="18" t="s">
        <v>178</v>
      </c>
      <c r="BE776" s="145">
        <f>IF(N776="základní",J776,0)</f>
        <v>0</v>
      </c>
      <c r="BF776" s="145">
        <f>IF(N776="snížená",J776,0)</f>
        <v>0</v>
      </c>
      <c r="BG776" s="145">
        <f>IF(N776="zákl. přenesená",J776,0)</f>
        <v>0</v>
      </c>
      <c r="BH776" s="145">
        <f>IF(N776="sníž. přenesená",J776,0)</f>
        <v>0</v>
      </c>
      <c r="BI776" s="145">
        <f>IF(N776="nulová",J776,0)</f>
        <v>0</v>
      </c>
      <c r="BJ776" s="18" t="s">
        <v>86</v>
      </c>
      <c r="BK776" s="145">
        <f>ROUND(I776*H776,2)</f>
        <v>0</v>
      </c>
      <c r="BL776" s="18" t="s">
        <v>185</v>
      </c>
      <c r="BM776" s="144" t="s">
        <v>5082</v>
      </c>
    </row>
    <row r="777" spans="2:65" s="1" customFormat="1" ht="21.75" customHeight="1">
      <c r="B777" s="34"/>
      <c r="C777" s="171" t="s">
        <v>727</v>
      </c>
      <c r="D777" s="171" t="s">
        <v>398</v>
      </c>
      <c r="E777" s="172" t="s">
        <v>5083</v>
      </c>
      <c r="F777" s="173" t="s">
        <v>5084</v>
      </c>
      <c r="G777" s="174" t="s">
        <v>219</v>
      </c>
      <c r="H777" s="175">
        <v>2</v>
      </c>
      <c r="I777" s="176"/>
      <c r="J777" s="177">
        <f>ROUND(I777*H777,2)</f>
        <v>0</v>
      </c>
      <c r="K777" s="173" t="s">
        <v>184</v>
      </c>
      <c r="L777" s="178"/>
      <c r="M777" s="179" t="s">
        <v>32</v>
      </c>
      <c r="N777" s="180" t="s">
        <v>50</v>
      </c>
      <c r="P777" s="142">
        <f>O777*H777</f>
        <v>0</v>
      </c>
      <c r="Q777" s="142">
        <v>2.2000000000000001E-3</v>
      </c>
      <c r="R777" s="142">
        <f>Q777*H777</f>
        <v>4.4000000000000003E-3</v>
      </c>
      <c r="S777" s="142">
        <v>0</v>
      </c>
      <c r="T777" s="143">
        <f>S777*H777</f>
        <v>0</v>
      </c>
      <c r="AR777" s="144" t="s">
        <v>241</v>
      </c>
      <c r="AT777" s="144" t="s">
        <v>398</v>
      </c>
      <c r="AU777" s="144" t="s">
        <v>88</v>
      </c>
      <c r="AY777" s="18" t="s">
        <v>178</v>
      </c>
      <c r="BE777" s="145">
        <f>IF(N777="základní",J777,0)</f>
        <v>0</v>
      </c>
      <c r="BF777" s="145">
        <f>IF(N777="snížená",J777,0)</f>
        <v>0</v>
      </c>
      <c r="BG777" s="145">
        <f>IF(N777="zákl. přenesená",J777,0)</f>
        <v>0</v>
      </c>
      <c r="BH777" s="145">
        <f>IF(N777="sníž. přenesená",J777,0)</f>
        <v>0</v>
      </c>
      <c r="BI777" s="145">
        <f>IF(N777="nulová",J777,0)</f>
        <v>0</v>
      </c>
      <c r="BJ777" s="18" t="s">
        <v>86</v>
      </c>
      <c r="BK777" s="145">
        <f>ROUND(I777*H777,2)</f>
        <v>0</v>
      </c>
      <c r="BL777" s="18" t="s">
        <v>185</v>
      </c>
      <c r="BM777" s="144" t="s">
        <v>5085</v>
      </c>
    </row>
    <row r="778" spans="2:65" s="1" customFormat="1" ht="16.5" customHeight="1">
      <c r="B778" s="34"/>
      <c r="C778" s="171" t="s">
        <v>733</v>
      </c>
      <c r="D778" s="171" t="s">
        <v>398</v>
      </c>
      <c r="E778" s="172" t="s">
        <v>5086</v>
      </c>
      <c r="F778" s="173" t="s">
        <v>5087</v>
      </c>
      <c r="G778" s="174" t="s">
        <v>219</v>
      </c>
      <c r="H778" s="175">
        <v>2</v>
      </c>
      <c r="I778" s="176"/>
      <c r="J778" s="177">
        <f>ROUND(I778*H778,2)</f>
        <v>0</v>
      </c>
      <c r="K778" s="173" t="s">
        <v>184</v>
      </c>
      <c r="L778" s="178"/>
      <c r="M778" s="179" t="s">
        <v>32</v>
      </c>
      <c r="N778" s="180" t="s">
        <v>50</v>
      </c>
      <c r="P778" s="142">
        <f>O778*H778</f>
        <v>0</v>
      </c>
      <c r="Q778" s="142">
        <v>2.0000000000000002E-5</v>
      </c>
      <c r="R778" s="142">
        <f>Q778*H778</f>
        <v>4.0000000000000003E-5</v>
      </c>
      <c r="S778" s="142">
        <v>0</v>
      </c>
      <c r="T778" s="143">
        <f>S778*H778</f>
        <v>0</v>
      </c>
      <c r="AR778" s="144" t="s">
        <v>241</v>
      </c>
      <c r="AT778" s="144" t="s">
        <v>398</v>
      </c>
      <c r="AU778" s="144" t="s">
        <v>88</v>
      </c>
      <c r="AY778" s="18" t="s">
        <v>178</v>
      </c>
      <c r="BE778" s="145">
        <f>IF(N778="základní",J778,0)</f>
        <v>0</v>
      </c>
      <c r="BF778" s="145">
        <f>IF(N778="snížená",J778,0)</f>
        <v>0</v>
      </c>
      <c r="BG778" s="145">
        <f>IF(N778="zákl. přenesená",J778,0)</f>
        <v>0</v>
      </c>
      <c r="BH778" s="145">
        <f>IF(N778="sníž. přenesená",J778,0)</f>
        <v>0</v>
      </c>
      <c r="BI778" s="145">
        <f>IF(N778="nulová",J778,0)</f>
        <v>0</v>
      </c>
      <c r="BJ778" s="18" t="s">
        <v>86</v>
      </c>
      <c r="BK778" s="145">
        <f>ROUND(I778*H778,2)</f>
        <v>0</v>
      </c>
      <c r="BL778" s="18" t="s">
        <v>185</v>
      </c>
      <c r="BM778" s="144" t="s">
        <v>5088</v>
      </c>
    </row>
    <row r="779" spans="2:65" s="1" customFormat="1" ht="37.799999999999997" customHeight="1">
      <c r="B779" s="34"/>
      <c r="C779" s="133" t="s">
        <v>737</v>
      </c>
      <c r="D779" s="133" t="s">
        <v>180</v>
      </c>
      <c r="E779" s="134" t="s">
        <v>5089</v>
      </c>
      <c r="F779" s="135" t="s">
        <v>5090</v>
      </c>
      <c r="G779" s="136" t="s">
        <v>219</v>
      </c>
      <c r="H779" s="137">
        <v>30</v>
      </c>
      <c r="I779" s="138"/>
      <c r="J779" s="139">
        <f>ROUND(I779*H779,2)</f>
        <v>0</v>
      </c>
      <c r="K779" s="135" t="s">
        <v>184</v>
      </c>
      <c r="L779" s="34"/>
      <c r="M779" s="140" t="s">
        <v>32</v>
      </c>
      <c r="N779" s="141" t="s">
        <v>50</v>
      </c>
      <c r="P779" s="142">
        <f>O779*H779</f>
        <v>0</v>
      </c>
      <c r="Q779" s="142">
        <v>0</v>
      </c>
      <c r="R779" s="142">
        <f>Q779*H779</f>
        <v>0</v>
      </c>
      <c r="S779" s="142">
        <v>0</v>
      </c>
      <c r="T779" s="143">
        <f>S779*H779</f>
        <v>0</v>
      </c>
      <c r="AR779" s="144" t="s">
        <v>185</v>
      </c>
      <c r="AT779" s="144" t="s">
        <v>180</v>
      </c>
      <c r="AU779" s="144" t="s">
        <v>88</v>
      </c>
      <c r="AY779" s="18" t="s">
        <v>178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86</v>
      </c>
      <c r="BK779" s="145">
        <f>ROUND(I779*H779,2)</f>
        <v>0</v>
      </c>
      <c r="BL779" s="18" t="s">
        <v>185</v>
      </c>
      <c r="BM779" s="144" t="s">
        <v>5091</v>
      </c>
    </row>
    <row r="780" spans="2:65" s="1" customFormat="1" ht="10.199999999999999">
      <c r="B780" s="34"/>
      <c r="D780" s="146" t="s">
        <v>187</v>
      </c>
      <c r="F780" s="147" t="s">
        <v>5092</v>
      </c>
      <c r="I780" s="148"/>
      <c r="L780" s="34"/>
      <c r="M780" s="149"/>
      <c r="T780" s="55"/>
      <c r="AT780" s="18" t="s">
        <v>187</v>
      </c>
      <c r="AU780" s="18" t="s">
        <v>88</v>
      </c>
    </row>
    <row r="781" spans="2:65" s="12" customFormat="1" ht="10.199999999999999">
      <c r="B781" s="150"/>
      <c r="D781" s="151" t="s">
        <v>189</v>
      </c>
      <c r="E781" s="152" t="s">
        <v>32</v>
      </c>
      <c r="F781" s="153" t="s">
        <v>190</v>
      </c>
      <c r="H781" s="152" t="s">
        <v>32</v>
      </c>
      <c r="I781" s="154"/>
      <c r="L781" s="150"/>
      <c r="M781" s="155"/>
      <c r="T781" s="156"/>
      <c r="AT781" s="152" t="s">
        <v>189</v>
      </c>
      <c r="AU781" s="152" t="s">
        <v>88</v>
      </c>
      <c r="AV781" s="12" t="s">
        <v>86</v>
      </c>
      <c r="AW781" s="12" t="s">
        <v>41</v>
      </c>
      <c r="AX781" s="12" t="s">
        <v>79</v>
      </c>
      <c r="AY781" s="152" t="s">
        <v>178</v>
      </c>
    </row>
    <row r="782" spans="2:65" s="12" customFormat="1" ht="10.199999999999999">
      <c r="B782" s="150"/>
      <c r="D782" s="151" t="s">
        <v>189</v>
      </c>
      <c r="E782" s="152" t="s">
        <v>32</v>
      </c>
      <c r="F782" s="153" t="s">
        <v>4774</v>
      </c>
      <c r="H782" s="152" t="s">
        <v>32</v>
      </c>
      <c r="I782" s="154"/>
      <c r="L782" s="150"/>
      <c r="M782" s="155"/>
      <c r="T782" s="156"/>
      <c r="AT782" s="152" t="s">
        <v>189</v>
      </c>
      <c r="AU782" s="152" t="s">
        <v>88</v>
      </c>
      <c r="AV782" s="12" t="s">
        <v>86</v>
      </c>
      <c r="AW782" s="12" t="s">
        <v>41</v>
      </c>
      <c r="AX782" s="12" t="s">
        <v>79</v>
      </c>
      <c r="AY782" s="152" t="s">
        <v>178</v>
      </c>
    </row>
    <row r="783" spans="2:65" s="12" customFormat="1" ht="10.199999999999999">
      <c r="B783" s="150"/>
      <c r="D783" s="151" t="s">
        <v>189</v>
      </c>
      <c r="E783" s="152" t="s">
        <v>32</v>
      </c>
      <c r="F783" s="153" t="s">
        <v>2813</v>
      </c>
      <c r="H783" s="152" t="s">
        <v>32</v>
      </c>
      <c r="I783" s="154"/>
      <c r="L783" s="150"/>
      <c r="M783" s="155"/>
      <c r="T783" s="156"/>
      <c r="AT783" s="152" t="s">
        <v>189</v>
      </c>
      <c r="AU783" s="152" t="s">
        <v>88</v>
      </c>
      <c r="AV783" s="12" t="s">
        <v>86</v>
      </c>
      <c r="AW783" s="12" t="s">
        <v>41</v>
      </c>
      <c r="AX783" s="12" t="s">
        <v>79</v>
      </c>
      <c r="AY783" s="152" t="s">
        <v>178</v>
      </c>
    </row>
    <row r="784" spans="2:65" s="13" customFormat="1" ht="10.199999999999999">
      <c r="B784" s="157"/>
      <c r="D784" s="151" t="s">
        <v>189</v>
      </c>
      <c r="E784" s="158" t="s">
        <v>32</v>
      </c>
      <c r="F784" s="159" t="s">
        <v>5093</v>
      </c>
      <c r="H784" s="160">
        <v>30</v>
      </c>
      <c r="I784" s="161"/>
      <c r="L784" s="157"/>
      <c r="M784" s="162"/>
      <c r="T784" s="163"/>
      <c r="AT784" s="158" t="s">
        <v>189</v>
      </c>
      <c r="AU784" s="158" t="s">
        <v>88</v>
      </c>
      <c r="AV784" s="13" t="s">
        <v>88</v>
      </c>
      <c r="AW784" s="13" t="s">
        <v>41</v>
      </c>
      <c r="AX784" s="13" t="s">
        <v>79</v>
      </c>
      <c r="AY784" s="158" t="s">
        <v>178</v>
      </c>
    </row>
    <row r="785" spans="2:65" s="14" customFormat="1" ht="10.199999999999999">
      <c r="B785" s="164"/>
      <c r="D785" s="151" t="s">
        <v>189</v>
      </c>
      <c r="E785" s="165" t="s">
        <v>32</v>
      </c>
      <c r="F785" s="166" t="s">
        <v>192</v>
      </c>
      <c r="H785" s="167">
        <v>30</v>
      </c>
      <c r="I785" s="168"/>
      <c r="L785" s="164"/>
      <c r="M785" s="169"/>
      <c r="T785" s="170"/>
      <c r="AT785" s="165" t="s">
        <v>189</v>
      </c>
      <c r="AU785" s="165" t="s">
        <v>88</v>
      </c>
      <c r="AV785" s="14" t="s">
        <v>185</v>
      </c>
      <c r="AW785" s="14" t="s">
        <v>41</v>
      </c>
      <c r="AX785" s="14" t="s">
        <v>86</v>
      </c>
      <c r="AY785" s="165" t="s">
        <v>178</v>
      </c>
    </row>
    <row r="786" spans="2:65" s="1" customFormat="1" ht="16.5" customHeight="1">
      <c r="B786" s="34"/>
      <c r="C786" s="171" t="s">
        <v>741</v>
      </c>
      <c r="D786" s="171" t="s">
        <v>398</v>
      </c>
      <c r="E786" s="172" t="s">
        <v>5094</v>
      </c>
      <c r="F786" s="173" t="s">
        <v>5095</v>
      </c>
      <c r="G786" s="174" t="s">
        <v>219</v>
      </c>
      <c r="H786" s="175">
        <v>30</v>
      </c>
      <c r="I786" s="176"/>
      <c r="J786" s="177">
        <f>ROUND(I786*H786,2)</f>
        <v>0</v>
      </c>
      <c r="K786" s="173" t="s">
        <v>184</v>
      </c>
      <c r="L786" s="178"/>
      <c r="M786" s="179" t="s">
        <v>32</v>
      </c>
      <c r="N786" s="180" t="s">
        <v>50</v>
      </c>
      <c r="P786" s="142">
        <f>O786*H786</f>
        <v>0</v>
      </c>
      <c r="Q786" s="142">
        <v>3.8999999999999999E-4</v>
      </c>
      <c r="R786" s="142">
        <f>Q786*H786</f>
        <v>1.17E-2</v>
      </c>
      <c r="S786" s="142">
        <v>0</v>
      </c>
      <c r="T786" s="143">
        <f>S786*H786</f>
        <v>0</v>
      </c>
      <c r="AR786" s="144" t="s">
        <v>241</v>
      </c>
      <c r="AT786" s="144" t="s">
        <v>398</v>
      </c>
      <c r="AU786" s="144" t="s">
        <v>88</v>
      </c>
      <c r="AY786" s="18" t="s">
        <v>178</v>
      </c>
      <c r="BE786" s="145">
        <f>IF(N786="základní",J786,0)</f>
        <v>0</v>
      </c>
      <c r="BF786" s="145">
        <f>IF(N786="snížená",J786,0)</f>
        <v>0</v>
      </c>
      <c r="BG786" s="145">
        <f>IF(N786="zákl. přenesená",J786,0)</f>
        <v>0</v>
      </c>
      <c r="BH786" s="145">
        <f>IF(N786="sníž. přenesená",J786,0)</f>
        <v>0</v>
      </c>
      <c r="BI786" s="145">
        <f>IF(N786="nulová",J786,0)</f>
        <v>0</v>
      </c>
      <c r="BJ786" s="18" t="s">
        <v>86</v>
      </c>
      <c r="BK786" s="145">
        <f>ROUND(I786*H786,2)</f>
        <v>0</v>
      </c>
      <c r="BL786" s="18" t="s">
        <v>185</v>
      </c>
      <c r="BM786" s="144" t="s">
        <v>5096</v>
      </c>
    </row>
    <row r="787" spans="2:65" s="1" customFormat="1" ht="37.799999999999997" customHeight="1">
      <c r="B787" s="34"/>
      <c r="C787" s="133" t="s">
        <v>745</v>
      </c>
      <c r="D787" s="133" t="s">
        <v>180</v>
      </c>
      <c r="E787" s="134" t="s">
        <v>5097</v>
      </c>
      <c r="F787" s="135" t="s">
        <v>5098</v>
      </c>
      <c r="G787" s="136" t="s">
        <v>219</v>
      </c>
      <c r="H787" s="137">
        <v>12</v>
      </c>
      <c r="I787" s="138"/>
      <c r="J787" s="139">
        <f>ROUND(I787*H787,2)</f>
        <v>0</v>
      </c>
      <c r="K787" s="135" t="s">
        <v>184</v>
      </c>
      <c r="L787" s="34"/>
      <c r="M787" s="140" t="s">
        <v>32</v>
      </c>
      <c r="N787" s="141" t="s">
        <v>50</v>
      </c>
      <c r="P787" s="142">
        <f>O787*H787</f>
        <v>0</v>
      </c>
      <c r="Q787" s="142">
        <v>0</v>
      </c>
      <c r="R787" s="142">
        <f>Q787*H787</f>
        <v>0</v>
      </c>
      <c r="S787" s="142">
        <v>0</v>
      </c>
      <c r="T787" s="143">
        <f>S787*H787</f>
        <v>0</v>
      </c>
      <c r="AR787" s="144" t="s">
        <v>185</v>
      </c>
      <c r="AT787" s="144" t="s">
        <v>180</v>
      </c>
      <c r="AU787" s="144" t="s">
        <v>88</v>
      </c>
      <c r="AY787" s="18" t="s">
        <v>178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8" t="s">
        <v>86</v>
      </c>
      <c r="BK787" s="145">
        <f>ROUND(I787*H787,2)</f>
        <v>0</v>
      </c>
      <c r="BL787" s="18" t="s">
        <v>185</v>
      </c>
      <c r="BM787" s="144" t="s">
        <v>5099</v>
      </c>
    </row>
    <row r="788" spans="2:65" s="1" customFormat="1" ht="10.199999999999999">
      <c r="B788" s="34"/>
      <c r="D788" s="146" t="s">
        <v>187</v>
      </c>
      <c r="F788" s="147" t="s">
        <v>5100</v>
      </c>
      <c r="I788" s="148"/>
      <c r="L788" s="34"/>
      <c r="M788" s="149"/>
      <c r="T788" s="55"/>
      <c r="AT788" s="18" t="s">
        <v>187</v>
      </c>
      <c r="AU788" s="18" t="s">
        <v>88</v>
      </c>
    </row>
    <row r="789" spans="2:65" s="12" customFormat="1" ht="10.199999999999999">
      <c r="B789" s="150"/>
      <c r="D789" s="151" t="s">
        <v>189</v>
      </c>
      <c r="E789" s="152" t="s">
        <v>32</v>
      </c>
      <c r="F789" s="153" t="s">
        <v>190</v>
      </c>
      <c r="H789" s="152" t="s">
        <v>32</v>
      </c>
      <c r="I789" s="154"/>
      <c r="L789" s="150"/>
      <c r="M789" s="155"/>
      <c r="T789" s="156"/>
      <c r="AT789" s="152" t="s">
        <v>189</v>
      </c>
      <c r="AU789" s="152" t="s">
        <v>88</v>
      </c>
      <c r="AV789" s="12" t="s">
        <v>86</v>
      </c>
      <c r="AW789" s="12" t="s">
        <v>41</v>
      </c>
      <c r="AX789" s="12" t="s">
        <v>79</v>
      </c>
      <c r="AY789" s="152" t="s">
        <v>178</v>
      </c>
    </row>
    <row r="790" spans="2:65" s="12" customFormat="1" ht="10.199999999999999">
      <c r="B790" s="150"/>
      <c r="D790" s="151" t="s">
        <v>189</v>
      </c>
      <c r="E790" s="152" t="s">
        <v>32</v>
      </c>
      <c r="F790" s="153" t="s">
        <v>4774</v>
      </c>
      <c r="H790" s="152" t="s">
        <v>32</v>
      </c>
      <c r="I790" s="154"/>
      <c r="L790" s="150"/>
      <c r="M790" s="155"/>
      <c r="T790" s="156"/>
      <c r="AT790" s="152" t="s">
        <v>189</v>
      </c>
      <c r="AU790" s="152" t="s">
        <v>88</v>
      </c>
      <c r="AV790" s="12" t="s">
        <v>86</v>
      </c>
      <c r="AW790" s="12" t="s">
        <v>41</v>
      </c>
      <c r="AX790" s="12" t="s">
        <v>79</v>
      </c>
      <c r="AY790" s="152" t="s">
        <v>178</v>
      </c>
    </row>
    <row r="791" spans="2:65" s="12" customFormat="1" ht="10.199999999999999">
      <c r="B791" s="150"/>
      <c r="D791" s="151" t="s">
        <v>189</v>
      </c>
      <c r="E791" s="152" t="s">
        <v>32</v>
      </c>
      <c r="F791" s="153" t="s">
        <v>2813</v>
      </c>
      <c r="H791" s="152" t="s">
        <v>32</v>
      </c>
      <c r="I791" s="154"/>
      <c r="L791" s="150"/>
      <c r="M791" s="155"/>
      <c r="T791" s="156"/>
      <c r="AT791" s="152" t="s">
        <v>189</v>
      </c>
      <c r="AU791" s="152" t="s">
        <v>88</v>
      </c>
      <c r="AV791" s="12" t="s">
        <v>86</v>
      </c>
      <c r="AW791" s="12" t="s">
        <v>41</v>
      </c>
      <c r="AX791" s="12" t="s">
        <v>79</v>
      </c>
      <c r="AY791" s="152" t="s">
        <v>178</v>
      </c>
    </row>
    <row r="792" spans="2:65" s="13" customFormat="1" ht="10.199999999999999">
      <c r="B792" s="157"/>
      <c r="D792" s="151" t="s">
        <v>189</v>
      </c>
      <c r="E792" s="158" t="s">
        <v>32</v>
      </c>
      <c r="F792" s="159" t="s">
        <v>5101</v>
      </c>
      <c r="H792" s="160">
        <v>12</v>
      </c>
      <c r="I792" s="161"/>
      <c r="L792" s="157"/>
      <c r="M792" s="162"/>
      <c r="T792" s="163"/>
      <c r="AT792" s="158" t="s">
        <v>189</v>
      </c>
      <c r="AU792" s="158" t="s">
        <v>88</v>
      </c>
      <c r="AV792" s="13" t="s">
        <v>88</v>
      </c>
      <c r="AW792" s="13" t="s">
        <v>41</v>
      </c>
      <c r="AX792" s="13" t="s">
        <v>79</v>
      </c>
      <c r="AY792" s="158" t="s">
        <v>178</v>
      </c>
    </row>
    <row r="793" spans="2:65" s="14" customFormat="1" ht="10.199999999999999">
      <c r="B793" s="164"/>
      <c r="D793" s="151" t="s">
        <v>189</v>
      </c>
      <c r="E793" s="165" t="s">
        <v>32</v>
      </c>
      <c r="F793" s="166" t="s">
        <v>192</v>
      </c>
      <c r="H793" s="167">
        <v>12</v>
      </c>
      <c r="I793" s="168"/>
      <c r="L793" s="164"/>
      <c r="M793" s="169"/>
      <c r="T793" s="170"/>
      <c r="AT793" s="165" t="s">
        <v>189</v>
      </c>
      <c r="AU793" s="165" t="s">
        <v>88</v>
      </c>
      <c r="AV793" s="14" t="s">
        <v>185</v>
      </c>
      <c r="AW793" s="14" t="s">
        <v>41</v>
      </c>
      <c r="AX793" s="14" t="s">
        <v>86</v>
      </c>
      <c r="AY793" s="165" t="s">
        <v>178</v>
      </c>
    </row>
    <row r="794" spans="2:65" s="1" customFormat="1" ht="16.5" customHeight="1">
      <c r="B794" s="34"/>
      <c r="C794" s="171" t="s">
        <v>754</v>
      </c>
      <c r="D794" s="171" t="s">
        <v>398</v>
      </c>
      <c r="E794" s="172" t="s">
        <v>5102</v>
      </c>
      <c r="F794" s="173" t="s">
        <v>5103</v>
      </c>
      <c r="G794" s="174" t="s">
        <v>219</v>
      </c>
      <c r="H794" s="175">
        <v>12</v>
      </c>
      <c r="I794" s="176"/>
      <c r="J794" s="177">
        <f>ROUND(I794*H794,2)</f>
        <v>0</v>
      </c>
      <c r="K794" s="173" t="s">
        <v>184</v>
      </c>
      <c r="L794" s="178"/>
      <c r="M794" s="179" t="s">
        <v>32</v>
      </c>
      <c r="N794" s="180" t="s">
        <v>50</v>
      </c>
      <c r="P794" s="142">
        <f>O794*H794</f>
        <v>0</v>
      </c>
      <c r="Q794" s="142">
        <v>7.2000000000000005E-4</v>
      </c>
      <c r="R794" s="142">
        <f>Q794*H794</f>
        <v>8.6400000000000001E-3</v>
      </c>
      <c r="S794" s="142">
        <v>0</v>
      </c>
      <c r="T794" s="143">
        <f>S794*H794</f>
        <v>0</v>
      </c>
      <c r="AR794" s="144" t="s">
        <v>241</v>
      </c>
      <c r="AT794" s="144" t="s">
        <v>398</v>
      </c>
      <c r="AU794" s="144" t="s">
        <v>88</v>
      </c>
      <c r="AY794" s="18" t="s">
        <v>178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8" t="s">
        <v>86</v>
      </c>
      <c r="BK794" s="145">
        <f>ROUND(I794*H794,2)</f>
        <v>0</v>
      </c>
      <c r="BL794" s="18" t="s">
        <v>185</v>
      </c>
      <c r="BM794" s="144" t="s">
        <v>5104</v>
      </c>
    </row>
    <row r="795" spans="2:65" s="1" customFormat="1" ht="37.799999999999997" customHeight="1">
      <c r="B795" s="34"/>
      <c r="C795" s="133" t="s">
        <v>760</v>
      </c>
      <c r="D795" s="133" t="s">
        <v>180</v>
      </c>
      <c r="E795" s="134" t="s">
        <v>5105</v>
      </c>
      <c r="F795" s="135" t="s">
        <v>5106</v>
      </c>
      <c r="G795" s="136" t="s">
        <v>219</v>
      </c>
      <c r="H795" s="137">
        <v>2</v>
      </c>
      <c r="I795" s="138"/>
      <c r="J795" s="139">
        <f>ROUND(I795*H795,2)</f>
        <v>0</v>
      </c>
      <c r="K795" s="135" t="s">
        <v>184</v>
      </c>
      <c r="L795" s="34"/>
      <c r="M795" s="140" t="s">
        <v>32</v>
      </c>
      <c r="N795" s="141" t="s">
        <v>50</v>
      </c>
      <c r="P795" s="142">
        <f>O795*H795</f>
        <v>0</v>
      </c>
      <c r="Q795" s="142">
        <v>0</v>
      </c>
      <c r="R795" s="142">
        <f>Q795*H795</f>
        <v>0</v>
      </c>
      <c r="S795" s="142">
        <v>0</v>
      </c>
      <c r="T795" s="143">
        <f>S795*H795</f>
        <v>0</v>
      </c>
      <c r="AR795" s="144" t="s">
        <v>185</v>
      </c>
      <c r="AT795" s="144" t="s">
        <v>180</v>
      </c>
      <c r="AU795" s="144" t="s">
        <v>88</v>
      </c>
      <c r="AY795" s="18" t="s">
        <v>178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8" t="s">
        <v>86</v>
      </c>
      <c r="BK795" s="145">
        <f>ROUND(I795*H795,2)</f>
        <v>0</v>
      </c>
      <c r="BL795" s="18" t="s">
        <v>185</v>
      </c>
      <c r="BM795" s="144" t="s">
        <v>5107</v>
      </c>
    </row>
    <row r="796" spans="2:65" s="1" customFormat="1" ht="10.199999999999999">
      <c r="B796" s="34"/>
      <c r="D796" s="146" t="s">
        <v>187</v>
      </c>
      <c r="F796" s="147" t="s">
        <v>5108</v>
      </c>
      <c r="I796" s="148"/>
      <c r="L796" s="34"/>
      <c r="M796" s="149"/>
      <c r="T796" s="55"/>
      <c r="AT796" s="18" t="s">
        <v>187</v>
      </c>
      <c r="AU796" s="18" t="s">
        <v>88</v>
      </c>
    </row>
    <row r="797" spans="2:65" s="12" customFormat="1" ht="10.199999999999999">
      <c r="B797" s="150"/>
      <c r="D797" s="151" t="s">
        <v>189</v>
      </c>
      <c r="E797" s="152" t="s">
        <v>32</v>
      </c>
      <c r="F797" s="153" t="s">
        <v>190</v>
      </c>
      <c r="H797" s="152" t="s">
        <v>32</v>
      </c>
      <c r="I797" s="154"/>
      <c r="L797" s="150"/>
      <c r="M797" s="155"/>
      <c r="T797" s="156"/>
      <c r="AT797" s="152" t="s">
        <v>189</v>
      </c>
      <c r="AU797" s="152" t="s">
        <v>88</v>
      </c>
      <c r="AV797" s="12" t="s">
        <v>86</v>
      </c>
      <c r="AW797" s="12" t="s">
        <v>41</v>
      </c>
      <c r="AX797" s="12" t="s">
        <v>79</v>
      </c>
      <c r="AY797" s="152" t="s">
        <v>178</v>
      </c>
    </row>
    <row r="798" spans="2:65" s="12" customFormat="1" ht="10.199999999999999">
      <c r="B798" s="150"/>
      <c r="D798" s="151" t="s">
        <v>189</v>
      </c>
      <c r="E798" s="152" t="s">
        <v>32</v>
      </c>
      <c r="F798" s="153" t="s">
        <v>4774</v>
      </c>
      <c r="H798" s="152" t="s">
        <v>32</v>
      </c>
      <c r="I798" s="154"/>
      <c r="L798" s="150"/>
      <c r="M798" s="155"/>
      <c r="T798" s="156"/>
      <c r="AT798" s="152" t="s">
        <v>189</v>
      </c>
      <c r="AU798" s="152" t="s">
        <v>88</v>
      </c>
      <c r="AV798" s="12" t="s">
        <v>86</v>
      </c>
      <c r="AW798" s="12" t="s">
        <v>41</v>
      </c>
      <c r="AX798" s="12" t="s">
        <v>79</v>
      </c>
      <c r="AY798" s="152" t="s">
        <v>178</v>
      </c>
    </row>
    <row r="799" spans="2:65" s="12" customFormat="1" ht="10.199999999999999">
      <c r="B799" s="150"/>
      <c r="D799" s="151" t="s">
        <v>189</v>
      </c>
      <c r="E799" s="152" t="s">
        <v>32</v>
      </c>
      <c r="F799" s="153" t="s">
        <v>2813</v>
      </c>
      <c r="H799" s="152" t="s">
        <v>32</v>
      </c>
      <c r="I799" s="154"/>
      <c r="L799" s="150"/>
      <c r="M799" s="155"/>
      <c r="T799" s="156"/>
      <c r="AT799" s="152" t="s">
        <v>189</v>
      </c>
      <c r="AU799" s="152" t="s">
        <v>88</v>
      </c>
      <c r="AV799" s="12" t="s">
        <v>86</v>
      </c>
      <c r="AW799" s="12" t="s">
        <v>41</v>
      </c>
      <c r="AX799" s="12" t="s">
        <v>79</v>
      </c>
      <c r="AY799" s="152" t="s">
        <v>178</v>
      </c>
    </row>
    <row r="800" spans="2:65" s="13" customFormat="1" ht="10.199999999999999">
      <c r="B800" s="157"/>
      <c r="D800" s="151" t="s">
        <v>189</v>
      </c>
      <c r="E800" s="158" t="s">
        <v>32</v>
      </c>
      <c r="F800" s="159" t="s">
        <v>1491</v>
      </c>
      <c r="H800" s="160">
        <v>2</v>
      </c>
      <c r="I800" s="161"/>
      <c r="L800" s="157"/>
      <c r="M800" s="162"/>
      <c r="T800" s="163"/>
      <c r="AT800" s="158" t="s">
        <v>189</v>
      </c>
      <c r="AU800" s="158" t="s">
        <v>88</v>
      </c>
      <c r="AV800" s="13" t="s">
        <v>88</v>
      </c>
      <c r="AW800" s="13" t="s">
        <v>41</v>
      </c>
      <c r="AX800" s="13" t="s">
        <v>79</v>
      </c>
      <c r="AY800" s="158" t="s">
        <v>178</v>
      </c>
    </row>
    <row r="801" spans="2:65" s="14" customFormat="1" ht="10.199999999999999">
      <c r="B801" s="164"/>
      <c r="D801" s="151" t="s">
        <v>189</v>
      </c>
      <c r="E801" s="165" t="s">
        <v>32</v>
      </c>
      <c r="F801" s="166" t="s">
        <v>192</v>
      </c>
      <c r="H801" s="167">
        <v>2</v>
      </c>
      <c r="I801" s="168"/>
      <c r="L801" s="164"/>
      <c r="M801" s="169"/>
      <c r="T801" s="170"/>
      <c r="AT801" s="165" t="s">
        <v>189</v>
      </c>
      <c r="AU801" s="165" t="s">
        <v>88</v>
      </c>
      <c r="AV801" s="14" t="s">
        <v>185</v>
      </c>
      <c r="AW801" s="14" t="s">
        <v>41</v>
      </c>
      <c r="AX801" s="14" t="s">
        <v>86</v>
      </c>
      <c r="AY801" s="165" t="s">
        <v>178</v>
      </c>
    </row>
    <row r="802" spans="2:65" s="1" customFormat="1" ht="16.5" customHeight="1">
      <c r="B802" s="34"/>
      <c r="C802" s="171" t="s">
        <v>766</v>
      </c>
      <c r="D802" s="171" t="s">
        <v>398</v>
      </c>
      <c r="E802" s="172" t="s">
        <v>5109</v>
      </c>
      <c r="F802" s="173" t="s">
        <v>5110</v>
      </c>
      <c r="G802" s="174" t="s">
        <v>219</v>
      </c>
      <c r="H802" s="175">
        <v>2</v>
      </c>
      <c r="I802" s="176"/>
      <c r="J802" s="177">
        <f>ROUND(I802*H802,2)</f>
        <v>0</v>
      </c>
      <c r="K802" s="173" t="s">
        <v>184</v>
      </c>
      <c r="L802" s="178"/>
      <c r="M802" s="179" t="s">
        <v>32</v>
      </c>
      <c r="N802" s="180" t="s">
        <v>50</v>
      </c>
      <c r="P802" s="142">
        <f>O802*H802</f>
        <v>0</v>
      </c>
      <c r="Q802" s="142">
        <v>8.4000000000000003E-4</v>
      </c>
      <c r="R802" s="142">
        <f>Q802*H802</f>
        <v>1.6800000000000001E-3</v>
      </c>
      <c r="S802" s="142">
        <v>0</v>
      </c>
      <c r="T802" s="143">
        <f>S802*H802</f>
        <v>0</v>
      </c>
      <c r="AR802" s="144" t="s">
        <v>241</v>
      </c>
      <c r="AT802" s="144" t="s">
        <v>398</v>
      </c>
      <c r="AU802" s="144" t="s">
        <v>88</v>
      </c>
      <c r="AY802" s="18" t="s">
        <v>178</v>
      </c>
      <c r="BE802" s="145">
        <f>IF(N802="základní",J802,0)</f>
        <v>0</v>
      </c>
      <c r="BF802" s="145">
        <f>IF(N802="snížená",J802,0)</f>
        <v>0</v>
      </c>
      <c r="BG802" s="145">
        <f>IF(N802="zákl. přenesená",J802,0)</f>
        <v>0</v>
      </c>
      <c r="BH802" s="145">
        <f>IF(N802="sníž. přenesená",J802,0)</f>
        <v>0</v>
      </c>
      <c r="BI802" s="145">
        <f>IF(N802="nulová",J802,0)</f>
        <v>0</v>
      </c>
      <c r="BJ802" s="18" t="s">
        <v>86</v>
      </c>
      <c r="BK802" s="145">
        <f>ROUND(I802*H802,2)</f>
        <v>0</v>
      </c>
      <c r="BL802" s="18" t="s">
        <v>185</v>
      </c>
      <c r="BM802" s="144" t="s">
        <v>5111</v>
      </c>
    </row>
    <row r="803" spans="2:65" s="1" customFormat="1" ht="37.799999999999997" customHeight="1">
      <c r="B803" s="34"/>
      <c r="C803" s="133" t="s">
        <v>771</v>
      </c>
      <c r="D803" s="133" t="s">
        <v>180</v>
      </c>
      <c r="E803" s="134" t="s">
        <v>5112</v>
      </c>
      <c r="F803" s="135" t="s">
        <v>5113</v>
      </c>
      <c r="G803" s="136" t="s">
        <v>219</v>
      </c>
      <c r="H803" s="137">
        <v>8</v>
      </c>
      <c r="I803" s="138"/>
      <c r="J803" s="139">
        <f>ROUND(I803*H803,2)</f>
        <v>0</v>
      </c>
      <c r="K803" s="135" t="s">
        <v>184</v>
      </c>
      <c r="L803" s="34"/>
      <c r="M803" s="140" t="s">
        <v>32</v>
      </c>
      <c r="N803" s="141" t="s">
        <v>50</v>
      </c>
      <c r="P803" s="142">
        <f>O803*H803</f>
        <v>0</v>
      </c>
      <c r="Q803" s="142">
        <v>0</v>
      </c>
      <c r="R803" s="142">
        <f>Q803*H803</f>
        <v>0</v>
      </c>
      <c r="S803" s="142">
        <v>0</v>
      </c>
      <c r="T803" s="143">
        <f>S803*H803</f>
        <v>0</v>
      </c>
      <c r="AR803" s="144" t="s">
        <v>185</v>
      </c>
      <c r="AT803" s="144" t="s">
        <v>180</v>
      </c>
      <c r="AU803" s="144" t="s">
        <v>88</v>
      </c>
      <c r="AY803" s="18" t="s">
        <v>178</v>
      </c>
      <c r="BE803" s="145">
        <f>IF(N803="základní",J803,0)</f>
        <v>0</v>
      </c>
      <c r="BF803" s="145">
        <f>IF(N803="snížená",J803,0)</f>
        <v>0</v>
      </c>
      <c r="BG803" s="145">
        <f>IF(N803="zákl. přenesená",J803,0)</f>
        <v>0</v>
      </c>
      <c r="BH803" s="145">
        <f>IF(N803="sníž. přenesená",J803,0)</f>
        <v>0</v>
      </c>
      <c r="BI803" s="145">
        <f>IF(N803="nulová",J803,0)</f>
        <v>0</v>
      </c>
      <c r="BJ803" s="18" t="s">
        <v>86</v>
      </c>
      <c r="BK803" s="145">
        <f>ROUND(I803*H803,2)</f>
        <v>0</v>
      </c>
      <c r="BL803" s="18" t="s">
        <v>185</v>
      </c>
      <c r="BM803" s="144" t="s">
        <v>5114</v>
      </c>
    </row>
    <row r="804" spans="2:65" s="1" customFormat="1" ht="10.199999999999999">
      <c r="B804" s="34"/>
      <c r="D804" s="146" t="s">
        <v>187</v>
      </c>
      <c r="F804" s="147" t="s">
        <v>5115</v>
      </c>
      <c r="I804" s="148"/>
      <c r="L804" s="34"/>
      <c r="M804" s="149"/>
      <c r="T804" s="55"/>
      <c r="AT804" s="18" t="s">
        <v>187</v>
      </c>
      <c r="AU804" s="18" t="s">
        <v>88</v>
      </c>
    </row>
    <row r="805" spans="2:65" s="12" customFormat="1" ht="10.199999999999999">
      <c r="B805" s="150"/>
      <c r="D805" s="151" t="s">
        <v>189</v>
      </c>
      <c r="E805" s="152" t="s">
        <v>32</v>
      </c>
      <c r="F805" s="153" t="s">
        <v>190</v>
      </c>
      <c r="H805" s="152" t="s">
        <v>32</v>
      </c>
      <c r="I805" s="154"/>
      <c r="L805" s="150"/>
      <c r="M805" s="155"/>
      <c r="T805" s="156"/>
      <c r="AT805" s="152" t="s">
        <v>189</v>
      </c>
      <c r="AU805" s="152" t="s">
        <v>88</v>
      </c>
      <c r="AV805" s="12" t="s">
        <v>86</v>
      </c>
      <c r="AW805" s="12" t="s">
        <v>41</v>
      </c>
      <c r="AX805" s="12" t="s">
        <v>79</v>
      </c>
      <c r="AY805" s="152" t="s">
        <v>178</v>
      </c>
    </row>
    <row r="806" spans="2:65" s="12" customFormat="1" ht="10.199999999999999">
      <c r="B806" s="150"/>
      <c r="D806" s="151" t="s">
        <v>189</v>
      </c>
      <c r="E806" s="152" t="s">
        <v>32</v>
      </c>
      <c r="F806" s="153" t="s">
        <v>4774</v>
      </c>
      <c r="H806" s="152" t="s">
        <v>32</v>
      </c>
      <c r="I806" s="154"/>
      <c r="L806" s="150"/>
      <c r="M806" s="155"/>
      <c r="T806" s="156"/>
      <c r="AT806" s="152" t="s">
        <v>189</v>
      </c>
      <c r="AU806" s="152" t="s">
        <v>88</v>
      </c>
      <c r="AV806" s="12" t="s">
        <v>86</v>
      </c>
      <c r="AW806" s="12" t="s">
        <v>41</v>
      </c>
      <c r="AX806" s="12" t="s">
        <v>79</v>
      </c>
      <c r="AY806" s="152" t="s">
        <v>178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2813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2" customFormat="1" ht="10.199999999999999">
      <c r="B808" s="150"/>
      <c r="D808" s="151" t="s">
        <v>189</v>
      </c>
      <c r="E808" s="152" t="s">
        <v>32</v>
      </c>
      <c r="F808" s="153" t="s">
        <v>5116</v>
      </c>
      <c r="H808" s="152" t="s">
        <v>32</v>
      </c>
      <c r="I808" s="154"/>
      <c r="L808" s="150"/>
      <c r="M808" s="155"/>
      <c r="T808" s="156"/>
      <c r="AT808" s="152" t="s">
        <v>189</v>
      </c>
      <c r="AU808" s="152" t="s">
        <v>88</v>
      </c>
      <c r="AV808" s="12" t="s">
        <v>86</v>
      </c>
      <c r="AW808" s="12" t="s">
        <v>41</v>
      </c>
      <c r="AX808" s="12" t="s">
        <v>79</v>
      </c>
      <c r="AY808" s="152" t="s">
        <v>178</v>
      </c>
    </row>
    <row r="809" spans="2:65" s="13" customFormat="1" ht="10.199999999999999">
      <c r="B809" s="157"/>
      <c r="D809" s="151" t="s">
        <v>189</v>
      </c>
      <c r="E809" s="158" t="s">
        <v>32</v>
      </c>
      <c r="F809" s="159" t="s">
        <v>5117</v>
      </c>
      <c r="H809" s="160">
        <v>4</v>
      </c>
      <c r="I809" s="161"/>
      <c r="L809" s="157"/>
      <c r="M809" s="162"/>
      <c r="T809" s="163"/>
      <c r="AT809" s="158" t="s">
        <v>189</v>
      </c>
      <c r="AU809" s="158" t="s">
        <v>88</v>
      </c>
      <c r="AV809" s="13" t="s">
        <v>88</v>
      </c>
      <c r="AW809" s="13" t="s">
        <v>41</v>
      </c>
      <c r="AX809" s="13" t="s">
        <v>79</v>
      </c>
      <c r="AY809" s="158" t="s">
        <v>178</v>
      </c>
    </row>
    <row r="810" spans="2:65" s="13" customFormat="1" ht="10.199999999999999">
      <c r="B810" s="157"/>
      <c r="D810" s="151" t="s">
        <v>189</v>
      </c>
      <c r="E810" s="158" t="s">
        <v>32</v>
      </c>
      <c r="F810" s="159" t="s">
        <v>5118</v>
      </c>
      <c r="H810" s="160">
        <v>4</v>
      </c>
      <c r="I810" s="161"/>
      <c r="L810" s="157"/>
      <c r="M810" s="162"/>
      <c r="T810" s="163"/>
      <c r="AT810" s="158" t="s">
        <v>189</v>
      </c>
      <c r="AU810" s="158" t="s">
        <v>88</v>
      </c>
      <c r="AV810" s="13" t="s">
        <v>88</v>
      </c>
      <c r="AW810" s="13" t="s">
        <v>41</v>
      </c>
      <c r="AX810" s="13" t="s">
        <v>79</v>
      </c>
      <c r="AY810" s="158" t="s">
        <v>178</v>
      </c>
    </row>
    <row r="811" spans="2:65" s="14" customFormat="1" ht="10.199999999999999">
      <c r="B811" s="164"/>
      <c r="D811" s="151" t="s">
        <v>189</v>
      </c>
      <c r="E811" s="165" t="s">
        <v>32</v>
      </c>
      <c r="F811" s="166" t="s">
        <v>192</v>
      </c>
      <c r="H811" s="167">
        <v>8</v>
      </c>
      <c r="I811" s="168"/>
      <c r="L811" s="164"/>
      <c r="M811" s="169"/>
      <c r="T811" s="170"/>
      <c r="AT811" s="165" t="s">
        <v>189</v>
      </c>
      <c r="AU811" s="165" t="s">
        <v>88</v>
      </c>
      <c r="AV811" s="14" t="s">
        <v>185</v>
      </c>
      <c r="AW811" s="14" t="s">
        <v>41</v>
      </c>
      <c r="AX811" s="14" t="s">
        <v>86</v>
      </c>
      <c r="AY811" s="165" t="s">
        <v>178</v>
      </c>
    </row>
    <row r="812" spans="2:65" s="1" customFormat="1" ht="16.5" customHeight="1">
      <c r="B812" s="34"/>
      <c r="C812" s="171" t="s">
        <v>775</v>
      </c>
      <c r="D812" s="171" t="s">
        <v>398</v>
      </c>
      <c r="E812" s="172" t="s">
        <v>2731</v>
      </c>
      <c r="F812" s="173" t="s">
        <v>5119</v>
      </c>
      <c r="G812" s="174" t="s">
        <v>219</v>
      </c>
      <c r="H812" s="175">
        <v>4</v>
      </c>
      <c r="I812" s="176"/>
      <c r="J812" s="177">
        <f>ROUND(I812*H812,2)</f>
        <v>0</v>
      </c>
      <c r="K812" s="173" t="s">
        <v>376</v>
      </c>
      <c r="L812" s="178"/>
      <c r="M812" s="179" t="s">
        <v>32</v>
      </c>
      <c r="N812" s="180" t="s">
        <v>50</v>
      </c>
      <c r="P812" s="142">
        <f>O812*H812</f>
        <v>0</v>
      </c>
      <c r="Q812" s="142">
        <v>0</v>
      </c>
      <c r="R812" s="142">
        <f>Q812*H812</f>
        <v>0</v>
      </c>
      <c r="S812" s="142">
        <v>0</v>
      </c>
      <c r="T812" s="143">
        <f>S812*H812</f>
        <v>0</v>
      </c>
      <c r="AR812" s="144" t="s">
        <v>241</v>
      </c>
      <c r="AT812" s="144" t="s">
        <v>398</v>
      </c>
      <c r="AU812" s="144" t="s">
        <v>88</v>
      </c>
      <c r="AY812" s="18" t="s">
        <v>178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8" t="s">
        <v>86</v>
      </c>
      <c r="BK812" s="145">
        <f>ROUND(I812*H812,2)</f>
        <v>0</v>
      </c>
      <c r="BL812" s="18" t="s">
        <v>185</v>
      </c>
      <c r="BM812" s="144" t="s">
        <v>5120</v>
      </c>
    </row>
    <row r="813" spans="2:65" s="1" customFormat="1" ht="16.5" customHeight="1">
      <c r="B813" s="34"/>
      <c r="C813" s="171" t="s">
        <v>780</v>
      </c>
      <c r="D813" s="171" t="s">
        <v>398</v>
      </c>
      <c r="E813" s="172" t="s">
        <v>5121</v>
      </c>
      <c r="F813" s="173" t="s">
        <v>5122</v>
      </c>
      <c r="G813" s="174" t="s">
        <v>219</v>
      </c>
      <c r="H813" s="175">
        <v>4</v>
      </c>
      <c r="I813" s="176"/>
      <c r="J813" s="177">
        <f>ROUND(I813*H813,2)</f>
        <v>0</v>
      </c>
      <c r="K813" s="173" t="s">
        <v>376</v>
      </c>
      <c r="L813" s="178"/>
      <c r="M813" s="179" t="s">
        <v>32</v>
      </c>
      <c r="N813" s="180" t="s">
        <v>50</v>
      </c>
      <c r="P813" s="142">
        <f>O813*H813</f>
        <v>0</v>
      </c>
      <c r="Q813" s="142">
        <v>0</v>
      </c>
      <c r="R813" s="142">
        <f>Q813*H813</f>
        <v>0</v>
      </c>
      <c r="S813" s="142">
        <v>0</v>
      </c>
      <c r="T813" s="143">
        <f>S813*H813</f>
        <v>0</v>
      </c>
      <c r="AR813" s="144" t="s">
        <v>241</v>
      </c>
      <c r="AT813" s="144" t="s">
        <v>398</v>
      </c>
      <c r="AU813" s="144" t="s">
        <v>88</v>
      </c>
      <c r="AY813" s="18" t="s">
        <v>178</v>
      </c>
      <c r="BE813" s="145">
        <f>IF(N813="základní",J813,0)</f>
        <v>0</v>
      </c>
      <c r="BF813" s="145">
        <f>IF(N813="snížená",J813,0)</f>
        <v>0</v>
      </c>
      <c r="BG813" s="145">
        <f>IF(N813="zákl. přenesená",J813,0)</f>
        <v>0</v>
      </c>
      <c r="BH813" s="145">
        <f>IF(N813="sníž. přenesená",J813,0)</f>
        <v>0</v>
      </c>
      <c r="BI813" s="145">
        <f>IF(N813="nulová",J813,0)</f>
        <v>0</v>
      </c>
      <c r="BJ813" s="18" t="s">
        <v>86</v>
      </c>
      <c r="BK813" s="145">
        <f>ROUND(I813*H813,2)</f>
        <v>0</v>
      </c>
      <c r="BL813" s="18" t="s">
        <v>185</v>
      </c>
      <c r="BM813" s="144" t="s">
        <v>5123</v>
      </c>
    </row>
    <row r="814" spans="2:65" s="1" customFormat="1" ht="33" customHeight="1">
      <c r="B814" s="34"/>
      <c r="C814" s="133" t="s">
        <v>785</v>
      </c>
      <c r="D814" s="133" t="s">
        <v>180</v>
      </c>
      <c r="E814" s="134" t="s">
        <v>5124</v>
      </c>
      <c r="F814" s="135" t="s">
        <v>5125</v>
      </c>
      <c r="G814" s="136" t="s">
        <v>219</v>
      </c>
      <c r="H814" s="137">
        <v>1</v>
      </c>
      <c r="I814" s="138"/>
      <c r="J814" s="139">
        <f>ROUND(I814*H814,2)</f>
        <v>0</v>
      </c>
      <c r="K814" s="135" t="s">
        <v>184</v>
      </c>
      <c r="L814" s="34"/>
      <c r="M814" s="140" t="s">
        <v>32</v>
      </c>
      <c r="N814" s="141" t="s">
        <v>50</v>
      </c>
      <c r="P814" s="142">
        <f>O814*H814</f>
        <v>0</v>
      </c>
      <c r="Q814" s="142">
        <v>7.2000000000000005E-4</v>
      </c>
      <c r="R814" s="142">
        <f>Q814*H814</f>
        <v>7.2000000000000005E-4</v>
      </c>
      <c r="S814" s="142">
        <v>0</v>
      </c>
      <c r="T814" s="143">
        <f>S814*H814</f>
        <v>0</v>
      </c>
      <c r="AR814" s="144" t="s">
        <v>185</v>
      </c>
      <c r="AT814" s="144" t="s">
        <v>180</v>
      </c>
      <c r="AU814" s="144" t="s">
        <v>88</v>
      </c>
      <c r="AY814" s="18" t="s">
        <v>178</v>
      </c>
      <c r="BE814" s="145">
        <f>IF(N814="základní",J814,0)</f>
        <v>0</v>
      </c>
      <c r="BF814" s="145">
        <f>IF(N814="snížená",J814,0)</f>
        <v>0</v>
      </c>
      <c r="BG814" s="145">
        <f>IF(N814="zákl. přenesená",J814,0)</f>
        <v>0</v>
      </c>
      <c r="BH814" s="145">
        <f>IF(N814="sníž. přenesená",J814,0)</f>
        <v>0</v>
      </c>
      <c r="BI814" s="145">
        <f>IF(N814="nulová",J814,0)</f>
        <v>0</v>
      </c>
      <c r="BJ814" s="18" t="s">
        <v>86</v>
      </c>
      <c r="BK814" s="145">
        <f>ROUND(I814*H814,2)</f>
        <v>0</v>
      </c>
      <c r="BL814" s="18" t="s">
        <v>185</v>
      </c>
      <c r="BM814" s="144" t="s">
        <v>5126</v>
      </c>
    </row>
    <row r="815" spans="2:65" s="1" customFormat="1" ht="10.199999999999999">
      <c r="B815" s="34"/>
      <c r="D815" s="146" t="s">
        <v>187</v>
      </c>
      <c r="F815" s="147" t="s">
        <v>5127</v>
      </c>
      <c r="I815" s="148"/>
      <c r="L815" s="34"/>
      <c r="M815" s="149"/>
      <c r="T815" s="55"/>
      <c r="AT815" s="18" t="s">
        <v>187</v>
      </c>
      <c r="AU815" s="18" t="s">
        <v>88</v>
      </c>
    </row>
    <row r="816" spans="2:65" s="12" customFormat="1" ht="10.199999999999999">
      <c r="B816" s="150"/>
      <c r="D816" s="151" t="s">
        <v>189</v>
      </c>
      <c r="E816" s="152" t="s">
        <v>32</v>
      </c>
      <c r="F816" s="153" t="s">
        <v>190</v>
      </c>
      <c r="H816" s="152" t="s">
        <v>32</v>
      </c>
      <c r="I816" s="154"/>
      <c r="L816" s="150"/>
      <c r="M816" s="155"/>
      <c r="T816" s="156"/>
      <c r="AT816" s="152" t="s">
        <v>189</v>
      </c>
      <c r="AU816" s="152" t="s">
        <v>88</v>
      </c>
      <c r="AV816" s="12" t="s">
        <v>86</v>
      </c>
      <c r="AW816" s="12" t="s">
        <v>41</v>
      </c>
      <c r="AX816" s="12" t="s">
        <v>79</v>
      </c>
      <c r="AY816" s="152" t="s">
        <v>178</v>
      </c>
    </row>
    <row r="817" spans="2:65" s="12" customFormat="1" ht="10.199999999999999">
      <c r="B817" s="150"/>
      <c r="D817" s="151" t="s">
        <v>189</v>
      </c>
      <c r="E817" s="152" t="s">
        <v>32</v>
      </c>
      <c r="F817" s="153" t="s">
        <v>4775</v>
      </c>
      <c r="H817" s="152" t="s">
        <v>32</v>
      </c>
      <c r="I817" s="154"/>
      <c r="L817" s="150"/>
      <c r="M817" s="155"/>
      <c r="T817" s="156"/>
      <c r="AT817" s="152" t="s">
        <v>189</v>
      </c>
      <c r="AU817" s="152" t="s">
        <v>88</v>
      </c>
      <c r="AV817" s="12" t="s">
        <v>86</v>
      </c>
      <c r="AW817" s="12" t="s">
        <v>41</v>
      </c>
      <c r="AX817" s="12" t="s">
        <v>79</v>
      </c>
      <c r="AY817" s="152" t="s">
        <v>178</v>
      </c>
    </row>
    <row r="818" spans="2:65" s="12" customFormat="1" ht="20.399999999999999">
      <c r="B818" s="150"/>
      <c r="D818" s="151" t="s">
        <v>189</v>
      </c>
      <c r="E818" s="152" t="s">
        <v>32</v>
      </c>
      <c r="F818" s="153" t="s">
        <v>4972</v>
      </c>
      <c r="H818" s="152" t="s">
        <v>32</v>
      </c>
      <c r="I818" s="154"/>
      <c r="L818" s="150"/>
      <c r="M818" s="155"/>
      <c r="T818" s="156"/>
      <c r="AT818" s="152" t="s">
        <v>189</v>
      </c>
      <c r="AU818" s="152" t="s">
        <v>88</v>
      </c>
      <c r="AV818" s="12" t="s">
        <v>86</v>
      </c>
      <c r="AW818" s="12" t="s">
        <v>41</v>
      </c>
      <c r="AX818" s="12" t="s">
        <v>79</v>
      </c>
      <c r="AY818" s="152" t="s">
        <v>178</v>
      </c>
    </row>
    <row r="819" spans="2:65" s="13" customFormat="1" ht="10.199999999999999">
      <c r="B819" s="157"/>
      <c r="D819" s="151" t="s">
        <v>189</v>
      </c>
      <c r="E819" s="158" t="s">
        <v>32</v>
      </c>
      <c r="F819" s="159" t="s">
        <v>4978</v>
      </c>
      <c r="H819" s="160">
        <v>1</v>
      </c>
      <c r="I819" s="161"/>
      <c r="L819" s="157"/>
      <c r="M819" s="162"/>
      <c r="T819" s="163"/>
      <c r="AT819" s="158" t="s">
        <v>189</v>
      </c>
      <c r="AU819" s="158" t="s">
        <v>88</v>
      </c>
      <c r="AV819" s="13" t="s">
        <v>88</v>
      </c>
      <c r="AW819" s="13" t="s">
        <v>41</v>
      </c>
      <c r="AX819" s="13" t="s">
        <v>79</v>
      </c>
      <c r="AY819" s="158" t="s">
        <v>178</v>
      </c>
    </row>
    <row r="820" spans="2:65" s="14" customFormat="1" ht="10.199999999999999">
      <c r="B820" s="164"/>
      <c r="D820" s="151" t="s">
        <v>189</v>
      </c>
      <c r="E820" s="165" t="s">
        <v>32</v>
      </c>
      <c r="F820" s="166" t="s">
        <v>192</v>
      </c>
      <c r="H820" s="167">
        <v>1</v>
      </c>
      <c r="I820" s="168"/>
      <c r="L820" s="164"/>
      <c r="M820" s="169"/>
      <c r="T820" s="170"/>
      <c r="AT820" s="165" t="s">
        <v>189</v>
      </c>
      <c r="AU820" s="165" t="s">
        <v>88</v>
      </c>
      <c r="AV820" s="14" t="s">
        <v>185</v>
      </c>
      <c r="AW820" s="14" t="s">
        <v>41</v>
      </c>
      <c r="AX820" s="14" t="s">
        <v>86</v>
      </c>
      <c r="AY820" s="165" t="s">
        <v>178</v>
      </c>
    </row>
    <row r="821" spans="2:65" s="1" customFormat="1" ht="24.15" customHeight="1">
      <c r="B821" s="34"/>
      <c r="C821" s="171" t="s">
        <v>789</v>
      </c>
      <c r="D821" s="171" t="s">
        <v>398</v>
      </c>
      <c r="E821" s="172" t="s">
        <v>5128</v>
      </c>
      <c r="F821" s="173" t="s">
        <v>5129</v>
      </c>
      <c r="G821" s="174" t="s">
        <v>219</v>
      </c>
      <c r="H821" s="175">
        <v>1</v>
      </c>
      <c r="I821" s="176"/>
      <c r="J821" s="177">
        <f>ROUND(I821*H821,2)</f>
        <v>0</v>
      </c>
      <c r="K821" s="173" t="s">
        <v>184</v>
      </c>
      <c r="L821" s="178"/>
      <c r="M821" s="179" t="s">
        <v>32</v>
      </c>
      <c r="N821" s="180" t="s">
        <v>50</v>
      </c>
      <c r="P821" s="142">
        <f>O821*H821</f>
        <v>0</v>
      </c>
      <c r="Q821" s="142">
        <v>1.2E-2</v>
      </c>
      <c r="R821" s="142">
        <f>Q821*H821</f>
        <v>1.2E-2</v>
      </c>
      <c r="S821" s="142">
        <v>0</v>
      </c>
      <c r="T821" s="143">
        <f>S821*H821</f>
        <v>0</v>
      </c>
      <c r="AR821" s="144" t="s">
        <v>241</v>
      </c>
      <c r="AT821" s="144" t="s">
        <v>398</v>
      </c>
      <c r="AU821" s="144" t="s">
        <v>88</v>
      </c>
      <c r="AY821" s="18" t="s">
        <v>178</v>
      </c>
      <c r="BE821" s="145">
        <f>IF(N821="základní",J821,0)</f>
        <v>0</v>
      </c>
      <c r="BF821" s="145">
        <f>IF(N821="snížená",J821,0)</f>
        <v>0</v>
      </c>
      <c r="BG821" s="145">
        <f>IF(N821="zákl. přenesená",J821,0)</f>
        <v>0</v>
      </c>
      <c r="BH821" s="145">
        <f>IF(N821="sníž. přenesená",J821,0)</f>
        <v>0</v>
      </c>
      <c r="BI821" s="145">
        <f>IF(N821="nulová",J821,0)</f>
        <v>0</v>
      </c>
      <c r="BJ821" s="18" t="s">
        <v>86</v>
      </c>
      <c r="BK821" s="145">
        <f>ROUND(I821*H821,2)</f>
        <v>0</v>
      </c>
      <c r="BL821" s="18" t="s">
        <v>185</v>
      </c>
      <c r="BM821" s="144" t="s">
        <v>5130</v>
      </c>
    </row>
    <row r="822" spans="2:65" s="1" customFormat="1" ht="16.5" customHeight="1">
      <c r="B822" s="34"/>
      <c r="C822" s="171" t="s">
        <v>795</v>
      </c>
      <c r="D822" s="171" t="s">
        <v>398</v>
      </c>
      <c r="E822" s="172" t="s">
        <v>5086</v>
      </c>
      <c r="F822" s="173" t="s">
        <v>5087</v>
      </c>
      <c r="G822" s="174" t="s">
        <v>219</v>
      </c>
      <c r="H822" s="175">
        <v>2</v>
      </c>
      <c r="I822" s="176"/>
      <c r="J822" s="177">
        <f>ROUND(I822*H822,2)</f>
        <v>0</v>
      </c>
      <c r="K822" s="173" t="s">
        <v>184</v>
      </c>
      <c r="L822" s="178"/>
      <c r="M822" s="179" t="s">
        <v>32</v>
      </c>
      <c r="N822" s="180" t="s">
        <v>50</v>
      </c>
      <c r="P822" s="142">
        <f>O822*H822</f>
        <v>0</v>
      </c>
      <c r="Q822" s="142">
        <v>2.0000000000000002E-5</v>
      </c>
      <c r="R822" s="142">
        <f>Q822*H822</f>
        <v>4.0000000000000003E-5</v>
      </c>
      <c r="S822" s="142">
        <v>0</v>
      </c>
      <c r="T822" s="143">
        <f>S822*H822</f>
        <v>0</v>
      </c>
      <c r="AR822" s="144" t="s">
        <v>241</v>
      </c>
      <c r="AT822" s="144" t="s">
        <v>398</v>
      </c>
      <c r="AU822" s="144" t="s">
        <v>88</v>
      </c>
      <c r="AY822" s="18" t="s">
        <v>178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86</v>
      </c>
      <c r="BK822" s="145">
        <f>ROUND(I822*H822,2)</f>
        <v>0</v>
      </c>
      <c r="BL822" s="18" t="s">
        <v>185</v>
      </c>
      <c r="BM822" s="144" t="s">
        <v>5131</v>
      </c>
    </row>
    <row r="823" spans="2:65" s="13" customFormat="1" ht="10.199999999999999">
      <c r="B823" s="157"/>
      <c r="D823" s="151" t="s">
        <v>189</v>
      </c>
      <c r="F823" s="159" t="s">
        <v>5132</v>
      </c>
      <c r="H823" s="160">
        <v>2</v>
      </c>
      <c r="I823" s="161"/>
      <c r="L823" s="157"/>
      <c r="M823" s="162"/>
      <c r="T823" s="163"/>
      <c r="AT823" s="158" t="s">
        <v>189</v>
      </c>
      <c r="AU823" s="158" t="s">
        <v>88</v>
      </c>
      <c r="AV823" s="13" t="s">
        <v>88</v>
      </c>
      <c r="AW823" s="13" t="s">
        <v>4</v>
      </c>
      <c r="AX823" s="13" t="s">
        <v>86</v>
      </c>
      <c r="AY823" s="158" t="s">
        <v>178</v>
      </c>
    </row>
    <row r="824" spans="2:65" s="1" customFormat="1" ht="44.25" customHeight="1">
      <c r="B824" s="34"/>
      <c r="C824" s="133" t="s">
        <v>800</v>
      </c>
      <c r="D824" s="133" t="s">
        <v>180</v>
      </c>
      <c r="E824" s="134" t="s">
        <v>5133</v>
      </c>
      <c r="F824" s="135" t="s">
        <v>5134</v>
      </c>
      <c r="G824" s="136" t="s">
        <v>219</v>
      </c>
      <c r="H824" s="137">
        <v>4</v>
      </c>
      <c r="I824" s="138"/>
      <c r="J824" s="139">
        <f>ROUND(I824*H824,2)</f>
        <v>0</v>
      </c>
      <c r="K824" s="135" t="s">
        <v>184</v>
      </c>
      <c r="L824" s="34"/>
      <c r="M824" s="140" t="s">
        <v>32</v>
      </c>
      <c r="N824" s="141" t="s">
        <v>50</v>
      </c>
      <c r="P824" s="142">
        <f>O824*H824</f>
        <v>0</v>
      </c>
      <c r="Q824" s="142">
        <v>8.5999999999999998E-4</v>
      </c>
      <c r="R824" s="142">
        <f>Q824*H824</f>
        <v>3.4399999999999999E-3</v>
      </c>
      <c r="S824" s="142">
        <v>0</v>
      </c>
      <c r="T824" s="143">
        <f>S824*H824</f>
        <v>0</v>
      </c>
      <c r="AR824" s="144" t="s">
        <v>185</v>
      </c>
      <c r="AT824" s="144" t="s">
        <v>180</v>
      </c>
      <c r="AU824" s="144" t="s">
        <v>88</v>
      </c>
      <c r="AY824" s="18" t="s">
        <v>178</v>
      </c>
      <c r="BE824" s="145">
        <f>IF(N824="základní",J824,0)</f>
        <v>0</v>
      </c>
      <c r="BF824" s="145">
        <f>IF(N824="snížená",J824,0)</f>
        <v>0</v>
      </c>
      <c r="BG824" s="145">
        <f>IF(N824="zákl. přenesená",J824,0)</f>
        <v>0</v>
      </c>
      <c r="BH824" s="145">
        <f>IF(N824="sníž. přenesená",J824,0)</f>
        <v>0</v>
      </c>
      <c r="BI824" s="145">
        <f>IF(N824="nulová",J824,0)</f>
        <v>0</v>
      </c>
      <c r="BJ824" s="18" t="s">
        <v>86</v>
      </c>
      <c r="BK824" s="145">
        <f>ROUND(I824*H824,2)</f>
        <v>0</v>
      </c>
      <c r="BL824" s="18" t="s">
        <v>185</v>
      </c>
      <c r="BM824" s="144" t="s">
        <v>5135</v>
      </c>
    </row>
    <row r="825" spans="2:65" s="1" customFormat="1" ht="10.199999999999999">
      <c r="B825" s="34"/>
      <c r="D825" s="146" t="s">
        <v>187</v>
      </c>
      <c r="F825" s="147" t="s">
        <v>5136</v>
      </c>
      <c r="I825" s="148"/>
      <c r="L825" s="34"/>
      <c r="M825" s="149"/>
      <c r="T825" s="55"/>
      <c r="AT825" s="18" t="s">
        <v>187</v>
      </c>
      <c r="AU825" s="18" t="s">
        <v>88</v>
      </c>
    </row>
    <row r="826" spans="2:65" s="12" customFormat="1" ht="10.199999999999999">
      <c r="B826" s="150"/>
      <c r="D826" s="151" t="s">
        <v>189</v>
      </c>
      <c r="E826" s="152" t="s">
        <v>32</v>
      </c>
      <c r="F826" s="153" t="s">
        <v>190</v>
      </c>
      <c r="H826" s="152" t="s">
        <v>32</v>
      </c>
      <c r="I826" s="154"/>
      <c r="L826" s="150"/>
      <c r="M826" s="155"/>
      <c r="T826" s="156"/>
      <c r="AT826" s="152" t="s">
        <v>189</v>
      </c>
      <c r="AU826" s="152" t="s">
        <v>88</v>
      </c>
      <c r="AV826" s="12" t="s">
        <v>86</v>
      </c>
      <c r="AW826" s="12" t="s">
        <v>41</v>
      </c>
      <c r="AX826" s="12" t="s">
        <v>79</v>
      </c>
      <c r="AY826" s="152" t="s">
        <v>178</v>
      </c>
    </row>
    <row r="827" spans="2:65" s="12" customFormat="1" ht="10.199999999999999">
      <c r="B827" s="150"/>
      <c r="D827" s="151" t="s">
        <v>189</v>
      </c>
      <c r="E827" s="152" t="s">
        <v>32</v>
      </c>
      <c r="F827" s="153" t="s">
        <v>4775</v>
      </c>
      <c r="H827" s="152" t="s">
        <v>32</v>
      </c>
      <c r="I827" s="154"/>
      <c r="L827" s="150"/>
      <c r="M827" s="155"/>
      <c r="T827" s="156"/>
      <c r="AT827" s="152" t="s">
        <v>189</v>
      </c>
      <c r="AU827" s="152" t="s">
        <v>88</v>
      </c>
      <c r="AV827" s="12" t="s">
        <v>86</v>
      </c>
      <c r="AW827" s="12" t="s">
        <v>41</v>
      </c>
      <c r="AX827" s="12" t="s">
        <v>79</v>
      </c>
      <c r="AY827" s="152" t="s">
        <v>178</v>
      </c>
    </row>
    <row r="828" spans="2:65" s="12" customFormat="1" ht="30.6">
      <c r="B828" s="150"/>
      <c r="D828" s="151" t="s">
        <v>189</v>
      </c>
      <c r="E828" s="152" t="s">
        <v>32</v>
      </c>
      <c r="F828" s="153" t="s">
        <v>4981</v>
      </c>
      <c r="H828" s="152" t="s">
        <v>32</v>
      </c>
      <c r="I828" s="154"/>
      <c r="L828" s="150"/>
      <c r="M828" s="155"/>
      <c r="T828" s="156"/>
      <c r="AT828" s="152" t="s">
        <v>189</v>
      </c>
      <c r="AU828" s="152" t="s">
        <v>88</v>
      </c>
      <c r="AV828" s="12" t="s">
        <v>86</v>
      </c>
      <c r="AW828" s="12" t="s">
        <v>41</v>
      </c>
      <c r="AX828" s="12" t="s">
        <v>79</v>
      </c>
      <c r="AY828" s="152" t="s">
        <v>178</v>
      </c>
    </row>
    <row r="829" spans="2:65" s="13" customFormat="1" ht="10.199999999999999">
      <c r="B829" s="157"/>
      <c r="D829" s="151" t="s">
        <v>189</v>
      </c>
      <c r="E829" s="158" t="s">
        <v>32</v>
      </c>
      <c r="F829" s="159" t="s">
        <v>5137</v>
      </c>
      <c r="H829" s="160">
        <v>2</v>
      </c>
      <c r="I829" s="161"/>
      <c r="L829" s="157"/>
      <c r="M829" s="162"/>
      <c r="T829" s="163"/>
      <c r="AT829" s="158" t="s">
        <v>189</v>
      </c>
      <c r="AU829" s="158" t="s">
        <v>88</v>
      </c>
      <c r="AV829" s="13" t="s">
        <v>88</v>
      </c>
      <c r="AW829" s="13" t="s">
        <v>41</v>
      </c>
      <c r="AX829" s="13" t="s">
        <v>79</v>
      </c>
      <c r="AY829" s="158" t="s">
        <v>178</v>
      </c>
    </row>
    <row r="830" spans="2:65" s="13" customFormat="1" ht="10.199999999999999">
      <c r="B830" s="157"/>
      <c r="D830" s="151" t="s">
        <v>189</v>
      </c>
      <c r="E830" s="158" t="s">
        <v>32</v>
      </c>
      <c r="F830" s="159" t="s">
        <v>5138</v>
      </c>
      <c r="H830" s="160">
        <v>2</v>
      </c>
      <c r="I830" s="161"/>
      <c r="L830" s="157"/>
      <c r="M830" s="162"/>
      <c r="T830" s="163"/>
      <c r="AT830" s="158" t="s">
        <v>189</v>
      </c>
      <c r="AU830" s="158" t="s">
        <v>88</v>
      </c>
      <c r="AV830" s="13" t="s">
        <v>88</v>
      </c>
      <c r="AW830" s="13" t="s">
        <v>41</v>
      </c>
      <c r="AX830" s="13" t="s">
        <v>79</v>
      </c>
      <c r="AY830" s="158" t="s">
        <v>178</v>
      </c>
    </row>
    <row r="831" spans="2:65" s="14" customFormat="1" ht="10.199999999999999">
      <c r="B831" s="164"/>
      <c r="D831" s="151" t="s">
        <v>189</v>
      </c>
      <c r="E831" s="165" t="s">
        <v>32</v>
      </c>
      <c r="F831" s="166" t="s">
        <v>192</v>
      </c>
      <c r="H831" s="167">
        <v>4</v>
      </c>
      <c r="I831" s="168"/>
      <c r="L831" s="164"/>
      <c r="M831" s="169"/>
      <c r="T831" s="170"/>
      <c r="AT831" s="165" t="s">
        <v>189</v>
      </c>
      <c r="AU831" s="165" t="s">
        <v>88</v>
      </c>
      <c r="AV831" s="14" t="s">
        <v>185</v>
      </c>
      <c r="AW831" s="14" t="s">
        <v>41</v>
      </c>
      <c r="AX831" s="14" t="s">
        <v>86</v>
      </c>
      <c r="AY831" s="165" t="s">
        <v>178</v>
      </c>
    </row>
    <row r="832" spans="2:65" s="1" customFormat="1" ht="21.75" customHeight="1">
      <c r="B832" s="34"/>
      <c r="C832" s="171" t="s">
        <v>802</v>
      </c>
      <c r="D832" s="171" t="s">
        <v>398</v>
      </c>
      <c r="E832" s="172" t="s">
        <v>5139</v>
      </c>
      <c r="F832" s="173" t="s">
        <v>5140</v>
      </c>
      <c r="G832" s="174" t="s">
        <v>219</v>
      </c>
      <c r="H832" s="175">
        <v>4</v>
      </c>
      <c r="I832" s="176"/>
      <c r="J832" s="177">
        <f>ROUND(I832*H832,2)</f>
        <v>0</v>
      </c>
      <c r="K832" s="173" t="s">
        <v>184</v>
      </c>
      <c r="L832" s="178"/>
      <c r="M832" s="179" t="s">
        <v>32</v>
      </c>
      <c r="N832" s="180" t="s">
        <v>50</v>
      </c>
      <c r="P832" s="142">
        <f>O832*H832</f>
        <v>0</v>
      </c>
      <c r="Q832" s="142">
        <v>3.5000000000000001E-3</v>
      </c>
      <c r="R832" s="142">
        <f>Q832*H832</f>
        <v>1.4E-2</v>
      </c>
      <c r="S832" s="142">
        <v>0</v>
      </c>
      <c r="T832" s="143">
        <f>S832*H832</f>
        <v>0</v>
      </c>
      <c r="AR832" s="144" t="s">
        <v>241</v>
      </c>
      <c r="AT832" s="144" t="s">
        <v>398</v>
      </c>
      <c r="AU832" s="144" t="s">
        <v>88</v>
      </c>
      <c r="AY832" s="18" t="s">
        <v>178</v>
      </c>
      <c r="BE832" s="145">
        <f>IF(N832="základní",J832,0)</f>
        <v>0</v>
      </c>
      <c r="BF832" s="145">
        <f>IF(N832="snížená",J832,0)</f>
        <v>0</v>
      </c>
      <c r="BG832" s="145">
        <f>IF(N832="zákl. přenesená",J832,0)</f>
        <v>0</v>
      </c>
      <c r="BH832" s="145">
        <f>IF(N832="sníž. přenesená",J832,0)</f>
        <v>0</v>
      </c>
      <c r="BI832" s="145">
        <f>IF(N832="nulová",J832,0)</f>
        <v>0</v>
      </c>
      <c r="BJ832" s="18" t="s">
        <v>86</v>
      </c>
      <c r="BK832" s="145">
        <f>ROUND(I832*H832,2)</f>
        <v>0</v>
      </c>
      <c r="BL832" s="18" t="s">
        <v>185</v>
      </c>
      <c r="BM832" s="144" t="s">
        <v>5141</v>
      </c>
    </row>
    <row r="833" spans="2:65" s="1" customFormat="1" ht="24.15" customHeight="1">
      <c r="B833" s="34"/>
      <c r="C833" s="171" t="s">
        <v>808</v>
      </c>
      <c r="D833" s="171" t="s">
        <v>398</v>
      </c>
      <c r="E833" s="172" t="s">
        <v>5142</v>
      </c>
      <c r="F833" s="173" t="s">
        <v>5143</v>
      </c>
      <c r="G833" s="174" t="s">
        <v>219</v>
      </c>
      <c r="H833" s="175">
        <v>4</v>
      </c>
      <c r="I833" s="176"/>
      <c r="J833" s="177">
        <f>ROUND(I833*H833,2)</f>
        <v>0</v>
      </c>
      <c r="K833" s="173" t="s">
        <v>184</v>
      </c>
      <c r="L833" s="178"/>
      <c r="M833" s="179" t="s">
        <v>32</v>
      </c>
      <c r="N833" s="180" t="s">
        <v>50</v>
      </c>
      <c r="P833" s="142">
        <f>O833*H833</f>
        <v>0</v>
      </c>
      <c r="Q833" s="142">
        <v>1.7999999999999999E-2</v>
      </c>
      <c r="R833" s="142">
        <f>Q833*H833</f>
        <v>7.1999999999999995E-2</v>
      </c>
      <c r="S833" s="142">
        <v>0</v>
      </c>
      <c r="T833" s="143">
        <f>S833*H833</f>
        <v>0</v>
      </c>
      <c r="AR833" s="144" t="s">
        <v>241</v>
      </c>
      <c r="AT833" s="144" t="s">
        <v>398</v>
      </c>
      <c r="AU833" s="144" t="s">
        <v>88</v>
      </c>
      <c r="AY833" s="18" t="s">
        <v>178</v>
      </c>
      <c r="BE833" s="145">
        <f>IF(N833="základní",J833,0)</f>
        <v>0</v>
      </c>
      <c r="BF833" s="145">
        <f>IF(N833="snížená",J833,0)</f>
        <v>0</v>
      </c>
      <c r="BG833" s="145">
        <f>IF(N833="zákl. přenesená",J833,0)</f>
        <v>0</v>
      </c>
      <c r="BH833" s="145">
        <f>IF(N833="sníž. přenesená",J833,0)</f>
        <v>0</v>
      </c>
      <c r="BI833" s="145">
        <f>IF(N833="nulová",J833,0)</f>
        <v>0</v>
      </c>
      <c r="BJ833" s="18" t="s">
        <v>86</v>
      </c>
      <c r="BK833" s="145">
        <f>ROUND(I833*H833,2)</f>
        <v>0</v>
      </c>
      <c r="BL833" s="18" t="s">
        <v>185</v>
      </c>
      <c r="BM833" s="144" t="s">
        <v>5144</v>
      </c>
    </row>
    <row r="834" spans="2:65" s="1" customFormat="1" ht="16.5" customHeight="1">
      <c r="B834" s="34"/>
      <c r="C834" s="171" t="s">
        <v>813</v>
      </c>
      <c r="D834" s="171" t="s">
        <v>398</v>
      </c>
      <c r="E834" s="172" t="s">
        <v>5145</v>
      </c>
      <c r="F834" s="173" t="s">
        <v>5146</v>
      </c>
      <c r="G834" s="174" t="s">
        <v>219</v>
      </c>
      <c r="H834" s="175">
        <v>4</v>
      </c>
      <c r="I834" s="176"/>
      <c r="J834" s="177">
        <f>ROUND(I834*H834,2)</f>
        <v>0</v>
      </c>
      <c r="K834" s="173" t="s">
        <v>184</v>
      </c>
      <c r="L834" s="178"/>
      <c r="M834" s="179" t="s">
        <v>32</v>
      </c>
      <c r="N834" s="180" t="s">
        <v>50</v>
      </c>
      <c r="P834" s="142">
        <f>O834*H834</f>
        <v>0</v>
      </c>
      <c r="Q834" s="142">
        <v>4.0000000000000003E-5</v>
      </c>
      <c r="R834" s="142">
        <f>Q834*H834</f>
        <v>1.6000000000000001E-4</v>
      </c>
      <c r="S834" s="142">
        <v>0</v>
      </c>
      <c r="T834" s="143">
        <f>S834*H834</f>
        <v>0</v>
      </c>
      <c r="AR834" s="144" t="s">
        <v>241</v>
      </c>
      <c r="AT834" s="144" t="s">
        <v>398</v>
      </c>
      <c r="AU834" s="144" t="s">
        <v>88</v>
      </c>
      <c r="AY834" s="18" t="s">
        <v>178</v>
      </c>
      <c r="BE834" s="145">
        <f>IF(N834="základní",J834,0)</f>
        <v>0</v>
      </c>
      <c r="BF834" s="145">
        <f>IF(N834="snížená",J834,0)</f>
        <v>0</v>
      </c>
      <c r="BG834" s="145">
        <f>IF(N834="zákl. přenesená",J834,0)</f>
        <v>0</v>
      </c>
      <c r="BH834" s="145">
        <f>IF(N834="sníž. přenesená",J834,0)</f>
        <v>0</v>
      </c>
      <c r="BI834" s="145">
        <f>IF(N834="nulová",J834,0)</f>
        <v>0</v>
      </c>
      <c r="BJ834" s="18" t="s">
        <v>86</v>
      </c>
      <c r="BK834" s="145">
        <f>ROUND(I834*H834,2)</f>
        <v>0</v>
      </c>
      <c r="BL834" s="18" t="s">
        <v>185</v>
      </c>
      <c r="BM834" s="144" t="s">
        <v>5147</v>
      </c>
    </row>
    <row r="835" spans="2:65" s="13" customFormat="1" ht="10.199999999999999">
      <c r="B835" s="157"/>
      <c r="D835" s="151" t="s">
        <v>189</v>
      </c>
      <c r="F835" s="159" t="s">
        <v>5148</v>
      </c>
      <c r="H835" s="160">
        <v>4</v>
      </c>
      <c r="I835" s="161"/>
      <c r="L835" s="157"/>
      <c r="M835" s="162"/>
      <c r="T835" s="163"/>
      <c r="AT835" s="158" t="s">
        <v>189</v>
      </c>
      <c r="AU835" s="158" t="s">
        <v>88</v>
      </c>
      <c r="AV835" s="13" t="s">
        <v>88</v>
      </c>
      <c r="AW835" s="13" t="s">
        <v>4</v>
      </c>
      <c r="AX835" s="13" t="s">
        <v>86</v>
      </c>
      <c r="AY835" s="158" t="s">
        <v>178</v>
      </c>
    </row>
    <row r="836" spans="2:65" s="1" customFormat="1" ht="33" customHeight="1">
      <c r="B836" s="34"/>
      <c r="C836" s="133" t="s">
        <v>815</v>
      </c>
      <c r="D836" s="133" t="s">
        <v>180</v>
      </c>
      <c r="E836" s="134" t="s">
        <v>5149</v>
      </c>
      <c r="F836" s="135" t="s">
        <v>5150</v>
      </c>
      <c r="G836" s="136" t="s">
        <v>219</v>
      </c>
      <c r="H836" s="137">
        <v>2</v>
      </c>
      <c r="I836" s="138"/>
      <c r="J836" s="139">
        <f>ROUND(I836*H836,2)</f>
        <v>0</v>
      </c>
      <c r="K836" s="135" t="s">
        <v>184</v>
      </c>
      <c r="L836" s="34"/>
      <c r="M836" s="140" t="s">
        <v>32</v>
      </c>
      <c r="N836" s="141" t="s">
        <v>50</v>
      </c>
      <c r="P836" s="142">
        <f>O836*H836</f>
        <v>0</v>
      </c>
      <c r="Q836" s="142">
        <v>1.6199999999999999E-3</v>
      </c>
      <c r="R836" s="142">
        <f>Q836*H836</f>
        <v>3.2399999999999998E-3</v>
      </c>
      <c r="S836" s="142">
        <v>0</v>
      </c>
      <c r="T836" s="143">
        <f>S836*H836</f>
        <v>0</v>
      </c>
      <c r="AR836" s="144" t="s">
        <v>185</v>
      </c>
      <c r="AT836" s="144" t="s">
        <v>180</v>
      </c>
      <c r="AU836" s="144" t="s">
        <v>88</v>
      </c>
      <c r="AY836" s="18" t="s">
        <v>178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8" t="s">
        <v>86</v>
      </c>
      <c r="BK836" s="145">
        <f>ROUND(I836*H836,2)</f>
        <v>0</v>
      </c>
      <c r="BL836" s="18" t="s">
        <v>185</v>
      </c>
      <c r="BM836" s="144" t="s">
        <v>5151</v>
      </c>
    </row>
    <row r="837" spans="2:65" s="1" customFormat="1" ht="10.199999999999999">
      <c r="B837" s="34"/>
      <c r="D837" s="146" t="s">
        <v>187</v>
      </c>
      <c r="F837" s="147" t="s">
        <v>5152</v>
      </c>
      <c r="I837" s="148"/>
      <c r="L837" s="34"/>
      <c r="M837" s="149"/>
      <c r="T837" s="55"/>
      <c r="AT837" s="18" t="s">
        <v>187</v>
      </c>
      <c r="AU837" s="18" t="s">
        <v>88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190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88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2" customFormat="1" ht="10.199999999999999">
      <c r="B839" s="150"/>
      <c r="D839" s="151" t="s">
        <v>189</v>
      </c>
      <c r="E839" s="152" t="s">
        <v>32</v>
      </c>
      <c r="F839" s="153" t="s">
        <v>4775</v>
      </c>
      <c r="H839" s="152" t="s">
        <v>32</v>
      </c>
      <c r="I839" s="154"/>
      <c r="L839" s="150"/>
      <c r="M839" s="155"/>
      <c r="T839" s="156"/>
      <c r="AT839" s="152" t="s">
        <v>189</v>
      </c>
      <c r="AU839" s="152" t="s">
        <v>88</v>
      </c>
      <c r="AV839" s="12" t="s">
        <v>86</v>
      </c>
      <c r="AW839" s="12" t="s">
        <v>41</v>
      </c>
      <c r="AX839" s="12" t="s">
        <v>79</v>
      </c>
      <c r="AY839" s="152" t="s">
        <v>178</v>
      </c>
    </row>
    <row r="840" spans="2:65" s="12" customFormat="1" ht="20.399999999999999">
      <c r="B840" s="150"/>
      <c r="D840" s="151" t="s">
        <v>189</v>
      </c>
      <c r="E840" s="152" t="s">
        <v>32</v>
      </c>
      <c r="F840" s="153" t="s">
        <v>4972</v>
      </c>
      <c r="H840" s="152" t="s">
        <v>32</v>
      </c>
      <c r="I840" s="154"/>
      <c r="L840" s="150"/>
      <c r="M840" s="155"/>
      <c r="T840" s="156"/>
      <c r="AT840" s="152" t="s">
        <v>189</v>
      </c>
      <c r="AU840" s="152" t="s">
        <v>88</v>
      </c>
      <c r="AV840" s="12" t="s">
        <v>86</v>
      </c>
      <c r="AW840" s="12" t="s">
        <v>41</v>
      </c>
      <c r="AX840" s="12" t="s">
        <v>79</v>
      </c>
      <c r="AY840" s="152" t="s">
        <v>178</v>
      </c>
    </row>
    <row r="841" spans="2:65" s="13" customFormat="1" ht="10.199999999999999">
      <c r="B841" s="157"/>
      <c r="D841" s="151" t="s">
        <v>189</v>
      </c>
      <c r="E841" s="158" t="s">
        <v>32</v>
      </c>
      <c r="F841" s="159" t="s">
        <v>5079</v>
      </c>
      <c r="H841" s="160">
        <v>2</v>
      </c>
      <c r="I841" s="161"/>
      <c r="L841" s="157"/>
      <c r="M841" s="162"/>
      <c r="T841" s="163"/>
      <c r="AT841" s="158" t="s">
        <v>189</v>
      </c>
      <c r="AU841" s="158" t="s">
        <v>88</v>
      </c>
      <c r="AV841" s="13" t="s">
        <v>88</v>
      </c>
      <c r="AW841" s="13" t="s">
        <v>41</v>
      </c>
      <c r="AX841" s="13" t="s">
        <v>79</v>
      </c>
      <c r="AY841" s="158" t="s">
        <v>178</v>
      </c>
    </row>
    <row r="842" spans="2:65" s="14" customFormat="1" ht="10.199999999999999">
      <c r="B842" s="164"/>
      <c r="D842" s="151" t="s">
        <v>189</v>
      </c>
      <c r="E842" s="165" t="s">
        <v>32</v>
      </c>
      <c r="F842" s="166" t="s">
        <v>192</v>
      </c>
      <c r="H842" s="167">
        <v>2</v>
      </c>
      <c r="I842" s="168"/>
      <c r="L842" s="164"/>
      <c r="M842" s="169"/>
      <c r="T842" s="170"/>
      <c r="AT842" s="165" t="s">
        <v>189</v>
      </c>
      <c r="AU842" s="165" t="s">
        <v>88</v>
      </c>
      <c r="AV842" s="14" t="s">
        <v>185</v>
      </c>
      <c r="AW842" s="14" t="s">
        <v>41</v>
      </c>
      <c r="AX842" s="14" t="s">
        <v>86</v>
      </c>
      <c r="AY842" s="165" t="s">
        <v>178</v>
      </c>
    </row>
    <row r="843" spans="2:65" s="1" customFormat="1" ht="24.15" customHeight="1">
      <c r="B843" s="34"/>
      <c r="C843" s="171" t="s">
        <v>820</v>
      </c>
      <c r="D843" s="171" t="s">
        <v>398</v>
      </c>
      <c r="E843" s="172" t="s">
        <v>5142</v>
      </c>
      <c r="F843" s="173" t="s">
        <v>5143</v>
      </c>
      <c r="G843" s="174" t="s">
        <v>219</v>
      </c>
      <c r="H843" s="175">
        <v>2</v>
      </c>
      <c r="I843" s="176"/>
      <c r="J843" s="177">
        <f>ROUND(I843*H843,2)</f>
        <v>0</v>
      </c>
      <c r="K843" s="173" t="s">
        <v>184</v>
      </c>
      <c r="L843" s="178"/>
      <c r="M843" s="179" t="s">
        <v>32</v>
      </c>
      <c r="N843" s="180" t="s">
        <v>50</v>
      </c>
      <c r="P843" s="142">
        <f>O843*H843</f>
        <v>0</v>
      </c>
      <c r="Q843" s="142">
        <v>1.7999999999999999E-2</v>
      </c>
      <c r="R843" s="142">
        <f>Q843*H843</f>
        <v>3.5999999999999997E-2</v>
      </c>
      <c r="S843" s="142">
        <v>0</v>
      </c>
      <c r="T843" s="143">
        <f>S843*H843</f>
        <v>0</v>
      </c>
      <c r="AR843" s="144" t="s">
        <v>241</v>
      </c>
      <c r="AT843" s="144" t="s">
        <v>398</v>
      </c>
      <c r="AU843" s="144" t="s">
        <v>88</v>
      </c>
      <c r="AY843" s="18" t="s">
        <v>178</v>
      </c>
      <c r="BE843" s="145">
        <f>IF(N843="základní",J843,0)</f>
        <v>0</v>
      </c>
      <c r="BF843" s="145">
        <f>IF(N843="snížená",J843,0)</f>
        <v>0</v>
      </c>
      <c r="BG843" s="145">
        <f>IF(N843="zákl. přenesená",J843,0)</f>
        <v>0</v>
      </c>
      <c r="BH843" s="145">
        <f>IF(N843="sníž. přenesená",J843,0)</f>
        <v>0</v>
      </c>
      <c r="BI843" s="145">
        <f>IF(N843="nulová",J843,0)</f>
        <v>0</v>
      </c>
      <c r="BJ843" s="18" t="s">
        <v>86</v>
      </c>
      <c r="BK843" s="145">
        <f>ROUND(I843*H843,2)</f>
        <v>0</v>
      </c>
      <c r="BL843" s="18" t="s">
        <v>185</v>
      </c>
      <c r="BM843" s="144" t="s">
        <v>5153</v>
      </c>
    </row>
    <row r="844" spans="2:65" s="1" customFormat="1" ht="16.5" customHeight="1">
      <c r="B844" s="34"/>
      <c r="C844" s="171" t="s">
        <v>824</v>
      </c>
      <c r="D844" s="171" t="s">
        <v>398</v>
      </c>
      <c r="E844" s="172" t="s">
        <v>5145</v>
      </c>
      <c r="F844" s="173" t="s">
        <v>5146</v>
      </c>
      <c r="G844" s="174" t="s">
        <v>219</v>
      </c>
      <c r="H844" s="175">
        <v>4</v>
      </c>
      <c r="I844" s="176"/>
      <c r="J844" s="177">
        <f>ROUND(I844*H844,2)</f>
        <v>0</v>
      </c>
      <c r="K844" s="173" t="s">
        <v>184</v>
      </c>
      <c r="L844" s="178"/>
      <c r="M844" s="179" t="s">
        <v>32</v>
      </c>
      <c r="N844" s="180" t="s">
        <v>50</v>
      </c>
      <c r="P844" s="142">
        <f>O844*H844</f>
        <v>0</v>
      </c>
      <c r="Q844" s="142">
        <v>4.0000000000000003E-5</v>
      </c>
      <c r="R844" s="142">
        <f>Q844*H844</f>
        <v>1.6000000000000001E-4</v>
      </c>
      <c r="S844" s="142">
        <v>0</v>
      </c>
      <c r="T844" s="143">
        <f>S844*H844</f>
        <v>0</v>
      </c>
      <c r="AR844" s="144" t="s">
        <v>241</v>
      </c>
      <c r="AT844" s="144" t="s">
        <v>398</v>
      </c>
      <c r="AU844" s="144" t="s">
        <v>88</v>
      </c>
      <c r="AY844" s="18" t="s">
        <v>178</v>
      </c>
      <c r="BE844" s="145">
        <f>IF(N844="základní",J844,0)</f>
        <v>0</v>
      </c>
      <c r="BF844" s="145">
        <f>IF(N844="snížená",J844,0)</f>
        <v>0</v>
      </c>
      <c r="BG844" s="145">
        <f>IF(N844="zákl. přenesená",J844,0)</f>
        <v>0</v>
      </c>
      <c r="BH844" s="145">
        <f>IF(N844="sníž. přenesená",J844,0)</f>
        <v>0</v>
      </c>
      <c r="BI844" s="145">
        <f>IF(N844="nulová",J844,0)</f>
        <v>0</v>
      </c>
      <c r="BJ844" s="18" t="s">
        <v>86</v>
      </c>
      <c r="BK844" s="145">
        <f>ROUND(I844*H844,2)</f>
        <v>0</v>
      </c>
      <c r="BL844" s="18" t="s">
        <v>185</v>
      </c>
      <c r="BM844" s="144" t="s">
        <v>5154</v>
      </c>
    </row>
    <row r="845" spans="2:65" s="13" customFormat="1" ht="10.199999999999999">
      <c r="B845" s="157"/>
      <c r="D845" s="151" t="s">
        <v>189</v>
      </c>
      <c r="F845" s="159" t="s">
        <v>5148</v>
      </c>
      <c r="H845" s="160">
        <v>4</v>
      </c>
      <c r="I845" s="161"/>
      <c r="L845" s="157"/>
      <c r="M845" s="162"/>
      <c r="T845" s="163"/>
      <c r="AT845" s="158" t="s">
        <v>189</v>
      </c>
      <c r="AU845" s="158" t="s">
        <v>88</v>
      </c>
      <c r="AV845" s="13" t="s">
        <v>88</v>
      </c>
      <c r="AW845" s="13" t="s">
        <v>4</v>
      </c>
      <c r="AX845" s="13" t="s">
        <v>86</v>
      </c>
      <c r="AY845" s="158" t="s">
        <v>178</v>
      </c>
    </row>
    <row r="846" spans="2:65" s="1" customFormat="1" ht="37.799999999999997" customHeight="1">
      <c r="B846" s="34"/>
      <c r="C846" s="133" t="s">
        <v>829</v>
      </c>
      <c r="D846" s="133" t="s">
        <v>180</v>
      </c>
      <c r="E846" s="134" t="s">
        <v>5155</v>
      </c>
      <c r="F846" s="135" t="s">
        <v>5156</v>
      </c>
      <c r="G846" s="136" t="s">
        <v>219</v>
      </c>
      <c r="H846" s="137">
        <v>2</v>
      </c>
      <c r="I846" s="138"/>
      <c r="J846" s="139">
        <f>ROUND(I846*H846,2)</f>
        <v>0</v>
      </c>
      <c r="K846" s="135" t="s">
        <v>184</v>
      </c>
      <c r="L846" s="34"/>
      <c r="M846" s="140" t="s">
        <v>32</v>
      </c>
      <c r="N846" s="141" t="s">
        <v>50</v>
      </c>
      <c r="P846" s="142">
        <f>O846*H846</f>
        <v>0</v>
      </c>
      <c r="Q846" s="142">
        <v>1.3600000000000001E-3</v>
      </c>
      <c r="R846" s="142">
        <f>Q846*H846</f>
        <v>2.7200000000000002E-3</v>
      </c>
      <c r="S846" s="142">
        <v>0</v>
      </c>
      <c r="T846" s="143">
        <f>S846*H846</f>
        <v>0</v>
      </c>
      <c r="AR846" s="144" t="s">
        <v>185</v>
      </c>
      <c r="AT846" s="144" t="s">
        <v>180</v>
      </c>
      <c r="AU846" s="144" t="s">
        <v>88</v>
      </c>
      <c r="AY846" s="18" t="s">
        <v>178</v>
      </c>
      <c r="BE846" s="145">
        <f>IF(N846="základní",J846,0)</f>
        <v>0</v>
      </c>
      <c r="BF846" s="145">
        <f>IF(N846="snížená",J846,0)</f>
        <v>0</v>
      </c>
      <c r="BG846" s="145">
        <f>IF(N846="zákl. přenesená",J846,0)</f>
        <v>0</v>
      </c>
      <c r="BH846" s="145">
        <f>IF(N846="sníž. přenesená",J846,0)</f>
        <v>0</v>
      </c>
      <c r="BI846" s="145">
        <f>IF(N846="nulová",J846,0)</f>
        <v>0</v>
      </c>
      <c r="BJ846" s="18" t="s">
        <v>86</v>
      </c>
      <c r="BK846" s="145">
        <f>ROUND(I846*H846,2)</f>
        <v>0</v>
      </c>
      <c r="BL846" s="18" t="s">
        <v>185</v>
      </c>
      <c r="BM846" s="144" t="s">
        <v>5157</v>
      </c>
    </row>
    <row r="847" spans="2:65" s="1" customFormat="1" ht="10.199999999999999">
      <c r="B847" s="34"/>
      <c r="D847" s="146" t="s">
        <v>187</v>
      </c>
      <c r="F847" s="147" t="s">
        <v>5158</v>
      </c>
      <c r="I847" s="148"/>
      <c r="L847" s="34"/>
      <c r="M847" s="149"/>
      <c r="T847" s="55"/>
      <c r="AT847" s="18" t="s">
        <v>187</v>
      </c>
      <c r="AU847" s="18" t="s">
        <v>88</v>
      </c>
    </row>
    <row r="848" spans="2:65" s="12" customFormat="1" ht="10.199999999999999">
      <c r="B848" s="150"/>
      <c r="D848" s="151" t="s">
        <v>189</v>
      </c>
      <c r="E848" s="152" t="s">
        <v>32</v>
      </c>
      <c r="F848" s="153" t="s">
        <v>190</v>
      </c>
      <c r="H848" s="152" t="s">
        <v>32</v>
      </c>
      <c r="I848" s="154"/>
      <c r="L848" s="150"/>
      <c r="M848" s="155"/>
      <c r="T848" s="156"/>
      <c r="AT848" s="152" t="s">
        <v>189</v>
      </c>
      <c r="AU848" s="152" t="s">
        <v>88</v>
      </c>
      <c r="AV848" s="12" t="s">
        <v>86</v>
      </c>
      <c r="AW848" s="12" t="s">
        <v>41</v>
      </c>
      <c r="AX848" s="12" t="s">
        <v>79</v>
      </c>
      <c r="AY848" s="152" t="s">
        <v>178</v>
      </c>
    </row>
    <row r="849" spans="2:65" s="12" customFormat="1" ht="10.199999999999999">
      <c r="B849" s="150"/>
      <c r="D849" s="151" t="s">
        <v>189</v>
      </c>
      <c r="E849" s="152" t="s">
        <v>32</v>
      </c>
      <c r="F849" s="153" t="s">
        <v>4775</v>
      </c>
      <c r="H849" s="152" t="s">
        <v>32</v>
      </c>
      <c r="I849" s="154"/>
      <c r="L849" s="150"/>
      <c r="M849" s="155"/>
      <c r="T849" s="156"/>
      <c r="AT849" s="152" t="s">
        <v>189</v>
      </c>
      <c r="AU849" s="152" t="s">
        <v>88</v>
      </c>
      <c r="AV849" s="12" t="s">
        <v>86</v>
      </c>
      <c r="AW849" s="12" t="s">
        <v>41</v>
      </c>
      <c r="AX849" s="12" t="s">
        <v>79</v>
      </c>
      <c r="AY849" s="152" t="s">
        <v>178</v>
      </c>
    </row>
    <row r="850" spans="2:65" s="12" customFormat="1" ht="30.6">
      <c r="B850" s="150"/>
      <c r="D850" s="151" t="s">
        <v>189</v>
      </c>
      <c r="E850" s="152" t="s">
        <v>32</v>
      </c>
      <c r="F850" s="153" t="s">
        <v>4981</v>
      </c>
      <c r="H850" s="152" t="s">
        <v>32</v>
      </c>
      <c r="I850" s="154"/>
      <c r="L850" s="150"/>
      <c r="M850" s="155"/>
      <c r="T850" s="156"/>
      <c r="AT850" s="152" t="s">
        <v>189</v>
      </c>
      <c r="AU850" s="152" t="s">
        <v>88</v>
      </c>
      <c r="AV850" s="12" t="s">
        <v>86</v>
      </c>
      <c r="AW850" s="12" t="s">
        <v>41</v>
      </c>
      <c r="AX850" s="12" t="s">
        <v>79</v>
      </c>
      <c r="AY850" s="152" t="s">
        <v>178</v>
      </c>
    </row>
    <row r="851" spans="2:65" s="13" customFormat="1" ht="10.199999999999999">
      <c r="B851" s="157"/>
      <c r="D851" s="151" t="s">
        <v>189</v>
      </c>
      <c r="E851" s="158" t="s">
        <v>32</v>
      </c>
      <c r="F851" s="159" t="s">
        <v>5040</v>
      </c>
      <c r="H851" s="160">
        <v>1</v>
      </c>
      <c r="I851" s="161"/>
      <c r="L851" s="157"/>
      <c r="M851" s="162"/>
      <c r="T851" s="163"/>
      <c r="AT851" s="158" t="s">
        <v>189</v>
      </c>
      <c r="AU851" s="158" t="s">
        <v>88</v>
      </c>
      <c r="AV851" s="13" t="s">
        <v>88</v>
      </c>
      <c r="AW851" s="13" t="s">
        <v>41</v>
      </c>
      <c r="AX851" s="13" t="s">
        <v>79</v>
      </c>
      <c r="AY851" s="158" t="s">
        <v>178</v>
      </c>
    </row>
    <row r="852" spans="2:65" s="13" customFormat="1" ht="10.199999999999999">
      <c r="B852" s="157"/>
      <c r="D852" s="151" t="s">
        <v>189</v>
      </c>
      <c r="E852" s="158" t="s">
        <v>32</v>
      </c>
      <c r="F852" s="159" t="s">
        <v>5041</v>
      </c>
      <c r="H852" s="160">
        <v>1</v>
      </c>
      <c r="I852" s="161"/>
      <c r="L852" s="157"/>
      <c r="M852" s="162"/>
      <c r="T852" s="163"/>
      <c r="AT852" s="158" t="s">
        <v>189</v>
      </c>
      <c r="AU852" s="158" t="s">
        <v>88</v>
      </c>
      <c r="AV852" s="13" t="s">
        <v>88</v>
      </c>
      <c r="AW852" s="13" t="s">
        <v>41</v>
      </c>
      <c r="AX852" s="13" t="s">
        <v>79</v>
      </c>
      <c r="AY852" s="158" t="s">
        <v>178</v>
      </c>
    </row>
    <row r="853" spans="2:65" s="14" customFormat="1" ht="10.199999999999999">
      <c r="B853" s="164"/>
      <c r="D853" s="151" t="s">
        <v>189</v>
      </c>
      <c r="E853" s="165" t="s">
        <v>32</v>
      </c>
      <c r="F853" s="166" t="s">
        <v>192</v>
      </c>
      <c r="H853" s="167">
        <v>2</v>
      </c>
      <c r="I853" s="168"/>
      <c r="L853" s="164"/>
      <c r="M853" s="169"/>
      <c r="T853" s="170"/>
      <c r="AT853" s="165" t="s">
        <v>189</v>
      </c>
      <c r="AU853" s="165" t="s">
        <v>88</v>
      </c>
      <c r="AV853" s="14" t="s">
        <v>185</v>
      </c>
      <c r="AW853" s="14" t="s">
        <v>41</v>
      </c>
      <c r="AX853" s="14" t="s">
        <v>86</v>
      </c>
      <c r="AY853" s="165" t="s">
        <v>178</v>
      </c>
    </row>
    <row r="854" spans="2:65" s="1" customFormat="1" ht="24.15" customHeight="1">
      <c r="B854" s="34"/>
      <c r="C854" s="171" t="s">
        <v>833</v>
      </c>
      <c r="D854" s="171" t="s">
        <v>398</v>
      </c>
      <c r="E854" s="172" t="s">
        <v>5159</v>
      </c>
      <c r="F854" s="173" t="s">
        <v>5160</v>
      </c>
      <c r="G854" s="174" t="s">
        <v>219</v>
      </c>
      <c r="H854" s="175">
        <v>2</v>
      </c>
      <c r="I854" s="176"/>
      <c r="J854" s="177">
        <f>ROUND(I854*H854,2)</f>
        <v>0</v>
      </c>
      <c r="K854" s="173" t="s">
        <v>184</v>
      </c>
      <c r="L854" s="178"/>
      <c r="M854" s="179" t="s">
        <v>32</v>
      </c>
      <c r="N854" s="180" t="s">
        <v>50</v>
      </c>
      <c r="P854" s="142">
        <f>O854*H854</f>
        <v>0</v>
      </c>
      <c r="Q854" s="142">
        <v>1.46E-2</v>
      </c>
      <c r="R854" s="142">
        <f>Q854*H854</f>
        <v>2.92E-2</v>
      </c>
      <c r="S854" s="142">
        <v>0</v>
      </c>
      <c r="T854" s="143">
        <f>S854*H854</f>
        <v>0</v>
      </c>
      <c r="AR854" s="144" t="s">
        <v>241</v>
      </c>
      <c r="AT854" s="144" t="s">
        <v>398</v>
      </c>
      <c r="AU854" s="144" t="s">
        <v>88</v>
      </c>
      <c r="AY854" s="18" t="s">
        <v>178</v>
      </c>
      <c r="BE854" s="145">
        <f>IF(N854="základní",J854,0)</f>
        <v>0</v>
      </c>
      <c r="BF854" s="145">
        <f>IF(N854="snížená",J854,0)</f>
        <v>0</v>
      </c>
      <c r="BG854" s="145">
        <f>IF(N854="zákl. přenesená",J854,0)</f>
        <v>0</v>
      </c>
      <c r="BH854" s="145">
        <f>IF(N854="sníž. přenesená",J854,0)</f>
        <v>0</v>
      </c>
      <c r="BI854" s="145">
        <f>IF(N854="nulová",J854,0)</f>
        <v>0</v>
      </c>
      <c r="BJ854" s="18" t="s">
        <v>86</v>
      </c>
      <c r="BK854" s="145">
        <f>ROUND(I854*H854,2)</f>
        <v>0</v>
      </c>
      <c r="BL854" s="18" t="s">
        <v>185</v>
      </c>
      <c r="BM854" s="144" t="s">
        <v>5161</v>
      </c>
    </row>
    <row r="855" spans="2:65" s="1" customFormat="1" ht="37.799999999999997" customHeight="1">
      <c r="B855" s="34"/>
      <c r="C855" s="133" t="s">
        <v>838</v>
      </c>
      <c r="D855" s="133" t="s">
        <v>180</v>
      </c>
      <c r="E855" s="134" t="s">
        <v>5162</v>
      </c>
      <c r="F855" s="135" t="s">
        <v>5163</v>
      </c>
      <c r="G855" s="136" t="s">
        <v>219</v>
      </c>
      <c r="H855" s="137">
        <v>6</v>
      </c>
      <c r="I855" s="138"/>
      <c r="J855" s="139">
        <f>ROUND(I855*H855,2)</f>
        <v>0</v>
      </c>
      <c r="K855" s="135" t="s">
        <v>184</v>
      </c>
      <c r="L855" s="34"/>
      <c r="M855" s="140" t="s">
        <v>32</v>
      </c>
      <c r="N855" s="141" t="s">
        <v>50</v>
      </c>
      <c r="P855" s="142">
        <f>O855*H855</f>
        <v>0</v>
      </c>
      <c r="Q855" s="142">
        <v>1.7600000000000001E-3</v>
      </c>
      <c r="R855" s="142">
        <f>Q855*H855</f>
        <v>1.056E-2</v>
      </c>
      <c r="S855" s="142">
        <v>0</v>
      </c>
      <c r="T855" s="143">
        <f>S855*H855</f>
        <v>0</v>
      </c>
      <c r="AR855" s="144" t="s">
        <v>185</v>
      </c>
      <c r="AT855" s="144" t="s">
        <v>180</v>
      </c>
      <c r="AU855" s="144" t="s">
        <v>88</v>
      </c>
      <c r="AY855" s="18" t="s">
        <v>178</v>
      </c>
      <c r="BE855" s="145">
        <f>IF(N855="základní",J855,0)</f>
        <v>0</v>
      </c>
      <c r="BF855" s="145">
        <f>IF(N855="snížená",J855,0)</f>
        <v>0</v>
      </c>
      <c r="BG855" s="145">
        <f>IF(N855="zákl. přenesená",J855,0)</f>
        <v>0</v>
      </c>
      <c r="BH855" s="145">
        <f>IF(N855="sníž. přenesená",J855,0)</f>
        <v>0</v>
      </c>
      <c r="BI855" s="145">
        <f>IF(N855="nulová",J855,0)</f>
        <v>0</v>
      </c>
      <c r="BJ855" s="18" t="s">
        <v>86</v>
      </c>
      <c r="BK855" s="145">
        <f>ROUND(I855*H855,2)</f>
        <v>0</v>
      </c>
      <c r="BL855" s="18" t="s">
        <v>185</v>
      </c>
      <c r="BM855" s="144" t="s">
        <v>5164</v>
      </c>
    </row>
    <row r="856" spans="2:65" s="1" customFormat="1" ht="10.199999999999999">
      <c r="B856" s="34"/>
      <c r="D856" s="146" t="s">
        <v>187</v>
      </c>
      <c r="F856" s="147" t="s">
        <v>5165</v>
      </c>
      <c r="I856" s="148"/>
      <c r="L856" s="34"/>
      <c r="M856" s="149"/>
      <c r="T856" s="55"/>
      <c r="AT856" s="18" t="s">
        <v>187</v>
      </c>
      <c r="AU856" s="18" t="s">
        <v>88</v>
      </c>
    </row>
    <row r="857" spans="2:65" s="12" customFormat="1" ht="10.199999999999999">
      <c r="B857" s="150"/>
      <c r="D857" s="151" t="s">
        <v>189</v>
      </c>
      <c r="E857" s="152" t="s">
        <v>32</v>
      </c>
      <c r="F857" s="153" t="s">
        <v>190</v>
      </c>
      <c r="H857" s="152" t="s">
        <v>32</v>
      </c>
      <c r="I857" s="154"/>
      <c r="L857" s="150"/>
      <c r="M857" s="155"/>
      <c r="T857" s="156"/>
      <c r="AT857" s="152" t="s">
        <v>189</v>
      </c>
      <c r="AU857" s="152" t="s">
        <v>88</v>
      </c>
      <c r="AV857" s="12" t="s">
        <v>86</v>
      </c>
      <c r="AW857" s="12" t="s">
        <v>41</v>
      </c>
      <c r="AX857" s="12" t="s">
        <v>79</v>
      </c>
      <c r="AY857" s="152" t="s">
        <v>178</v>
      </c>
    </row>
    <row r="858" spans="2:65" s="12" customFormat="1" ht="10.199999999999999">
      <c r="B858" s="150"/>
      <c r="D858" s="151" t="s">
        <v>189</v>
      </c>
      <c r="E858" s="152" t="s">
        <v>32</v>
      </c>
      <c r="F858" s="153" t="s">
        <v>4775</v>
      </c>
      <c r="H858" s="152" t="s">
        <v>32</v>
      </c>
      <c r="I858" s="154"/>
      <c r="L858" s="150"/>
      <c r="M858" s="155"/>
      <c r="T858" s="156"/>
      <c r="AT858" s="152" t="s">
        <v>189</v>
      </c>
      <c r="AU858" s="152" t="s">
        <v>88</v>
      </c>
      <c r="AV858" s="12" t="s">
        <v>86</v>
      </c>
      <c r="AW858" s="12" t="s">
        <v>41</v>
      </c>
      <c r="AX858" s="12" t="s">
        <v>79</v>
      </c>
      <c r="AY858" s="152" t="s">
        <v>178</v>
      </c>
    </row>
    <row r="859" spans="2:65" s="12" customFormat="1" ht="20.399999999999999">
      <c r="B859" s="150"/>
      <c r="D859" s="151" t="s">
        <v>189</v>
      </c>
      <c r="E859" s="152" t="s">
        <v>32</v>
      </c>
      <c r="F859" s="153" t="s">
        <v>4972</v>
      </c>
      <c r="H859" s="152" t="s">
        <v>32</v>
      </c>
      <c r="I859" s="154"/>
      <c r="L859" s="150"/>
      <c r="M859" s="155"/>
      <c r="T859" s="156"/>
      <c r="AT859" s="152" t="s">
        <v>189</v>
      </c>
      <c r="AU859" s="152" t="s">
        <v>88</v>
      </c>
      <c r="AV859" s="12" t="s">
        <v>86</v>
      </c>
      <c r="AW859" s="12" t="s">
        <v>41</v>
      </c>
      <c r="AX859" s="12" t="s">
        <v>79</v>
      </c>
      <c r="AY859" s="152" t="s">
        <v>178</v>
      </c>
    </row>
    <row r="860" spans="2:65" s="13" customFormat="1" ht="10.199999999999999">
      <c r="B860" s="157"/>
      <c r="D860" s="151" t="s">
        <v>189</v>
      </c>
      <c r="E860" s="158" t="s">
        <v>32</v>
      </c>
      <c r="F860" s="159" t="s">
        <v>5079</v>
      </c>
      <c r="H860" s="160">
        <v>2</v>
      </c>
      <c r="I860" s="161"/>
      <c r="L860" s="157"/>
      <c r="M860" s="162"/>
      <c r="T860" s="163"/>
      <c r="AT860" s="158" t="s">
        <v>189</v>
      </c>
      <c r="AU860" s="158" t="s">
        <v>88</v>
      </c>
      <c r="AV860" s="13" t="s">
        <v>88</v>
      </c>
      <c r="AW860" s="13" t="s">
        <v>41</v>
      </c>
      <c r="AX860" s="13" t="s">
        <v>79</v>
      </c>
      <c r="AY860" s="158" t="s">
        <v>178</v>
      </c>
    </row>
    <row r="861" spans="2:65" s="15" customFormat="1" ht="10.199999999999999">
      <c r="B861" s="181"/>
      <c r="D861" s="151" t="s">
        <v>189</v>
      </c>
      <c r="E861" s="182" t="s">
        <v>32</v>
      </c>
      <c r="F861" s="183" t="s">
        <v>4974</v>
      </c>
      <c r="H861" s="184">
        <v>2</v>
      </c>
      <c r="I861" s="185"/>
      <c r="L861" s="181"/>
      <c r="M861" s="186"/>
      <c r="T861" s="187"/>
      <c r="AT861" s="182" t="s">
        <v>189</v>
      </c>
      <c r="AU861" s="182" t="s">
        <v>88</v>
      </c>
      <c r="AV861" s="15" t="s">
        <v>199</v>
      </c>
      <c r="AW861" s="15" t="s">
        <v>41</v>
      </c>
      <c r="AX861" s="15" t="s">
        <v>79</v>
      </c>
      <c r="AY861" s="182" t="s">
        <v>178</v>
      </c>
    </row>
    <row r="862" spans="2:65" s="12" customFormat="1" ht="30.6">
      <c r="B862" s="150"/>
      <c r="D862" s="151" t="s">
        <v>189</v>
      </c>
      <c r="E862" s="152" t="s">
        <v>32</v>
      </c>
      <c r="F862" s="153" t="s">
        <v>4981</v>
      </c>
      <c r="H862" s="152" t="s">
        <v>32</v>
      </c>
      <c r="I862" s="154"/>
      <c r="L862" s="150"/>
      <c r="M862" s="155"/>
      <c r="T862" s="156"/>
      <c r="AT862" s="152" t="s">
        <v>189</v>
      </c>
      <c r="AU862" s="152" t="s">
        <v>88</v>
      </c>
      <c r="AV862" s="12" t="s">
        <v>86</v>
      </c>
      <c r="AW862" s="12" t="s">
        <v>41</v>
      </c>
      <c r="AX862" s="12" t="s">
        <v>79</v>
      </c>
      <c r="AY862" s="152" t="s">
        <v>178</v>
      </c>
    </row>
    <row r="863" spans="2:65" s="13" customFormat="1" ht="10.199999999999999">
      <c r="B863" s="157"/>
      <c r="D863" s="151" t="s">
        <v>189</v>
      </c>
      <c r="E863" s="158" t="s">
        <v>32</v>
      </c>
      <c r="F863" s="159" t="s">
        <v>5137</v>
      </c>
      <c r="H863" s="160">
        <v>2</v>
      </c>
      <c r="I863" s="161"/>
      <c r="L863" s="157"/>
      <c r="M863" s="162"/>
      <c r="T863" s="163"/>
      <c r="AT863" s="158" t="s">
        <v>189</v>
      </c>
      <c r="AU863" s="158" t="s">
        <v>88</v>
      </c>
      <c r="AV863" s="13" t="s">
        <v>88</v>
      </c>
      <c r="AW863" s="13" t="s">
        <v>41</v>
      </c>
      <c r="AX863" s="13" t="s">
        <v>79</v>
      </c>
      <c r="AY863" s="158" t="s">
        <v>178</v>
      </c>
    </row>
    <row r="864" spans="2:65" s="13" customFormat="1" ht="10.199999999999999">
      <c r="B864" s="157"/>
      <c r="D864" s="151" t="s">
        <v>189</v>
      </c>
      <c r="E864" s="158" t="s">
        <v>32</v>
      </c>
      <c r="F864" s="159" t="s">
        <v>5138</v>
      </c>
      <c r="H864" s="160">
        <v>2</v>
      </c>
      <c r="I864" s="161"/>
      <c r="L864" s="157"/>
      <c r="M864" s="162"/>
      <c r="T864" s="163"/>
      <c r="AT864" s="158" t="s">
        <v>189</v>
      </c>
      <c r="AU864" s="158" t="s">
        <v>88</v>
      </c>
      <c r="AV864" s="13" t="s">
        <v>88</v>
      </c>
      <c r="AW864" s="13" t="s">
        <v>41</v>
      </c>
      <c r="AX864" s="13" t="s">
        <v>79</v>
      </c>
      <c r="AY864" s="158" t="s">
        <v>178</v>
      </c>
    </row>
    <row r="865" spans="2:65" s="15" customFormat="1" ht="10.199999999999999">
      <c r="B865" s="181"/>
      <c r="D865" s="151" t="s">
        <v>189</v>
      </c>
      <c r="E865" s="182" t="s">
        <v>32</v>
      </c>
      <c r="F865" s="183" t="s">
        <v>5049</v>
      </c>
      <c r="H865" s="184">
        <v>4</v>
      </c>
      <c r="I865" s="185"/>
      <c r="L865" s="181"/>
      <c r="M865" s="186"/>
      <c r="T865" s="187"/>
      <c r="AT865" s="182" t="s">
        <v>189</v>
      </c>
      <c r="AU865" s="182" t="s">
        <v>88</v>
      </c>
      <c r="AV865" s="15" t="s">
        <v>199</v>
      </c>
      <c r="AW865" s="15" t="s">
        <v>41</v>
      </c>
      <c r="AX865" s="15" t="s">
        <v>79</v>
      </c>
      <c r="AY865" s="182" t="s">
        <v>178</v>
      </c>
    </row>
    <row r="866" spans="2:65" s="14" customFormat="1" ht="10.199999999999999">
      <c r="B866" s="164"/>
      <c r="D866" s="151" t="s">
        <v>189</v>
      </c>
      <c r="E866" s="165" t="s">
        <v>32</v>
      </c>
      <c r="F866" s="166" t="s">
        <v>192</v>
      </c>
      <c r="H866" s="167">
        <v>6</v>
      </c>
      <c r="I866" s="168"/>
      <c r="L866" s="164"/>
      <c r="M866" s="169"/>
      <c r="T866" s="170"/>
      <c r="AT866" s="165" t="s">
        <v>189</v>
      </c>
      <c r="AU866" s="165" t="s">
        <v>88</v>
      </c>
      <c r="AV866" s="14" t="s">
        <v>185</v>
      </c>
      <c r="AW866" s="14" t="s">
        <v>41</v>
      </c>
      <c r="AX866" s="14" t="s">
        <v>86</v>
      </c>
      <c r="AY866" s="165" t="s">
        <v>178</v>
      </c>
    </row>
    <row r="867" spans="2:65" s="1" customFormat="1" ht="24.15" customHeight="1">
      <c r="B867" s="34"/>
      <c r="C867" s="171" t="s">
        <v>842</v>
      </c>
      <c r="D867" s="171" t="s">
        <v>398</v>
      </c>
      <c r="E867" s="172" t="s">
        <v>5166</v>
      </c>
      <c r="F867" s="173" t="s">
        <v>5167</v>
      </c>
      <c r="G867" s="174" t="s">
        <v>219</v>
      </c>
      <c r="H867" s="175">
        <v>6</v>
      </c>
      <c r="I867" s="176"/>
      <c r="J867" s="177">
        <f>ROUND(I867*H867,2)</f>
        <v>0</v>
      </c>
      <c r="K867" s="173" t="s">
        <v>184</v>
      </c>
      <c r="L867" s="178"/>
      <c r="M867" s="179" t="s">
        <v>32</v>
      </c>
      <c r="N867" s="180" t="s">
        <v>50</v>
      </c>
      <c r="P867" s="142">
        <f>O867*H867</f>
        <v>0</v>
      </c>
      <c r="Q867" s="142">
        <v>8.0000000000000002E-3</v>
      </c>
      <c r="R867" s="142">
        <f>Q867*H867</f>
        <v>4.8000000000000001E-2</v>
      </c>
      <c r="S867" s="142">
        <v>0</v>
      </c>
      <c r="T867" s="143">
        <f>S867*H867</f>
        <v>0</v>
      </c>
      <c r="AR867" s="144" t="s">
        <v>241</v>
      </c>
      <c r="AT867" s="144" t="s">
        <v>398</v>
      </c>
      <c r="AU867" s="144" t="s">
        <v>88</v>
      </c>
      <c r="AY867" s="18" t="s">
        <v>178</v>
      </c>
      <c r="BE867" s="145">
        <f>IF(N867="základní",J867,0)</f>
        <v>0</v>
      </c>
      <c r="BF867" s="145">
        <f>IF(N867="snížená",J867,0)</f>
        <v>0</v>
      </c>
      <c r="BG867" s="145">
        <f>IF(N867="zákl. přenesená",J867,0)</f>
        <v>0</v>
      </c>
      <c r="BH867" s="145">
        <f>IF(N867="sníž. přenesená",J867,0)</f>
        <v>0</v>
      </c>
      <c r="BI867" s="145">
        <f>IF(N867="nulová",J867,0)</f>
        <v>0</v>
      </c>
      <c r="BJ867" s="18" t="s">
        <v>86</v>
      </c>
      <c r="BK867" s="145">
        <f>ROUND(I867*H867,2)</f>
        <v>0</v>
      </c>
      <c r="BL867" s="18" t="s">
        <v>185</v>
      </c>
      <c r="BM867" s="144" t="s">
        <v>5168</v>
      </c>
    </row>
    <row r="868" spans="2:65" s="1" customFormat="1" ht="16.5" customHeight="1">
      <c r="B868" s="34"/>
      <c r="C868" s="133" t="s">
        <v>849</v>
      </c>
      <c r="D868" s="133" t="s">
        <v>180</v>
      </c>
      <c r="E868" s="134" t="s">
        <v>4681</v>
      </c>
      <c r="F868" s="135" t="s">
        <v>4682</v>
      </c>
      <c r="G868" s="136" t="s">
        <v>202</v>
      </c>
      <c r="H868" s="137">
        <v>254.5</v>
      </c>
      <c r="I868" s="138"/>
      <c r="J868" s="139">
        <f>ROUND(I868*H868,2)</f>
        <v>0</v>
      </c>
      <c r="K868" s="135" t="s">
        <v>184</v>
      </c>
      <c r="L868" s="34"/>
      <c r="M868" s="140" t="s">
        <v>32</v>
      </c>
      <c r="N868" s="141" t="s">
        <v>50</v>
      </c>
      <c r="P868" s="142">
        <f>O868*H868</f>
        <v>0</v>
      </c>
      <c r="Q868" s="142">
        <v>0</v>
      </c>
      <c r="R868" s="142">
        <f>Q868*H868</f>
        <v>0</v>
      </c>
      <c r="S868" s="142">
        <v>0</v>
      </c>
      <c r="T868" s="143">
        <f>S868*H868</f>
        <v>0</v>
      </c>
      <c r="AR868" s="144" t="s">
        <v>185</v>
      </c>
      <c r="AT868" s="144" t="s">
        <v>180</v>
      </c>
      <c r="AU868" s="144" t="s">
        <v>88</v>
      </c>
      <c r="AY868" s="18" t="s">
        <v>178</v>
      </c>
      <c r="BE868" s="145">
        <f>IF(N868="základní",J868,0)</f>
        <v>0</v>
      </c>
      <c r="BF868" s="145">
        <f>IF(N868="snížená",J868,0)</f>
        <v>0</v>
      </c>
      <c r="BG868" s="145">
        <f>IF(N868="zákl. přenesená",J868,0)</f>
        <v>0</v>
      </c>
      <c r="BH868" s="145">
        <f>IF(N868="sníž. přenesená",J868,0)</f>
        <v>0</v>
      </c>
      <c r="BI868" s="145">
        <f>IF(N868="nulová",J868,0)</f>
        <v>0</v>
      </c>
      <c r="BJ868" s="18" t="s">
        <v>86</v>
      </c>
      <c r="BK868" s="145">
        <f>ROUND(I868*H868,2)</f>
        <v>0</v>
      </c>
      <c r="BL868" s="18" t="s">
        <v>185</v>
      </c>
      <c r="BM868" s="144" t="s">
        <v>5169</v>
      </c>
    </row>
    <row r="869" spans="2:65" s="1" customFormat="1" ht="10.199999999999999">
      <c r="B869" s="34"/>
      <c r="D869" s="146" t="s">
        <v>187</v>
      </c>
      <c r="F869" s="147" t="s">
        <v>4684</v>
      </c>
      <c r="I869" s="148"/>
      <c r="L869" s="34"/>
      <c r="M869" s="149"/>
      <c r="T869" s="55"/>
      <c r="AT869" s="18" t="s">
        <v>187</v>
      </c>
      <c r="AU869" s="18" t="s">
        <v>88</v>
      </c>
    </row>
    <row r="870" spans="2:65" s="12" customFormat="1" ht="10.199999999999999">
      <c r="B870" s="150"/>
      <c r="D870" s="151" t="s">
        <v>189</v>
      </c>
      <c r="E870" s="152" t="s">
        <v>32</v>
      </c>
      <c r="F870" s="153" t="s">
        <v>190</v>
      </c>
      <c r="H870" s="152" t="s">
        <v>32</v>
      </c>
      <c r="I870" s="154"/>
      <c r="L870" s="150"/>
      <c r="M870" s="155"/>
      <c r="T870" s="156"/>
      <c r="AT870" s="152" t="s">
        <v>189</v>
      </c>
      <c r="AU870" s="152" t="s">
        <v>88</v>
      </c>
      <c r="AV870" s="12" t="s">
        <v>86</v>
      </c>
      <c r="AW870" s="12" t="s">
        <v>41</v>
      </c>
      <c r="AX870" s="12" t="s">
        <v>79</v>
      </c>
      <c r="AY870" s="152" t="s">
        <v>178</v>
      </c>
    </row>
    <row r="871" spans="2:65" s="13" customFormat="1" ht="10.199999999999999">
      <c r="B871" s="157"/>
      <c r="D871" s="151" t="s">
        <v>189</v>
      </c>
      <c r="E871" s="158" t="s">
        <v>32</v>
      </c>
      <c r="F871" s="159" t="s">
        <v>5070</v>
      </c>
      <c r="H871" s="160">
        <v>254.5</v>
      </c>
      <c r="I871" s="161"/>
      <c r="L871" s="157"/>
      <c r="M871" s="162"/>
      <c r="T871" s="163"/>
      <c r="AT871" s="158" t="s">
        <v>189</v>
      </c>
      <c r="AU871" s="158" t="s">
        <v>88</v>
      </c>
      <c r="AV871" s="13" t="s">
        <v>88</v>
      </c>
      <c r="AW871" s="13" t="s">
        <v>41</v>
      </c>
      <c r="AX871" s="13" t="s">
        <v>79</v>
      </c>
      <c r="AY871" s="158" t="s">
        <v>178</v>
      </c>
    </row>
    <row r="872" spans="2:65" s="14" customFormat="1" ht="10.199999999999999">
      <c r="B872" s="164"/>
      <c r="D872" s="151" t="s">
        <v>189</v>
      </c>
      <c r="E872" s="165" t="s">
        <v>32</v>
      </c>
      <c r="F872" s="166" t="s">
        <v>192</v>
      </c>
      <c r="H872" s="167">
        <v>254.5</v>
      </c>
      <c r="I872" s="168"/>
      <c r="L872" s="164"/>
      <c r="M872" s="169"/>
      <c r="T872" s="170"/>
      <c r="AT872" s="165" t="s">
        <v>189</v>
      </c>
      <c r="AU872" s="165" t="s">
        <v>88</v>
      </c>
      <c r="AV872" s="14" t="s">
        <v>185</v>
      </c>
      <c r="AW872" s="14" t="s">
        <v>41</v>
      </c>
      <c r="AX872" s="14" t="s">
        <v>86</v>
      </c>
      <c r="AY872" s="165" t="s">
        <v>178</v>
      </c>
    </row>
    <row r="873" spans="2:65" s="1" customFormat="1" ht="21.75" customHeight="1">
      <c r="B873" s="34"/>
      <c r="C873" s="133" t="s">
        <v>857</v>
      </c>
      <c r="D873" s="133" t="s">
        <v>180</v>
      </c>
      <c r="E873" s="134" t="s">
        <v>1701</v>
      </c>
      <c r="F873" s="135" t="s">
        <v>5170</v>
      </c>
      <c r="G873" s="136" t="s">
        <v>202</v>
      </c>
      <c r="H873" s="137">
        <v>254.5</v>
      </c>
      <c r="I873" s="138"/>
      <c r="J873" s="139">
        <f>ROUND(I873*H873,2)</f>
        <v>0</v>
      </c>
      <c r="K873" s="135" t="s">
        <v>376</v>
      </c>
      <c r="L873" s="34"/>
      <c r="M873" s="140" t="s">
        <v>32</v>
      </c>
      <c r="N873" s="141" t="s">
        <v>50</v>
      </c>
      <c r="P873" s="142">
        <f>O873*H873</f>
        <v>0</v>
      </c>
      <c r="Q873" s="142">
        <v>0</v>
      </c>
      <c r="R873" s="142">
        <f>Q873*H873</f>
        <v>0</v>
      </c>
      <c r="S873" s="142">
        <v>0</v>
      </c>
      <c r="T873" s="143">
        <f>S873*H873</f>
        <v>0</v>
      </c>
      <c r="AR873" s="144" t="s">
        <v>185</v>
      </c>
      <c r="AT873" s="144" t="s">
        <v>180</v>
      </c>
      <c r="AU873" s="144" t="s">
        <v>88</v>
      </c>
      <c r="AY873" s="18" t="s">
        <v>178</v>
      </c>
      <c r="BE873" s="145">
        <f>IF(N873="základní",J873,0)</f>
        <v>0</v>
      </c>
      <c r="BF873" s="145">
        <f>IF(N873="snížená",J873,0)</f>
        <v>0</v>
      </c>
      <c r="BG873" s="145">
        <f>IF(N873="zákl. přenesená",J873,0)</f>
        <v>0</v>
      </c>
      <c r="BH873" s="145">
        <f>IF(N873="sníž. přenesená",J873,0)</f>
        <v>0</v>
      </c>
      <c r="BI873" s="145">
        <f>IF(N873="nulová",J873,0)</f>
        <v>0</v>
      </c>
      <c r="BJ873" s="18" t="s">
        <v>86</v>
      </c>
      <c r="BK873" s="145">
        <f>ROUND(I873*H873,2)</f>
        <v>0</v>
      </c>
      <c r="BL873" s="18" t="s">
        <v>185</v>
      </c>
      <c r="BM873" s="144" t="s">
        <v>5171</v>
      </c>
    </row>
    <row r="874" spans="2:65" s="12" customFormat="1" ht="10.199999999999999">
      <c r="B874" s="150"/>
      <c r="D874" s="151" t="s">
        <v>189</v>
      </c>
      <c r="E874" s="152" t="s">
        <v>32</v>
      </c>
      <c r="F874" s="153" t="s">
        <v>190</v>
      </c>
      <c r="H874" s="152" t="s">
        <v>32</v>
      </c>
      <c r="I874" s="154"/>
      <c r="L874" s="150"/>
      <c r="M874" s="155"/>
      <c r="T874" s="156"/>
      <c r="AT874" s="152" t="s">
        <v>189</v>
      </c>
      <c r="AU874" s="152" t="s">
        <v>88</v>
      </c>
      <c r="AV874" s="12" t="s">
        <v>86</v>
      </c>
      <c r="AW874" s="12" t="s">
        <v>41</v>
      </c>
      <c r="AX874" s="12" t="s">
        <v>79</v>
      </c>
      <c r="AY874" s="152" t="s">
        <v>178</v>
      </c>
    </row>
    <row r="875" spans="2:65" s="13" customFormat="1" ht="10.199999999999999">
      <c r="B875" s="157"/>
      <c r="D875" s="151" t="s">
        <v>189</v>
      </c>
      <c r="E875" s="158" t="s">
        <v>32</v>
      </c>
      <c r="F875" s="159" t="s">
        <v>5070</v>
      </c>
      <c r="H875" s="160">
        <v>254.5</v>
      </c>
      <c r="I875" s="161"/>
      <c r="L875" s="157"/>
      <c r="M875" s="162"/>
      <c r="T875" s="163"/>
      <c r="AT875" s="158" t="s">
        <v>189</v>
      </c>
      <c r="AU875" s="158" t="s">
        <v>88</v>
      </c>
      <c r="AV875" s="13" t="s">
        <v>88</v>
      </c>
      <c r="AW875" s="13" t="s">
        <v>41</v>
      </c>
      <c r="AX875" s="13" t="s">
        <v>79</v>
      </c>
      <c r="AY875" s="158" t="s">
        <v>178</v>
      </c>
    </row>
    <row r="876" spans="2:65" s="14" customFormat="1" ht="10.199999999999999">
      <c r="B876" s="164"/>
      <c r="D876" s="151" t="s">
        <v>189</v>
      </c>
      <c r="E876" s="165" t="s">
        <v>32</v>
      </c>
      <c r="F876" s="166" t="s">
        <v>192</v>
      </c>
      <c r="H876" s="167">
        <v>254.5</v>
      </c>
      <c r="I876" s="168"/>
      <c r="L876" s="164"/>
      <c r="M876" s="169"/>
      <c r="T876" s="170"/>
      <c r="AT876" s="165" t="s">
        <v>189</v>
      </c>
      <c r="AU876" s="165" t="s">
        <v>88</v>
      </c>
      <c r="AV876" s="14" t="s">
        <v>185</v>
      </c>
      <c r="AW876" s="14" t="s">
        <v>41</v>
      </c>
      <c r="AX876" s="14" t="s">
        <v>86</v>
      </c>
      <c r="AY876" s="165" t="s">
        <v>178</v>
      </c>
    </row>
    <row r="877" spans="2:65" s="1" customFormat="1" ht="24.15" customHeight="1">
      <c r="B877" s="34"/>
      <c r="C877" s="133" t="s">
        <v>863</v>
      </c>
      <c r="D877" s="133" t="s">
        <v>180</v>
      </c>
      <c r="E877" s="134" t="s">
        <v>4691</v>
      </c>
      <c r="F877" s="135" t="s">
        <v>4692</v>
      </c>
      <c r="G877" s="136" t="s">
        <v>219</v>
      </c>
      <c r="H877" s="137">
        <v>5</v>
      </c>
      <c r="I877" s="138"/>
      <c r="J877" s="139">
        <f>ROUND(I877*H877,2)</f>
        <v>0</v>
      </c>
      <c r="K877" s="135" t="s">
        <v>184</v>
      </c>
      <c r="L877" s="34"/>
      <c r="M877" s="140" t="s">
        <v>32</v>
      </c>
      <c r="N877" s="141" t="s">
        <v>50</v>
      </c>
      <c r="P877" s="142">
        <f>O877*H877</f>
        <v>0</v>
      </c>
      <c r="Q877" s="142">
        <v>0.45937</v>
      </c>
      <c r="R877" s="142">
        <f>Q877*H877</f>
        <v>2.2968500000000001</v>
      </c>
      <c r="S877" s="142">
        <v>0</v>
      </c>
      <c r="T877" s="143">
        <f>S877*H877</f>
        <v>0</v>
      </c>
      <c r="AR877" s="144" t="s">
        <v>185</v>
      </c>
      <c r="AT877" s="144" t="s">
        <v>180</v>
      </c>
      <c r="AU877" s="144" t="s">
        <v>88</v>
      </c>
      <c r="AY877" s="18" t="s">
        <v>178</v>
      </c>
      <c r="BE877" s="145">
        <f>IF(N877="základní",J877,0)</f>
        <v>0</v>
      </c>
      <c r="BF877" s="145">
        <f>IF(N877="snížená",J877,0)</f>
        <v>0</v>
      </c>
      <c r="BG877" s="145">
        <f>IF(N877="zákl. přenesená",J877,0)</f>
        <v>0</v>
      </c>
      <c r="BH877" s="145">
        <f>IF(N877="sníž. přenesená",J877,0)</f>
        <v>0</v>
      </c>
      <c r="BI877" s="145">
        <f>IF(N877="nulová",J877,0)</f>
        <v>0</v>
      </c>
      <c r="BJ877" s="18" t="s">
        <v>86</v>
      </c>
      <c r="BK877" s="145">
        <f>ROUND(I877*H877,2)</f>
        <v>0</v>
      </c>
      <c r="BL877" s="18" t="s">
        <v>185</v>
      </c>
      <c r="BM877" s="144" t="s">
        <v>5172</v>
      </c>
    </row>
    <row r="878" spans="2:65" s="1" customFormat="1" ht="10.199999999999999">
      <c r="B878" s="34"/>
      <c r="D878" s="146" t="s">
        <v>187</v>
      </c>
      <c r="F878" s="147" t="s">
        <v>4694</v>
      </c>
      <c r="I878" s="148"/>
      <c r="L878" s="34"/>
      <c r="M878" s="149"/>
      <c r="T878" s="55"/>
      <c r="AT878" s="18" t="s">
        <v>187</v>
      </c>
      <c r="AU878" s="18" t="s">
        <v>88</v>
      </c>
    </row>
    <row r="879" spans="2:65" s="12" customFormat="1" ht="10.199999999999999">
      <c r="B879" s="150"/>
      <c r="D879" s="151" t="s">
        <v>189</v>
      </c>
      <c r="E879" s="152" t="s">
        <v>32</v>
      </c>
      <c r="F879" s="153" t="s">
        <v>190</v>
      </c>
      <c r="H879" s="152" t="s">
        <v>32</v>
      </c>
      <c r="I879" s="154"/>
      <c r="L879" s="150"/>
      <c r="M879" s="155"/>
      <c r="T879" s="156"/>
      <c r="AT879" s="152" t="s">
        <v>189</v>
      </c>
      <c r="AU879" s="152" t="s">
        <v>88</v>
      </c>
      <c r="AV879" s="12" t="s">
        <v>86</v>
      </c>
      <c r="AW879" s="12" t="s">
        <v>41</v>
      </c>
      <c r="AX879" s="12" t="s">
        <v>79</v>
      </c>
      <c r="AY879" s="152" t="s">
        <v>178</v>
      </c>
    </row>
    <row r="880" spans="2:65" s="12" customFormat="1" ht="10.199999999999999">
      <c r="B880" s="150"/>
      <c r="D880" s="151" t="s">
        <v>189</v>
      </c>
      <c r="E880" s="152" t="s">
        <v>32</v>
      </c>
      <c r="F880" s="153" t="s">
        <v>4774</v>
      </c>
      <c r="H880" s="152" t="s">
        <v>32</v>
      </c>
      <c r="I880" s="154"/>
      <c r="L880" s="150"/>
      <c r="M880" s="155"/>
      <c r="T880" s="156"/>
      <c r="AT880" s="152" t="s">
        <v>189</v>
      </c>
      <c r="AU880" s="152" t="s">
        <v>88</v>
      </c>
      <c r="AV880" s="12" t="s">
        <v>86</v>
      </c>
      <c r="AW880" s="12" t="s">
        <v>41</v>
      </c>
      <c r="AX880" s="12" t="s">
        <v>79</v>
      </c>
      <c r="AY880" s="152" t="s">
        <v>178</v>
      </c>
    </row>
    <row r="881" spans="2:65" s="12" customFormat="1" ht="10.199999999999999">
      <c r="B881" s="150"/>
      <c r="D881" s="151" t="s">
        <v>189</v>
      </c>
      <c r="E881" s="152" t="s">
        <v>32</v>
      </c>
      <c r="F881" s="153" t="s">
        <v>2813</v>
      </c>
      <c r="H881" s="152" t="s">
        <v>32</v>
      </c>
      <c r="I881" s="154"/>
      <c r="L881" s="150"/>
      <c r="M881" s="155"/>
      <c r="T881" s="156"/>
      <c r="AT881" s="152" t="s">
        <v>189</v>
      </c>
      <c r="AU881" s="152" t="s">
        <v>88</v>
      </c>
      <c r="AV881" s="12" t="s">
        <v>86</v>
      </c>
      <c r="AW881" s="12" t="s">
        <v>41</v>
      </c>
      <c r="AX881" s="12" t="s">
        <v>79</v>
      </c>
      <c r="AY881" s="152" t="s">
        <v>178</v>
      </c>
    </row>
    <row r="882" spans="2:65" s="13" customFormat="1" ht="10.199999999999999">
      <c r="B882" s="157"/>
      <c r="D882" s="151" t="s">
        <v>189</v>
      </c>
      <c r="E882" s="158" t="s">
        <v>32</v>
      </c>
      <c r="F882" s="159" t="s">
        <v>5173</v>
      </c>
      <c r="H882" s="160">
        <v>1</v>
      </c>
      <c r="I882" s="161"/>
      <c r="L882" s="157"/>
      <c r="M882" s="162"/>
      <c r="T882" s="163"/>
      <c r="AT882" s="158" t="s">
        <v>189</v>
      </c>
      <c r="AU882" s="158" t="s">
        <v>88</v>
      </c>
      <c r="AV882" s="13" t="s">
        <v>88</v>
      </c>
      <c r="AW882" s="13" t="s">
        <v>41</v>
      </c>
      <c r="AX882" s="13" t="s">
        <v>79</v>
      </c>
      <c r="AY882" s="158" t="s">
        <v>178</v>
      </c>
    </row>
    <row r="883" spans="2:65" s="13" customFormat="1" ht="10.199999999999999">
      <c r="B883" s="157"/>
      <c r="D883" s="151" t="s">
        <v>189</v>
      </c>
      <c r="E883" s="158" t="s">
        <v>32</v>
      </c>
      <c r="F883" s="159" t="s">
        <v>5174</v>
      </c>
      <c r="H883" s="160">
        <v>1</v>
      </c>
      <c r="I883" s="161"/>
      <c r="L883" s="157"/>
      <c r="M883" s="162"/>
      <c r="T883" s="163"/>
      <c r="AT883" s="158" t="s">
        <v>189</v>
      </c>
      <c r="AU883" s="158" t="s">
        <v>88</v>
      </c>
      <c r="AV883" s="13" t="s">
        <v>88</v>
      </c>
      <c r="AW883" s="13" t="s">
        <v>41</v>
      </c>
      <c r="AX883" s="13" t="s">
        <v>79</v>
      </c>
      <c r="AY883" s="158" t="s">
        <v>178</v>
      </c>
    </row>
    <row r="884" spans="2:65" s="13" customFormat="1" ht="10.199999999999999">
      <c r="B884" s="157"/>
      <c r="D884" s="151" t="s">
        <v>189</v>
      </c>
      <c r="E884" s="158" t="s">
        <v>32</v>
      </c>
      <c r="F884" s="159" t="s">
        <v>5175</v>
      </c>
      <c r="H884" s="160">
        <v>1</v>
      </c>
      <c r="I884" s="161"/>
      <c r="L884" s="157"/>
      <c r="M884" s="162"/>
      <c r="T884" s="163"/>
      <c r="AT884" s="158" t="s">
        <v>189</v>
      </c>
      <c r="AU884" s="158" t="s">
        <v>88</v>
      </c>
      <c r="AV884" s="13" t="s">
        <v>88</v>
      </c>
      <c r="AW884" s="13" t="s">
        <v>41</v>
      </c>
      <c r="AX884" s="13" t="s">
        <v>79</v>
      </c>
      <c r="AY884" s="158" t="s">
        <v>178</v>
      </c>
    </row>
    <row r="885" spans="2:65" s="13" customFormat="1" ht="10.199999999999999">
      <c r="B885" s="157"/>
      <c r="D885" s="151" t="s">
        <v>189</v>
      </c>
      <c r="E885" s="158" t="s">
        <v>32</v>
      </c>
      <c r="F885" s="159" t="s">
        <v>5176</v>
      </c>
      <c r="H885" s="160">
        <v>1</v>
      </c>
      <c r="I885" s="161"/>
      <c r="L885" s="157"/>
      <c r="M885" s="162"/>
      <c r="T885" s="163"/>
      <c r="AT885" s="158" t="s">
        <v>189</v>
      </c>
      <c r="AU885" s="158" t="s">
        <v>88</v>
      </c>
      <c r="AV885" s="13" t="s">
        <v>88</v>
      </c>
      <c r="AW885" s="13" t="s">
        <v>41</v>
      </c>
      <c r="AX885" s="13" t="s">
        <v>79</v>
      </c>
      <c r="AY885" s="158" t="s">
        <v>178</v>
      </c>
    </row>
    <row r="886" spans="2:65" s="13" customFormat="1" ht="10.199999999999999">
      <c r="B886" s="157"/>
      <c r="D886" s="151" t="s">
        <v>189</v>
      </c>
      <c r="E886" s="158" t="s">
        <v>32</v>
      </c>
      <c r="F886" s="159" t="s">
        <v>5177</v>
      </c>
      <c r="H886" s="160">
        <v>1</v>
      </c>
      <c r="I886" s="161"/>
      <c r="L886" s="157"/>
      <c r="M886" s="162"/>
      <c r="T886" s="163"/>
      <c r="AT886" s="158" t="s">
        <v>189</v>
      </c>
      <c r="AU886" s="158" t="s">
        <v>88</v>
      </c>
      <c r="AV886" s="13" t="s">
        <v>88</v>
      </c>
      <c r="AW886" s="13" t="s">
        <v>41</v>
      </c>
      <c r="AX886" s="13" t="s">
        <v>79</v>
      </c>
      <c r="AY886" s="158" t="s">
        <v>178</v>
      </c>
    </row>
    <row r="887" spans="2:65" s="14" customFormat="1" ht="10.199999999999999">
      <c r="B887" s="164"/>
      <c r="D887" s="151" t="s">
        <v>189</v>
      </c>
      <c r="E887" s="165" t="s">
        <v>32</v>
      </c>
      <c r="F887" s="166" t="s">
        <v>192</v>
      </c>
      <c r="H887" s="167">
        <v>5</v>
      </c>
      <c r="I887" s="168"/>
      <c r="L887" s="164"/>
      <c r="M887" s="169"/>
      <c r="T887" s="170"/>
      <c r="AT887" s="165" t="s">
        <v>189</v>
      </c>
      <c r="AU887" s="165" t="s">
        <v>88</v>
      </c>
      <c r="AV887" s="14" t="s">
        <v>185</v>
      </c>
      <c r="AW887" s="14" t="s">
        <v>41</v>
      </c>
      <c r="AX887" s="14" t="s">
        <v>86</v>
      </c>
      <c r="AY887" s="165" t="s">
        <v>178</v>
      </c>
    </row>
    <row r="888" spans="2:65" s="1" customFormat="1" ht="44.25" customHeight="1">
      <c r="B888" s="34"/>
      <c r="C888" s="133" t="s">
        <v>872</v>
      </c>
      <c r="D888" s="133" t="s">
        <v>180</v>
      </c>
      <c r="E888" s="134" t="s">
        <v>5178</v>
      </c>
      <c r="F888" s="135" t="s">
        <v>5179</v>
      </c>
      <c r="G888" s="136" t="s">
        <v>277</v>
      </c>
      <c r="H888" s="137">
        <v>0.254</v>
      </c>
      <c r="I888" s="138"/>
      <c r="J888" s="139">
        <f>ROUND(I888*H888,2)</f>
        <v>0</v>
      </c>
      <c r="K888" s="135" t="s">
        <v>184</v>
      </c>
      <c r="L888" s="34"/>
      <c r="M888" s="140" t="s">
        <v>32</v>
      </c>
      <c r="N888" s="141" t="s">
        <v>50</v>
      </c>
      <c r="P888" s="142">
        <f>O888*H888</f>
        <v>0</v>
      </c>
      <c r="Q888" s="142">
        <v>0</v>
      </c>
      <c r="R888" s="142">
        <f>Q888*H888</f>
        <v>0</v>
      </c>
      <c r="S888" s="142">
        <v>0</v>
      </c>
      <c r="T888" s="143">
        <f>S888*H888</f>
        <v>0</v>
      </c>
      <c r="AR888" s="144" t="s">
        <v>185</v>
      </c>
      <c r="AT888" s="144" t="s">
        <v>180</v>
      </c>
      <c r="AU888" s="144" t="s">
        <v>88</v>
      </c>
      <c r="AY888" s="18" t="s">
        <v>178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8" t="s">
        <v>86</v>
      </c>
      <c r="BK888" s="145">
        <f>ROUND(I888*H888,2)</f>
        <v>0</v>
      </c>
      <c r="BL888" s="18" t="s">
        <v>185</v>
      </c>
      <c r="BM888" s="144" t="s">
        <v>5180</v>
      </c>
    </row>
    <row r="889" spans="2:65" s="1" customFormat="1" ht="10.199999999999999">
      <c r="B889" s="34"/>
      <c r="D889" s="146" t="s">
        <v>187</v>
      </c>
      <c r="F889" s="147" t="s">
        <v>5181</v>
      </c>
      <c r="I889" s="148"/>
      <c r="L889" s="34"/>
      <c r="M889" s="149"/>
      <c r="T889" s="55"/>
      <c r="AT889" s="18" t="s">
        <v>187</v>
      </c>
      <c r="AU889" s="18" t="s">
        <v>88</v>
      </c>
    </row>
    <row r="890" spans="2:65" s="12" customFormat="1" ht="10.199999999999999">
      <c r="B890" s="150"/>
      <c r="D890" s="151" t="s">
        <v>189</v>
      </c>
      <c r="E890" s="152" t="s">
        <v>32</v>
      </c>
      <c r="F890" s="153" t="s">
        <v>190</v>
      </c>
      <c r="H890" s="152" t="s">
        <v>32</v>
      </c>
      <c r="I890" s="154"/>
      <c r="L890" s="150"/>
      <c r="M890" s="155"/>
      <c r="T890" s="156"/>
      <c r="AT890" s="152" t="s">
        <v>189</v>
      </c>
      <c r="AU890" s="152" t="s">
        <v>88</v>
      </c>
      <c r="AV890" s="12" t="s">
        <v>86</v>
      </c>
      <c r="AW890" s="12" t="s">
        <v>41</v>
      </c>
      <c r="AX890" s="12" t="s">
        <v>79</v>
      </c>
      <c r="AY890" s="152" t="s">
        <v>178</v>
      </c>
    </row>
    <row r="891" spans="2:65" s="12" customFormat="1" ht="10.199999999999999">
      <c r="B891" s="150"/>
      <c r="D891" s="151" t="s">
        <v>189</v>
      </c>
      <c r="E891" s="152" t="s">
        <v>32</v>
      </c>
      <c r="F891" s="153" t="s">
        <v>4775</v>
      </c>
      <c r="H891" s="152" t="s">
        <v>32</v>
      </c>
      <c r="I891" s="154"/>
      <c r="L891" s="150"/>
      <c r="M891" s="155"/>
      <c r="T891" s="156"/>
      <c r="AT891" s="152" t="s">
        <v>189</v>
      </c>
      <c r="AU891" s="152" t="s">
        <v>88</v>
      </c>
      <c r="AV891" s="12" t="s">
        <v>86</v>
      </c>
      <c r="AW891" s="12" t="s">
        <v>41</v>
      </c>
      <c r="AX891" s="12" t="s">
        <v>79</v>
      </c>
      <c r="AY891" s="152" t="s">
        <v>178</v>
      </c>
    </row>
    <row r="892" spans="2:65" s="12" customFormat="1" ht="20.399999999999999">
      <c r="B892" s="150"/>
      <c r="D892" s="151" t="s">
        <v>189</v>
      </c>
      <c r="E892" s="152" t="s">
        <v>32</v>
      </c>
      <c r="F892" s="153" t="s">
        <v>4972</v>
      </c>
      <c r="H892" s="152" t="s">
        <v>32</v>
      </c>
      <c r="I892" s="154"/>
      <c r="L892" s="150"/>
      <c r="M892" s="155"/>
      <c r="T892" s="156"/>
      <c r="AT892" s="152" t="s">
        <v>189</v>
      </c>
      <c r="AU892" s="152" t="s">
        <v>88</v>
      </c>
      <c r="AV892" s="12" t="s">
        <v>86</v>
      </c>
      <c r="AW892" s="12" t="s">
        <v>41</v>
      </c>
      <c r="AX892" s="12" t="s">
        <v>79</v>
      </c>
      <c r="AY892" s="152" t="s">
        <v>178</v>
      </c>
    </row>
    <row r="893" spans="2:65" s="12" customFormat="1" ht="10.199999999999999">
      <c r="B893" s="150"/>
      <c r="D893" s="151" t="s">
        <v>189</v>
      </c>
      <c r="E893" s="152" t="s">
        <v>32</v>
      </c>
      <c r="F893" s="153" t="s">
        <v>5182</v>
      </c>
      <c r="H893" s="152" t="s">
        <v>32</v>
      </c>
      <c r="I893" s="154"/>
      <c r="L893" s="150"/>
      <c r="M893" s="155"/>
      <c r="T893" s="156"/>
      <c r="AT893" s="152" t="s">
        <v>189</v>
      </c>
      <c r="AU893" s="152" t="s">
        <v>88</v>
      </c>
      <c r="AV893" s="12" t="s">
        <v>86</v>
      </c>
      <c r="AW893" s="12" t="s">
        <v>41</v>
      </c>
      <c r="AX893" s="12" t="s">
        <v>79</v>
      </c>
      <c r="AY893" s="152" t="s">
        <v>178</v>
      </c>
    </row>
    <row r="894" spans="2:65" s="12" customFormat="1" ht="10.199999999999999">
      <c r="B894" s="150"/>
      <c r="D894" s="151" t="s">
        <v>189</v>
      </c>
      <c r="E894" s="152" t="s">
        <v>32</v>
      </c>
      <c r="F894" s="153" t="s">
        <v>5183</v>
      </c>
      <c r="H894" s="152" t="s">
        <v>32</v>
      </c>
      <c r="I894" s="154"/>
      <c r="L894" s="150"/>
      <c r="M894" s="155"/>
      <c r="T894" s="156"/>
      <c r="AT894" s="152" t="s">
        <v>189</v>
      </c>
      <c r="AU894" s="152" t="s">
        <v>88</v>
      </c>
      <c r="AV894" s="12" t="s">
        <v>86</v>
      </c>
      <c r="AW894" s="12" t="s">
        <v>41</v>
      </c>
      <c r="AX894" s="12" t="s">
        <v>79</v>
      </c>
      <c r="AY894" s="152" t="s">
        <v>178</v>
      </c>
    </row>
    <row r="895" spans="2:65" s="13" customFormat="1" ht="10.199999999999999">
      <c r="B895" s="157"/>
      <c r="D895" s="151" t="s">
        <v>189</v>
      </c>
      <c r="E895" s="158" t="s">
        <v>32</v>
      </c>
      <c r="F895" s="159" t="s">
        <v>5184</v>
      </c>
      <c r="H895" s="160">
        <v>0.254</v>
      </c>
      <c r="I895" s="161"/>
      <c r="L895" s="157"/>
      <c r="M895" s="162"/>
      <c r="T895" s="163"/>
      <c r="AT895" s="158" t="s">
        <v>189</v>
      </c>
      <c r="AU895" s="158" t="s">
        <v>88</v>
      </c>
      <c r="AV895" s="13" t="s">
        <v>88</v>
      </c>
      <c r="AW895" s="13" t="s">
        <v>41</v>
      </c>
      <c r="AX895" s="13" t="s">
        <v>79</v>
      </c>
      <c r="AY895" s="158" t="s">
        <v>178</v>
      </c>
    </row>
    <row r="896" spans="2:65" s="14" customFormat="1" ht="10.199999999999999">
      <c r="B896" s="164"/>
      <c r="D896" s="151" t="s">
        <v>189</v>
      </c>
      <c r="E896" s="165" t="s">
        <v>32</v>
      </c>
      <c r="F896" s="166" t="s">
        <v>192</v>
      </c>
      <c r="H896" s="167">
        <v>0.254</v>
      </c>
      <c r="I896" s="168"/>
      <c r="L896" s="164"/>
      <c r="M896" s="169"/>
      <c r="T896" s="170"/>
      <c r="AT896" s="165" t="s">
        <v>189</v>
      </c>
      <c r="AU896" s="165" t="s">
        <v>88</v>
      </c>
      <c r="AV896" s="14" t="s">
        <v>185</v>
      </c>
      <c r="AW896" s="14" t="s">
        <v>41</v>
      </c>
      <c r="AX896" s="14" t="s">
        <v>86</v>
      </c>
      <c r="AY896" s="165" t="s">
        <v>178</v>
      </c>
    </row>
    <row r="897" spans="2:65" s="1" customFormat="1" ht="24.15" customHeight="1">
      <c r="B897" s="34"/>
      <c r="C897" s="133" t="s">
        <v>877</v>
      </c>
      <c r="D897" s="133" t="s">
        <v>180</v>
      </c>
      <c r="E897" s="134" t="s">
        <v>776</v>
      </c>
      <c r="F897" s="135" t="s">
        <v>777</v>
      </c>
      <c r="G897" s="136" t="s">
        <v>219</v>
      </c>
      <c r="H897" s="137">
        <v>1</v>
      </c>
      <c r="I897" s="138"/>
      <c r="J897" s="139">
        <f>ROUND(I897*H897,2)</f>
        <v>0</v>
      </c>
      <c r="K897" s="135" t="s">
        <v>184</v>
      </c>
      <c r="L897" s="34"/>
      <c r="M897" s="140" t="s">
        <v>32</v>
      </c>
      <c r="N897" s="141" t="s">
        <v>50</v>
      </c>
      <c r="P897" s="142">
        <f>O897*H897</f>
        <v>0</v>
      </c>
      <c r="Q897" s="142">
        <v>0.54568000000000005</v>
      </c>
      <c r="R897" s="142">
        <f>Q897*H897</f>
        <v>0.54568000000000005</v>
      </c>
      <c r="S897" s="142">
        <v>0</v>
      </c>
      <c r="T897" s="143">
        <f>S897*H897</f>
        <v>0</v>
      </c>
      <c r="AR897" s="144" t="s">
        <v>185</v>
      </c>
      <c r="AT897" s="144" t="s">
        <v>180</v>
      </c>
      <c r="AU897" s="144" t="s">
        <v>88</v>
      </c>
      <c r="AY897" s="18" t="s">
        <v>178</v>
      </c>
      <c r="BE897" s="145">
        <f>IF(N897="základní",J897,0)</f>
        <v>0</v>
      </c>
      <c r="BF897" s="145">
        <f>IF(N897="snížená",J897,0)</f>
        <v>0</v>
      </c>
      <c r="BG897" s="145">
        <f>IF(N897="zákl. přenesená",J897,0)</f>
        <v>0</v>
      </c>
      <c r="BH897" s="145">
        <f>IF(N897="sníž. přenesená",J897,0)</f>
        <v>0</v>
      </c>
      <c r="BI897" s="145">
        <f>IF(N897="nulová",J897,0)</f>
        <v>0</v>
      </c>
      <c r="BJ897" s="18" t="s">
        <v>86</v>
      </c>
      <c r="BK897" s="145">
        <f>ROUND(I897*H897,2)</f>
        <v>0</v>
      </c>
      <c r="BL897" s="18" t="s">
        <v>185</v>
      </c>
      <c r="BM897" s="144" t="s">
        <v>5185</v>
      </c>
    </row>
    <row r="898" spans="2:65" s="1" customFormat="1" ht="10.199999999999999">
      <c r="B898" s="34"/>
      <c r="D898" s="146" t="s">
        <v>187</v>
      </c>
      <c r="F898" s="147" t="s">
        <v>779</v>
      </c>
      <c r="I898" s="148"/>
      <c r="L898" s="34"/>
      <c r="M898" s="149"/>
      <c r="T898" s="55"/>
      <c r="AT898" s="18" t="s">
        <v>187</v>
      </c>
      <c r="AU898" s="18" t="s">
        <v>88</v>
      </c>
    </row>
    <row r="899" spans="2:65" s="12" customFormat="1" ht="10.199999999999999">
      <c r="B899" s="150"/>
      <c r="D899" s="151" t="s">
        <v>189</v>
      </c>
      <c r="E899" s="152" t="s">
        <v>32</v>
      </c>
      <c r="F899" s="153" t="s">
        <v>190</v>
      </c>
      <c r="H899" s="152" t="s">
        <v>32</v>
      </c>
      <c r="I899" s="154"/>
      <c r="L899" s="150"/>
      <c r="M899" s="155"/>
      <c r="T899" s="156"/>
      <c r="AT899" s="152" t="s">
        <v>189</v>
      </c>
      <c r="AU899" s="152" t="s">
        <v>88</v>
      </c>
      <c r="AV899" s="12" t="s">
        <v>86</v>
      </c>
      <c r="AW899" s="12" t="s">
        <v>41</v>
      </c>
      <c r="AX899" s="12" t="s">
        <v>79</v>
      </c>
      <c r="AY899" s="152" t="s">
        <v>178</v>
      </c>
    </row>
    <row r="900" spans="2:65" s="12" customFormat="1" ht="10.199999999999999">
      <c r="B900" s="150"/>
      <c r="D900" s="151" t="s">
        <v>189</v>
      </c>
      <c r="E900" s="152" t="s">
        <v>32</v>
      </c>
      <c r="F900" s="153" t="s">
        <v>4775</v>
      </c>
      <c r="H900" s="152" t="s">
        <v>32</v>
      </c>
      <c r="I900" s="154"/>
      <c r="L900" s="150"/>
      <c r="M900" s="155"/>
      <c r="T900" s="156"/>
      <c r="AT900" s="152" t="s">
        <v>189</v>
      </c>
      <c r="AU900" s="152" t="s">
        <v>88</v>
      </c>
      <c r="AV900" s="12" t="s">
        <v>86</v>
      </c>
      <c r="AW900" s="12" t="s">
        <v>41</v>
      </c>
      <c r="AX900" s="12" t="s">
        <v>79</v>
      </c>
      <c r="AY900" s="152" t="s">
        <v>178</v>
      </c>
    </row>
    <row r="901" spans="2:65" s="12" customFormat="1" ht="20.399999999999999">
      <c r="B901" s="150"/>
      <c r="D901" s="151" t="s">
        <v>189</v>
      </c>
      <c r="E901" s="152" t="s">
        <v>32</v>
      </c>
      <c r="F901" s="153" t="s">
        <v>4972</v>
      </c>
      <c r="H901" s="152" t="s">
        <v>32</v>
      </c>
      <c r="I901" s="154"/>
      <c r="L901" s="150"/>
      <c r="M901" s="155"/>
      <c r="T901" s="156"/>
      <c r="AT901" s="152" t="s">
        <v>189</v>
      </c>
      <c r="AU901" s="152" t="s">
        <v>88</v>
      </c>
      <c r="AV901" s="12" t="s">
        <v>86</v>
      </c>
      <c r="AW901" s="12" t="s">
        <v>41</v>
      </c>
      <c r="AX901" s="12" t="s">
        <v>79</v>
      </c>
      <c r="AY901" s="152" t="s">
        <v>178</v>
      </c>
    </row>
    <row r="902" spans="2:65" s="13" customFormat="1" ht="10.199999999999999">
      <c r="B902" s="157"/>
      <c r="D902" s="151" t="s">
        <v>189</v>
      </c>
      <c r="E902" s="158" t="s">
        <v>32</v>
      </c>
      <c r="F902" s="159" t="s">
        <v>4978</v>
      </c>
      <c r="H902" s="160">
        <v>1</v>
      </c>
      <c r="I902" s="161"/>
      <c r="L902" s="157"/>
      <c r="M902" s="162"/>
      <c r="T902" s="163"/>
      <c r="AT902" s="158" t="s">
        <v>189</v>
      </c>
      <c r="AU902" s="158" t="s">
        <v>88</v>
      </c>
      <c r="AV902" s="13" t="s">
        <v>88</v>
      </c>
      <c r="AW902" s="13" t="s">
        <v>41</v>
      </c>
      <c r="AX902" s="13" t="s">
        <v>79</v>
      </c>
      <c r="AY902" s="158" t="s">
        <v>178</v>
      </c>
    </row>
    <row r="903" spans="2:65" s="14" customFormat="1" ht="10.199999999999999">
      <c r="B903" s="164"/>
      <c r="D903" s="151" t="s">
        <v>189</v>
      </c>
      <c r="E903" s="165" t="s">
        <v>32</v>
      </c>
      <c r="F903" s="166" t="s">
        <v>192</v>
      </c>
      <c r="H903" s="167">
        <v>1</v>
      </c>
      <c r="I903" s="168"/>
      <c r="L903" s="164"/>
      <c r="M903" s="169"/>
      <c r="T903" s="170"/>
      <c r="AT903" s="165" t="s">
        <v>189</v>
      </c>
      <c r="AU903" s="165" t="s">
        <v>88</v>
      </c>
      <c r="AV903" s="14" t="s">
        <v>185</v>
      </c>
      <c r="AW903" s="14" t="s">
        <v>41</v>
      </c>
      <c r="AX903" s="14" t="s">
        <v>86</v>
      </c>
      <c r="AY903" s="165" t="s">
        <v>178</v>
      </c>
    </row>
    <row r="904" spans="2:65" s="1" customFormat="1" ht="33" customHeight="1">
      <c r="B904" s="34"/>
      <c r="C904" s="171" t="s">
        <v>885</v>
      </c>
      <c r="D904" s="171" t="s">
        <v>398</v>
      </c>
      <c r="E904" s="172" t="s">
        <v>781</v>
      </c>
      <c r="F904" s="173" t="s">
        <v>782</v>
      </c>
      <c r="G904" s="174" t="s">
        <v>219</v>
      </c>
      <c r="H904" s="175">
        <v>1.02</v>
      </c>
      <c r="I904" s="176"/>
      <c r="J904" s="177">
        <f>ROUND(I904*H904,2)</f>
        <v>0</v>
      </c>
      <c r="K904" s="173" t="s">
        <v>184</v>
      </c>
      <c r="L904" s="178"/>
      <c r="M904" s="179" t="s">
        <v>32</v>
      </c>
      <c r="N904" s="180" t="s">
        <v>50</v>
      </c>
      <c r="P904" s="142">
        <f>O904*H904</f>
        <v>0</v>
      </c>
      <c r="Q904" s="142">
        <v>3.51</v>
      </c>
      <c r="R904" s="142">
        <f>Q904*H904</f>
        <v>3.5802</v>
      </c>
      <c r="S904" s="142">
        <v>0</v>
      </c>
      <c r="T904" s="143">
        <f>S904*H904</f>
        <v>0</v>
      </c>
      <c r="AR904" s="144" t="s">
        <v>241</v>
      </c>
      <c r="AT904" s="144" t="s">
        <v>398</v>
      </c>
      <c r="AU904" s="144" t="s">
        <v>88</v>
      </c>
      <c r="AY904" s="18" t="s">
        <v>178</v>
      </c>
      <c r="BE904" s="145">
        <f>IF(N904="základní",J904,0)</f>
        <v>0</v>
      </c>
      <c r="BF904" s="145">
        <f>IF(N904="snížená",J904,0)</f>
        <v>0</v>
      </c>
      <c r="BG904" s="145">
        <f>IF(N904="zákl. přenesená",J904,0)</f>
        <v>0</v>
      </c>
      <c r="BH904" s="145">
        <f>IF(N904="sníž. přenesená",J904,0)</f>
        <v>0</v>
      </c>
      <c r="BI904" s="145">
        <f>IF(N904="nulová",J904,0)</f>
        <v>0</v>
      </c>
      <c r="BJ904" s="18" t="s">
        <v>86</v>
      </c>
      <c r="BK904" s="145">
        <f>ROUND(I904*H904,2)</f>
        <v>0</v>
      </c>
      <c r="BL904" s="18" t="s">
        <v>185</v>
      </c>
      <c r="BM904" s="144" t="s">
        <v>5186</v>
      </c>
    </row>
    <row r="905" spans="2:65" s="13" customFormat="1" ht="10.199999999999999">
      <c r="B905" s="157"/>
      <c r="D905" s="151" t="s">
        <v>189</v>
      </c>
      <c r="F905" s="159" t="s">
        <v>784</v>
      </c>
      <c r="H905" s="160">
        <v>1.02</v>
      </c>
      <c r="I905" s="161"/>
      <c r="L905" s="157"/>
      <c r="M905" s="162"/>
      <c r="T905" s="163"/>
      <c r="AT905" s="158" t="s">
        <v>189</v>
      </c>
      <c r="AU905" s="158" t="s">
        <v>88</v>
      </c>
      <c r="AV905" s="13" t="s">
        <v>88</v>
      </c>
      <c r="AW905" s="13" t="s">
        <v>4</v>
      </c>
      <c r="AX905" s="13" t="s">
        <v>86</v>
      </c>
      <c r="AY905" s="158" t="s">
        <v>178</v>
      </c>
    </row>
    <row r="906" spans="2:65" s="1" customFormat="1" ht="24.15" customHeight="1">
      <c r="B906" s="34"/>
      <c r="C906" s="171" t="s">
        <v>892</v>
      </c>
      <c r="D906" s="171" t="s">
        <v>398</v>
      </c>
      <c r="E906" s="172" t="s">
        <v>786</v>
      </c>
      <c r="F906" s="173" t="s">
        <v>787</v>
      </c>
      <c r="G906" s="174" t="s">
        <v>219</v>
      </c>
      <c r="H906" s="175">
        <v>1</v>
      </c>
      <c r="I906" s="176"/>
      <c r="J906" s="177">
        <f>ROUND(I906*H906,2)</f>
        <v>0</v>
      </c>
      <c r="K906" s="173" t="s">
        <v>184</v>
      </c>
      <c r="L906" s="178"/>
      <c r="M906" s="179" t="s">
        <v>32</v>
      </c>
      <c r="N906" s="180" t="s">
        <v>50</v>
      </c>
      <c r="P906" s="142">
        <f>O906*H906</f>
        <v>0</v>
      </c>
      <c r="Q906" s="142">
        <v>3.0000000000000001E-3</v>
      </c>
      <c r="R906" s="142">
        <f>Q906*H906</f>
        <v>3.0000000000000001E-3</v>
      </c>
      <c r="S906" s="142">
        <v>0</v>
      </c>
      <c r="T906" s="143">
        <f>S906*H906</f>
        <v>0</v>
      </c>
      <c r="AR906" s="144" t="s">
        <v>241</v>
      </c>
      <c r="AT906" s="144" t="s">
        <v>398</v>
      </c>
      <c r="AU906" s="144" t="s">
        <v>88</v>
      </c>
      <c r="AY906" s="18" t="s">
        <v>178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8" t="s">
        <v>86</v>
      </c>
      <c r="BK906" s="145">
        <f>ROUND(I906*H906,2)</f>
        <v>0</v>
      </c>
      <c r="BL906" s="18" t="s">
        <v>185</v>
      </c>
      <c r="BM906" s="144" t="s">
        <v>5187</v>
      </c>
    </row>
    <row r="907" spans="2:65" s="1" customFormat="1" ht="24.15" customHeight="1">
      <c r="B907" s="34"/>
      <c r="C907" s="133" t="s">
        <v>900</v>
      </c>
      <c r="D907" s="133" t="s">
        <v>180</v>
      </c>
      <c r="E907" s="134" t="s">
        <v>790</v>
      </c>
      <c r="F907" s="135" t="s">
        <v>791</v>
      </c>
      <c r="G907" s="136" t="s">
        <v>219</v>
      </c>
      <c r="H907" s="137">
        <v>1</v>
      </c>
      <c r="I907" s="138"/>
      <c r="J907" s="139">
        <f>ROUND(I907*H907,2)</f>
        <v>0</v>
      </c>
      <c r="K907" s="135" t="s">
        <v>184</v>
      </c>
      <c r="L907" s="34"/>
      <c r="M907" s="140" t="s">
        <v>32</v>
      </c>
      <c r="N907" s="141" t="s">
        <v>50</v>
      </c>
      <c r="P907" s="142">
        <f>O907*H907</f>
        <v>0</v>
      </c>
      <c r="Q907" s="142">
        <v>9.8899999999999995E-3</v>
      </c>
      <c r="R907" s="142">
        <f>Q907*H907</f>
        <v>9.8899999999999995E-3</v>
      </c>
      <c r="S907" s="142">
        <v>0</v>
      </c>
      <c r="T907" s="143">
        <f>S907*H907</f>
        <v>0</v>
      </c>
      <c r="AR907" s="144" t="s">
        <v>185</v>
      </c>
      <c r="AT907" s="144" t="s">
        <v>180</v>
      </c>
      <c r="AU907" s="144" t="s">
        <v>88</v>
      </c>
      <c r="AY907" s="18" t="s">
        <v>178</v>
      </c>
      <c r="BE907" s="145">
        <f>IF(N907="základní",J907,0)</f>
        <v>0</v>
      </c>
      <c r="BF907" s="145">
        <f>IF(N907="snížená",J907,0)</f>
        <v>0</v>
      </c>
      <c r="BG907" s="145">
        <f>IF(N907="zákl. přenesená",J907,0)</f>
        <v>0</v>
      </c>
      <c r="BH907" s="145">
        <f>IF(N907="sníž. přenesená",J907,0)</f>
        <v>0</v>
      </c>
      <c r="BI907" s="145">
        <f>IF(N907="nulová",J907,0)</f>
        <v>0</v>
      </c>
      <c r="BJ907" s="18" t="s">
        <v>86</v>
      </c>
      <c r="BK907" s="145">
        <f>ROUND(I907*H907,2)</f>
        <v>0</v>
      </c>
      <c r="BL907" s="18" t="s">
        <v>185</v>
      </c>
      <c r="BM907" s="144" t="s">
        <v>5188</v>
      </c>
    </row>
    <row r="908" spans="2:65" s="1" customFormat="1" ht="10.199999999999999">
      <c r="B908" s="34"/>
      <c r="D908" s="146" t="s">
        <v>187</v>
      </c>
      <c r="F908" s="147" t="s">
        <v>793</v>
      </c>
      <c r="I908" s="148"/>
      <c r="L908" s="34"/>
      <c r="M908" s="149"/>
      <c r="T908" s="55"/>
      <c r="AT908" s="18" t="s">
        <v>187</v>
      </c>
      <c r="AU908" s="18" t="s">
        <v>88</v>
      </c>
    </row>
    <row r="909" spans="2:65" s="12" customFormat="1" ht="10.199999999999999">
      <c r="B909" s="150"/>
      <c r="D909" s="151" t="s">
        <v>189</v>
      </c>
      <c r="E909" s="152" t="s">
        <v>32</v>
      </c>
      <c r="F909" s="153" t="s">
        <v>190</v>
      </c>
      <c r="H909" s="152" t="s">
        <v>32</v>
      </c>
      <c r="I909" s="154"/>
      <c r="L909" s="150"/>
      <c r="M909" s="155"/>
      <c r="T909" s="156"/>
      <c r="AT909" s="152" t="s">
        <v>189</v>
      </c>
      <c r="AU909" s="152" t="s">
        <v>88</v>
      </c>
      <c r="AV909" s="12" t="s">
        <v>86</v>
      </c>
      <c r="AW909" s="12" t="s">
        <v>41</v>
      </c>
      <c r="AX909" s="12" t="s">
        <v>79</v>
      </c>
      <c r="AY909" s="152" t="s">
        <v>178</v>
      </c>
    </row>
    <row r="910" spans="2:65" s="12" customFormat="1" ht="10.199999999999999">
      <c r="B910" s="150"/>
      <c r="D910" s="151" t="s">
        <v>189</v>
      </c>
      <c r="E910" s="152" t="s">
        <v>32</v>
      </c>
      <c r="F910" s="153" t="s">
        <v>4775</v>
      </c>
      <c r="H910" s="152" t="s">
        <v>32</v>
      </c>
      <c r="I910" s="154"/>
      <c r="L910" s="150"/>
      <c r="M910" s="155"/>
      <c r="T910" s="156"/>
      <c r="AT910" s="152" t="s">
        <v>189</v>
      </c>
      <c r="AU910" s="152" t="s">
        <v>88</v>
      </c>
      <c r="AV910" s="12" t="s">
        <v>86</v>
      </c>
      <c r="AW910" s="12" t="s">
        <v>41</v>
      </c>
      <c r="AX910" s="12" t="s">
        <v>79</v>
      </c>
      <c r="AY910" s="152" t="s">
        <v>178</v>
      </c>
    </row>
    <row r="911" spans="2:65" s="12" customFormat="1" ht="20.399999999999999">
      <c r="B911" s="150"/>
      <c r="D911" s="151" t="s">
        <v>189</v>
      </c>
      <c r="E911" s="152" t="s">
        <v>32</v>
      </c>
      <c r="F911" s="153" t="s">
        <v>4972</v>
      </c>
      <c r="H911" s="152" t="s">
        <v>32</v>
      </c>
      <c r="I911" s="154"/>
      <c r="L911" s="150"/>
      <c r="M911" s="155"/>
      <c r="T911" s="156"/>
      <c r="AT911" s="152" t="s">
        <v>189</v>
      </c>
      <c r="AU911" s="152" t="s">
        <v>88</v>
      </c>
      <c r="AV911" s="12" t="s">
        <v>86</v>
      </c>
      <c r="AW911" s="12" t="s">
        <v>41</v>
      </c>
      <c r="AX911" s="12" t="s">
        <v>79</v>
      </c>
      <c r="AY911" s="152" t="s">
        <v>178</v>
      </c>
    </row>
    <row r="912" spans="2:65" s="13" customFormat="1" ht="10.199999999999999">
      <c r="B912" s="157"/>
      <c r="D912" s="151" t="s">
        <v>189</v>
      </c>
      <c r="E912" s="158" t="s">
        <v>32</v>
      </c>
      <c r="F912" s="159" t="s">
        <v>4978</v>
      </c>
      <c r="H912" s="160">
        <v>1</v>
      </c>
      <c r="I912" s="161"/>
      <c r="L912" s="157"/>
      <c r="M912" s="162"/>
      <c r="T912" s="163"/>
      <c r="AT912" s="158" t="s">
        <v>189</v>
      </c>
      <c r="AU912" s="158" t="s">
        <v>88</v>
      </c>
      <c r="AV912" s="13" t="s">
        <v>88</v>
      </c>
      <c r="AW912" s="13" t="s">
        <v>41</v>
      </c>
      <c r="AX912" s="13" t="s">
        <v>79</v>
      </c>
      <c r="AY912" s="158" t="s">
        <v>178</v>
      </c>
    </row>
    <row r="913" spans="2:65" s="14" customFormat="1" ht="10.199999999999999">
      <c r="B913" s="164"/>
      <c r="D913" s="151" t="s">
        <v>189</v>
      </c>
      <c r="E913" s="165" t="s">
        <v>32</v>
      </c>
      <c r="F913" s="166" t="s">
        <v>192</v>
      </c>
      <c r="H913" s="167">
        <v>1</v>
      </c>
      <c r="I913" s="168"/>
      <c r="L913" s="164"/>
      <c r="M913" s="169"/>
      <c r="T913" s="170"/>
      <c r="AT913" s="165" t="s">
        <v>189</v>
      </c>
      <c r="AU913" s="165" t="s">
        <v>88</v>
      </c>
      <c r="AV913" s="14" t="s">
        <v>185</v>
      </c>
      <c r="AW913" s="14" t="s">
        <v>41</v>
      </c>
      <c r="AX913" s="14" t="s">
        <v>86</v>
      </c>
      <c r="AY913" s="165" t="s">
        <v>178</v>
      </c>
    </row>
    <row r="914" spans="2:65" s="1" customFormat="1" ht="16.5" customHeight="1">
      <c r="B914" s="34"/>
      <c r="C914" s="171" t="s">
        <v>905</v>
      </c>
      <c r="D914" s="171" t="s">
        <v>398</v>
      </c>
      <c r="E914" s="172" t="s">
        <v>796</v>
      </c>
      <c r="F914" s="173" t="s">
        <v>797</v>
      </c>
      <c r="G914" s="174" t="s">
        <v>219</v>
      </c>
      <c r="H914" s="175">
        <v>1.02</v>
      </c>
      <c r="I914" s="176"/>
      <c r="J914" s="177">
        <f>ROUND(I914*H914,2)</f>
        <v>0</v>
      </c>
      <c r="K914" s="173" t="s">
        <v>184</v>
      </c>
      <c r="L914" s="178"/>
      <c r="M914" s="179" t="s">
        <v>32</v>
      </c>
      <c r="N914" s="180" t="s">
        <v>50</v>
      </c>
      <c r="P914" s="142">
        <f>O914*H914</f>
        <v>0</v>
      </c>
      <c r="Q914" s="142">
        <v>0.26200000000000001</v>
      </c>
      <c r="R914" s="142">
        <f>Q914*H914</f>
        <v>0.26724000000000003</v>
      </c>
      <c r="S914" s="142">
        <v>0</v>
      </c>
      <c r="T914" s="143">
        <f>S914*H914</f>
        <v>0</v>
      </c>
      <c r="AR914" s="144" t="s">
        <v>241</v>
      </c>
      <c r="AT914" s="144" t="s">
        <v>398</v>
      </c>
      <c r="AU914" s="144" t="s">
        <v>88</v>
      </c>
      <c r="AY914" s="18" t="s">
        <v>178</v>
      </c>
      <c r="BE914" s="145">
        <f>IF(N914="základní",J914,0)</f>
        <v>0</v>
      </c>
      <c r="BF914" s="145">
        <f>IF(N914="snížená",J914,0)</f>
        <v>0</v>
      </c>
      <c r="BG914" s="145">
        <f>IF(N914="zákl. přenesená",J914,0)</f>
        <v>0</v>
      </c>
      <c r="BH914" s="145">
        <f>IF(N914="sníž. přenesená",J914,0)</f>
        <v>0</v>
      </c>
      <c r="BI914" s="145">
        <f>IF(N914="nulová",J914,0)</f>
        <v>0</v>
      </c>
      <c r="BJ914" s="18" t="s">
        <v>86</v>
      </c>
      <c r="BK914" s="145">
        <f>ROUND(I914*H914,2)</f>
        <v>0</v>
      </c>
      <c r="BL914" s="18" t="s">
        <v>185</v>
      </c>
      <c r="BM914" s="144" t="s">
        <v>5189</v>
      </c>
    </row>
    <row r="915" spans="2:65" s="13" customFormat="1" ht="10.199999999999999">
      <c r="B915" s="157"/>
      <c r="D915" s="151" t="s">
        <v>189</v>
      </c>
      <c r="F915" s="159" t="s">
        <v>784</v>
      </c>
      <c r="H915" s="160">
        <v>1.02</v>
      </c>
      <c r="I915" s="161"/>
      <c r="L915" s="157"/>
      <c r="M915" s="162"/>
      <c r="T915" s="163"/>
      <c r="AT915" s="158" t="s">
        <v>189</v>
      </c>
      <c r="AU915" s="158" t="s">
        <v>88</v>
      </c>
      <c r="AV915" s="13" t="s">
        <v>88</v>
      </c>
      <c r="AW915" s="13" t="s">
        <v>4</v>
      </c>
      <c r="AX915" s="13" t="s">
        <v>86</v>
      </c>
      <c r="AY915" s="158" t="s">
        <v>178</v>
      </c>
    </row>
    <row r="916" spans="2:65" s="1" customFormat="1" ht="24.15" customHeight="1">
      <c r="B916" s="34"/>
      <c r="C916" s="171" t="s">
        <v>910</v>
      </c>
      <c r="D916" s="171" t="s">
        <v>398</v>
      </c>
      <c r="E916" s="172" t="s">
        <v>772</v>
      </c>
      <c r="F916" s="173" t="s">
        <v>773</v>
      </c>
      <c r="G916" s="174" t="s">
        <v>219</v>
      </c>
      <c r="H916" s="175">
        <v>1</v>
      </c>
      <c r="I916" s="176"/>
      <c r="J916" s="177">
        <f>ROUND(I916*H916,2)</f>
        <v>0</v>
      </c>
      <c r="K916" s="173" t="s">
        <v>184</v>
      </c>
      <c r="L916" s="178"/>
      <c r="M916" s="179" t="s">
        <v>32</v>
      </c>
      <c r="N916" s="180" t="s">
        <v>50</v>
      </c>
      <c r="P916" s="142">
        <f>O916*H916</f>
        <v>0</v>
      </c>
      <c r="Q916" s="142">
        <v>2E-3</v>
      </c>
      <c r="R916" s="142">
        <f>Q916*H916</f>
        <v>2E-3</v>
      </c>
      <c r="S916" s="142">
        <v>0</v>
      </c>
      <c r="T916" s="143">
        <f>S916*H916</f>
        <v>0</v>
      </c>
      <c r="AR916" s="144" t="s">
        <v>241</v>
      </c>
      <c r="AT916" s="144" t="s">
        <v>398</v>
      </c>
      <c r="AU916" s="144" t="s">
        <v>88</v>
      </c>
      <c r="AY916" s="18" t="s">
        <v>178</v>
      </c>
      <c r="BE916" s="145">
        <f>IF(N916="základní",J916,0)</f>
        <v>0</v>
      </c>
      <c r="BF916" s="145">
        <f>IF(N916="snížená",J916,0)</f>
        <v>0</v>
      </c>
      <c r="BG916" s="145">
        <f>IF(N916="zákl. přenesená",J916,0)</f>
        <v>0</v>
      </c>
      <c r="BH916" s="145">
        <f>IF(N916="sníž. přenesená",J916,0)</f>
        <v>0</v>
      </c>
      <c r="BI916" s="145">
        <f>IF(N916="nulová",J916,0)</f>
        <v>0</v>
      </c>
      <c r="BJ916" s="18" t="s">
        <v>86</v>
      </c>
      <c r="BK916" s="145">
        <f>ROUND(I916*H916,2)</f>
        <v>0</v>
      </c>
      <c r="BL916" s="18" t="s">
        <v>185</v>
      </c>
      <c r="BM916" s="144" t="s">
        <v>5190</v>
      </c>
    </row>
    <row r="917" spans="2:65" s="1" customFormat="1" ht="24.15" customHeight="1">
      <c r="B917" s="34"/>
      <c r="C917" s="133" t="s">
        <v>916</v>
      </c>
      <c r="D917" s="133" t="s">
        <v>180</v>
      </c>
      <c r="E917" s="134" t="s">
        <v>2693</v>
      </c>
      <c r="F917" s="135" t="s">
        <v>2694</v>
      </c>
      <c r="G917" s="136" t="s">
        <v>219</v>
      </c>
      <c r="H917" s="137">
        <v>1</v>
      </c>
      <c r="I917" s="138"/>
      <c r="J917" s="139">
        <f>ROUND(I917*H917,2)</f>
        <v>0</v>
      </c>
      <c r="K917" s="135" t="s">
        <v>184</v>
      </c>
      <c r="L917" s="34"/>
      <c r="M917" s="140" t="s">
        <v>32</v>
      </c>
      <c r="N917" s="141" t="s">
        <v>50</v>
      </c>
      <c r="P917" s="142">
        <f>O917*H917</f>
        <v>0</v>
      </c>
      <c r="Q917" s="142">
        <v>9.8899999999999995E-3</v>
      </c>
      <c r="R917" s="142">
        <f>Q917*H917</f>
        <v>9.8899999999999995E-3</v>
      </c>
      <c r="S917" s="142">
        <v>0</v>
      </c>
      <c r="T917" s="143">
        <f>S917*H917</f>
        <v>0</v>
      </c>
      <c r="AR917" s="144" t="s">
        <v>185</v>
      </c>
      <c r="AT917" s="144" t="s">
        <v>180</v>
      </c>
      <c r="AU917" s="144" t="s">
        <v>88</v>
      </c>
      <c r="AY917" s="18" t="s">
        <v>178</v>
      </c>
      <c r="BE917" s="145">
        <f>IF(N917="základní",J917,0)</f>
        <v>0</v>
      </c>
      <c r="BF917" s="145">
        <f>IF(N917="snížená",J917,0)</f>
        <v>0</v>
      </c>
      <c r="BG917" s="145">
        <f>IF(N917="zákl. přenesená",J917,0)</f>
        <v>0</v>
      </c>
      <c r="BH917" s="145">
        <f>IF(N917="sníž. přenesená",J917,0)</f>
        <v>0</v>
      </c>
      <c r="BI917" s="145">
        <f>IF(N917="nulová",J917,0)</f>
        <v>0</v>
      </c>
      <c r="BJ917" s="18" t="s">
        <v>86</v>
      </c>
      <c r="BK917" s="145">
        <f>ROUND(I917*H917,2)</f>
        <v>0</v>
      </c>
      <c r="BL917" s="18" t="s">
        <v>185</v>
      </c>
      <c r="BM917" s="144" t="s">
        <v>5191</v>
      </c>
    </row>
    <row r="918" spans="2:65" s="1" customFormat="1" ht="10.199999999999999">
      <c r="B918" s="34"/>
      <c r="D918" s="146" t="s">
        <v>187</v>
      </c>
      <c r="F918" s="147" t="s">
        <v>2696</v>
      </c>
      <c r="I918" s="148"/>
      <c r="L918" s="34"/>
      <c r="M918" s="149"/>
      <c r="T918" s="55"/>
      <c r="AT918" s="18" t="s">
        <v>187</v>
      </c>
      <c r="AU918" s="18" t="s">
        <v>88</v>
      </c>
    </row>
    <row r="919" spans="2:65" s="12" customFormat="1" ht="10.199999999999999">
      <c r="B919" s="150"/>
      <c r="D919" s="151" t="s">
        <v>189</v>
      </c>
      <c r="E919" s="152" t="s">
        <v>32</v>
      </c>
      <c r="F919" s="153" t="s">
        <v>190</v>
      </c>
      <c r="H919" s="152" t="s">
        <v>32</v>
      </c>
      <c r="I919" s="154"/>
      <c r="L919" s="150"/>
      <c r="M919" s="155"/>
      <c r="T919" s="156"/>
      <c r="AT919" s="152" t="s">
        <v>189</v>
      </c>
      <c r="AU919" s="152" t="s">
        <v>88</v>
      </c>
      <c r="AV919" s="12" t="s">
        <v>86</v>
      </c>
      <c r="AW919" s="12" t="s">
        <v>41</v>
      </c>
      <c r="AX919" s="12" t="s">
        <v>79</v>
      </c>
      <c r="AY919" s="152" t="s">
        <v>178</v>
      </c>
    </row>
    <row r="920" spans="2:65" s="12" customFormat="1" ht="10.199999999999999">
      <c r="B920" s="150"/>
      <c r="D920" s="151" t="s">
        <v>189</v>
      </c>
      <c r="E920" s="152" t="s">
        <v>32</v>
      </c>
      <c r="F920" s="153" t="s">
        <v>4775</v>
      </c>
      <c r="H920" s="152" t="s">
        <v>32</v>
      </c>
      <c r="I920" s="154"/>
      <c r="L920" s="150"/>
      <c r="M920" s="155"/>
      <c r="T920" s="156"/>
      <c r="AT920" s="152" t="s">
        <v>189</v>
      </c>
      <c r="AU920" s="152" t="s">
        <v>88</v>
      </c>
      <c r="AV920" s="12" t="s">
        <v>86</v>
      </c>
      <c r="AW920" s="12" t="s">
        <v>41</v>
      </c>
      <c r="AX920" s="12" t="s">
        <v>79</v>
      </c>
      <c r="AY920" s="152" t="s">
        <v>178</v>
      </c>
    </row>
    <row r="921" spans="2:65" s="12" customFormat="1" ht="20.399999999999999">
      <c r="B921" s="150"/>
      <c r="D921" s="151" t="s">
        <v>189</v>
      </c>
      <c r="E921" s="152" t="s">
        <v>32</v>
      </c>
      <c r="F921" s="153" t="s">
        <v>4972</v>
      </c>
      <c r="H921" s="152" t="s">
        <v>32</v>
      </c>
      <c r="I921" s="154"/>
      <c r="L921" s="150"/>
      <c r="M921" s="155"/>
      <c r="T921" s="156"/>
      <c r="AT921" s="152" t="s">
        <v>189</v>
      </c>
      <c r="AU921" s="152" t="s">
        <v>88</v>
      </c>
      <c r="AV921" s="12" t="s">
        <v>86</v>
      </c>
      <c r="AW921" s="12" t="s">
        <v>41</v>
      </c>
      <c r="AX921" s="12" t="s">
        <v>79</v>
      </c>
      <c r="AY921" s="152" t="s">
        <v>178</v>
      </c>
    </row>
    <row r="922" spans="2:65" s="13" customFormat="1" ht="10.199999999999999">
      <c r="B922" s="157"/>
      <c r="D922" s="151" t="s">
        <v>189</v>
      </c>
      <c r="E922" s="158" t="s">
        <v>32</v>
      </c>
      <c r="F922" s="159" t="s">
        <v>4978</v>
      </c>
      <c r="H922" s="160">
        <v>1</v>
      </c>
      <c r="I922" s="161"/>
      <c r="L922" s="157"/>
      <c r="M922" s="162"/>
      <c r="T922" s="163"/>
      <c r="AT922" s="158" t="s">
        <v>189</v>
      </c>
      <c r="AU922" s="158" t="s">
        <v>88</v>
      </c>
      <c r="AV922" s="13" t="s">
        <v>88</v>
      </c>
      <c r="AW922" s="13" t="s">
        <v>41</v>
      </c>
      <c r="AX922" s="13" t="s">
        <v>79</v>
      </c>
      <c r="AY922" s="158" t="s">
        <v>178</v>
      </c>
    </row>
    <row r="923" spans="2:65" s="14" customFormat="1" ht="10.199999999999999">
      <c r="B923" s="164"/>
      <c r="D923" s="151" t="s">
        <v>189</v>
      </c>
      <c r="E923" s="165" t="s">
        <v>32</v>
      </c>
      <c r="F923" s="166" t="s">
        <v>192</v>
      </c>
      <c r="H923" s="167">
        <v>1</v>
      </c>
      <c r="I923" s="168"/>
      <c r="L923" s="164"/>
      <c r="M923" s="169"/>
      <c r="T923" s="170"/>
      <c r="AT923" s="165" t="s">
        <v>189</v>
      </c>
      <c r="AU923" s="165" t="s">
        <v>88</v>
      </c>
      <c r="AV923" s="14" t="s">
        <v>185</v>
      </c>
      <c r="AW923" s="14" t="s">
        <v>41</v>
      </c>
      <c r="AX923" s="14" t="s">
        <v>86</v>
      </c>
      <c r="AY923" s="165" t="s">
        <v>178</v>
      </c>
    </row>
    <row r="924" spans="2:65" s="1" customFormat="1" ht="24.15" customHeight="1">
      <c r="B924" s="34"/>
      <c r="C924" s="171" t="s">
        <v>921</v>
      </c>
      <c r="D924" s="171" t="s">
        <v>398</v>
      </c>
      <c r="E924" s="172" t="s">
        <v>2698</v>
      </c>
      <c r="F924" s="173" t="s">
        <v>2699</v>
      </c>
      <c r="G924" s="174" t="s">
        <v>219</v>
      </c>
      <c r="H924" s="175">
        <v>1.02</v>
      </c>
      <c r="I924" s="176"/>
      <c r="J924" s="177">
        <f>ROUND(I924*H924,2)</f>
        <v>0</v>
      </c>
      <c r="K924" s="173" t="s">
        <v>184</v>
      </c>
      <c r="L924" s="178"/>
      <c r="M924" s="179" t="s">
        <v>32</v>
      </c>
      <c r="N924" s="180" t="s">
        <v>50</v>
      </c>
      <c r="P924" s="142">
        <f>O924*H924</f>
        <v>0</v>
      </c>
      <c r="Q924" s="142">
        <v>0.52100000000000002</v>
      </c>
      <c r="R924" s="142">
        <f>Q924*H924</f>
        <v>0.53142</v>
      </c>
      <c r="S924" s="142">
        <v>0</v>
      </c>
      <c r="T924" s="143">
        <f>S924*H924</f>
        <v>0</v>
      </c>
      <c r="AR924" s="144" t="s">
        <v>241</v>
      </c>
      <c r="AT924" s="144" t="s">
        <v>398</v>
      </c>
      <c r="AU924" s="144" t="s">
        <v>88</v>
      </c>
      <c r="AY924" s="18" t="s">
        <v>178</v>
      </c>
      <c r="BE924" s="145">
        <f>IF(N924="základní",J924,0)</f>
        <v>0</v>
      </c>
      <c r="BF924" s="145">
        <f>IF(N924="snížená",J924,0)</f>
        <v>0</v>
      </c>
      <c r="BG924" s="145">
        <f>IF(N924="zákl. přenesená",J924,0)</f>
        <v>0</v>
      </c>
      <c r="BH924" s="145">
        <f>IF(N924="sníž. přenesená",J924,0)</f>
        <v>0</v>
      </c>
      <c r="BI924" s="145">
        <f>IF(N924="nulová",J924,0)</f>
        <v>0</v>
      </c>
      <c r="BJ924" s="18" t="s">
        <v>86</v>
      </c>
      <c r="BK924" s="145">
        <f>ROUND(I924*H924,2)</f>
        <v>0</v>
      </c>
      <c r="BL924" s="18" t="s">
        <v>185</v>
      </c>
      <c r="BM924" s="144" t="s">
        <v>5192</v>
      </c>
    </row>
    <row r="925" spans="2:65" s="13" customFormat="1" ht="10.199999999999999">
      <c r="B925" s="157"/>
      <c r="D925" s="151" t="s">
        <v>189</v>
      </c>
      <c r="F925" s="159" t="s">
        <v>784</v>
      </c>
      <c r="H925" s="160">
        <v>1.02</v>
      </c>
      <c r="I925" s="161"/>
      <c r="L925" s="157"/>
      <c r="M925" s="162"/>
      <c r="T925" s="163"/>
      <c r="AT925" s="158" t="s">
        <v>189</v>
      </c>
      <c r="AU925" s="158" t="s">
        <v>88</v>
      </c>
      <c r="AV925" s="13" t="s">
        <v>88</v>
      </c>
      <c r="AW925" s="13" t="s">
        <v>4</v>
      </c>
      <c r="AX925" s="13" t="s">
        <v>86</v>
      </c>
      <c r="AY925" s="158" t="s">
        <v>178</v>
      </c>
    </row>
    <row r="926" spans="2:65" s="1" customFormat="1" ht="24.15" customHeight="1">
      <c r="B926" s="34"/>
      <c r="C926" s="171" t="s">
        <v>1795</v>
      </c>
      <c r="D926" s="171" t="s">
        <v>398</v>
      </c>
      <c r="E926" s="172" t="s">
        <v>772</v>
      </c>
      <c r="F926" s="173" t="s">
        <v>773</v>
      </c>
      <c r="G926" s="174" t="s">
        <v>219</v>
      </c>
      <c r="H926" s="175">
        <v>1</v>
      </c>
      <c r="I926" s="176"/>
      <c r="J926" s="177">
        <f>ROUND(I926*H926,2)</f>
        <v>0</v>
      </c>
      <c r="K926" s="173" t="s">
        <v>184</v>
      </c>
      <c r="L926" s="178"/>
      <c r="M926" s="179" t="s">
        <v>32</v>
      </c>
      <c r="N926" s="180" t="s">
        <v>50</v>
      </c>
      <c r="P926" s="142">
        <f>O926*H926</f>
        <v>0</v>
      </c>
      <c r="Q926" s="142">
        <v>2E-3</v>
      </c>
      <c r="R926" s="142">
        <f>Q926*H926</f>
        <v>2E-3</v>
      </c>
      <c r="S926" s="142">
        <v>0</v>
      </c>
      <c r="T926" s="143">
        <f>S926*H926</f>
        <v>0</v>
      </c>
      <c r="AR926" s="144" t="s">
        <v>241</v>
      </c>
      <c r="AT926" s="144" t="s">
        <v>398</v>
      </c>
      <c r="AU926" s="144" t="s">
        <v>88</v>
      </c>
      <c r="AY926" s="18" t="s">
        <v>178</v>
      </c>
      <c r="BE926" s="145">
        <f>IF(N926="základní",J926,0)</f>
        <v>0</v>
      </c>
      <c r="BF926" s="145">
        <f>IF(N926="snížená",J926,0)</f>
        <v>0</v>
      </c>
      <c r="BG926" s="145">
        <f>IF(N926="zákl. přenesená",J926,0)</f>
        <v>0</v>
      </c>
      <c r="BH926" s="145">
        <f>IF(N926="sníž. přenesená",J926,0)</f>
        <v>0</v>
      </c>
      <c r="BI926" s="145">
        <f>IF(N926="nulová",J926,0)</f>
        <v>0</v>
      </c>
      <c r="BJ926" s="18" t="s">
        <v>86</v>
      </c>
      <c r="BK926" s="145">
        <f>ROUND(I926*H926,2)</f>
        <v>0</v>
      </c>
      <c r="BL926" s="18" t="s">
        <v>185</v>
      </c>
      <c r="BM926" s="144" t="s">
        <v>5193</v>
      </c>
    </row>
    <row r="927" spans="2:65" s="1" customFormat="1" ht="24.15" customHeight="1">
      <c r="B927" s="34"/>
      <c r="C927" s="133" t="s">
        <v>1803</v>
      </c>
      <c r="D927" s="133" t="s">
        <v>180</v>
      </c>
      <c r="E927" s="134" t="s">
        <v>5194</v>
      </c>
      <c r="F927" s="135" t="s">
        <v>5195</v>
      </c>
      <c r="G927" s="136" t="s">
        <v>219</v>
      </c>
      <c r="H927" s="137">
        <v>1</v>
      </c>
      <c r="I927" s="138"/>
      <c r="J927" s="139">
        <f>ROUND(I927*H927,2)</f>
        <v>0</v>
      </c>
      <c r="K927" s="135" t="s">
        <v>184</v>
      </c>
      <c r="L927" s="34"/>
      <c r="M927" s="140" t="s">
        <v>32</v>
      </c>
      <c r="N927" s="141" t="s">
        <v>50</v>
      </c>
      <c r="P927" s="142">
        <f>O927*H927</f>
        <v>0</v>
      </c>
      <c r="Q927" s="142">
        <v>1.247E-2</v>
      </c>
      <c r="R927" s="142">
        <f>Q927*H927</f>
        <v>1.247E-2</v>
      </c>
      <c r="S927" s="142">
        <v>0</v>
      </c>
      <c r="T927" s="143">
        <f>S927*H927</f>
        <v>0</v>
      </c>
      <c r="AR927" s="144" t="s">
        <v>185</v>
      </c>
      <c r="AT927" s="144" t="s">
        <v>180</v>
      </c>
      <c r="AU927" s="144" t="s">
        <v>88</v>
      </c>
      <c r="AY927" s="18" t="s">
        <v>178</v>
      </c>
      <c r="BE927" s="145">
        <f>IF(N927="základní",J927,0)</f>
        <v>0</v>
      </c>
      <c r="BF927" s="145">
        <f>IF(N927="snížená",J927,0)</f>
        <v>0</v>
      </c>
      <c r="BG927" s="145">
        <f>IF(N927="zákl. přenesená",J927,0)</f>
        <v>0</v>
      </c>
      <c r="BH927" s="145">
        <f>IF(N927="sníž. přenesená",J927,0)</f>
        <v>0</v>
      </c>
      <c r="BI927" s="145">
        <f>IF(N927="nulová",J927,0)</f>
        <v>0</v>
      </c>
      <c r="BJ927" s="18" t="s">
        <v>86</v>
      </c>
      <c r="BK927" s="145">
        <f>ROUND(I927*H927,2)</f>
        <v>0</v>
      </c>
      <c r="BL927" s="18" t="s">
        <v>185</v>
      </c>
      <c r="BM927" s="144" t="s">
        <v>5196</v>
      </c>
    </row>
    <row r="928" spans="2:65" s="1" customFormat="1" ht="10.199999999999999">
      <c r="B928" s="34"/>
      <c r="D928" s="146" t="s">
        <v>187</v>
      </c>
      <c r="F928" s="147" t="s">
        <v>5197</v>
      </c>
      <c r="I928" s="148"/>
      <c r="L928" s="34"/>
      <c r="M928" s="149"/>
      <c r="T928" s="55"/>
      <c r="AT928" s="18" t="s">
        <v>187</v>
      </c>
      <c r="AU928" s="18" t="s">
        <v>88</v>
      </c>
    </row>
    <row r="929" spans="2:65" s="12" customFormat="1" ht="10.199999999999999">
      <c r="B929" s="150"/>
      <c r="D929" s="151" t="s">
        <v>189</v>
      </c>
      <c r="E929" s="152" t="s">
        <v>32</v>
      </c>
      <c r="F929" s="153" t="s">
        <v>190</v>
      </c>
      <c r="H929" s="152" t="s">
        <v>32</v>
      </c>
      <c r="I929" s="154"/>
      <c r="L929" s="150"/>
      <c r="M929" s="155"/>
      <c r="T929" s="156"/>
      <c r="AT929" s="152" t="s">
        <v>189</v>
      </c>
      <c r="AU929" s="152" t="s">
        <v>88</v>
      </c>
      <c r="AV929" s="12" t="s">
        <v>86</v>
      </c>
      <c r="AW929" s="12" t="s">
        <v>41</v>
      </c>
      <c r="AX929" s="12" t="s">
        <v>79</v>
      </c>
      <c r="AY929" s="152" t="s">
        <v>178</v>
      </c>
    </row>
    <row r="930" spans="2:65" s="12" customFormat="1" ht="10.199999999999999">
      <c r="B930" s="150"/>
      <c r="D930" s="151" t="s">
        <v>189</v>
      </c>
      <c r="E930" s="152" t="s">
        <v>32</v>
      </c>
      <c r="F930" s="153" t="s">
        <v>4775</v>
      </c>
      <c r="H930" s="152" t="s">
        <v>32</v>
      </c>
      <c r="I930" s="154"/>
      <c r="L930" s="150"/>
      <c r="M930" s="155"/>
      <c r="T930" s="156"/>
      <c r="AT930" s="152" t="s">
        <v>189</v>
      </c>
      <c r="AU930" s="152" t="s">
        <v>88</v>
      </c>
      <c r="AV930" s="12" t="s">
        <v>86</v>
      </c>
      <c r="AW930" s="12" t="s">
        <v>41</v>
      </c>
      <c r="AX930" s="12" t="s">
        <v>79</v>
      </c>
      <c r="AY930" s="152" t="s">
        <v>178</v>
      </c>
    </row>
    <row r="931" spans="2:65" s="12" customFormat="1" ht="20.399999999999999">
      <c r="B931" s="150"/>
      <c r="D931" s="151" t="s">
        <v>189</v>
      </c>
      <c r="E931" s="152" t="s">
        <v>32</v>
      </c>
      <c r="F931" s="153" t="s">
        <v>4972</v>
      </c>
      <c r="H931" s="152" t="s">
        <v>32</v>
      </c>
      <c r="I931" s="154"/>
      <c r="L931" s="150"/>
      <c r="M931" s="155"/>
      <c r="T931" s="156"/>
      <c r="AT931" s="152" t="s">
        <v>189</v>
      </c>
      <c r="AU931" s="152" t="s">
        <v>88</v>
      </c>
      <c r="AV931" s="12" t="s">
        <v>86</v>
      </c>
      <c r="AW931" s="12" t="s">
        <v>41</v>
      </c>
      <c r="AX931" s="12" t="s">
        <v>79</v>
      </c>
      <c r="AY931" s="152" t="s">
        <v>178</v>
      </c>
    </row>
    <row r="932" spans="2:65" s="13" customFormat="1" ht="10.199999999999999">
      <c r="B932" s="157"/>
      <c r="D932" s="151" t="s">
        <v>189</v>
      </c>
      <c r="E932" s="158" t="s">
        <v>32</v>
      </c>
      <c r="F932" s="159" t="s">
        <v>4978</v>
      </c>
      <c r="H932" s="160">
        <v>1</v>
      </c>
      <c r="I932" s="161"/>
      <c r="L932" s="157"/>
      <c r="M932" s="162"/>
      <c r="T932" s="163"/>
      <c r="AT932" s="158" t="s">
        <v>189</v>
      </c>
      <c r="AU932" s="158" t="s">
        <v>88</v>
      </c>
      <c r="AV932" s="13" t="s">
        <v>88</v>
      </c>
      <c r="AW932" s="13" t="s">
        <v>41</v>
      </c>
      <c r="AX932" s="13" t="s">
        <v>79</v>
      </c>
      <c r="AY932" s="158" t="s">
        <v>178</v>
      </c>
    </row>
    <row r="933" spans="2:65" s="14" customFormat="1" ht="10.199999999999999">
      <c r="B933" s="164"/>
      <c r="D933" s="151" t="s">
        <v>189</v>
      </c>
      <c r="E933" s="165" t="s">
        <v>32</v>
      </c>
      <c r="F933" s="166" t="s">
        <v>192</v>
      </c>
      <c r="H933" s="167">
        <v>1</v>
      </c>
      <c r="I933" s="168"/>
      <c r="L933" s="164"/>
      <c r="M933" s="169"/>
      <c r="T933" s="170"/>
      <c r="AT933" s="165" t="s">
        <v>189</v>
      </c>
      <c r="AU933" s="165" t="s">
        <v>88</v>
      </c>
      <c r="AV933" s="14" t="s">
        <v>185</v>
      </c>
      <c r="AW933" s="14" t="s">
        <v>41</v>
      </c>
      <c r="AX933" s="14" t="s">
        <v>86</v>
      </c>
      <c r="AY933" s="165" t="s">
        <v>178</v>
      </c>
    </row>
    <row r="934" spans="2:65" s="1" customFormat="1" ht="24.15" customHeight="1">
      <c r="B934" s="34"/>
      <c r="C934" s="171" t="s">
        <v>1810</v>
      </c>
      <c r="D934" s="171" t="s">
        <v>398</v>
      </c>
      <c r="E934" s="172" t="s">
        <v>830</v>
      </c>
      <c r="F934" s="173" t="s">
        <v>831</v>
      </c>
      <c r="G934" s="174" t="s">
        <v>219</v>
      </c>
      <c r="H934" s="175">
        <v>1.02</v>
      </c>
      <c r="I934" s="176"/>
      <c r="J934" s="177">
        <f>ROUND(I934*H934,2)</f>
        <v>0</v>
      </c>
      <c r="K934" s="173" t="s">
        <v>184</v>
      </c>
      <c r="L934" s="178"/>
      <c r="M934" s="179" t="s">
        <v>32</v>
      </c>
      <c r="N934" s="180" t="s">
        <v>50</v>
      </c>
      <c r="P934" s="142">
        <f>O934*H934</f>
        <v>0</v>
      </c>
      <c r="Q934" s="142">
        <v>0.5</v>
      </c>
      <c r="R934" s="142">
        <f>Q934*H934</f>
        <v>0.51</v>
      </c>
      <c r="S934" s="142">
        <v>0</v>
      </c>
      <c r="T934" s="143">
        <f>S934*H934</f>
        <v>0</v>
      </c>
      <c r="AR934" s="144" t="s">
        <v>241</v>
      </c>
      <c r="AT934" s="144" t="s">
        <v>398</v>
      </c>
      <c r="AU934" s="144" t="s">
        <v>88</v>
      </c>
      <c r="AY934" s="18" t="s">
        <v>178</v>
      </c>
      <c r="BE934" s="145">
        <f>IF(N934="základní",J934,0)</f>
        <v>0</v>
      </c>
      <c r="BF934" s="145">
        <f>IF(N934="snížená",J934,0)</f>
        <v>0</v>
      </c>
      <c r="BG934" s="145">
        <f>IF(N934="zákl. přenesená",J934,0)</f>
        <v>0</v>
      </c>
      <c r="BH934" s="145">
        <f>IF(N934="sníž. přenesená",J934,0)</f>
        <v>0</v>
      </c>
      <c r="BI934" s="145">
        <f>IF(N934="nulová",J934,0)</f>
        <v>0</v>
      </c>
      <c r="BJ934" s="18" t="s">
        <v>86</v>
      </c>
      <c r="BK934" s="145">
        <f>ROUND(I934*H934,2)</f>
        <v>0</v>
      </c>
      <c r="BL934" s="18" t="s">
        <v>185</v>
      </c>
      <c r="BM934" s="144" t="s">
        <v>5198</v>
      </c>
    </row>
    <row r="935" spans="2:65" s="13" customFormat="1" ht="10.199999999999999">
      <c r="B935" s="157"/>
      <c r="D935" s="151" t="s">
        <v>189</v>
      </c>
      <c r="F935" s="159" t="s">
        <v>784</v>
      </c>
      <c r="H935" s="160">
        <v>1.02</v>
      </c>
      <c r="I935" s="161"/>
      <c r="L935" s="157"/>
      <c r="M935" s="162"/>
      <c r="T935" s="163"/>
      <c r="AT935" s="158" t="s">
        <v>189</v>
      </c>
      <c r="AU935" s="158" t="s">
        <v>88</v>
      </c>
      <c r="AV935" s="13" t="s">
        <v>88</v>
      </c>
      <c r="AW935" s="13" t="s">
        <v>4</v>
      </c>
      <c r="AX935" s="13" t="s">
        <v>86</v>
      </c>
      <c r="AY935" s="158" t="s">
        <v>178</v>
      </c>
    </row>
    <row r="936" spans="2:65" s="1" customFormat="1" ht="24.15" customHeight="1">
      <c r="B936" s="34"/>
      <c r="C936" s="133" t="s">
        <v>1815</v>
      </c>
      <c r="D936" s="133" t="s">
        <v>180</v>
      </c>
      <c r="E936" s="134" t="s">
        <v>834</v>
      </c>
      <c r="F936" s="135" t="s">
        <v>835</v>
      </c>
      <c r="G936" s="136" t="s">
        <v>219</v>
      </c>
      <c r="H936" s="137">
        <v>1</v>
      </c>
      <c r="I936" s="138"/>
      <c r="J936" s="139">
        <f>ROUND(I936*H936,2)</f>
        <v>0</v>
      </c>
      <c r="K936" s="135" t="s">
        <v>184</v>
      </c>
      <c r="L936" s="34"/>
      <c r="M936" s="140" t="s">
        <v>32</v>
      </c>
      <c r="N936" s="141" t="s">
        <v>50</v>
      </c>
      <c r="P936" s="142">
        <f>O936*H936</f>
        <v>0</v>
      </c>
      <c r="Q936" s="142">
        <v>0.21734000000000001</v>
      </c>
      <c r="R936" s="142">
        <f>Q936*H936</f>
        <v>0.21734000000000001</v>
      </c>
      <c r="S936" s="142">
        <v>0</v>
      </c>
      <c r="T936" s="143">
        <f>S936*H936</f>
        <v>0</v>
      </c>
      <c r="AR936" s="144" t="s">
        <v>185</v>
      </c>
      <c r="AT936" s="144" t="s">
        <v>180</v>
      </c>
      <c r="AU936" s="144" t="s">
        <v>88</v>
      </c>
      <c r="AY936" s="18" t="s">
        <v>178</v>
      </c>
      <c r="BE936" s="145">
        <f>IF(N936="základní",J936,0)</f>
        <v>0</v>
      </c>
      <c r="BF936" s="145">
        <f>IF(N936="snížená",J936,0)</f>
        <v>0</v>
      </c>
      <c r="BG936" s="145">
        <f>IF(N936="zákl. přenesená",J936,0)</f>
        <v>0</v>
      </c>
      <c r="BH936" s="145">
        <f>IF(N936="sníž. přenesená",J936,0)</f>
        <v>0</v>
      </c>
      <c r="BI936" s="145">
        <f>IF(N936="nulová",J936,0)</f>
        <v>0</v>
      </c>
      <c r="BJ936" s="18" t="s">
        <v>86</v>
      </c>
      <c r="BK936" s="145">
        <f>ROUND(I936*H936,2)</f>
        <v>0</v>
      </c>
      <c r="BL936" s="18" t="s">
        <v>185</v>
      </c>
      <c r="BM936" s="144" t="s">
        <v>5199</v>
      </c>
    </row>
    <row r="937" spans="2:65" s="1" customFormat="1" ht="10.199999999999999">
      <c r="B937" s="34"/>
      <c r="D937" s="146" t="s">
        <v>187</v>
      </c>
      <c r="F937" s="147" t="s">
        <v>837</v>
      </c>
      <c r="I937" s="148"/>
      <c r="L937" s="34"/>
      <c r="M937" s="149"/>
      <c r="T937" s="55"/>
      <c r="AT937" s="18" t="s">
        <v>187</v>
      </c>
      <c r="AU937" s="18" t="s">
        <v>88</v>
      </c>
    </row>
    <row r="938" spans="2:65" s="12" customFormat="1" ht="10.199999999999999">
      <c r="B938" s="150"/>
      <c r="D938" s="151" t="s">
        <v>189</v>
      </c>
      <c r="E938" s="152" t="s">
        <v>32</v>
      </c>
      <c r="F938" s="153" t="s">
        <v>190</v>
      </c>
      <c r="H938" s="152" t="s">
        <v>32</v>
      </c>
      <c r="I938" s="154"/>
      <c r="L938" s="150"/>
      <c r="M938" s="155"/>
      <c r="T938" s="156"/>
      <c r="AT938" s="152" t="s">
        <v>189</v>
      </c>
      <c r="AU938" s="152" t="s">
        <v>88</v>
      </c>
      <c r="AV938" s="12" t="s">
        <v>86</v>
      </c>
      <c r="AW938" s="12" t="s">
        <v>41</v>
      </c>
      <c r="AX938" s="12" t="s">
        <v>79</v>
      </c>
      <c r="AY938" s="152" t="s">
        <v>178</v>
      </c>
    </row>
    <row r="939" spans="2:65" s="12" customFormat="1" ht="10.199999999999999">
      <c r="B939" s="150"/>
      <c r="D939" s="151" t="s">
        <v>189</v>
      </c>
      <c r="E939" s="152" t="s">
        <v>32</v>
      </c>
      <c r="F939" s="153" t="s">
        <v>4775</v>
      </c>
      <c r="H939" s="152" t="s">
        <v>32</v>
      </c>
      <c r="I939" s="154"/>
      <c r="L939" s="150"/>
      <c r="M939" s="155"/>
      <c r="T939" s="156"/>
      <c r="AT939" s="152" t="s">
        <v>189</v>
      </c>
      <c r="AU939" s="152" t="s">
        <v>88</v>
      </c>
      <c r="AV939" s="12" t="s">
        <v>86</v>
      </c>
      <c r="AW939" s="12" t="s">
        <v>41</v>
      </c>
      <c r="AX939" s="12" t="s">
        <v>79</v>
      </c>
      <c r="AY939" s="152" t="s">
        <v>178</v>
      </c>
    </row>
    <row r="940" spans="2:65" s="12" customFormat="1" ht="20.399999999999999">
      <c r="B940" s="150"/>
      <c r="D940" s="151" t="s">
        <v>189</v>
      </c>
      <c r="E940" s="152" t="s">
        <v>32</v>
      </c>
      <c r="F940" s="153" t="s">
        <v>4972</v>
      </c>
      <c r="H940" s="152" t="s">
        <v>32</v>
      </c>
      <c r="I940" s="154"/>
      <c r="L940" s="150"/>
      <c r="M940" s="155"/>
      <c r="T940" s="156"/>
      <c r="AT940" s="152" t="s">
        <v>189</v>
      </c>
      <c r="AU940" s="152" t="s">
        <v>88</v>
      </c>
      <c r="AV940" s="12" t="s">
        <v>86</v>
      </c>
      <c r="AW940" s="12" t="s">
        <v>41</v>
      </c>
      <c r="AX940" s="12" t="s">
        <v>79</v>
      </c>
      <c r="AY940" s="152" t="s">
        <v>178</v>
      </c>
    </row>
    <row r="941" spans="2:65" s="13" customFormat="1" ht="10.199999999999999">
      <c r="B941" s="157"/>
      <c r="D941" s="151" t="s">
        <v>189</v>
      </c>
      <c r="E941" s="158" t="s">
        <v>32</v>
      </c>
      <c r="F941" s="159" t="s">
        <v>4978</v>
      </c>
      <c r="H941" s="160">
        <v>1</v>
      </c>
      <c r="I941" s="161"/>
      <c r="L941" s="157"/>
      <c r="M941" s="162"/>
      <c r="T941" s="163"/>
      <c r="AT941" s="158" t="s">
        <v>189</v>
      </c>
      <c r="AU941" s="158" t="s">
        <v>88</v>
      </c>
      <c r="AV941" s="13" t="s">
        <v>88</v>
      </c>
      <c r="AW941" s="13" t="s">
        <v>41</v>
      </c>
      <c r="AX941" s="13" t="s">
        <v>79</v>
      </c>
      <c r="AY941" s="158" t="s">
        <v>178</v>
      </c>
    </row>
    <row r="942" spans="2:65" s="14" customFormat="1" ht="10.199999999999999">
      <c r="B942" s="164"/>
      <c r="D942" s="151" t="s">
        <v>189</v>
      </c>
      <c r="E942" s="165" t="s">
        <v>32</v>
      </c>
      <c r="F942" s="166" t="s">
        <v>192</v>
      </c>
      <c r="H942" s="167">
        <v>1</v>
      </c>
      <c r="I942" s="168"/>
      <c r="L942" s="164"/>
      <c r="M942" s="169"/>
      <c r="T942" s="170"/>
      <c r="AT942" s="165" t="s">
        <v>189</v>
      </c>
      <c r="AU942" s="165" t="s">
        <v>88</v>
      </c>
      <c r="AV942" s="14" t="s">
        <v>185</v>
      </c>
      <c r="AW942" s="14" t="s">
        <v>41</v>
      </c>
      <c r="AX942" s="14" t="s">
        <v>86</v>
      </c>
      <c r="AY942" s="165" t="s">
        <v>178</v>
      </c>
    </row>
    <row r="943" spans="2:65" s="1" customFormat="1" ht="24.15" customHeight="1">
      <c r="B943" s="34"/>
      <c r="C943" s="171" t="s">
        <v>1820</v>
      </c>
      <c r="D943" s="171" t="s">
        <v>398</v>
      </c>
      <c r="E943" s="172" t="s">
        <v>1197</v>
      </c>
      <c r="F943" s="173" t="s">
        <v>1198</v>
      </c>
      <c r="G943" s="174" t="s">
        <v>219</v>
      </c>
      <c r="H943" s="175">
        <v>1</v>
      </c>
      <c r="I943" s="176"/>
      <c r="J943" s="177">
        <f>ROUND(I943*H943,2)</f>
        <v>0</v>
      </c>
      <c r="K943" s="173" t="s">
        <v>184</v>
      </c>
      <c r="L943" s="178"/>
      <c r="M943" s="179" t="s">
        <v>32</v>
      </c>
      <c r="N943" s="180" t="s">
        <v>50</v>
      </c>
      <c r="P943" s="142">
        <f>O943*H943</f>
        <v>0</v>
      </c>
      <c r="Q943" s="142">
        <v>5.6300000000000003E-2</v>
      </c>
      <c r="R943" s="142">
        <f>Q943*H943</f>
        <v>5.6300000000000003E-2</v>
      </c>
      <c r="S943" s="142">
        <v>0</v>
      </c>
      <c r="T943" s="143">
        <f>S943*H943</f>
        <v>0</v>
      </c>
      <c r="AR943" s="144" t="s">
        <v>241</v>
      </c>
      <c r="AT943" s="144" t="s">
        <v>398</v>
      </c>
      <c r="AU943" s="144" t="s">
        <v>88</v>
      </c>
      <c r="AY943" s="18" t="s">
        <v>178</v>
      </c>
      <c r="BE943" s="145">
        <f>IF(N943="základní",J943,0)</f>
        <v>0</v>
      </c>
      <c r="BF943" s="145">
        <f>IF(N943="snížená",J943,0)</f>
        <v>0</v>
      </c>
      <c r="BG943" s="145">
        <f>IF(N943="zákl. přenesená",J943,0)</f>
        <v>0</v>
      </c>
      <c r="BH943" s="145">
        <f>IF(N943="sníž. přenesená",J943,0)</f>
        <v>0</v>
      </c>
      <c r="BI943" s="145">
        <f>IF(N943="nulová",J943,0)</f>
        <v>0</v>
      </c>
      <c r="BJ943" s="18" t="s">
        <v>86</v>
      </c>
      <c r="BK943" s="145">
        <f>ROUND(I943*H943,2)</f>
        <v>0</v>
      </c>
      <c r="BL943" s="18" t="s">
        <v>185</v>
      </c>
      <c r="BM943" s="144" t="s">
        <v>5200</v>
      </c>
    </row>
    <row r="944" spans="2:65" s="1" customFormat="1" ht="16.5" customHeight="1">
      <c r="B944" s="34"/>
      <c r="C944" s="133" t="s">
        <v>1826</v>
      </c>
      <c r="D944" s="133" t="s">
        <v>180</v>
      </c>
      <c r="E944" s="134" t="s">
        <v>5201</v>
      </c>
      <c r="F944" s="135" t="s">
        <v>5202</v>
      </c>
      <c r="G944" s="136" t="s">
        <v>219</v>
      </c>
      <c r="H944" s="137">
        <v>4</v>
      </c>
      <c r="I944" s="138"/>
      <c r="J944" s="139">
        <f>ROUND(I944*H944,2)</f>
        <v>0</v>
      </c>
      <c r="K944" s="135" t="s">
        <v>184</v>
      </c>
      <c r="L944" s="34"/>
      <c r="M944" s="140" t="s">
        <v>32</v>
      </c>
      <c r="N944" s="141" t="s">
        <v>50</v>
      </c>
      <c r="P944" s="142">
        <f>O944*H944</f>
        <v>0</v>
      </c>
      <c r="Q944" s="142">
        <v>0.12303</v>
      </c>
      <c r="R944" s="142">
        <f>Q944*H944</f>
        <v>0.49212</v>
      </c>
      <c r="S944" s="142">
        <v>0</v>
      </c>
      <c r="T944" s="143">
        <f>S944*H944</f>
        <v>0</v>
      </c>
      <c r="AR944" s="144" t="s">
        <v>185</v>
      </c>
      <c r="AT944" s="144" t="s">
        <v>180</v>
      </c>
      <c r="AU944" s="144" t="s">
        <v>88</v>
      </c>
      <c r="AY944" s="18" t="s">
        <v>178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8" t="s">
        <v>86</v>
      </c>
      <c r="BK944" s="145">
        <f>ROUND(I944*H944,2)</f>
        <v>0</v>
      </c>
      <c r="BL944" s="18" t="s">
        <v>185</v>
      </c>
      <c r="BM944" s="144" t="s">
        <v>5203</v>
      </c>
    </row>
    <row r="945" spans="2:65" s="1" customFormat="1" ht="10.199999999999999">
      <c r="B945" s="34"/>
      <c r="D945" s="146" t="s">
        <v>187</v>
      </c>
      <c r="F945" s="147" t="s">
        <v>5204</v>
      </c>
      <c r="I945" s="148"/>
      <c r="L945" s="34"/>
      <c r="M945" s="149"/>
      <c r="T945" s="55"/>
      <c r="AT945" s="18" t="s">
        <v>187</v>
      </c>
      <c r="AU945" s="18" t="s">
        <v>88</v>
      </c>
    </row>
    <row r="946" spans="2:65" s="12" customFormat="1" ht="10.199999999999999">
      <c r="B946" s="150"/>
      <c r="D946" s="151" t="s">
        <v>189</v>
      </c>
      <c r="E946" s="152" t="s">
        <v>32</v>
      </c>
      <c r="F946" s="153" t="s">
        <v>190</v>
      </c>
      <c r="H946" s="152" t="s">
        <v>32</v>
      </c>
      <c r="I946" s="154"/>
      <c r="L946" s="150"/>
      <c r="M946" s="155"/>
      <c r="T946" s="156"/>
      <c r="AT946" s="152" t="s">
        <v>189</v>
      </c>
      <c r="AU946" s="152" t="s">
        <v>88</v>
      </c>
      <c r="AV946" s="12" t="s">
        <v>86</v>
      </c>
      <c r="AW946" s="12" t="s">
        <v>41</v>
      </c>
      <c r="AX946" s="12" t="s">
        <v>79</v>
      </c>
      <c r="AY946" s="152" t="s">
        <v>178</v>
      </c>
    </row>
    <row r="947" spans="2:65" s="12" customFormat="1" ht="10.199999999999999">
      <c r="B947" s="150"/>
      <c r="D947" s="151" t="s">
        <v>189</v>
      </c>
      <c r="E947" s="152" t="s">
        <v>32</v>
      </c>
      <c r="F947" s="153" t="s">
        <v>4775</v>
      </c>
      <c r="H947" s="152" t="s">
        <v>32</v>
      </c>
      <c r="I947" s="154"/>
      <c r="L947" s="150"/>
      <c r="M947" s="155"/>
      <c r="T947" s="156"/>
      <c r="AT947" s="152" t="s">
        <v>189</v>
      </c>
      <c r="AU947" s="152" t="s">
        <v>88</v>
      </c>
      <c r="AV947" s="12" t="s">
        <v>86</v>
      </c>
      <c r="AW947" s="12" t="s">
        <v>41</v>
      </c>
      <c r="AX947" s="12" t="s">
        <v>79</v>
      </c>
      <c r="AY947" s="152" t="s">
        <v>178</v>
      </c>
    </row>
    <row r="948" spans="2:65" s="12" customFormat="1" ht="30.6">
      <c r="B948" s="150"/>
      <c r="D948" s="151" t="s">
        <v>189</v>
      </c>
      <c r="E948" s="152" t="s">
        <v>32</v>
      </c>
      <c r="F948" s="153" t="s">
        <v>4981</v>
      </c>
      <c r="H948" s="152" t="s">
        <v>32</v>
      </c>
      <c r="I948" s="154"/>
      <c r="L948" s="150"/>
      <c r="M948" s="155"/>
      <c r="T948" s="156"/>
      <c r="AT948" s="152" t="s">
        <v>189</v>
      </c>
      <c r="AU948" s="152" t="s">
        <v>88</v>
      </c>
      <c r="AV948" s="12" t="s">
        <v>86</v>
      </c>
      <c r="AW948" s="12" t="s">
        <v>41</v>
      </c>
      <c r="AX948" s="12" t="s">
        <v>79</v>
      </c>
      <c r="AY948" s="152" t="s">
        <v>178</v>
      </c>
    </row>
    <row r="949" spans="2:65" s="13" customFormat="1" ht="10.199999999999999">
      <c r="B949" s="157"/>
      <c r="D949" s="151" t="s">
        <v>189</v>
      </c>
      <c r="E949" s="158" t="s">
        <v>32</v>
      </c>
      <c r="F949" s="159" t="s">
        <v>5137</v>
      </c>
      <c r="H949" s="160">
        <v>2</v>
      </c>
      <c r="I949" s="161"/>
      <c r="L949" s="157"/>
      <c r="M949" s="162"/>
      <c r="T949" s="163"/>
      <c r="AT949" s="158" t="s">
        <v>189</v>
      </c>
      <c r="AU949" s="158" t="s">
        <v>88</v>
      </c>
      <c r="AV949" s="13" t="s">
        <v>88</v>
      </c>
      <c r="AW949" s="13" t="s">
        <v>41</v>
      </c>
      <c r="AX949" s="13" t="s">
        <v>79</v>
      </c>
      <c r="AY949" s="158" t="s">
        <v>178</v>
      </c>
    </row>
    <row r="950" spans="2:65" s="13" customFormat="1" ht="10.199999999999999">
      <c r="B950" s="157"/>
      <c r="D950" s="151" t="s">
        <v>189</v>
      </c>
      <c r="E950" s="158" t="s">
        <v>32</v>
      </c>
      <c r="F950" s="159" t="s">
        <v>5138</v>
      </c>
      <c r="H950" s="160">
        <v>2</v>
      </c>
      <c r="I950" s="161"/>
      <c r="L950" s="157"/>
      <c r="M950" s="162"/>
      <c r="T950" s="163"/>
      <c r="AT950" s="158" t="s">
        <v>189</v>
      </c>
      <c r="AU950" s="158" t="s">
        <v>88</v>
      </c>
      <c r="AV950" s="13" t="s">
        <v>88</v>
      </c>
      <c r="AW950" s="13" t="s">
        <v>41</v>
      </c>
      <c r="AX950" s="13" t="s">
        <v>79</v>
      </c>
      <c r="AY950" s="158" t="s">
        <v>178</v>
      </c>
    </row>
    <row r="951" spans="2:65" s="14" customFormat="1" ht="10.199999999999999">
      <c r="B951" s="164"/>
      <c r="D951" s="151" t="s">
        <v>189</v>
      </c>
      <c r="E951" s="165" t="s">
        <v>32</v>
      </c>
      <c r="F951" s="166" t="s">
        <v>192</v>
      </c>
      <c r="H951" s="167">
        <v>4</v>
      </c>
      <c r="I951" s="168"/>
      <c r="L951" s="164"/>
      <c r="M951" s="169"/>
      <c r="T951" s="170"/>
      <c r="AT951" s="165" t="s">
        <v>189</v>
      </c>
      <c r="AU951" s="165" t="s">
        <v>88</v>
      </c>
      <c r="AV951" s="14" t="s">
        <v>185</v>
      </c>
      <c r="AW951" s="14" t="s">
        <v>41</v>
      </c>
      <c r="AX951" s="14" t="s">
        <v>86</v>
      </c>
      <c r="AY951" s="165" t="s">
        <v>178</v>
      </c>
    </row>
    <row r="952" spans="2:65" s="1" customFormat="1" ht="24.15" customHeight="1">
      <c r="B952" s="34"/>
      <c r="C952" s="171" t="s">
        <v>1831</v>
      </c>
      <c r="D952" s="171" t="s">
        <v>398</v>
      </c>
      <c r="E952" s="172" t="s">
        <v>5205</v>
      </c>
      <c r="F952" s="173" t="s">
        <v>5206</v>
      </c>
      <c r="G952" s="174" t="s">
        <v>219</v>
      </c>
      <c r="H952" s="175">
        <v>4</v>
      </c>
      <c r="I952" s="176"/>
      <c r="J952" s="177">
        <f>ROUND(I952*H952,2)</f>
        <v>0</v>
      </c>
      <c r="K952" s="173" t="s">
        <v>184</v>
      </c>
      <c r="L952" s="178"/>
      <c r="M952" s="179" t="s">
        <v>32</v>
      </c>
      <c r="N952" s="180" t="s">
        <v>50</v>
      </c>
      <c r="P952" s="142">
        <f>O952*H952</f>
        <v>0</v>
      </c>
      <c r="Q952" s="142">
        <v>1.3299999999999999E-2</v>
      </c>
      <c r="R952" s="142">
        <f>Q952*H952</f>
        <v>5.3199999999999997E-2</v>
      </c>
      <c r="S952" s="142">
        <v>0</v>
      </c>
      <c r="T952" s="143">
        <f>S952*H952</f>
        <v>0</v>
      </c>
      <c r="AR952" s="144" t="s">
        <v>241</v>
      </c>
      <c r="AT952" s="144" t="s">
        <v>398</v>
      </c>
      <c r="AU952" s="144" t="s">
        <v>88</v>
      </c>
      <c r="AY952" s="18" t="s">
        <v>178</v>
      </c>
      <c r="BE952" s="145">
        <f>IF(N952="základní",J952,0)</f>
        <v>0</v>
      </c>
      <c r="BF952" s="145">
        <f>IF(N952="snížená",J952,0)</f>
        <v>0</v>
      </c>
      <c r="BG952" s="145">
        <f>IF(N952="zákl. přenesená",J952,0)</f>
        <v>0</v>
      </c>
      <c r="BH952" s="145">
        <f>IF(N952="sníž. přenesená",J952,0)</f>
        <v>0</v>
      </c>
      <c r="BI952" s="145">
        <f>IF(N952="nulová",J952,0)</f>
        <v>0</v>
      </c>
      <c r="BJ952" s="18" t="s">
        <v>86</v>
      </c>
      <c r="BK952" s="145">
        <f>ROUND(I952*H952,2)</f>
        <v>0</v>
      </c>
      <c r="BL952" s="18" t="s">
        <v>185</v>
      </c>
      <c r="BM952" s="144" t="s">
        <v>5207</v>
      </c>
    </row>
    <row r="953" spans="2:65" s="1" customFormat="1" ht="24.15" customHeight="1">
      <c r="B953" s="34"/>
      <c r="C953" s="171" t="s">
        <v>1839</v>
      </c>
      <c r="D953" s="171" t="s">
        <v>398</v>
      </c>
      <c r="E953" s="172" t="s">
        <v>5208</v>
      </c>
      <c r="F953" s="173" t="s">
        <v>5209</v>
      </c>
      <c r="G953" s="174" t="s">
        <v>219</v>
      </c>
      <c r="H953" s="175">
        <v>4</v>
      </c>
      <c r="I953" s="176"/>
      <c r="J953" s="177">
        <f>ROUND(I953*H953,2)</f>
        <v>0</v>
      </c>
      <c r="K953" s="173" t="s">
        <v>184</v>
      </c>
      <c r="L953" s="178"/>
      <c r="M953" s="179" t="s">
        <v>32</v>
      </c>
      <c r="N953" s="180" t="s">
        <v>50</v>
      </c>
      <c r="P953" s="142">
        <f>O953*H953</f>
        <v>0</v>
      </c>
      <c r="Q953" s="142">
        <v>2.9999999999999997E-4</v>
      </c>
      <c r="R953" s="142">
        <f>Q953*H953</f>
        <v>1.1999999999999999E-3</v>
      </c>
      <c r="S953" s="142">
        <v>0</v>
      </c>
      <c r="T953" s="143">
        <f>S953*H953</f>
        <v>0</v>
      </c>
      <c r="AR953" s="144" t="s">
        <v>241</v>
      </c>
      <c r="AT953" s="144" t="s">
        <v>398</v>
      </c>
      <c r="AU953" s="144" t="s">
        <v>88</v>
      </c>
      <c r="AY953" s="18" t="s">
        <v>178</v>
      </c>
      <c r="BE953" s="145">
        <f>IF(N953="základní",J953,0)</f>
        <v>0</v>
      </c>
      <c r="BF953" s="145">
        <f>IF(N953="snížená",J953,0)</f>
        <v>0</v>
      </c>
      <c r="BG953" s="145">
        <f>IF(N953="zákl. přenesená",J953,0)</f>
        <v>0</v>
      </c>
      <c r="BH953" s="145">
        <f>IF(N953="sníž. přenesená",J953,0)</f>
        <v>0</v>
      </c>
      <c r="BI953" s="145">
        <f>IF(N953="nulová",J953,0)</f>
        <v>0</v>
      </c>
      <c r="BJ953" s="18" t="s">
        <v>86</v>
      </c>
      <c r="BK953" s="145">
        <f>ROUND(I953*H953,2)</f>
        <v>0</v>
      </c>
      <c r="BL953" s="18" t="s">
        <v>185</v>
      </c>
      <c r="BM953" s="144" t="s">
        <v>5210</v>
      </c>
    </row>
    <row r="954" spans="2:65" s="1" customFormat="1" ht="16.5" customHeight="1">
      <c r="B954" s="34"/>
      <c r="C954" s="133" t="s">
        <v>1844</v>
      </c>
      <c r="D954" s="133" t="s">
        <v>180</v>
      </c>
      <c r="E954" s="134" t="s">
        <v>5211</v>
      </c>
      <c r="F954" s="135" t="s">
        <v>5212</v>
      </c>
      <c r="G954" s="136" t="s">
        <v>219</v>
      </c>
      <c r="H954" s="137">
        <v>2</v>
      </c>
      <c r="I954" s="138"/>
      <c r="J954" s="139">
        <f>ROUND(I954*H954,2)</f>
        <v>0</v>
      </c>
      <c r="K954" s="135" t="s">
        <v>184</v>
      </c>
      <c r="L954" s="34"/>
      <c r="M954" s="140" t="s">
        <v>32</v>
      </c>
      <c r="N954" s="141" t="s">
        <v>50</v>
      </c>
      <c r="P954" s="142">
        <f>O954*H954</f>
        <v>0</v>
      </c>
      <c r="Q954" s="142">
        <v>0.32906000000000002</v>
      </c>
      <c r="R954" s="142">
        <f>Q954*H954</f>
        <v>0.65812000000000004</v>
      </c>
      <c r="S954" s="142">
        <v>0</v>
      </c>
      <c r="T954" s="143">
        <f>S954*H954</f>
        <v>0</v>
      </c>
      <c r="AR954" s="144" t="s">
        <v>185</v>
      </c>
      <c r="AT954" s="144" t="s">
        <v>180</v>
      </c>
      <c r="AU954" s="144" t="s">
        <v>88</v>
      </c>
      <c r="AY954" s="18" t="s">
        <v>178</v>
      </c>
      <c r="BE954" s="145">
        <f>IF(N954="základní",J954,0)</f>
        <v>0</v>
      </c>
      <c r="BF954" s="145">
        <f>IF(N954="snížená",J954,0)</f>
        <v>0</v>
      </c>
      <c r="BG954" s="145">
        <f>IF(N954="zákl. přenesená",J954,0)</f>
        <v>0</v>
      </c>
      <c r="BH954" s="145">
        <f>IF(N954="sníž. přenesená",J954,0)</f>
        <v>0</v>
      </c>
      <c r="BI954" s="145">
        <f>IF(N954="nulová",J954,0)</f>
        <v>0</v>
      </c>
      <c r="BJ954" s="18" t="s">
        <v>86</v>
      </c>
      <c r="BK954" s="145">
        <f>ROUND(I954*H954,2)</f>
        <v>0</v>
      </c>
      <c r="BL954" s="18" t="s">
        <v>185</v>
      </c>
      <c r="BM954" s="144" t="s">
        <v>5213</v>
      </c>
    </row>
    <row r="955" spans="2:65" s="1" customFormat="1" ht="10.199999999999999">
      <c r="B955" s="34"/>
      <c r="D955" s="146" t="s">
        <v>187</v>
      </c>
      <c r="F955" s="147" t="s">
        <v>5214</v>
      </c>
      <c r="I955" s="148"/>
      <c r="L955" s="34"/>
      <c r="M955" s="149"/>
      <c r="T955" s="55"/>
      <c r="AT955" s="18" t="s">
        <v>187</v>
      </c>
      <c r="AU955" s="18" t="s">
        <v>88</v>
      </c>
    </row>
    <row r="956" spans="2:65" s="12" customFormat="1" ht="10.199999999999999">
      <c r="B956" s="150"/>
      <c r="D956" s="151" t="s">
        <v>189</v>
      </c>
      <c r="E956" s="152" t="s">
        <v>32</v>
      </c>
      <c r="F956" s="153" t="s">
        <v>190</v>
      </c>
      <c r="H956" s="152" t="s">
        <v>32</v>
      </c>
      <c r="I956" s="154"/>
      <c r="L956" s="150"/>
      <c r="M956" s="155"/>
      <c r="T956" s="156"/>
      <c r="AT956" s="152" t="s">
        <v>189</v>
      </c>
      <c r="AU956" s="152" t="s">
        <v>88</v>
      </c>
      <c r="AV956" s="12" t="s">
        <v>86</v>
      </c>
      <c r="AW956" s="12" t="s">
        <v>41</v>
      </c>
      <c r="AX956" s="12" t="s">
        <v>79</v>
      </c>
      <c r="AY956" s="152" t="s">
        <v>178</v>
      </c>
    </row>
    <row r="957" spans="2:65" s="12" customFormat="1" ht="10.199999999999999">
      <c r="B957" s="150"/>
      <c r="D957" s="151" t="s">
        <v>189</v>
      </c>
      <c r="E957" s="152" t="s">
        <v>32</v>
      </c>
      <c r="F957" s="153" t="s">
        <v>4775</v>
      </c>
      <c r="H957" s="152" t="s">
        <v>32</v>
      </c>
      <c r="I957" s="154"/>
      <c r="L957" s="150"/>
      <c r="M957" s="155"/>
      <c r="T957" s="156"/>
      <c r="AT957" s="152" t="s">
        <v>189</v>
      </c>
      <c r="AU957" s="152" t="s">
        <v>88</v>
      </c>
      <c r="AV957" s="12" t="s">
        <v>86</v>
      </c>
      <c r="AW957" s="12" t="s">
        <v>41</v>
      </c>
      <c r="AX957" s="12" t="s">
        <v>79</v>
      </c>
      <c r="AY957" s="152" t="s">
        <v>178</v>
      </c>
    </row>
    <row r="958" spans="2:65" s="12" customFormat="1" ht="30.6">
      <c r="B958" s="150"/>
      <c r="D958" s="151" t="s">
        <v>189</v>
      </c>
      <c r="E958" s="152" t="s">
        <v>32</v>
      </c>
      <c r="F958" s="153" t="s">
        <v>4981</v>
      </c>
      <c r="H958" s="152" t="s">
        <v>32</v>
      </c>
      <c r="I958" s="154"/>
      <c r="L958" s="150"/>
      <c r="M958" s="155"/>
      <c r="T958" s="156"/>
      <c r="AT958" s="152" t="s">
        <v>189</v>
      </c>
      <c r="AU958" s="152" t="s">
        <v>88</v>
      </c>
      <c r="AV958" s="12" t="s">
        <v>86</v>
      </c>
      <c r="AW958" s="12" t="s">
        <v>41</v>
      </c>
      <c r="AX958" s="12" t="s">
        <v>79</v>
      </c>
      <c r="AY958" s="152" t="s">
        <v>178</v>
      </c>
    </row>
    <row r="959" spans="2:65" s="13" customFormat="1" ht="10.199999999999999">
      <c r="B959" s="157"/>
      <c r="D959" s="151" t="s">
        <v>189</v>
      </c>
      <c r="E959" s="158" t="s">
        <v>32</v>
      </c>
      <c r="F959" s="159" t="s">
        <v>5040</v>
      </c>
      <c r="H959" s="160">
        <v>1</v>
      </c>
      <c r="I959" s="161"/>
      <c r="L959" s="157"/>
      <c r="M959" s="162"/>
      <c r="T959" s="163"/>
      <c r="AT959" s="158" t="s">
        <v>189</v>
      </c>
      <c r="AU959" s="158" t="s">
        <v>88</v>
      </c>
      <c r="AV959" s="13" t="s">
        <v>88</v>
      </c>
      <c r="AW959" s="13" t="s">
        <v>41</v>
      </c>
      <c r="AX959" s="13" t="s">
        <v>79</v>
      </c>
      <c r="AY959" s="158" t="s">
        <v>178</v>
      </c>
    </row>
    <row r="960" spans="2:65" s="13" customFormat="1" ht="10.199999999999999">
      <c r="B960" s="157"/>
      <c r="D960" s="151" t="s">
        <v>189</v>
      </c>
      <c r="E960" s="158" t="s">
        <v>32</v>
      </c>
      <c r="F960" s="159" t="s">
        <v>5041</v>
      </c>
      <c r="H960" s="160">
        <v>1</v>
      </c>
      <c r="I960" s="161"/>
      <c r="L960" s="157"/>
      <c r="M960" s="162"/>
      <c r="T960" s="163"/>
      <c r="AT960" s="158" t="s">
        <v>189</v>
      </c>
      <c r="AU960" s="158" t="s">
        <v>88</v>
      </c>
      <c r="AV960" s="13" t="s">
        <v>88</v>
      </c>
      <c r="AW960" s="13" t="s">
        <v>41</v>
      </c>
      <c r="AX960" s="13" t="s">
        <v>79</v>
      </c>
      <c r="AY960" s="158" t="s">
        <v>178</v>
      </c>
    </row>
    <row r="961" spans="2:65" s="14" customFormat="1" ht="10.199999999999999">
      <c r="B961" s="164"/>
      <c r="D961" s="151" t="s">
        <v>189</v>
      </c>
      <c r="E961" s="165" t="s">
        <v>32</v>
      </c>
      <c r="F961" s="166" t="s">
        <v>192</v>
      </c>
      <c r="H961" s="167">
        <v>2</v>
      </c>
      <c r="I961" s="168"/>
      <c r="L961" s="164"/>
      <c r="M961" s="169"/>
      <c r="T961" s="170"/>
      <c r="AT961" s="165" t="s">
        <v>189</v>
      </c>
      <c r="AU961" s="165" t="s">
        <v>88</v>
      </c>
      <c r="AV961" s="14" t="s">
        <v>185</v>
      </c>
      <c r="AW961" s="14" t="s">
        <v>41</v>
      </c>
      <c r="AX961" s="14" t="s">
        <v>86</v>
      </c>
      <c r="AY961" s="165" t="s">
        <v>178</v>
      </c>
    </row>
    <row r="962" spans="2:65" s="1" customFormat="1" ht="16.5" customHeight="1">
      <c r="B962" s="34"/>
      <c r="C962" s="171" t="s">
        <v>1846</v>
      </c>
      <c r="D962" s="171" t="s">
        <v>398</v>
      </c>
      <c r="E962" s="172" t="s">
        <v>5215</v>
      </c>
      <c r="F962" s="173" t="s">
        <v>5216</v>
      </c>
      <c r="G962" s="174" t="s">
        <v>219</v>
      </c>
      <c r="H962" s="175">
        <v>2</v>
      </c>
      <c r="I962" s="176"/>
      <c r="J962" s="177">
        <f>ROUND(I962*H962,2)</f>
        <v>0</v>
      </c>
      <c r="K962" s="173" t="s">
        <v>184</v>
      </c>
      <c r="L962" s="178"/>
      <c r="M962" s="179" t="s">
        <v>32</v>
      </c>
      <c r="N962" s="180" t="s">
        <v>50</v>
      </c>
      <c r="P962" s="142">
        <f>O962*H962</f>
        <v>0</v>
      </c>
      <c r="Q962" s="142">
        <v>2.9499999999999998E-2</v>
      </c>
      <c r="R962" s="142">
        <f>Q962*H962</f>
        <v>5.8999999999999997E-2</v>
      </c>
      <c r="S962" s="142">
        <v>0</v>
      </c>
      <c r="T962" s="143">
        <f>S962*H962</f>
        <v>0</v>
      </c>
      <c r="AR962" s="144" t="s">
        <v>241</v>
      </c>
      <c r="AT962" s="144" t="s">
        <v>398</v>
      </c>
      <c r="AU962" s="144" t="s">
        <v>88</v>
      </c>
      <c r="AY962" s="18" t="s">
        <v>178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8" t="s">
        <v>86</v>
      </c>
      <c r="BK962" s="145">
        <f>ROUND(I962*H962,2)</f>
        <v>0</v>
      </c>
      <c r="BL962" s="18" t="s">
        <v>185</v>
      </c>
      <c r="BM962" s="144" t="s">
        <v>5217</v>
      </c>
    </row>
    <row r="963" spans="2:65" s="1" customFormat="1" ht="24.15" customHeight="1">
      <c r="B963" s="34"/>
      <c r="C963" s="171" t="s">
        <v>1853</v>
      </c>
      <c r="D963" s="171" t="s">
        <v>398</v>
      </c>
      <c r="E963" s="172" t="s">
        <v>5218</v>
      </c>
      <c r="F963" s="173" t="s">
        <v>5219</v>
      </c>
      <c r="G963" s="174" t="s">
        <v>219</v>
      </c>
      <c r="H963" s="175">
        <v>2</v>
      </c>
      <c r="I963" s="176"/>
      <c r="J963" s="177">
        <f>ROUND(I963*H963,2)</f>
        <v>0</v>
      </c>
      <c r="K963" s="173" t="s">
        <v>184</v>
      </c>
      <c r="L963" s="178"/>
      <c r="M963" s="179" t="s">
        <v>32</v>
      </c>
      <c r="N963" s="180" t="s">
        <v>50</v>
      </c>
      <c r="P963" s="142">
        <f>O963*H963</f>
        <v>0</v>
      </c>
      <c r="Q963" s="142">
        <v>2.5000000000000001E-3</v>
      </c>
      <c r="R963" s="142">
        <f>Q963*H963</f>
        <v>5.0000000000000001E-3</v>
      </c>
      <c r="S963" s="142">
        <v>0</v>
      </c>
      <c r="T963" s="143">
        <f>S963*H963</f>
        <v>0</v>
      </c>
      <c r="AR963" s="144" t="s">
        <v>241</v>
      </c>
      <c r="AT963" s="144" t="s">
        <v>398</v>
      </c>
      <c r="AU963" s="144" t="s">
        <v>88</v>
      </c>
      <c r="AY963" s="18" t="s">
        <v>178</v>
      </c>
      <c r="BE963" s="145">
        <f>IF(N963="základní",J963,0)</f>
        <v>0</v>
      </c>
      <c r="BF963" s="145">
        <f>IF(N963="snížená",J963,0)</f>
        <v>0</v>
      </c>
      <c r="BG963" s="145">
        <f>IF(N963="zákl. přenesená",J963,0)</f>
        <v>0</v>
      </c>
      <c r="BH963" s="145">
        <f>IF(N963="sníž. přenesená",J963,0)</f>
        <v>0</v>
      </c>
      <c r="BI963" s="145">
        <f>IF(N963="nulová",J963,0)</f>
        <v>0</v>
      </c>
      <c r="BJ963" s="18" t="s">
        <v>86</v>
      </c>
      <c r="BK963" s="145">
        <f>ROUND(I963*H963,2)</f>
        <v>0</v>
      </c>
      <c r="BL963" s="18" t="s">
        <v>185</v>
      </c>
      <c r="BM963" s="144" t="s">
        <v>5220</v>
      </c>
    </row>
    <row r="964" spans="2:65" s="1" customFormat="1" ht="16.5" customHeight="1">
      <c r="B964" s="34"/>
      <c r="C964" s="133" t="s">
        <v>1855</v>
      </c>
      <c r="D964" s="133" t="s">
        <v>180</v>
      </c>
      <c r="E964" s="134" t="s">
        <v>4714</v>
      </c>
      <c r="F964" s="135" t="s">
        <v>4715</v>
      </c>
      <c r="G964" s="136" t="s">
        <v>202</v>
      </c>
      <c r="H964" s="137">
        <v>254.5</v>
      </c>
      <c r="I964" s="138"/>
      <c r="J964" s="139">
        <f>ROUND(I964*H964,2)</f>
        <v>0</v>
      </c>
      <c r="K964" s="135" t="s">
        <v>184</v>
      </c>
      <c r="L964" s="34"/>
      <c r="M964" s="140" t="s">
        <v>32</v>
      </c>
      <c r="N964" s="141" t="s">
        <v>50</v>
      </c>
      <c r="P964" s="142">
        <f>O964*H964</f>
        <v>0</v>
      </c>
      <c r="Q964" s="142">
        <v>1.9000000000000001E-4</v>
      </c>
      <c r="R964" s="142">
        <f>Q964*H964</f>
        <v>4.8355000000000002E-2</v>
      </c>
      <c r="S964" s="142">
        <v>0</v>
      </c>
      <c r="T964" s="143">
        <f>S964*H964</f>
        <v>0</v>
      </c>
      <c r="AR964" s="144" t="s">
        <v>185</v>
      </c>
      <c r="AT964" s="144" t="s">
        <v>180</v>
      </c>
      <c r="AU964" s="144" t="s">
        <v>88</v>
      </c>
      <c r="AY964" s="18" t="s">
        <v>178</v>
      </c>
      <c r="BE964" s="145">
        <f>IF(N964="základní",J964,0)</f>
        <v>0</v>
      </c>
      <c r="BF964" s="145">
        <f>IF(N964="snížená",J964,0)</f>
        <v>0</v>
      </c>
      <c r="BG964" s="145">
        <f>IF(N964="zákl. přenesená",J964,0)</f>
        <v>0</v>
      </c>
      <c r="BH964" s="145">
        <f>IF(N964="sníž. přenesená",J964,0)</f>
        <v>0</v>
      </c>
      <c r="BI964" s="145">
        <f>IF(N964="nulová",J964,0)</f>
        <v>0</v>
      </c>
      <c r="BJ964" s="18" t="s">
        <v>86</v>
      </c>
      <c r="BK964" s="145">
        <f>ROUND(I964*H964,2)</f>
        <v>0</v>
      </c>
      <c r="BL964" s="18" t="s">
        <v>185</v>
      </c>
      <c r="BM964" s="144" t="s">
        <v>5221</v>
      </c>
    </row>
    <row r="965" spans="2:65" s="1" customFormat="1" ht="10.199999999999999">
      <c r="B965" s="34"/>
      <c r="D965" s="146" t="s">
        <v>187</v>
      </c>
      <c r="F965" s="147" t="s">
        <v>4717</v>
      </c>
      <c r="I965" s="148"/>
      <c r="L965" s="34"/>
      <c r="M965" s="149"/>
      <c r="T965" s="55"/>
      <c r="AT965" s="18" t="s">
        <v>187</v>
      </c>
      <c r="AU965" s="18" t="s">
        <v>88</v>
      </c>
    </row>
    <row r="966" spans="2:65" s="12" customFormat="1" ht="10.199999999999999">
      <c r="B966" s="150"/>
      <c r="D966" s="151" t="s">
        <v>189</v>
      </c>
      <c r="E966" s="152" t="s">
        <v>32</v>
      </c>
      <c r="F966" s="153" t="s">
        <v>190</v>
      </c>
      <c r="H966" s="152" t="s">
        <v>32</v>
      </c>
      <c r="I966" s="154"/>
      <c r="L966" s="150"/>
      <c r="M966" s="155"/>
      <c r="T966" s="156"/>
      <c r="AT966" s="152" t="s">
        <v>189</v>
      </c>
      <c r="AU966" s="152" t="s">
        <v>88</v>
      </c>
      <c r="AV966" s="12" t="s">
        <v>86</v>
      </c>
      <c r="AW966" s="12" t="s">
        <v>41</v>
      </c>
      <c r="AX966" s="12" t="s">
        <v>79</v>
      </c>
      <c r="AY966" s="152" t="s">
        <v>178</v>
      </c>
    </row>
    <row r="967" spans="2:65" s="12" customFormat="1" ht="10.199999999999999">
      <c r="B967" s="150"/>
      <c r="D967" s="151" t="s">
        <v>189</v>
      </c>
      <c r="E967" s="152" t="s">
        <v>32</v>
      </c>
      <c r="F967" s="153" t="s">
        <v>4851</v>
      </c>
      <c r="H967" s="152" t="s">
        <v>32</v>
      </c>
      <c r="I967" s="154"/>
      <c r="L967" s="150"/>
      <c r="M967" s="155"/>
      <c r="T967" s="156"/>
      <c r="AT967" s="152" t="s">
        <v>189</v>
      </c>
      <c r="AU967" s="152" t="s">
        <v>88</v>
      </c>
      <c r="AV967" s="12" t="s">
        <v>86</v>
      </c>
      <c r="AW967" s="12" t="s">
        <v>41</v>
      </c>
      <c r="AX967" s="12" t="s">
        <v>79</v>
      </c>
      <c r="AY967" s="152" t="s">
        <v>178</v>
      </c>
    </row>
    <row r="968" spans="2:65" s="13" customFormat="1" ht="10.199999999999999">
      <c r="B968" s="157"/>
      <c r="D968" s="151" t="s">
        <v>189</v>
      </c>
      <c r="E968" s="158" t="s">
        <v>32</v>
      </c>
      <c r="F968" s="159" t="s">
        <v>5222</v>
      </c>
      <c r="H968" s="160">
        <v>254.5</v>
      </c>
      <c r="I968" s="161"/>
      <c r="L968" s="157"/>
      <c r="M968" s="162"/>
      <c r="T968" s="163"/>
      <c r="AT968" s="158" t="s">
        <v>189</v>
      </c>
      <c r="AU968" s="158" t="s">
        <v>88</v>
      </c>
      <c r="AV968" s="13" t="s">
        <v>88</v>
      </c>
      <c r="AW968" s="13" t="s">
        <v>41</v>
      </c>
      <c r="AX968" s="13" t="s">
        <v>79</v>
      </c>
      <c r="AY968" s="158" t="s">
        <v>178</v>
      </c>
    </row>
    <row r="969" spans="2:65" s="14" customFormat="1" ht="10.199999999999999">
      <c r="B969" s="164"/>
      <c r="D969" s="151" t="s">
        <v>189</v>
      </c>
      <c r="E969" s="165" t="s">
        <v>32</v>
      </c>
      <c r="F969" s="166" t="s">
        <v>192</v>
      </c>
      <c r="H969" s="167">
        <v>254.5</v>
      </c>
      <c r="I969" s="168"/>
      <c r="L969" s="164"/>
      <c r="M969" s="169"/>
      <c r="T969" s="170"/>
      <c r="AT969" s="165" t="s">
        <v>189</v>
      </c>
      <c r="AU969" s="165" t="s">
        <v>88</v>
      </c>
      <c r="AV969" s="14" t="s">
        <v>185</v>
      </c>
      <c r="AW969" s="14" t="s">
        <v>41</v>
      </c>
      <c r="AX969" s="14" t="s">
        <v>86</v>
      </c>
      <c r="AY969" s="165" t="s">
        <v>178</v>
      </c>
    </row>
    <row r="970" spans="2:65" s="1" customFormat="1" ht="21.75" customHeight="1">
      <c r="B970" s="34"/>
      <c r="C970" s="133" t="s">
        <v>1861</v>
      </c>
      <c r="D970" s="133" t="s">
        <v>180</v>
      </c>
      <c r="E970" s="134" t="s">
        <v>4718</v>
      </c>
      <c r="F970" s="135" t="s">
        <v>4719</v>
      </c>
      <c r="G970" s="136" t="s">
        <v>202</v>
      </c>
      <c r="H970" s="137">
        <v>152.6</v>
      </c>
      <c r="I970" s="138"/>
      <c r="J970" s="139">
        <f>ROUND(I970*H970,2)</f>
        <v>0</v>
      </c>
      <c r="K970" s="135" t="s">
        <v>184</v>
      </c>
      <c r="L970" s="34"/>
      <c r="M970" s="140" t="s">
        <v>32</v>
      </c>
      <c r="N970" s="141" t="s">
        <v>50</v>
      </c>
      <c r="P970" s="142">
        <f>O970*H970</f>
        <v>0</v>
      </c>
      <c r="Q970" s="142">
        <v>6.0000000000000002E-5</v>
      </c>
      <c r="R970" s="142">
        <f>Q970*H970</f>
        <v>9.1559999999999992E-3</v>
      </c>
      <c r="S970" s="142">
        <v>0</v>
      </c>
      <c r="T970" s="143">
        <f>S970*H970</f>
        <v>0</v>
      </c>
      <c r="AR970" s="144" t="s">
        <v>185</v>
      </c>
      <c r="AT970" s="144" t="s">
        <v>180</v>
      </c>
      <c r="AU970" s="144" t="s">
        <v>88</v>
      </c>
      <c r="AY970" s="18" t="s">
        <v>178</v>
      </c>
      <c r="BE970" s="145">
        <f>IF(N970="základní",J970,0)</f>
        <v>0</v>
      </c>
      <c r="BF970" s="145">
        <f>IF(N970="snížená",J970,0)</f>
        <v>0</v>
      </c>
      <c r="BG970" s="145">
        <f>IF(N970="zákl. přenesená",J970,0)</f>
        <v>0</v>
      </c>
      <c r="BH970" s="145">
        <f>IF(N970="sníž. přenesená",J970,0)</f>
        <v>0</v>
      </c>
      <c r="BI970" s="145">
        <f>IF(N970="nulová",J970,0)</f>
        <v>0</v>
      </c>
      <c r="BJ970" s="18" t="s">
        <v>86</v>
      </c>
      <c r="BK970" s="145">
        <f>ROUND(I970*H970,2)</f>
        <v>0</v>
      </c>
      <c r="BL970" s="18" t="s">
        <v>185</v>
      </c>
      <c r="BM970" s="144" t="s">
        <v>5223</v>
      </c>
    </row>
    <row r="971" spans="2:65" s="1" customFormat="1" ht="10.199999999999999">
      <c r="B971" s="34"/>
      <c r="D971" s="146" t="s">
        <v>187</v>
      </c>
      <c r="F971" s="147" t="s">
        <v>4721</v>
      </c>
      <c r="I971" s="148"/>
      <c r="L971" s="34"/>
      <c r="M971" s="149"/>
      <c r="T971" s="55"/>
      <c r="AT971" s="18" t="s">
        <v>187</v>
      </c>
      <c r="AU971" s="18" t="s">
        <v>88</v>
      </c>
    </row>
    <row r="972" spans="2:65" s="12" customFormat="1" ht="10.199999999999999">
      <c r="B972" s="150"/>
      <c r="D972" s="151" t="s">
        <v>189</v>
      </c>
      <c r="E972" s="152" t="s">
        <v>32</v>
      </c>
      <c r="F972" s="153" t="s">
        <v>190</v>
      </c>
      <c r="H972" s="152" t="s">
        <v>32</v>
      </c>
      <c r="I972" s="154"/>
      <c r="L972" s="150"/>
      <c r="M972" s="155"/>
      <c r="T972" s="156"/>
      <c r="AT972" s="152" t="s">
        <v>189</v>
      </c>
      <c r="AU972" s="152" t="s">
        <v>88</v>
      </c>
      <c r="AV972" s="12" t="s">
        <v>86</v>
      </c>
      <c r="AW972" s="12" t="s">
        <v>41</v>
      </c>
      <c r="AX972" s="12" t="s">
        <v>79</v>
      </c>
      <c r="AY972" s="152" t="s">
        <v>178</v>
      </c>
    </row>
    <row r="973" spans="2:65" s="12" customFormat="1" ht="10.199999999999999">
      <c r="B973" s="150"/>
      <c r="D973" s="151" t="s">
        <v>189</v>
      </c>
      <c r="E973" s="152" t="s">
        <v>32</v>
      </c>
      <c r="F973" s="153" t="s">
        <v>4851</v>
      </c>
      <c r="H973" s="152" t="s">
        <v>32</v>
      </c>
      <c r="I973" s="154"/>
      <c r="L973" s="150"/>
      <c r="M973" s="155"/>
      <c r="T973" s="156"/>
      <c r="AT973" s="152" t="s">
        <v>189</v>
      </c>
      <c r="AU973" s="152" t="s">
        <v>88</v>
      </c>
      <c r="AV973" s="12" t="s">
        <v>86</v>
      </c>
      <c r="AW973" s="12" t="s">
        <v>41</v>
      </c>
      <c r="AX973" s="12" t="s">
        <v>79</v>
      </c>
      <c r="AY973" s="152" t="s">
        <v>178</v>
      </c>
    </row>
    <row r="974" spans="2:65" s="12" customFormat="1" ht="10.199999999999999">
      <c r="B974" s="150"/>
      <c r="D974" s="151" t="s">
        <v>189</v>
      </c>
      <c r="E974" s="152" t="s">
        <v>32</v>
      </c>
      <c r="F974" s="153" t="s">
        <v>5224</v>
      </c>
      <c r="H974" s="152" t="s">
        <v>32</v>
      </c>
      <c r="I974" s="154"/>
      <c r="L974" s="150"/>
      <c r="M974" s="155"/>
      <c r="T974" s="156"/>
      <c r="AT974" s="152" t="s">
        <v>189</v>
      </c>
      <c r="AU974" s="152" t="s">
        <v>88</v>
      </c>
      <c r="AV974" s="12" t="s">
        <v>86</v>
      </c>
      <c r="AW974" s="12" t="s">
        <v>41</v>
      </c>
      <c r="AX974" s="12" t="s">
        <v>79</v>
      </c>
      <c r="AY974" s="152" t="s">
        <v>178</v>
      </c>
    </row>
    <row r="975" spans="2:65" s="13" customFormat="1" ht="20.399999999999999">
      <c r="B975" s="157"/>
      <c r="D975" s="151" t="s">
        <v>189</v>
      </c>
      <c r="E975" s="158" t="s">
        <v>32</v>
      </c>
      <c r="F975" s="159" t="s">
        <v>5225</v>
      </c>
      <c r="H975" s="160">
        <v>152.6</v>
      </c>
      <c r="I975" s="161"/>
      <c r="L975" s="157"/>
      <c r="M975" s="162"/>
      <c r="T975" s="163"/>
      <c r="AT975" s="158" t="s">
        <v>189</v>
      </c>
      <c r="AU975" s="158" t="s">
        <v>88</v>
      </c>
      <c r="AV975" s="13" t="s">
        <v>88</v>
      </c>
      <c r="AW975" s="13" t="s">
        <v>41</v>
      </c>
      <c r="AX975" s="13" t="s">
        <v>79</v>
      </c>
      <c r="AY975" s="158" t="s">
        <v>178</v>
      </c>
    </row>
    <row r="976" spans="2:65" s="14" customFormat="1" ht="10.199999999999999">
      <c r="B976" s="164"/>
      <c r="D976" s="151" t="s">
        <v>189</v>
      </c>
      <c r="E976" s="165" t="s">
        <v>32</v>
      </c>
      <c r="F976" s="166" t="s">
        <v>192</v>
      </c>
      <c r="H976" s="167">
        <v>152.6</v>
      </c>
      <c r="I976" s="168"/>
      <c r="L976" s="164"/>
      <c r="M976" s="169"/>
      <c r="T976" s="170"/>
      <c r="AT976" s="165" t="s">
        <v>189</v>
      </c>
      <c r="AU976" s="165" t="s">
        <v>88</v>
      </c>
      <c r="AV976" s="14" t="s">
        <v>185</v>
      </c>
      <c r="AW976" s="14" t="s">
        <v>41</v>
      </c>
      <c r="AX976" s="14" t="s">
        <v>86</v>
      </c>
      <c r="AY976" s="165" t="s">
        <v>178</v>
      </c>
    </row>
    <row r="977" spans="2:65" s="11" customFormat="1" ht="22.8" customHeight="1">
      <c r="B977" s="121"/>
      <c r="D977" s="122" t="s">
        <v>78</v>
      </c>
      <c r="E977" s="131" t="s">
        <v>247</v>
      </c>
      <c r="F977" s="131" t="s">
        <v>848</v>
      </c>
      <c r="I977" s="124"/>
      <c r="J977" s="132">
        <f>BK977</f>
        <v>0</v>
      </c>
      <c r="L977" s="121"/>
      <c r="M977" s="126"/>
      <c r="P977" s="127">
        <f>SUM(P978:P1056)</f>
        <v>0</v>
      </c>
      <c r="R977" s="127">
        <f>SUM(R978:R1056)</f>
        <v>0.3463697</v>
      </c>
      <c r="T977" s="128">
        <f>SUM(T978:T1056)</f>
        <v>1.677E-2</v>
      </c>
      <c r="AR977" s="122" t="s">
        <v>86</v>
      </c>
      <c r="AT977" s="129" t="s">
        <v>78</v>
      </c>
      <c r="AU977" s="129" t="s">
        <v>86</v>
      </c>
      <c r="AY977" s="122" t="s">
        <v>178</v>
      </c>
      <c r="BK977" s="130">
        <f>SUM(BK978:BK1056)</f>
        <v>0</v>
      </c>
    </row>
    <row r="978" spans="2:65" s="1" customFormat="1" ht="24.15" customHeight="1">
      <c r="B978" s="34"/>
      <c r="C978" s="133" t="s">
        <v>895</v>
      </c>
      <c r="D978" s="133" t="s">
        <v>180</v>
      </c>
      <c r="E978" s="134" t="s">
        <v>642</v>
      </c>
      <c r="F978" s="135" t="s">
        <v>643</v>
      </c>
      <c r="G978" s="136" t="s">
        <v>234</v>
      </c>
      <c r="H978" s="137">
        <v>180.44</v>
      </c>
      <c r="I978" s="138"/>
      <c r="J978" s="139">
        <f>ROUND(I978*H978,2)</f>
        <v>0</v>
      </c>
      <c r="K978" s="135" t="s">
        <v>184</v>
      </c>
      <c r="L978" s="34"/>
      <c r="M978" s="140" t="s">
        <v>32</v>
      </c>
      <c r="N978" s="141" t="s">
        <v>50</v>
      </c>
      <c r="P978" s="142">
        <f>O978*H978</f>
        <v>0</v>
      </c>
      <c r="Q978" s="142">
        <v>6.8999999999999997E-4</v>
      </c>
      <c r="R978" s="142">
        <f>Q978*H978</f>
        <v>0.12450359999999999</v>
      </c>
      <c r="S978" s="142">
        <v>0</v>
      </c>
      <c r="T978" s="143">
        <f>S978*H978</f>
        <v>0</v>
      </c>
      <c r="AR978" s="144" t="s">
        <v>185</v>
      </c>
      <c r="AT978" s="144" t="s">
        <v>180</v>
      </c>
      <c r="AU978" s="144" t="s">
        <v>88</v>
      </c>
      <c r="AY978" s="18" t="s">
        <v>178</v>
      </c>
      <c r="BE978" s="145">
        <f>IF(N978="základní",J978,0)</f>
        <v>0</v>
      </c>
      <c r="BF978" s="145">
        <f>IF(N978="snížená",J978,0)</f>
        <v>0</v>
      </c>
      <c r="BG978" s="145">
        <f>IF(N978="zákl. přenesená",J978,0)</f>
        <v>0</v>
      </c>
      <c r="BH978" s="145">
        <f>IF(N978="sníž. přenesená",J978,0)</f>
        <v>0</v>
      </c>
      <c r="BI978" s="145">
        <f>IF(N978="nulová",J978,0)</f>
        <v>0</v>
      </c>
      <c r="BJ978" s="18" t="s">
        <v>86</v>
      </c>
      <c r="BK978" s="145">
        <f>ROUND(I978*H978,2)</f>
        <v>0</v>
      </c>
      <c r="BL978" s="18" t="s">
        <v>185</v>
      </c>
      <c r="BM978" s="144" t="s">
        <v>5226</v>
      </c>
    </row>
    <row r="979" spans="2:65" s="1" customFormat="1" ht="10.199999999999999">
      <c r="B979" s="34"/>
      <c r="D979" s="146" t="s">
        <v>187</v>
      </c>
      <c r="F979" s="147" t="s">
        <v>645</v>
      </c>
      <c r="I979" s="148"/>
      <c r="L979" s="34"/>
      <c r="M979" s="149"/>
      <c r="T979" s="55"/>
      <c r="AT979" s="18" t="s">
        <v>187</v>
      </c>
      <c r="AU979" s="18" t="s">
        <v>88</v>
      </c>
    </row>
    <row r="980" spans="2:65" s="12" customFormat="1" ht="10.199999999999999">
      <c r="B980" s="150"/>
      <c r="D980" s="151" t="s">
        <v>189</v>
      </c>
      <c r="E980" s="152" t="s">
        <v>32</v>
      </c>
      <c r="F980" s="153" t="s">
        <v>190</v>
      </c>
      <c r="H980" s="152" t="s">
        <v>32</v>
      </c>
      <c r="I980" s="154"/>
      <c r="L980" s="150"/>
      <c r="M980" s="155"/>
      <c r="T980" s="156"/>
      <c r="AT980" s="152" t="s">
        <v>189</v>
      </c>
      <c r="AU980" s="152" t="s">
        <v>88</v>
      </c>
      <c r="AV980" s="12" t="s">
        <v>86</v>
      </c>
      <c r="AW980" s="12" t="s">
        <v>41</v>
      </c>
      <c r="AX980" s="12" t="s">
        <v>79</v>
      </c>
      <c r="AY980" s="152" t="s">
        <v>178</v>
      </c>
    </row>
    <row r="981" spans="2:65" s="12" customFormat="1" ht="10.199999999999999">
      <c r="B981" s="150"/>
      <c r="D981" s="151" t="s">
        <v>189</v>
      </c>
      <c r="E981" s="152" t="s">
        <v>32</v>
      </c>
      <c r="F981" s="153" t="s">
        <v>4774</v>
      </c>
      <c r="H981" s="152" t="s">
        <v>32</v>
      </c>
      <c r="I981" s="154"/>
      <c r="L981" s="150"/>
      <c r="M981" s="155"/>
      <c r="T981" s="156"/>
      <c r="AT981" s="152" t="s">
        <v>189</v>
      </c>
      <c r="AU981" s="152" t="s">
        <v>88</v>
      </c>
      <c r="AV981" s="12" t="s">
        <v>86</v>
      </c>
      <c r="AW981" s="12" t="s">
        <v>41</v>
      </c>
      <c r="AX981" s="12" t="s">
        <v>79</v>
      </c>
      <c r="AY981" s="152" t="s">
        <v>178</v>
      </c>
    </row>
    <row r="982" spans="2:65" s="12" customFormat="1" ht="10.199999999999999">
      <c r="B982" s="150"/>
      <c r="D982" s="151" t="s">
        <v>189</v>
      </c>
      <c r="E982" s="152" t="s">
        <v>32</v>
      </c>
      <c r="F982" s="153" t="s">
        <v>2813</v>
      </c>
      <c r="H982" s="152" t="s">
        <v>32</v>
      </c>
      <c r="I982" s="154"/>
      <c r="L982" s="150"/>
      <c r="M982" s="155"/>
      <c r="T982" s="156"/>
      <c r="AT982" s="152" t="s">
        <v>189</v>
      </c>
      <c r="AU982" s="152" t="s">
        <v>88</v>
      </c>
      <c r="AV982" s="12" t="s">
        <v>86</v>
      </c>
      <c r="AW982" s="12" t="s">
        <v>41</v>
      </c>
      <c r="AX982" s="12" t="s">
        <v>79</v>
      </c>
      <c r="AY982" s="152" t="s">
        <v>178</v>
      </c>
    </row>
    <row r="983" spans="2:65" s="12" customFormat="1" ht="10.199999999999999">
      <c r="B983" s="150"/>
      <c r="D983" s="151" t="s">
        <v>189</v>
      </c>
      <c r="E983" s="152" t="s">
        <v>32</v>
      </c>
      <c r="F983" s="153" t="s">
        <v>3043</v>
      </c>
      <c r="H983" s="152" t="s">
        <v>32</v>
      </c>
      <c r="I983" s="154"/>
      <c r="L983" s="150"/>
      <c r="M983" s="155"/>
      <c r="T983" s="156"/>
      <c r="AT983" s="152" t="s">
        <v>189</v>
      </c>
      <c r="AU983" s="152" t="s">
        <v>88</v>
      </c>
      <c r="AV983" s="12" t="s">
        <v>86</v>
      </c>
      <c r="AW983" s="12" t="s">
        <v>41</v>
      </c>
      <c r="AX983" s="12" t="s">
        <v>79</v>
      </c>
      <c r="AY983" s="152" t="s">
        <v>178</v>
      </c>
    </row>
    <row r="984" spans="2:65" s="12" customFormat="1" ht="20.399999999999999">
      <c r="B984" s="150"/>
      <c r="D984" s="151" t="s">
        <v>189</v>
      </c>
      <c r="E984" s="152" t="s">
        <v>32</v>
      </c>
      <c r="F984" s="153" t="s">
        <v>5227</v>
      </c>
      <c r="H984" s="152" t="s">
        <v>32</v>
      </c>
      <c r="I984" s="154"/>
      <c r="L984" s="150"/>
      <c r="M984" s="155"/>
      <c r="T984" s="156"/>
      <c r="AT984" s="152" t="s">
        <v>189</v>
      </c>
      <c r="AU984" s="152" t="s">
        <v>88</v>
      </c>
      <c r="AV984" s="12" t="s">
        <v>86</v>
      </c>
      <c r="AW984" s="12" t="s">
        <v>41</v>
      </c>
      <c r="AX984" s="12" t="s">
        <v>79</v>
      </c>
      <c r="AY984" s="152" t="s">
        <v>178</v>
      </c>
    </row>
    <row r="985" spans="2:65" s="12" customFormat="1" ht="20.399999999999999">
      <c r="B985" s="150"/>
      <c r="D985" s="151" t="s">
        <v>189</v>
      </c>
      <c r="E985" s="152" t="s">
        <v>32</v>
      </c>
      <c r="F985" s="153" t="s">
        <v>4783</v>
      </c>
      <c r="H985" s="152" t="s">
        <v>32</v>
      </c>
      <c r="I985" s="154"/>
      <c r="L985" s="150"/>
      <c r="M985" s="155"/>
      <c r="T985" s="156"/>
      <c r="AT985" s="152" t="s">
        <v>189</v>
      </c>
      <c r="AU985" s="152" t="s">
        <v>88</v>
      </c>
      <c r="AV985" s="12" t="s">
        <v>86</v>
      </c>
      <c r="AW985" s="12" t="s">
        <v>41</v>
      </c>
      <c r="AX985" s="12" t="s">
        <v>79</v>
      </c>
      <c r="AY985" s="152" t="s">
        <v>178</v>
      </c>
    </row>
    <row r="986" spans="2:65" s="13" customFormat="1" ht="10.199999999999999">
      <c r="B986" s="157"/>
      <c r="D986" s="151" t="s">
        <v>189</v>
      </c>
      <c r="E986" s="158" t="s">
        <v>32</v>
      </c>
      <c r="F986" s="159" t="s">
        <v>4784</v>
      </c>
      <c r="H986" s="160">
        <v>15</v>
      </c>
      <c r="I986" s="161"/>
      <c r="L986" s="157"/>
      <c r="M986" s="162"/>
      <c r="T986" s="163"/>
      <c r="AT986" s="158" t="s">
        <v>189</v>
      </c>
      <c r="AU986" s="158" t="s">
        <v>88</v>
      </c>
      <c r="AV986" s="13" t="s">
        <v>88</v>
      </c>
      <c r="AW986" s="13" t="s">
        <v>41</v>
      </c>
      <c r="AX986" s="13" t="s">
        <v>79</v>
      </c>
      <c r="AY986" s="158" t="s">
        <v>178</v>
      </c>
    </row>
    <row r="987" spans="2:65" s="12" customFormat="1" ht="20.399999999999999">
      <c r="B987" s="150"/>
      <c r="D987" s="151" t="s">
        <v>189</v>
      </c>
      <c r="E987" s="152" t="s">
        <v>32</v>
      </c>
      <c r="F987" s="153" t="s">
        <v>4776</v>
      </c>
      <c r="H987" s="152" t="s">
        <v>32</v>
      </c>
      <c r="I987" s="154"/>
      <c r="L987" s="150"/>
      <c r="M987" s="155"/>
      <c r="T987" s="156"/>
      <c r="AT987" s="152" t="s">
        <v>189</v>
      </c>
      <c r="AU987" s="152" t="s">
        <v>88</v>
      </c>
      <c r="AV987" s="12" t="s">
        <v>86</v>
      </c>
      <c r="AW987" s="12" t="s">
        <v>41</v>
      </c>
      <c r="AX987" s="12" t="s">
        <v>79</v>
      </c>
      <c r="AY987" s="152" t="s">
        <v>178</v>
      </c>
    </row>
    <row r="988" spans="2:65" s="13" customFormat="1" ht="10.199999999999999">
      <c r="B988" s="157"/>
      <c r="D988" s="151" t="s">
        <v>189</v>
      </c>
      <c r="E988" s="158" t="s">
        <v>32</v>
      </c>
      <c r="F988" s="159" t="s">
        <v>4777</v>
      </c>
      <c r="H988" s="160">
        <v>165.44</v>
      </c>
      <c r="I988" s="161"/>
      <c r="L988" s="157"/>
      <c r="M988" s="162"/>
      <c r="T988" s="163"/>
      <c r="AT988" s="158" t="s">
        <v>189</v>
      </c>
      <c r="AU988" s="158" t="s">
        <v>88</v>
      </c>
      <c r="AV988" s="13" t="s">
        <v>88</v>
      </c>
      <c r="AW988" s="13" t="s">
        <v>41</v>
      </c>
      <c r="AX988" s="13" t="s">
        <v>79</v>
      </c>
      <c r="AY988" s="158" t="s">
        <v>178</v>
      </c>
    </row>
    <row r="989" spans="2:65" s="14" customFormat="1" ht="10.199999999999999">
      <c r="B989" s="164"/>
      <c r="D989" s="151" t="s">
        <v>189</v>
      </c>
      <c r="E989" s="165" t="s">
        <v>32</v>
      </c>
      <c r="F989" s="166" t="s">
        <v>192</v>
      </c>
      <c r="H989" s="167">
        <v>180.44</v>
      </c>
      <c r="I989" s="168"/>
      <c r="L989" s="164"/>
      <c r="M989" s="169"/>
      <c r="T989" s="170"/>
      <c r="AT989" s="165" t="s">
        <v>189</v>
      </c>
      <c r="AU989" s="165" t="s">
        <v>88</v>
      </c>
      <c r="AV989" s="14" t="s">
        <v>185</v>
      </c>
      <c r="AW989" s="14" t="s">
        <v>41</v>
      </c>
      <c r="AX989" s="14" t="s">
        <v>86</v>
      </c>
      <c r="AY989" s="165" t="s">
        <v>178</v>
      </c>
    </row>
    <row r="990" spans="2:65" s="1" customFormat="1" ht="37.799999999999997" customHeight="1">
      <c r="B990" s="34"/>
      <c r="C990" s="133" t="s">
        <v>1875</v>
      </c>
      <c r="D990" s="133" t="s">
        <v>180</v>
      </c>
      <c r="E990" s="134" t="s">
        <v>654</v>
      </c>
      <c r="F990" s="135" t="s">
        <v>655</v>
      </c>
      <c r="G990" s="136" t="s">
        <v>202</v>
      </c>
      <c r="H990" s="137">
        <v>359.4</v>
      </c>
      <c r="I990" s="138"/>
      <c r="J990" s="139">
        <f>ROUND(I990*H990,2)</f>
        <v>0</v>
      </c>
      <c r="K990" s="135" t="s">
        <v>184</v>
      </c>
      <c r="L990" s="34"/>
      <c r="M990" s="140" t="s">
        <v>32</v>
      </c>
      <c r="N990" s="141" t="s">
        <v>50</v>
      </c>
      <c r="P990" s="142">
        <f>O990*H990</f>
        <v>0</v>
      </c>
      <c r="Q990" s="142">
        <v>0</v>
      </c>
      <c r="R990" s="142">
        <f>Q990*H990</f>
        <v>0</v>
      </c>
      <c r="S990" s="142">
        <v>0</v>
      </c>
      <c r="T990" s="143">
        <f>S990*H990</f>
        <v>0</v>
      </c>
      <c r="AR990" s="144" t="s">
        <v>185</v>
      </c>
      <c r="AT990" s="144" t="s">
        <v>180</v>
      </c>
      <c r="AU990" s="144" t="s">
        <v>88</v>
      </c>
      <c r="AY990" s="18" t="s">
        <v>178</v>
      </c>
      <c r="BE990" s="145">
        <f>IF(N990="základní",J990,0)</f>
        <v>0</v>
      </c>
      <c r="BF990" s="145">
        <f>IF(N990="snížená",J990,0)</f>
        <v>0</v>
      </c>
      <c r="BG990" s="145">
        <f>IF(N990="zákl. přenesená",J990,0)</f>
        <v>0</v>
      </c>
      <c r="BH990" s="145">
        <f>IF(N990="sníž. přenesená",J990,0)</f>
        <v>0</v>
      </c>
      <c r="BI990" s="145">
        <f>IF(N990="nulová",J990,0)</f>
        <v>0</v>
      </c>
      <c r="BJ990" s="18" t="s">
        <v>86</v>
      </c>
      <c r="BK990" s="145">
        <f>ROUND(I990*H990,2)</f>
        <v>0</v>
      </c>
      <c r="BL990" s="18" t="s">
        <v>185</v>
      </c>
      <c r="BM990" s="144" t="s">
        <v>5228</v>
      </c>
    </row>
    <row r="991" spans="2:65" s="1" customFormat="1" ht="10.199999999999999">
      <c r="B991" s="34"/>
      <c r="D991" s="146" t="s">
        <v>187</v>
      </c>
      <c r="F991" s="147" t="s">
        <v>657</v>
      </c>
      <c r="I991" s="148"/>
      <c r="L991" s="34"/>
      <c r="M991" s="149"/>
      <c r="T991" s="55"/>
      <c r="AT991" s="18" t="s">
        <v>187</v>
      </c>
      <c r="AU991" s="18" t="s">
        <v>88</v>
      </c>
    </row>
    <row r="992" spans="2:65" s="12" customFormat="1" ht="10.199999999999999">
      <c r="B992" s="150"/>
      <c r="D992" s="151" t="s">
        <v>189</v>
      </c>
      <c r="E992" s="152" t="s">
        <v>32</v>
      </c>
      <c r="F992" s="153" t="s">
        <v>190</v>
      </c>
      <c r="H992" s="152" t="s">
        <v>32</v>
      </c>
      <c r="I992" s="154"/>
      <c r="L992" s="150"/>
      <c r="M992" s="155"/>
      <c r="T992" s="156"/>
      <c r="AT992" s="152" t="s">
        <v>189</v>
      </c>
      <c r="AU992" s="152" t="s">
        <v>88</v>
      </c>
      <c r="AV992" s="12" t="s">
        <v>86</v>
      </c>
      <c r="AW992" s="12" t="s">
        <v>41</v>
      </c>
      <c r="AX992" s="12" t="s">
        <v>79</v>
      </c>
      <c r="AY992" s="152" t="s">
        <v>178</v>
      </c>
    </row>
    <row r="993" spans="2:65" s="12" customFormat="1" ht="10.199999999999999">
      <c r="B993" s="150"/>
      <c r="D993" s="151" t="s">
        <v>189</v>
      </c>
      <c r="E993" s="152" t="s">
        <v>32</v>
      </c>
      <c r="F993" s="153" t="s">
        <v>4774</v>
      </c>
      <c r="H993" s="152" t="s">
        <v>32</v>
      </c>
      <c r="I993" s="154"/>
      <c r="L993" s="150"/>
      <c r="M993" s="155"/>
      <c r="T993" s="156"/>
      <c r="AT993" s="152" t="s">
        <v>189</v>
      </c>
      <c r="AU993" s="152" t="s">
        <v>88</v>
      </c>
      <c r="AV993" s="12" t="s">
        <v>86</v>
      </c>
      <c r="AW993" s="12" t="s">
        <v>41</v>
      </c>
      <c r="AX993" s="12" t="s">
        <v>79</v>
      </c>
      <c r="AY993" s="152" t="s">
        <v>178</v>
      </c>
    </row>
    <row r="994" spans="2:65" s="12" customFormat="1" ht="10.199999999999999">
      <c r="B994" s="150"/>
      <c r="D994" s="151" t="s">
        <v>189</v>
      </c>
      <c r="E994" s="152" t="s">
        <v>32</v>
      </c>
      <c r="F994" s="153" t="s">
        <v>2813</v>
      </c>
      <c r="H994" s="152" t="s">
        <v>32</v>
      </c>
      <c r="I994" s="154"/>
      <c r="L994" s="150"/>
      <c r="M994" s="155"/>
      <c r="T994" s="156"/>
      <c r="AT994" s="152" t="s">
        <v>189</v>
      </c>
      <c r="AU994" s="152" t="s">
        <v>88</v>
      </c>
      <c r="AV994" s="12" t="s">
        <v>86</v>
      </c>
      <c r="AW994" s="12" t="s">
        <v>41</v>
      </c>
      <c r="AX994" s="12" t="s">
        <v>79</v>
      </c>
      <c r="AY994" s="152" t="s">
        <v>178</v>
      </c>
    </row>
    <row r="995" spans="2:65" s="12" customFormat="1" ht="10.199999999999999">
      <c r="B995" s="150"/>
      <c r="D995" s="151" t="s">
        <v>189</v>
      </c>
      <c r="E995" s="152" t="s">
        <v>32</v>
      </c>
      <c r="F995" s="153" t="s">
        <v>4775</v>
      </c>
      <c r="H995" s="152" t="s">
        <v>32</v>
      </c>
      <c r="I995" s="154"/>
      <c r="L995" s="150"/>
      <c r="M995" s="155"/>
      <c r="T995" s="156"/>
      <c r="AT995" s="152" t="s">
        <v>189</v>
      </c>
      <c r="AU995" s="152" t="s">
        <v>88</v>
      </c>
      <c r="AV995" s="12" t="s">
        <v>86</v>
      </c>
      <c r="AW995" s="12" t="s">
        <v>41</v>
      </c>
      <c r="AX995" s="12" t="s">
        <v>79</v>
      </c>
      <c r="AY995" s="152" t="s">
        <v>178</v>
      </c>
    </row>
    <row r="996" spans="2:65" s="12" customFormat="1" ht="10.199999999999999">
      <c r="B996" s="150"/>
      <c r="D996" s="151" t="s">
        <v>189</v>
      </c>
      <c r="E996" s="152" t="s">
        <v>32</v>
      </c>
      <c r="F996" s="153" t="s">
        <v>3043</v>
      </c>
      <c r="H996" s="152" t="s">
        <v>32</v>
      </c>
      <c r="I996" s="154"/>
      <c r="L996" s="150"/>
      <c r="M996" s="155"/>
      <c r="T996" s="156"/>
      <c r="AT996" s="152" t="s">
        <v>189</v>
      </c>
      <c r="AU996" s="152" t="s">
        <v>88</v>
      </c>
      <c r="AV996" s="12" t="s">
        <v>86</v>
      </c>
      <c r="AW996" s="12" t="s">
        <v>41</v>
      </c>
      <c r="AX996" s="12" t="s">
        <v>79</v>
      </c>
      <c r="AY996" s="152" t="s">
        <v>178</v>
      </c>
    </row>
    <row r="997" spans="2:65" s="12" customFormat="1" ht="20.399999999999999">
      <c r="B997" s="150"/>
      <c r="D997" s="151" t="s">
        <v>189</v>
      </c>
      <c r="E997" s="152" t="s">
        <v>32</v>
      </c>
      <c r="F997" s="153" t="s">
        <v>4783</v>
      </c>
      <c r="H997" s="152" t="s">
        <v>32</v>
      </c>
      <c r="I997" s="154"/>
      <c r="L997" s="150"/>
      <c r="M997" s="155"/>
      <c r="T997" s="156"/>
      <c r="AT997" s="152" t="s">
        <v>189</v>
      </c>
      <c r="AU997" s="152" t="s">
        <v>88</v>
      </c>
      <c r="AV997" s="12" t="s">
        <v>86</v>
      </c>
      <c r="AW997" s="12" t="s">
        <v>41</v>
      </c>
      <c r="AX997" s="12" t="s">
        <v>79</v>
      </c>
      <c r="AY997" s="152" t="s">
        <v>178</v>
      </c>
    </row>
    <row r="998" spans="2:65" s="13" customFormat="1" ht="10.199999999999999">
      <c r="B998" s="157"/>
      <c r="D998" s="151" t="s">
        <v>189</v>
      </c>
      <c r="E998" s="158" t="s">
        <v>32</v>
      </c>
      <c r="F998" s="159" t="s">
        <v>5229</v>
      </c>
      <c r="H998" s="160">
        <v>51</v>
      </c>
      <c r="I998" s="161"/>
      <c r="L998" s="157"/>
      <c r="M998" s="162"/>
      <c r="T998" s="163"/>
      <c r="AT998" s="158" t="s">
        <v>189</v>
      </c>
      <c r="AU998" s="158" t="s">
        <v>88</v>
      </c>
      <c r="AV998" s="13" t="s">
        <v>88</v>
      </c>
      <c r="AW998" s="13" t="s">
        <v>41</v>
      </c>
      <c r="AX998" s="13" t="s">
        <v>79</v>
      </c>
      <c r="AY998" s="158" t="s">
        <v>178</v>
      </c>
    </row>
    <row r="999" spans="2:65" s="12" customFormat="1" ht="20.399999999999999">
      <c r="B999" s="150"/>
      <c r="D999" s="151" t="s">
        <v>189</v>
      </c>
      <c r="E999" s="152" t="s">
        <v>32</v>
      </c>
      <c r="F999" s="153" t="s">
        <v>4776</v>
      </c>
      <c r="H999" s="152" t="s">
        <v>32</v>
      </c>
      <c r="I999" s="154"/>
      <c r="L999" s="150"/>
      <c r="M999" s="155"/>
      <c r="T999" s="156"/>
      <c r="AT999" s="152" t="s">
        <v>189</v>
      </c>
      <c r="AU999" s="152" t="s">
        <v>88</v>
      </c>
      <c r="AV999" s="12" t="s">
        <v>86</v>
      </c>
      <c r="AW999" s="12" t="s">
        <v>41</v>
      </c>
      <c r="AX999" s="12" t="s">
        <v>79</v>
      </c>
      <c r="AY999" s="152" t="s">
        <v>178</v>
      </c>
    </row>
    <row r="1000" spans="2:65" s="13" customFormat="1" ht="20.399999999999999">
      <c r="B1000" s="157"/>
      <c r="D1000" s="151" t="s">
        <v>189</v>
      </c>
      <c r="E1000" s="158" t="s">
        <v>32</v>
      </c>
      <c r="F1000" s="159" t="s">
        <v>5230</v>
      </c>
      <c r="H1000" s="160">
        <v>308.39999999999998</v>
      </c>
      <c r="I1000" s="161"/>
      <c r="L1000" s="157"/>
      <c r="M1000" s="162"/>
      <c r="T1000" s="163"/>
      <c r="AT1000" s="158" t="s">
        <v>189</v>
      </c>
      <c r="AU1000" s="158" t="s">
        <v>88</v>
      </c>
      <c r="AV1000" s="13" t="s">
        <v>88</v>
      </c>
      <c r="AW1000" s="13" t="s">
        <v>41</v>
      </c>
      <c r="AX1000" s="13" t="s">
        <v>79</v>
      </c>
      <c r="AY1000" s="158" t="s">
        <v>178</v>
      </c>
    </row>
    <row r="1001" spans="2:65" s="14" customFormat="1" ht="10.199999999999999">
      <c r="B1001" s="164"/>
      <c r="D1001" s="151" t="s">
        <v>189</v>
      </c>
      <c r="E1001" s="165" t="s">
        <v>32</v>
      </c>
      <c r="F1001" s="166" t="s">
        <v>192</v>
      </c>
      <c r="H1001" s="167">
        <v>359.4</v>
      </c>
      <c r="I1001" s="168"/>
      <c r="L1001" s="164"/>
      <c r="M1001" s="169"/>
      <c r="T1001" s="170"/>
      <c r="AT1001" s="165" t="s">
        <v>189</v>
      </c>
      <c r="AU1001" s="165" t="s">
        <v>88</v>
      </c>
      <c r="AV1001" s="14" t="s">
        <v>185</v>
      </c>
      <c r="AW1001" s="14" t="s">
        <v>41</v>
      </c>
      <c r="AX1001" s="14" t="s">
        <v>86</v>
      </c>
      <c r="AY1001" s="165" t="s">
        <v>178</v>
      </c>
    </row>
    <row r="1002" spans="2:65" s="1" customFormat="1" ht="62.7" customHeight="1">
      <c r="B1002" s="34"/>
      <c r="C1002" s="133" t="s">
        <v>1880</v>
      </c>
      <c r="D1002" s="133" t="s">
        <v>180</v>
      </c>
      <c r="E1002" s="134" t="s">
        <v>649</v>
      </c>
      <c r="F1002" s="135" t="s">
        <v>650</v>
      </c>
      <c r="G1002" s="136" t="s">
        <v>202</v>
      </c>
      <c r="H1002" s="137">
        <v>359.4</v>
      </c>
      <c r="I1002" s="138"/>
      <c r="J1002" s="139">
        <f>ROUND(I1002*H1002,2)</f>
        <v>0</v>
      </c>
      <c r="K1002" s="135" t="s">
        <v>184</v>
      </c>
      <c r="L1002" s="34"/>
      <c r="M1002" s="140" t="s">
        <v>32</v>
      </c>
      <c r="N1002" s="141" t="s">
        <v>50</v>
      </c>
      <c r="P1002" s="142">
        <f>O1002*H1002</f>
        <v>0</v>
      </c>
      <c r="Q1002" s="142">
        <v>6.0999999999999997E-4</v>
      </c>
      <c r="R1002" s="142">
        <f>Q1002*H1002</f>
        <v>0.21923399999999998</v>
      </c>
      <c r="S1002" s="142">
        <v>0</v>
      </c>
      <c r="T1002" s="143">
        <f>S1002*H1002</f>
        <v>0</v>
      </c>
      <c r="AR1002" s="144" t="s">
        <v>185</v>
      </c>
      <c r="AT1002" s="144" t="s">
        <v>180</v>
      </c>
      <c r="AU1002" s="144" t="s">
        <v>88</v>
      </c>
      <c r="AY1002" s="18" t="s">
        <v>178</v>
      </c>
      <c r="BE1002" s="145">
        <f>IF(N1002="základní",J1002,0)</f>
        <v>0</v>
      </c>
      <c r="BF1002" s="145">
        <f>IF(N1002="snížená",J1002,0)</f>
        <v>0</v>
      </c>
      <c r="BG1002" s="145">
        <f>IF(N1002="zákl. přenesená",J1002,0)</f>
        <v>0</v>
      </c>
      <c r="BH1002" s="145">
        <f>IF(N1002="sníž. přenesená",J1002,0)</f>
        <v>0</v>
      </c>
      <c r="BI1002" s="145">
        <f>IF(N1002="nulová",J1002,0)</f>
        <v>0</v>
      </c>
      <c r="BJ1002" s="18" t="s">
        <v>86</v>
      </c>
      <c r="BK1002" s="145">
        <f>ROUND(I1002*H1002,2)</f>
        <v>0</v>
      </c>
      <c r="BL1002" s="18" t="s">
        <v>185</v>
      </c>
      <c r="BM1002" s="144" t="s">
        <v>5231</v>
      </c>
    </row>
    <row r="1003" spans="2:65" s="1" customFormat="1" ht="10.199999999999999">
      <c r="B1003" s="34"/>
      <c r="D1003" s="146" t="s">
        <v>187</v>
      </c>
      <c r="F1003" s="147" t="s">
        <v>652</v>
      </c>
      <c r="I1003" s="148"/>
      <c r="L1003" s="34"/>
      <c r="M1003" s="149"/>
      <c r="T1003" s="55"/>
      <c r="AT1003" s="18" t="s">
        <v>187</v>
      </c>
      <c r="AU1003" s="18" t="s">
        <v>88</v>
      </c>
    </row>
    <row r="1004" spans="2:65" s="12" customFormat="1" ht="10.199999999999999">
      <c r="B1004" s="150"/>
      <c r="D1004" s="151" t="s">
        <v>189</v>
      </c>
      <c r="E1004" s="152" t="s">
        <v>32</v>
      </c>
      <c r="F1004" s="153" t="s">
        <v>190</v>
      </c>
      <c r="H1004" s="152" t="s">
        <v>32</v>
      </c>
      <c r="I1004" s="154"/>
      <c r="L1004" s="150"/>
      <c r="M1004" s="155"/>
      <c r="T1004" s="156"/>
      <c r="AT1004" s="152" t="s">
        <v>189</v>
      </c>
      <c r="AU1004" s="152" t="s">
        <v>88</v>
      </c>
      <c r="AV1004" s="12" t="s">
        <v>86</v>
      </c>
      <c r="AW1004" s="12" t="s">
        <v>41</v>
      </c>
      <c r="AX1004" s="12" t="s">
        <v>79</v>
      </c>
      <c r="AY1004" s="152" t="s">
        <v>178</v>
      </c>
    </row>
    <row r="1005" spans="2:65" s="12" customFormat="1" ht="10.199999999999999">
      <c r="B1005" s="150"/>
      <c r="D1005" s="151" t="s">
        <v>189</v>
      </c>
      <c r="E1005" s="152" t="s">
        <v>32</v>
      </c>
      <c r="F1005" s="153" t="s">
        <v>4774</v>
      </c>
      <c r="H1005" s="152" t="s">
        <v>32</v>
      </c>
      <c r="I1005" s="154"/>
      <c r="L1005" s="150"/>
      <c r="M1005" s="155"/>
      <c r="T1005" s="156"/>
      <c r="AT1005" s="152" t="s">
        <v>189</v>
      </c>
      <c r="AU1005" s="152" t="s">
        <v>88</v>
      </c>
      <c r="AV1005" s="12" t="s">
        <v>86</v>
      </c>
      <c r="AW1005" s="12" t="s">
        <v>41</v>
      </c>
      <c r="AX1005" s="12" t="s">
        <v>79</v>
      </c>
      <c r="AY1005" s="152" t="s">
        <v>178</v>
      </c>
    </row>
    <row r="1006" spans="2:65" s="12" customFormat="1" ht="10.199999999999999">
      <c r="B1006" s="150"/>
      <c r="D1006" s="151" t="s">
        <v>189</v>
      </c>
      <c r="E1006" s="152" t="s">
        <v>32</v>
      </c>
      <c r="F1006" s="153" t="s">
        <v>2813</v>
      </c>
      <c r="H1006" s="152" t="s">
        <v>32</v>
      </c>
      <c r="I1006" s="154"/>
      <c r="L1006" s="150"/>
      <c r="M1006" s="155"/>
      <c r="T1006" s="156"/>
      <c r="AT1006" s="152" t="s">
        <v>189</v>
      </c>
      <c r="AU1006" s="152" t="s">
        <v>88</v>
      </c>
      <c r="AV1006" s="12" t="s">
        <v>86</v>
      </c>
      <c r="AW1006" s="12" t="s">
        <v>41</v>
      </c>
      <c r="AX1006" s="12" t="s">
        <v>79</v>
      </c>
      <c r="AY1006" s="152" t="s">
        <v>178</v>
      </c>
    </row>
    <row r="1007" spans="2:65" s="12" customFormat="1" ht="10.199999999999999">
      <c r="B1007" s="150"/>
      <c r="D1007" s="151" t="s">
        <v>189</v>
      </c>
      <c r="E1007" s="152" t="s">
        <v>32</v>
      </c>
      <c r="F1007" s="153" t="s">
        <v>4775</v>
      </c>
      <c r="H1007" s="152" t="s">
        <v>32</v>
      </c>
      <c r="I1007" s="154"/>
      <c r="L1007" s="150"/>
      <c r="M1007" s="155"/>
      <c r="T1007" s="156"/>
      <c r="AT1007" s="152" t="s">
        <v>189</v>
      </c>
      <c r="AU1007" s="152" t="s">
        <v>88</v>
      </c>
      <c r="AV1007" s="12" t="s">
        <v>86</v>
      </c>
      <c r="AW1007" s="12" t="s">
        <v>41</v>
      </c>
      <c r="AX1007" s="12" t="s">
        <v>79</v>
      </c>
      <c r="AY1007" s="152" t="s">
        <v>178</v>
      </c>
    </row>
    <row r="1008" spans="2:65" s="12" customFormat="1" ht="10.199999999999999">
      <c r="B1008" s="150"/>
      <c r="D1008" s="151" t="s">
        <v>189</v>
      </c>
      <c r="E1008" s="152" t="s">
        <v>32</v>
      </c>
      <c r="F1008" s="153" t="s">
        <v>3043</v>
      </c>
      <c r="H1008" s="152" t="s">
        <v>32</v>
      </c>
      <c r="I1008" s="154"/>
      <c r="L1008" s="150"/>
      <c r="M1008" s="155"/>
      <c r="T1008" s="156"/>
      <c r="AT1008" s="152" t="s">
        <v>189</v>
      </c>
      <c r="AU1008" s="152" t="s">
        <v>88</v>
      </c>
      <c r="AV1008" s="12" t="s">
        <v>86</v>
      </c>
      <c r="AW1008" s="12" t="s">
        <v>41</v>
      </c>
      <c r="AX1008" s="12" t="s">
        <v>79</v>
      </c>
      <c r="AY1008" s="152" t="s">
        <v>178</v>
      </c>
    </row>
    <row r="1009" spans="2:65" s="12" customFormat="1" ht="20.399999999999999">
      <c r="B1009" s="150"/>
      <c r="D1009" s="151" t="s">
        <v>189</v>
      </c>
      <c r="E1009" s="152" t="s">
        <v>32</v>
      </c>
      <c r="F1009" s="153" t="s">
        <v>4783</v>
      </c>
      <c r="H1009" s="152" t="s">
        <v>32</v>
      </c>
      <c r="I1009" s="154"/>
      <c r="L1009" s="150"/>
      <c r="M1009" s="155"/>
      <c r="T1009" s="156"/>
      <c r="AT1009" s="152" t="s">
        <v>189</v>
      </c>
      <c r="AU1009" s="152" t="s">
        <v>88</v>
      </c>
      <c r="AV1009" s="12" t="s">
        <v>86</v>
      </c>
      <c r="AW1009" s="12" t="s">
        <v>41</v>
      </c>
      <c r="AX1009" s="12" t="s">
        <v>79</v>
      </c>
      <c r="AY1009" s="152" t="s">
        <v>178</v>
      </c>
    </row>
    <row r="1010" spans="2:65" s="13" customFormat="1" ht="10.199999999999999">
      <c r="B1010" s="157"/>
      <c r="D1010" s="151" t="s">
        <v>189</v>
      </c>
      <c r="E1010" s="158" t="s">
        <v>32</v>
      </c>
      <c r="F1010" s="159" t="s">
        <v>5229</v>
      </c>
      <c r="H1010" s="160">
        <v>51</v>
      </c>
      <c r="I1010" s="161"/>
      <c r="L1010" s="157"/>
      <c r="M1010" s="162"/>
      <c r="T1010" s="163"/>
      <c r="AT1010" s="158" t="s">
        <v>189</v>
      </c>
      <c r="AU1010" s="158" t="s">
        <v>88</v>
      </c>
      <c r="AV1010" s="13" t="s">
        <v>88</v>
      </c>
      <c r="AW1010" s="13" t="s">
        <v>41</v>
      </c>
      <c r="AX1010" s="13" t="s">
        <v>79</v>
      </c>
      <c r="AY1010" s="158" t="s">
        <v>178</v>
      </c>
    </row>
    <row r="1011" spans="2:65" s="12" customFormat="1" ht="20.399999999999999">
      <c r="B1011" s="150"/>
      <c r="D1011" s="151" t="s">
        <v>189</v>
      </c>
      <c r="E1011" s="152" t="s">
        <v>32</v>
      </c>
      <c r="F1011" s="153" t="s">
        <v>4776</v>
      </c>
      <c r="H1011" s="152" t="s">
        <v>32</v>
      </c>
      <c r="I1011" s="154"/>
      <c r="L1011" s="150"/>
      <c r="M1011" s="155"/>
      <c r="T1011" s="156"/>
      <c r="AT1011" s="152" t="s">
        <v>189</v>
      </c>
      <c r="AU1011" s="152" t="s">
        <v>88</v>
      </c>
      <c r="AV1011" s="12" t="s">
        <v>86</v>
      </c>
      <c r="AW1011" s="12" t="s">
        <v>41</v>
      </c>
      <c r="AX1011" s="12" t="s">
        <v>79</v>
      </c>
      <c r="AY1011" s="152" t="s">
        <v>178</v>
      </c>
    </row>
    <row r="1012" spans="2:65" s="13" customFormat="1" ht="20.399999999999999">
      <c r="B1012" s="157"/>
      <c r="D1012" s="151" t="s">
        <v>189</v>
      </c>
      <c r="E1012" s="158" t="s">
        <v>32</v>
      </c>
      <c r="F1012" s="159" t="s">
        <v>5230</v>
      </c>
      <c r="H1012" s="160">
        <v>308.39999999999998</v>
      </c>
      <c r="I1012" s="161"/>
      <c r="L1012" s="157"/>
      <c r="M1012" s="162"/>
      <c r="T1012" s="163"/>
      <c r="AT1012" s="158" t="s">
        <v>189</v>
      </c>
      <c r="AU1012" s="158" t="s">
        <v>88</v>
      </c>
      <c r="AV1012" s="13" t="s">
        <v>88</v>
      </c>
      <c r="AW1012" s="13" t="s">
        <v>41</v>
      </c>
      <c r="AX1012" s="13" t="s">
        <v>79</v>
      </c>
      <c r="AY1012" s="158" t="s">
        <v>178</v>
      </c>
    </row>
    <row r="1013" spans="2:65" s="14" customFormat="1" ht="10.199999999999999">
      <c r="B1013" s="164"/>
      <c r="D1013" s="151" t="s">
        <v>189</v>
      </c>
      <c r="E1013" s="165" t="s">
        <v>32</v>
      </c>
      <c r="F1013" s="166" t="s">
        <v>192</v>
      </c>
      <c r="H1013" s="167">
        <v>359.4</v>
      </c>
      <c r="I1013" s="168"/>
      <c r="L1013" s="164"/>
      <c r="M1013" s="169"/>
      <c r="T1013" s="170"/>
      <c r="AT1013" s="165" t="s">
        <v>189</v>
      </c>
      <c r="AU1013" s="165" t="s">
        <v>88</v>
      </c>
      <c r="AV1013" s="14" t="s">
        <v>185</v>
      </c>
      <c r="AW1013" s="14" t="s">
        <v>41</v>
      </c>
      <c r="AX1013" s="14" t="s">
        <v>86</v>
      </c>
      <c r="AY1013" s="165" t="s">
        <v>178</v>
      </c>
    </row>
    <row r="1014" spans="2:65" s="1" customFormat="1" ht="24.15" customHeight="1">
      <c r="B1014" s="34"/>
      <c r="C1014" s="133" t="s">
        <v>1882</v>
      </c>
      <c r="D1014" s="133" t="s">
        <v>180</v>
      </c>
      <c r="E1014" s="134" t="s">
        <v>541</v>
      </c>
      <c r="F1014" s="135" t="s">
        <v>542</v>
      </c>
      <c r="G1014" s="136" t="s">
        <v>202</v>
      </c>
      <c r="H1014" s="137">
        <v>347.4</v>
      </c>
      <c r="I1014" s="138"/>
      <c r="J1014" s="139">
        <f>ROUND(I1014*H1014,2)</f>
        <v>0</v>
      </c>
      <c r="K1014" s="135" t="s">
        <v>184</v>
      </c>
      <c r="L1014" s="34"/>
      <c r="M1014" s="140" t="s">
        <v>32</v>
      </c>
      <c r="N1014" s="141" t="s">
        <v>50</v>
      </c>
      <c r="P1014" s="142">
        <f>O1014*H1014</f>
        <v>0</v>
      </c>
      <c r="Q1014" s="142">
        <v>0</v>
      </c>
      <c r="R1014" s="142">
        <f>Q1014*H1014</f>
        <v>0</v>
      </c>
      <c r="S1014" s="142">
        <v>0</v>
      </c>
      <c r="T1014" s="143">
        <f>S1014*H1014</f>
        <v>0</v>
      </c>
      <c r="AR1014" s="144" t="s">
        <v>185</v>
      </c>
      <c r="AT1014" s="144" t="s">
        <v>180</v>
      </c>
      <c r="AU1014" s="144" t="s">
        <v>88</v>
      </c>
      <c r="AY1014" s="18" t="s">
        <v>178</v>
      </c>
      <c r="BE1014" s="145">
        <f>IF(N1014="základní",J1014,0)</f>
        <v>0</v>
      </c>
      <c r="BF1014" s="145">
        <f>IF(N1014="snížená",J1014,0)</f>
        <v>0</v>
      </c>
      <c r="BG1014" s="145">
        <f>IF(N1014="zákl. přenesená",J1014,0)</f>
        <v>0</v>
      </c>
      <c r="BH1014" s="145">
        <f>IF(N1014="sníž. přenesená",J1014,0)</f>
        <v>0</v>
      </c>
      <c r="BI1014" s="145">
        <f>IF(N1014="nulová",J1014,0)</f>
        <v>0</v>
      </c>
      <c r="BJ1014" s="18" t="s">
        <v>86</v>
      </c>
      <c r="BK1014" s="145">
        <f>ROUND(I1014*H1014,2)</f>
        <v>0</v>
      </c>
      <c r="BL1014" s="18" t="s">
        <v>185</v>
      </c>
      <c r="BM1014" s="144" t="s">
        <v>5232</v>
      </c>
    </row>
    <row r="1015" spans="2:65" s="1" customFormat="1" ht="10.199999999999999">
      <c r="B1015" s="34"/>
      <c r="D1015" s="146" t="s">
        <v>187</v>
      </c>
      <c r="F1015" s="147" t="s">
        <v>544</v>
      </c>
      <c r="I1015" s="148"/>
      <c r="L1015" s="34"/>
      <c r="M1015" s="149"/>
      <c r="T1015" s="55"/>
      <c r="AT1015" s="18" t="s">
        <v>187</v>
      </c>
      <c r="AU1015" s="18" t="s">
        <v>88</v>
      </c>
    </row>
    <row r="1016" spans="2:65" s="12" customFormat="1" ht="10.199999999999999">
      <c r="B1016" s="150"/>
      <c r="D1016" s="151" t="s">
        <v>189</v>
      </c>
      <c r="E1016" s="152" t="s">
        <v>32</v>
      </c>
      <c r="F1016" s="153" t="s">
        <v>190</v>
      </c>
      <c r="H1016" s="152" t="s">
        <v>32</v>
      </c>
      <c r="I1016" s="154"/>
      <c r="L1016" s="150"/>
      <c r="M1016" s="155"/>
      <c r="T1016" s="156"/>
      <c r="AT1016" s="152" t="s">
        <v>189</v>
      </c>
      <c r="AU1016" s="152" t="s">
        <v>88</v>
      </c>
      <c r="AV1016" s="12" t="s">
        <v>86</v>
      </c>
      <c r="AW1016" s="12" t="s">
        <v>41</v>
      </c>
      <c r="AX1016" s="12" t="s">
        <v>79</v>
      </c>
      <c r="AY1016" s="152" t="s">
        <v>178</v>
      </c>
    </row>
    <row r="1017" spans="2:65" s="12" customFormat="1" ht="10.199999999999999">
      <c r="B1017" s="150"/>
      <c r="D1017" s="151" t="s">
        <v>189</v>
      </c>
      <c r="E1017" s="152" t="s">
        <v>32</v>
      </c>
      <c r="F1017" s="153" t="s">
        <v>4774</v>
      </c>
      <c r="H1017" s="152" t="s">
        <v>32</v>
      </c>
      <c r="I1017" s="154"/>
      <c r="L1017" s="150"/>
      <c r="M1017" s="155"/>
      <c r="T1017" s="156"/>
      <c r="AT1017" s="152" t="s">
        <v>189</v>
      </c>
      <c r="AU1017" s="152" t="s">
        <v>88</v>
      </c>
      <c r="AV1017" s="12" t="s">
        <v>86</v>
      </c>
      <c r="AW1017" s="12" t="s">
        <v>41</v>
      </c>
      <c r="AX1017" s="12" t="s">
        <v>79</v>
      </c>
      <c r="AY1017" s="152" t="s">
        <v>178</v>
      </c>
    </row>
    <row r="1018" spans="2:65" s="12" customFormat="1" ht="10.199999999999999">
      <c r="B1018" s="150"/>
      <c r="D1018" s="151" t="s">
        <v>189</v>
      </c>
      <c r="E1018" s="152" t="s">
        <v>32</v>
      </c>
      <c r="F1018" s="153" t="s">
        <v>2813</v>
      </c>
      <c r="H1018" s="152" t="s">
        <v>32</v>
      </c>
      <c r="I1018" s="154"/>
      <c r="L1018" s="150"/>
      <c r="M1018" s="155"/>
      <c r="T1018" s="156"/>
      <c r="AT1018" s="152" t="s">
        <v>189</v>
      </c>
      <c r="AU1018" s="152" t="s">
        <v>88</v>
      </c>
      <c r="AV1018" s="12" t="s">
        <v>86</v>
      </c>
      <c r="AW1018" s="12" t="s">
        <v>41</v>
      </c>
      <c r="AX1018" s="12" t="s">
        <v>79</v>
      </c>
      <c r="AY1018" s="152" t="s">
        <v>178</v>
      </c>
    </row>
    <row r="1019" spans="2:65" s="12" customFormat="1" ht="10.199999999999999">
      <c r="B1019" s="150"/>
      <c r="D1019" s="151" t="s">
        <v>189</v>
      </c>
      <c r="E1019" s="152" t="s">
        <v>32</v>
      </c>
      <c r="F1019" s="153" t="s">
        <v>4775</v>
      </c>
      <c r="H1019" s="152" t="s">
        <v>32</v>
      </c>
      <c r="I1019" s="154"/>
      <c r="L1019" s="150"/>
      <c r="M1019" s="155"/>
      <c r="T1019" s="156"/>
      <c r="AT1019" s="152" t="s">
        <v>189</v>
      </c>
      <c r="AU1019" s="152" t="s">
        <v>88</v>
      </c>
      <c r="AV1019" s="12" t="s">
        <v>86</v>
      </c>
      <c r="AW1019" s="12" t="s">
        <v>41</v>
      </c>
      <c r="AX1019" s="12" t="s">
        <v>79</v>
      </c>
      <c r="AY1019" s="152" t="s">
        <v>178</v>
      </c>
    </row>
    <row r="1020" spans="2:65" s="12" customFormat="1" ht="10.199999999999999">
      <c r="B1020" s="150"/>
      <c r="D1020" s="151" t="s">
        <v>189</v>
      </c>
      <c r="E1020" s="152" t="s">
        <v>32</v>
      </c>
      <c r="F1020" s="153" t="s">
        <v>3043</v>
      </c>
      <c r="H1020" s="152" t="s">
        <v>32</v>
      </c>
      <c r="I1020" s="154"/>
      <c r="L1020" s="150"/>
      <c r="M1020" s="155"/>
      <c r="T1020" s="156"/>
      <c r="AT1020" s="152" t="s">
        <v>189</v>
      </c>
      <c r="AU1020" s="152" t="s">
        <v>88</v>
      </c>
      <c r="AV1020" s="12" t="s">
        <v>86</v>
      </c>
      <c r="AW1020" s="12" t="s">
        <v>41</v>
      </c>
      <c r="AX1020" s="12" t="s">
        <v>79</v>
      </c>
      <c r="AY1020" s="152" t="s">
        <v>178</v>
      </c>
    </row>
    <row r="1021" spans="2:65" s="12" customFormat="1" ht="20.399999999999999">
      <c r="B1021" s="150"/>
      <c r="D1021" s="151" t="s">
        <v>189</v>
      </c>
      <c r="E1021" s="152" t="s">
        <v>32</v>
      </c>
      <c r="F1021" s="153" t="s">
        <v>4783</v>
      </c>
      <c r="H1021" s="152" t="s">
        <v>32</v>
      </c>
      <c r="I1021" s="154"/>
      <c r="L1021" s="150"/>
      <c r="M1021" s="155"/>
      <c r="T1021" s="156"/>
      <c r="AT1021" s="152" t="s">
        <v>189</v>
      </c>
      <c r="AU1021" s="152" t="s">
        <v>88</v>
      </c>
      <c r="AV1021" s="12" t="s">
        <v>86</v>
      </c>
      <c r="AW1021" s="12" t="s">
        <v>41</v>
      </c>
      <c r="AX1021" s="12" t="s">
        <v>79</v>
      </c>
      <c r="AY1021" s="152" t="s">
        <v>178</v>
      </c>
    </row>
    <row r="1022" spans="2:65" s="13" customFormat="1" ht="10.199999999999999">
      <c r="B1022" s="157"/>
      <c r="D1022" s="151" t="s">
        <v>189</v>
      </c>
      <c r="E1022" s="158" t="s">
        <v>32</v>
      </c>
      <c r="F1022" s="159" t="s">
        <v>5233</v>
      </c>
      <c r="H1022" s="160">
        <v>41</v>
      </c>
      <c r="I1022" s="161"/>
      <c r="L1022" s="157"/>
      <c r="M1022" s="162"/>
      <c r="T1022" s="163"/>
      <c r="AT1022" s="158" t="s">
        <v>189</v>
      </c>
      <c r="AU1022" s="158" t="s">
        <v>88</v>
      </c>
      <c r="AV1022" s="13" t="s">
        <v>88</v>
      </c>
      <c r="AW1022" s="13" t="s">
        <v>41</v>
      </c>
      <c r="AX1022" s="13" t="s">
        <v>79</v>
      </c>
      <c r="AY1022" s="158" t="s">
        <v>178</v>
      </c>
    </row>
    <row r="1023" spans="2:65" s="12" customFormat="1" ht="20.399999999999999">
      <c r="B1023" s="150"/>
      <c r="D1023" s="151" t="s">
        <v>189</v>
      </c>
      <c r="E1023" s="152" t="s">
        <v>32</v>
      </c>
      <c r="F1023" s="153" t="s">
        <v>4776</v>
      </c>
      <c r="H1023" s="152" t="s">
        <v>32</v>
      </c>
      <c r="I1023" s="154"/>
      <c r="L1023" s="150"/>
      <c r="M1023" s="155"/>
      <c r="T1023" s="156"/>
      <c r="AT1023" s="152" t="s">
        <v>189</v>
      </c>
      <c r="AU1023" s="152" t="s">
        <v>88</v>
      </c>
      <c r="AV1023" s="12" t="s">
        <v>86</v>
      </c>
      <c r="AW1023" s="12" t="s">
        <v>41</v>
      </c>
      <c r="AX1023" s="12" t="s">
        <v>79</v>
      </c>
      <c r="AY1023" s="152" t="s">
        <v>178</v>
      </c>
    </row>
    <row r="1024" spans="2:65" s="13" customFormat="1" ht="20.399999999999999">
      <c r="B1024" s="157"/>
      <c r="D1024" s="151" t="s">
        <v>189</v>
      </c>
      <c r="E1024" s="158" t="s">
        <v>32</v>
      </c>
      <c r="F1024" s="159" t="s">
        <v>5234</v>
      </c>
      <c r="H1024" s="160">
        <v>306.39999999999998</v>
      </c>
      <c r="I1024" s="161"/>
      <c r="L1024" s="157"/>
      <c r="M1024" s="162"/>
      <c r="T1024" s="163"/>
      <c r="AT1024" s="158" t="s">
        <v>189</v>
      </c>
      <c r="AU1024" s="158" t="s">
        <v>88</v>
      </c>
      <c r="AV1024" s="13" t="s">
        <v>88</v>
      </c>
      <c r="AW1024" s="13" t="s">
        <v>41</v>
      </c>
      <c r="AX1024" s="13" t="s">
        <v>79</v>
      </c>
      <c r="AY1024" s="158" t="s">
        <v>178</v>
      </c>
    </row>
    <row r="1025" spans="2:65" s="14" customFormat="1" ht="10.199999999999999">
      <c r="B1025" s="164"/>
      <c r="D1025" s="151" t="s">
        <v>189</v>
      </c>
      <c r="E1025" s="165" t="s">
        <v>32</v>
      </c>
      <c r="F1025" s="166" t="s">
        <v>192</v>
      </c>
      <c r="H1025" s="167">
        <v>347.4</v>
      </c>
      <c r="I1025" s="168"/>
      <c r="L1025" s="164"/>
      <c r="M1025" s="169"/>
      <c r="T1025" s="170"/>
      <c r="AT1025" s="165" t="s">
        <v>189</v>
      </c>
      <c r="AU1025" s="165" t="s">
        <v>88</v>
      </c>
      <c r="AV1025" s="14" t="s">
        <v>185</v>
      </c>
      <c r="AW1025" s="14" t="s">
        <v>41</v>
      </c>
      <c r="AX1025" s="14" t="s">
        <v>86</v>
      </c>
      <c r="AY1025" s="165" t="s">
        <v>178</v>
      </c>
    </row>
    <row r="1026" spans="2:65" s="1" customFormat="1" ht="24.15" customHeight="1">
      <c r="B1026" s="34"/>
      <c r="C1026" s="133" t="s">
        <v>1887</v>
      </c>
      <c r="D1026" s="133" t="s">
        <v>180</v>
      </c>
      <c r="E1026" s="134" t="s">
        <v>550</v>
      </c>
      <c r="F1026" s="135" t="s">
        <v>551</v>
      </c>
      <c r="G1026" s="136" t="s">
        <v>202</v>
      </c>
      <c r="H1026" s="137">
        <v>347.4</v>
      </c>
      <c r="I1026" s="138"/>
      <c r="J1026" s="139">
        <f>ROUND(I1026*H1026,2)</f>
        <v>0</v>
      </c>
      <c r="K1026" s="135" t="s">
        <v>184</v>
      </c>
      <c r="L1026" s="34"/>
      <c r="M1026" s="140" t="s">
        <v>32</v>
      </c>
      <c r="N1026" s="141" t="s">
        <v>50</v>
      </c>
      <c r="P1026" s="142">
        <f>O1026*H1026</f>
        <v>0</v>
      </c>
      <c r="Q1026" s="142">
        <v>0</v>
      </c>
      <c r="R1026" s="142">
        <f>Q1026*H1026</f>
        <v>0</v>
      </c>
      <c r="S1026" s="142">
        <v>0</v>
      </c>
      <c r="T1026" s="143">
        <f>S1026*H1026</f>
        <v>0</v>
      </c>
      <c r="AR1026" s="144" t="s">
        <v>185</v>
      </c>
      <c r="AT1026" s="144" t="s">
        <v>180</v>
      </c>
      <c r="AU1026" s="144" t="s">
        <v>88</v>
      </c>
      <c r="AY1026" s="18" t="s">
        <v>178</v>
      </c>
      <c r="BE1026" s="145">
        <f>IF(N1026="základní",J1026,0)</f>
        <v>0</v>
      </c>
      <c r="BF1026" s="145">
        <f>IF(N1026="snížená",J1026,0)</f>
        <v>0</v>
      </c>
      <c r="BG1026" s="145">
        <f>IF(N1026="zákl. přenesená",J1026,0)</f>
        <v>0</v>
      </c>
      <c r="BH1026" s="145">
        <f>IF(N1026="sníž. přenesená",J1026,0)</f>
        <v>0</v>
      </c>
      <c r="BI1026" s="145">
        <f>IF(N1026="nulová",J1026,0)</f>
        <v>0</v>
      </c>
      <c r="BJ1026" s="18" t="s">
        <v>86</v>
      </c>
      <c r="BK1026" s="145">
        <f>ROUND(I1026*H1026,2)</f>
        <v>0</v>
      </c>
      <c r="BL1026" s="18" t="s">
        <v>185</v>
      </c>
      <c r="BM1026" s="144" t="s">
        <v>5235</v>
      </c>
    </row>
    <row r="1027" spans="2:65" s="1" customFormat="1" ht="10.199999999999999">
      <c r="B1027" s="34"/>
      <c r="D1027" s="146" t="s">
        <v>187</v>
      </c>
      <c r="F1027" s="147" t="s">
        <v>553</v>
      </c>
      <c r="I1027" s="148"/>
      <c r="L1027" s="34"/>
      <c r="M1027" s="149"/>
      <c r="T1027" s="55"/>
      <c r="AT1027" s="18" t="s">
        <v>187</v>
      </c>
      <c r="AU1027" s="18" t="s">
        <v>88</v>
      </c>
    </row>
    <row r="1028" spans="2:65" s="12" customFormat="1" ht="10.199999999999999">
      <c r="B1028" s="150"/>
      <c r="D1028" s="151" t="s">
        <v>189</v>
      </c>
      <c r="E1028" s="152" t="s">
        <v>32</v>
      </c>
      <c r="F1028" s="153" t="s">
        <v>190</v>
      </c>
      <c r="H1028" s="152" t="s">
        <v>32</v>
      </c>
      <c r="I1028" s="154"/>
      <c r="L1028" s="150"/>
      <c r="M1028" s="155"/>
      <c r="T1028" s="156"/>
      <c r="AT1028" s="152" t="s">
        <v>189</v>
      </c>
      <c r="AU1028" s="152" t="s">
        <v>88</v>
      </c>
      <c r="AV1028" s="12" t="s">
        <v>86</v>
      </c>
      <c r="AW1028" s="12" t="s">
        <v>41</v>
      </c>
      <c r="AX1028" s="12" t="s">
        <v>79</v>
      </c>
      <c r="AY1028" s="152" t="s">
        <v>178</v>
      </c>
    </row>
    <row r="1029" spans="2:65" s="12" customFormat="1" ht="10.199999999999999">
      <c r="B1029" s="150"/>
      <c r="D1029" s="151" t="s">
        <v>189</v>
      </c>
      <c r="E1029" s="152" t="s">
        <v>32</v>
      </c>
      <c r="F1029" s="153" t="s">
        <v>4774</v>
      </c>
      <c r="H1029" s="152" t="s">
        <v>32</v>
      </c>
      <c r="I1029" s="154"/>
      <c r="L1029" s="150"/>
      <c r="M1029" s="155"/>
      <c r="T1029" s="156"/>
      <c r="AT1029" s="152" t="s">
        <v>189</v>
      </c>
      <c r="AU1029" s="152" t="s">
        <v>88</v>
      </c>
      <c r="AV1029" s="12" t="s">
        <v>86</v>
      </c>
      <c r="AW1029" s="12" t="s">
        <v>41</v>
      </c>
      <c r="AX1029" s="12" t="s">
        <v>79</v>
      </c>
      <c r="AY1029" s="152" t="s">
        <v>178</v>
      </c>
    </row>
    <row r="1030" spans="2:65" s="12" customFormat="1" ht="10.199999999999999">
      <c r="B1030" s="150"/>
      <c r="D1030" s="151" t="s">
        <v>189</v>
      </c>
      <c r="E1030" s="152" t="s">
        <v>32</v>
      </c>
      <c r="F1030" s="153" t="s">
        <v>2813</v>
      </c>
      <c r="H1030" s="152" t="s">
        <v>32</v>
      </c>
      <c r="I1030" s="154"/>
      <c r="L1030" s="150"/>
      <c r="M1030" s="155"/>
      <c r="T1030" s="156"/>
      <c r="AT1030" s="152" t="s">
        <v>189</v>
      </c>
      <c r="AU1030" s="152" t="s">
        <v>88</v>
      </c>
      <c r="AV1030" s="12" t="s">
        <v>86</v>
      </c>
      <c r="AW1030" s="12" t="s">
        <v>41</v>
      </c>
      <c r="AX1030" s="12" t="s">
        <v>79</v>
      </c>
      <c r="AY1030" s="152" t="s">
        <v>178</v>
      </c>
    </row>
    <row r="1031" spans="2:65" s="12" customFormat="1" ht="10.199999999999999">
      <c r="B1031" s="150"/>
      <c r="D1031" s="151" t="s">
        <v>189</v>
      </c>
      <c r="E1031" s="152" t="s">
        <v>32</v>
      </c>
      <c r="F1031" s="153" t="s">
        <v>4775</v>
      </c>
      <c r="H1031" s="152" t="s">
        <v>32</v>
      </c>
      <c r="I1031" s="154"/>
      <c r="L1031" s="150"/>
      <c r="M1031" s="155"/>
      <c r="T1031" s="156"/>
      <c r="AT1031" s="152" t="s">
        <v>189</v>
      </c>
      <c r="AU1031" s="152" t="s">
        <v>88</v>
      </c>
      <c r="AV1031" s="12" t="s">
        <v>86</v>
      </c>
      <c r="AW1031" s="12" t="s">
        <v>41</v>
      </c>
      <c r="AX1031" s="12" t="s">
        <v>79</v>
      </c>
      <c r="AY1031" s="152" t="s">
        <v>178</v>
      </c>
    </row>
    <row r="1032" spans="2:65" s="12" customFormat="1" ht="10.199999999999999">
      <c r="B1032" s="150"/>
      <c r="D1032" s="151" t="s">
        <v>189</v>
      </c>
      <c r="E1032" s="152" t="s">
        <v>32</v>
      </c>
      <c r="F1032" s="153" t="s">
        <v>3043</v>
      </c>
      <c r="H1032" s="152" t="s">
        <v>32</v>
      </c>
      <c r="I1032" s="154"/>
      <c r="L1032" s="150"/>
      <c r="M1032" s="155"/>
      <c r="T1032" s="156"/>
      <c r="AT1032" s="152" t="s">
        <v>189</v>
      </c>
      <c r="AU1032" s="152" t="s">
        <v>88</v>
      </c>
      <c r="AV1032" s="12" t="s">
        <v>86</v>
      </c>
      <c r="AW1032" s="12" t="s">
        <v>41</v>
      </c>
      <c r="AX1032" s="12" t="s">
        <v>79</v>
      </c>
      <c r="AY1032" s="152" t="s">
        <v>178</v>
      </c>
    </row>
    <row r="1033" spans="2:65" s="12" customFormat="1" ht="20.399999999999999">
      <c r="B1033" s="150"/>
      <c r="D1033" s="151" t="s">
        <v>189</v>
      </c>
      <c r="E1033" s="152" t="s">
        <v>32</v>
      </c>
      <c r="F1033" s="153" t="s">
        <v>4783</v>
      </c>
      <c r="H1033" s="152" t="s">
        <v>32</v>
      </c>
      <c r="I1033" s="154"/>
      <c r="L1033" s="150"/>
      <c r="M1033" s="155"/>
      <c r="T1033" s="156"/>
      <c r="AT1033" s="152" t="s">
        <v>189</v>
      </c>
      <c r="AU1033" s="152" t="s">
        <v>88</v>
      </c>
      <c r="AV1033" s="12" t="s">
        <v>86</v>
      </c>
      <c r="AW1033" s="12" t="s">
        <v>41</v>
      </c>
      <c r="AX1033" s="12" t="s">
        <v>79</v>
      </c>
      <c r="AY1033" s="152" t="s">
        <v>178</v>
      </c>
    </row>
    <row r="1034" spans="2:65" s="13" customFormat="1" ht="10.199999999999999">
      <c r="B1034" s="157"/>
      <c r="D1034" s="151" t="s">
        <v>189</v>
      </c>
      <c r="E1034" s="158" t="s">
        <v>32</v>
      </c>
      <c r="F1034" s="159" t="s">
        <v>5236</v>
      </c>
      <c r="H1034" s="160">
        <v>41</v>
      </c>
      <c r="I1034" s="161"/>
      <c r="L1034" s="157"/>
      <c r="M1034" s="162"/>
      <c r="T1034" s="163"/>
      <c r="AT1034" s="158" t="s">
        <v>189</v>
      </c>
      <c r="AU1034" s="158" t="s">
        <v>88</v>
      </c>
      <c r="AV1034" s="13" t="s">
        <v>88</v>
      </c>
      <c r="AW1034" s="13" t="s">
        <v>41</v>
      </c>
      <c r="AX1034" s="13" t="s">
        <v>79</v>
      </c>
      <c r="AY1034" s="158" t="s">
        <v>178</v>
      </c>
    </row>
    <row r="1035" spans="2:65" s="12" customFormat="1" ht="20.399999999999999">
      <c r="B1035" s="150"/>
      <c r="D1035" s="151" t="s">
        <v>189</v>
      </c>
      <c r="E1035" s="152" t="s">
        <v>32</v>
      </c>
      <c r="F1035" s="153" t="s">
        <v>4776</v>
      </c>
      <c r="H1035" s="152" t="s">
        <v>32</v>
      </c>
      <c r="I1035" s="154"/>
      <c r="L1035" s="150"/>
      <c r="M1035" s="155"/>
      <c r="T1035" s="156"/>
      <c r="AT1035" s="152" t="s">
        <v>189</v>
      </c>
      <c r="AU1035" s="152" t="s">
        <v>88</v>
      </c>
      <c r="AV1035" s="12" t="s">
        <v>86</v>
      </c>
      <c r="AW1035" s="12" t="s">
        <v>41</v>
      </c>
      <c r="AX1035" s="12" t="s">
        <v>79</v>
      </c>
      <c r="AY1035" s="152" t="s">
        <v>178</v>
      </c>
    </row>
    <row r="1036" spans="2:65" s="13" customFormat="1" ht="20.399999999999999">
      <c r="B1036" s="157"/>
      <c r="D1036" s="151" t="s">
        <v>189</v>
      </c>
      <c r="E1036" s="158" t="s">
        <v>32</v>
      </c>
      <c r="F1036" s="159" t="s">
        <v>5237</v>
      </c>
      <c r="H1036" s="160">
        <v>306.39999999999998</v>
      </c>
      <c r="I1036" s="161"/>
      <c r="L1036" s="157"/>
      <c r="M1036" s="162"/>
      <c r="T1036" s="163"/>
      <c r="AT1036" s="158" t="s">
        <v>189</v>
      </c>
      <c r="AU1036" s="158" t="s">
        <v>88</v>
      </c>
      <c r="AV1036" s="13" t="s">
        <v>88</v>
      </c>
      <c r="AW1036" s="13" t="s">
        <v>41</v>
      </c>
      <c r="AX1036" s="13" t="s">
        <v>79</v>
      </c>
      <c r="AY1036" s="158" t="s">
        <v>178</v>
      </c>
    </row>
    <row r="1037" spans="2:65" s="14" customFormat="1" ht="10.199999999999999">
      <c r="B1037" s="164"/>
      <c r="D1037" s="151" t="s">
        <v>189</v>
      </c>
      <c r="E1037" s="165" t="s">
        <v>32</v>
      </c>
      <c r="F1037" s="166" t="s">
        <v>192</v>
      </c>
      <c r="H1037" s="167">
        <v>347.4</v>
      </c>
      <c r="I1037" s="168"/>
      <c r="L1037" s="164"/>
      <c r="M1037" s="169"/>
      <c r="T1037" s="170"/>
      <c r="AT1037" s="165" t="s">
        <v>189</v>
      </c>
      <c r="AU1037" s="165" t="s">
        <v>88</v>
      </c>
      <c r="AV1037" s="14" t="s">
        <v>185</v>
      </c>
      <c r="AW1037" s="14" t="s">
        <v>41</v>
      </c>
      <c r="AX1037" s="14" t="s">
        <v>86</v>
      </c>
      <c r="AY1037" s="165" t="s">
        <v>178</v>
      </c>
    </row>
    <row r="1038" spans="2:65" s="1" customFormat="1" ht="44.25" customHeight="1">
      <c r="B1038" s="34"/>
      <c r="C1038" s="133" t="s">
        <v>1895</v>
      </c>
      <c r="D1038" s="133" t="s">
        <v>180</v>
      </c>
      <c r="E1038" s="134" t="s">
        <v>5238</v>
      </c>
      <c r="F1038" s="135" t="s">
        <v>5239</v>
      </c>
      <c r="G1038" s="136" t="s">
        <v>202</v>
      </c>
      <c r="H1038" s="137">
        <v>0.43</v>
      </c>
      <c r="I1038" s="138"/>
      <c r="J1038" s="139">
        <f>ROUND(I1038*H1038,2)</f>
        <v>0</v>
      </c>
      <c r="K1038" s="135" t="s">
        <v>184</v>
      </c>
      <c r="L1038" s="34"/>
      <c r="M1038" s="140" t="s">
        <v>32</v>
      </c>
      <c r="N1038" s="141" t="s">
        <v>50</v>
      </c>
      <c r="P1038" s="142">
        <f>O1038*H1038</f>
        <v>0</v>
      </c>
      <c r="Q1038" s="142">
        <v>1.47E-3</v>
      </c>
      <c r="R1038" s="142">
        <f>Q1038*H1038</f>
        <v>6.3210000000000002E-4</v>
      </c>
      <c r="S1038" s="142">
        <v>3.9E-2</v>
      </c>
      <c r="T1038" s="143">
        <f>S1038*H1038</f>
        <v>1.677E-2</v>
      </c>
      <c r="AR1038" s="144" t="s">
        <v>185</v>
      </c>
      <c r="AT1038" s="144" t="s">
        <v>180</v>
      </c>
      <c r="AU1038" s="144" t="s">
        <v>88</v>
      </c>
      <c r="AY1038" s="18" t="s">
        <v>178</v>
      </c>
      <c r="BE1038" s="145">
        <f>IF(N1038="základní",J1038,0)</f>
        <v>0</v>
      </c>
      <c r="BF1038" s="145">
        <f>IF(N1038="snížená",J1038,0)</f>
        <v>0</v>
      </c>
      <c r="BG1038" s="145">
        <f>IF(N1038="zákl. přenesená",J1038,0)</f>
        <v>0</v>
      </c>
      <c r="BH1038" s="145">
        <f>IF(N1038="sníž. přenesená",J1038,0)</f>
        <v>0</v>
      </c>
      <c r="BI1038" s="145">
        <f>IF(N1038="nulová",J1038,0)</f>
        <v>0</v>
      </c>
      <c r="BJ1038" s="18" t="s">
        <v>86</v>
      </c>
      <c r="BK1038" s="145">
        <f>ROUND(I1038*H1038,2)</f>
        <v>0</v>
      </c>
      <c r="BL1038" s="18" t="s">
        <v>185</v>
      </c>
      <c r="BM1038" s="144" t="s">
        <v>5240</v>
      </c>
    </row>
    <row r="1039" spans="2:65" s="1" customFormat="1" ht="10.199999999999999">
      <c r="B1039" s="34"/>
      <c r="D1039" s="146" t="s">
        <v>187</v>
      </c>
      <c r="F1039" s="147" t="s">
        <v>5241</v>
      </c>
      <c r="I1039" s="148"/>
      <c r="L1039" s="34"/>
      <c r="M1039" s="149"/>
      <c r="T1039" s="55"/>
      <c r="AT1039" s="18" t="s">
        <v>187</v>
      </c>
      <c r="AU1039" s="18" t="s">
        <v>88</v>
      </c>
    </row>
    <row r="1040" spans="2:65" s="12" customFormat="1" ht="10.199999999999999">
      <c r="B1040" s="150"/>
      <c r="D1040" s="151" t="s">
        <v>189</v>
      </c>
      <c r="E1040" s="152" t="s">
        <v>32</v>
      </c>
      <c r="F1040" s="153" t="s">
        <v>190</v>
      </c>
      <c r="H1040" s="152" t="s">
        <v>32</v>
      </c>
      <c r="I1040" s="154"/>
      <c r="L1040" s="150"/>
      <c r="M1040" s="155"/>
      <c r="T1040" s="156"/>
      <c r="AT1040" s="152" t="s">
        <v>189</v>
      </c>
      <c r="AU1040" s="152" t="s">
        <v>88</v>
      </c>
      <c r="AV1040" s="12" t="s">
        <v>86</v>
      </c>
      <c r="AW1040" s="12" t="s">
        <v>41</v>
      </c>
      <c r="AX1040" s="12" t="s">
        <v>79</v>
      </c>
      <c r="AY1040" s="152" t="s">
        <v>178</v>
      </c>
    </row>
    <row r="1041" spans="2:65" s="12" customFormat="1" ht="10.199999999999999">
      <c r="B1041" s="150"/>
      <c r="D1041" s="151" t="s">
        <v>189</v>
      </c>
      <c r="E1041" s="152" t="s">
        <v>32</v>
      </c>
      <c r="F1041" s="153" t="s">
        <v>4775</v>
      </c>
      <c r="H1041" s="152" t="s">
        <v>32</v>
      </c>
      <c r="I1041" s="154"/>
      <c r="L1041" s="150"/>
      <c r="M1041" s="155"/>
      <c r="T1041" s="156"/>
      <c r="AT1041" s="152" t="s">
        <v>189</v>
      </c>
      <c r="AU1041" s="152" t="s">
        <v>88</v>
      </c>
      <c r="AV1041" s="12" t="s">
        <v>86</v>
      </c>
      <c r="AW1041" s="12" t="s">
        <v>41</v>
      </c>
      <c r="AX1041" s="12" t="s">
        <v>79</v>
      </c>
      <c r="AY1041" s="152" t="s">
        <v>178</v>
      </c>
    </row>
    <row r="1042" spans="2:65" s="12" customFormat="1" ht="20.399999999999999">
      <c r="B1042" s="150"/>
      <c r="D1042" s="151" t="s">
        <v>189</v>
      </c>
      <c r="E1042" s="152" t="s">
        <v>32</v>
      </c>
      <c r="F1042" s="153" t="s">
        <v>4972</v>
      </c>
      <c r="H1042" s="152" t="s">
        <v>32</v>
      </c>
      <c r="I1042" s="154"/>
      <c r="L1042" s="150"/>
      <c r="M1042" s="155"/>
      <c r="T1042" s="156"/>
      <c r="AT1042" s="152" t="s">
        <v>189</v>
      </c>
      <c r="AU1042" s="152" t="s">
        <v>88</v>
      </c>
      <c r="AV1042" s="12" t="s">
        <v>86</v>
      </c>
      <c r="AW1042" s="12" t="s">
        <v>41</v>
      </c>
      <c r="AX1042" s="12" t="s">
        <v>79</v>
      </c>
      <c r="AY1042" s="152" t="s">
        <v>178</v>
      </c>
    </row>
    <row r="1043" spans="2:65" s="12" customFormat="1" ht="10.199999999999999">
      <c r="B1043" s="150"/>
      <c r="D1043" s="151" t="s">
        <v>189</v>
      </c>
      <c r="E1043" s="152" t="s">
        <v>32</v>
      </c>
      <c r="F1043" s="153" t="s">
        <v>5182</v>
      </c>
      <c r="H1043" s="152" t="s">
        <v>32</v>
      </c>
      <c r="I1043" s="154"/>
      <c r="L1043" s="150"/>
      <c r="M1043" s="155"/>
      <c r="T1043" s="156"/>
      <c r="AT1043" s="152" t="s">
        <v>189</v>
      </c>
      <c r="AU1043" s="152" t="s">
        <v>88</v>
      </c>
      <c r="AV1043" s="12" t="s">
        <v>86</v>
      </c>
      <c r="AW1043" s="12" t="s">
        <v>41</v>
      </c>
      <c r="AX1043" s="12" t="s">
        <v>79</v>
      </c>
      <c r="AY1043" s="152" t="s">
        <v>178</v>
      </c>
    </row>
    <row r="1044" spans="2:65" s="13" customFormat="1" ht="10.199999999999999">
      <c r="B1044" s="157"/>
      <c r="D1044" s="151" t="s">
        <v>189</v>
      </c>
      <c r="E1044" s="158" t="s">
        <v>32</v>
      </c>
      <c r="F1044" s="159" t="s">
        <v>5242</v>
      </c>
      <c r="H1044" s="160">
        <v>0.43</v>
      </c>
      <c r="I1044" s="161"/>
      <c r="L1044" s="157"/>
      <c r="M1044" s="162"/>
      <c r="T1044" s="163"/>
      <c r="AT1044" s="158" t="s">
        <v>189</v>
      </c>
      <c r="AU1044" s="158" t="s">
        <v>88</v>
      </c>
      <c r="AV1044" s="13" t="s">
        <v>88</v>
      </c>
      <c r="AW1044" s="13" t="s">
        <v>41</v>
      </c>
      <c r="AX1044" s="13" t="s">
        <v>79</v>
      </c>
      <c r="AY1044" s="158" t="s">
        <v>178</v>
      </c>
    </row>
    <row r="1045" spans="2:65" s="14" customFormat="1" ht="10.199999999999999">
      <c r="B1045" s="164"/>
      <c r="D1045" s="151" t="s">
        <v>189</v>
      </c>
      <c r="E1045" s="165" t="s">
        <v>32</v>
      </c>
      <c r="F1045" s="166" t="s">
        <v>192</v>
      </c>
      <c r="H1045" s="167">
        <v>0.43</v>
      </c>
      <c r="I1045" s="168"/>
      <c r="L1045" s="164"/>
      <c r="M1045" s="169"/>
      <c r="T1045" s="170"/>
      <c r="AT1045" s="165" t="s">
        <v>189</v>
      </c>
      <c r="AU1045" s="165" t="s">
        <v>88</v>
      </c>
      <c r="AV1045" s="14" t="s">
        <v>185</v>
      </c>
      <c r="AW1045" s="14" t="s">
        <v>41</v>
      </c>
      <c r="AX1045" s="14" t="s">
        <v>86</v>
      </c>
      <c r="AY1045" s="165" t="s">
        <v>178</v>
      </c>
    </row>
    <row r="1046" spans="2:65" s="1" customFormat="1" ht="49.05" customHeight="1">
      <c r="B1046" s="34"/>
      <c r="C1046" s="133" t="s">
        <v>1900</v>
      </c>
      <c r="D1046" s="133" t="s">
        <v>180</v>
      </c>
      <c r="E1046" s="134" t="s">
        <v>864</v>
      </c>
      <c r="F1046" s="135" t="s">
        <v>865</v>
      </c>
      <c r="G1046" s="136" t="s">
        <v>202</v>
      </c>
      <c r="H1046" s="137">
        <v>0.43</v>
      </c>
      <c r="I1046" s="138"/>
      <c r="J1046" s="139">
        <f>ROUND(I1046*H1046,2)</f>
        <v>0</v>
      </c>
      <c r="K1046" s="135" t="s">
        <v>184</v>
      </c>
      <c r="L1046" s="34"/>
      <c r="M1046" s="140" t="s">
        <v>32</v>
      </c>
      <c r="N1046" s="141" t="s">
        <v>50</v>
      </c>
      <c r="P1046" s="142">
        <f>O1046*H1046</f>
        <v>0</v>
      </c>
      <c r="Q1046" s="142">
        <v>0</v>
      </c>
      <c r="R1046" s="142">
        <f>Q1046*H1046</f>
        <v>0</v>
      </c>
      <c r="S1046" s="142">
        <v>0</v>
      </c>
      <c r="T1046" s="143">
        <f>S1046*H1046</f>
        <v>0</v>
      </c>
      <c r="AR1046" s="144" t="s">
        <v>185</v>
      </c>
      <c r="AT1046" s="144" t="s">
        <v>180</v>
      </c>
      <c r="AU1046" s="144" t="s">
        <v>88</v>
      </c>
      <c r="AY1046" s="18" t="s">
        <v>178</v>
      </c>
      <c r="BE1046" s="145">
        <f>IF(N1046="základní",J1046,0)</f>
        <v>0</v>
      </c>
      <c r="BF1046" s="145">
        <f>IF(N1046="snížená",J1046,0)</f>
        <v>0</v>
      </c>
      <c r="BG1046" s="145">
        <f>IF(N1046="zákl. přenesená",J1046,0)</f>
        <v>0</v>
      </c>
      <c r="BH1046" s="145">
        <f>IF(N1046="sníž. přenesená",J1046,0)</f>
        <v>0</v>
      </c>
      <c r="BI1046" s="145">
        <f>IF(N1046="nulová",J1046,0)</f>
        <v>0</v>
      </c>
      <c r="BJ1046" s="18" t="s">
        <v>86</v>
      </c>
      <c r="BK1046" s="145">
        <f>ROUND(I1046*H1046,2)</f>
        <v>0</v>
      </c>
      <c r="BL1046" s="18" t="s">
        <v>185</v>
      </c>
      <c r="BM1046" s="144" t="s">
        <v>5243</v>
      </c>
    </row>
    <row r="1047" spans="2:65" s="1" customFormat="1" ht="10.199999999999999">
      <c r="B1047" s="34"/>
      <c r="D1047" s="146" t="s">
        <v>187</v>
      </c>
      <c r="F1047" s="147" t="s">
        <v>867</v>
      </c>
      <c r="I1047" s="148"/>
      <c r="L1047" s="34"/>
      <c r="M1047" s="149"/>
      <c r="T1047" s="55"/>
      <c r="AT1047" s="18" t="s">
        <v>187</v>
      </c>
      <c r="AU1047" s="18" t="s">
        <v>88</v>
      </c>
    </row>
    <row r="1048" spans="2:65" s="13" customFormat="1" ht="10.199999999999999">
      <c r="B1048" s="157"/>
      <c r="D1048" s="151" t="s">
        <v>189</v>
      </c>
      <c r="E1048" s="158" t="s">
        <v>32</v>
      </c>
      <c r="F1048" s="159" t="s">
        <v>5244</v>
      </c>
      <c r="H1048" s="160">
        <v>0.43</v>
      </c>
      <c r="I1048" s="161"/>
      <c r="L1048" s="157"/>
      <c r="M1048" s="162"/>
      <c r="T1048" s="163"/>
      <c r="AT1048" s="158" t="s">
        <v>189</v>
      </c>
      <c r="AU1048" s="158" t="s">
        <v>88</v>
      </c>
      <c r="AV1048" s="13" t="s">
        <v>88</v>
      </c>
      <c r="AW1048" s="13" t="s">
        <v>41</v>
      </c>
      <c r="AX1048" s="13" t="s">
        <v>86</v>
      </c>
      <c r="AY1048" s="158" t="s">
        <v>178</v>
      </c>
    </row>
    <row r="1049" spans="2:65" s="1" customFormat="1" ht="24.15" customHeight="1">
      <c r="B1049" s="34"/>
      <c r="C1049" s="133" t="s">
        <v>1904</v>
      </c>
      <c r="D1049" s="133" t="s">
        <v>180</v>
      </c>
      <c r="E1049" s="134" t="s">
        <v>631</v>
      </c>
      <c r="F1049" s="135" t="s">
        <v>5245</v>
      </c>
      <c r="G1049" s="136" t="s">
        <v>219</v>
      </c>
      <c r="H1049" s="137">
        <v>2</v>
      </c>
      <c r="I1049" s="138"/>
      <c r="J1049" s="139">
        <f>ROUND(I1049*H1049,2)</f>
        <v>0</v>
      </c>
      <c r="K1049" s="135" t="s">
        <v>376</v>
      </c>
      <c r="L1049" s="34"/>
      <c r="M1049" s="140" t="s">
        <v>32</v>
      </c>
      <c r="N1049" s="141" t="s">
        <v>50</v>
      </c>
      <c r="P1049" s="142">
        <f>O1049*H1049</f>
        <v>0</v>
      </c>
      <c r="Q1049" s="142">
        <v>0</v>
      </c>
      <c r="R1049" s="142">
        <f>Q1049*H1049</f>
        <v>0</v>
      </c>
      <c r="S1049" s="142">
        <v>0</v>
      </c>
      <c r="T1049" s="143">
        <f>S1049*H1049</f>
        <v>0</v>
      </c>
      <c r="AR1049" s="144" t="s">
        <v>185</v>
      </c>
      <c r="AT1049" s="144" t="s">
        <v>180</v>
      </c>
      <c r="AU1049" s="144" t="s">
        <v>88</v>
      </c>
      <c r="AY1049" s="18" t="s">
        <v>178</v>
      </c>
      <c r="BE1049" s="145">
        <f>IF(N1049="základní",J1049,0)</f>
        <v>0</v>
      </c>
      <c r="BF1049" s="145">
        <f>IF(N1049="snížená",J1049,0)</f>
        <v>0</v>
      </c>
      <c r="BG1049" s="145">
        <f>IF(N1049="zákl. přenesená",J1049,0)</f>
        <v>0</v>
      </c>
      <c r="BH1049" s="145">
        <f>IF(N1049="sníž. přenesená",J1049,0)</f>
        <v>0</v>
      </c>
      <c r="BI1049" s="145">
        <f>IF(N1049="nulová",J1049,0)</f>
        <v>0</v>
      </c>
      <c r="BJ1049" s="18" t="s">
        <v>86</v>
      </c>
      <c r="BK1049" s="145">
        <f>ROUND(I1049*H1049,2)</f>
        <v>0</v>
      </c>
      <c r="BL1049" s="18" t="s">
        <v>185</v>
      </c>
      <c r="BM1049" s="144" t="s">
        <v>5246</v>
      </c>
    </row>
    <row r="1050" spans="2:65" s="12" customFormat="1" ht="10.199999999999999">
      <c r="B1050" s="150"/>
      <c r="D1050" s="151" t="s">
        <v>189</v>
      </c>
      <c r="E1050" s="152" t="s">
        <v>32</v>
      </c>
      <c r="F1050" s="153" t="s">
        <v>190</v>
      </c>
      <c r="H1050" s="152" t="s">
        <v>32</v>
      </c>
      <c r="I1050" s="154"/>
      <c r="L1050" s="150"/>
      <c r="M1050" s="155"/>
      <c r="T1050" s="156"/>
      <c r="AT1050" s="152" t="s">
        <v>189</v>
      </c>
      <c r="AU1050" s="152" t="s">
        <v>88</v>
      </c>
      <c r="AV1050" s="12" t="s">
        <v>86</v>
      </c>
      <c r="AW1050" s="12" t="s">
        <v>41</v>
      </c>
      <c r="AX1050" s="12" t="s">
        <v>79</v>
      </c>
      <c r="AY1050" s="152" t="s">
        <v>178</v>
      </c>
    </row>
    <row r="1051" spans="2:65" s="12" customFormat="1" ht="10.199999999999999">
      <c r="B1051" s="150"/>
      <c r="D1051" s="151" t="s">
        <v>189</v>
      </c>
      <c r="E1051" s="152" t="s">
        <v>32</v>
      </c>
      <c r="F1051" s="153" t="s">
        <v>4775</v>
      </c>
      <c r="H1051" s="152" t="s">
        <v>32</v>
      </c>
      <c r="I1051" s="154"/>
      <c r="L1051" s="150"/>
      <c r="M1051" s="155"/>
      <c r="T1051" s="156"/>
      <c r="AT1051" s="152" t="s">
        <v>189</v>
      </c>
      <c r="AU1051" s="152" t="s">
        <v>88</v>
      </c>
      <c r="AV1051" s="12" t="s">
        <v>86</v>
      </c>
      <c r="AW1051" s="12" t="s">
        <v>41</v>
      </c>
      <c r="AX1051" s="12" t="s">
        <v>79</v>
      </c>
      <c r="AY1051" s="152" t="s">
        <v>178</v>
      </c>
    </row>
    <row r="1052" spans="2:65" s="12" customFormat="1" ht="20.399999999999999">
      <c r="B1052" s="150"/>
      <c r="D1052" s="151" t="s">
        <v>189</v>
      </c>
      <c r="E1052" s="152" t="s">
        <v>32</v>
      </c>
      <c r="F1052" s="153" t="s">
        <v>4972</v>
      </c>
      <c r="H1052" s="152" t="s">
        <v>32</v>
      </c>
      <c r="I1052" s="154"/>
      <c r="L1052" s="150"/>
      <c r="M1052" s="155"/>
      <c r="T1052" s="156"/>
      <c r="AT1052" s="152" t="s">
        <v>189</v>
      </c>
      <c r="AU1052" s="152" t="s">
        <v>88</v>
      </c>
      <c r="AV1052" s="12" t="s">
        <v>86</v>
      </c>
      <c r="AW1052" s="12" t="s">
        <v>41</v>
      </c>
      <c r="AX1052" s="12" t="s">
        <v>79</v>
      </c>
      <c r="AY1052" s="152" t="s">
        <v>178</v>
      </c>
    </row>
    <row r="1053" spans="2:65" s="12" customFormat="1" ht="10.199999999999999">
      <c r="B1053" s="150"/>
      <c r="D1053" s="151" t="s">
        <v>189</v>
      </c>
      <c r="E1053" s="152" t="s">
        <v>32</v>
      </c>
      <c r="F1053" s="153" t="s">
        <v>5182</v>
      </c>
      <c r="H1053" s="152" t="s">
        <v>32</v>
      </c>
      <c r="I1053" s="154"/>
      <c r="L1053" s="150"/>
      <c r="M1053" s="155"/>
      <c r="T1053" s="156"/>
      <c r="AT1053" s="152" t="s">
        <v>189</v>
      </c>
      <c r="AU1053" s="152" t="s">
        <v>88</v>
      </c>
      <c r="AV1053" s="12" t="s">
        <v>86</v>
      </c>
      <c r="AW1053" s="12" t="s">
        <v>41</v>
      </c>
      <c r="AX1053" s="12" t="s">
        <v>79</v>
      </c>
      <c r="AY1053" s="152" t="s">
        <v>178</v>
      </c>
    </row>
    <row r="1054" spans="2:65" s="13" customFormat="1" ht="10.199999999999999">
      <c r="B1054" s="157"/>
      <c r="D1054" s="151" t="s">
        <v>189</v>
      </c>
      <c r="E1054" s="158" t="s">
        <v>32</v>
      </c>
      <c r="F1054" s="159" t="s">
        <v>5247</v>
      </c>
      <c r="H1054" s="160">
        <v>2</v>
      </c>
      <c r="I1054" s="161"/>
      <c r="L1054" s="157"/>
      <c r="M1054" s="162"/>
      <c r="T1054" s="163"/>
      <c r="AT1054" s="158" t="s">
        <v>189</v>
      </c>
      <c r="AU1054" s="158" t="s">
        <v>88</v>
      </c>
      <c r="AV1054" s="13" t="s">
        <v>88</v>
      </c>
      <c r="AW1054" s="13" t="s">
        <v>41</v>
      </c>
      <c r="AX1054" s="13" t="s">
        <v>79</v>
      </c>
      <c r="AY1054" s="158" t="s">
        <v>178</v>
      </c>
    </row>
    <row r="1055" spans="2:65" s="14" customFormat="1" ht="10.199999999999999">
      <c r="B1055" s="164"/>
      <c r="D1055" s="151" t="s">
        <v>189</v>
      </c>
      <c r="E1055" s="165" t="s">
        <v>32</v>
      </c>
      <c r="F1055" s="166" t="s">
        <v>192</v>
      </c>
      <c r="H1055" s="167">
        <v>2</v>
      </c>
      <c r="I1055" s="168"/>
      <c r="L1055" s="164"/>
      <c r="M1055" s="169"/>
      <c r="T1055" s="170"/>
      <c r="AT1055" s="165" t="s">
        <v>189</v>
      </c>
      <c r="AU1055" s="165" t="s">
        <v>88</v>
      </c>
      <c r="AV1055" s="14" t="s">
        <v>185</v>
      </c>
      <c r="AW1055" s="14" t="s">
        <v>41</v>
      </c>
      <c r="AX1055" s="14" t="s">
        <v>86</v>
      </c>
      <c r="AY1055" s="165" t="s">
        <v>178</v>
      </c>
    </row>
    <row r="1056" spans="2:65" s="1" customFormat="1" ht="24.15" customHeight="1">
      <c r="B1056" s="34"/>
      <c r="C1056" s="171" t="s">
        <v>1907</v>
      </c>
      <c r="D1056" s="171" t="s">
        <v>398</v>
      </c>
      <c r="E1056" s="172" t="s">
        <v>5248</v>
      </c>
      <c r="F1056" s="173" t="s">
        <v>5249</v>
      </c>
      <c r="G1056" s="174" t="s">
        <v>219</v>
      </c>
      <c r="H1056" s="175">
        <v>2</v>
      </c>
      <c r="I1056" s="176"/>
      <c r="J1056" s="177">
        <f>ROUND(I1056*H1056,2)</f>
        <v>0</v>
      </c>
      <c r="K1056" s="173" t="s">
        <v>184</v>
      </c>
      <c r="L1056" s="178"/>
      <c r="M1056" s="179" t="s">
        <v>32</v>
      </c>
      <c r="N1056" s="180" t="s">
        <v>50</v>
      </c>
      <c r="P1056" s="142">
        <f>O1056*H1056</f>
        <v>0</v>
      </c>
      <c r="Q1056" s="142">
        <v>1E-3</v>
      </c>
      <c r="R1056" s="142">
        <f>Q1056*H1056</f>
        <v>2E-3</v>
      </c>
      <c r="S1056" s="142">
        <v>0</v>
      </c>
      <c r="T1056" s="143">
        <f>S1056*H1056</f>
        <v>0</v>
      </c>
      <c r="AR1056" s="144" t="s">
        <v>241</v>
      </c>
      <c r="AT1056" s="144" t="s">
        <v>398</v>
      </c>
      <c r="AU1056" s="144" t="s">
        <v>88</v>
      </c>
      <c r="AY1056" s="18" t="s">
        <v>178</v>
      </c>
      <c r="BE1056" s="145">
        <f>IF(N1056="základní",J1056,0)</f>
        <v>0</v>
      </c>
      <c r="BF1056" s="145">
        <f>IF(N1056="snížená",J1056,0)</f>
        <v>0</v>
      </c>
      <c r="BG1056" s="145">
        <f>IF(N1056="zákl. přenesená",J1056,0)</f>
        <v>0</v>
      </c>
      <c r="BH1056" s="145">
        <f>IF(N1056="sníž. přenesená",J1056,0)</f>
        <v>0</v>
      </c>
      <c r="BI1056" s="145">
        <f>IF(N1056="nulová",J1056,0)</f>
        <v>0</v>
      </c>
      <c r="BJ1056" s="18" t="s">
        <v>86</v>
      </c>
      <c r="BK1056" s="145">
        <f>ROUND(I1056*H1056,2)</f>
        <v>0</v>
      </c>
      <c r="BL1056" s="18" t="s">
        <v>185</v>
      </c>
      <c r="BM1056" s="144" t="s">
        <v>5250</v>
      </c>
    </row>
    <row r="1057" spans="2:65" s="11" customFormat="1" ht="22.8" customHeight="1">
      <c r="B1057" s="121"/>
      <c r="D1057" s="122" t="s">
        <v>78</v>
      </c>
      <c r="E1057" s="131" t="s">
        <v>1893</v>
      </c>
      <c r="F1057" s="131" t="s">
        <v>1894</v>
      </c>
      <c r="I1057" s="124"/>
      <c r="J1057" s="132">
        <f>BK1057</f>
        <v>0</v>
      </c>
      <c r="L1057" s="121"/>
      <c r="M1057" s="126"/>
      <c r="P1057" s="127">
        <f>SUM(P1058:P1093)</f>
        <v>0</v>
      </c>
      <c r="R1057" s="127">
        <f>SUM(R1058:R1093)</f>
        <v>0</v>
      </c>
      <c r="T1057" s="128">
        <f>SUM(T1058:T1093)</f>
        <v>0</v>
      </c>
      <c r="AR1057" s="122" t="s">
        <v>86</v>
      </c>
      <c r="AT1057" s="129" t="s">
        <v>78</v>
      </c>
      <c r="AU1057" s="129" t="s">
        <v>86</v>
      </c>
      <c r="AY1057" s="122" t="s">
        <v>178</v>
      </c>
      <c r="BK1057" s="130">
        <f>SUM(BK1058:BK1093)</f>
        <v>0</v>
      </c>
    </row>
    <row r="1058" spans="2:65" s="1" customFormat="1" ht="37.799999999999997" customHeight="1">
      <c r="B1058" s="34"/>
      <c r="C1058" s="133" t="s">
        <v>1911</v>
      </c>
      <c r="D1058" s="133" t="s">
        <v>180</v>
      </c>
      <c r="E1058" s="134" t="s">
        <v>556</v>
      </c>
      <c r="F1058" s="135" t="s">
        <v>557</v>
      </c>
      <c r="G1058" s="136" t="s">
        <v>401</v>
      </c>
      <c r="H1058" s="137">
        <v>133.90700000000001</v>
      </c>
      <c r="I1058" s="138"/>
      <c r="J1058" s="139">
        <f>ROUND(I1058*H1058,2)</f>
        <v>0</v>
      </c>
      <c r="K1058" s="135" t="s">
        <v>184</v>
      </c>
      <c r="L1058" s="34"/>
      <c r="M1058" s="140" t="s">
        <v>32</v>
      </c>
      <c r="N1058" s="141" t="s">
        <v>50</v>
      </c>
      <c r="P1058" s="142">
        <f>O1058*H1058</f>
        <v>0</v>
      </c>
      <c r="Q1058" s="142">
        <v>0</v>
      </c>
      <c r="R1058" s="142">
        <f>Q1058*H1058</f>
        <v>0</v>
      </c>
      <c r="S1058" s="142">
        <v>0</v>
      </c>
      <c r="T1058" s="143">
        <f>S1058*H1058</f>
        <v>0</v>
      </c>
      <c r="AR1058" s="144" t="s">
        <v>185</v>
      </c>
      <c r="AT1058" s="144" t="s">
        <v>180</v>
      </c>
      <c r="AU1058" s="144" t="s">
        <v>88</v>
      </c>
      <c r="AY1058" s="18" t="s">
        <v>178</v>
      </c>
      <c r="BE1058" s="145">
        <f>IF(N1058="základní",J1058,0)</f>
        <v>0</v>
      </c>
      <c r="BF1058" s="145">
        <f>IF(N1058="snížená",J1058,0)</f>
        <v>0</v>
      </c>
      <c r="BG1058" s="145">
        <f>IF(N1058="zákl. přenesená",J1058,0)</f>
        <v>0</v>
      </c>
      <c r="BH1058" s="145">
        <f>IF(N1058="sníž. přenesená",J1058,0)</f>
        <v>0</v>
      </c>
      <c r="BI1058" s="145">
        <f>IF(N1058="nulová",J1058,0)</f>
        <v>0</v>
      </c>
      <c r="BJ1058" s="18" t="s">
        <v>86</v>
      </c>
      <c r="BK1058" s="145">
        <f>ROUND(I1058*H1058,2)</f>
        <v>0</v>
      </c>
      <c r="BL1058" s="18" t="s">
        <v>185</v>
      </c>
      <c r="BM1058" s="144" t="s">
        <v>5251</v>
      </c>
    </row>
    <row r="1059" spans="2:65" s="1" customFormat="1" ht="10.199999999999999">
      <c r="B1059" s="34"/>
      <c r="D1059" s="146" t="s">
        <v>187</v>
      </c>
      <c r="F1059" s="147" t="s">
        <v>559</v>
      </c>
      <c r="I1059" s="148"/>
      <c r="L1059" s="34"/>
      <c r="M1059" s="149"/>
      <c r="T1059" s="55"/>
      <c r="AT1059" s="18" t="s">
        <v>187</v>
      </c>
      <c r="AU1059" s="18" t="s">
        <v>88</v>
      </c>
    </row>
    <row r="1060" spans="2:65" s="13" customFormat="1" ht="10.199999999999999">
      <c r="B1060" s="157"/>
      <c r="D1060" s="151" t="s">
        <v>189</v>
      </c>
      <c r="E1060" s="158" t="s">
        <v>32</v>
      </c>
      <c r="F1060" s="159" t="s">
        <v>5252</v>
      </c>
      <c r="H1060" s="160">
        <v>104.655</v>
      </c>
      <c r="I1060" s="161"/>
      <c r="L1060" s="157"/>
      <c r="M1060" s="162"/>
      <c r="T1060" s="163"/>
      <c r="AT1060" s="158" t="s">
        <v>189</v>
      </c>
      <c r="AU1060" s="158" t="s">
        <v>88</v>
      </c>
      <c r="AV1060" s="13" t="s">
        <v>88</v>
      </c>
      <c r="AW1060" s="13" t="s">
        <v>41</v>
      </c>
      <c r="AX1060" s="13" t="s">
        <v>79</v>
      </c>
      <c r="AY1060" s="158" t="s">
        <v>178</v>
      </c>
    </row>
    <row r="1061" spans="2:65" s="13" customFormat="1" ht="10.199999999999999">
      <c r="B1061" s="157"/>
      <c r="D1061" s="151" t="s">
        <v>189</v>
      </c>
      <c r="E1061" s="158" t="s">
        <v>32</v>
      </c>
      <c r="F1061" s="159" t="s">
        <v>5253</v>
      </c>
      <c r="H1061" s="160">
        <v>29.251999999999999</v>
      </c>
      <c r="I1061" s="161"/>
      <c r="L1061" s="157"/>
      <c r="M1061" s="162"/>
      <c r="T1061" s="163"/>
      <c r="AT1061" s="158" t="s">
        <v>189</v>
      </c>
      <c r="AU1061" s="158" t="s">
        <v>88</v>
      </c>
      <c r="AV1061" s="13" t="s">
        <v>88</v>
      </c>
      <c r="AW1061" s="13" t="s">
        <v>41</v>
      </c>
      <c r="AX1061" s="13" t="s">
        <v>79</v>
      </c>
      <c r="AY1061" s="158" t="s">
        <v>178</v>
      </c>
    </row>
    <row r="1062" spans="2:65" s="14" customFormat="1" ht="10.199999999999999">
      <c r="B1062" s="164"/>
      <c r="D1062" s="151" t="s">
        <v>189</v>
      </c>
      <c r="E1062" s="165" t="s">
        <v>32</v>
      </c>
      <c r="F1062" s="166" t="s">
        <v>192</v>
      </c>
      <c r="H1062" s="167">
        <v>133.90700000000001</v>
      </c>
      <c r="I1062" s="168"/>
      <c r="L1062" s="164"/>
      <c r="M1062" s="169"/>
      <c r="T1062" s="170"/>
      <c r="AT1062" s="165" t="s">
        <v>189</v>
      </c>
      <c r="AU1062" s="165" t="s">
        <v>88</v>
      </c>
      <c r="AV1062" s="14" t="s">
        <v>185</v>
      </c>
      <c r="AW1062" s="14" t="s">
        <v>41</v>
      </c>
      <c r="AX1062" s="14" t="s">
        <v>86</v>
      </c>
      <c r="AY1062" s="165" t="s">
        <v>178</v>
      </c>
    </row>
    <row r="1063" spans="2:65" s="1" customFormat="1" ht="37.799999999999997" customHeight="1">
      <c r="B1063" s="34"/>
      <c r="C1063" s="133" t="s">
        <v>1918</v>
      </c>
      <c r="D1063" s="133" t="s">
        <v>180</v>
      </c>
      <c r="E1063" s="134" t="s">
        <v>564</v>
      </c>
      <c r="F1063" s="135" t="s">
        <v>565</v>
      </c>
      <c r="G1063" s="136" t="s">
        <v>401</v>
      </c>
      <c r="H1063" s="137">
        <v>1874.6980000000001</v>
      </c>
      <c r="I1063" s="138"/>
      <c r="J1063" s="139">
        <f>ROUND(I1063*H1063,2)</f>
        <v>0</v>
      </c>
      <c r="K1063" s="135" t="s">
        <v>184</v>
      </c>
      <c r="L1063" s="34"/>
      <c r="M1063" s="140" t="s">
        <v>32</v>
      </c>
      <c r="N1063" s="141" t="s">
        <v>50</v>
      </c>
      <c r="P1063" s="142">
        <f>O1063*H1063</f>
        <v>0</v>
      </c>
      <c r="Q1063" s="142">
        <v>0</v>
      </c>
      <c r="R1063" s="142">
        <f>Q1063*H1063</f>
        <v>0</v>
      </c>
      <c r="S1063" s="142">
        <v>0</v>
      </c>
      <c r="T1063" s="143">
        <f>S1063*H1063</f>
        <v>0</v>
      </c>
      <c r="AR1063" s="144" t="s">
        <v>185</v>
      </c>
      <c r="AT1063" s="144" t="s">
        <v>180</v>
      </c>
      <c r="AU1063" s="144" t="s">
        <v>88</v>
      </c>
      <c r="AY1063" s="18" t="s">
        <v>178</v>
      </c>
      <c r="BE1063" s="145">
        <f>IF(N1063="základní",J1063,0)</f>
        <v>0</v>
      </c>
      <c r="BF1063" s="145">
        <f>IF(N1063="snížená",J1063,0)</f>
        <v>0</v>
      </c>
      <c r="BG1063" s="145">
        <f>IF(N1063="zákl. přenesená",J1063,0)</f>
        <v>0</v>
      </c>
      <c r="BH1063" s="145">
        <f>IF(N1063="sníž. přenesená",J1063,0)</f>
        <v>0</v>
      </c>
      <c r="BI1063" s="145">
        <f>IF(N1063="nulová",J1063,0)</f>
        <v>0</v>
      </c>
      <c r="BJ1063" s="18" t="s">
        <v>86</v>
      </c>
      <c r="BK1063" s="145">
        <f>ROUND(I1063*H1063,2)</f>
        <v>0</v>
      </c>
      <c r="BL1063" s="18" t="s">
        <v>185</v>
      </c>
      <c r="BM1063" s="144" t="s">
        <v>5254</v>
      </c>
    </row>
    <row r="1064" spans="2:65" s="1" customFormat="1" ht="10.199999999999999">
      <c r="B1064" s="34"/>
      <c r="D1064" s="146" t="s">
        <v>187</v>
      </c>
      <c r="F1064" s="147" t="s">
        <v>567</v>
      </c>
      <c r="I1064" s="148"/>
      <c r="L1064" s="34"/>
      <c r="M1064" s="149"/>
      <c r="T1064" s="55"/>
      <c r="AT1064" s="18" t="s">
        <v>187</v>
      </c>
      <c r="AU1064" s="18" t="s">
        <v>88</v>
      </c>
    </row>
    <row r="1065" spans="2:65" s="13" customFormat="1" ht="10.199999999999999">
      <c r="B1065" s="157"/>
      <c r="D1065" s="151" t="s">
        <v>189</v>
      </c>
      <c r="E1065" s="158" t="s">
        <v>32</v>
      </c>
      <c r="F1065" s="159" t="s">
        <v>5255</v>
      </c>
      <c r="H1065" s="160">
        <v>133.90700000000001</v>
      </c>
      <c r="I1065" s="161"/>
      <c r="L1065" s="157"/>
      <c r="M1065" s="162"/>
      <c r="T1065" s="163"/>
      <c r="AT1065" s="158" t="s">
        <v>189</v>
      </c>
      <c r="AU1065" s="158" t="s">
        <v>88</v>
      </c>
      <c r="AV1065" s="13" t="s">
        <v>88</v>
      </c>
      <c r="AW1065" s="13" t="s">
        <v>41</v>
      </c>
      <c r="AX1065" s="13" t="s">
        <v>86</v>
      </c>
      <c r="AY1065" s="158" t="s">
        <v>178</v>
      </c>
    </row>
    <row r="1066" spans="2:65" s="13" customFormat="1" ht="10.199999999999999">
      <c r="B1066" s="157"/>
      <c r="D1066" s="151" t="s">
        <v>189</v>
      </c>
      <c r="F1066" s="159" t="s">
        <v>5256</v>
      </c>
      <c r="H1066" s="160">
        <v>1874.6980000000001</v>
      </c>
      <c r="I1066" s="161"/>
      <c r="L1066" s="157"/>
      <c r="M1066" s="162"/>
      <c r="T1066" s="163"/>
      <c r="AT1066" s="158" t="s">
        <v>189</v>
      </c>
      <c r="AU1066" s="158" t="s">
        <v>88</v>
      </c>
      <c r="AV1066" s="13" t="s">
        <v>88</v>
      </c>
      <c r="AW1066" s="13" t="s">
        <v>4</v>
      </c>
      <c r="AX1066" s="13" t="s">
        <v>86</v>
      </c>
      <c r="AY1066" s="158" t="s">
        <v>178</v>
      </c>
    </row>
    <row r="1067" spans="2:65" s="1" customFormat="1" ht="37.799999999999997" customHeight="1">
      <c r="B1067" s="34"/>
      <c r="C1067" s="133" t="s">
        <v>1925</v>
      </c>
      <c r="D1067" s="133" t="s">
        <v>180</v>
      </c>
      <c r="E1067" s="134" t="s">
        <v>571</v>
      </c>
      <c r="F1067" s="135" t="s">
        <v>572</v>
      </c>
      <c r="G1067" s="136" t="s">
        <v>401</v>
      </c>
      <c r="H1067" s="137">
        <v>73.558000000000007</v>
      </c>
      <c r="I1067" s="138"/>
      <c r="J1067" s="139">
        <f>ROUND(I1067*H1067,2)</f>
        <v>0</v>
      </c>
      <c r="K1067" s="135" t="s">
        <v>184</v>
      </c>
      <c r="L1067" s="34"/>
      <c r="M1067" s="140" t="s">
        <v>32</v>
      </c>
      <c r="N1067" s="141" t="s">
        <v>50</v>
      </c>
      <c r="P1067" s="142">
        <f>O1067*H1067</f>
        <v>0</v>
      </c>
      <c r="Q1067" s="142">
        <v>0</v>
      </c>
      <c r="R1067" s="142">
        <f>Q1067*H1067</f>
        <v>0</v>
      </c>
      <c r="S1067" s="142">
        <v>0</v>
      </c>
      <c r="T1067" s="143">
        <f>S1067*H1067</f>
        <v>0</v>
      </c>
      <c r="AR1067" s="144" t="s">
        <v>185</v>
      </c>
      <c r="AT1067" s="144" t="s">
        <v>180</v>
      </c>
      <c r="AU1067" s="144" t="s">
        <v>88</v>
      </c>
      <c r="AY1067" s="18" t="s">
        <v>178</v>
      </c>
      <c r="BE1067" s="145">
        <f>IF(N1067="základní",J1067,0)</f>
        <v>0</v>
      </c>
      <c r="BF1067" s="145">
        <f>IF(N1067="snížená",J1067,0)</f>
        <v>0</v>
      </c>
      <c r="BG1067" s="145">
        <f>IF(N1067="zákl. přenesená",J1067,0)</f>
        <v>0</v>
      </c>
      <c r="BH1067" s="145">
        <f>IF(N1067="sníž. přenesená",J1067,0)</f>
        <v>0</v>
      </c>
      <c r="BI1067" s="145">
        <f>IF(N1067="nulová",J1067,0)</f>
        <v>0</v>
      </c>
      <c r="BJ1067" s="18" t="s">
        <v>86</v>
      </c>
      <c r="BK1067" s="145">
        <f>ROUND(I1067*H1067,2)</f>
        <v>0</v>
      </c>
      <c r="BL1067" s="18" t="s">
        <v>185</v>
      </c>
      <c r="BM1067" s="144" t="s">
        <v>5257</v>
      </c>
    </row>
    <row r="1068" spans="2:65" s="1" customFormat="1" ht="10.199999999999999">
      <c r="B1068" s="34"/>
      <c r="D1068" s="146" t="s">
        <v>187</v>
      </c>
      <c r="F1068" s="147" t="s">
        <v>574</v>
      </c>
      <c r="I1068" s="148"/>
      <c r="L1068" s="34"/>
      <c r="M1068" s="149"/>
      <c r="T1068" s="55"/>
      <c r="AT1068" s="18" t="s">
        <v>187</v>
      </c>
      <c r="AU1068" s="18" t="s">
        <v>88</v>
      </c>
    </row>
    <row r="1069" spans="2:65" s="13" customFormat="1" ht="10.199999999999999">
      <c r="B1069" s="157"/>
      <c r="D1069" s="151" t="s">
        <v>189</v>
      </c>
      <c r="E1069" s="158" t="s">
        <v>32</v>
      </c>
      <c r="F1069" s="159" t="s">
        <v>5258</v>
      </c>
      <c r="H1069" s="160">
        <v>73.540999999999997</v>
      </c>
      <c r="I1069" s="161"/>
      <c r="L1069" s="157"/>
      <c r="M1069" s="162"/>
      <c r="T1069" s="163"/>
      <c r="AT1069" s="158" t="s">
        <v>189</v>
      </c>
      <c r="AU1069" s="158" t="s">
        <v>88</v>
      </c>
      <c r="AV1069" s="13" t="s">
        <v>88</v>
      </c>
      <c r="AW1069" s="13" t="s">
        <v>41</v>
      </c>
      <c r="AX1069" s="13" t="s">
        <v>79</v>
      </c>
      <c r="AY1069" s="158" t="s">
        <v>178</v>
      </c>
    </row>
    <row r="1070" spans="2:65" s="13" customFormat="1" ht="10.199999999999999">
      <c r="B1070" s="157"/>
      <c r="D1070" s="151" t="s">
        <v>189</v>
      </c>
      <c r="E1070" s="158" t="s">
        <v>32</v>
      </c>
      <c r="F1070" s="159" t="s">
        <v>5259</v>
      </c>
      <c r="H1070" s="160">
        <v>1.7000000000000001E-2</v>
      </c>
      <c r="I1070" s="161"/>
      <c r="L1070" s="157"/>
      <c r="M1070" s="162"/>
      <c r="T1070" s="163"/>
      <c r="AT1070" s="158" t="s">
        <v>189</v>
      </c>
      <c r="AU1070" s="158" t="s">
        <v>88</v>
      </c>
      <c r="AV1070" s="13" t="s">
        <v>88</v>
      </c>
      <c r="AW1070" s="13" t="s">
        <v>41</v>
      </c>
      <c r="AX1070" s="13" t="s">
        <v>79</v>
      </c>
      <c r="AY1070" s="158" t="s">
        <v>178</v>
      </c>
    </row>
    <row r="1071" spans="2:65" s="14" customFormat="1" ht="10.199999999999999">
      <c r="B1071" s="164"/>
      <c r="D1071" s="151" t="s">
        <v>189</v>
      </c>
      <c r="E1071" s="165" t="s">
        <v>32</v>
      </c>
      <c r="F1071" s="166" t="s">
        <v>192</v>
      </c>
      <c r="H1071" s="167">
        <v>73.558000000000007</v>
      </c>
      <c r="I1071" s="168"/>
      <c r="L1071" s="164"/>
      <c r="M1071" s="169"/>
      <c r="T1071" s="170"/>
      <c r="AT1071" s="165" t="s">
        <v>189</v>
      </c>
      <c r="AU1071" s="165" t="s">
        <v>88</v>
      </c>
      <c r="AV1071" s="14" t="s">
        <v>185</v>
      </c>
      <c r="AW1071" s="14" t="s">
        <v>41</v>
      </c>
      <c r="AX1071" s="14" t="s">
        <v>86</v>
      </c>
      <c r="AY1071" s="165" t="s">
        <v>178</v>
      </c>
    </row>
    <row r="1072" spans="2:65" s="1" customFormat="1" ht="37.799999999999997" customHeight="1">
      <c r="B1072" s="34"/>
      <c r="C1072" s="133" t="s">
        <v>1927</v>
      </c>
      <c r="D1072" s="133" t="s">
        <v>180</v>
      </c>
      <c r="E1072" s="134" t="s">
        <v>577</v>
      </c>
      <c r="F1072" s="135" t="s">
        <v>565</v>
      </c>
      <c r="G1072" s="136" t="s">
        <v>401</v>
      </c>
      <c r="H1072" s="137">
        <v>1029.8119999999999</v>
      </c>
      <c r="I1072" s="138"/>
      <c r="J1072" s="139">
        <f>ROUND(I1072*H1072,2)</f>
        <v>0</v>
      </c>
      <c r="K1072" s="135" t="s">
        <v>184</v>
      </c>
      <c r="L1072" s="34"/>
      <c r="M1072" s="140" t="s">
        <v>32</v>
      </c>
      <c r="N1072" s="141" t="s">
        <v>50</v>
      </c>
      <c r="P1072" s="142">
        <f>O1072*H1072</f>
        <v>0</v>
      </c>
      <c r="Q1072" s="142">
        <v>0</v>
      </c>
      <c r="R1072" s="142">
        <f>Q1072*H1072</f>
        <v>0</v>
      </c>
      <c r="S1072" s="142">
        <v>0</v>
      </c>
      <c r="T1072" s="143">
        <f>S1072*H1072</f>
        <v>0</v>
      </c>
      <c r="AR1072" s="144" t="s">
        <v>185</v>
      </c>
      <c r="AT1072" s="144" t="s">
        <v>180</v>
      </c>
      <c r="AU1072" s="144" t="s">
        <v>88</v>
      </c>
      <c r="AY1072" s="18" t="s">
        <v>178</v>
      </c>
      <c r="BE1072" s="145">
        <f>IF(N1072="základní",J1072,0)</f>
        <v>0</v>
      </c>
      <c r="BF1072" s="145">
        <f>IF(N1072="snížená",J1072,0)</f>
        <v>0</v>
      </c>
      <c r="BG1072" s="145">
        <f>IF(N1072="zákl. přenesená",J1072,0)</f>
        <v>0</v>
      </c>
      <c r="BH1072" s="145">
        <f>IF(N1072="sníž. přenesená",J1072,0)</f>
        <v>0</v>
      </c>
      <c r="BI1072" s="145">
        <f>IF(N1072="nulová",J1072,0)</f>
        <v>0</v>
      </c>
      <c r="BJ1072" s="18" t="s">
        <v>86</v>
      </c>
      <c r="BK1072" s="145">
        <f>ROUND(I1072*H1072,2)</f>
        <v>0</v>
      </c>
      <c r="BL1072" s="18" t="s">
        <v>185</v>
      </c>
      <c r="BM1072" s="144" t="s">
        <v>5260</v>
      </c>
    </row>
    <row r="1073" spans="2:65" s="1" customFormat="1" ht="10.199999999999999">
      <c r="B1073" s="34"/>
      <c r="D1073" s="146" t="s">
        <v>187</v>
      </c>
      <c r="F1073" s="147" t="s">
        <v>579</v>
      </c>
      <c r="I1073" s="148"/>
      <c r="L1073" s="34"/>
      <c r="M1073" s="149"/>
      <c r="T1073" s="55"/>
      <c r="AT1073" s="18" t="s">
        <v>187</v>
      </c>
      <c r="AU1073" s="18" t="s">
        <v>88</v>
      </c>
    </row>
    <row r="1074" spans="2:65" s="13" customFormat="1" ht="10.199999999999999">
      <c r="B1074" s="157"/>
      <c r="D1074" s="151" t="s">
        <v>189</v>
      </c>
      <c r="E1074" s="158" t="s">
        <v>32</v>
      </c>
      <c r="F1074" s="159" t="s">
        <v>5261</v>
      </c>
      <c r="H1074" s="160">
        <v>73.558000000000007</v>
      </c>
      <c r="I1074" s="161"/>
      <c r="L1074" s="157"/>
      <c r="M1074" s="162"/>
      <c r="T1074" s="163"/>
      <c r="AT1074" s="158" t="s">
        <v>189</v>
      </c>
      <c r="AU1074" s="158" t="s">
        <v>88</v>
      </c>
      <c r="AV1074" s="13" t="s">
        <v>88</v>
      </c>
      <c r="AW1074" s="13" t="s">
        <v>41</v>
      </c>
      <c r="AX1074" s="13" t="s">
        <v>86</v>
      </c>
      <c r="AY1074" s="158" t="s">
        <v>178</v>
      </c>
    </row>
    <row r="1075" spans="2:65" s="13" customFormat="1" ht="10.199999999999999">
      <c r="B1075" s="157"/>
      <c r="D1075" s="151" t="s">
        <v>189</v>
      </c>
      <c r="F1075" s="159" t="s">
        <v>5262</v>
      </c>
      <c r="H1075" s="160">
        <v>1029.8119999999999</v>
      </c>
      <c r="I1075" s="161"/>
      <c r="L1075" s="157"/>
      <c r="M1075" s="162"/>
      <c r="T1075" s="163"/>
      <c r="AT1075" s="158" t="s">
        <v>189</v>
      </c>
      <c r="AU1075" s="158" t="s">
        <v>88</v>
      </c>
      <c r="AV1075" s="13" t="s">
        <v>88</v>
      </c>
      <c r="AW1075" s="13" t="s">
        <v>4</v>
      </c>
      <c r="AX1075" s="13" t="s">
        <v>86</v>
      </c>
      <c r="AY1075" s="158" t="s">
        <v>178</v>
      </c>
    </row>
    <row r="1076" spans="2:65" s="1" customFormat="1" ht="24.15" customHeight="1">
      <c r="B1076" s="34"/>
      <c r="C1076" s="133" t="s">
        <v>1932</v>
      </c>
      <c r="D1076" s="133" t="s">
        <v>180</v>
      </c>
      <c r="E1076" s="134" t="s">
        <v>583</v>
      </c>
      <c r="F1076" s="135" t="s">
        <v>584</v>
      </c>
      <c r="G1076" s="136" t="s">
        <v>401</v>
      </c>
      <c r="H1076" s="137">
        <v>207.465</v>
      </c>
      <c r="I1076" s="138"/>
      <c r="J1076" s="139">
        <f>ROUND(I1076*H1076,2)</f>
        <v>0</v>
      </c>
      <c r="K1076" s="135" t="s">
        <v>184</v>
      </c>
      <c r="L1076" s="34"/>
      <c r="M1076" s="140" t="s">
        <v>32</v>
      </c>
      <c r="N1076" s="141" t="s">
        <v>50</v>
      </c>
      <c r="P1076" s="142">
        <f>O1076*H1076</f>
        <v>0</v>
      </c>
      <c r="Q1076" s="142">
        <v>0</v>
      </c>
      <c r="R1076" s="142">
        <f>Q1076*H1076</f>
        <v>0</v>
      </c>
      <c r="S1076" s="142">
        <v>0</v>
      </c>
      <c r="T1076" s="143">
        <f>S1076*H1076</f>
        <v>0</v>
      </c>
      <c r="AR1076" s="144" t="s">
        <v>185</v>
      </c>
      <c r="AT1076" s="144" t="s">
        <v>180</v>
      </c>
      <c r="AU1076" s="144" t="s">
        <v>88</v>
      </c>
      <c r="AY1076" s="18" t="s">
        <v>178</v>
      </c>
      <c r="BE1076" s="145">
        <f>IF(N1076="základní",J1076,0)</f>
        <v>0</v>
      </c>
      <c r="BF1076" s="145">
        <f>IF(N1076="snížená",J1076,0)</f>
        <v>0</v>
      </c>
      <c r="BG1076" s="145">
        <f>IF(N1076="zákl. přenesená",J1076,0)</f>
        <v>0</v>
      </c>
      <c r="BH1076" s="145">
        <f>IF(N1076="sníž. přenesená",J1076,0)</f>
        <v>0</v>
      </c>
      <c r="BI1076" s="145">
        <f>IF(N1076="nulová",J1076,0)</f>
        <v>0</v>
      </c>
      <c r="BJ1076" s="18" t="s">
        <v>86</v>
      </c>
      <c r="BK1076" s="145">
        <f>ROUND(I1076*H1076,2)</f>
        <v>0</v>
      </c>
      <c r="BL1076" s="18" t="s">
        <v>185</v>
      </c>
      <c r="BM1076" s="144" t="s">
        <v>5263</v>
      </c>
    </row>
    <row r="1077" spans="2:65" s="1" customFormat="1" ht="10.199999999999999">
      <c r="B1077" s="34"/>
      <c r="D1077" s="146" t="s">
        <v>187</v>
      </c>
      <c r="F1077" s="147" t="s">
        <v>586</v>
      </c>
      <c r="I1077" s="148"/>
      <c r="L1077" s="34"/>
      <c r="M1077" s="149"/>
      <c r="T1077" s="55"/>
      <c r="AT1077" s="18" t="s">
        <v>187</v>
      </c>
      <c r="AU1077" s="18" t="s">
        <v>88</v>
      </c>
    </row>
    <row r="1078" spans="2:65" s="13" customFormat="1" ht="10.199999999999999">
      <c r="B1078" s="157"/>
      <c r="D1078" s="151" t="s">
        <v>189</v>
      </c>
      <c r="E1078" s="158" t="s">
        <v>32</v>
      </c>
      <c r="F1078" s="159" t="s">
        <v>5252</v>
      </c>
      <c r="H1078" s="160">
        <v>104.655</v>
      </c>
      <c r="I1078" s="161"/>
      <c r="L1078" s="157"/>
      <c r="M1078" s="162"/>
      <c r="T1078" s="163"/>
      <c r="AT1078" s="158" t="s">
        <v>189</v>
      </c>
      <c r="AU1078" s="158" t="s">
        <v>88</v>
      </c>
      <c r="AV1078" s="13" t="s">
        <v>88</v>
      </c>
      <c r="AW1078" s="13" t="s">
        <v>41</v>
      </c>
      <c r="AX1078" s="13" t="s">
        <v>79</v>
      </c>
      <c r="AY1078" s="158" t="s">
        <v>178</v>
      </c>
    </row>
    <row r="1079" spans="2:65" s="13" customFormat="1" ht="10.199999999999999">
      <c r="B1079" s="157"/>
      <c r="D1079" s="151" t="s">
        <v>189</v>
      </c>
      <c r="E1079" s="158" t="s">
        <v>32</v>
      </c>
      <c r="F1079" s="159" t="s">
        <v>5253</v>
      </c>
      <c r="H1079" s="160">
        <v>29.251999999999999</v>
      </c>
      <c r="I1079" s="161"/>
      <c r="L1079" s="157"/>
      <c r="M1079" s="162"/>
      <c r="T1079" s="163"/>
      <c r="AT1079" s="158" t="s">
        <v>189</v>
      </c>
      <c r="AU1079" s="158" t="s">
        <v>88</v>
      </c>
      <c r="AV1079" s="13" t="s">
        <v>88</v>
      </c>
      <c r="AW1079" s="13" t="s">
        <v>41</v>
      </c>
      <c r="AX1079" s="13" t="s">
        <v>79</v>
      </c>
      <c r="AY1079" s="158" t="s">
        <v>178</v>
      </c>
    </row>
    <row r="1080" spans="2:65" s="13" customFormat="1" ht="10.199999999999999">
      <c r="B1080" s="157"/>
      <c r="D1080" s="151" t="s">
        <v>189</v>
      </c>
      <c r="E1080" s="158" t="s">
        <v>32</v>
      </c>
      <c r="F1080" s="159" t="s">
        <v>5258</v>
      </c>
      <c r="H1080" s="160">
        <v>73.540999999999997</v>
      </c>
      <c r="I1080" s="161"/>
      <c r="L1080" s="157"/>
      <c r="M1080" s="162"/>
      <c r="T1080" s="163"/>
      <c r="AT1080" s="158" t="s">
        <v>189</v>
      </c>
      <c r="AU1080" s="158" t="s">
        <v>88</v>
      </c>
      <c r="AV1080" s="13" t="s">
        <v>88</v>
      </c>
      <c r="AW1080" s="13" t="s">
        <v>41</v>
      </c>
      <c r="AX1080" s="13" t="s">
        <v>79</v>
      </c>
      <c r="AY1080" s="158" t="s">
        <v>178</v>
      </c>
    </row>
    <row r="1081" spans="2:65" s="13" customFormat="1" ht="10.199999999999999">
      <c r="B1081" s="157"/>
      <c r="D1081" s="151" t="s">
        <v>189</v>
      </c>
      <c r="E1081" s="158" t="s">
        <v>32</v>
      </c>
      <c r="F1081" s="159" t="s">
        <v>5259</v>
      </c>
      <c r="H1081" s="160">
        <v>1.7000000000000001E-2</v>
      </c>
      <c r="I1081" s="161"/>
      <c r="L1081" s="157"/>
      <c r="M1081" s="162"/>
      <c r="T1081" s="163"/>
      <c r="AT1081" s="158" t="s">
        <v>189</v>
      </c>
      <c r="AU1081" s="158" t="s">
        <v>88</v>
      </c>
      <c r="AV1081" s="13" t="s">
        <v>88</v>
      </c>
      <c r="AW1081" s="13" t="s">
        <v>41</v>
      </c>
      <c r="AX1081" s="13" t="s">
        <v>79</v>
      </c>
      <c r="AY1081" s="158" t="s">
        <v>178</v>
      </c>
    </row>
    <row r="1082" spans="2:65" s="14" customFormat="1" ht="10.199999999999999">
      <c r="B1082" s="164"/>
      <c r="D1082" s="151" t="s">
        <v>189</v>
      </c>
      <c r="E1082" s="165" t="s">
        <v>32</v>
      </c>
      <c r="F1082" s="166" t="s">
        <v>192</v>
      </c>
      <c r="H1082" s="167">
        <v>207.465</v>
      </c>
      <c r="I1082" s="168"/>
      <c r="L1082" s="164"/>
      <c r="M1082" s="169"/>
      <c r="T1082" s="170"/>
      <c r="AT1082" s="165" t="s">
        <v>189</v>
      </c>
      <c r="AU1082" s="165" t="s">
        <v>88</v>
      </c>
      <c r="AV1082" s="14" t="s">
        <v>185</v>
      </c>
      <c r="AW1082" s="14" t="s">
        <v>41</v>
      </c>
      <c r="AX1082" s="14" t="s">
        <v>86</v>
      </c>
      <c r="AY1082" s="165" t="s">
        <v>178</v>
      </c>
    </row>
    <row r="1083" spans="2:65" s="1" customFormat="1" ht="44.25" customHeight="1">
      <c r="B1083" s="34"/>
      <c r="C1083" s="133" t="s">
        <v>1934</v>
      </c>
      <c r="D1083" s="133" t="s">
        <v>180</v>
      </c>
      <c r="E1083" s="134" t="s">
        <v>1126</v>
      </c>
      <c r="F1083" s="135" t="s">
        <v>1127</v>
      </c>
      <c r="G1083" s="136" t="s">
        <v>401</v>
      </c>
      <c r="H1083" s="137">
        <v>1.7000000000000001E-2</v>
      </c>
      <c r="I1083" s="138"/>
      <c r="J1083" s="139">
        <f>ROUND(I1083*H1083,2)</f>
        <v>0</v>
      </c>
      <c r="K1083" s="135" t="s">
        <v>184</v>
      </c>
      <c r="L1083" s="34"/>
      <c r="M1083" s="140" t="s">
        <v>32</v>
      </c>
      <c r="N1083" s="141" t="s">
        <v>50</v>
      </c>
      <c r="P1083" s="142">
        <f>O1083*H1083</f>
        <v>0</v>
      </c>
      <c r="Q1083" s="142">
        <v>0</v>
      </c>
      <c r="R1083" s="142">
        <f>Q1083*H1083</f>
        <v>0</v>
      </c>
      <c r="S1083" s="142">
        <v>0</v>
      </c>
      <c r="T1083" s="143">
        <f>S1083*H1083</f>
        <v>0</v>
      </c>
      <c r="AR1083" s="144" t="s">
        <v>185</v>
      </c>
      <c r="AT1083" s="144" t="s">
        <v>180</v>
      </c>
      <c r="AU1083" s="144" t="s">
        <v>88</v>
      </c>
      <c r="AY1083" s="18" t="s">
        <v>178</v>
      </c>
      <c r="BE1083" s="145">
        <f>IF(N1083="základní",J1083,0)</f>
        <v>0</v>
      </c>
      <c r="BF1083" s="145">
        <f>IF(N1083="snížená",J1083,0)</f>
        <v>0</v>
      </c>
      <c r="BG1083" s="145">
        <f>IF(N1083="zákl. přenesená",J1083,0)</f>
        <v>0</v>
      </c>
      <c r="BH1083" s="145">
        <f>IF(N1083="sníž. přenesená",J1083,0)</f>
        <v>0</v>
      </c>
      <c r="BI1083" s="145">
        <f>IF(N1083="nulová",J1083,0)</f>
        <v>0</v>
      </c>
      <c r="BJ1083" s="18" t="s">
        <v>86</v>
      </c>
      <c r="BK1083" s="145">
        <f>ROUND(I1083*H1083,2)</f>
        <v>0</v>
      </c>
      <c r="BL1083" s="18" t="s">
        <v>185</v>
      </c>
      <c r="BM1083" s="144" t="s">
        <v>5264</v>
      </c>
    </row>
    <row r="1084" spans="2:65" s="1" customFormat="1" ht="10.199999999999999">
      <c r="B1084" s="34"/>
      <c r="D1084" s="146" t="s">
        <v>187</v>
      </c>
      <c r="F1084" s="147" t="s">
        <v>1129</v>
      </c>
      <c r="I1084" s="148"/>
      <c r="L1084" s="34"/>
      <c r="M1084" s="149"/>
      <c r="T1084" s="55"/>
      <c r="AT1084" s="18" t="s">
        <v>187</v>
      </c>
      <c r="AU1084" s="18" t="s">
        <v>88</v>
      </c>
    </row>
    <row r="1085" spans="2:65" s="13" customFormat="1" ht="10.199999999999999">
      <c r="B1085" s="157"/>
      <c r="D1085" s="151" t="s">
        <v>189</v>
      </c>
      <c r="E1085" s="158" t="s">
        <v>32</v>
      </c>
      <c r="F1085" s="159" t="s">
        <v>5259</v>
      </c>
      <c r="H1085" s="160">
        <v>1.7000000000000001E-2</v>
      </c>
      <c r="I1085" s="161"/>
      <c r="L1085" s="157"/>
      <c r="M1085" s="162"/>
      <c r="T1085" s="163"/>
      <c r="AT1085" s="158" t="s">
        <v>189</v>
      </c>
      <c r="AU1085" s="158" t="s">
        <v>88</v>
      </c>
      <c r="AV1085" s="13" t="s">
        <v>88</v>
      </c>
      <c r="AW1085" s="13" t="s">
        <v>41</v>
      </c>
      <c r="AX1085" s="13" t="s">
        <v>86</v>
      </c>
      <c r="AY1085" s="158" t="s">
        <v>178</v>
      </c>
    </row>
    <row r="1086" spans="2:65" s="1" customFormat="1" ht="44.25" customHeight="1">
      <c r="B1086" s="34"/>
      <c r="C1086" s="133" t="s">
        <v>1936</v>
      </c>
      <c r="D1086" s="133" t="s">
        <v>180</v>
      </c>
      <c r="E1086" s="134" t="s">
        <v>593</v>
      </c>
      <c r="F1086" s="135" t="s">
        <v>406</v>
      </c>
      <c r="G1086" s="136" t="s">
        <v>401</v>
      </c>
      <c r="H1086" s="137">
        <v>104.655</v>
      </c>
      <c r="I1086" s="138"/>
      <c r="J1086" s="139">
        <f>ROUND(I1086*H1086,2)</f>
        <v>0</v>
      </c>
      <c r="K1086" s="135" t="s">
        <v>184</v>
      </c>
      <c r="L1086" s="34"/>
      <c r="M1086" s="140" t="s">
        <v>32</v>
      </c>
      <c r="N1086" s="141" t="s">
        <v>50</v>
      </c>
      <c r="P1086" s="142">
        <f>O1086*H1086</f>
        <v>0</v>
      </c>
      <c r="Q1086" s="142">
        <v>0</v>
      </c>
      <c r="R1086" s="142">
        <f>Q1086*H1086</f>
        <v>0</v>
      </c>
      <c r="S1086" s="142">
        <v>0</v>
      </c>
      <c r="T1086" s="143">
        <f>S1086*H1086</f>
        <v>0</v>
      </c>
      <c r="AR1086" s="144" t="s">
        <v>185</v>
      </c>
      <c r="AT1086" s="144" t="s">
        <v>180</v>
      </c>
      <c r="AU1086" s="144" t="s">
        <v>88</v>
      </c>
      <c r="AY1086" s="18" t="s">
        <v>178</v>
      </c>
      <c r="BE1086" s="145">
        <f>IF(N1086="základní",J1086,0)</f>
        <v>0</v>
      </c>
      <c r="BF1086" s="145">
        <f>IF(N1086="snížená",J1086,0)</f>
        <v>0</v>
      </c>
      <c r="BG1086" s="145">
        <f>IF(N1086="zákl. přenesená",J1086,0)</f>
        <v>0</v>
      </c>
      <c r="BH1086" s="145">
        <f>IF(N1086="sníž. přenesená",J1086,0)</f>
        <v>0</v>
      </c>
      <c r="BI1086" s="145">
        <f>IF(N1086="nulová",J1086,0)</f>
        <v>0</v>
      </c>
      <c r="BJ1086" s="18" t="s">
        <v>86</v>
      </c>
      <c r="BK1086" s="145">
        <f>ROUND(I1086*H1086,2)</f>
        <v>0</v>
      </c>
      <c r="BL1086" s="18" t="s">
        <v>185</v>
      </c>
      <c r="BM1086" s="144" t="s">
        <v>5265</v>
      </c>
    </row>
    <row r="1087" spans="2:65" s="1" customFormat="1" ht="10.199999999999999">
      <c r="B1087" s="34"/>
      <c r="D1087" s="146" t="s">
        <v>187</v>
      </c>
      <c r="F1087" s="147" t="s">
        <v>595</v>
      </c>
      <c r="I1087" s="148"/>
      <c r="L1087" s="34"/>
      <c r="M1087" s="149"/>
      <c r="T1087" s="55"/>
      <c r="AT1087" s="18" t="s">
        <v>187</v>
      </c>
      <c r="AU1087" s="18" t="s">
        <v>88</v>
      </c>
    </row>
    <row r="1088" spans="2:65" s="13" customFormat="1" ht="10.199999999999999">
      <c r="B1088" s="157"/>
      <c r="D1088" s="151" t="s">
        <v>189</v>
      </c>
      <c r="E1088" s="158" t="s">
        <v>32</v>
      </c>
      <c r="F1088" s="159" t="s">
        <v>5252</v>
      </c>
      <c r="H1088" s="160">
        <v>104.655</v>
      </c>
      <c r="I1088" s="161"/>
      <c r="L1088" s="157"/>
      <c r="M1088" s="162"/>
      <c r="T1088" s="163"/>
      <c r="AT1088" s="158" t="s">
        <v>189</v>
      </c>
      <c r="AU1088" s="158" t="s">
        <v>88</v>
      </c>
      <c r="AV1088" s="13" t="s">
        <v>88</v>
      </c>
      <c r="AW1088" s="13" t="s">
        <v>41</v>
      </c>
      <c r="AX1088" s="13" t="s">
        <v>86</v>
      </c>
      <c r="AY1088" s="158" t="s">
        <v>178</v>
      </c>
    </row>
    <row r="1089" spans="2:65" s="1" customFormat="1" ht="44.25" customHeight="1">
      <c r="B1089" s="34"/>
      <c r="C1089" s="133" t="s">
        <v>1938</v>
      </c>
      <c r="D1089" s="133" t="s">
        <v>180</v>
      </c>
      <c r="E1089" s="134" t="s">
        <v>588</v>
      </c>
      <c r="F1089" s="135" t="s">
        <v>589</v>
      </c>
      <c r="G1089" s="136" t="s">
        <v>401</v>
      </c>
      <c r="H1089" s="137">
        <v>102.79300000000001</v>
      </c>
      <c r="I1089" s="138"/>
      <c r="J1089" s="139">
        <f>ROUND(I1089*H1089,2)</f>
        <v>0</v>
      </c>
      <c r="K1089" s="135" t="s">
        <v>184</v>
      </c>
      <c r="L1089" s="34"/>
      <c r="M1089" s="140" t="s">
        <v>32</v>
      </c>
      <c r="N1089" s="141" t="s">
        <v>50</v>
      </c>
      <c r="P1089" s="142">
        <f>O1089*H1089</f>
        <v>0</v>
      </c>
      <c r="Q1089" s="142">
        <v>0</v>
      </c>
      <c r="R1089" s="142">
        <f>Q1089*H1089</f>
        <v>0</v>
      </c>
      <c r="S1089" s="142">
        <v>0</v>
      </c>
      <c r="T1089" s="143">
        <f>S1089*H1089</f>
        <v>0</v>
      </c>
      <c r="AR1089" s="144" t="s">
        <v>185</v>
      </c>
      <c r="AT1089" s="144" t="s">
        <v>180</v>
      </c>
      <c r="AU1089" s="144" t="s">
        <v>88</v>
      </c>
      <c r="AY1089" s="18" t="s">
        <v>178</v>
      </c>
      <c r="BE1089" s="145">
        <f>IF(N1089="základní",J1089,0)</f>
        <v>0</v>
      </c>
      <c r="BF1089" s="145">
        <f>IF(N1089="snížená",J1089,0)</f>
        <v>0</v>
      </c>
      <c r="BG1089" s="145">
        <f>IF(N1089="zákl. přenesená",J1089,0)</f>
        <v>0</v>
      </c>
      <c r="BH1089" s="145">
        <f>IF(N1089="sníž. přenesená",J1089,0)</f>
        <v>0</v>
      </c>
      <c r="BI1089" s="145">
        <f>IF(N1089="nulová",J1089,0)</f>
        <v>0</v>
      </c>
      <c r="BJ1089" s="18" t="s">
        <v>86</v>
      </c>
      <c r="BK1089" s="145">
        <f>ROUND(I1089*H1089,2)</f>
        <v>0</v>
      </c>
      <c r="BL1089" s="18" t="s">
        <v>185</v>
      </c>
      <c r="BM1089" s="144" t="s">
        <v>5266</v>
      </c>
    </row>
    <row r="1090" spans="2:65" s="1" customFormat="1" ht="10.199999999999999">
      <c r="B1090" s="34"/>
      <c r="D1090" s="146" t="s">
        <v>187</v>
      </c>
      <c r="F1090" s="147" t="s">
        <v>591</v>
      </c>
      <c r="I1090" s="148"/>
      <c r="L1090" s="34"/>
      <c r="M1090" s="149"/>
      <c r="T1090" s="55"/>
      <c r="AT1090" s="18" t="s">
        <v>187</v>
      </c>
      <c r="AU1090" s="18" t="s">
        <v>88</v>
      </c>
    </row>
    <row r="1091" spans="2:65" s="13" customFormat="1" ht="10.199999999999999">
      <c r="B1091" s="157"/>
      <c r="D1091" s="151" t="s">
        <v>189</v>
      </c>
      <c r="E1091" s="158" t="s">
        <v>32</v>
      </c>
      <c r="F1091" s="159" t="s">
        <v>5253</v>
      </c>
      <c r="H1091" s="160">
        <v>29.251999999999999</v>
      </c>
      <c r="I1091" s="161"/>
      <c r="L1091" s="157"/>
      <c r="M1091" s="162"/>
      <c r="T1091" s="163"/>
      <c r="AT1091" s="158" t="s">
        <v>189</v>
      </c>
      <c r="AU1091" s="158" t="s">
        <v>88</v>
      </c>
      <c r="AV1091" s="13" t="s">
        <v>88</v>
      </c>
      <c r="AW1091" s="13" t="s">
        <v>41</v>
      </c>
      <c r="AX1091" s="13" t="s">
        <v>79</v>
      </c>
      <c r="AY1091" s="158" t="s">
        <v>178</v>
      </c>
    </row>
    <row r="1092" spans="2:65" s="13" customFormat="1" ht="10.199999999999999">
      <c r="B1092" s="157"/>
      <c r="D1092" s="151" t="s">
        <v>189</v>
      </c>
      <c r="E1092" s="158" t="s">
        <v>32</v>
      </c>
      <c r="F1092" s="159" t="s">
        <v>5258</v>
      </c>
      <c r="H1092" s="160">
        <v>73.540999999999997</v>
      </c>
      <c r="I1092" s="161"/>
      <c r="L1092" s="157"/>
      <c r="M1092" s="162"/>
      <c r="T1092" s="163"/>
      <c r="AT1092" s="158" t="s">
        <v>189</v>
      </c>
      <c r="AU1092" s="158" t="s">
        <v>88</v>
      </c>
      <c r="AV1092" s="13" t="s">
        <v>88</v>
      </c>
      <c r="AW1092" s="13" t="s">
        <v>41</v>
      </c>
      <c r="AX1092" s="13" t="s">
        <v>79</v>
      </c>
      <c r="AY1092" s="158" t="s">
        <v>178</v>
      </c>
    </row>
    <row r="1093" spans="2:65" s="14" customFormat="1" ht="10.199999999999999">
      <c r="B1093" s="164"/>
      <c r="D1093" s="151" t="s">
        <v>189</v>
      </c>
      <c r="E1093" s="165" t="s">
        <v>32</v>
      </c>
      <c r="F1093" s="166" t="s">
        <v>192</v>
      </c>
      <c r="H1093" s="167">
        <v>102.79300000000001</v>
      </c>
      <c r="I1093" s="168"/>
      <c r="L1093" s="164"/>
      <c r="M1093" s="169"/>
      <c r="T1093" s="170"/>
      <c r="AT1093" s="165" t="s">
        <v>189</v>
      </c>
      <c r="AU1093" s="165" t="s">
        <v>88</v>
      </c>
      <c r="AV1093" s="14" t="s">
        <v>185</v>
      </c>
      <c r="AW1093" s="14" t="s">
        <v>41</v>
      </c>
      <c r="AX1093" s="14" t="s">
        <v>86</v>
      </c>
      <c r="AY1093" s="165" t="s">
        <v>178</v>
      </c>
    </row>
    <row r="1094" spans="2:65" s="11" customFormat="1" ht="22.8" customHeight="1">
      <c r="B1094" s="121"/>
      <c r="D1094" s="122" t="s">
        <v>78</v>
      </c>
      <c r="E1094" s="131" t="s">
        <v>870</v>
      </c>
      <c r="F1094" s="131" t="s">
        <v>871</v>
      </c>
      <c r="I1094" s="124"/>
      <c r="J1094" s="132">
        <f>BK1094</f>
        <v>0</v>
      </c>
      <c r="L1094" s="121"/>
      <c r="M1094" s="126"/>
      <c r="P1094" s="127">
        <f>SUM(P1095:P1096)</f>
        <v>0</v>
      </c>
      <c r="R1094" s="127">
        <f>SUM(R1095:R1096)</f>
        <v>0</v>
      </c>
      <c r="T1094" s="128">
        <f>SUM(T1095:T1096)</f>
        <v>0</v>
      </c>
      <c r="AR1094" s="122" t="s">
        <v>86</v>
      </c>
      <c r="AT1094" s="129" t="s">
        <v>78</v>
      </c>
      <c r="AU1094" s="129" t="s">
        <v>86</v>
      </c>
      <c r="AY1094" s="122" t="s">
        <v>178</v>
      </c>
      <c r="BK1094" s="130">
        <f>SUM(BK1095:BK1096)</f>
        <v>0</v>
      </c>
    </row>
    <row r="1095" spans="2:65" s="1" customFormat="1" ht="49.05" customHeight="1">
      <c r="B1095" s="34"/>
      <c r="C1095" s="133" t="s">
        <v>1940</v>
      </c>
      <c r="D1095" s="133" t="s">
        <v>180</v>
      </c>
      <c r="E1095" s="134" t="s">
        <v>873</v>
      </c>
      <c r="F1095" s="135" t="s">
        <v>874</v>
      </c>
      <c r="G1095" s="136" t="s">
        <v>401</v>
      </c>
      <c r="H1095" s="137">
        <v>27.074000000000002</v>
      </c>
      <c r="I1095" s="138"/>
      <c r="J1095" s="139">
        <f>ROUND(I1095*H1095,2)</f>
        <v>0</v>
      </c>
      <c r="K1095" s="135" t="s">
        <v>184</v>
      </c>
      <c r="L1095" s="34"/>
      <c r="M1095" s="140" t="s">
        <v>32</v>
      </c>
      <c r="N1095" s="141" t="s">
        <v>50</v>
      </c>
      <c r="P1095" s="142">
        <f>O1095*H1095</f>
        <v>0</v>
      </c>
      <c r="Q1095" s="142">
        <v>0</v>
      </c>
      <c r="R1095" s="142">
        <f>Q1095*H1095</f>
        <v>0</v>
      </c>
      <c r="S1095" s="142">
        <v>0</v>
      </c>
      <c r="T1095" s="143">
        <f>S1095*H1095</f>
        <v>0</v>
      </c>
      <c r="AR1095" s="144" t="s">
        <v>185</v>
      </c>
      <c r="AT1095" s="144" t="s">
        <v>180</v>
      </c>
      <c r="AU1095" s="144" t="s">
        <v>88</v>
      </c>
      <c r="AY1095" s="18" t="s">
        <v>178</v>
      </c>
      <c r="BE1095" s="145">
        <f>IF(N1095="základní",J1095,0)</f>
        <v>0</v>
      </c>
      <c r="BF1095" s="145">
        <f>IF(N1095="snížená",J1095,0)</f>
        <v>0</v>
      </c>
      <c r="BG1095" s="145">
        <f>IF(N1095="zákl. přenesená",J1095,0)</f>
        <v>0</v>
      </c>
      <c r="BH1095" s="145">
        <f>IF(N1095="sníž. přenesená",J1095,0)</f>
        <v>0</v>
      </c>
      <c r="BI1095" s="145">
        <f>IF(N1095="nulová",J1095,0)</f>
        <v>0</v>
      </c>
      <c r="BJ1095" s="18" t="s">
        <v>86</v>
      </c>
      <c r="BK1095" s="145">
        <f>ROUND(I1095*H1095,2)</f>
        <v>0</v>
      </c>
      <c r="BL1095" s="18" t="s">
        <v>185</v>
      </c>
      <c r="BM1095" s="144" t="s">
        <v>5267</v>
      </c>
    </row>
    <row r="1096" spans="2:65" s="1" customFormat="1" ht="10.199999999999999">
      <c r="B1096" s="34"/>
      <c r="D1096" s="146" t="s">
        <v>187</v>
      </c>
      <c r="F1096" s="147" t="s">
        <v>876</v>
      </c>
      <c r="I1096" s="148"/>
      <c r="L1096" s="34"/>
      <c r="M1096" s="149"/>
      <c r="T1096" s="55"/>
      <c r="AT1096" s="18" t="s">
        <v>187</v>
      </c>
      <c r="AU1096" s="18" t="s">
        <v>88</v>
      </c>
    </row>
    <row r="1097" spans="2:65" s="11" customFormat="1" ht="25.95" customHeight="1">
      <c r="B1097" s="121"/>
      <c r="D1097" s="122" t="s">
        <v>78</v>
      </c>
      <c r="E1097" s="123" t="s">
        <v>398</v>
      </c>
      <c r="F1097" s="123" t="s">
        <v>882</v>
      </c>
      <c r="I1097" s="124"/>
      <c r="J1097" s="125">
        <f>BK1097</f>
        <v>0</v>
      </c>
      <c r="L1097" s="121"/>
      <c r="M1097" s="126"/>
      <c r="P1097" s="127">
        <f>P1098+P1150</f>
        <v>0</v>
      </c>
      <c r="R1097" s="127">
        <f>R1098+R1150</f>
        <v>61.000044999999993</v>
      </c>
      <c r="T1097" s="128">
        <f>T1098+T1150</f>
        <v>68.221699999999998</v>
      </c>
      <c r="AR1097" s="122" t="s">
        <v>199</v>
      </c>
      <c r="AT1097" s="129" t="s">
        <v>78</v>
      </c>
      <c r="AU1097" s="129" t="s">
        <v>79</v>
      </c>
      <c r="AY1097" s="122" t="s">
        <v>178</v>
      </c>
      <c r="BK1097" s="130">
        <f>BK1098+BK1150</f>
        <v>0</v>
      </c>
    </row>
    <row r="1098" spans="2:65" s="11" customFormat="1" ht="22.8" customHeight="1">
      <c r="B1098" s="121"/>
      <c r="D1098" s="122" t="s">
        <v>78</v>
      </c>
      <c r="E1098" s="131" t="s">
        <v>5268</v>
      </c>
      <c r="F1098" s="131" t="s">
        <v>5269</v>
      </c>
      <c r="I1098" s="124"/>
      <c r="J1098" s="132">
        <f>BK1098</f>
        <v>0</v>
      </c>
      <c r="L1098" s="121"/>
      <c r="M1098" s="126"/>
      <c r="P1098" s="127">
        <f>SUM(P1099:P1149)</f>
        <v>0</v>
      </c>
      <c r="R1098" s="127">
        <f>SUM(R1099:R1149)</f>
        <v>6.3000000000000003E-4</v>
      </c>
      <c r="T1098" s="128">
        <f>SUM(T1099:T1149)</f>
        <v>0</v>
      </c>
      <c r="AR1098" s="122" t="s">
        <v>199</v>
      </c>
      <c r="AT1098" s="129" t="s">
        <v>78</v>
      </c>
      <c r="AU1098" s="129" t="s">
        <v>86</v>
      </c>
      <c r="AY1098" s="122" t="s">
        <v>178</v>
      </c>
      <c r="BK1098" s="130">
        <f>SUM(BK1099:BK1149)</f>
        <v>0</v>
      </c>
    </row>
    <row r="1099" spans="2:65" s="1" customFormat="1" ht="24.15" customHeight="1">
      <c r="B1099" s="34"/>
      <c r="C1099" s="133" t="s">
        <v>1945</v>
      </c>
      <c r="D1099" s="133" t="s">
        <v>180</v>
      </c>
      <c r="E1099" s="134" t="s">
        <v>5270</v>
      </c>
      <c r="F1099" s="135" t="s">
        <v>5271</v>
      </c>
      <c r="G1099" s="136" t="s">
        <v>219</v>
      </c>
      <c r="H1099" s="137">
        <v>1</v>
      </c>
      <c r="I1099" s="138"/>
      <c r="J1099" s="139">
        <f>ROUND(I1099*H1099,2)</f>
        <v>0</v>
      </c>
      <c r="K1099" s="135" t="s">
        <v>184</v>
      </c>
      <c r="L1099" s="34"/>
      <c r="M1099" s="140" t="s">
        <v>32</v>
      </c>
      <c r="N1099" s="141" t="s">
        <v>50</v>
      </c>
      <c r="P1099" s="142">
        <f>O1099*H1099</f>
        <v>0</v>
      </c>
      <c r="Q1099" s="142">
        <v>0</v>
      </c>
      <c r="R1099" s="142">
        <f>Q1099*H1099</f>
        <v>0</v>
      </c>
      <c r="S1099" s="142">
        <v>0</v>
      </c>
      <c r="T1099" s="143">
        <f>S1099*H1099</f>
        <v>0</v>
      </c>
      <c r="AR1099" s="144" t="s">
        <v>648</v>
      </c>
      <c r="AT1099" s="144" t="s">
        <v>180</v>
      </c>
      <c r="AU1099" s="144" t="s">
        <v>88</v>
      </c>
      <c r="AY1099" s="18" t="s">
        <v>178</v>
      </c>
      <c r="BE1099" s="145">
        <f>IF(N1099="základní",J1099,0)</f>
        <v>0</v>
      </c>
      <c r="BF1099" s="145">
        <f>IF(N1099="snížená",J1099,0)</f>
        <v>0</v>
      </c>
      <c r="BG1099" s="145">
        <f>IF(N1099="zákl. přenesená",J1099,0)</f>
        <v>0</v>
      </c>
      <c r="BH1099" s="145">
        <f>IF(N1099="sníž. přenesená",J1099,0)</f>
        <v>0</v>
      </c>
      <c r="BI1099" s="145">
        <f>IF(N1099="nulová",J1099,0)</f>
        <v>0</v>
      </c>
      <c r="BJ1099" s="18" t="s">
        <v>86</v>
      </c>
      <c r="BK1099" s="145">
        <f>ROUND(I1099*H1099,2)</f>
        <v>0</v>
      </c>
      <c r="BL1099" s="18" t="s">
        <v>648</v>
      </c>
      <c r="BM1099" s="144" t="s">
        <v>5272</v>
      </c>
    </row>
    <row r="1100" spans="2:65" s="1" customFormat="1" ht="10.199999999999999">
      <c r="B1100" s="34"/>
      <c r="D1100" s="146" t="s">
        <v>187</v>
      </c>
      <c r="F1100" s="147" t="s">
        <v>5273</v>
      </c>
      <c r="I1100" s="148"/>
      <c r="L1100" s="34"/>
      <c r="M1100" s="149"/>
      <c r="T1100" s="55"/>
      <c r="AT1100" s="18" t="s">
        <v>187</v>
      </c>
      <c r="AU1100" s="18" t="s">
        <v>88</v>
      </c>
    </row>
    <row r="1101" spans="2:65" s="12" customFormat="1" ht="10.199999999999999">
      <c r="B1101" s="150"/>
      <c r="D1101" s="151" t="s">
        <v>189</v>
      </c>
      <c r="E1101" s="152" t="s">
        <v>32</v>
      </c>
      <c r="F1101" s="153" t="s">
        <v>190</v>
      </c>
      <c r="H1101" s="152" t="s">
        <v>32</v>
      </c>
      <c r="I1101" s="154"/>
      <c r="L1101" s="150"/>
      <c r="M1101" s="155"/>
      <c r="T1101" s="156"/>
      <c r="AT1101" s="152" t="s">
        <v>189</v>
      </c>
      <c r="AU1101" s="152" t="s">
        <v>88</v>
      </c>
      <c r="AV1101" s="12" t="s">
        <v>86</v>
      </c>
      <c r="AW1101" s="12" t="s">
        <v>41</v>
      </c>
      <c r="AX1101" s="12" t="s">
        <v>79</v>
      </c>
      <c r="AY1101" s="152" t="s">
        <v>178</v>
      </c>
    </row>
    <row r="1102" spans="2:65" s="12" customFormat="1" ht="20.399999999999999">
      <c r="B1102" s="150"/>
      <c r="D1102" s="151" t="s">
        <v>189</v>
      </c>
      <c r="E1102" s="152" t="s">
        <v>32</v>
      </c>
      <c r="F1102" s="153" t="s">
        <v>4972</v>
      </c>
      <c r="H1102" s="152" t="s">
        <v>32</v>
      </c>
      <c r="I1102" s="154"/>
      <c r="L1102" s="150"/>
      <c r="M1102" s="155"/>
      <c r="T1102" s="156"/>
      <c r="AT1102" s="152" t="s">
        <v>189</v>
      </c>
      <c r="AU1102" s="152" t="s">
        <v>88</v>
      </c>
      <c r="AV1102" s="12" t="s">
        <v>86</v>
      </c>
      <c r="AW1102" s="12" t="s">
        <v>41</v>
      </c>
      <c r="AX1102" s="12" t="s">
        <v>79</v>
      </c>
      <c r="AY1102" s="152" t="s">
        <v>178</v>
      </c>
    </row>
    <row r="1103" spans="2:65" s="13" customFormat="1" ht="10.199999999999999">
      <c r="B1103" s="157"/>
      <c r="D1103" s="151" t="s">
        <v>189</v>
      </c>
      <c r="E1103" s="158" t="s">
        <v>32</v>
      </c>
      <c r="F1103" s="159" t="s">
        <v>4978</v>
      </c>
      <c r="H1103" s="160">
        <v>1</v>
      </c>
      <c r="I1103" s="161"/>
      <c r="L1103" s="157"/>
      <c r="M1103" s="162"/>
      <c r="T1103" s="163"/>
      <c r="AT1103" s="158" t="s">
        <v>189</v>
      </c>
      <c r="AU1103" s="158" t="s">
        <v>88</v>
      </c>
      <c r="AV1103" s="13" t="s">
        <v>88</v>
      </c>
      <c r="AW1103" s="13" t="s">
        <v>41</v>
      </c>
      <c r="AX1103" s="13" t="s">
        <v>79</v>
      </c>
      <c r="AY1103" s="158" t="s">
        <v>178</v>
      </c>
    </row>
    <row r="1104" spans="2:65" s="14" customFormat="1" ht="10.199999999999999">
      <c r="B1104" s="164"/>
      <c r="D1104" s="151" t="s">
        <v>189</v>
      </c>
      <c r="E1104" s="165" t="s">
        <v>32</v>
      </c>
      <c r="F1104" s="166" t="s">
        <v>192</v>
      </c>
      <c r="H1104" s="167">
        <v>1</v>
      </c>
      <c r="I1104" s="168"/>
      <c r="L1104" s="164"/>
      <c r="M1104" s="169"/>
      <c r="T1104" s="170"/>
      <c r="AT1104" s="165" t="s">
        <v>189</v>
      </c>
      <c r="AU1104" s="165" t="s">
        <v>88</v>
      </c>
      <c r="AV1104" s="14" t="s">
        <v>185</v>
      </c>
      <c r="AW1104" s="14" t="s">
        <v>41</v>
      </c>
      <c r="AX1104" s="14" t="s">
        <v>86</v>
      </c>
      <c r="AY1104" s="165" t="s">
        <v>178</v>
      </c>
    </row>
    <row r="1105" spans="2:65" s="1" customFormat="1" ht="24.15" customHeight="1">
      <c r="B1105" s="34"/>
      <c r="C1105" s="171" t="s">
        <v>1951</v>
      </c>
      <c r="D1105" s="171" t="s">
        <v>398</v>
      </c>
      <c r="E1105" s="172" t="s">
        <v>738</v>
      </c>
      <c r="F1105" s="173" t="s">
        <v>5274</v>
      </c>
      <c r="G1105" s="174" t="s">
        <v>219</v>
      </c>
      <c r="H1105" s="175">
        <v>1</v>
      </c>
      <c r="I1105" s="176"/>
      <c r="J1105" s="177">
        <f>ROUND(I1105*H1105,2)</f>
        <v>0</v>
      </c>
      <c r="K1105" s="173" t="s">
        <v>376</v>
      </c>
      <c r="L1105" s="178"/>
      <c r="M1105" s="179" t="s">
        <v>32</v>
      </c>
      <c r="N1105" s="180" t="s">
        <v>50</v>
      </c>
      <c r="P1105" s="142">
        <f>O1105*H1105</f>
        <v>0</v>
      </c>
      <c r="Q1105" s="142">
        <v>0</v>
      </c>
      <c r="R1105" s="142">
        <f>Q1105*H1105</f>
        <v>0</v>
      </c>
      <c r="S1105" s="142">
        <v>0</v>
      </c>
      <c r="T1105" s="143">
        <f>S1105*H1105</f>
        <v>0</v>
      </c>
      <c r="AR1105" s="144" t="s">
        <v>895</v>
      </c>
      <c r="AT1105" s="144" t="s">
        <v>398</v>
      </c>
      <c r="AU1105" s="144" t="s">
        <v>88</v>
      </c>
      <c r="AY1105" s="18" t="s">
        <v>178</v>
      </c>
      <c r="BE1105" s="145">
        <f>IF(N1105="základní",J1105,0)</f>
        <v>0</v>
      </c>
      <c r="BF1105" s="145">
        <f>IF(N1105="snížená",J1105,0)</f>
        <v>0</v>
      </c>
      <c r="BG1105" s="145">
        <f>IF(N1105="zákl. přenesená",J1105,0)</f>
        <v>0</v>
      </c>
      <c r="BH1105" s="145">
        <f>IF(N1105="sníž. přenesená",J1105,0)</f>
        <v>0</v>
      </c>
      <c r="BI1105" s="145">
        <f>IF(N1105="nulová",J1105,0)</f>
        <v>0</v>
      </c>
      <c r="BJ1105" s="18" t="s">
        <v>86</v>
      </c>
      <c r="BK1105" s="145">
        <f>ROUND(I1105*H1105,2)</f>
        <v>0</v>
      </c>
      <c r="BL1105" s="18" t="s">
        <v>895</v>
      </c>
      <c r="BM1105" s="144" t="s">
        <v>5275</v>
      </c>
    </row>
    <row r="1106" spans="2:65" s="1" customFormat="1" ht="16.5" customHeight="1">
      <c r="B1106" s="34"/>
      <c r="C1106" s="171" t="s">
        <v>1954</v>
      </c>
      <c r="D1106" s="171" t="s">
        <v>398</v>
      </c>
      <c r="E1106" s="172" t="s">
        <v>5276</v>
      </c>
      <c r="F1106" s="173" t="s">
        <v>5277</v>
      </c>
      <c r="G1106" s="174" t="s">
        <v>219</v>
      </c>
      <c r="H1106" s="175">
        <v>1</v>
      </c>
      <c r="I1106" s="176"/>
      <c r="J1106" s="177">
        <f>ROUND(I1106*H1106,2)</f>
        <v>0</v>
      </c>
      <c r="K1106" s="173" t="s">
        <v>184</v>
      </c>
      <c r="L1106" s="178"/>
      <c r="M1106" s="179" t="s">
        <v>32</v>
      </c>
      <c r="N1106" s="180" t="s">
        <v>50</v>
      </c>
      <c r="P1106" s="142">
        <f>O1106*H1106</f>
        <v>0</v>
      </c>
      <c r="Q1106" s="142">
        <v>6.3000000000000003E-4</v>
      </c>
      <c r="R1106" s="142">
        <f>Q1106*H1106</f>
        <v>6.3000000000000003E-4</v>
      </c>
      <c r="S1106" s="142">
        <v>0</v>
      </c>
      <c r="T1106" s="143">
        <f>S1106*H1106</f>
        <v>0</v>
      </c>
      <c r="AR1106" s="144" t="s">
        <v>895</v>
      </c>
      <c r="AT1106" s="144" t="s">
        <v>398</v>
      </c>
      <c r="AU1106" s="144" t="s">
        <v>88</v>
      </c>
      <c r="AY1106" s="18" t="s">
        <v>178</v>
      </c>
      <c r="BE1106" s="145">
        <f>IF(N1106="základní",J1106,0)</f>
        <v>0</v>
      </c>
      <c r="BF1106" s="145">
        <f>IF(N1106="snížená",J1106,0)</f>
        <v>0</v>
      </c>
      <c r="BG1106" s="145">
        <f>IF(N1106="zákl. přenesená",J1106,0)</f>
        <v>0</v>
      </c>
      <c r="BH1106" s="145">
        <f>IF(N1106="sníž. přenesená",J1106,0)</f>
        <v>0</v>
      </c>
      <c r="BI1106" s="145">
        <f>IF(N1106="nulová",J1106,0)</f>
        <v>0</v>
      </c>
      <c r="BJ1106" s="18" t="s">
        <v>86</v>
      </c>
      <c r="BK1106" s="145">
        <f>ROUND(I1106*H1106,2)</f>
        <v>0</v>
      </c>
      <c r="BL1106" s="18" t="s">
        <v>895</v>
      </c>
      <c r="BM1106" s="144" t="s">
        <v>5278</v>
      </c>
    </row>
    <row r="1107" spans="2:65" s="1" customFormat="1" ht="16.5" customHeight="1">
      <c r="B1107" s="34"/>
      <c r="C1107" s="133" t="s">
        <v>1956</v>
      </c>
      <c r="D1107" s="133" t="s">
        <v>180</v>
      </c>
      <c r="E1107" s="134" t="s">
        <v>5279</v>
      </c>
      <c r="F1107" s="135" t="s">
        <v>5280</v>
      </c>
      <c r="G1107" s="136" t="s">
        <v>219</v>
      </c>
      <c r="H1107" s="137">
        <v>1</v>
      </c>
      <c r="I1107" s="138"/>
      <c r="J1107" s="139">
        <f>ROUND(I1107*H1107,2)</f>
        <v>0</v>
      </c>
      <c r="K1107" s="135" t="s">
        <v>184</v>
      </c>
      <c r="L1107" s="34"/>
      <c r="M1107" s="140" t="s">
        <v>32</v>
      </c>
      <c r="N1107" s="141" t="s">
        <v>50</v>
      </c>
      <c r="P1107" s="142">
        <f>O1107*H1107</f>
        <v>0</v>
      </c>
      <c r="Q1107" s="142">
        <v>0</v>
      </c>
      <c r="R1107" s="142">
        <f>Q1107*H1107</f>
        <v>0</v>
      </c>
      <c r="S1107" s="142">
        <v>0</v>
      </c>
      <c r="T1107" s="143">
        <f>S1107*H1107</f>
        <v>0</v>
      </c>
      <c r="AR1107" s="144" t="s">
        <v>648</v>
      </c>
      <c r="AT1107" s="144" t="s">
        <v>180</v>
      </c>
      <c r="AU1107" s="144" t="s">
        <v>88</v>
      </c>
      <c r="AY1107" s="18" t="s">
        <v>178</v>
      </c>
      <c r="BE1107" s="145">
        <f>IF(N1107="základní",J1107,0)</f>
        <v>0</v>
      </c>
      <c r="BF1107" s="145">
        <f>IF(N1107="snížená",J1107,0)</f>
        <v>0</v>
      </c>
      <c r="BG1107" s="145">
        <f>IF(N1107="zákl. přenesená",J1107,0)</f>
        <v>0</v>
      </c>
      <c r="BH1107" s="145">
        <f>IF(N1107="sníž. přenesená",J1107,0)</f>
        <v>0</v>
      </c>
      <c r="BI1107" s="145">
        <f>IF(N1107="nulová",J1107,0)</f>
        <v>0</v>
      </c>
      <c r="BJ1107" s="18" t="s">
        <v>86</v>
      </c>
      <c r="BK1107" s="145">
        <f>ROUND(I1107*H1107,2)</f>
        <v>0</v>
      </c>
      <c r="BL1107" s="18" t="s">
        <v>648</v>
      </c>
      <c r="BM1107" s="144" t="s">
        <v>5281</v>
      </c>
    </row>
    <row r="1108" spans="2:65" s="1" customFormat="1" ht="10.199999999999999">
      <c r="B1108" s="34"/>
      <c r="D1108" s="146" t="s">
        <v>187</v>
      </c>
      <c r="F1108" s="147" t="s">
        <v>5282</v>
      </c>
      <c r="I1108" s="148"/>
      <c r="L1108" s="34"/>
      <c r="M1108" s="149"/>
      <c r="T1108" s="55"/>
      <c r="AT1108" s="18" t="s">
        <v>187</v>
      </c>
      <c r="AU1108" s="18" t="s">
        <v>88</v>
      </c>
    </row>
    <row r="1109" spans="2:65" s="12" customFormat="1" ht="10.199999999999999">
      <c r="B1109" s="150"/>
      <c r="D1109" s="151" t="s">
        <v>189</v>
      </c>
      <c r="E1109" s="152" t="s">
        <v>32</v>
      </c>
      <c r="F1109" s="153" t="s">
        <v>190</v>
      </c>
      <c r="H1109" s="152" t="s">
        <v>32</v>
      </c>
      <c r="I1109" s="154"/>
      <c r="L1109" s="150"/>
      <c r="M1109" s="155"/>
      <c r="T1109" s="156"/>
      <c r="AT1109" s="152" t="s">
        <v>189</v>
      </c>
      <c r="AU1109" s="152" t="s">
        <v>88</v>
      </c>
      <c r="AV1109" s="12" t="s">
        <v>86</v>
      </c>
      <c r="AW1109" s="12" t="s">
        <v>41</v>
      </c>
      <c r="AX1109" s="12" t="s">
        <v>79</v>
      </c>
      <c r="AY1109" s="152" t="s">
        <v>178</v>
      </c>
    </row>
    <row r="1110" spans="2:65" s="12" customFormat="1" ht="20.399999999999999">
      <c r="B1110" s="150"/>
      <c r="D1110" s="151" t="s">
        <v>189</v>
      </c>
      <c r="E1110" s="152" t="s">
        <v>32</v>
      </c>
      <c r="F1110" s="153" t="s">
        <v>4972</v>
      </c>
      <c r="H1110" s="152" t="s">
        <v>32</v>
      </c>
      <c r="I1110" s="154"/>
      <c r="L1110" s="150"/>
      <c r="M1110" s="155"/>
      <c r="T1110" s="156"/>
      <c r="AT1110" s="152" t="s">
        <v>189</v>
      </c>
      <c r="AU1110" s="152" t="s">
        <v>88</v>
      </c>
      <c r="AV1110" s="12" t="s">
        <v>86</v>
      </c>
      <c r="AW1110" s="12" t="s">
        <v>41</v>
      </c>
      <c r="AX1110" s="12" t="s">
        <v>79</v>
      </c>
      <c r="AY1110" s="152" t="s">
        <v>178</v>
      </c>
    </row>
    <row r="1111" spans="2:65" s="13" customFormat="1" ht="10.199999999999999">
      <c r="B1111" s="157"/>
      <c r="D1111" s="151" t="s">
        <v>189</v>
      </c>
      <c r="E1111" s="158" t="s">
        <v>32</v>
      </c>
      <c r="F1111" s="159" t="s">
        <v>4978</v>
      </c>
      <c r="H1111" s="160">
        <v>1</v>
      </c>
      <c r="I1111" s="161"/>
      <c r="L1111" s="157"/>
      <c r="M1111" s="162"/>
      <c r="T1111" s="163"/>
      <c r="AT1111" s="158" t="s">
        <v>189</v>
      </c>
      <c r="AU1111" s="158" t="s">
        <v>88</v>
      </c>
      <c r="AV1111" s="13" t="s">
        <v>88</v>
      </c>
      <c r="AW1111" s="13" t="s">
        <v>41</v>
      </c>
      <c r="AX1111" s="13" t="s">
        <v>79</v>
      </c>
      <c r="AY1111" s="158" t="s">
        <v>178</v>
      </c>
    </row>
    <row r="1112" spans="2:65" s="14" customFormat="1" ht="10.199999999999999">
      <c r="B1112" s="164"/>
      <c r="D1112" s="151" t="s">
        <v>189</v>
      </c>
      <c r="E1112" s="165" t="s">
        <v>32</v>
      </c>
      <c r="F1112" s="166" t="s">
        <v>192</v>
      </c>
      <c r="H1112" s="167">
        <v>1</v>
      </c>
      <c r="I1112" s="168"/>
      <c r="L1112" s="164"/>
      <c r="M1112" s="169"/>
      <c r="T1112" s="170"/>
      <c r="AT1112" s="165" t="s">
        <v>189</v>
      </c>
      <c r="AU1112" s="165" t="s">
        <v>88</v>
      </c>
      <c r="AV1112" s="14" t="s">
        <v>185</v>
      </c>
      <c r="AW1112" s="14" t="s">
        <v>41</v>
      </c>
      <c r="AX1112" s="14" t="s">
        <v>86</v>
      </c>
      <c r="AY1112" s="165" t="s">
        <v>178</v>
      </c>
    </row>
    <row r="1113" spans="2:65" s="1" customFormat="1" ht="16.5" customHeight="1">
      <c r="B1113" s="34"/>
      <c r="C1113" s="133" t="s">
        <v>1958</v>
      </c>
      <c r="D1113" s="133" t="s">
        <v>180</v>
      </c>
      <c r="E1113" s="134" t="s">
        <v>5283</v>
      </c>
      <c r="F1113" s="135" t="s">
        <v>5284</v>
      </c>
      <c r="G1113" s="136" t="s">
        <v>219</v>
      </c>
      <c r="H1113" s="137">
        <v>8</v>
      </c>
      <c r="I1113" s="138"/>
      <c r="J1113" s="139">
        <f>ROUND(I1113*H1113,2)</f>
        <v>0</v>
      </c>
      <c r="K1113" s="135" t="s">
        <v>184</v>
      </c>
      <c r="L1113" s="34"/>
      <c r="M1113" s="140" t="s">
        <v>32</v>
      </c>
      <c r="N1113" s="141" t="s">
        <v>50</v>
      </c>
      <c r="P1113" s="142">
        <f>O1113*H1113</f>
        <v>0</v>
      </c>
      <c r="Q1113" s="142">
        <v>0</v>
      </c>
      <c r="R1113" s="142">
        <f>Q1113*H1113</f>
        <v>0</v>
      </c>
      <c r="S1113" s="142">
        <v>0</v>
      </c>
      <c r="T1113" s="143">
        <f>S1113*H1113</f>
        <v>0</v>
      </c>
      <c r="AR1113" s="144" t="s">
        <v>648</v>
      </c>
      <c r="AT1113" s="144" t="s">
        <v>180</v>
      </c>
      <c r="AU1113" s="144" t="s">
        <v>88</v>
      </c>
      <c r="AY1113" s="18" t="s">
        <v>178</v>
      </c>
      <c r="BE1113" s="145">
        <f>IF(N1113="základní",J1113,0)</f>
        <v>0</v>
      </c>
      <c r="BF1113" s="145">
        <f>IF(N1113="snížená",J1113,0)</f>
        <v>0</v>
      </c>
      <c r="BG1113" s="145">
        <f>IF(N1113="zákl. přenesená",J1113,0)</f>
        <v>0</v>
      </c>
      <c r="BH1113" s="145">
        <f>IF(N1113="sníž. přenesená",J1113,0)</f>
        <v>0</v>
      </c>
      <c r="BI1113" s="145">
        <f>IF(N1113="nulová",J1113,0)</f>
        <v>0</v>
      </c>
      <c r="BJ1113" s="18" t="s">
        <v>86</v>
      </c>
      <c r="BK1113" s="145">
        <f>ROUND(I1113*H1113,2)</f>
        <v>0</v>
      </c>
      <c r="BL1113" s="18" t="s">
        <v>648</v>
      </c>
      <c r="BM1113" s="144" t="s">
        <v>5285</v>
      </c>
    </row>
    <row r="1114" spans="2:65" s="1" customFormat="1" ht="10.199999999999999">
      <c r="B1114" s="34"/>
      <c r="D1114" s="146" t="s">
        <v>187</v>
      </c>
      <c r="F1114" s="147" t="s">
        <v>5286</v>
      </c>
      <c r="I1114" s="148"/>
      <c r="L1114" s="34"/>
      <c r="M1114" s="149"/>
      <c r="T1114" s="55"/>
      <c r="AT1114" s="18" t="s">
        <v>187</v>
      </c>
      <c r="AU1114" s="18" t="s">
        <v>88</v>
      </c>
    </row>
    <row r="1115" spans="2:65" s="12" customFormat="1" ht="10.199999999999999">
      <c r="B1115" s="150"/>
      <c r="D1115" s="151" t="s">
        <v>189</v>
      </c>
      <c r="E1115" s="152" t="s">
        <v>32</v>
      </c>
      <c r="F1115" s="153" t="s">
        <v>190</v>
      </c>
      <c r="H1115" s="152" t="s">
        <v>32</v>
      </c>
      <c r="I1115" s="154"/>
      <c r="L1115" s="150"/>
      <c r="M1115" s="155"/>
      <c r="T1115" s="156"/>
      <c r="AT1115" s="152" t="s">
        <v>189</v>
      </c>
      <c r="AU1115" s="152" t="s">
        <v>88</v>
      </c>
      <c r="AV1115" s="12" t="s">
        <v>86</v>
      </c>
      <c r="AW1115" s="12" t="s">
        <v>41</v>
      </c>
      <c r="AX1115" s="12" t="s">
        <v>79</v>
      </c>
      <c r="AY1115" s="152" t="s">
        <v>178</v>
      </c>
    </row>
    <row r="1116" spans="2:65" s="12" customFormat="1" ht="30.6">
      <c r="B1116" s="150"/>
      <c r="D1116" s="151" t="s">
        <v>189</v>
      </c>
      <c r="E1116" s="152" t="s">
        <v>32</v>
      </c>
      <c r="F1116" s="153" t="s">
        <v>4981</v>
      </c>
      <c r="H1116" s="152" t="s">
        <v>32</v>
      </c>
      <c r="I1116" s="154"/>
      <c r="L1116" s="150"/>
      <c r="M1116" s="155"/>
      <c r="T1116" s="156"/>
      <c r="AT1116" s="152" t="s">
        <v>189</v>
      </c>
      <c r="AU1116" s="152" t="s">
        <v>88</v>
      </c>
      <c r="AV1116" s="12" t="s">
        <v>86</v>
      </c>
      <c r="AW1116" s="12" t="s">
        <v>41</v>
      </c>
      <c r="AX1116" s="12" t="s">
        <v>79</v>
      </c>
      <c r="AY1116" s="152" t="s">
        <v>178</v>
      </c>
    </row>
    <row r="1117" spans="2:65" s="13" customFormat="1" ht="10.199999999999999">
      <c r="B1117" s="157"/>
      <c r="D1117" s="151" t="s">
        <v>189</v>
      </c>
      <c r="E1117" s="158" t="s">
        <v>32</v>
      </c>
      <c r="F1117" s="159" t="s">
        <v>5287</v>
      </c>
      <c r="H1117" s="160">
        <v>3</v>
      </c>
      <c r="I1117" s="161"/>
      <c r="L1117" s="157"/>
      <c r="M1117" s="162"/>
      <c r="T1117" s="163"/>
      <c r="AT1117" s="158" t="s">
        <v>189</v>
      </c>
      <c r="AU1117" s="158" t="s">
        <v>88</v>
      </c>
      <c r="AV1117" s="13" t="s">
        <v>88</v>
      </c>
      <c r="AW1117" s="13" t="s">
        <v>41</v>
      </c>
      <c r="AX1117" s="13" t="s">
        <v>79</v>
      </c>
      <c r="AY1117" s="158" t="s">
        <v>178</v>
      </c>
    </row>
    <row r="1118" spans="2:65" s="13" customFormat="1" ht="10.199999999999999">
      <c r="B1118" s="157"/>
      <c r="D1118" s="151" t="s">
        <v>189</v>
      </c>
      <c r="E1118" s="158" t="s">
        <v>32</v>
      </c>
      <c r="F1118" s="159" t="s">
        <v>5288</v>
      </c>
      <c r="H1118" s="160">
        <v>3</v>
      </c>
      <c r="I1118" s="161"/>
      <c r="L1118" s="157"/>
      <c r="M1118" s="162"/>
      <c r="T1118" s="163"/>
      <c r="AT1118" s="158" t="s">
        <v>189</v>
      </c>
      <c r="AU1118" s="158" t="s">
        <v>88</v>
      </c>
      <c r="AV1118" s="13" t="s">
        <v>88</v>
      </c>
      <c r="AW1118" s="13" t="s">
        <v>41</v>
      </c>
      <c r="AX1118" s="13" t="s">
        <v>79</v>
      </c>
      <c r="AY1118" s="158" t="s">
        <v>178</v>
      </c>
    </row>
    <row r="1119" spans="2:65" s="15" customFormat="1" ht="10.199999999999999">
      <c r="B1119" s="181"/>
      <c r="D1119" s="151" t="s">
        <v>189</v>
      </c>
      <c r="E1119" s="182" t="s">
        <v>32</v>
      </c>
      <c r="F1119" s="183" t="s">
        <v>5049</v>
      </c>
      <c r="H1119" s="184">
        <v>6</v>
      </c>
      <c r="I1119" s="185"/>
      <c r="L1119" s="181"/>
      <c r="M1119" s="186"/>
      <c r="T1119" s="187"/>
      <c r="AT1119" s="182" t="s">
        <v>189</v>
      </c>
      <c r="AU1119" s="182" t="s">
        <v>88</v>
      </c>
      <c r="AV1119" s="15" t="s">
        <v>199</v>
      </c>
      <c r="AW1119" s="15" t="s">
        <v>41</v>
      </c>
      <c r="AX1119" s="15" t="s">
        <v>79</v>
      </c>
      <c r="AY1119" s="182" t="s">
        <v>178</v>
      </c>
    </row>
    <row r="1120" spans="2:65" s="12" customFormat="1" ht="20.399999999999999">
      <c r="B1120" s="150"/>
      <c r="D1120" s="151" t="s">
        <v>189</v>
      </c>
      <c r="E1120" s="152" t="s">
        <v>32</v>
      </c>
      <c r="F1120" s="153" t="s">
        <v>4972</v>
      </c>
      <c r="H1120" s="152" t="s">
        <v>32</v>
      </c>
      <c r="I1120" s="154"/>
      <c r="L1120" s="150"/>
      <c r="M1120" s="155"/>
      <c r="T1120" s="156"/>
      <c r="AT1120" s="152" t="s">
        <v>189</v>
      </c>
      <c r="AU1120" s="152" t="s">
        <v>88</v>
      </c>
      <c r="AV1120" s="12" t="s">
        <v>86</v>
      </c>
      <c r="AW1120" s="12" t="s">
        <v>41</v>
      </c>
      <c r="AX1120" s="12" t="s">
        <v>79</v>
      </c>
      <c r="AY1120" s="152" t="s">
        <v>178</v>
      </c>
    </row>
    <row r="1121" spans="2:65" s="13" customFormat="1" ht="10.199999999999999">
      <c r="B1121" s="157"/>
      <c r="D1121" s="151" t="s">
        <v>189</v>
      </c>
      <c r="E1121" s="158" t="s">
        <v>32</v>
      </c>
      <c r="F1121" s="159" t="s">
        <v>5079</v>
      </c>
      <c r="H1121" s="160">
        <v>2</v>
      </c>
      <c r="I1121" s="161"/>
      <c r="L1121" s="157"/>
      <c r="M1121" s="162"/>
      <c r="T1121" s="163"/>
      <c r="AT1121" s="158" t="s">
        <v>189</v>
      </c>
      <c r="AU1121" s="158" t="s">
        <v>88</v>
      </c>
      <c r="AV1121" s="13" t="s">
        <v>88</v>
      </c>
      <c r="AW1121" s="13" t="s">
        <v>41</v>
      </c>
      <c r="AX1121" s="13" t="s">
        <v>79</v>
      </c>
      <c r="AY1121" s="158" t="s">
        <v>178</v>
      </c>
    </row>
    <row r="1122" spans="2:65" s="15" customFormat="1" ht="10.199999999999999">
      <c r="B1122" s="181"/>
      <c r="D1122" s="151" t="s">
        <v>189</v>
      </c>
      <c r="E1122" s="182" t="s">
        <v>32</v>
      </c>
      <c r="F1122" s="183" t="s">
        <v>4974</v>
      </c>
      <c r="H1122" s="184">
        <v>2</v>
      </c>
      <c r="I1122" s="185"/>
      <c r="L1122" s="181"/>
      <c r="M1122" s="186"/>
      <c r="T1122" s="187"/>
      <c r="AT1122" s="182" t="s">
        <v>189</v>
      </c>
      <c r="AU1122" s="182" t="s">
        <v>88</v>
      </c>
      <c r="AV1122" s="15" t="s">
        <v>199</v>
      </c>
      <c r="AW1122" s="15" t="s">
        <v>41</v>
      </c>
      <c r="AX1122" s="15" t="s">
        <v>79</v>
      </c>
      <c r="AY1122" s="182" t="s">
        <v>178</v>
      </c>
    </row>
    <row r="1123" spans="2:65" s="14" customFormat="1" ht="10.199999999999999">
      <c r="B1123" s="164"/>
      <c r="D1123" s="151" t="s">
        <v>189</v>
      </c>
      <c r="E1123" s="165" t="s">
        <v>32</v>
      </c>
      <c r="F1123" s="166" t="s">
        <v>192</v>
      </c>
      <c r="H1123" s="167">
        <v>8</v>
      </c>
      <c r="I1123" s="168"/>
      <c r="L1123" s="164"/>
      <c r="M1123" s="169"/>
      <c r="T1123" s="170"/>
      <c r="AT1123" s="165" t="s">
        <v>189</v>
      </c>
      <c r="AU1123" s="165" t="s">
        <v>88</v>
      </c>
      <c r="AV1123" s="14" t="s">
        <v>185</v>
      </c>
      <c r="AW1123" s="14" t="s">
        <v>41</v>
      </c>
      <c r="AX1123" s="14" t="s">
        <v>86</v>
      </c>
      <c r="AY1123" s="165" t="s">
        <v>178</v>
      </c>
    </row>
    <row r="1124" spans="2:65" s="1" customFormat="1" ht="16.5" customHeight="1">
      <c r="B1124" s="34"/>
      <c r="C1124" s="133" t="s">
        <v>1961</v>
      </c>
      <c r="D1124" s="133" t="s">
        <v>180</v>
      </c>
      <c r="E1124" s="134" t="s">
        <v>5289</v>
      </c>
      <c r="F1124" s="135" t="s">
        <v>5290</v>
      </c>
      <c r="G1124" s="136" t="s">
        <v>219</v>
      </c>
      <c r="H1124" s="137">
        <v>1</v>
      </c>
      <c r="I1124" s="138"/>
      <c r="J1124" s="139">
        <f>ROUND(I1124*H1124,2)</f>
        <v>0</v>
      </c>
      <c r="K1124" s="135" t="s">
        <v>184</v>
      </c>
      <c r="L1124" s="34"/>
      <c r="M1124" s="140" t="s">
        <v>32</v>
      </c>
      <c r="N1124" s="141" t="s">
        <v>50</v>
      </c>
      <c r="P1124" s="142">
        <f>O1124*H1124</f>
        <v>0</v>
      </c>
      <c r="Q1124" s="142">
        <v>0</v>
      </c>
      <c r="R1124" s="142">
        <f>Q1124*H1124</f>
        <v>0</v>
      </c>
      <c r="S1124" s="142">
        <v>0</v>
      </c>
      <c r="T1124" s="143">
        <f>S1124*H1124</f>
        <v>0</v>
      </c>
      <c r="AR1124" s="144" t="s">
        <v>648</v>
      </c>
      <c r="AT1124" s="144" t="s">
        <v>180</v>
      </c>
      <c r="AU1124" s="144" t="s">
        <v>88</v>
      </c>
      <c r="AY1124" s="18" t="s">
        <v>178</v>
      </c>
      <c r="BE1124" s="145">
        <f>IF(N1124="základní",J1124,0)</f>
        <v>0</v>
      </c>
      <c r="BF1124" s="145">
        <f>IF(N1124="snížená",J1124,0)</f>
        <v>0</v>
      </c>
      <c r="BG1124" s="145">
        <f>IF(N1124="zákl. přenesená",J1124,0)</f>
        <v>0</v>
      </c>
      <c r="BH1124" s="145">
        <f>IF(N1124="sníž. přenesená",J1124,0)</f>
        <v>0</v>
      </c>
      <c r="BI1124" s="145">
        <f>IF(N1124="nulová",J1124,0)</f>
        <v>0</v>
      </c>
      <c r="BJ1124" s="18" t="s">
        <v>86</v>
      </c>
      <c r="BK1124" s="145">
        <f>ROUND(I1124*H1124,2)</f>
        <v>0</v>
      </c>
      <c r="BL1124" s="18" t="s">
        <v>648</v>
      </c>
      <c r="BM1124" s="144" t="s">
        <v>5291</v>
      </c>
    </row>
    <row r="1125" spans="2:65" s="1" customFormat="1" ht="10.199999999999999">
      <c r="B1125" s="34"/>
      <c r="D1125" s="146" t="s">
        <v>187</v>
      </c>
      <c r="F1125" s="147" t="s">
        <v>5292</v>
      </c>
      <c r="I1125" s="148"/>
      <c r="L1125" s="34"/>
      <c r="M1125" s="149"/>
      <c r="T1125" s="55"/>
      <c r="AT1125" s="18" t="s">
        <v>187</v>
      </c>
      <c r="AU1125" s="18" t="s">
        <v>88</v>
      </c>
    </row>
    <row r="1126" spans="2:65" s="12" customFormat="1" ht="10.199999999999999">
      <c r="B1126" s="150"/>
      <c r="D1126" s="151" t="s">
        <v>189</v>
      </c>
      <c r="E1126" s="152" t="s">
        <v>32</v>
      </c>
      <c r="F1126" s="153" t="s">
        <v>190</v>
      </c>
      <c r="H1126" s="152" t="s">
        <v>32</v>
      </c>
      <c r="I1126" s="154"/>
      <c r="L1126" s="150"/>
      <c r="M1126" s="155"/>
      <c r="T1126" s="156"/>
      <c r="AT1126" s="152" t="s">
        <v>189</v>
      </c>
      <c r="AU1126" s="152" t="s">
        <v>88</v>
      </c>
      <c r="AV1126" s="12" t="s">
        <v>86</v>
      </c>
      <c r="AW1126" s="12" t="s">
        <v>41</v>
      </c>
      <c r="AX1126" s="12" t="s">
        <v>79</v>
      </c>
      <c r="AY1126" s="152" t="s">
        <v>178</v>
      </c>
    </row>
    <row r="1127" spans="2:65" s="12" customFormat="1" ht="20.399999999999999">
      <c r="B1127" s="150"/>
      <c r="D1127" s="151" t="s">
        <v>189</v>
      </c>
      <c r="E1127" s="152" t="s">
        <v>32</v>
      </c>
      <c r="F1127" s="153" t="s">
        <v>4972</v>
      </c>
      <c r="H1127" s="152" t="s">
        <v>32</v>
      </c>
      <c r="I1127" s="154"/>
      <c r="L1127" s="150"/>
      <c r="M1127" s="155"/>
      <c r="T1127" s="156"/>
      <c r="AT1127" s="152" t="s">
        <v>189</v>
      </c>
      <c r="AU1127" s="152" t="s">
        <v>88</v>
      </c>
      <c r="AV1127" s="12" t="s">
        <v>86</v>
      </c>
      <c r="AW1127" s="12" t="s">
        <v>41</v>
      </c>
      <c r="AX1127" s="12" t="s">
        <v>79</v>
      </c>
      <c r="AY1127" s="152" t="s">
        <v>178</v>
      </c>
    </row>
    <row r="1128" spans="2:65" s="13" customFormat="1" ht="10.199999999999999">
      <c r="B1128" s="157"/>
      <c r="D1128" s="151" t="s">
        <v>189</v>
      </c>
      <c r="E1128" s="158" t="s">
        <v>32</v>
      </c>
      <c r="F1128" s="159" t="s">
        <v>4978</v>
      </c>
      <c r="H1128" s="160">
        <v>1</v>
      </c>
      <c r="I1128" s="161"/>
      <c r="L1128" s="157"/>
      <c r="M1128" s="162"/>
      <c r="T1128" s="163"/>
      <c r="AT1128" s="158" t="s">
        <v>189</v>
      </c>
      <c r="AU1128" s="158" t="s">
        <v>88</v>
      </c>
      <c r="AV1128" s="13" t="s">
        <v>88</v>
      </c>
      <c r="AW1128" s="13" t="s">
        <v>41</v>
      </c>
      <c r="AX1128" s="13" t="s">
        <v>79</v>
      </c>
      <c r="AY1128" s="158" t="s">
        <v>178</v>
      </c>
    </row>
    <row r="1129" spans="2:65" s="14" customFormat="1" ht="10.199999999999999">
      <c r="B1129" s="164"/>
      <c r="D1129" s="151" t="s">
        <v>189</v>
      </c>
      <c r="E1129" s="165" t="s">
        <v>32</v>
      </c>
      <c r="F1129" s="166" t="s">
        <v>192</v>
      </c>
      <c r="H1129" s="167">
        <v>1</v>
      </c>
      <c r="I1129" s="168"/>
      <c r="L1129" s="164"/>
      <c r="M1129" s="169"/>
      <c r="T1129" s="170"/>
      <c r="AT1129" s="165" t="s">
        <v>189</v>
      </c>
      <c r="AU1129" s="165" t="s">
        <v>88</v>
      </c>
      <c r="AV1129" s="14" t="s">
        <v>185</v>
      </c>
      <c r="AW1129" s="14" t="s">
        <v>41</v>
      </c>
      <c r="AX1129" s="14" t="s">
        <v>86</v>
      </c>
      <c r="AY1129" s="165" t="s">
        <v>178</v>
      </c>
    </row>
    <row r="1130" spans="2:65" s="1" customFormat="1" ht="16.5" customHeight="1">
      <c r="B1130" s="34"/>
      <c r="C1130" s="133" t="s">
        <v>1963</v>
      </c>
      <c r="D1130" s="133" t="s">
        <v>180</v>
      </c>
      <c r="E1130" s="134" t="s">
        <v>5293</v>
      </c>
      <c r="F1130" s="135" t="s">
        <v>5294</v>
      </c>
      <c r="G1130" s="136" t="s">
        <v>219</v>
      </c>
      <c r="H1130" s="137">
        <v>6</v>
      </c>
      <c r="I1130" s="138"/>
      <c r="J1130" s="139">
        <f>ROUND(I1130*H1130,2)</f>
        <v>0</v>
      </c>
      <c r="K1130" s="135" t="s">
        <v>184</v>
      </c>
      <c r="L1130" s="34"/>
      <c r="M1130" s="140" t="s">
        <v>32</v>
      </c>
      <c r="N1130" s="141" t="s">
        <v>50</v>
      </c>
      <c r="P1130" s="142">
        <f>O1130*H1130</f>
        <v>0</v>
      </c>
      <c r="Q1130" s="142">
        <v>0</v>
      </c>
      <c r="R1130" s="142">
        <f>Q1130*H1130</f>
        <v>0</v>
      </c>
      <c r="S1130" s="142">
        <v>0</v>
      </c>
      <c r="T1130" s="143">
        <f>S1130*H1130</f>
        <v>0</v>
      </c>
      <c r="AR1130" s="144" t="s">
        <v>648</v>
      </c>
      <c r="AT1130" s="144" t="s">
        <v>180</v>
      </c>
      <c r="AU1130" s="144" t="s">
        <v>88</v>
      </c>
      <c r="AY1130" s="18" t="s">
        <v>178</v>
      </c>
      <c r="BE1130" s="145">
        <f>IF(N1130="základní",J1130,0)</f>
        <v>0</v>
      </c>
      <c r="BF1130" s="145">
        <f>IF(N1130="snížená",J1130,0)</f>
        <v>0</v>
      </c>
      <c r="BG1130" s="145">
        <f>IF(N1130="zákl. přenesená",J1130,0)</f>
        <v>0</v>
      </c>
      <c r="BH1130" s="145">
        <f>IF(N1130="sníž. přenesená",J1130,0)</f>
        <v>0</v>
      </c>
      <c r="BI1130" s="145">
        <f>IF(N1130="nulová",J1130,0)</f>
        <v>0</v>
      </c>
      <c r="BJ1130" s="18" t="s">
        <v>86</v>
      </c>
      <c r="BK1130" s="145">
        <f>ROUND(I1130*H1130,2)</f>
        <v>0</v>
      </c>
      <c r="BL1130" s="18" t="s">
        <v>648</v>
      </c>
      <c r="BM1130" s="144" t="s">
        <v>5295</v>
      </c>
    </row>
    <row r="1131" spans="2:65" s="1" customFormat="1" ht="10.199999999999999">
      <c r="B1131" s="34"/>
      <c r="D1131" s="146" t="s">
        <v>187</v>
      </c>
      <c r="F1131" s="147" t="s">
        <v>5296</v>
      </c>
      <c r="I1131" s="148"/>
      <c r="L1131" s="34"/>
      <c r="M1131" s="149"/>
      <c r="T1131" s="55"/>
      <c r="AT1131" s="18" t="s">
        <v>187</v>
      </c>
      <c r="AU1131" s="18" t="s">
        <v>88</v>
      </c>
    </row>
    <row r="1132" spans="2:65" s="12" customFormat="1" ht="10.199999999999999">
      <c r="B1132" s="150"/>
      <c r="D1132" s="151" t="s">
        <v>189</v>
      </c>
      <c r="E1132" s="152" t="s">
        <v>32</v>
      </c>
      <c r="F1132" s="153" t="s">
        <v>190</v>
      </c>
      <c r="H1132" s="152" t="s">
        <v>32</v>
      </c>
      <c r="I1132" s="154"/>
      <c r="L1132" s="150"/>
      <c r="M1132" s="155"/>
      <c r="T1132" s="156"/>
      <c r="AT1132" s="152" t="s">
        <v>189</v>
      </c>
      <c r="AU1132" s="152" t="s">
        <v>88</v>
      </c>
      <c r="AV1132" s="12" t="s">
        <v>86</v>
      </c>
      <c r="AW1132" s="12" t="s">
        <v>41</v>
      </c>
      <c r="AX1132" s="12" t="s">
        <v>79</v>
      </c>
      <c r="AY1132" s="152" t="s">
        <v>178</v>
      </c>
    </row>
    <row r="1133" spans="2:65" s="12" customFormat="1" ht="30.6">
      <c r="B1133" s="150"/>
      <c r="D1133" s="151" t="s">
        <v>189</v>
      </c>
      <c r="E1133" s="152" t="s">
        <v>32</v>
      </c>
      <c r="F1133" s="153" t="s">
        <v>4981</v>
      </c>
      <c r="H1133" s="152" t="s">
        <v>32</v>
      </c>
      <c r="I1133" s="154"/>
      <c r="L1133" s="150"/>
      <c r="M1133" s="155"/>
      <c r="T1133" s="156"/>
      <c r="AT1133" s="152" t="s">
        <v>189</v>
      </c>
      <c r="AU1133" s="152" t="s">
        <v>88</v>
      </c>
      <c r="AV1133" s="12" t="s">
        <v>86</v>
      </c>
      <c r="AW1133" s="12" t="s">
        <v>41</v>
      </c>
      <c r="AX1133" s="12" t="s">
        <v>79</v>
      </c>
      <c r="AY1133" s="152" t="s">
        <v>178</v>
      </c>
    </row>
    <row r="1134" spans="2:65" s="13" customFormat="1" ht="10.199999999999999">
      <c r="B1134" s="157"/>
      <c r="D1134" s="151" t="s">
        <v>189</v>
      </c>
      <c r="E1134" s="158" t="s">
        <v>32</v>
      </c>
      <c r="F1134" s="159" t="s">
        <v>5137</v>
      </c>
      <c r="H1134" s="160">
        <v>2</v>
      </c>
      <c r="I1134" s="161"/>
      <c r="L1134" s="157"/>
      <c r="M1134" s="162"/>
      <c r="T1134" s="163"/>
      <c r="AT1134" s="158" t="s">
        <v>189</v>
      </c>
      <c r="AU1134" s="158" t="s">
        <v>88</v>
      </c>
      <c r="AV1134" s="13" t="s">
        <v>88</v>
      </c>
      <c r="AW1134" s="13" t="s">
        <v>41</v>
      </c>
      <c r="AX1134" s="13" t="s">
        <v>79</v>
      </c>
      <c r="AY1134" s="158" t="s">
        <v>178</v>
      </c>
    </row>
    <row r="1135" spans="2:65" s="13" customFormat="1" ht="10.199999999999999">
      <c r="B1135" s="157"/>
      <c r="D1135" s="151" t="s">
        <v>189</v>
      </c>
      <c r="E1135" s="158" t="s">
        <v>32</v>
      </c>
      <c r="F1135" s="159" t="s">
        <v>5138</v>
      </c>
      <c r="H1135" s="160">
        <v>2</v>
      </c>
      <c r="I1135" s="161"/>
      <c r="L1135" s="157"/>
      <c r="M1135" s="162"/>
      <c r="T1135" s="163"/>
      <c r="AT1135" s="158" t="s">
        <v>189</v>
      </c>
      <c r="AU1135" s="158" t="s">
        <v>88</v>
      </c>
      <c r="AV1135" s="13" t="s">
        <v>88</v>
      </c>
      <c r="AW1135" s="13" t="s">
        <v>41</v>
      </c>
      <c r="AX1135" s="13" t="s">
        <v>79</v>
      </c>
      <c r="AY1135" s="158" t="s">
        <v>178</v>
      </c>
    </row>
    <row r="1136" spans="2:65" s="15" customFormat="1" ht="10.199999999999999">
      <c r="B1136" s="181"/>
      <c r="D1136" s="151" t="s">
        <v>189</v>
      </c>
      <c r="E1136" s="182" t="s">
        <v>32</v>
      </c>
      <c r="F1136" s="183" t="s">
        <v>5049</v>
      </c>
      <c r="H1136" s="184">
        <v>4</v>
      </c>
      <c r="I1136" s="185"/>
      <c r="L1136" s="181"/>
      <c r="M1136" s="186"/>
      <c r="T1136" s="187"/>
      <c r="AT1136" s="182" t="s">
        <v>189</v>
      </c>
      <c r="AU1136" s="182" t="s">
        <v>88</v>
      </c>
      <c r="AV1136" s="15" t="s">
        <v>199</v>
      </c>
      <c r="AW1136" s="15" t="s">
        <v>41</v>
      </c>
      <c r="AX1136" s="15" t="s">
        <v>79</v>
      </c>
      <c r="AY1136" s="182" t="s">
        <v>178</v>
      </c>
    </row>
    <row r="1137" spans="2:65" s="12" customFormat="1" ht="20.399999999999999">
      <c r="B1137" s="150"/>
      <c r="D1137" s="151" t="s">
        <v>189</v>
      </c>
      <c r="E1137" s="152" t="s">
        <v>32</v>
      </c>
      <c r="F1137" s="153" t="s">
        <v>4972</v>
      </c>
      <c r="H1137" s="152" t="s">
        <v>32</v>
      </c>
      <c r="I1137" s="154"/>
      <c r="L1137" s="150"/>
      <c r="M1137" s="155"/>
      <c r="T1137" s="156"/>
      <c r="AT1137" s="152" t="s">
        <v>189</v>
      </c>
      <c r="AU1137" s="152" t="s">
        <v>88</v>
      </c>
      <c r="AV1137" s="12" t="s">
        <v>86</v>
      </c>
      <c r="AW1137" s="12" t="s">
        <v>41</v>
      </c>
      <c r="AX1137" s="12" t="s">
        <v>79</v>
      </c>
      <c r="AY1137" s="152" t="s">
        <v>178</v>
      </c>
    </row>
    <row r="1138" spans="2:65" s="13" customFormat="1" ht="10.199999999999999">
      <c r="B1138" s="157"/>
      <c r="D1138" s="151" t="s">
        <v>189</v>
      </c>
      <c r="E1138" s="158" t="s">
        <v>32</v>
      </c>
      <c r="F1138" s="159" t="s">
        <v>5079</v>
      </c>
      <c r="H1138" s="160">
        <v>2</v>
      </c>
      <c r="I1138" s="161"/>
      <c r="L1138" s="157"/>
      <c r="M1138" s="162"/>
      <c r="T1138" s="163"/>
      <c r="AT1138" s="158" t="s">
        <v>189</v>
      </c>
      <c r="AU1138" s="158" t="s">
        <v>88</v>
      </c>
      <c r="AV1138" s="13" t="s">
        <v>88</v>
      </c>
      <c r="AW1138" s="13" t="s">
        <v>41</v>
      </c>
      <c r="AX1138" s="13" t="s">
        <v>79</v>
      </c>
      <c r="AY1138" s="158" t="s">
        <v>178</v>
      </c>
    </row>
    <row r="1139" spans="2:65" s="15" customFormat="1" ht="10.199999999999999">
      <c r="B1139" s="181"/>
      <c r="D1139" s="151" t="s">
        <v>189</v>
      </c>
      <c r="E1139" s="182" t="s">
        <v>32</v>
      </c>
      <c r="F1139" s="183" t="s">
        <v>4974</v>
      </c>
      <c r="H1139" s="184">
        <v>2</v>
      </c>
      <c r="I1139" s="185"/>
      <c r="L1139" s="181"/>
      <c r="M1139" s="186"/>
      <c r="T1139" s="187"/>
      <c r="AT1139" s="182" t="s">
        <v>189</v>
      </c>
      <c r="AU1139" s="182" t="s">
        <v>88</v>
      </c>
      <c r="AV1139" s="15" t="s">
        <v>199</v>
      </c>
      <c r="AW1139" s="15" t="s">
        <v>41</v>
      </c>
      <c r="AX1139" s="15" t="s">
        <v>79</v>
      </c>
      <c r="AY1139" s="182" t="s">
        <v>178</v>
      </c>
    </row>
    <row r="1140" spans="2:65" s="14" customFormat="1" ht="10.199999999999999">
      <c r="B1140" s="164"/>
      <c r="D1140" s="151" t="s">
        <v>189</v>
      </c>
      <c r="E1140" s="165" t="s">
        <v>32</v>
      </c>
      <c r="F1140" s="166" t="s">
        <v>192</v>
      </c>
      <c r="H1140" s="167">
        <v>6</v>
      </c>
      <c r="I1140" s="168"/>
      <c r="L1140" s="164"/>
      <c r="M1140" s="169"/>
      <c r="T1140" s="170"/>
      <c r="AT1140" s="165" t="s">
        <v>189</v>
      </c>
      <c r="AU1140" s="165" t="s">
        <v>88</v>
      </c>
      <c r="AV1140" s="14" t="s">
        <v>185</v>
      </c>
      <c r="AW1140" s="14" t="s">
        <v>41</v>
      </c>
      <c r="AX1140" s="14" t="s">
        <v>86</v>
      </c>
      <c r="AY1140" s="165" t="s">
        <v>178</v>
      </c>
    </row>
    <row r="1141" spans="2:65" s="1" customFormat="1" ht="24.15" customHeight="1">
      <c r="B1141" s="34"/>
      <c r="C1141" s="133" t="s">
        <v>1968</v>
      </c>
      <c r="D1141" s="133" t="s">
        <v>180</v>
      </c>
      <c r="E1141" s="134" t="s">
        <v>5297</v>
      </c>
      <c r="F1141" s="135" t="s">
        <v>5298</v>
      </c>
      <c r="G1141" s="136" t="s">
        <v>219</v>
      </c>
      <c r="H1141" s="137">
        <v>2</v>
      </c>
      <c r="I1141" s="138"/>
      <c r="J1141" s="139">
        <f>ROUND(I1141*H1141,2)</f>
        <v>0</v>
      </c>
      <c r="K1141" s="135" t="s">
        <v>184</v>
      </c>
      <c r="L1141" s="34"/>
      <c r="M1141" s="140" t="s">
        <v>32</v>
      </c>
      <c r="N1141" s="141" t="s">
        <v>50</v>
      </c>
      <c r="P1141" s="142">
        <f>O1141*H1141</f>
        <v>0</v>
      </c>
      <c r="Q1141" s="142">
        <v>0</v>
      </c>
      <c r="R1141" s="142">
        <f>Q1141*H1141</f>
        <v>0</v>
      </c>
      <c r="S1141" s="142">
        <v>0</v>
      </c>
      <c r="T1141" s="143">
        <f>S1141*H1141</f>
        <v>0</v>
      </c>
      <c r="AR1141" s="144" t="s">
        <v>648</v>
      </c>
      <c r="AT1141" s="144" t="s">
        <v>180</v>
      </c>
      <c r="AU1141" s="144" t="s">
        <v>88</v>
      </c>
      <c r="AY1141" s="18" t="s">
        <v>178</v>
      </c>
      <c r="BE1141" s="145">
        <f>IF(N1141="základní",J1141,0)</f>
        <v>0</v>
      </c>
      <c r="BF1141" s="145">
        <f>IF(N1141="snížená",J1141,0)</f>
        <v>0</v>
      </c>
      <c r="BG1141" s="145">
        <f>IF(N1141="zákl. přenesená",J1141,0)</f>
        <v>0</v>
      </c>
      <c r="BH1141" s="145">
        <f>IF(N1141="sníž. přenesená",J1141,0)</f>
        <v>0</v>
      </c>
      <c r="BI1141" s="145">
        <f>IF(N1141="nulová",J1141,0)</f>
        <v>0</v>
      </c>
      <c r="BJ1141" s="18" t="s">
        <v>86</v>
      </c>
      <c r="BK1141" s="145">
        <f>ROUND(I1141*H1141,2)</f>
        <v>0</v>
      </c>
      <c r="BL1141" s="18" t="s">
        <v>648</v>
      </c>
      <c r="BM1141" s="144" t="s">
        <v>5299</v>
      </c>
    </row>
    <row r="1142" spans="2:65" s="1" customFormat="1" ht="10.199999999999999">
      <c r="B1142" s="34"/>
      <c r="D1142" s="146" t="s">
        <v>187</v>
      </c>
      <c r="F1142" s="147" t="s">
        <v>5300</v>
      </c>
      <c r="I1142" s="148"/>
      <c r="L1142" s="34"/>
      <c r="M1142" s="149"/>
      <c r="T1142" s="55"/>
      <c r="AT1142" s="18" t="s">
        <v>187</v>
      </c>
      <c r="AU1142" s="18" t="s">
        <v>88</v>
      </c>
    </row>
    <row r="1143" spans="2:65" s="12" customFormat="1" ht="10.199999999999999">
      <c r="B1143" s="150"/>
      <c r="D1143" s="151" t="s">
        <v>189</v>
      </c>
      <c r="E1143" s="152" t="s">
        <v>32</v>
      </c>
      <c r="F1143" s="153" t="s">
        <v>190</v>
      </c>
      <c r="H1143" s="152" t="s">
        <v>32</v>
      </c>
      <c r="I1143" s="154"/>
      <c r="L1143" s="150"/>
      <c r="M1143" s="155"/>
      <c r="T1143" s="156"/>
      <c r="AT1143" s="152" t="s">
        <v>189</v>
      </c>
      <c r="AU1143" s="152" t="s">
        <v>88</v>
      </c>
      <c r="AV1143" s="12" t="s">
        <v>86</v>
      </c>
      <c r="AW1143" s="12" t="s">
        <v>41</v>
      </c>
      <c r="AX1143" s="12" t="s">
        <v>79</v>
      </c>
      <c r="AY1143" s="152" t="s">
        <v>178</v>
      </c>
    </row>
    <row r="1144" spans="2:65" s="12" customFormat="1" ht="30.6">
      <c r="B1144" s="150"/>
      <c r="D1144" s="151" t="s">
        <v>189</v>
      </c>
      <c r="E1144" s="152" t="s">
        <v>32</v>
      </c>
      <c r="F1144" s="153" t="s">
        <v>4981</v>
      </c>
      <c r="H1144" s="152" t="s">
        <v>32</v>
      </c>
      <c r="I1144" s="154"/>
      <c r="L1144" s="150"/>
      <c r="M1144" s="155"/>
      <c r="T1144" s="156"/>
      <c r="AT1144" s="152" t="s">
        <v>189</v>
      </c>
      <c r="AU1144" s="152" t="s">
        <v>88</v>
      </c>
      <c r="AV1144" s="12" t="s">
        <v>86</v>
      </c>
      <c r="AW1144" s="12" t="s">
        <v>41</v>
      </c>
      <c r="AX1144" s="12" t="s">
        <v>79</v>
      </c>
      <c r="AY1144" s="152" t="s">
        <v>178</v>
      </c>
    </row>
    <row r="1145" spans="2:65" s="12" customFormat="1" ht="10.199999999999999">
      <c r="B1145" s="150"/>
      <c r="D1145" s="151" t="s">
        <v>189</v>
      </c>
      <c r="E1145" s="152" t="s">
        <v>32</v>
      </c>
      <c r="F1145" s="153" t="s">
        <v>5301</v>
      </c>
      <c r="H1145" s="152" t="s">
        <v>32</v>
      </c>
      <c r="I1145" s="154"/>
      <c r="L1145" s="150"/>
      <c r="M1145" s="155"/>
      <c r="T1145" s="156"/>
      <c r="AT1145" s="152" t="s">
        <v>189</v>
      </c>
      <c r="AU1145" s="152" t="s">
        <v>88</v>
      </c>
      <c r="AV1145" s="12" t="s">
        <v>86</v>
      </c>
      <c r="AW1145" s="12" t="s">
        <v>41</v>
      </c>
      <c r="AX1145" s="12" t="s">
        <v>79</v>
      </c>
      <c r="AY1145" s="152" t="s">
        <v>178</v>
      </c>
    </row>
    <row r="1146" spans="2:65" s="13" customFormat="1" ht="10.199999999999999">
      <c r="B1146" s="157"/>
      <c r="D1146" s="151" t="s">
        <v>189</v>
      </c>
      <c r="E1146" s="158" t="s">
        <v>32</v>
      </c>
      <c r="F1146" s="159" t="s">
        <v>5040</v>
      </c>
      <c r="H1146" s="160">
        <v>1</v>
      </c>
      <c r="I1146" s="161"/>
      <c r="L1146" s="157"/>
      <c r="M1146" s="162"/>
      <c r="T1146" s="163"/>
      <c r="AT1146" s="158" t="s">
        <v>189</v>
      </c>
      <c r="AU1146" s="158" t="s">
        <v>88</v>
      </c>
      <c r="AV1146" s="13" t="s">
        <v>88</v>
      </c>
      <c r="AW1146" s="13" t="s">
        <v>41</v>
      </c>
      <c r="AX1146" s="13" t="s">
        <v>79</v>
      </c>
      <c r="AY1146" s="158" t="s">
        <v>178</v>
      </c>
    </row>
    <row r="1147" spans="2:65" s="13" customFormat="1" ht="10.199999999999999">
      <c r="B1147" s="157"/>
      <c r="D1147" s="151" t="s">
        <v>189</v>
      </c>
      <c r="E1147" s="158" t="s">
        <v>32</v>
      </c>
      <c r="F1147" s="159" t="s">
        <v>5041</v>
      </c>
      <c r="H1147" s="160">
        <v>1</v>
      </c>
      <c r="I1147" s="161"/>
      <c r="L1147" s="157"/>
      <c r="M1147" s="162"/>
      <c r="T1147" s="163"/>
      <c r="AT1147" s="158" t="s">
        <v>189</v>
      </c>
      <c r="AU1147" s="158" t="s">
        <v>88</v>
      </c>
      <c r="AV1147" s="13" t="s">
        <v>88</v>
      </c>
      <c r="AW1147" s="13" t="s">
        <v>41</v>
      </c>
      <c r="AX1147" s="13" t="s">
        <v>79</v>
      </c>
      <c r="AY1147" s="158" t="s">
        <v>178</v>
      </c>
    </row>
    <row r="1148" spans="2:65" s="15" customFormat="1" ht="10.199999999999999">
      <c r="B1148" s="181"/>
      <c r="D1148" s="151" t="s">
        <v>189</v>
      </c>
      <c r="E1148" s="182" t="s">
        <v>32</v>
      </c>
      <c r="F1148" s="183" t="s">
        <v>5049</v>
      </c>
      <c r="H1148" s="184">
        <v>2</v>
      </c>
      <c r="I1148" s="185"/>
      <c r="L1148" s="181"/>
      <c r="M1148" s="186"/>
      <c r="T1148" s="187"/>
      <c r="AT1148" s="182" t="s">
        <v>189</v>
      </c>
      <c r="AU1148" s="182" t="s">
        <v>88</v>
      </c>
      <c r="AV1148" s="15" t="s">
        <v>199</v>
      </c>
      <c r="AW1148" s="15" t="s">
        <v>41</v>
      </c>
      <c r="AX1148" s="15" t="s">
        <v>79</v>
      </c>
      <c r="AY1148" s="182" t="s">
        <v>178</v>
      </c>
    </row>
    <row r="1149" spans="2:65" s="14" customFormat="1" ht="10.199999999999999">
      <c r="B1149" s="164"/>
      <c r="D1149" s="151" t="s">
        <v>189</v>
      </c>
      <c r="E1149" s="165" t="s">
        <v>32</v>
      </c>
      <c r="F1149" s="166" t="s">
        <v>192</v>
      </c>
      <c r="H1149" s="167">
        <v>2</v>
      </c>
      <c r="I1149" s="168"/>
      <c r="L1149" s="164"/>
      <c r="M1149" s="169"/>
      <c r="T1149" s="170"/>
      <c r="AT1149" s="165" t="s">
        <v>189</v>
      </c>
      <c r="AU1149" s="165" t="s">
        <v>88</v>
      </c>
      <c r="AV1149" s="14" t="s">
        <v>185</v>
      </c>
      <c r="AW1149" s="14" t="s">
        <v>41</v>
      </c>
      <c r="AX1149" s="14" t="s">
        <v>86</v>
      </c>
      <c r="AY1149" s="165" t="s">
        <v>178</v>
      </c>
    </row>
    <row r="1150" spans="2:65" s="11" customFormat="1" ht="22.8" customHeight="1">
      <c r="B1150" s="121"/>
      <c r="D1150" s="122" t="s">
        <v>78</v>
      </c>
      <c r="E1150" s="131" t="s">
        <v>883</v>
      </c>
      <c r="F1150" s="131" t="s">
        <v>884</v>
      </c>
      <c r="I1150" s="124"/>
      <c r="J1150" s="132">
        <f>BK1150</f>
        <v>0</v>
      </c>
      <c r="L1150" s="121"/>
      <c r="M1150" s="126"/>
      <c r="P1150" s="127">
        <f>SUM(P1151:P1189)</f>
        <v>0</v>
      </c>
      <c r="R1150" s="127">
        <f>SUM(R1151:R1189)</f>
        <v>60.999414999999992</v>
      </c>
      <c r="T1150" s="128">
        <f>SUM(T1151:T1189)</f>
        <v>68.221699999999998</v>
      </c>
      <c r="AR1150" s="122" t="s">
        <v>199</v>
      </c>
      <c r="AT1150" s="129" t="s">
        <v>78</v>
      </c>
      <c r="AU1150" s="129" t="s">
        <v>86</v>
      </c>
      <c r="AY1150" s="122" t="s">
        <v>178</v>
      </c>
      <c r="BK1150" s="130">
        <f>SUM(BK1151:BK1189)</f>
        <v>0</v>
      </c>
    </row>
    <row r="1151" spans="2:65" s="1" customFormat="1" ht="49.05" customHeight="1">
      <c r="B1151" s="34"/>
      <c r="C1151" s="133" t="s">
        <v>1978</v>
      </c>
      <c r="D1151" s="133" t="s">
        <v>180</v>
      </c>
      <c r="E1151" s="134" t="s">
        <v>886</v>
      </c>
      <c r="F1151" s="135" t="s">
        <v>887</v>
      </c>
      <c r="G1151" s="136" t="s">
        <v>234</v>
      </c>
      <c r="H1151" s="137">
        <v>231.26</v>
      </c>
      <c r="I1151" s="138"/>
      <c r="J1151" s="139">
        <f>ROUND(I1151*H1151,2)</f>
        <v>0</v>
      </c>
      <c r="K1151" s="135" t="s">
        <v>184</v>
      </c>
      <c r="L1151" s="34"/>
      <c r="M1151" s="140" t="s">
        <v>32</v>
      </c>
      <c r="N1151" s="141" t="s">
        <v>50</v>
      </c>
      <c r="P1151" s="142">
        <f>O1151*H1151</f>
        <v>0</v>
      </c>
      <c r="Q1151" s="142">
        <v>8.4250000000000005E-2</v>
      </c>
      <c r="R1151" s="142">
        <f>Q1151*H1151</f>
        <v>19.483654999999999</v>
      </c>
      <c r="S1151" s="142">
        <v>0</v>
      </c>
      <c r="T1151" s="143">
        <f>S1151*H1151</f>
        <v>0</v>
      </c>
      <c r="AR1151" s="144" t="s">
        <v>648</v>
      </c>
      <c r="AT1151" s="144" t="s">
        <v>180</v>
      </c>
      <c r="AU1151" s="144" t="s">
        <v>88</v>
      </c>
      <c r="AY1151" s="18" t="s">
        <v>178</v>
      </c>
      <c r="BE1151" s="145">
        <f>IF(N1151="základní",J1151,0)</f>
        <v>0</v>
      </c>
      <c r="BF1151" s="145">
        <f>IF(N1151="snížená",J1151,0)</f>
        <v>0</v>
      </c>
      <c r="BG1151" s="145">
        <f>IF(N1151="zákl. přenesená",J1151,0)</f>
        <v>0</v>
      </c>
      <c r="BH1151" s="145">
        <f>IF(N1151="sníž. přenesená",J1151,0)</f>
        <v>0</v>
      </c>
      <c r="BI1151" s="145">
        <f>IF(N1151="nulová",J1151,0)</f>
        <v>0</v>
      </c>
      <c r="BJ1151" s="18" t="s">
        <v>86</v>
      </c>
      <c r="BK1151" s="145">
        <f>ROUND(I1151*H1151,2)</f>
        <v>0</v>
      </c>
      <c r="BL1151" s="18" t="s">
        <v>648</v>
      </c>
      <c r="BM1151" s="144" t="s">
        <v>5302</v>
      </c>
    </row>
    <row r="1152" spans="2:65" s="1" customFormat="1" ht="10.199999999999999">
      <c r="B1152" s="34"/>
      <c r="D1152" s="146" t="s">
        <v>187</v>
      </c>
      <c r="F1152" s="147" t="s">
        <v>889</v>
      </c>
      <c r="I1152" s="148"/>
      <c r="L1152" s="34"/>
      <c r="M1152" s="149"/>
      <c r="T1152" s="55"/>
      <c r="AT1152" s="18" t="s">
        <v>187</v>
      </c>
      <c r="AU1152" s="18" t="s">
        <v>88</v>
      </c>
    </row>
    <row r="1153" spans="2:65" s="12" customFormat="1" ht="10.199999999999999">
      <c r="B1153" s="150"/>
      <c r="D1153" s="151" t="s">
        <v>189</v>
      </c>
      <c r="E1153" s="152" t="s">
        <v>32</v>
      </c>
      <c r="F1153" s="153" t="s">
        <v>190</v>
      </c>
      <c r="H1153" s="152" t="s">
        <v>32</v>
      </c>
      <c r="I1153" s="154"/>
      <c r="L1153" s="150"/>
      <c r="M1153" s="155"/>
      <c r="T1153" s="156"/>
      <c r="AT1153" s="152" t="s">
        <v>189</v>
      </c>
      <c r="AU1153" s="152" t="s">
        <v>88</v>
      </c>
      <c r="AV1153" s="12" t="s">
        <v>86</v>
      </c>
      <c r="AW1153" s="12" t="s">
        <v>41</v>
      </c>
      <c r="AX1153" s="12" t="s">
        <v>79</v>
      </c>
      <c r="AY1153" s="152" t="s">
        <v>178</v>
      </c>
    </row>
    <row r="1154" spans="2:65" s="12" customFormat="1" ht="10.199999999999999">
      <c r="B1154" s="150"/>
      <c r="D1154" s="151" t="s">
        <v>189</v>
      </c>
      <c r="E1154" s="152" t="s">
        <v>32</v>
      </c>
      <c r="F1154" s="153" t="s">
        <v>4774</v>
      </c>
      <c r="H1154" s="152" t="s">
        <v>32</v>
      </c>
      <c r="I1154" s="154"/>
      <c r="L1154" s="150"/>
      <c r="M1154" s="155"/>
      <c r="T1154" s="156"/>
      <c r="AT1154" s="152" t="s">
        <v>189</v>
      </c>
      <c r="AU1154" s="152" t="s">
        <v>88</v>
      </c>
      <c r="AV1154" s="12" t="s">
        <v>86</v>
      </c>
      <c r="AW1154" s="12" t="s">
        <v>41</v>
      </c>
      <c r="AX1154" s="12" t="s">
        <v>79</v>
      </c>
      <c r="AY1154" s="152" t="s">
        <v>178</v>
      </c>
    </row>
    <row r="1155" spans="2:65" s="12" customFormat="1" ht="10.199999999999999">
      <c r="B1155" s="150"/>
      <c r="D1155" s="151" t="s">
        <v>189</v>
      </c>
      <c r="E1155" s="152" t="s">
        <v>32</v>
      </c>
      <c r="F1155" s="153" t="s">
        <v>2813</v>
      </c>
      <c r="H1155" s="152" t="s">
        <v>32</v>
      </c>
      <c r="I1155" s="154"/>
      <c r="L1155" s="150"/>
      <c r="M1155" s="155"/>
      <c r="T1155" s="156"/>
      <c r="AT1155" s="152" t="s">
        <v>189</v>
      </c>
      <c r="AU1155" s="152" t="s">
        <v>88</v>
      </c>
      <c r="AV1155" s="12" t="s">
        <v>86</v>
      </c>
      <c r="AW1155" s="12" t="s">
        <v>41</v>
      </c>
      <c r="AX1155" s="12" t="s">
        <v>79</v>
      </c>
      <c r="AY1155" s="152" t="s">
        <v>178</v>
      </c>
    </row>
    <row r="1156" spans="2:65" s="12" customFormat="1" ht="20.399999999999999">
      <c r="B1156" s="150"/>
      <c r="D1156" s="151" t="s">
        <v>189</v>
      </c>
      <c r="E1156" s="152" t="s">
        <v>32</v>
      </c>
      <c r="F1156" s="153" t="s">
        <v>5303</v>
      </c>
      <c r="H1156" s="152" t="s">
        <v>32</v>
      </c>
      <c r="I1156" s="154"/>
      <c r="L1156" s="150"/>
      <c r="M1156" s="155"/>
      <c r="T1156" s="156"/>
      <c r="AT1156" s="152" t="s">
        <v>189</v>
      </c>
      <c r="AU1156" s="152" t="s">
        <v>88</v>
      </c>
      <c r="AV1156" s="12" t="s">
        <v>86</v>
      </c>
      <c r="AW1156" s="12" t="s">
        <v>41</v>
      </c>
      <c r="AX1156" s="12" t="s">
        <v>79</v>
      </c>
      <c r="AY1156" s="152" t="s">
        <v>178</v>
      </c>
    </row>
    <row r="1157" spans="2:65" s="12" customFormat="1" ht="20.399999999999999">
      <c r="B1157" s="150"/>
      <c r="D1157" s="151" t="s">
        <v>189</v>
      </c>
      <c r="E1157" s="152" t="s">
        <v>32</v>
      </c>
      <c r="F1157" s="153" t="s">
        <v>4783</v>
      </c>
      <c r="H1157" s="152" t="s">
        <v>32</v>
      </c>
      <c r="I1157" s="154"/>
      <c r="L1157" s="150"/>
      <c r="M1157" s="155"/>
      <c r="T1157" s="156"/>
      <c r="AT1157" s="152" t="s">
        <v>189</v>
      </c>
      <c r="AU1157" s="152" t="s">
        <v>88</v>
      </c>
      <c r="AV1157" s="12" t="s">
        <v>86</v>
      </c>
      <c r="AW1157" s="12" t="s">
        <v>41</v>
      </c>
      <c r="AX1157" s="12" t="s">
        <v>79</v>
      </c>
      <c r="AY1157" s="152" t="s">
        <v>178</v>
      </c>
    </row>
    <row r="1158" spans="2:65" s="13" customFormat="1" ht="10.199999999999999">
      <c r="B1158" s="157"/>
      <c r="D1158" s="151" t="s">
        <v>189</v>
      </c>
      <c r="E1158" s="158" t="s">
        <v>32</v>
      </c>
      <c r="F1158" s="159" t="s">
        <v>5027</v>
      </c>
      <c r="H1158" s="160">
        <v>20.7</v>
      </c>
      <c r="I1158" s="161"/>
      <c r="L1158" s="157"/>
      <c r="M1158" s="162"/>
      <c r="T1158" s="163"/>
      <c r="AT1158" s="158" t="s">
        <v>189</v>
      </c>
      <c r="AU1158" s="158" t="s">
        <v>88</v>
      </c>
      <c r="AV1158" s="13" t="s">
        <v>88</v>
      </c>
      <c r="AW1158" s="13" t="s">
        <v>41</v>
      </c>
      <c r="AX1158" s="13" t="s">
        <v>79</v>
      </c>
      <c r="AY1158" s="158" t="s">
        <v>178</v>
      </c>
    </row>
    <row r="1159" spans="2:65" s="12" customFormat="1" ht="10.199999999999999">
      <c r="B1159" s="150"/>
      <c r="D1159" s="151" t="s">
        <v>189</v>
      </c>
      <c r="E1159" s="152" t="s">
        <v>32</v>
      </c>
      <c r="F1159" s="153" t="s">
        <v>5011</v>
      </c>
      <c r="H1159" s="152" t="s">
        <v>32</v>
      </c>
      <c r="I1159" s="154"/>
      <c r="L1159" s="150"/>
      <c r="M1159" s="155"/>
      <c r="T1159" s="156"/>
      <c r="AT1159" s="152" t="s">
        <v>189</v>
      </c>
      <c r="AU1159" s="152" t="s">
        <v>88</v>
      </c>
      <c r="AV1159" s="12" t="s">
        <v>86</v>
      </c>
      <c r="AW1159" s="12" t="s">
        <v>41</v>
      </c>
      <c r="AX1159" s="12" t="s">
        <v>79</v>
      </c>
      <c r="AY1159" s="152" t="s">
        <v>178</v>
      </c>
    </row>
    <row r="1160" spans="2:65" s="13" customFormat="1" ht="10.199999999999999">
      <c r="B1160" s="157"/>
      <c r="D1160" s="151" t="s">
        <v>189</v>
      </c>
      <c r="E1160" s="158" t="s">
        <v>32</v>
      </c>
      <c r="F1160" s="159" t="s">
        <v>5028</v>
      </c>
      <c r="H1160" s="160">
        <v>157.22</v>
      </c>
      <c r="I1160" s="161"/>
      <c r="L1160" s="157"/>
      <c r="M1160" s="162"/>
      <c r="T1160" s="163"/>
      <c r="AT1160" s="158" t="s">
        <v>189</v>
      </c>
      <c r="AU1160" s="158" t="s">
        <v>88</v>
      </c>
      <c r="AV1160" s="13" t="s">
        <v>88</v>
      </c>
      <c r="AW1160" s="13" t="s">
        <v>41</v>
      </c>
      <c r="AX1160" s="13" t="s">
        <v>79</v>
      </c>
      <c r="AY1160" s="158" t="s">
        <v>178</v>
      </c>
    </row>
    <row r="1161" spans="2:65" s="12" customFormat="1" ht="10.199999999999999">
      <c r="B1161" s="150"/>
      <c r="D1161" s="151" t="s">
        <v>189</v>
      </c>
      <c r="E1161" s="152" t="s">
        <v>32</v>
      </c>
      <c r="F1161" s="153" t="s">
        <v>5005</v>
      </c>
      <c r="H1161" s="152" t="s">
        <v>32</v>
      </c>
      <c r="I1161" s="154"/>
      <c r="L1161" s="150"/>
      <c r="M1161" s="155"/>
      <c r="T1161" s="156"/>
      <c r="AT1161" s="152" t="s">
        <v>189</v>
      </c>
      <c r="AU1161" s="152" t="s">
        <v>88</v>
      </c>
      <c r="AV1161" s="12" t="s">
        <v>86</v>
      </c>
      <c r="AW1161" s="12" t="s">
        <v>41</v>
      </c>
      <c r="AX1161" s="12" t="s">
        <v>79</v>
      </c>
      <c r="AY1161" s="152" t="s">
        <v>178</v>
      </c>
    </row>
    <row r="1162" spans="2:65" s="13" customFormat="1" ht="10.199999999999999">
      <c r="B1162" s="157"/>
      <c r="D1162" s="151" t="s">
        <v>189</v>
      </c>
      <c r="E1162" s="158" t="s">
        <v>32</v>
      </c>
      <c r="F1162" s="159" t="s">
        <v>5029</v>
      </c>
      <c r="H1162" s="160">
        <v>53.34</v>
      </c>
      <c r="I1162" s="161"/>
      <c r="L1162" s="157"/>
      <c r="M1162" s="162"/>
      <c r="T1162" s="163"/>
      <c r="AT1162" s="158" t="s">
        <v>189</v>
      </c>
      <c r="AU1162" s="158" t="s">
        <v>88</v>
      </c>
      <c r="AV1162" s="13" t="s">
        <v>88</v>
      </c>
      <c r="AW1162" s="13" t="s">
        <v>41</v>
      </c>
      <c r="AX1162" s="13" t="s">
        <v>79</v>
      </c>
      <c r="AY1162" s="158" t="s">
        <v>178</v>
      </c>
    </row>
    <row r="1163" spans="2:65" s="14" customFormat="1" ht="10.199999999999999">
      <c r="B1163" s="164"/>
      <c r="D1163" s="151" t="s">
        <v>189</v>
      </c>
      <c r="E1163" s="165" t="s">
        <v>32</v>
      </c>
      <c r="F1163" s="166" t="s">
        <v>192</v>
      </c>
      <c r="H1163" s="167">
        <v>231.26</v>
      </c>
      <c r="I1163" s="168"/>
      <c r="L1163" s="164"/>
      <c r="M1163" s="169"/>
      <c r="T1163" s="170"/>
      <c r="AT1163" s="165" t="s">
        <v>189</v>
      </c>
      <c r="AU1163" s="165" t="s">
        <v>88</v>
      </c>
      <c r="AV1163" s="14" t="s">
        <v>185</v>
      </c>
      <c r="AW1163" s="14" t="s">
        <v>41</v>
      </c>
      <c r="AX1163" s="14" t="s">
        <v>86</v>
      </c>
      <c r="AY1163" s="165" t="s">
        <v>178</v>
      </c>
    </row>
    <row r="1164" spans="2:65" s="1" customFormat="1" ht="16.5" customHeight="1">
      <c r="B1164" s="34"/>
      <c r="C1164" s="171" t="s">
        <v>2539</v>
      </c>
      <c r="D1164" s="171" t="s">
        <v>398</v>
      </c>
      <c r="E1164" s="172" t="s">
        <v>893</v>
      </c>
      <c r="F1164" s="173" t="s">
        <v>894</v>
      </c>
      <c r="G1164" s="174" t="s">
        <v>234</v>
      </c>
      <c r="H1164" s="175">
        <v>235.88499999999999</v>
      </c>
      <c r="I1164" s="176"/>
      <c r="J1164" s="177">
        <f>ROUND(I1164*H1164,2)</f>
        <v>0</v>
      </c>
      <c r="K1164" s="173" t="s">
        <v>184</v>
      </c>
      <c r="L1164" s="178"/>
      <c r="M1164" s="179" t="s">
        <v>32</v>
      </c>
      <c r="N1164" s="180" t="s">
        <v>50</v>
      </c>
      <c r="P1164" s="142">
        <f>O1164*H1164</f>
        <v>0</v>
      </c>
      <c r="Q1164" s="142">
        <v>0.17599999999999999</v>
      </c>
      <c r="R1164" s="142">
        <f>Q1164*H1164</f>
        <v>41.515759999999993</v>
      </c>
      <c r="S1164" s="142">
        <v>0</v>
      </c>
      <c r="T1164" s="143">
        <f>S1164*H1164</f>
        <v>0</v>
      </c>
      <c r="AR1164" s="144" t="s">
        <v>895</v>
      </c>
      <c r="AT1164" s="144" t="s">
        <v>398</v>
      </c>
      <c r="AU1164" s="144" t="s">
        <v>88</v>
      </c>
      <c r="AY1164" s="18" t="s">
        <v>178</v>
      </c>
      <c r="BE1164" s="145">
        <f>IF(N1164="základní",J1164,0)</f>
        <v>0</v>
      </c>
      <c r="BF1164" s="145">
        <f>IF(N1164="snížená",J1164,0)</f>
        <v>0</v>
      </c>
      <c r="BG1164" s="145">
        <f>IF(N1164="zákl. přenesená",J1164,0)</f>
        <v>0</v>
      </c>
      <c r="BH1164" s="145">
        <f>IF(N1164="sníž. přenesená",J1164,0)</f>
        <v>0</v>
      </c>
      <c r="BI1164" s="145">
        <f>IF(N1164="nulová",J1164,0)</f>
        <v>0</v>
      </c>
      <c r="BJ1164" s="18" t="s">
        <v>86</v>
      </c>
      <c r="BK1164" s="145">
        <f>ROUND(I1164*H1164,2)</f>
        <v>0</v>
      </c>
      <c r="BL1164" s="18" t="s">
        <v>895</v>
      </c>
      <c r="BM1164" s="144" t="s">
        <v>5304</v>
      </c>
    </row>
    <row r="1165" spans="2:65" s="1" customFormat="1" ht="28.8">
      <c r="B1165" s="34"/>
      <c r="D1165" s="151" t="s">
        <v>897</v>
      </c>
      <c r="F1165" s="188" t="s">
        <v>5305</v>
      </c>
      <c r="I1165" s="148"/>
      <c r="L1165" s="34"/>
      <c r="M1165" s="149"/>
      <c r="T1165" s="55"/>
      <c r="AT1165" s="18" t="s">
        <v>897</v>
      </c>
      <c r="AU1165" s="18" t="s">
        <v>88</v>
      </c>
    </row>
    <row r="1166" spans="2:65" s="13" customFormat="1" ht="10.199999999999999">
      <c r="B1166" s="157"/>
      <c r="D1166" s="151" t="s">
        <v>189</v>
      </c>
      <c r="F1166" s="159" t="s">
        <v>5306</v>
      </c>
      <c r="H1166" s="160">
        <v>235.88499999999999</v>
      </c>
      <c r="I1166" s="161"/>
      <c r="L1166" s="157"/>
      <c r="M1166" s="162"/>
      <c r="T1166" s="163"/>
      <c r="AT1166" s="158" t="s">
        <v>189</v>
      </c>
      <c r="AU1166" s="158" t="s">
        <v>88</v>
      </c>
      <c r="AV1166" s="13" t="s">
        <v>88</v>
      </c>
      <c r="AW1166" s="13" t="s">
        <v>4</v>
      </c>
      <c r="AX1166" s="13" t="s">
        <v>86</v>
      </c>
      <c r="AY1166" s="158" t="s">
        <v>178</v>
      </c>
    </row>
    <row r="1167" spans="2:65" s="1" customFormat="1" ht="55.5" customHeight="1">
      <c r="B1167" s="34"/>
      <c r="C1167" s="133" t="s">
        <v>2543</v>
      </c>
      <c r="D1167" s="133" t="s">
        <v>180</v>
      </c>
      <c r="E1167" s="134" t="s">
        <v>901</v>
      </c>
      <c r="F1167" s="135" t="s">
        <v>902</v>
      </c>
      <c r="G1167" s="136" t="s">
        <v>234</v>
      </c>
      <c r="H1167" s="137">
        <v>231.26</v>
      </c>
      <c r="I1167" s="138"/>
      <c r="J1167" s="139">
        <f>ROUND(I1167*H1167,2)</f>
        <v>0</v>
      </c>
      <c r="K1167" s="135" t="s">
        <v>184</v>
      </c>
      <c r="L1167" s="34"/>
      <c r="M1167" s="140" t="s">
        <v>32</v>
      </c>
      <c r="N1167" s="141" t="s">
        <v>50</v>
      </c>
      <c r="P1167" s="142">
        <f>O1167*H1167</f>
        <v>0</v>
      </c>
      <c r="Q1167" s="142">
        <v>0</v>
      </c>
      <c r="R1167" s="142">
        <f>Q1167*H1167</f>
        <v>0</v>
      </c>
      <c r="S1167" s="142">
        <v>0.29499999999999998</v>
      </c>
      <c r="T1167" s="143">
        <f>S1167*H1167</f>
        <v>68.221699999999998</v>
      </c>
      <c r="AR1167" s="144" t="s">
        <v>648</v>
      </c>
      <c r="AT1167" s="144" t="s">
        <v>180</v>
      </c>
      <c r="AU1167" s="144" t="s">
        <v>88</v>
      </c>
      <c r="AY1167" s="18" t="s">
        <v>178</v>
      </c>
      <c r="BE1167" s="145">
        <f>IF(N1167="základní",J1167,0)</f>
        <v>0</v>
      </c>
      <c r="BF1167" s="145">
        <f>IF(N1167="snížená",J1167,0)</f>
        <v>0</v>
      </c>
      <c r="BG1167" s="145">
        <f>IF(N1167="zákl. přenesená",J1167,0)</f>
        <v>0</v>
      </c>
      <c r="BH1167" s="145">
        <f>IF(N1167="sníž. přenesená",J1167,0)</f>
        <v>0</v>
      </c>
      <c r="BI1167" s="145">
        <f>IF(N1167="nulová",J1167,0)</f>
        <v>0</v>
      </c>
      <c r="BJ1167" s="18" t="s">
        <v>86</v>
      </c>
      <c r="BK1167" s="145">
        <f>ROUND(I1167*H1167,2)</f>
        <v>0</v>
      </c>
      <c r="BL1167" s="18" t="s">
        <v>648</v>
      </c>
      <c r="BM1167" s="144" t="s">
        <v>5307</v>
      </c>
    </row>
    <row r="1168" spans="2:65" s="1" customFormat="1" ht="10.199999999999999">
      <c r="B1168" s="34"/>
      <c r="D1168" s="146" t="s">
        <v>187</v>
      </c>
      <c r="F1168" s="147" t="s">
        <v>904</v>
      </c>
      <c r="I1168" s="148"/>
      <c r="L1168" s="34"/>
      <c r="M1168" s="149"/>
      <c r="T1168" s="55"/>
      <c r="AT1168" s="18" t="s">
        <v>187</v>
      </c>
      <c r="AU1168" s="18" t="s">
        <v>88</v>
      </c>
    </row>
    <row r="1169" spans="2:65" s="12" customFormat="1" ht="10.199999999999999">
      <c r="B1169" s="150"/>
      <c r="D1169" s="151" t="s">
        <v>189</v>
      </c>
      <c r="E1169" s="152" t="s">
        <v>32</v>
      </c>
      <c r="F1169" s="153" t="s">
        <v>190</v>
      </c>
      <c r="H1169" s="152" t="s">
        <v>32</v>
      </c>
      <c r="I1169" s="154"/>
      <c r="L1169" s="150"/>
      <c r="M1169" s="155"/>
      <c r="T1169" s="156"/>
      <c r="AT1169" s="152" t="s">
        <v>189</v>
      </c>
      <c r="AU1169" s="152" t="s">
        <v>88</v>
      </c>
      <c r="AV1169" s="12" t="s">
        <v>86</v>
      </c>
      <c r="AW1169" s="12" t="s">
        <v>41</v>
      </c>
      <c r="AX1169" s="12" t="s">
        <v>79</v>
      </c>
      <c r="AY1169" s="152" t="s">
        <v>178</v>
      </c>
    </row>
    <row r="1170" spans="2:65" s="12" customFormat="1" ht="10.199999999999999">
      <c r="B1170" s="150"/>
      <c r="D1170" s="151" t="s">
        <v>189</v>
      </c>
      <c r="E1170" s="152" t="s">
        <v>32</v>
      </c>
      <c r="F1170" s="153" t="s">
        <v>4774</v>
      </c>
      <c r="H1170" s="152" t="s">
        <v>32</v>
      </c>
      <c r="I1170" s="154"/>
      <c r="L1170" s="150"/>
      <c r="M1170" s="155"/>
      <c r="T1170" s="156"/>
      <c r="AT1170" s="152" t="s">
        <v>189</v>
      </c>
      <c r="AU1170" s="152" t="s">
        <v>88</v>
      </c>
      <c r="AV1170" s="12" t="s">
        <v>86</v>
      </c>
      <c r="AW1170" s="12" t="s">
        <v>41</v>
      </c>
      <c r="AX1170" s="12" t="s">
        <v>79</v>
      </c>
      <c r="AY1170" s="152" t="s">
        <v>178</v>
      </c>
    </row>
    <row r="1171" spans="2:65" s="12" customFormat="1" ht="10.199999999999999">
      <c r="B1171" s="150"/>
      <c r="D1171" s="151" t="s">
        <v>189</v>
      </c>
      <c r="E1171" s="152" t="s">
        <v>32</v>
      </c>
      <c r="F1171" s="153" t="s">
        <v>2813</v>
      </c>
      <c r="H1171" s="152" t="s">
        <v>32</v>
      </c>
      <c r="I1171" s="154"/>
      <c r="L1171" s="150"/>
      <c r="M1171" s="155"/>
      <c r="T1171" s="156"/>
      <c r="AT1171" s="152" t="s">
        <v>189</v>
      </c>
      <c r="AU1171" s="152" t="s">
        <v>88</v>
      </c>
      <c r="AV1171" s="12" t="s">
        <v>86</v>
      </c>
      <c r="AW1171" s="12" t="s">
        <v>41</v>
      </c>
      <c r="AX1171" s="12" t="s">
        <v>79</v>
      </c>
      <c r="AY1171" s="152" t="s">
        <v>178</v>
      </c>
    </row>
    <row r="1172" spans="2:65" s="12" customFormat="1" ht="20.399999999999999">
      <c r="B1172" s="150"/>
      <c r="D1172" s="151" t="s">
        <v>189</v>
      </c>
      <c r="E1172" s="152" t="s">
        <v>32</v>
      </c>
      <c r="F1172" s="153" t="s">
        <v>5303</v>
      </c>
      <c r="H1172" s="152" t="s">
        <v>32</v>
      </c>
      <c r="I1172" s="154"/>
      <c r="L1172" s="150"/>
      <c r="M1172" s="155"/>
      <c r="T1172" s="156"/>
      <c r="AT1172" s="152" t="s">
        <v>189</v>
      </c>
      <c r="AU1172" s="152" t="s">
        <v>88</v>
      </c>
      <c r="AV1172" s="12" t="s">
        <v>86</v>
      </c>
      <c r="AW1172" s="12" t="s">
        <v>41</v>
      </c>
      <c r="AX1172" s="12" t="s">
        <v>79</v>
      </c>
      <c r="AY1172" s="152" t="s">
        <v>178</v>
      </c>
    </row>
    <row r="1173" spans="2:65" s="12" customFormat="1" ht="20.399999999999999">
      <c r="B1173" s="150"/>
      <c r="D1173" s="151" t="s">
        <v>189</v>
      </c>
      <c r="E1173" s="152" t="s">
        <v>32</v>
      </c>
      <c r="F1173" s="153" t="s">
        <v>4783</v>
      </c>
      <c r="H1173" s="152" t="s">
        <v>32</v>
      </c>
      <c r="I1173" s="154"/>
      <c r="L1173" s="150"/>
      <c r="M1173" s="155"/>
      <c r="T1173" s="156"/>
      <c r="AT1173" s="152" t="s">
        <v>189</v>
      </c>
      <c r="AU1173" s="152" t="s">
        <v>88</v>
      </c>
      <c r="AV1173" s="12" t="s">
        <v>86</v>
      </c>
      <c r="AW1173" s="12" t="s">
        <v>41</v>
      </c>
      <c r="AX1173" s="12" t="s">
        <v>79</v>
      </c>
      <c r="AY1173" s="152" t="s">
        <v>178</v>
      </c>
    </row>
    <row r="1174" spans="2:65" s="13" customFormat="1" ht="10.199999999999999">
      <c r="B1174" s="157"/>
      <c r="D1174" s="151" t="s">
        <v>189</v>
      </c>
      <c r="E1174" s="158" t="s">
        <v>32</v>
      </c>
      <c r="F1174" s="159" t="s">
        <v>5027</v>
      </c>
      <c r="H1174" s="160">
        <v>20.7</v>
      </c>
      <c r="I1174" s="161"/>
      <c r="L1174" s="157"/>
      <c r="M1174" s="162"/>
      <c r="T1174" s="163"/>
      <c r="AT1174" s="158" t="s">
        <v>189</v>
      </c>
      <c r="AU1174" s="158" t="s">
        <v>88</v>
      </c>
      <c r="AV1174" s="13" t="s">
        <v>88</v>
      </c>
      <c r="AW1174" s="13" t="s">
        <v>41</v>
      </c>
      <c r="AX1174" s="13" t="s">
        <v>79</v>
      </c>
      <c r="AY1174" s="158" t="s">
        <v>178</v>
      </c>
    </row>
    <row r="1175" spans="2:65" s="12" customFormat="1" ht="10.199999999999999">
      <c r="B1175" s="150"/>
      <c r="D1175" s="151" t="s">
        <v>189</v>
      </c>
      <c r="E1175" s="152" t="s">
        <v>32</v>
      </c>
      <c r="F1175" s="153" t="s">
        <v>5011</v>
      </c>
      <c r="H1175" s="152" t="s">
        <v>32</v>
      </c>
      <c r="I1175" s="154"/>
      <c r="L1175" s="150"/>
      <c r="M1175" s="155"/>
      <c r="T1175" s="156"/>
      <c r="AT1175" s="152" t="s">
        <v>189</v>
      </c>
      <c r="AU1175" s="152" t="s">
        <v>88</v>
      </c>
      <c r="AV1175" s="12" t="s">
        <v>86</v>
      </c>
      <c r="AW1175" s="12" t="s">
        <v>41</v>
      </c>
      <c r="AX1175" s="12" t="s">
        <v>79</v>
      </c>
      <c r="AY1175" s="152" t="s">
        <v>178</v>
      </c>
    </row>
    <row r="1176" spans="2:65" s="13" customFormat="1" ht="10.199999999999999">
      <c r="B1176" s="157"/>
      <c r="D1176" s="151" t="s">
        <v>189</v>
      </c>
      <c r="E1176" s="158" t="s">
        <v>32</v>
      </c>
      <c r="F1176" s="159" t="s">
        <v>5028</v>
      </c>
      <c r="H1176" s="160">
        <v>157.22</v>
      </c>
      <c r="I1176" s="161"/>
      <c r="L1176" s="157"/>
      <c r="M1176" s="162"/>
      <c r="T1176" s="163"/>
      <c r="AT1176" s="158" t="s">
        <v>189</v>
      </c>
      <c r="AU1176" s="158" t="s">
        <v>88</v>
      </c>
      <c r="AV1176" s="13" t="s">
        <v>88</v>
      </c>
      <c r="AW1176" s="13" t="s">
        <v>41</v>
      </c>
      <c r="AX1176" s="13" t="s">
        <v>79</v>
      </c>
      <c r="AY1176" s="158" t="s">
        <v>178</v>
      </c>
    </row>
    <row r="1177" spans="2:65" s="12" customFormat="1" ht="10.199999999999999">
      <c r="B1177" s="150"/>
      <c r="D1177" s="151" t="s">
        <v>189</v>
      </c>
      <c r="E1177" s="152" t="s">
        <v>32</v>
      </c>
      <c r="F1177" s="153" t="s">
        <v>5005</v>
      </c>
      <c r="H1177" s="152" t="s">
        <v>32</v>
      </c>
      <c r="I1177" s="154"/>
      <c r="L1177" s="150"/>
      <c r="M1177" s="155"/>
      <c r="T1177" s="156"/>
      <c r="AT1177" s="152" t="s">
        <v>189</v>
      </c>
      <c r="AU1177" s="152" t="s">
        <v>88</v>
      </c>
      <c r="AV1177" s="12" t="s">
        <v>86</v>
      </c>
      <c r="AW1177" s="12" t="s">
        <v>41</v>
      </c>
      <c r="AX1177" s="12" t="s">
        <v>79</v>
      </c>
      <c r="AY1177" s="152" t="s">
        <v>178</v>
      </c>
    </row>
    <row r="1178" spans="2:65" s="13" customFormat="1" ht="10.199999999999999">
      <c r="B1178" s="157"/>
      <c r="D1178" s="151" t="s">
        <v>189</v>
      </c>
      <c r="E1178" s="158" t="s">
        <v>32</v>
      </c>
      <c r="F1178" s="159" t="s">
        <v>5029</v>
      </c>
      <c r="H1178" s="160">
        <v>53.34</v>
      </c>
      <c r="I1178" s="161"/>
      <c r="L1178" s="157"/>
      <c r="M1178" s="162"/>
      <c r="T1178" s="163"/>
      <c r="AT1178" s="158" t="s">
        <v>189</v>
      </c>
      <c r="AU1178" s="158" t="s">
        <v>88</v>
      </c>
      <c r="AV1178" s="13" t="s">
        <v>88</v>
      </c>
      <c r="AW1178" s="13" t="s">
        <v>41</v>
      </c>
      <c r="AX1178" s="13" t="s">
        <v>79</v>
      </c>
      <c r="AY1178" s="158" t="s">
        <v>178</v>
      </c>
    </row>
    <row r="1179" spans="2:65" s="14" customFormat="1" ht="10.199999999999999">
      <c r="B1179" s="164"/>
      <c r="D1179" s="151" t="s">
        <v>189</v>
      </c>
      <c r="E1179" s="165" t="s">
        <v>32</v>
      </c>
      <c r="F1179" s="166" t="s">
        <v>192</v>
      </c>
      <c r="H1179" s="167">
        <v>231.26</v>
      </c>
      <c r="I1179" s="168"/>
      <c r="L1179" s="164"/>
      <c r="M1179" s="169"/>
      <c r="T1179" s="170"/>
      <c r="AT1179" s="165" t="s">
        <v>189</v>
      </c>
      <c r="AU1179" s="165" t="s">
        <v>88</v>
      </c>
      <c r="AV1179" s="14" t="s">
        <v>185</v>
      </c>
      <c r="AW1179" s="14" t="s">
        <v>41</v>
      </c>
      <c r="AX1179" s="14" t="s">
        <v>86</v>
      </c>
      <c r="AY1179" s="165" t="s">
        <v>178</v>
      </c>
    </row>
    <row r="1180" spans="2:65" s="1" customFormat="1" ht="24.15" customHeight="1">
      <c r="B1180" s="34"/>
      <c r="C1180" s="133" t="s">
        <v>2546</v>
      </c>
      <c r="D1180" s="133" t="s">
        <v>180</v>
      </c>
      <c r="E1180" s="134" t="s">
        <v>906</v>
      </c>
      <c r="F1180" s="135" t="s">
        <v>907</v>
      </c>
      <c r="G1180" s="136" t="s">
        <v>401</v>
      </c>
      <c r="H1180" s="137">
        <v>68.221999999999994</v>
      </c>
      <c r="I1180" s="138"/>
      <c r="J1180" s="139">
        <f>ROUND(I1180*H1180,2)</f>
        <v>0</v>
      </c>
      <c r="K1180" s="135" t="s">
        <v>184</v>
      </c>
      <c r="L1180" s="34"/>
      <c r="M1180" s="140" t="s">
        <v>32</v>
      </c>
      <c r="N1180" s="141" t="s">
        <v>50</v>
      </c>
      <c r="P1180" s="142">
        <f>O1180*H1180</f>
        <v>0</v>
      </c>
      <c r="Q1180" s="142">
        <v>0</v>
      </c>
      <c r="R1180" s="142">
        <f>Q1180*H1180</f>
        <v>0</v>
      </c>
      <c r="S1180" s="142">
        <v>0</v>
      </c>
      <c r="T1180" s="143">
        <f>S1180*H1180</f>
        <v>0</v>
      </c>
      <c r="AR1180" s="144" t="s">
        <v>648</v>
      </c>
      <c r="AT1180" s="144" t="s">
        <v>180</v>
      </c>
      <c r="AU1180" s="144" t="s">
        <v>88</v>
      </c>
      <c r="AY1180" s="18" t="s">
        <v>178</v>
      </c>
      <c r="BE1180" s="145">
        <f>IF(N1180="základní",J1180,0)</f>
        <v>0</v>
      </c>
      <c r="BF1180" s="145">
        <f>IF(N1180="snížená",J1180,0)</f>
        <v>0</v>
      </c>
      <c r="BG1180" s="145">
        <f>IF(N1180="zákl. přenesená",J1180,0)</f>
        <v>0</v>
      </c>
      <c r="BH1180" s="145">
        <f>IF(N1180="sníž. přenesená",J1180,0)</f>
        <v>0</v>
      </c>
      <c r="BI1180" s="145">
        <f>IF(N1180="nulová",J1180,0)</f>
        <v>0</v>
      </c>
      <c r="BJ1180" s="18" t="s">
        <v>86</v>
      </c>
      <c r="BK1180" s="145">
        <f>ROUND(I1180*H1180,2)</f>
        <v>0</v>
      </c>
      <c r="BL1180" s="18" t="s">
        <v>648</v>
      </c>
      <c r="BM1180" s="144" t="s">
        <v>5308</v>
      </c>
    </row>
    <row r="1181" spans="2:65" s="1" customFormat="1" ht="10.199999999999999">
      <c r="B1181" s="34"/>
      <c r="D1181" s="146" t="s">
        <v>187</v>
      </c>
      <c r="F1181" s="147" t="s">
        <v>909</v>
      </c>
      <c r="I1181" s="148"/>
      <c r="L1181" s="34"/>
      <c r="M1181" s="149"/>
      <c r="T1181" s="55"/>
      <c r="AT1181" s="18" t="s">
        <v>187</v>
      </c>
      <c r="AU1181" s="18" t="s">
        <v>88</v>
      </c>
    </row>
    <row r="1182" spans="2:65" s="1" customFormat="1" ht="37.799999999999997" customHeight="1">
      <c r="B1182" s="34"/>
      <c r="C1182" s="133" t="s">
        <v>2550</v>
      </c>
      <c r="D1182" s="133" t="s">
        <v>180</v>
      </c>
      <c r="E1182" s="134" t="s">
        <v>911</v>
      </c>
      <c r="F1182" s="135" t="s">
        <v>912</v>
      </c>
      <c r="G1182" s="136" t="s">
        <v>401</v>
      </c>
      <c r="H1182" s="137">
        <v>204.666</v>
      </c>
      <c r="I1182" s="138"/>
      <c r="J1182" s="139">
        <f>ROUND(I1182*H1182,2)</f>
        <v>0</v>
      </c>
      <c r="K1182" s="135" t="s">
        <v>184</v>
      </c>
      <c r="L1182" s="34"/>
      <c r="M1182" s="140" t="s">
        <v>32</v>
      </c>
      <c r="N1182" s="141" t="s">
        <v>50</v>
      </c>
      <c r="P1182" s="142">
        <f>O1182*H1182</f>
        <v>0</v>
      </c>
      <c r="Q1182" s="142">
        <v>0</v>
      </c>
      <c r="R1182" s="142">
        <f>Q1182*H1182</f>
        <v>0</v>
      </c>
      <c r="S1182" s="142">
        <v>0</v>
      </c>
      <c r="T1182" s="143">
        <f>S1182*H1182</f>
        <v>0</v>
      </c>
      <c r="AR1182" s="144" t="s">
        <v>648</v>
      </c>
      <c r="AT1182" s="144" t="s">
        <v>180</v>
      </c>
      <c r="AU1182" s="144" t="s">
        <v>88</v>
      </c>
      <c r="AY1182" s="18" t="s">
        <v>178</v>
      </c>
      <c r="BE1182" s="145">
        <f>IF(N1182="základní",J1182,0)</f>
        <v>0</v>
      </c>
      <c r="BF1182" s="145">
        <f>IF(N1182="snížená",J1182,0)</f>
        <v>0</v>
      </c>
      <c r="BG1182" s="145">
        <f>IF(N1182="zákl. přenesená",J1182,0)</f>
        <v>0</v>
      </c>
      <c r="BH1182" s="145">
        <f>IF(N1182="sníž. přenesená",J1182,0)</f>
        <v>0</v>
      </c>
      <c r="BI1182" s="145">
        <f>IF(N1182="nulová",J1182,0)</f>
        <v>0</v>
      </c>
      <c r="BJ1182" s="18" t="s">
        <v>86</v>
      </c>
      <c r="BK1182" s="145">
        <f>ROUND(I1182*H1182,2)</f>
        <v>0</v>
      </c>
      <c r="BL1182" s="18" t="s">
        <v>648</v>
      </c>
      <c r="BM1182" s="144" t="s">
        <v>5309</v>
      </c>
    </row>
    <row r="1183" spans="2:65" s="1" customFormat="1" ht="10.199999999999999">
      <c r="B1183" s="34"/>
      <c r="D1183" s="146" t="s">
        <v>187</v>
      </c>
      <c r="F1183" s="147" t="s">
        <v>914</v>
      </c>
      <c r="I1183" s="148"/>
      <c r="L1183" s="34"/>
      <c r="M1183" s="149"/>
      <c r="T1183" s="55"/>
      <c r="AT1183" s="18" t="s">
        <v>187</v>
      </c>
      <c r="AU1183" s="18" t="s">
        <v>88</v>
      </c>
    </row>
    <row r="1184" spans="2:65" s="13" customFormat="1" ht="10.199999999999999">
      <c r="B1184" s="157"/>
      <c r="D1184" s="151" t="s">
        <v>189</v>
      </c>
      <c r="F1184" s="159" t="s">
        <v>5310</v>
      </c>
      <c r="H1184" s="160">
        <v>204.666</v>
      </c>
      <c r="I1184" s="161"/>
      <c r="L1184" s="157"/>
      <c r="M1184" s="162"/>
      <c r="T1184" s="163"/>
      <c r="AT1184" s="158" t="s">
        <v>189</v>
      </c>
      <c r="AU1184" s="158" t="s">
        <v>88</v>
      </c>
      <c r="AV1184" s="13" t="s">
        <v>88</v>
      </c>
      <c r="AW1184" s="13" t="s">
        <v>4</v>
      </c>
      <c r="AX1184" s="13" t="s">
        <v>86</v>
      </c>
      <c r="AY1184" s="158" t="s">
        <v>178</v>
      </c>
    </row>
    <row r="1185" spans="2:65" s="1" customFormat="1" ht="24.15" customHeight="1">
      <c r="B1185" s="34"/>
      <c r="C1185" s="133" t="s">
        <v>2552</v>
      </c>
      <c r="D1185" s="133" t="s">
        <v>180</v>
      </c>
      <c r="E1185" s="134" t="s">
        <v>917</v>
      </c>
      <c r="F1185" s="135" t="s">
        <v>918</v>
      </c>
      <c r="G1185" s="136" t="s">
        <v>401</v>
      </c>
      <c r="H1185" s="137">
        <v>60.999000000000002</v>
      </c>
      <c r="I1185" s="138"/>
      <c r="J1185" s="139">
        <f>ROUND(I1185*H1185,2)</f>
        <v>0</v>
      </c>
      <c r="K1185" s="135" t="s">
        <v>184</v>
      </c>
      <c r="L1185" s="34"/>
      <c r="M1185" s="140" t="s">
        <v>32</v>
      </c>
      <c r="N1185" s="141" t="s">
        <v>50</v>
      </c>
      <c r="P1185" s="142">
        <f>O1185*H1185</f>
        <v>0</v>
      </c>
      <c r="Q1185" s="142">
        <v>0</v>
      </c>
      <c r="R1185" s="142">
        <f>Q1185*H1185</f>
        <v>0</v>
      </c>
      <c r="S1185" s="142">
        <v>0</v>
      </c>
      <c r="T1185" s="143">
        <f>S1185*H1185</f>
        <v>0</v>
      </c>
      <c r="AR1185" s="144" t="s">
        <v>648</v>
      </c>
      <c r="AT1185" s="144" t="s">
        <v>180</v>
      </c>
      <c r="AU1185" s="144" t="s">
        <v>88</v>
      </c>
      <c r="AY1185" s="18" t="s">
        <v>178</v>
      </c>
      <c r="BE1185" s="145">
        <f>IF(N1185="základní",J1185,0)</f>
        <v>0</v>
      </c>
      <c r="BF1185" s="145">
        <f>IF(N1185="snížená",J1185,0)</f>
        <v>0</v>
      </c>
      <c r="BG1185" s="145">
        <f>IF(N1185="zákl. přenesená",J1185,0)</f>
        <v>0</v>
      </c>
      <c r="BH1185" s="145">
        <f>IF(N1185="sníž. přenesená",J1185,0)</f>
        <v>0</v>
      </c>
      <c r="BI1185" s="145">
        <f>IF(N1185="nulová",J1185,0)</f>
        <v>0</v>
      </c>
      <c r="BJ1185" s="18" t="s">
        <v>86</v>
      </c>
      <c r="BK1185" s="145">
        <f>ROUND(I1185*H1185,2)</f>
        <v>0</v>
      </c>
      <c r="BL1185" s="18" t="s">
        <v>648</v>
      </c>
      <c r="BM1185" s="144" t="s">
        <v>5311</v>
      </c>
    </row>
    <row r="1186" spans="2:65" s="1" customFormat="1" ht="10.199999999999999">
      <c r="B1186" s="34"/>
      <c r="D1186" s="146" t="s">
        <v>187</v>
      </c>
      <c r="F1186" s="147" t="s">
        <v>920</v>
      </c>
      <c r="I1186" s="148"/>
      <c r="L1186" s="34"/>
      <c r="M1186" s="149"/>
      <c r="T1186" s="55"/>
      <c r="AT1186" s="18" t="s">
        <v>187</v>
      </c>
      <c r="AU1186" s="18" t="s">
        <v>88</v>
      </c>
    </row>
    <row r="1187" spans="2:65" s="1" customFormat="1" ht="55.5" customHeight="1">
      <c r="B1187" s="34"/>
      <c r="C1187" s="133" t="s">
        <v>2554</v>
      </c>
      <c r="D1187" s="133" t="s">
        <v>180</v>
      </c>
      <c r="E1187" s="134" t="s">
        <v>922</v>
      </c>
      <c r="F1187" s="135" t="s">
        <v>923</v>
      </c>
      <c r="G1187" s="136" t="s">
        <v>401</v>
      </c>
      <c r="H1187" s="137">
        <v>182.99700000000001</v>
      </c>
      <c r="I1187" s="138"/>
      <c r="J1187" s="139">
        <f>ROUND(I1187*H1187,2)</f>
        <v>0</v>
      </c>
      <c r="K1187" s="135" t="s">
        <v>184</v>
      </c>
      <c r="L1187" s="34"/>
      <c r="M1187" s="140" t="s">
        <v>32</v>
      </c>
      <c r="N1187" s="141" t="s">
        <v>50</v>
      </c>
      <c r="P1187" s="142">
        <f>O1187*H1187</f>
        <v>0</v>
      </c>
      <c r="Q1187" s="142">
        <v>0</v>
      </c>
      <c r="R1187" s="142">
        <f>Q1187*H1187</f>
        <v>0</v>
      </c>
      <c r="S1187" s="142">
        <v>0</v>
      </c>
      <c r="T1187" s="143">
        <f>S1187*H1187</f>
        <v>0</v>
      </c>
      <c r="AR1187" s="144" t="s">
        <v>648</v>
      </c>
      <c r="AT1187" s="144" t="s">
        <v>180</v>
      </c>
      <c r="AU1187" s="144" t="s">
        <v>88</v>
      </c>
      <c r="AY1187" s="18" t="s">
        <v>178</v>
      </c>
      <c r="BE1187" s="145">
        <f>IF(N1187="základní",J1187,0)</f>
        <v>0</v>
      </c>
      <c r="BF1187" s="145">
        <f>IF(N1187="snížená",J1187,0)</f>
        <v>0</v>
      </c>
      <c r="BG1187" s="145">
        <f>IF(N1187="zákl. přenesená",J1187,0)</f>
        <v>0</v>
      </c>
      <c r="BH1187" s="145">
        <f>IF(N1187="sníž. přenesená",J1187,0)</f>
        <v>0</v>
      </c>
      <c r="BI1187" s="145">
        <f>IF(N1187="nulová",J1187,0)</f>
        <v>0</v>
      </c>
      <c r="BJ1187" s="18" t="s">
        <v>86</v>
      </c>
      <c r="BK1187" s="145">
        <f>ROUND(I1187*H1187,2)</f>
        <v>0</v>
      </c>
      <c r="BL1187" s="18" t="s">
        <v>648</v>
      </c>
      <c r="BM1187" s="144" t="s">
        <v>5312</v>
      </c>
    </row>
    <row r="1188" spans="2:65" s="1" customFormat="1" ht="10.199999999999999">
      <c r="B1188" s="34"/>
      <c r="D1188" s="146" t="s">
        <v>187</v>
      </c>
      <c r="F1188" s="147" t="s">
        <v>925</v>
      </c>
      <c r="I1188" s="148"/>
      <c r="L1188" s="34"/>
      <c r="M1188" s="149"/>
      <c r="T1188" s="55"/>
      <c r="AT1188" s="18" t="s">
        <v>187</v>
      </c>
      <c r="AU1188" s="18" t="s">
        <v>88</v>
      </c>
    </row>
    <row r="1189" spans="2:65" s="13" customFormat="1" ht="10.199999999999999">
      <c r="B1189" s="157"/>
      <c r="D1189" s="151" t="s">
        <v>189</v>
      </c>
      <c r="F1189" s="159" t="s">
        <v>5313</v>
      </c>
      <c r="H1189" s="160">
        <v>182.99700000000001</v>
      </c>
      <c r="I1189" s="161"/>
      <c r="L1189" s="157"/>
      <c r="M1189" s="189"/>
      <c r="N1189" s="190"/>
      <c r="O1189" s="190"/>
      <c r="P1189" s="190"/>
      <c r="Q1189" s="190"/>
      <c r="R1189" s="190"/>
      <c r="S1189" s="190"/>
      <c r="T1189" s="191"/>
      <c r="AT1189" s="158" t="s">
        <v>189</v>
      </c>
      <c r="AU1189" s="158" t="s">
        <v>88</v>
      </c>
      <c r="AV1189" s="13" t="s">
        <v>88</v>
      </c>
      <c r="AW1189" s="13" t="s">
        <v>4</v>
      </c>
      <c r="AX1189" s="13" t="s">
        <v>86</v>
      </c>
      <c r="AY1189" s="158" t="s">
        <v>178</v>
      </c>
    </row>
    <row r="1190" spans="2:65" s="1" customFormat="1" ht="6.9" customHeight="1">
      <c r="B1190" s="43"/>
      <c r="C1190" s="44"/>
      <c r="D1190" s="44"/>
      <c r="E1190" s="44"/>
      <c r="F1190" s="44"/>
      <c r="G1190" s="44"/>
      <c r="H1190" s="44"/>
      <c r="I1190" s="44"/>
      <c r="J1190" s="44"/>
      <c r="K1190" s="44"/>
      <c r="L1190" s="34"/>
    </row>
  </sheetData>
  <sheetProtection algorithmName="SHA-512" hashValue="FZRHZMUMFAXtw8kF7iR9urm9hgZRUFx3//YAqH8FQ5ApNNGgE00ij0e8f360Y3cdS4dSDrryIqHrdDypXwS8lg==" saltValue="HtN8jjcWsKcMmx0XIqNRDnaXdU7RjQ9ktlkcSRypIX6ldOzUWgXcDIphWFF7O29BCnGdfnZX6L1mzFGKRdFEHg==" spinCount="100000" sheet="1" objects="1" scenarios="1" formatColumns="0" formatRows="0" autoFilter="0"/>
  <autoFilter ref="C95:K1189" xr:uid="{00000000-0009-0000-0000-00000B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0" r:id="rId1" xr:uid="{00000000-0004-0000-0B00-000000000000}"/>
    <hyperlink ref="F110" r:id="rId2" xr:uid="{00000000-0004-0000-0B00-000001000000}"/>
    <hyperlink ref="F120" r:id="rId3" xr:uid="{00000000-0004-0000-0B00-000002000000}"/>
    <hyperlink ref="F130" r:id="rId4" xr:uid="{00000000-0004-0000-0B00-000003000000}"/>
    <hyperlink ref="F139" r:id="rId5" xr:uid="{00000000-0004-0000-0B00-000004000000}"/>
    <hyperlink ref="F148" r:id="rId6" xr:uid="{00000000-0004-0000-0B00-000005000000}"/>
    <hyperlink ref="F157" r:id="rId7" xr:uid="{00000000-0004-0000-0B00-000006000000}"/>
    <hyperlink ref="F169" r:id="rId8" xr:uid="{00000000-0004-0000-0B00-000007000000}"/>
    <hyperlink ref="F177" r:id="rId9" xr:uid="{00000000-0004-0000-0B00-000008000000}"/>
    <hyperlink ref="F185" r:id="rId10" xr:uid="{00000000-0004-0000-0B00-000009000000}"/>
    <hyperlink ref="F191" r:id="rId11" xr:uid="{00000000-0004-0000-0B00-00000A000000}"/>
    <hyperlink ref="F197" r:id="rId12" xr:uid="{00000000-0004-0000-0B00-00000B000000}"/>
    <hyperlink ref="F203" r:id="rId13" xr:uid="{00000000-0004-0000-0B00-00000C000000}"/>
    <hyperlink ref="F206" r:id="rId14" xr:uid="{00000000-0004-0000-0B00-00000D000000}"/>
    <hyperlink ref="F214" r:id="rId15" xr:uid="{00000000-0004-0000-0B00-00000E000000}"/>
    <hyperlink ref="F217" r:id="rId16" xr:uid="{00000000-0004-0000-0B00-00000F000000}"/>
    <hyperlink ref="F225" r:id="rId17" xr:uid="{00000000-0004-0000-0B00-000010000000}"/>
    <hyperlink ref="F228" r:id="rId18" xr:uid="{00000000-0004-0000-0B00-000011000000}"/>
    <hyperlink ref="F247" r:id="rId19" xr:uid="{00000000-0004-0000-0B00-000012000000}"/>
    <hyperlink ref="F266" r:id="rId20" xr:uid="{00000000-0004-0000-0B00-000013000000}"/>
    <hyperlink ref="F285" r:id="rId21" xr:uid="{00000000-0004-0000-0B00-000014000000}"/>
    <hyperlink ref="F300" r:id="rId22" xr:uid="{00000000-0004-0000-0B00-000015000000}"/>
    <hyperlink ref="F315" r:id="rId23" xr:uid="{00000000-0004-0000-0B00-000016000000}"/>
    <hyperlink ref="F330" r:id="rId24" xr:uid="{00000000-0004-0000-0B00-000017000000}"/>
    <hyperlink ref="F342" r:id="rId25" xr:uid="{00000000-0004-0000-0B00-000018000000}"/>
    <hyperlink ref="F353" r:id="rId26" xr:uid="{00000000-0004-0000-0B00-000019000000}"/>
    <hyperlink ref="F369" r:id="rId27" xr:uid="{00000000-0004-0000-0B00-00001A000000}"/>
    <hyperlink ref="F372" r:id="rId28" xr:uid="{00000000-0004-0000-0B00-00001B000000}"/>
    <hyperlink ref="F388" r:id="rId29" xr:uid="{00000000-0004-0000-0B00-00001C000000}"/>
    <hyperlink ref="F391" r:id="rId30" xr:uid="{00000000-0004-0000-0B00-00001D000000}"/>
    <hyperlink ref="F399" r:id="rId31" xr:uid="{00000000-0004-0000-0B00-00001E000000}"/>
    <hyperlink ref="F402" r:id="rId32" xr:uid="{00000000-0004-0000-0B00-00001F000000}"/>
    <hyperlink ref="F412" r:id="rId33" xr:uid="{00000000-0004-0000-0B00-000020000000}"/>
    <hyperlink ref="F419" r:id="rId34" xr:uid="{00000000-0004-0000-0B00-000021000000}"/>
    <hyperlink ref="F423" r:id="rId35" xr:uid="{00000000-0004-0000-0B00-000022000000}"/>
    <hyperlink ref="F431" r:id="rId36" xr:uid="{00000000-0004-0000-0B00-000023000000}"/>
    <hyperlink ref="F441" r:id="rId37" xr:uid="{00000000-0004-0000-0B00-000024000000}"/>
    <hyperlink ref="F451" r:id="rId38" xr:uid="{00000000-0004-0000-0B00-000025000000}"/>
    <hyperlink ref="F463" r:id="rId39" xr:uid="{00000000-0004-0000-0B00-000026000000}"/>
    <hyperlink ref="F474" r:id="rId40" xr:uid="{00000000-0004-0000-0B00-000027000000}"/>
    <hyperlink ref="F481" r:id="rId41" xr:uid="{00000000-0004-0000-0B00-000028000000}"/>
    <hyperlink ref="F502" r:id="rId42" xr:uid="{00000000-0004-0000-0B00-000029000000}"/>
    <hyperlink ref="F523" r:id="rId43" xr:uid="{00000000-0004-0000-0B00-00002A000000}"/>
    <hyperlink ref="F536" r:id="rId44" xr:uid="{00000000-0004-0000-0B00-00002B000000}"/>
    <hyperlink ref="F548" r:id="rId45" xr:uid="{00000000-0004-0000-0B00-00002C000000}"/>
    <hyperlink ref="F557" r:id="rId46" xr:uid="{00000000-0004-0000-0B00-00002D000000}"/>
    <hyperlink ref="F565" r:id="rId47" xr:uid="{00000000-0004-0000-0B00-00002E000000}"/>
    <hyperlink ref="F574" r:id="rId48" xr:uid="{00000000-0004-0000-0B00-00002F000000}"/>
    <hyperlink ref="F582" r:id="rId49" xr:uid="{00000000-0004-0000-0B00-000030000000}"/>
    <hyperlink ref="F592" r:id="rId50" xr:uid="{00000000-0004-0000-0B00-000031000000}"/>
    <hyperlink ref="F604" r:id="rId51" xr:uid="{00000000-0004-0000-0B00-000032000000}"/>
    <hyperlink ref="F614" r:id="rId52" xr:uid="{00000000-0004-0000-0B00-000033000000}"/>
    <hyperlink ref="F626" r:id="rId53" xr:uid="{00000000-0004-0000-0B00-000034000000}"/>
    <hyperlink ref="F636" r:id="rId54" xr:uid="{00000000-0004-0000-0B00-000035000000}"/>
    <hyperlink ref="F646" r:id="rId55" xr:uid="{00000000-0004-0000-0B00-000036000000}"/>
    <hyperlink ref="F658" r:id="rId56" xr:uid="{00000000-0004-0000-0B00-000037000000}"/>
    <hyperlink ref="F671" r:id="rId57" xr:uid="{00000000-0004-0000-0B00-000038000000}"/>
    <hyperlink ref="F685" r:id="rId58" xr:uid="{00000000-0004-0000-0B00-000039000000}"/>
    <hyperlink ref="F703" r:id="rId59" xr:uid="{00000000-0004-0000-0B00-00003A000000}"/>
    <hyperlink ref="F727" r:id="rId60" xr:uid="{00000000-0004-0000-0B00-00003B000000}"/>
    <hyperlink ref="F736" r:id="rId61" xr:uid="{00000000-0004-0000-0B00-00003C000000}"/>
    <hyperlink ref="F751" r:id="rId62" xr:uid="{00000000-0004-0000-0B00-00003D000000}"/>
    <hyperlink ref="F760" r:id="rId63" xr:uid="{00000000-0004-0000-0B00-00003E000000}"/>
    <hyperlink ref="F770" r:id="rId64" xr:uid="{00000000-0004-0000-0B00-00003F000000}"/>
    <hyperlink ref="F780" r:id="rId65" xr:uid="{00000000-0004-0000-0B00-000040000000}"/>
    <hyperlink ref="F788" r:id="rId66" xr:uid="{00000000-0004-0000-0B00-000041000000}"/>
    <hyperlink ref="F796" r:id="rId67" xr:uid="{00000000-0004-0000-0B00-000042000000}"/>
    <hyperlink ref="F804" r:id="rId68" xr:uid="{00000000-0004-0000-0B00-000043000000}"/>
    <hyperlink ref="F815" r:id="rId69" xr:uid="{00000000-0004-0000-0B00-000044000000}"/>
    <hyperlink ref="F825" r:id="rId70" xr:uid="{00000000-0004-0000-0B00-000045000000}"/>
    <hyperlink ref="F837" r:id="rId71" xr:uid="{00000000-0004-0000-0B00-000046000000}"/>
    <hyperlink ref="F847" r:id="rId72" xr:uid="{00000000-0004-0000-0B00-000047000000}"/>
    <hyperlink ref="F856" r:id="rId73" xr:uid="{00000000-0004-0000-0B00-000048000000}"/>
    <hyperlink ref="F869" r:id="rId74" xr:uid="{00000000-0004-0000-0B00-000049000000}"/>
    <hyperlink ref="F878" r:id="rId75" xr:uid="{00000000-0004-0000-0B00-00004A000000}"/>
    <hyperlink ref="F889" r:id="rId76" xr:uid="{00000000-0004-0000-0B00-00004B000000}"/>
    <hyperlink ref="F898" r:id="rId77" xr:uid="{00000000-0004-0000-0B00-00004C000000}"/>
    <hyperlink ref="F908" r:id="rId78" xr:uid="{00000000-0004-0000-0B00-00004D000000}"/>
    <hyperlink ref="F918" r:id="rId79" xr:uid="{00000000-0004-0000-0B00-00004E000000}"/>
    <hyperlink ref="F928" r:id="rId80" xr:uid="{00000000-0004-0000-0B00-00004F000000}"/>
    <hyperlink ref="F937" r:id="rId81" xr:uid="{00000000-0004-0000-0B00-000050000000}"/>
    <hyperlink ref="F945" r:id="rId82" xr:uid="{00000000-0004-0000-0B00-000051000000}"/>
    <hyperlink ref="F955" r:id="rId83" xr:uid="{00000000-0004-0000-0B00-000052000000}"/>
    <hyperlink ref="F965" r:id="rId84" xr:uid="{00000000-0004-0000-0B00-000053000000}"/>
    <hyperlink ref="F971" r:id="rId85" xr:uid="{00000000-0004-0000-0B00-000054000000}"/>
    <hyperlink ref="F979" r:id="rId86" xr:uid="{00000000-0004-0000-0B00-000055000000}"/>
    <hyperlink ref="F991" r:id="rId87" xr:uid="{00000000-0004-0000-0B00-000056000000}"/>
    <hyperlink ref="F1003" r:id="rId88" xr:uid="{00000000-0004-0000-0B00-000057000000}"/>
    <hyperlink ref="F1015" r:id="rId89" xr:uid="{00000000-0004-0000-0B00-000058000000}"/>
    <hyperlink ref="F1027" r:id="rId90" xr:uid="{00000000-0004-0000-0B00-000059000000}"/>
    <hyperlink ref="F1039" r:id="rId91" xr:uid="{00000000-0004-0000-0B00-00005A000000}"/>
    <hyperlink ref="F1047" r:id="rId92" xr:uid="{00000000-0004-0000-0B00-00005B000000}"/>
    <hyperlink ref="F1059" r:id="rId93" xr:uid="{00000000-0004-0000-0B00-00005C000000}"/>
    <hyperlink ref="F1064" r:id="rId94" xr:uid="{00000000-0004-0000-0B00-00005D000000}"/>
    <hyperlink ref="F1068" r:id="rId95" xr:uid="{00000000-0004-0000-0B00-00005E000000}"/>
    <hyperlink ref="F1073" r:id="rId96" xr:uid="{00000000-0004-0000-0B00-00005F000000}"/>
    <hyperlink ref="F1077" r:id="rId97" xr:uid="{00000000-0004-0000-0B00-000060000000}"/>
    <hyperlink ref="F1084" r:id="rId98" xr:uid="{00000000-0004-0000-0B00-000061000000}"/>
    <hyperlink ref="F1087" r:id="rId99" xr:uid="{00000000-0004-0000-0B00-000062000000}"/>
    <hyperlink ref="F1090" r:id="rId100" xr:uid="{00000000-0004-0000-0B00-000063000000}"/>
    <hyperlink ref="F1096" r:id="rId101" xr:uid="{00000000-0004-0000-0B00-000064000000}"/>
    <hyperlink ref="F1100" r:id="rId102" xr:uid="{00000000-0004-0000-0B00-000065000000}"/>
    <hyperlink ref="F1108" r:id="rId103" xr:uid="{00000000-0004-0000-0B00-000066000000}"/>
    <hyperlink ref="F1114" r:id="rId104" xr:uid="{00000000-0004-0000-0B00-000067000000}"/>
    <hyperlink ref="F1125" r:id="rId105" xr:uid="{00000000-0004-0000-0B00-000068000000}"/>
    <hyperlink ref="F1131" r:id="rId106" xr:uid="{00000000-0004-0000-0B00-000069000000}"/>
    <hyperlink ref="F1142" r:id="rId107" xr:uid="{00000000-0004-0000-0B00-00006A000000}"/>
    <hyperlink ref="F1152" r:id="rId108" xr:uid="{00000000-0004-0000-0B00-00006B000000}"/>
    <hyperlink ref="F1168" r:id="rId109" xr:uid="{00000000-0004-0000-0B00-00006C000000}"/>
    <hyperlink ref="F1181" r:id="rId110" xr:uid="{00000000-0004-0000-0B00-00006D000000}"/>
    <hyperlink ref="F1183" r:id="rId111" xr:uid="{00000000-0004-0000-0B00-00006E000000}"/>
    <hyperlink ref="F1186" r:id="rId112" xr:uid="{00000000-0004-0000-0B00-00006F000000}"/>
    <hyperlink ref="F1188" r:id="rId113" xr:uid="{00000000-0004-0000-0B00-00007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854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129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ht="12" customHeight="1">
      <c r="B8" s="21"/>
      <c r="D8" s="28" t="s">
        <v>144</v>
      </c>
      <c r="L8" s="21"/>
    </row>
    <row r="9" spans="2:46" s="1" customFormat="1" ht="16.5" customHeight="1">
      <c r="B9" s="34"/>
      <c r="E9" s="331" t="s">
        <v>4770</v>
      </c>
      <c r="F9" s="333"/>
      <c r="G9" s="333"/>
      <c r="H9" s="333"/>
      <c r="L9" s="34"/>
    </row>
    <row r="10" spans="2:46" s="1" customFormat="1" ht="12" customHeight="1">
      <c r="B10" s="34"/>
      <c r="D10" s="28" t="s">
        <v>146</v>
      </c>
      <c r="L10" s="34"/>
    </row>
    <row r="11" spans="2:46" s="1" customFormat="1" ht="16.5" customHeight="1">
      <c r="B11" s="34"/>
      <c r="E11" s="295" t="s">
        <v>5314</v>
      </c>
      <c r="F11" s="333"/>
      <c r="G11" s="333"/>
      <c r="H11" s="333"/>
      <c r="L11" s="34"/>
    </row>
    <row r="12" spans="2:46" s="1" customFormat="1" ht="10.199999999999999">
      <c r="B12" s="34"/>
      <c r="L12" s="34"/>
    </row>
    <row r="13" spans="2:46" s="1" customFormat="1" ht="12" customHeight="1">
      <c r="B13" s="34"/>
      <c r="D13" s="28" t="s">
        <v>18</v>
      </c>
      <c r="F13" s="26" t="s">
        <v>19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23. 8. 2023</v>
      </c>
      <c r="L14" s="34"/>
    </row>
    <row r="15" spans="2:46" s="1" customFormat="1" ht="10.8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34" t="str">
        <f>'Rekapitulace stavby'!E14</f>
        <v>Vyplň údaj</v>
      </c>
      <c r="F20" s="301"/>
      <c r="G20" s="301"/>
      <c r="H20" s="301"/>
      <c r="I20" s="28" t="s">
        <v>34</v>
      </c>
      <c r="J20" s="29" t="str">
        <f>'Rekapitulace stavby'!AN14</f>
        <v>Vyplň údaj</v>
      </c>
      <c r="L20" s="34"/>
    </row>
    <row r="21" spans="2:12" s="1" customFormat="1" ht="6.9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40</v>
      </c>
      <c r="L23" s="34"/>
    </row>
    <row r="24" spans="2:12" s="1" customFormat="1" ht="6.9" customHeight="1">
      <c r="B24" s="34"/>
      <c r="L24" s="34"/>
    </row>
    <row r="25" spans="2:12" s="1" customFormat="1" ht="12" customHeight="1">
      <c r="B25" s="34"/>
      <c r="D25" s="28" t="s">
        <v>42</v>
      </c>
      <c r="I25" s="28" t="s">
        <v>31</v>
      </c>
      <c r="J25" s="26" t="s">
        <v>38</v>
      </c>
      <c r="L25" s="34"/>
    </row>
    <row r="26" spans="2:12" s="1" customFormat="1" ht="18" customHeight="1">
      <c r="B26" s="34"/>
      <c r="E26" s="26" t="s">
        <v>39</v>
      </c>
      <c r="I26" s="28" t="s">
        <v>34</v>
      </c>
      <c r="J26" s="26" t="s">
        <v>40</v>
      </c>
      <c r="L26" s="34"/>
    </row>
    <row r="27" spans="2:12" s="1" customFormat="1" ht="6.9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3"/>
      <c r="E29" s="306" t="s">
        <v>44</v>
      </c>
      <c r="F29" s="306"/>
      <c r="G29" s="306"/>
      <c r="H29" s="306"/>
      <c r="L29" s="93"/>
    </row>
    <row r="30" spans="2:12" s="1" customFormat="1" ht="6.9" customHeight="1">
      <c r="B30" s="34"/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4" t="s">
        <v>45</v>
      </c>
      <c r="J32" s="65">
        <f>ROUND(J95, 2)</f>
        <v>0</v>
      </c>
      <c r="L32" s="34"/>
    </row>
    <row r="33" spans="2:12" s="1" customFormat="1" ht="6.9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" customHeight="1">
      <c r="B34" s="34"/>
      <c r="F34" s="37" t="s">
        <v>47</v>
      </c>
      <c r="I34" s="37" t="s">
        <v>46</v>
      </c>
      <c r="J34" s="37" t="s">
        <v>48</v>
      </c>
      <c r="L34" s="34"/>
    </row>
    <row r="35" spans="2:12" s="1" customFormat="1" ht="14.4" customHeight="1">
      <c r="B35" s="34"/>
      <c r="D35" s="54" t="s">
        <v>49</v>
      </c>
      <c r="E35" s="28" t="s">
        <v>50</v>
      </c>
      <c r="F35" s="85">
        <f>ROUND((SUM(BE95:BE853)),  2)</f>
        <v>0</v>
      </c>
      <c r="I35" s="95">
        <v>0.21</v>
      </c>
      <c r="J35" s="85">
        <f>ROUND(((SUM(BE95:BE853))*I35),  2)</f>
        <v>0</v>
      </c>
      <c r="L35" s="34"/>
    </row>
    <row r="36" spans="2:12" s="1" customFormat="1" ht="14.4" customHeight="1">
      <c r="B36" s="34"/>
      <c r="E36" s="28" t="s">
        <v>51</v>
      </c>
      <c r="F36" s="85">
        <f>ROUND((SUM(BF95:BF853)),  2)</f>
        <v>0</v>
      </c>
      <c r="I36" s="95">
        <v>0.15</v>
      </c>
      <c r="J36" s="85">
        <f>ROUND(((SUM(BF95:BF853))*I36),  2)</f>
        <v>0</v>
      </c>
      <c r="L36" s="34"/>
    </row>
    <row r="37" spans="2:12" s="1" customFormat="1" ht="14.4" hidden="1" customHeight="1">
      <c r="B37" s="34"/>
      <c r="E37" s="28" t="s">
        <v>52</v>
      </c>
      <c r="F37" s="85">
        <f>ROUND((SUM(BG95:BG853)),  2)</f>
        <v>0</v>
      </c>
      <c r="I37" s="95">
        <v>0.21</v>
      </c>
      <c r="J37" s="85">
        <f>0</f>
        <v>0</v>
      </c>
      <c r="L37" s="34"/>
    </row>
    <row r="38" spans="2:12" s="1" customFormat="1" ht="14.4" hidden="1" customHeight="1">
      <c r="B38" s="34"/>
      <c r="E38" s="28" t="s">
        <v>53</v>
      </c>
      <c r="F38" s="85">
        <f>ROUND((SUM(BH95:BH853)),  2)</f>
        <v>0</v>
      </c>
      <c r="I38" s="95">
        <v>0.15</v>
      </c>
      <c r="J38" s="85">
        <f>0</f>
        <v>0</v>
      </c>
      <c r="L38" s="34"/>
    </row>
    <row r="39" spans="2:12" s="1" customFormat="1" ht="14.4" hidden="1" customHeight="1">
      <c r="B39" s="34"/>
      <c r="E39" s="28" t="s">
        <v>54</v>
      </c>
      <c r="F39" s="85">
        <f>ROUND((SUM(BI95:BI853)),  2)</f>
        <v>0</v>
      </c>
      <c r="I39" s="95">
        <v>0</v>
      </c>
      <c r="J39" s="85">
        <f>0</f>
        <v>0</v>
      </c>
      <c r="L39" s="34"/>
    </row>
    <row r="40" spans="2:12" s="1" customFormat="1" ht="6.9" customHeight="1">
      <c r="B40" s="34"/>
      <c r="L40" s="34"/>
    </row>
    <row r="41" spans="2:12" s="1" customFormat="1" ht="25.35" customHeight="1">
      <c r="B41" s="34"/>
      <c r="C41" s="96"/>
      <c r="D41" s="97" t="s">
        <v>55</v>
      </c>
      <c r="E41" s="56"/>
      <c r="F41" s="56"/>
      <c r="G41" s="98" t="s">
        <v>56</v>
      </c>
      <c r="H41" s="99" t="s">
        <v>57</v>
      </c>
      <c r="I41" s="56"/>
      <c r="J41" s="100">
        <f>SUM(J32:J39)</f>
        <v>0</v>
      </c>
      <c r="K41" s="101"/>
      <c r="L41" s="34"/>
    </row>
    <row r="42" spans="2:12" s="1" customFormat="1" ht="14.4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" customHeight="1">
      <c r="B47" s="34"/>
      <c r="C47" s="22" t="s">
        <v>148</v>
      </c>
      <c r="L47" s="34"/>
    </row>
    <row r="48" spans="2:12" s="1" customFormat="1" ht="6.9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31" t="str">
        <f>E7</f>
        <v>Kanalizace Svádov - II. etapa - revize R03</v>
      </c>
      <c r="F50" s="332"/>
      <c r="G50" s="332"/>
      <c r="H50" s="332"/>
      <c r="L50" s="34"/>
    </row>
    <row r="51" spans="2:47" ht="12" customHeight="1">
      <c r="B51" s="21"/>
      <c r="C51" s="28" t="s">
        <v>144</v>
      </c>
      <c r="L51" s="21"/>
    </row>
    <row r="52" spans="2:47" s="1" customFormat="1" ht="16.5" customHeight="1">
      <c r="B52" s="34"/>
      <c r="E52" s="331" t="s">
        <v>4770</v>
      </c>
      <c r="F52" s="333"/>
      <c r="G52" s="333"/>
      <c r="H52" s="333"/>
      <c r="L52" s="34"/>
    </row>
    <row r="53" spans="2:47" s="1" customFormat="1" ht="12" customHeight="1">
      <c r="B53" s="34"/>
      <c r="C53" s="28" t="s">
        <v>146</v>
      </c>
      <c r="L53" s="34"/>
    </row>
    <row r="54" spans="2:47" s="1" customFormat="1" ht="16.5" customHeight="1">
      <c r="B54" s="34"/>
      <c r="E54" s="295" t="str">
        <f>E11</f>
        <v>SO 02.2 - Výtlak V2</v>
      </c>
      <c r="F54" s="333"/>
      <c r="G54" s="333"/>
      <c r="H54" s="333"/>
      <c r="L54" s="34"/>
    </row>
    <row r="55" spans="2:47" s="1" customFormat="1" ht="6.9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Ústí n.L. - Svádov</v>
      </c>
      <c r="I56" s="28" t="s">
        <v>24</v>
      </c>
      <c r="J56" s="51" t="str">
        <f>IF(J14="","",J14)</f>
        <v>23. 8. 2023</v>
      </c>
      <c r="L56" s="34"/>
    </row>
    <row r="57" spans="2:47" s="1" customFormat="1" ht="6.9" customHeight="1">
      <c r="B57" s="34"/>
      <c r="L57" s="34"/>
    </row>
    <row r="58" spans="2:47" s="1" customFormat="1" ht="40.049999999999997" customHeight="1">
      <c r="B58" s="34"/>
      <c r="C58" s="28" t="s">
        <v>30</v>
      </c>
      <c r="F58" s="26" t="str">
        <f>E17</f>
        <v>Statutární město Ústí nad Labem</v>
      </c>
      <c r="I58" s="28" t="s">
        <v>37</v>
      </c>
      <c r="J58" s="32" t="str">
        <f>E23</f>
        <v>PROVOD - inženýrská společnost, s.r.o.</v>
      </c>
      <c r="L58" s="34"/>
    </row>
    <row r="59" spans="2:47" s="1" customFormat="1" ht="40.049999999999997" customHeight="1">
      <c r="B59" s="34"/>
      <c r="C59" s="28" t="s">
        <v>35</v>
      </c>
      <c r="F59" s="26" t="str">
        <f>IF(E20="","",E20)</f>
        <v>Vyplň údaj</v>
      </c>
      <c r="I59" s="28" t="s">
        <v>42</v>
      </c>
      <c r="J59" s="32" t="str">
        <f>E26</f>
        <v>PROVOD - inženýrská společnost, s.r.o.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2" t="s">
        <v>149</v>
      </c>
      <c r="D61" s="96"/>
      <c r="E61" s="96"/>
      <c r="F61" s="96"/>
      <c r="G61" s="96"/>
      <c r="H61" s="96"/>
      <c r="I61" s="96"/>
      <c r="J61" s="103" t="s">
        <v>150</v>
      </c>
      <c r="K61" s="96"/>
      <c r="L61" s="34"/>
    </row>
    <row r="62" spans="2:47" s="1" customFormat="1" ht="10.35" customHeight="1">
      <c r="B62" s="34"/>
      <c r="L62" s="34"/>
    </row>
    <row r="63" spans="2:47" s="1" customFormat="1" ht="22.8" customHeight="1">
      <c r="B63" s="34"/>
      <c r="C63" s="104" t="s">
        <v>77</v>
      </c>
      <c r="J63" s="65">
        <f>J95</f>
        <v>0</v>
      </c>
      <c r="L63" s="34"/>
      <c r="AU63" s="18" t="s">
        <v>151</v>
      </c>
    </row>
    <row r="64" spans="2:47" s="8" customFormat="1" ht="24.9" customHeight="1">
      <c r="B64" s="105"/>
      <c r="D64" s="106" t="s">
        <v>152</v>
      </c>
      <c r="E64" s="107"/>
      <c r="F64" s="107"/>
      <c r="G64" s="107"/>
      <c r="H64" s="107"/>
      <c r="I64" s="107"/>
      <c r="J64" s="108">
        <f>J96</f>
        <v>0</v>
      </c>
      <c r="L64" s="105"/>
    </row>
    <row r="65" spans="2:12" s="9" customFormat="1" ht="19.95" customHeight="1">
      <c r="B65" s="109"/>
      <c r="D65" s="110" t="s">
        <v>153</v>
      </c>
      <c r="E65" s="111"/>
      <c r="F65" s="111"/>
      <c r="G65" s="111"/>
      <c r="H65" s="111"/>
      <c r="I65" s="111"/>
      <c r="J65" s="112">
        <f>J97</f>
        <v>0</v>
      </c>
      <c r="L65" s="109"/>
    </row>
    <row r="66" spans="2:12" s="9" customFormat="1" ht="19.95" customHeight="1">
      <c r="B66" s="109"/>
      <c r="D66" s="110" t="s">
        <v>155</v>
      </c>
      <c r="E66" s="111"/>
      <c r="F66" s="111"/>
      <c r="G66" s="111"/>
      <c r="H66" s="111"/>
      <c r="I66" s="111"/>
      <c r="J66" s="112">
        <f>J456</f>
        <v>0</v>
      </c>
      <c r="L66" s="109"/>
    </row>
    <row r="67" spans="2:12" s="9" customFormat="1" ht="19.95" customHeight="1">
      <c r="B67" s="109"/>
      <c r="D67" s="110" t="s">
        <v>156</v>
      </c>
      <c r="E67" s="111"/>
      <c r="F67" s="111"/>
      <c r="G67" s="111"/>
      <c r="H67" s="111"/>
      <c r="I67" s="111"/>
      <c r="J67" s="112">
        <f>J489</f>
        <v>0</v>
      </c>
      <c r="L67" s="109"/>
    </row>
    <row r="68" spans="2:12" s="9" customFormat="1" ht="19.95" customHeight="1">
      <c r="B68" s="109"/>
      <c r="D68" s="110" t="s">
        <v>158</v>
      </c>
      <c r="E68" s="111"/>
      <c r="F68" s="111"/>
      <c r="G68" s="111"/>
      <c r="H68" s="111"/>
      <c r="I68" s="111"/>
      <c r="J68" s="112">
        <f>J560</f>
        <v>0</v>
      </c>
      <c r="L68" s="109"/>
    </row>
    <row r="69" spans="2:12" s="9" customFormat="1" ht="19.95" customHeight="1">
      <c r="B69" s="109"/>
      <c r="D69" s="110" t="s">
        <v>159</v>
      </c>
      <c r="E69" s="111"/>
      <c r="F69" s="111"/>
      <c r="G69" s="111"/>
      <c r="H69" s="111"/>
      <c r="I69" s="111"/>
      <c r="J69" s="112">
        <f>J692</f>
        <v>0</v>
      </c>
      <c r="L69" s="109"/>
    </row>
    <row r="70" spans="2:12" s="9" customFormat="1" ht="19.95" customHeight="1">
      <c r="B70" s="109"/>
      <c r="D70" s="110" t="s">
        <v>1215</v>
      </c>
      <c r="E70" s="111"/>
      <c r="F70" s="111"/>
      <c r="G70" s="111"/>
      <c r="H70" s="111"/>
      <c r="I70" s="111"/>
      <c r="J70" s="112">
        <f>J779</f>
        <v>0</v>
      </c>
      <c r="L70" s="109"/>
    </row>
    <row r="71" spans="2:12" s="9" customFormat="1" ht="19.95" customHeight="1">
      <c r="B71" s="109"/>
      <c r="D71" s="110" t="s">
        <v>160</v>
      </c>
      <c r="E71" s="111"/>
      <c r="F71" s="111"/>
      <c r="G71" s="111"/>
      <c r="H71" s="111"/>
      <c r="I71" s="111"/>
      <c r="J71" s="112">
        <f>J820</f>
        <v>0</v>
      </c>
      <c r="L71" s="109"/>
    </row>
    <row r="72" spans="2:12" s="8" customFormat="1" ht="24.9" customHeight="1">
      <c r="B72" s="105"/>
      <c r="D72" s="106" t="s">
        <v>161</v>
      </c>
      <c r="E72" s="107"/>
      <c r="F72" s="107"/>
      <c r="G72" s="107"/>
      <c r="H72" s="107"/>
      <c r="I72" s="107"/>
      <c r="J72" s="108">
        <f>J823</f>
        <v>0</v>
      </c>
      <c r="L72" s="105"/>
    </row>
    <row r="73" spans="2:12" s="9" customFormat="1" ht="19.95" customHeight="1">
      <c r="B73" s="109"/>
      <c r="D73" s="110" t="s">
        <v>162</v>
      </c>
      <c r="E73" s="111"/>
      <c r="F73" s="111"/>
      <c r="G73" s="111"/>
      <c r="H73" s="111"/>
      <c r="I73" s="111"/>
      <c r="J73" s="112">
        <f>J824</f>
        <v>0</v>
      </c>
      <c r="L73" s="109"/>
    </row>
    <row r="74" spans="2:12" s="1" customFormat="1" ht="21.75" customHeight="1">
      <c r="B74" s="34"/>
      <c r="L74" s="34"/>
    </row>
    <row r="75" spans="2:12" s="1" customFormat="1" ht="6.9" customHeight="1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4"/>
    </row>
    <row r="79" spans="2:12" s="1" customFormat="1" ht="6.9" customHeigh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34"/>
    </row>
    <row r="80" spans="2:12" s="1" customFormat="1" ht="24.9" customHeight="1">
      <c r="B80" s="34"/>
      <c r="C80" s="22" t="s">
        <v>163</v>
      </c>
      <c r="L80" s="34"/>
    </row>
    <row r="81" spans="2:63" s="1" customFormat="1" ht="6.9" customHeight="1">
      <c r="B81" s="34"/>
      <c r="L81" s="34"/>
    </row>
    <row r="82" spans="2:63" s="1" customFormat="1" ht="12" customHeight="1">
      <c r="B82" s="34"/>
      <c r="C82" s="28" t="s">
        <v>16</v>
      </c>
      <c r="L82" s="34"/>
    </row>
    <row r="83" spans="2:63" s="1" customFormat="1" ht="16.5" customHeight="1">
      <c r="B83" s="34"/>
      <c r="E83" s="331" t="str">
        <f>E7</f>
        <v>Kanalizace Svádov - II. etapa - revize R03</v>
      </c>
      <c r="F83" s="332"/>
      <c r="G83" s="332"/>
      <c r="H83" s="332"/>
      <c r="L83" s="34"/>
    </row>
    <row r="84" spans="2:63" ht="12" customHeight="1">
      <c r="B84" s="21"/>
      <c r="C84" s="28" t="s">
        <v>144</v>
      </c>
      <c r="L84" s="21"/>
    </row>
    <row r="85" spans="2:63" s="1" customFormat="1" ht="16.5" customHeight="1">
      <c r="B85" s="34"/>
      <c r="E85" s="331" t="s">
        <v>4770</v>
      </c>
      <c r="F85" s="333"/>
      <c r="G85" s="333"/>
      <c r="H85" s="333"/>
      <c r="L85" s="34"/>
    </row>
    <row r="86" spans="2:63" s="1" customFormat="1" ht="12" customHeight="1">
      <c r="B86" s="34"/>
      <c r="C86" s="28" t="s">
        <v>146</v>
      </c>
      <c r="L86" s="34"/>
    </row>
    <row r="87" spans="2:63" s="1" customFormat="1" ht="16.5" customHeight="1">
      <c r="B87" s="34"/>
      <c r="E87" s="295" t="str">
        <f>E11</f>
        <v>SO 02.2 - Výtlak V2</v>
      </c>
      <c r="F87" s="333"/>
      <c r="G87" s="333"/>
      <c r="H87" s="333"/>
      <c r="L87" s="34"/>
    </row>
    <row r="88" spans="2:63" s="1" customFormat="1" ht="6.9" customHeight="1">
      <c r="B88" s="34"/>
      <c r="L88" s="34"/>
    </row>
    <row r="89" spans="2:63" s="1" customFormat="1" ht="12" customHeight="1">
      <c r="B89" s="34"/>
      <c r="C89" s="28" t="s">
        <v>22</v>
      </c>
      <c r="F89" s="26" t="str">
        <f>F14</f>
        <v>Ústí n.L. - Svádov</v>
      </c>
      <c r="I89" s="28" t="s">
        <v>24</v>
      </c>
      <c r="J89" s="51" t="str">
        <f>IF(J14="","",J14)</f>
        <v>23. 8. 2023</v>
      </c>
      <c r="L89" s="34"/>
    </row>
    <row r="90" spans="2:63" s="1" customFormat="1" ht="6.9" customHeight="1">
      <c r="B90" s="34"/>
      <c r="L90" s="34"/>
    </row>
    <row r="91" spans="2:63" s="1" customFormat="1" ht="40.049999999999997" customHeight="1">
      <c r="B91" s="34"/>
      <c r="C91" s="28" t="s">
        <v>30</v>
      </c>
      <c r="F91" s="26" t="str">
        <f>E17</f>
        <v>Statutární město Ústí nad Labem</v>
      </c>
      <c r="I91" s="28" t="s">
        <v>37</v>
      </c>
      <c r="J91" s="32" t="str">
        <f>E23</f>
        <v>PROVOD - inženýrská společnost, s.r.o.</v>
      </c>
      <c r="L91" s="34"/>
    </row>
    <row r="92" spans="2:63" s="1" customFormat="1" ht="40.049999999999997" customHeight="1">
      <c r="B92" s="34"/>
      <c r="C92" s="28" t="s">
        <v>35</v>
      </c>
      <c r="F92" s="26" t="str">
        <f>IF(E20="","",E20)</f>
        <v>Vyplň údaj</v>
      </c>
      <c r="I92" s="28" t="s">
        <v>42</v>
      </c>
      <c r="J92" s="32" t="str">
        <f>E26</f>
        <v>PROVOD - inženýrská společnost, s.r.o.</v>
      </c>
      <c r="L92" s="34"/>
    </row>
    <row r="93" spans="2:63" s="1" customFormat="1" ht="10.35" customHeight="1">
      <c r="B93" s="34"/>
      <c r="L93" s="34"/>
    </row>
    <row r="94" spans="2:63" s="10" customFormat="1" ht="29.25" customHeight="1">
      <c r="B94" s="113"/>
      <c r="C94" s="114" t="s">
        <v>164</v>
      </c>
      <c r="D94" s="115" t="s">
        <v>64</v>
      </c>
      <c r="E94" s="115" t="s">
        <v>60</v>
      </c>
      <c r="F94" s="115" t="s">
        <v>61</v>
      </c>
      <c r="G94" s="115" t="s">
        <v>165</v>
      </c>
      <c r="H94" s="115" t="s">
        <v>166</v>
      </c>
      <c r="I94" s="115" t="s">
        <v>167</v>
      </c>
      <c r="J94" s="115" t="s">
        <v>150</v>
      </c>
      <c r="K94" s="116" t="s">
        <v>168</v>
      </c>
      <c r="L94" s="113"/>
      <c r="M94" s="58" t="s">
        <v>32</v>
      </c>
      <c r="N94" s="59" t="s">
        <v>49</v>
      </c>
      <c r="O94" s="59" t="s">
        <v>169</v>
      </c>
      <c r="P94" s="59" t="s">
        <v>170</v>
      </c>
      <c r="Q94" s="59" t="s">
        <v>171</v>
      </c>
      <c r="R94" s="59" t="s">
        <v>172</v>
      </c>
      <c r="S94" s="59" t="s">
        <v>173</v>
      </c>
      <c r="T94" s="60" t="s">
        <v>174</v>
      </c>
    </row>
    <row r="95" spans="2:63" s="1" customFormat="1" ht="22.8" customHeight="1">
      <c r="B95" s="34"/>
      <c r="C95" s="63" t="s">
        <v>175</v>
      </c>
      <c r="J95" s="117">
        <f>BK95</f>
        <v>0</v>
      </c>
      <c r="L95" s="34"/>
      <c r="M95" s="61"/>
      <c r="N95" s="52"/>
      <c r="O95" s="52"/>
      <c r="P95" s="118">
        <f>P96+P823</f>
        <v>0</v>
      </c>
      <c r="Q95" s="52"/>
      <c r="R95" s="118">
        <f>R96+R823</f>
        <v>38.0920202</v>
      </c>
      <c r="S95" s="52"/>
      <c r="T95" s="119">
        <f>T96+T823</f>
        <v>167.98374999999999</v>
      </c>
      <c r="AT95" s="18" t="s">
        <v>78</v>
      </c>
      <c r="AU95" s="18" t="s">
        <v>151</v>
      </c>
      <c r="BK95" s="120">
        <f>BK96+BK823</f>
        <v>0</v>
      </c>
    </row>
    <row r="96" spans="2:63" s="11" customFormat="1" ht="25.95" customHeight="1">
      <c r="B96" s="121"/>
      <c r="D96" s="122" t="s">
        <v>78</v>
      </c>
      <c r="E96" s="123" t="s">
        <v>176</v>
      </c>
      <c r="F96" s="123" t="s">
        <v>177</v>
      </c>
      <c r="I96" s="124"/>
      <c r="J96" s="125">
        <f>BK96</f>
        <v>0</v>
      </c>
      <c r="L96" s="121"/>
      <c r="M96" s="126"/>
      <c r="P96" s="127">
        <f>P97+P456+P489+P560+P692+P779+P820</f>
        <v>0</v>
      </c>
      <c r="R96" s="127">
        <f>R97+R456+R489+R560+R692+R779+R820</f>
        <v>6.1468707000000009</v>
      </c>
      <c r="T96" s="128">
        <f>T97+T456+T489+T560+T692+T779+T820</f>
        <v>132.25629999999998</v>
      </c>
      <c r="AR96" s="122" t="s">
        <v>86</v>
      </c>
      <c r="AT96" s="129" t="s">
        <v>78</v>
      </c>
      <c r="AU96" s="129" t="s">
        <v>79</v>
      </c>
      <c r="AY96" s="122" t="s">
        <v>178</v>
      </c>
      <c r="BK96" s="130">
        <f>BK97+BK456+BK489+BK560+BK692+BK779+BK820</f>
        <v>0</v>
      </c>
    </row>
    <row r="97" spans="2:65" s="11" customFormat="1" ht="22.8" customHeight="1">
      <c r="B97" s="121"/>
      <c r="D97" s="122" t="s">
        <v>78</v>
      </c>
      <c r="E97" s="131" t="s">
        <v>86</v>
      </c>
      <c r="F97" s="131" t="s">
        <v>179</v>
      </c>
      <c r="I97" s="124"/>
      <c r="J97" s="132">
        <f>BK97</f>
        <v>0</v>
      </c>
      <c r="L97" s="121"/>
      <c r="M97" s="126"/>
      <c r="P97" s="127">
        <f>SUM(P98:P455)</f>
        <v>0</v>
      </c>
      <c r="R97" s="127">
        <f>SUM(R98:R455)</f>
        <v>1.7943718200000003</v>
      </c>
      <c r="T97" s="128">
        <f>SUM(T98:T455)</f>
        <v>125.27379999999998</v>
      </c>
      <c r="AR97" s="122" t="s">
        <v>86</v>
      </c>
      <c r="AT97" s="129" t="s">
        <v>78</v>
      </c>
      <c r="AU97" s="129" t="s">
        <v>86</v>
      </c>
      <c r="AY97" s="122" t="s">
        <v>178</v>
      </c>
      <c r="BK97" s="130">
        <f>SUM(BK98:BK455)</f>
        <v>0</v>
      </c>
    </row>
    <row r="98" spans="2:65" s="1" customFormat="1" ht="55.5" customHeight="1">
      <c r="B98" s="34"/>
      <c r="C98" s="133" t="s">
        <v>86</v>
      </c>
      <c r="D98" s="133" t="s">
        <v>180</v>
      </c>
      <c r="E98" s="134" t="s">
        <v>5315</v>
      </c>
      <c r="F98" s="135" t="s">
        <v>5316</v>
      </c>
      <c r="G98" s="136" t="s">
        <v>234</v>
      </c>
      <c r="H98" s="137">
        <v>33.880000000000003</v>
      </c>
      <c r="I98" s="138"/>
      <c r="J98" s="139">
        <f>ROUND(I98*H98,2)</f>
        <v>0</v>
      </c>
      <c r="K98" s="135" t="s">
        <v>184</v>
      </c>
      <c r="L98" s="34"/>
      <c r="M98" s="140" t="s">
        <v>32</v>
      </c>
      <c r="N98" s="141" t="s">
        <v>50</v>
      </c>
      <c r="P98" s="142">
        <f>O98*H98</f>
        <v>0</v>
      </c>
      <c r="Q98" s="142">
        <v>0</v>
      </c>
      <c r="R98" s="142">
        <f>Q98*H98</f>
        <v>0</v>
      </c>
      <c r="S98" s="142">
        <v>0.57999999999999996</v>
      </c>
      <c r="T98" s="143">
        <f>S98*H98</f>
        <v>19.650400000000001</v>
      </c>
      <c r="AR98" s="144" t="s">
        <v>185</v>
      </c>
      <c r="AT98" s="144" t="s">
        <v>180</v>
      </c>
      <c r="AU98" s="144" t="s">
        <v>88</v>
      </c>
      <c r="AY98" s="18" t="s">
        <v>178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86</v>
      </c>
      <c r="BK98" s="145">
        <f>ROUND(I98*H98,2)</f>
        <v>0</v>
      </c>
      <c r="BL98" s="18" t="s">
        <v>185</v>
      </c>
      <c r="BM98" s="144" t="s">
        <v>5317</v>
      </c>
    </row>
    <row r="99" spans="2:65" s="1" customFormat="1" ht="10.199999999999999">
      <c r="B99" s="34"/>
      <c r="D99" s="146" t="s">
        <v>187</v>
      </c>
      <c r="F99" s="147" t="s">
        <v>5318</v>
      </c>
      <c r="I99" s="148"/>
      <c r="L99" s="34"/>
      <c r="M99" s="149"/>
      <c r="T99" s="55"/>
      <c r="AT99" s="18" t="s">
        <v>187</v>
      </c>
      <c r="AU99" s="18" t="s">
        <v>88</v>
      </c>
    </row>
    <row r="100" spans="2:65" s="12" customFormat="1" ht="10.199999999999999">
      <c r="B100" s="150"/>
      <c r="D100" s="151" t="s">
        <v>189</v>
      </c>
      <c r="E100" s="152" t="s">
        <v>32</v>
      </c>
      <c r="F100" s="153" t="s">
        <v>190</v>
      </c>
      <c r="H100" s="152" t="s">
        <v>32</v>
      </c>
      <c r="I100" s="154"/>
      <c r="L100" s="150"/>
      <c r="M100" s="155"/>
      <c r="T100" s="156"/>
      <c r="AT100" s="152" t="s">
        <v>189</v>
      </c>
      <c r="AU100" s="152" t="s">
        <v>88</v>
      </c>
      <c r="AV100" s="12" t="s">
        <v>86</v>
      </c>
      <c r="AW100" s="12" t="s">
        <v>41</v>
      </c>
      <c r="AX100" s="12" t="s">
        <v>79</v>
      </c>
      <c r="AY100" s="152" t="s">
        <v>178</v>
      </c>
    </row>
    <row r="101" spans="2:65" s="12" customFormat="1" ht="10.199999999999999">
      <c r="B101" s="150"/>
      <c r="D101" s="151" t="s">
        <v>189</v>
      </c>
      <c r="E101" s="152" t="s">
        <v>32</v>
      </c>
      <c r="F101" s="153" t="s">
        <v>2813</v>
      </c>
      <c r="H101" s="152" t="s">
        <v>32</v>
      </c>
      <c r="I101" s="154"/>
      <c r="L101" s="150"/>
      <c r="M101" s="155"/>
      <c r="T101" s="156"/>
      <c r="AT101" s="152" t="s">
        <v>189</v>
      </c>
      <c r="AU101" s="152" t="s">
        <v>88</v>
      </c>
      <c r="AV101" s="12" t="s">
        <v>86</v>
      </c>
      <c r="AW101" s="12" t="s">
        <v>41</v>
      </c>
      <c r="AX101" s="12" t="s">
        <v>79</v>
      </c>
      <c r="AY101" s="152" t="s">
        <v>178</v>
      </c>
    </row>
    <row r="102" spans="2:65" s="12" customFormat="1" ht="10.199999999999999">
      <c r="B102" s="150"/>
      <c r="D102" s="151" t="s">
        <v>189</v>
      </c>
      <c r="E102" s="152" t="s">
        <v>32</v>
      </c>
      <c r="F102" s="153" t="s">
        <v>5319</v>
      </c>
      <c r="H102" s="152" t="s">
        <v>32</v>
      </c>
      <c r="I102" s="154"/>
      <c r="L102" s="150"/>
      <c r="M102" s="155"/>
      <c r="T102" s="156"/>
      <c r="AT102" s="152" t="s">
        <v>189</v>
      </c>
      <c r="AU102" s="152" t="s">
        <v>88</v>
      </c>
      <c r="AV102" s="12" t="s">
        <v>86</v>
      </c>
      <c r="AW102" s="12" t="s">
        <v>41</v>
      </c>
      <c r="AX102" s="12" t="s">
        <v>79</v>
      </c>
      <c r="AY102" s="152" t="s">
        <v>178</v>
      </c>
    </row>
    <row r="103" spans="2:65" s="12" customFormat="1" ht="10.199999999999999">
      <c r="B103" s="150"/>
      <c r="D103" s="151" t="s">
        <v>189</v>
      </c>
      <c r="E103" s="152" t="s">
        <v>32</v>
      </c>
      <c r="F103" s="153" t="s">
        <v>3043</v>
      </c>
      <c r="H103" s="152" t="s">
        <v>32</v>
      </c>
      <c r="I103" s="154"/>
      <c r="L103" s="150"/>
      <c r="M103" s="155"/>
      <c r="T103" s="156"/>
      <c r="AT103" s="152" t="s">
        <v>189</v>
      </c>
      <c r="AU103" s="152" t="s">
        <v>88</v>
      </c>
      <c r="AV103" s="12" t="s">
        <v>86</v>
      </c>
      <c r="AW103" s="12" t="s">
        <v>41</v>
      </c>
      <c r="AX103" s="12" t="s">
        <v>79</v>
      </c>
      <c r="AY103" s="152" t="s">
        <v>178</v>
      </c>
    </row>
    <row r="104" spans="2:65" s="13" customFormat="1" ht="20.399999999999999">
      <c r="B104" s="157"/>
      <c r="D104" s="151" t="s">
        <v>189</v>
      </c>
      <c r="E104" s="158" t="s">
        <v>32</v>
      </c>
      <c r="F104" s="159" t="s">
        <v>5320</v>
      </c>
      <c r="H104" s="160">
        <v>33.880000000000003</v>
      </c>
      <c r="I104" s="161"/>
      <c r="L104" s="157"/>
      <c r="M104" s="162"/>
      <c r="T104" s="163"/>
      <c r="AT104" s="158" t="s">
        <v>189</v>
      </c>
      <c r="AU104" s="158" t="s">
        <v>88</v>
      </c>
      <c r="AV104" s="13" t="s">
        <v>88</v>
      </c>
      <c r="AW104" s="13" t="s">
        <v>41</v>
      </c>
      <c r="AX104" s="13" t="s">
        <v>79</v>
      </c>
      <c r="AY104" s="158" t="s">
        <v>178</v>
      </c>
    </row>
    <row r="105" spans="2:65" s="14" customFormat="1" ht="10.199999999999999">
      <c r="B105" s="164"/>
      <c r="D105" s="151" t="s">
        <v>189</v>
      </c>
      <c r="E105" s="165" t="s">
        <v>32</v>
      </c>
      <c r="F105" s="166" t="s">
        <v>192</v>
      </c>
      <c r="H105" s="167">
        <v>33.880000000000003</v>
      </c>
      <c r="I105" s="168"/>
      <c r="L105" s="164"/>
      <c r="M105" s="169"/>
      <c r="T105" s="170"/>
      <c r="AT105" s="165" t="s">
        <v>189</v>
      </c>
      <c r="AU105" s="165" t="s">
        <v>88</v>
      </c>
      <c r="AV105" s="14" t="s">
        <v>185</v>
      </c>
      <c r="AW105" s="14" t="s">
        <v>41</v>
      </c>
      <c r="AX105" s="14" t="s">
        <v>86</v>
      </c>
      <c r="AY105" s="165" t="s">
        <v>178</v>
      </c>
    </row>
    <row r="106" spans="2:65" s="1" customFormat="1" ht="49.05" customHeight="1">
      <c r="B106" s="34"/>
      <c r="C106" s="133" t="s">
        <v>88</v>
      </c>
      <c r="D106" s="133" t="s">
        <v>180</v>
      </c>
      <c r="E106" s="134" t="s">
        <v>1218</v>
      </c>
      <c r="F106" s="135" t="s">
        <v>1219</v>
      </c>
      <c r="G106" s="136" t="s">
        <v>234</v>
      </c>
      <c r="H106" s="137">
        <v>43.12</v>
      </c>
      <c r="I106" s="138"/>
      <c r="J106" s="139">
        <f>ROUND(I106*H106,2)</f>
        <v>0</v>
      </c>
      <c r="K106" s="135" t="s">
        <v>184</v>
      </c>
      <c r="L106" s="34"/>
      <c r="M106" s="140" t="s">
        <v>32</v>
      </c>
      <c r="N106" s="141" t="s">
        <v>50</v>
      </c>
      <c r="P106" s="142">
        <f>O106*H106</f>
        <v>0</v>
      </c>
      <c r="Q106" s="142">
        <v>0</v>
      </c>
      <c r="R106" s="142">
        <f>Q106*H106</f>
        <v>0</v>
      </c>
      <c r="S106" s="142">
        <v>9.8000000000000004E-2</v>
      </c>
      <c r="T106" s="143">
        <f>S106*H106</f>
        <v>4.2257600000000002</v>
      </c>
      <c r="AR106" s="144" t="s">
        <v>185</v>
      </c>
      <c r="AT106" s="144" t="s">
        <v>180</v>
      </c>
      <c r="AU106" s="144" t="s">
        <v>88</v>
      </c>
      <c r="AY106" s="18" t="s">
        <v>178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86</v>
      </c>
      <c r="BK106" s="145">
        <f>ROUND(I106*H106,2)</f>
        <v>0</v>
      </c>
      <c r="BL106" s="18" t="s">
        <v>185</v>
      </c>
      <c r="BM106" s="144" t="s">
        <v>5321</v>
      </c>
    </row>
    <row r="107" spans="2:65" s="1" customFormat="1" ht="10.199999999999999">
      <c r="B107" s="34"/>
      <c r="D107" s="146" t="s">
        <v>187</v>
      </c>
      <c r="F107" s="147" t="s">
        <v>1221</v>
      </c>
      <c r="I107" s="148"/>
      <c r="L107" s="34"/>
      <c r="M107" s="149"/>
      <c r="T107" s="55"/>
      <c r="AT107" s="18" t="s">
        <v>187</v>
      </c>
      <c r="AU107" s="18" t="s">
        <v>88</v>
      </c>
    </row>
    <row r="108" spans="2:65" s="12" customFormat="1" ht="10.199999999999999">
      <c r="B108" s="150"/>
      <c r="D108" s="151" t="s">
        <v>189</v>
      </c>
      <c r="E108" s="152" t="s">
        <v>32</v>
      </c>
      <c r="F108" s="153" t="s">
        <v>190</v>
      </c>
      <c r="H108" s="152" t="s">
        <v>32</v>
      </c>
      <c r="I108" s="154"/>
      <c r="L108" s="150"/>
      <c r="M108" s="155"/>
      <c r="T108" s="156"/>
      <c r="AT108" s="152" t="s">
        <v>189</v>
      </c>
      <c r="AU108" s="152" t="s">
        <v>88</v>
      </c>
      <c r="AV108" s="12" t="s">
        <v>86</v>
      </c>
      <c r="AW108" s="12" t="s">
        <v>41</v>
      </c>
      <c r="AX108" s="12" t="s">
        <v>79</v>
      </c>
      <c r="AY108" s="152" t="s">
        <v>178</v>
      </c>
    </row>
    <row r="109" spans="2:65" s="12" customFormat="1" ht="10.199999999999999">
      <c r="B109" s="150"/>
      <c r="D109" s="151" t="s">
        <v>189</v>
      </c>
      <c r="E109" s="152" t="s">
        <v>32</v>
      </c>
      <c r="F109" s="153" t="s">
        <v>2813</v>
      </c>
      <c r="H109" s="152" t="s">
        <v>32</v>
      </c>
      <c r="I109" s="154"/>
      <c r="L109" s="150"/>
      <c r="M109" s="155"/>
      <c r="T109" s="156"/>
      <c r="AT109" s="152" t="s">
        <v>189</v>
      </c>
      <c r="AU109" s="152" t="s">
        <v>88</v>
      </c>
      <c r="AV109" s="12" t="s">
        <v>86</v>
      </c>
      <c r="AW109" s="12" t="s">
        <v>41</v>
      </c>
      <c r="AX109" s="12" t="s">
        <v>79</v>
      </c>
      <c r="AY109" s="152" t="s">
        <v>178</v>
      </c>
    </row>
    <row r="110" spans="2:65" s="12" customFormat="1" ht="10.199999999999999">
      <c r="B110" s="150"/>
      <c r="D110" s="151" t="s">
        <v>189</v>
      </c>
      <c r="E110" s="152" t="s">
        <v>32</v>
      </c>
      <c r="F110" s="153" t="s">
        <v>5319</v>
      </c>
      <c r="H110" s="152" t="s">
        <v>32</v>
      </c>
      <c r="I110" s="154"/>
      <c r="L110" s="150"/>
      <c r="M110" s="155"/>
      <c r="T110" s="156"/>
      <c r="AT110" s="152" t="s">
        <v>189</v>
      </c>
      <c r="AU110" s="152" t="s">
        <v>88</v>
      </c>
      <c r="AV110" s="12" t="s">
        <v>86</v>
      </c>
      <c r="AW110" s="12" t="s">
        <v>41</v>
      </c>
      <c r="AX110" s="12" t="s">
        <v>79</v>
      </c>
      <c r="AY110" s="152" t="s">
        <v>178</v>
      </c>
    </row>
    <row r="111" spans="2:65" s="12" customFormat="1" ht="10.199999999999999">
      <c r="B111" s="150"/>
      <c r="D111" s="151" t="s">
        <v>189</v>
      </c>
      <c r="E111" s="152" t="s">
        <v>32</v>
      </c>
      <c r="F111" s="153" t="s">
        <v>3043</v>
      </c>
      <c r="H111" s="152" t="s">
        <v>32</v>
      </c>
      <c r="I111" s="154"/>
      <c r="L111" s="150"/>
      <c r="M111" s="155"/>
      <c r="T111" s="156"/>
      <c r="AT111" s="152" t="s">
        <v>189</v>
      </c>
      <c r="AU111" s="152" t="s">
        <v>88</v>
      </c>
      <c r="AV111" s="12" t="s">
        <v>86</v>
      </c>
      <c r="AW111" s="12" t="s">
        <v>41</v>
      </c>
      <c r="AX111" s="12" t="s">
        <v>79</v>
      </c>
      <c r="AY111" s="152" t="s">
        <v>178</v>
      </c>
    </row>
    <row r="112" spans="2:65" s="13" customFormat="1" ht="20.399999999999999">
      <c r="B112" s="157"/>
      <c r="D112" s="151" t="s">
        <v>189</v>
      </c>
      <c r="E112" s="158" t="s">
        <v>32</v>
      </c>
      <c r="F112" s="159" t="s">
        <v>5322</v>
      </c>
      <c r="H112" s="160">
        <v>43.12</v>
      </c>
      <c r="I112" s="161"/>
      <c r="L112" s="157"/>
      <c r="M112" s="162"/>
      <c r="T112" s="163"/>
      <c r="AT112" s="158" t="s">
        <v>189</v>
      </c>
      <c r="AU112" s="158" t="s">
        <v>88</v>
      </c>
      <c r="AV112" s="13" t="s">
        <v>88</v>
      </c>
      <c r="AW112" s="13" t="s">
        <v>41</v>
      </c>
      <c r="AX112" s="13" t="s">
        <v>79</v>
      </c>
      <c r="AY112" s="158" t="s">
        <v>178</v>
      </c>
    </row>
    <row r="113" spans="2:65" s="14" customFormat="1" ht="10.199999999999999">
      <c r="B113" s="164"/>
      <c r="D113" s="151" t="s">
        <v>189</v>
      </c>
      <c r="E113" s="165" t="s">
        <v>32</v>
      </c>
      <c r="F113" s="166" t="s">
        <v>192</v>
      </c>
      <c r="H113" s="167">
        <v>43.12</v>
      </c>
      <c r="I113" s="168"/>
      <c r="L113" s="164"/>
      <c r="M113" s="169"/>
      <c r="T113" s="170"/>
      <c r="AT113" s="165" t="s">
        <v>189</v>
      </c>
      <c r="AU113" s="165" t="s">
        <v>88</v>
      </c>
      <c r="AV113" s="14" t="s">
        <v>185</v>
      </c>
      <c r="AW113" s="14" t="s">
        <v>41</v>
      </c>
      <c r="AX113" s="14" t="s">
        <v>86</v>
      </c>
      <c r="AY113" s="165" t="s">
        <v>178</v>
      </c>
    </row>
    <row r="114" spans="2:65" s="1" customFormat="1" ht="49.05" customHeight="1">
      <c r="B114" s="34"/>
      <c r="C114" s="133" t="s">
        <v>199</v>
      </c>
      <c r="D114" s="133" t="s">
        <v>180</v>
      </c>
      <c r="E114" s="134" t="s">
        <v>1232</v>
      </c>
      <c r="F114" s="135" t="s">
        <v>1233</v>
      </c>
      <c r="G114" s="136" t="s">
        <v>234</v>
      </c>
      <c r="H114" s="137">
        <v>43.12</v>
      </c>
      <c r="I114" s="138"/>
      <c r="J114" s="139">
        <f>ROUND(I114*H114,2)</f>
        <v>0</v>
      </c>
      <c r="K114" s="135" t="s">
        <v>184</v>
      </c>
      <c r="L114" s="34"/>
      <c r="M114" s="140" t="s">
        <v>32</v>
      </c>
      <c r="N114" s="141" t="s">
        <v>50</v>
      </c>
      <c r="P114" s="142">
        <f>O114*H114</f>
        <v>0</v>
      </c>
      <c r="Q114" s="142">
        <v>0</v>
      </c>
      <c r="R114" s="142">
        <f>Q114*H114</f>
        <v>0</v>
      </c>
      <c r="S114" s="142">
        <v>0.22</v>
      </c>
      <c r="T114" s="143">
        <f>S114*H114</f>
        <v>9.4863999999999997</v>
      </c>
      <c r="AR114" s="144" t="s">
        <v>185</v>
      </c>
      <c r="AT114" s="144" t="s">
        <v>180</v>
      </c>
      <c r="AU114" s="144" t="s">
        <v>88</v>
      </c>
      <c r="AY114" s="18" t="s">
        <v>178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86</v>
      </c>
      <c r="BK114" s="145">
        <f>ROUND(I114*H114,2)</f>
        <v>0</v>
      </c>
      <c r="BL114" s="18" t="s">
        <v>185</v>
      </c>
      <c r="BM114" s="144" t="s">
        <v>5323</v>
      </c>
    </row>
    <row r="115" spans="2:65" s="1" customFormat="1" ht="10.199999999999999">
      <c r="B115" s="34"/>
      <c r="D115" s="146" t="s">
        <v>187</v>
      </c>
      <c r="F115" s="147" t="s">
        <v>1235</v>
      </c>
      <c r="I115" s="148"/>
      <c r="L115" s="34"/>
      <c r="M115" s="149"/>
      <c r="T115" s="55"/>
      <c r="AT115" s="18" t="s">
        <v>187</v>
      </c>
      <c r="AU115" s="18" t="s">
        <v>88</v>
      </c>
    </row>
    <row r="116" spans="2:65" s="12" customFormat="1" ht="10.199999999999999">
      <c r="B116" s="150"/>
      <c r="D116" s="151" t="s">
        <v>189</v>
      </c>
      <c r="E116" s="152" t="s">
        <v>32</v>
      </c>
      <c r="F116" s="153" t="s">
        <v>190</v>
      </c>
      <c r="H116" s="152" t="s">
        <v>32</v>
      </c>
      <c r="I116" s="154"/>
      <c r="L116" s="150"/>
      <c r="M116" s="155"/>
      <c r="T116" s="156"/>
      <c r="AT116" s="152" t="s">
        <v>189</v>
      </c>
      <c r="AU116" s="152" t="s">
        <v>88</v>
      </c>
      <c r="AV116" s="12" t="s">
        <v>86</v>
      </c>
      <c r="AW116" s="12" t="s">
        <v>41</v>
      </c>
      <c r="AX116" s="12" t="s">
        <v>79</v>
      </c>
      <c r="AY116" s="152" t="s">
        <v>178</v>
      </c>
    </row>
    <row r="117" spans="2:65" s="12" customFormat="1" ht="10.199999999999999">
      <c r="B117" s="150"/>
      <c r="D117" s="151" t="s">
        <v>189</v>
      </c>
      <c r="E117" s="152" t="s">
        <v>32</v>
      </c>
      <c r="F117" s="153" t="s">
        <v>2813</v>
      </c>
      <c r="H117" s="152" t="s">
        <v>32</v>
      </c>
      <c r="I117" s="154"/>
      <c r="L117" s="150"/>
      <c r="M117" s="155"/>
      <c r="T117" s="156"/>
      <c r="AT117" s="152" t="s">
        <v>189</v>
      </c>
      <c r="AU117" s="152" t="s">
        <v>88</v>
      </c>
      <c r="AV117" s="12" t="s">
        <v>86</v>
      </c>
      <c r="AW117" s="12" t="s">
        <v>41</v>
      </c>
      <c r="AX117" s="12" t="s">
        <v>79</v>
      </c>
      <c r="AY117" s="152" t="s">
        <v>178</v>
      </c>
    </row>
    <row r="118" spans="2:65" s="12" customFormat="1" ht="10.199999999999999">
      <c r="B118" s="150"/>
      <c r="D118" s="151" t="s">
        <v>189</v>
      </c>
      <c r="E118" s="152" t="s">
        <v>32</v>
      </c>
      <c r="F118" s="153" t="s">
        <v>5319</v>
      </c>
      <c r="H118" s="152" t="s">
        <v>32</v>
      </c>
      <c r="I118" s="154"/>
      <c r="L118" s="150"/>
      <c r="M118" s="155"/>
      <c r="T118" s="156"/>
      <c r="AT118" s="152" t="s">
        <v>189</v>
      </c>
      <c r="AU118" s="152" t="s">
        <v>88</v>
      </c>
      <c r="AV118" s="12" t="s">
        <v>86</v>
      </c>
      <c r="AW118" s="12" t="s">
        <v>41</v>
      </c>
      <c r="AX118" s="12" t="s">
        <v>79</v>
      </c>
      <c r="AY118" s="152" t="s">
        <v>178</v>
      </c>
    </row>
    <row r="119" spans="2:65" s="12" customFormat="1" ht="10.199999999999999">
      <c r="B119" s="150"/>
      <c r="D119" s="151" t="s">
        <v>189</v>
      </c>
      <c r="E119" s="152" t="s">
        <v>32</v>
      </c>
      <c r="F119" s="153" t="s">
        <v>3043</v>
      </c>
      <c r="H119" s="152" t="s">
        <v>32</v>
      </c>
      <c r="I119" s="154"/>
      <c r="L119" s="150"/>
      <c r="M119" s="155"/>
      <c r="T119" s="156"/>
      <c r="AT119" s="152" t="s">
        <v>189</v>
      </c>
      <c r="AU119" s="152" t="s">
        <v>88</v>
      </c>
      <c r="AV119" s="12" t="s">
        <v>86</v>
      </c>
      <c r="AW119" s="12" t="s">
        <v>41</v>
      </c>
      <c r="AX119" s="12" t="s">
        <v>79</v>
      </c>
      <c r="AY119" s="152" t="s">
        <v>178</v>
      </c>
    </row>
    <row r="120" spans="2:65" s="13" customFormat="1" ht="20.399999999999999">
      <c r="B120" s="157"/>
      <c r="D120" s="151" t="s">
        <v>189</v>
      </c>
      <c r="E120" s="158" t="s">
        <v>32</v>
      </c>
      <c r="F120" s="159" t="s">
        <v>5324</v>
      </c>
      <c r="H120" s="160">
        <v>43.12</v>
      </c>
      <c r="I120" s="161"/>
      <c r="L120" s="157"/>
      <c r="M120" s="162"/>
      <c r="T120" s="163"/>
      <c r="AT120" s="158" t="s">
        <v>189</v>
      </c>
      <c r="AU120" s="158" t="s">
        <v>88</v>
      </c>
      <c r="AV120" s="13" t="s">
        <v>88</v>
      </c>
      <c r="AW120" s="13" t="s">
        <v>41</v>
      </c>
      <c r="AX120" s="13" t="s">
        <v>79</v>
      </c>
      <c r="AY120" s="158" t="s">
        <v>178</v>
      </c>
    </row>
    <row r="121" spans="2:65" s="14" customFormat="1" ht="10.199999999999999">
      <c r="B121" s="164"/>
      <c r="D121" s="151" t="s">
        <v>189</v>
      </c>
      <c r="E121" s="165" t="s">
        <v>32</v>
      </c>
      <c r="F121" s="166" t="s">
        <v>192</v>
      </c>
      <c r="H121" s="167">
        <v>43.12</v>
      </c>
      <c r="I121" s="168"/>
      <c r="L121" s="164"/>
      <c r="M121" s="169"/>
      <c r="T121" s="170"/>
      <c r="AT121" s="165" t="s">
        <v>189</v>
      </c>
      <c r="AU121" s="165" t="s">
        <v>88</v>
      </c>
      <c r="AV121" s="14" t="s">
        <v>185</v>
      </c>
      <c r="AW121" s="14" t="s">
        <v>41</v>
      </c>
      <c r="AX121" s="14" t="s">
        <v>86</v>
      </c>
      <c r="AY121" s="165" t="s">
        <v>178</v>
      </c>
    </row>
    <row r="122" spans="2:65" s="1" customFormat="1" ht="66.75" customHeight="1">
      <c r="B122" s="34"/>
      <c r="C122" s="133" t="s">
        <v>185</v>
      </c>
      <c r="D122" s="133" t="s">
        <v>180</v>
      </c>
      <c r="E122" s="134" t="s">
        <v>2506</v>
      </c>
      <c r="F122" s="135" t="s">
        <v>2507</v>
      </c>
      <c r="G122" s="136" t="s">
        <v>234</v>
      </c>
      <c r="H122" s="137">
        <v>61.27</v>
      </c>
      <c r="I122" s="138"/>
      <c r="J122" s="139">
        <f>ROUND(I122*H122,2)</f>
        <v>0</v>
      </c>
      <c r="K122" s="135" t="s">
        <v>184</v>
      </c>
      <c r="L122" s="34"/>
      <c r="M122" s="140" t="s">
        <v>32</v>
      </c>
      <c r="N122" s="141" t="s">
        <v>50</v>
      </c>
      <c r="P122" s="142">
        <f>O122*H122</f>
        <v>0</v>
      </c>
      <c r="Q122" s="142">
        <v>0</v>
      </c>
      <c r="R122" s="142">
        <f>Q122*H122</f>
        <v>0</v>
      </c>
      <c r="S122" s="142">
        <v>0.57999999999999996</v>
      </c>
      <c r="T122" s="143">
        <f>S122*H122</f>
        <v>35.5366</v>
      </c>
      <c r="AR122" s="144" t="s">
        <v>185</v>
      </c>
      <c r="AT122" s="144" t="s">
        <v>180</v>
      </c>
      <c r="AU122" s="144" t="s">
        <v>88</v>
      </c>
      <c r="AY122" s="18" t="s">
        <v>178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86</v>
      </c>
      <c r="BK122" s="145">
        <f>ROUND(I122*H122,2)</f>
        <v>0</v>
      </c>
      <c r="BL122" s="18" t="s">
        <v>185</v>
      </c>
      <c r="BM122" s="144" t="s">
        <v>5325</v>
      </c>
    </row>
    <row r="123" spans="2:65" s="1" customFormat="1" ht="10.199999999999999">
      <c r="B123" s="34"/>
      <c r="D123" s="146" t="s">
        <v>187</v>
      </c>
      <c r="F123" s="147" t="s">
        <v>2509</v>
      </c>
      <c r="I123" s="148"/>
      <c r="L123" s="34"/>
      <c r="M123" s="149"/>
      <c r="T123" s="55"/>
      <c r="AT123" s="18" t="s">
        <v>187</v>
      </c>
      <c r="AU123" s="18" t="s">
        <v>88</v>
      </c>
    </row>
    <row r="124" spans="2:65" s="12" customFormat="1" ht="10.199999999999999">
      <c r="B124" s="150"/>
      <c r="D124" s="151" t="s">
        <v>189</v>
      </c>
      <c r="E124" s="152" t="s">
        <v>32</v>
      </c>
      <c r="F124" s="153" t="s">
        <v>5319</v>
      </c>
      <c r="H124" s="152" t="s">
        <v>32</v>
      </c>
      <c r="I124" s="154"/>
      <c r="L124" s="150"/>
      <c r="M124" s="155"/>
      <c r="T124" s="156"/>
      <c r="AT124" s="152" t="s">
        <v>189</v>
      </c>
      <c r="AU124" s="152" t="s">
        <v>88</v>
      </c>
      <c r="AV124" s="12" t="s">
        <v>86</v>
      </c>
      <c r="AW124" s="12" t="s">
        <v>41</v>
      </c>
      <c r="AX124" s="12" t="s">
        <v>79</v>
      </c>
      <c r="AY124" s="152" t="s">
        <v>178</v>
      </c>
    </row>
    <row r="125" spans="2:65" s="12" customFormat="1" ht="10.199999999999999">
      <c r="B125" s="150"/>
      <c r="D125" s="151" t="s">
        <v>189</v>
      </c>
      <c r="E125" s="152" t="s">
        <v>32</v>
      </c>
      <c r="F125" s="153" t="s">
        <v>3043</v>
      </c>
      <c r="H125" s="152" t="s">
        <v>32</v>
      </c>
      <c r="I125" s="154"/>
      <c r="L125" s="150"/>
      <c r="M125" s="155"/>
      <c r="T125" s="156"/>
      <c r="AT125" s="152" t="s">
        <v>189</v>
      </c>
      <c r="AU125" s="152" t="s">
        <v>88</v>
      </c>
      <c r="AV125" s="12" t="s">
        <v>86</v>
      </c>
      <c r="AW125" s="12" t="s">
        <v>41</v>
      </c>
      <c r="AX125" s="12" t="s">
        <v>79</v>
      </c>
      <c r="AY125" s="152" t="s">
        <v>178</v>
      </c>
    </row>
    <row r="126" spans="2:65" s="13" customFormat="1" ht="20.399999999999999">
      <c r="B126" s="157"/>
      <c r="D126" s="151" t="s">
        <v>189</v>
      </c>
      <c r="E126" s="158" t="s">
        <v>32</v>
      </c>
      <c r="F126" s="159" t="s">
        <v>5326</v>
      </c>
      <c r="H126" s="160">
        <v>61.27</v>
      </c>
      <c r="I126" s="161"/>
      <c r="L126" s="157"/>
      <c r="M126" s="162"/>
      <c r="T126" s="163"/>
      <c r="AT126" s="158" t="s">
        <v>189</v>
      </c>
      <c r="AU126" s="158" t="s">
        <v>88</v>
      </c>
      <c r="AV126" s="13" t="s">
        <v>88</v>
      </c>
      <c r="AW126" s="13" t="s">
        <v>41</v>
      </c>
      <c r="AX126" s="13" t="s">
        <v>79</v>
      </c>
      <c r="AY126" s="158" t="s">
        <v>178</v>
      </c>
    </row>
    <row r="127" spans="2:65" s="14" customFormat="1" ht="10.199999999999999">
      <c r="B127" s="164"/>
      <c r="D127" s="151" t="s">
        <v>189</v>
      </c>
      <c r="E127" s="165" t="s">
        <v>32</v>
      </c>
      <c r="F127" s="166" t="s">
        <v>192</v>
      </c>
      <c r="H127" s="167">
        <v>61.27</v>
      </c>
      <c r="I127" s="168"/>
      <c r="L127" s="164"/>
      <c r="M127" s="169"/>
      <c r="T127" s="170"/>
      <c r="AT127" s="165" t="s">
        <v>189</v>
      </c>
      <c r="AU127" s="165" t="s">
        <v>88</v>
      </c>
      <c r="AV127" s="14" t="s">
        <v>185</v>
      </c>
      <c r="AW127" s="14" t="s">
        <v>41</v>
      </c>
      <c r="AX127" s="14" t="s">
        <v>86</v>
      </c>
      <c r="AY127" s="165" t="s">
        <v>178</v>
      </c>
    </row>
    <row r="128" spans="2:65" s="1" customFormat="1" ht="66.75" customHeight="1">
      <c r="B128" s="34"/>
      <c r="C128" s="133" t="s">
        <v>216</v>
      </c>
      <c r="D128" s="133" t="s">
        <v>180</v>
      </c>
      <c r="E128" s="134" t="s">
        <v>5327</v>
      </c>
      <c r="F128" s="135" t="s">
        <v>5328</v>
      </c>
      <c r="G128" s="136" t="s">
        <v>234</v>
      </c>
      <c r="H128" s="137">
        <v>30.8</v>
      </c>
      <c r="I128" s="138"/>
      <c r="J128" s="139">
        <f>ROUND(I128*H128,2)</f>
        <v>0</v>
      </c>
      <c r="K128" s="135" t="s">
        <v>184</v>
      </c>
      <c r="L128" s="34"/>
      <c r="M128" s="140" t="s">
        <v>32</v>
      </c>
      <c r="N128" s="141" t="s">
        <v>50</v>
      </c>
      <c r="P128" s="142">
        <f>O128*H128</f>
        <v>0</v>
      </c>
      <c r="Q128" s="142">
        <v>0</v>
      </c>
      <c r="R128" s="142">
        <f>Q128*H128</f>
        <v>0</v>
      </c>
      <c r="S128" s="142">
        <v>0.33</v>
      </c>
      <c r="T128" s="143">
        <f>S128*H128</f>
        <v>10.164000000000001</v>
      </c>
      <c r="AR128" s="144" t="s">
        <v>185</v>
      </c>
      <c r="AT128" s="144" t="s">
        <v>180</v>
      </c>
      <c r="AU128" s="144" t="s">
        <v>88</v>
      </c>
      <c r="AY128" s="18" t="s">
        <v>178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86</v>
      </c>
      <c r="BK128" s="145">
        <f>ROUND(I128*H128,2)</f>
        <v>0</v>
      </c>
      <c r="BL128" s="18" t="s">
        <v>185</v>
      </c>
      <c r="BM128" s="144" t="s">
        <v>5329</v>
      </c>
    </row>
    <row r="129" spans="2:65" s="1" customFormat="1" ht="10.199999999999999">
      <c r="B129" s="34"/>
      <c r="D129" s="146" t="s">
        <v>187</v>
      </c>
      <c r="F129" s="147" t="s">
        <v>5330</v>
      </c>
      <c r="I129" s="148"/>
      <c r="L129" s="34"/>
      <c r="M129" s="149"/>
      <c r="T129" s="55"/>
      <c r="AT129" s="18" t="s">
        <v>187</v>
      </c>
      <c r="AU129" s="18" t="s">
        <v>88</v>
      </c>
    </row>
    <row r="130" spans="2:65" s="12" customFormat="1" ht="10.199999999999999">
      <c r="B130" s="150"/>
      <c r="D130" s="151" t="s">
        <v>189</v>
      </c>
      <c r="E130" s="152" t="s">
        <v>32</v>
      </c>
      <c r="F130" s="153" t="s">
        <v>190</v>
      </c>
      <c r="H130" s="152" t="s">
        <v>32</v>
      </c>
      <c r="I130" s="154"/>
      <c r="L130" s="150"/>
      <c r="M130" s="155"/>
      <c r="T130" s="156"/>
      <c r="AT130" s="152" t="s">
        <v>189</v>
      </c>
      <c r="AU130" s="152" t="s">
        <v>88</v>
      </c>
      <c r="AV130" s="12" t="s">
        <v>86</v>
      </c>
      <c r="AW130" s="12" t="s">
        <v>41</v>
      </c>
      <c r="AX130" s="12" t="s">
        <v>79</v>
      </c>
      <c r="AY130" s="152" t="s">
        <v>178</v>
      </c>
    </row>
    <row r="131" spans="2:65" s="12" customFormat="1" ht="10.199999999999999">
      <c r="B131" s="150"/>
      <c r="D131" s="151" t="s">
        <v>189</v>
      </c>
      <c r="E131" s="152" t="s">
        <v>32</v>
      </c>
      <c r="F131" s="153" t="s">
        <v>2813</v>
      </c>
      <c r="H131" s="152" t="s">
        <v>32</v>
      </c>
      <c r="I131" s="154"/>
      <c r="L131" s="150"/>
      <c r="M131" s="155"/>
      <c r="T131" s="156"/>
      <c r="AT131" s="152" t="s">
        <v>189</v>
      </c>
      <c r="AU131" s="152" t="s">
        <v>88</v>
      </c>
      <c r="AV131" s="12" t="s">
        <v>86</v>
      </c>
      <c r="AW131" s="12" t="s">
        <v>41</v>
      </c>
      <c r="AX131" s="12" t="s">
        <v>79</v>
      </c>
      <c r="AY131" s="152" t="s">
        <v>178</v>
      </c>
    </row>
    <row r="132" spans="2:65" s="12" customFormat="1" ht="10.199999999999999">
      <c r="B132" s="150"/>
      <c r="D132" s="151" t="s">
        <v>189</v>
      </c>
      <c r="E132" s="152" t="s">
        <v>32</v>
      </c>
      <c r="F132" s="153" t="s">
        <v>5319</v>
      </c>
      <c r="H132" s="152" t="s">
        <v>32</v>
      </c>
      <c r="I132" s="154"/>
      <c r="L132" s="150"/>
      <c r="M132" s="155"/>
      <c r="T132" s="156"/>
      <c r="AT132" s="152" t="s">
        <v>189</v>
      </c>
      <c r="AU132" s="152" t="s">
        <v>88</v>
      </c>
      <c r="AV132" s="12" t="s">
        <v>86</v>
      </c>
      <c r="AW132" s="12" t="s">
        <v>41</v>
      </c>
      <c r="AX132" s="12" t="s">
        <v>79</v>
      </c>
      <c r="AY132" s="152" t="s">
        <v>178</v>
      </c>
    </row>
    <row r="133" spans="2:65" s="13" customFormat="1" ht="10.199999999999999">
      <c r="B133" s="157"/>
      <c r="D133" s="151" t="s">
        <v>189</v>
      </c>
      <c r="E133" s="158" t="s">
        <v>32</v>
      </c>
      <c r="F133" s="159" t="s">
        <v>5331</v>
      </c>
      <c r="H133" s="160">
        <v>30.8</v>
      </c>
      <c r="I133" s="161"/>
      <c r="L133" s="157"/>
      <c r="M133" s="162"/>
      <c r="T133" s="163"/>
      <c r="AT133" s="158" t="s">
        <v>189</v>
      </c>
      <c r="AU133" s="158" t="s">
        <v>88</v>
      </c>
      <c r="AV133" s="13" t="s">
        <v>88</v>
      </c>
      <c r="AW133" s="13" t="s">
        <v>41</v>
      </c>
      <c r="AX133" s="13" t="s">
        <v>79</v>
      </c>
      <c r="AY133" s="158" t="s">
        <v>178</v>
      </c>
    </row>
    <row r="134" spans="2:65" s="14" customFormat="1" ht="10.199999999999999">
      <c r="B134" s="164"/>
      <c r="D134" s="151" t="s">
        <v>189</v>
      </c>
      <c r="E134" s="165" t="s">
        <v>32</v>
      </c>
      <c r="F134" s="166" t="s">
        <v>192</v>
      </c>
      <c r="H134" s="167">
        <v>30.8</v>
      </c>
      <c r="I134" s="168"/>
      <c r="L134" s="164"/>
      <c r="M134" s="169"/>
      <c r="T134" s="170"/>
      <c r="AT134" s="165" t="s">
        <v>189</v>
      </c>
      <c r="AU134" s="165" t="s">
        <v>88</v>
      </c>
      <c r="AV134" s="14" t="s">
        <v>185</v>
      </c>
      <c r="AW134" s="14" t="s">
        <v>41</v>
      </c>
      <c r="AX134" s="14" t="s">
        <v>86</v>
      </c>
      <c r="AY134" s="165" t="s">
        <v>178</v>
      </c>
    </row>
    <row r="135" spans="2:65" s="1" customFormat="1" ht="55.5" customHeight="1">
      <c r="B135" s="34"/>
      <c r="C135" s="133" t="s">
        <v>225</v>
      </c>
      <c r="D135" s="133" t="s">
        <v>180</v>
      </c>
      <c r="E135" s="134" t="s">
        <v>4400</v>
      </c>
      <c r="F135" s="135" t="s">
        <v>4401</v>
      </c>
      <c r="G135" s="136" t="s">
        <v>234</v>
      </c>
      <c r="H135" s="137">
        <v>77.98</v>
      </c>
      <c r="I135" s="138"/>
      <c r="J135" s="139">
        <f>ROUND(I135*H135,2)</f>
        <v>0</v>
      </c>
      <c r="K135" s="135" t="s">
        <v>184</v>
      </c>
      <c r="L135" s="34"/>
      <c r="M135" s="140" t="s">
        <v>32</v>
      </c>
      <c r="N135" s="141" t="s">
        <v>50</v>
      </c>
      <c r="P135" s="142">
        <f>O135*H135</f>
        <v>0</v>
      </c>
      <c r="Q135" s="142">
        <v>0</v>
      </c>
      <c r="R135" s="142">
        <f>Q135*H135</f>
        <v>0</v>
      </c>
      <c r="S135" s="142">
        <v>9.8000000000000004E-2</v>
      </c>
      <c r="T135" s="143">
        <f>S135*H135</f>
        <v>7.6420400000000006</v>
      </c>
      <c r="AR135" s="144" t="s">
        <v>185</v>
      </c>
      <c r="AT135" s="144" t="s">
        <v>180</v>
      </c>
      <c r="AU135" s="144" t="s">
        <v>88</v>
      </c>
      <c r="AY135" s="18" t="s">
        <v>178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86</v>
      </c>
      <c r="BK135" s="145">
        <f>ROUND(I135*H135,2)</f>
        <v>0</v>
      </c>
      <c r="BL135" s="18" t="s">
        <v>185</v>
      </c>
      <c r="BM135" s="144" t="s">
        <v>5332</v>
      </c>
    </row>
    <row r="136" spans="2:65" s="1" customFormat="1" ht="10.199999999999999">
      <c r="B136" s="34"/>
      <c r="D136" s="146" t="s">
        <v>187</v>
      </c>
      <c r="F136" s="147" t="s">
        <v>4403</v>
      </c>
      <c r="I136" s="148"/>
      <c r="L136" s="34"/>
      <c r="M136" s="149"/>
      <c r="T136" s="55"/>
      <c r="AT136" s="18" t="s">
        <v>187</v>
      </c>
      <c r="AU136" s="18" t="s">
        <v>88</v>
      </c>
    </row>
    <row r="137" spans="2:65" s="12" customFormat="1" ht="10.199999999999999">
      <c r="B137" s="150"/>
      <c r="D137" s="151" t="s">
        <v>189</v>
      </c>
      <c r="E137" s="152" t="s">
        <v>32</v>
      </c>
      <c r="F137" s="153" t="s">
        <v>5319</v>
      </c>
      <c r="H137" s="152" t="s">
        <v>32</v>
      </c>
      <c r="I137" s="154"/>
      <c r="L137" s="150"/>
      <c r="M137" s="155"/>
      <c r="T137" s="156"/>
      <c r="AT137" s="152" t="s">
        <v>189</v>
      </c>
      <c r="AU137" s="152" t="s">
        <v>88</v>
      </c>
      <c r="AV137" s="12" t="s">
        <v>86</v>
      </c>
      <c r="AW137" s="12" t="s">
        <v>41</v>
      </c>
      <c r="AX137" s="12" t="s">
        <v>79</v>
      </c>
      <c r="AY137" s="152" t="s">
        <v>178</v>
      </c>
    </row>
    <row r="138" spans="2:65" s="12" customFormat="1" ht="10.199999999999999">
      <c r="B138" s="150"/>
      <c r="D138" s="151" t="s">
        <v>189</v>
      </c>
      <c r="E138" s="152" t="s">
        <v>32</v>
      </c>
      <c r="F138" s="153" t="s">
        <v>3043</v>
      </c>
      <c r="H138" s="152" t="s">
        <v>32</v>
      </c>
      <c r="I138" s="154"/>
      <c r="L138" s="150"/>
      <c r="M138" s="155"/>
      <c r="T138" s="156"/>
      <c r="AT138" s="152" t="s">
        <v>189</v>
      </c>
      <c r="AU138" s="152" t="s">
        <v>88</v>
      </c>
      <c r="AV138" s="12" t="s">
        <v>86</v>
      </c>
      <c r="AW138" s="12" t="s">
        <v>41</v>
      </c>
      <c r="AX138" s="12" t="s">
        <v>79</v>
      </c>
      <c r="AY138" s="152" t="s">
        <v>178</v>
      </c>
    </row>
    <row r="139" spans="2:65" s="13" customFormat="1" ht="20.399999999999999">
      <c r="B139" s="157"/>
      <c r="D139" s="151" t="s">
        <v>189</v>
      </c>
      <c r="E139" s="158" t="s">
        <v>32</v>
      </c>
      <c r="F139" s="159" t="s">
        <v>5333</v>
      </c>
      <c r="H139" s="160">
        <v>77.98</v>
      </c>
      <c r="I139" s="161"/>
      <c r="L139" s="157"/>
      <c r="M139" s="162"/>
      <c r="T139" s="163"/>
      <c r="AT139" s="158" t="s">
        <v>189</v>
      </c>
      <c r="AU139" s="158" t="s">
        <v>88</v>
      </c>
      <c r="AV139" s="13" t="s">
        <v>88</v>
      </c>
      <c r="AW139" s="13" t="s">
        <v>41</v>
      </c>
      <c r="AX139" s="13" t="s">
        <v>79</v>
      </c>
      <c r="AY139" s="158" t="s">
        <v>178</v>
      </c>
    </row>
    <row r="140" spans="2:65" s="14" customFormat="1" ht="10.199999999999999">
      <c r="B140" s="164"/>
      <c r="D140" s="151" t="s">
        <v>189</v>
      </c>
      <c r="E140" s="165" t="s">
        <v>32</v>
      </c>
      <c r="F140" s="166" t="s">
        <v>192</v>
      </c>
      <c r="H140" s="167">
        <v>77.98</v>
      </c>
      <c r="I140" s="168"/>
      <c r="L140" s="164"/>
      <c r="M140" s="169"/>
      <c r="T140" s="170"/>
      <c r="AT140" s="165" t="s">
        <v>189</v>
      </c>
      <c r="AU140" s="165" t="s">
        <v>88</v>
      </c>
      <c r="AV140" s="14" t="s">
        <v>185</v>
      </c>
      <c r="AW140" s="14" t="s">
        <v>41</v>
      </c>
      <c r="AX140" s="14" t="s">
        <v>86</v>
      </c>
      <c r="AY140" s="165" t="s">
        <v>178</v>
      </c>
    </row>
    <row r="141" spans="2:65" s="1" customFormat="1" ht="55.5" customHeight="1">
      <c r="B141" s="34"/>
      <c r="C141" s="133" t="s">
        <v>231</v>
      </c>
      <c r="D141" s="133" t="s">
        <v>180</v>
      </c>
      <c r="E141" s="134" t="s">
        <v>1277</v>
      </c>
      <c r="F141" s="135" t="s">
        <v>1278</v>
      </c>
      <c r="G141" s="136" t="s">
        <v>234</v>
      </c>
      <c r="H141" s="137">
        <v>77.98</v>
      </c>
      <c r="I141" s="138"/>
      <c r="J141" s="139">
        <f>ROUND(I141*H141,2)</f>
        <v>0</v>
      </c>
      <c r="K141" s="135" t="s">
        <v>184</v>
      </c>
      <c r="L141" s="34"/>
      <c r="M141" s="140" t="s">
        <v>32</v>
      </c>
      <c r="N141" s="141" t="s">
        <v>50</v>
      </c>
      <c r="P141" s="142">
        <f>O141*H141</f>
        <v>0</v>
      </c>
      <c r="Q141" s="142">
        <v>0</v>
      </c>
      <c r="R141" s="142">
        <f>Q141*H141</f>
        <v>0</v>
      </c>
      <c r="S141" s="142">
        <v>0.22</v>
      </c>
      <c r="T141" s="143">
        <f>S141*H141</f>
        <v>17.1556</v>
      </c>
      <c r="AR141" s="144" t="s">
        <v>185</v>
      </c>
      <c r="AT141" s="144" t="s">
        <v>180</v>
      </c>
      <c r="AU141" s="144" t="s">
        <v>88</v>
      </c>
      <c r="AY141" s="18" t="s">
        <v>178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86</v>
      </c>
      <c r="BK141" s="145">
        <f>ROUND(I141*H141,2)</f>
        <v>0</v>
      </c>
      <c r="BL141" s="18" t="s">
        <v>185</v>
      </c>
      <c r="BM141" s="144" t="s">
        <v>5334</v>
      </c>
    </row>
    <row r="142" spans="2:65" s="1" customFormat="1" ht="10.199999999999999">
      <c r="B142" s="34"/>
      <c r="D142" s="146" t="s">
        <v>187</v>
      </c>
      <c r="F142" s="147" t="s">
        <v>1280</v>
      </c>
      <c r="I142" s="148"/>
      <c r="L142" s="34"/>
      <c r="M142" s="149"/>
      <c r="T142" s="55"/>
      <c r="AT142" s="18" t="s">
        <v>187</v>
      </c>
      <c r="AU142" s="18" t="s">
        <v>88</v>
      </c>
    </row>
    <row r="143" spans="2:65" s="12" customFormat="1" ht="10.199999999999999">
      <c r="B143" s="150"/>
      <c r="D143" s="151" t="s">
        <v>189</v>
      </c>
      <c r="E143" s="152" t="s">
        <v>32</v>
      </c>
      <c r="F143" s="153" t="s">
        <v>5319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2" customFormat="1" ht="10.199999999999999">
      <c r="B144" s="150"/>
      <c r="D144" s="151" t="s">
        <v>189</v>
      </c>
      <c r="E144" s="152" t="s">
        <v>32</v>
      </c>
      <c r="F144" s="153" t="s">
        <v>3043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3" customFormat="1" ht="20.399999999999999">
      <c r="B145" s="157"/>
      <c r="D145" s="151" t="s">
        <v>189</v>
      </c>
      <c r="E145" s="158" t="s">
        <v>32</v>
      </c>
      <c r="F145" s="159" t="s">
        <v>5335</v>
      </c>
      <c r="H145" s="160">
        <v>77.98</v>
      </c>
      <c r="I145" s="161"/>
      <c r="L145" s="157"/>
      <c r="M145" s="162"/>
      <c r="T145" s="163"/>
      <c r="AT145" s="158" t="s">
        <v>189</v>
      </c>
      <c r="AU145" s="158" t="s">
        <v>88</v>
      </c>
      <c r="AV145" s="13" t="s">
        <v>88</v>
      </c>
      <c r="AW145" s="13" t="s">
        <v>41</v>
      </c>
      <c r="AX145" s="13" t="s">
        <v>79</v>
      </c>
      <c r="AY145" s="158" t="s">
        <v>178</v>
      </c>
    </row>
    <row r="146" spans="2:65" s="14" customFormat="1" ht="10.199999999999999">
      <c r="B146" s="164"/>
      <c r="D146" s="151" t="s">
        <v>189</v>
      </c>
      <c r="E146" s="165" t="s">
        <v>32</v>
      </c>
      <c r="F146" s="166" t="s">
        <v>192</v>
      </c>
      <c r="H146" s="167">
        <v>77.98</v>
      </c>
      <c r="I146" s="168"/>
      <c r="L146" s="164"/>
      <c r="M146" s="169"/>
      <c r="T146" s="170"/>
      <c r="AT146" s="165" t="s">
        <v>189</v>
      </c>
      <c r="AU146" s="165" t="s">
        <v>88</v>
      </c>
      <c r="AV146" s="14" t="s">
        <v>185</v>
      </c>
      <c r="AW146" s="14" t="s">
        <v>41</v>
      </c>
      <c r="AX146" s="14" t="s">
        <v>86</v>
      </c>
      <c r="AY146" s="165" t="s">
        <v>178</v>
      </c>
    </row>
    <row r="147" spans="2:65" s="1" customFormat="1" ht="44.25" customHeight="1">
      <c r="B147" s="34"/>
      <c r="C147" s="133" t="s">
        <v>241</v>
      </c>
      <c r="D147" s="133" t="s">
        <v>180</v>
      </c>
      <c r="E147" s="134" t="s">
        <v>533</v>
      </c>
      <c r="F147" s="135" t="s">
        <v>534</v>
      </c>
      <c r="G147" s="136" t="s">
        <v>234</v>
      </c>
      <c r="H147" s="137">
        <v>232.75</v>
      </c>
      <c r="I147" s="138"/>
      <c r="J147" s="139">
        <f>ROUND(I147*H147,2)</f>
        <v>0</v>
      </c>
      <c r="K147" s="135" t="s">
        <v>184</v>
      </c>
      <c r="L147" s="34"/>
      <c r="M147" s="140" t="s">
        <v>32</v>
      </c>
      <c r="N147" s="141" t="s">
        <v>50</v>
      </c>
      <c r="P147" s="142">
        <f>O147*H147</f>
        <v>0</v>
      </c>
      <c r="Q147" s="142">
        <v>3.0000000000000001E-5</v>
      </c>
      <c r="R147" s="142">
        <f>Q147*H147</f>
        <v>6.9825E-3</v>
      </c>
      <c r="S147" s="142">
        <v>9.1999999999999998E-2</v>
      </c>
      <c r="T147" s="143">
        <f>S147*H147</f>
        <v>21.413</v>
      </c>
      <c r="AR147" s="144" t="s">
        <v>185</v>
      </c>
      <c r="AT147" s="144" t="s">
        <v>180</v>
      </c>
      <c r="AU147" s="144" t="s">
        <v>88</v>
      </c>
      <c r="AY147" s="18" t="s">
        <v>178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86</v>
      </c>
      <c r="BK147" s="145">
        <f>ROUND(I147*H147,2)</f>
        <v>0</v>
      </c>
      <c r="BL147" s="18" t="s">
        <v>185</v>
      </c>
      <c r="BM147" s="144" t="s">
        <v>5336</v>
      </c>
    </row>
    <row r="148" spans="2:65" s="1" customFormat="1" ht="10.199999999999999">
      <c r="B148" s="34"/>
      <c r="D148" s="146" t="s">
        <v>187</v>
      </c>
      <c r="F148" s="147" t="s">
        <v>536</v>
      </c>
      <c r="I148" s="148"/>
      <c r="L148" s="34"/>
      <c r="M148" s="149"/>
      <c r="T148" s="55"/>
      <c r="AT148" s="18" t="s">
        <v>187</v>
      </c>
      <c r="AU148" s="18" t="s">
        <v>88</v>
      </c>
    </row>
    <row r="149" spans="2:65" s="12" customFormat="1" ht="10.199999999999999">
      <c r="B149" s="150"/>
      <c r="D149" s="151" t="s">
        <v>189</v>
      </c>
      <c r="E149" s="152" t="s">
        <v>32</v>
      </c>
      <c r="F149" s="153" t="s">
        <v>5319</v>
      </c>
      <c r="H149" s="152" t="s">
        <v>32</v>
      </c>
      <c r="I149" s="154"/>
      <c r="L149" s="150"/>
      <c r="M149" s="155"/>
      <c r="T149" s="156"/>
      <c r="AT149" s="152" t="s">
        <v>189</v>
      </c>
      <c r="AU149" s="152" t="s">
        <v>88</v>
      </c>
      <c r="AV149" s="12" t="s">
        <v>86</v>
      </c>
      <c r="AW149" s="12" t="s">
        <v>41</v>
      </c>
      <c r="AX149" s="12" t="s">
        <v>79</v>
      </c>
      <c r="AY149" s="152" t="s">
        <v>178</v>
      </c>
    </row>
    <row r="150" spans="2:65" s="12" customFormat="1" ht="10.199999999999999">
      <c r="B150" s="150"/>
      <c r="D150" s="151" t="s">
        <v>189</v>
      </c>
      <c r="E150" s="152" t="s">
        <v>32</v>
      </c>
      <c r="F150" s="153" t="s">
        <v>3043</v>
      </c>
      <c r="H150" s="152" t="s">
        <v>32</v>
      </c>
      <c r="I150" s="154"/>
      <c r="L150" s="150"/>
      <c r="M150" s="155"/>
      <c r="T150" s="156"/>
      <c r="AT150" s="152" t="s">
        <v>189</v>
      </c>
      <c r="AU150" s="152" t="s">
        <v>88</v>
      </c>
      <c r="AV150" s="12" t="s">
        <v>86</v>
      </c>
      <c r="AW150" s="12" t="s">
        <v>41</v>
      </c>
      <c r="AX150" s="12" t="s">
        <v>79</v>
      </c>
      <c r="AY150" s="152" t="s">
        <v>178</v>
      </c>
    </row>
    <row r="151" spans="2:65" s="13" customFormat="1" ht="20.399999999999999">
      <c r="B151" s="157"/>
      <c r="D151" s="151" t="s">
        <v>189</v>
      </c>
      <c r="E151" s="158" t="s">
        <v>32</v>
      </c>
      <c r="F151" s="159" t="s">
        <v>5337</v>
      </c>
      <c r="H151" s="160">
        <v>232.75</v>
      </c>
      <c r="I151" s="161"/>
      <c r="L151" s="157"/>
      <c r="M151" s="162"/>
      <c r="T151" s="163"/>
      <c r="AT151" s="158" t="s">
        <v>189</v>
      </c>
      <c r="AU151" s="158" t="s">
        <v>88</v>
      </c>
      <c r="AV151" s="13" t="s">
        <v>88</v>
      </c>
      <c r="AW151" s="13" t="s">
        <v>41</v>
      </c>
      <c r="AX151" s="13" t="s">
        <v>79</v>
      </c>
      <c r="AY151" s="158" t="s">
        <v>178</v>
      </c>
    </row>
    <row r="152" spans="2:65" s="14" customFormat="1" ht="10.199999999999999">
      <c r="B152" s="164"/>
      <c r="D152" s="151" t="s">
        <v>189</v>
      </c>
      <c r="E152" s="165" t="s">
        <v>32</v>
      </c>
      <c r="F152" s="166" t="s">
        <v>192</v>
      </c>
      <c r="H152" s="167">
        <v>232.75</v>
      </c>
      <c r="I152" s="168"/>
      <c r="L152" s="164"/>
      <c r="M152" s="169"/>
      <c r="T152" s="170"/>
      <c r="AT152" s="165" t="s">
        <v>189</v>
      </c>
      <c r="AU152" s="165" t="s">
        <v>88</v>
      </c>
      <c r="AV152" s="14" t="s">
        <v>185</v>
      </c>
      <c r="AW152" s="14" t="s">
        <v>41</v>
      </c>
      <c r="AX152" s="14" t="s">
        <v>86</v>
      </c>
      <c r="AY152" s="165" t="s">
        <v>178</v>
      </c>
    </row>
    <row r="153" spans="2:65" s="1" customFormat="1" ht="90" customHeight="1">
      <c r="B153" s="34"/>
      <c r="C153" s="133" t="s">
        <v>247</v>
      </c>
      <c r="D153" s="133" t="s">
        <v>180</v>
      </c>
      <c r="E153" s="134" t="s">
        <v>1996</v>
      </c>
      <c r="F153" s="135" t="s">
        <v>1997</v>
      </c>
      <c r="G153" s="136" t="s">
        <v>202</v>
      </c>
      <c r="H153" s="137">
        <v>2.2000000000000002</v>
      </c>
      <c r="I153" s="138"/>
      <c r="J153" s="139">
        <f>ROUND(I153*H153,2)</f>
        <v>0</v>
      </c>
      <c r="K153" s="135" t="s">
        <v>184</v>
      </c>
      <c r="L153" s="34"/>
      <c r="M153" s="140" t="s">
        <v>32</v>
      </c>
      <c r="N153" s="141" t="s">
        <v>50</v>
      </c>
      <c r="P153" s="142">
        <f>O153*H153</f>
        <v>0</v>
      </c>
      <c r="Q153" s="142">
        <v>8.6800000000000002E-3</v>
      </c>
      <c r="R153" s="142">
        <f>Q153*H153</f>
        <v>1.9096000000000002E-2</v>
      </c>
      <c r="S153" s="142">
        <v>0</v>
      </c>
      <c r="T153" s="143">
        <f>S153*H153</f>
        <v>0</v>
      </c>
      <c r="AR153" s="144" t="s">
        <v>185</v>
      </c>
      <c r="AT153" s="144" t="s">
        <v>180</v>
      </c>
      <c r="AU153" s="144" t="s">
        <v>88</v>
      </c>
      <c r="AY153" s="18" t="s">
        <v>178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86</v>
      </c>
      <c r="BK153" s="145">
        <f>ROUND(I153*H153,2)</f>
        <v>0</v>
      </c>
      <c r="BL153" s="18" t="s">
        <v>185</v>
      </c>
      <c r="BM153" s="144" t="s">
        <v>5338</v>
      </c>
    </row>
    <row r="154" spans="2:65" s="1" customFormat="1" ht="10.199999999999999">
      <c r="B154" s="34"/>
      <c r="D154" s="146" t="s">
        <v>187</v>
      </c>
      <c r="F154" s="147" t="s">
        <v>1999</v>
      </c>
      <c r="I154" s="148"/>
      <c r="L154" s="34"/>
      <c r="M154" s="149"/>
      <c r="T154" s="55"/>
      <c r="AT154" s="18" t="s">
        <v>187</v>
      </c>
      <c r="AU154" s="18" t="s">
        <v>88</v>
      </c>
    </row>
    <row r="155" spans="2:65" s="12" customFormat="1" ht="10.199999999999999">
      <c r="B155" s="150"/>
      <c r="D155" s="151" t="s">
        <v>189</v>
      </c>
      <c r="E155" s="152" t="s">
        <v>32</v>
      </c>
      <c r="F155" s="153" t="s">
        <v>5319</v>
      </c>
      <c r="H155" s="152" t="s">
        <v>32</v>
      </c>
      <c r="I155" s="154"/>
      <c r="L155" s="150"/>
      <c r="M155" s="155"/>
      <c r="T155" s="156"/>
      <c r="AT155" s="152" t="s">
        <v>189</v>
      </c>
      <c r="AU155" s="152" t="s">
        <v>88</v>
      </c>
      <c r="AV155" s="12" t="s">
        <v>86</v>
      </c>
      <c r="AW155" s="12" t="s">
        <v>41</v>
      </c>
      <c r="AX155" s="12" t="s">
        <v>79</v>
      </c>
      <c r="AY155" s="152" t="s">
        <v>178</v>
      </c>
    </row>
    <row r="156" spans="2:65" s="12" customFormat="1" ht="10.199999999999999">
      <c r="B156" s="150"/>
      <c r="D156" s="151" t="s">
        <v>189</v>
      </c>
      <c r="E156" s="152" t="s">
        <v>32</v>
      </c>
      <c r="F156" s="153" t="s">
        <v>206</v>
      </c>
      <c r="H156" s="152" t="s">
        <v>32</v>
      </c>
      <c r="I156" s="154"/>
      <c r="L156" s="150"/>
      <c r="M156" s="155"/>
      <c r="T156" s="156"/>
      <c r="AT156" s="152" t="s">
        <v>189</v>
      </c>
      <c r="AU156" s="152" t="s">
        <v>88</v>
      </c>
      <c r="AV156" s="12" t="s">
        <v>86</v>
      </c>
      <c r="AW156" s="12" t="s">
        <v>41</v>
      </c>
      <c r="AX156" s="12" t="s">
        <v>79</v>
      </c>
      <c r="AY156" s="152" t="s">
        <v>178</v>
      </c>
    </row>
    <row r="157" spans="2:65" s="13" customFormat="1" ht="10.199999999999999">
      <c r="B157" s="157"/>
      <c r="D157" s="151" t="s">
        <v>189</v>
      </c>
      <c r="E157" s="158" t="s">
        <v>32</v>
      </c>
      <c r="F157" s="159" t="s">
        <v>5339</v>
      </c>
      <c r="H157" s="160">
        <v>2.2000000000000002</v>
      </c>
      <c r="I157" s="161"/>
      <c r="L157" s="157"/>
      <c r="M157" s="162"/>
      <c r="T157" s="163"/>
      <c r="AT157" s="158" t="s">
        <v>189</v>
      </c>
      <c r="AU157" s="158" t="s">
        <v>88</v>
      </c>
      <c r="AV157" s="13" t="s">
        <v>88</v>
      </c>
      <c r="AW157" s="13" t="s">
        <v>41</v>
      </c>
      <c r="AX157" s="13" t="s">
        <v>79</v>
      </c>
      <c r="AY157" s="158" t="s">
        <v>178</v>
      </c>
    </row>
    <row r="158" spans="2:65" s="14" customFormat="1" ht="10.199999999999999">
      <c r="B158" s="164"/>
      <c r="D158" s="151" t="s">
        <v>189</v>
      </c>
      <c r="E158" s="165" t="s">
        <v>32</v>
      </c>
      <c r="F158" s="166" t="s">
        <v>192</v>
      </c>
      <c r="H158" s="167">
        <v>2.2000000000000002</v>
      </c>
      <c r="I158" s="168"/>
      <c r="L158" s="164"/>
      <c r="M158" s="169"/>
      <c r="T158" s="170"/>
      <c r="AT158" s="165" t="s">
        <v>189</v>
      </c>
      <c r="AU158" s="165" t="s">
        <v>88</v>
      </c>
      <c r="AV158" s="14" t="s">
        <v>185</v>
      </c>
      <c r="AW158" s="14" t="s">
        <v>41</v>
      </c>
      <c r="AX158" s="14" t="s">
        <v>86</v>
      </c>
      <c r="AY158" s="165" t="s">
        <v>178</v>
      </c>
    </row>
    <row r="159" spans="2:65" s="1" customFormat="1" ht="90" customHeight="1">
      <c r="B159" s="34"/>
      <c r="C159" s="133" t="s">
        <v>255</v>
      </c>
      <c r="D159" s="133" t="s">
        <v>180</v>
      </c>
      <c r="E159" s="134" t="s">
        <v>200</v>
      </c>
      <c r="F159" s="135" t="s">
        <v>201</v>
      </c>
      <c r="G159" s="136" t="s">
        <v>202</v>
      </c>
      <c r="H159" s="137">
        <v>37.700000000000003</v>
      </c>
      <c r="I159" s="138"/>
      <c r="J159" s="139">
        <f>ROUND(I159*H159,2)</f>
        <v>0</v>
      </c>
      <c r="K159" s="135" t="s">
        <v>184</v>
      </c>
      <c r="L159" s="34"/>
      <c r="M159" s="140" t="s">
        <v>32</v>
      </c>
      <c r="N159" s="141" t="s">
        <v>50</v>
      </c>
      <c r="P159" s="142">
        <f>O159*H159</f>
        <v>0</v>
      </c>
      <c r="Q159" s="142">
        <v>3.6900000000000002E-2</v>
      </c>
      <c r="R159" s="142">
        <f>Q159*H159</f>
        <v>1.3911300000000002</v>
      </c>
      <c r="S159" s="142">
        <v>0</v>
      </c>
      <c r="T159" s="143">
        <f>S159*H159</f>
        <v>0</v>
      </c>
      <c r="AR159" s="144" t="s">
        <v>185</v>
      </c>
      <c r="AT159" s="144" t="s">
        <v>180</v>
      </c>
      <c r="AU159" s="144" t="s">
        <v>88</v>
      </c>
      <c r="AY159" s="18" t="s">
        <v>178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86</v>
      </c>
      <c r="BK159" s="145">
        <f>ROUND(I159*H159,2)</f>
        <v>0</v>
      </c>
      <c r="BL159" s="18" t="s">
        <v>185</v>
      </c>
      <c r="BM159" s="144" t="s">
        <v>5340</v>
      </c>
    </row>
    <row r="160" spans="2:65" s="1" customFormat="1" ht="10.199999999999999">
      <c r="B160" s="34"/>
      <c r="D160" s="146" t="s">
        <v>187</v>
      </c>
      <c r="F160" s="147" t="s">
        <v>204</v>
      </c>
      <c r="I160" s="148"/>
      <c r="L160" s="34"/>
      <c r="M160" s="149"/>
      <c r="T160" s="55"/>
      <c r="AT160" s="18" t="s">
        <v>187</v>
      </c>
      <c r="AU160" s="18" t="s">
        <v>88</v>
      </c>
    </row>
    <row r="161" spans="2:65" s="12" customFormat="1" ht="10.199999999999999">
      <c r="B161" s="150"/>
      <c r="D161" s="151" t="s">
        <v>189</v>
      </c>
      <c r="E161" s="152" t="s">
        <v>32</v>
      </c>
      <c r="F161" s="153" t="s">
        <v>5319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65" s="12" customFormat="1" ht="10.199999999999999">
      <c r="B162" s="150"/>
      <c r="D162" s="151" t="s">
        <v>189</v>
      </c>
      <c r="E162" s="152" t="s">
        <v>32</v>
      </c>
      <c r="F162" s="153" t="s">
        <v>206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65" s="13" customFormat="1" ht="10.199999999999999">
      <c r="B163" s="157"/>
      <c r="D163" s="151" t="s">
        <v>189</v>
      </c>
      <c r="E163" s="158" t="s">
        <v>32</v>
      </c>
      <c r="F163" s="159" t="s">
        <v>5341</v>
      </c>
      <c r="H163" s="160">
        <v>1.1000000000000001</v>
      </c>
      <c r="I163" s="161"/>
      <c r="L163" s="157"/>
      <c r="M163" s="162"/>
      <c r="T163" s="163"/>
      <c r="AT163" s="158" t="s">
        <v>189</v>
      </c>
      <c r="AU163" s="158" t="s">
        <v>88</v>
      </c>
      <c r="AV163" s="13" t="s">
        <v>88</v>
      </c>
      <c r="AW163" s="13" t="s">
        <v>41</v>
      </c>
      <c r="AX163" s="13" t="s">
        <v>79</v>
      </c>
      <c r="AY163" s="158" t="s">
        <v>178</v>
      </c>
    </row>
    <row r="164" spans="2:65" s="13" customFormat="1" ht="10.199999999999999">
      <c r="B164" s="157"/>
      <c r="D164" s="151" t="s">
        <v>189</v>
      </c>
      <c r="E164" s="158" t="s">
        <v>32</v>
      </c>
      <c r="F164" s="159" t="s">
        <v>5342</v>
      </c>
      <c r="H164" s="160">
        <v>2.2000000000000002</v>
      </c>
      <c r="I164" s="161"/>
      <c r="L164" s="157"/>
      <c r="M164" s="162"/>
      <c r="T164" s="163"/>
      <c r="AT164" s="158" t="s">
        <v>189</v>
      </c>
      <c r="AU164" s="158" t="s">
        <v>88</v>
      </c>
      <c r="AV164" s="13" t="s">
        <v>88</v>
      </c>
      <c r="AW164" s="13" t="s">
        <v>41</v>
      </c>
      <c r="AX164" s="13" t="s">
        <v>79</v>
      </c>
      <c r="AY164" s="158" t="s">
        <v>178</v>
      </c>
    </row>
    <row r="165" spans="2:65" s="12" customFormat="1" ht="10.199999999999999">
      <c r="B165" s="150"/>
      <c r="D165" s="151" t="s">
        <v>189</v>
      </c>
      <c r="E165" s="152" t="s">
        <v>32</v>
      </c>
      <c r="F165" s="153" t="s">
        <v>4794</v>
      </c>
      <c r="H165" s="152" t="s">
        <v>32</v>
      </c>
      <c r="I165" s="154"/>
      <c r="L165" s="150"/>
      <c r="M165" s="155"/>
      <c r="T165" s="156"/>
      <c r="AT165" s="152" t="s">
        <v>189</v>
      </c>
      <c r="AU165" s="152" t="s">
        <v>88</v>
      </c>
      <c r="AV165" s="12" t="s">
        <v>86</v>
      </c>
      <c r="AW165" s="12" t="s">
        <v>41</v>
      </c>
      <c r="AX165" s="12" t="s">
        <v>79</v>
      </c>
      <c r="AY165" s="152" t="s">
        <v>178</v>
      </c>
    </row>
    <row r="166" spans="2:65" s="13" customFormat="1" ht="10.199999999999999">
      <c r="B166" s="157"/>
      <c r="D166" s="151" t="s">
        <v>189</v>
      </c>
      <c r="E166" s="158" t="s">
        <v>32</v>
      </c>
      <c r="F166" s="159" t="s">
        <v>5343</v>
      </c>
      <c r="H166" s="160">
        <v>34.4</v>
      </c>
      <c r="I166" s="161"/>
      <c r="L166" s="157"/>
      <c r="M166" s="162"/>
      <c r="T166" s="163"/>
      <c r="AT166" s="158" t="s">
        <v>189</v>
      </c>
      <c r="AU166" s="158" t="s">
        <v>88</v>
      </c>
      <c r="AV166" s="13" t="s">
        <v>88</v>
      </c>
      <c r="AW166" s="13" t="s">
        <v>41</v>
      </c>
      <c r="AX166" s="13" t="s">
        <v>79</v>
      </c>
      <c r="AY166" s="158" t="s">
        <v>178</v>
      </c>
    </row>
    <row r="167" spans="2:65" s="14" customFormat="1" ht="10.199999999999999">
      <c r="B167" s="164"/>
      <c r="D167" s="151" t="s">
        <v>189</v>
      </c>
      <c r="E167" s="165" t="s">
        <v>32</v>
      </c>
      <c r="F167" s="166" t="s">
        <v>192</v>
      </c>
      <c r="H167" s="167">
        <v>37.700000000000003</v>
      </c>
      <c r="I167" s="168"/>
      <c r="L167" s="164"/>
      <c r="M167" s="169"/>
      <c r="T167" s="170"/>
      <c r="AT167" s="165" t="s">
        <v>189</v>
      </c>
      <c r="AU167" s="165" t="s">
        <v>88</v>
      </c>
      <c r="AV167" s="14" t="s">
        <v>185</v>
      </c>
      <c r="AW167" s="14" t="s">
        <v>41</v>
      </c>
      <c r="AX167" s="14" t="s">
        <v>86</v>
      </c>
      <c r="AY167" s="165" t="s">
        <v>178</v>
      </c>
    </row>
    <row r="168" spans="2:65" s="1" customFormat="1" ht="101.25" customHeight="1">
      <c r="B168" s="34"/>
      <c r="C168" s="133" t="s">
        <v>261</v>
      </c>
      <c r="D168" s="133" t="s">
        <v>180</v>
      </c>
      <c r="E168" s="134" t="s">
        <v>2805</v>
      </c>
      <c r="F168" s="135" t="s">
        <v>2806</v>
      </c>
      <c r="G168" s="136" t="s">
        <v>202</v>
      </c>
      <c r="H168" s="137">
        <v>2.2000000000000002</v>
      </c>
      <c r="I168" s="138"/>
      <c r="J168" s="139">
        <f>ROUND(I168*H168,2)</f>
        <v>0</v>
      </c>
      <c r="K168" s="135" t="s">
        <v>184</v>
      </c>
      <c r="L168" s="34"/>
      <c r="M168" s="140" t="s">
        <v>32</v>
      </c>
      <c r="N168" s="141" t="s">
        <v>50</v>
      </c>
      <c r="P168" s="142">
        <f>O168*H168</f>
        <v>0</v>
      </c>
      <c r="Q168" s="142">
        <v>1.269E-2</v>
      </c>
      <c r="R168" s="142">
        <f>Q168*H168</f>
        <v>2.7918000000000002E-2</v>
      </c>
      <c r="S168" s="142">
        <v>0</v>
      </c>
      <c r="T168" s="143">
        <f>S168*H168</f>
        <v>0</v>
      </c>
      <c r="AR168" s="144" t="s">
        <v>185</v>
      </c>
      <c r="AT168" s="144" t="s">
        <v>180</v>
      </c>
      <c r="AU168" s="144" t="s">
        <v>88</v>
      </c>
      <c r="AY168" s="18" t="s">
        <v>178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86</v>
      </c>
      <c r="BK168" s="145">
        <f>ROUND(I168*H168,2)</f>
        <v>0</v>
      </c>
      <c r="BL168" s="18" t="s">
        <v>185</v>
      </c>
      <c r="BM168" s="144" t="s">
        <v>5344</v>
      </c>
    </row>
    <row r="169" spans="2:65" s="1" customFormat="1" ht="10.199999999999999">
      <c r="B169" s="34"/>
      <c r="D169" s="146" t="s">
        <v>187</v>
      </c>
      <c r="F169" s="147" t="s">
        <v>2808</v>
      </c>
      <c r="I169" s="148"/>
      <c r="L169" s="34"/>
      <c r="M169" s="149"/>
      <c r="T169" s="55"/>
      <c r="AT169" s="18" t="s">
        <v>187</v>
      </c>
      <c r="AU169" s="18" t="s">
        <v>88</v>
      </c>
    </row>
    <row r="170" spans="2:65" s="12" customFormat="1" ht="10.199999999999999">
      <c r="B170" s="150"/>
      <c r="D170" s="151" t="s">
        <v>189</v>
      </c>
      <c r="E170" s="152" t="s">
        <v>32</v>
      </c>
      <c r="F170" s="153" t="s">
        <v>5319</v>
      </c>
      <c r="H170" s="152" t="s">
        <v>32</v>
      </c>
      <c r="I170" s="154"/>
      <c r="L170" s="150"/>
      <c r="M170" s="155"/>
      <c r="T170" s="156"/>
      <c r="AT170" s="152" t="s">
        <v>189</v>
      </c>
      <c r="AU170" s="152" t="s">
        <v>88</v>
      </c>
      <c r="AV170" s="12" t="s">
        <v>86</v>
      </c>
      <c r="AW170" s="12" t="s">
        <v>41</v>
      </c>
      <c r="AX170" s="12" t="s">
        <v>79</v>
      </c>
      <c r="AY170" s="152" t="s">
        <v>178</v>
      </c>
    </row>
    <row r="171" spans="2:65" s="12" customFormat="1" ht="10.199999999999999">
      <c r="B171" s="150"/>
      <c r="D171" s="151" t="s">
        <v>189</v>
      </c>
      <c r="E171" s="152" t="s">
        <v>32</v>
      </c>
      <c r="F171" s="153" t="s">
        <v>206</v>
      </c>
      <c r="H171" s="152" t="s">
        <v>32</v>
      </c>
      <c r="I171" s="154"/>
      <c r="L171" s="150"/>
      <c r="M171" s="155"/>
      <c r="T171" s="156"/>
      <c r="AT171" s="152" t="s">
        <v>189</v>
      </c>
      <c r="AU171" s="152" t="s">
        <v>88</v>
      </c>
      <c r="AV171" s="12" t="s">
        <v>86</v>
      </c>
      <c r="AW171" s="12" t="s">
        <v>41</v>
      </c>
      <c r="AX171" s="12" t="s">
        <v>79</v>
      </c>
      <c r="AY171" s="152" t="s">
        <v>178</v>
      </c>
    </row>
    <row r="172" spans="2:65" s="13" customFormat="1" ht="10.199999999999999">
      <c r="B172" s="157"/>
      <c r="D172" s="151" t="s">
        <v>189</v>
      </c>
      <c r="E172" s="158" t="s">
        <v>32</v>
      </c>
      <c r="F172" s="159" t="s">
        <v>5345</v>
      </c>
      <c r="H172" s="160">
        <v>2.2000000000000002</v>
      </c>
      <c r="I172" s="161"/>
      <c r="L172" s="157"/>
      <c r="M172" s="162"/>
      <c r="T172" s="163"/>
      <c r="AT172" s="158" t="s">
        <v>189</v>
      </c>
      <c r="AU172" s="158" t="s">
        <v>88</v>
      </c>
      <c r="AV172" s="13" t="s">
        <v>88</v>
      </c>
      <c r="AW172" s="13" t="s">
        <v>41</v>
      </c>
      <c r="AX172" s="13" t="s">
        <v>79</v>
      </c>
      <c r="AY172" s="158" t="s">
        <v>178</v>
      </c>
    </row>
    <row r="173" spans="2:65" s="14" customFormat="1" ht="10.199999999999999">
      <c r="B173" s="164"/>
      <c r="D173" s="151" t="s">
        <v>189</v>
      </c>
      <c r="E173" s="165" t="s">
        <v>32</v>
      </c>
      <c r="F173" s="166" t="s">
        <v>192</v>
      </c>
      <c r="H173" s="167">
        <v>2.2000000000000002</v>
      </c>
      <c r="I173" s="168"/>
      <c r="L173" s="164"/>
      <c r="M173" s="169"/>
      <c r="T173" s="170"/>
      <c r="AT173" s="165" t="s">
        <v>189</v>
      </c>
      <c r="AU173" s="165" t="s">
        <v>88</v>
      </c>
      <c r="AV173" s="14" t="s">
        <v>185</v>
      </c>
      <c r="AW173" s="14" t="s">
        <v>41</v>
      </c>
      <c r="AX173" s="14" t="s">
        <v>86</v>
      </c>
      <c r="AY173" s="165" t="s">
        <v>178</v>
      </c>
    </row>
    <row r="174" spans="2:65" s="1" customFormat="1" ht="90" customHeight="1">
      <c r="B174" s="34"/>
      <c r="C174" s="133" t="s">
        <v>268</v>
      </c>
      <c r="D174" s="133" t="s">
        <v>180</v>
      </c>
      <c r="E174" s="134" t="s">
        <v>211</v>
      </c>
      <c r="F174" s="135" t="s">
        <v>212</v>
      </c>
      <c r="G174" s="136" t="s">
        <v>202</v>
      </c>
      <c r="H174" s="137">
        <v>2.2000000000000002</v>
      </c>
      <c r="I174" s="138"/>
      <c r="J174" s="139">
        <f>ROUND(I174*H174,2)</f>
        <v>0</v>
      </c>
      <c r="K174" s="135" t="s">
        <v>184</v>
      </c>
      <c r="L174" s="34"/>
      <c r="M174" s="140" t="s">
        <v>32</v>
      </c>
      <c r="N174" s="141" t="s">
        <v>50</v>
      </c>
      <c r="P174" s="142">
        <f>O174*H174</f>
        <v>0</v>
      </c>
      <c r="Q174" s="142">
        <v>3.6900000000000002E-2</v>
      </c>
      <c r="R174" s="142">
        <f>Q174*H174</f>
        <v>8.1180000000000016E-2</v>
      </c>
      <c r="S174" s="142">
        <v>0</v>
      </c>
      <c r="T174" s="143">
        <f>S174*H174</f>
        <v>0</v>
      </c>
      <c r="AR174" s="144" t="s">
        <v>185</v>
      </c>
      <c r="AT174" s="144" t="s">
        <v>180</v>
      </c>
      <c r="AU174" s="144" t="s">
        <v>88</v>
      </c>
      <c r="AY174" s="18" t="s">
        <v>178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86</v>
      </c>
      <c r="BK174" s="145">
        <f>ROUND(I174*H174,2)</f>
        <v>0</v>
      </c>
      <c r="BL174" s="18" t="s">
        <v>185</v>
      </c>
      <c r="BM174" s="144" t="s">
        <v>5346</v>
      </c>
    </row>
    <row r="175" spans="2:65" s="1" customFormat="1" ht="10.199999999999999">
      <c r="B175" s="34"/>
      <c r="D175" s="146" t="s">
        <v>187</v>
      </c>
      <c r="F175" s="147" t="s">
        <v>214</v>
      </c>
      <c r="I175" s="148"/>
      <c r="L175" s="34"/>
      <c r="M175" s="149"/>
      <c r="T175" s="55"/>
      <c r="AT175" s="18" t="s">
        <v>187</v>
      </c>
      <c r="AU175" s="18" t="s">
        <v>88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5319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10.199999999999999">
      <c r="B177" s="150"/>
      <c r="D177" s="151" t="s">
        <v>189</v>
      </c>
      <c r="E177" s="152" t="s">
        <v>32</v>
      </c>
      <c r="F177" s="153" t="s">
        <v>206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3" customFormat="1" ht="10.199999999999999">
      <c r="B178" s="157"/>
      <c r="D178" s="151" t="s">
        <v>189</v>
      </c>
      <c r="E178" s="158" t="s">
        <v>32</v>
      </c>
      <c r="F178" s="159" t="s">
        <v>5347</v>
      </c>
      <c r="H178" s="160">
        <v>2.2000000000000002</v>
      </c>
      <c r="I178" s="161"/>
      <c r="L178" s="157"/>
      <c r="M178" s="162"/>
      <c r="T178" s="163"/>
      <c r="AT178" s="158" t="s">
        <v>189</v>
      </c>
      <c r="AU178" s="158" t="s">
        <v>88</v>
      </c>
      <c r="AV178" s="13" t="s">
        <v>88</v>
      </c>
      <c r="AW178" s="13" t="s">
        <v>41</v>
      </c>
      <c r="AX178" s="13" t="s">
        <v>79</v>
      </c>
      <c r="AY178" s="158" t="s">
        <v>178</v>
      </c>
    </row>
    <row r="179" spans="2:65" s="14" customFormat="1" ht="10.199999999999999">
      <c r="B179" s="164"/>
      <c r="D179" s="151" t="s">
        <v>189</v>
      </c>
      <c r="E179" s="165" t="s">
        <v>32</v>
      </c>
      <c r="F179" s="166" t="s">
        <v>192</v>
      </c>
      <c r="H179" s="167">
        <v>2.2000000000000002</v>
      </c>
      <c r="I179" s="168"/>
      <c r="L179" s="164"/>
      <c r="M179" s="169"/>
      <c r="T179" s="170"/>
      <c r="AT179" s="165" t="s">
        <v>189</v>
      </c>
      <c r="AU179" s="165" t="s">
        <v>88</v>
      </c>
      <c r="AV179" s="14" t="s">
        <v>185</v>
      </c>
      <c r="AW179" s="14" t="s">
        <v>41</v>
      </c>
      <c r="AX179" s="14" t="s">
        <v>86</v>
      </c>
      <c r="AY179" s="165" t="s">
        <v>178</v>
      </c>
    </row>
    <row r="180" spans="2:65" s="1" customFormat="1" ht="37.799999999999997" customHeight="1">
      <c r="B180" s="34"/>
      <c r="C180" s="133" t="s">
        <v>274</v>
      </c>
      <c r="D180" s="133" t="s">
        <v>180</v>
      </c>
      <c r="E180" s="134" t="s">
        <v>217</v>
      </c>
      <c r="F180" s="135" t="s">
        <v>218</v>
      </c>
      <c r="G180" s="136" t="s">
        <v>219</v>
      </c>
      <c r="H180" s="137">
        <v>7</v>
      </c>
      <c r="I180" s="138"/>
      <c r="J180" s="139">
        <f>ROUND(I180*H180,2)</f>
        <v>0</v>
      </c>
      <c r="K180" s="135" t="s">
        <v>184</v>
      </c>
      <c r="L180" s="34"/>
      <c r="M180" s="140" t="s">
        <v>32</v>
      </c>
      <c r="N180" s="141" t="s">
        <v>50</v>
      </c>
      <c r="P180" s="142">
        <f>O180*H180</f>
        <v>0</v>
      </c>
      <c r="Q180" s="142">
        <v>6.4999999999999997E-4</v>
      </c>
      <c r="R180" s="142">
        <f>Q180*H180</f>
        <v>4.5500000000000002E-3</v>
      </c>
      <c r="S180" s="142">
        <v>0</v>
      </c>
      <c r="T180" s="143">
        <f>S180*H180</f>
        <v>0</v>
      </c>
      <c r="AR180" s="144" t="s">
        <v>185</v>
      </c>
      <c r="AT180" s="144" t="s">
        <v>180</v>
      </c>
      <c r="AU180" s="144" t="s">
        <v>88</v>
      </c>
      <c r="AY180" s="18" t="s">
        <v>178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86</v>
      </c>
      <c r="BK180" s="145">
        <f>ROUND(I180*H180,2)</f>
        <v>0</v>
      </c>
      <c r="BL180" s="18" t="s">
        <v>185</v>
      </c>
      <c r="BM180" s="144" t="s">
        <v>5348</v>
      </c>
    </row>
    <row r="181" spans="2:65" s="1" customFormat="1" ht="10.199999999999999">
      <c r="B181" s="34"/>
      <c r="D181" s="146" t="s">
        <v>187</v>
      </c>
      <c r="F181" s="147" t="s">
        <v>221</v>
      </c>
      <c r="I181" s="148"/>
      <c r="L181" s="34"/>
      <c r="M181" s="149"/>
      <c r="T181" s="55"/>
      <c r="AT181" s="18" t="s">
        <v>187</v>
      </c>
      <c r="AU181" s="18" t="s">
        <v>88</v>
      </c>
    </row>
    <row r="182" spans="2:65" s="12" customFormat="1" ht="10.199999999999999">
      <c r="B182" s="150"/>
      <c r="D182" s="151" t="s">
        <v>189</v>
      </c>
      <c r="E182" s="152" t="s">
        <v>32</v>
      </c>
      <c r="F182" s="153" t="s">
        <v>4774</v>
      </c>
      <c r="H182" s="152" t="s">
        <v>32</v>
      </c>
      <c r="I182" s="154"/>
      <c r="L182" s="150"/>
      <c r="M182" s="155"/>
      <c r="T182" s="156"/>
      <c r="AT182" s="152" t="s">
        <v>189</v>
      </c>
      <c r="AU182" s="152" t="s">
        <v>88</v>
      </c>
      <c r="AV182" s="12" t="s">
        <v>86</v>
      </c>
      <c r="AW182" s="12" t="s">
        <v>41</v>
      </c>
      <c r="AX182" s="12" t="s">
        <v>79</v>
      </c>
      <c r="AY182" s="152" t="s">
        <v>178</v>
      </c>
    </row>
    <row r="183" spans="2:65" s="12" customFormat="1" ht="10.199999999999999">
      <c r="B183" s="150"/>
      <c r="D183" s="151" t="s">
        <v>189</v>
      </c>
      <c r="E183" s="152" t="s">
        <v>32</v>
      </c>
      <c r="F183" s="153" t="s">
        <v>2813</v>
      </c>
      <c r="H183" s="152" t="s">
        <v>32</v>
      </c>
      <c r="I183" s="154"/>
      <c r="L183" s="150"/>
      <c r="M183" s="155"/>
      <c r="T183" s="156"/>
      <c r="AT183" s="152" t="s">
        <v>189</v>
      </c>
      <c r="AU183" s="152" t="s">
        <v>88</v>
      </c>
      <c r="AV183" s="12" t="s">
        <v>86</v>
      </c>
      <c r="AW183" s="12" t="s">
        <v>41</v>
      </c>
      <c r="AX183" s="12" t="s">
        <v>79</v>
      </c>
      <c r="AY183" s="152" t="s">
        <v>178</v>
      </c>
    </row>
    <row r="184" spans="2:65" s="13" customFormat="1" ht="10.199999999999999">
      <c r="B184" s="157"/>
      <c r="D184" s="151" t="s">
        <v>189</v>
      </c>
      <c r="E184" s="158" t="s">
        <v>32</v>
      </c>
      <c r="F184" s="159" t="s">
        <v>3846</v>
      </c>
      <c r="H184" s="160">
        <v>7</v>
      </c>
      <c r="I184" s="161"/>
      <c r="L184" s="157"/>
      <c r="M184" s="162"/>
      <c r="T184" s="163"/>
      <c r="AT184" s="158" t="s">
        <v>189</v>
      </c>
      <c r="AU184" s="158" t="s">
        <v>88</v>
      </c>
      <c r="AV184" s="13" t="s">
        <v>88</v>
      </c>
      <c r="AW184" s="13" t="s">
        <v>41</v>
      </c>
      <c r="AX184" s="13" t="s">
        <v>79</v>
      </c>
      <c r="AY184" s="158" t="s">
        <v>178</v>
      </c>
    </row>
    <row r="185" spans="2:65" s="14" customFormat="1" ht="10.199999999999999">
      <c r="B185" s="164"/>
      <c r="D185" s="151" t="s">
        <v>189</v>
      </c>
      <c r="E185" s="165" t="s">
        <v>32</v>
      </c>
      <c r="F185" s="166" t="s">
        <v>192</v>
      </c>
      <c r="H185" s="167">
        <v>7</v>
      </c>
      <c r="I185" s="168"/>
      <c r="L185" s="164"/>
      <c r="M185" s="169"/>
      <c r="T185" s="170"/>
      <c r="AT185" s="165" t="s">
        <v>189</v>
      </c>
      <c r="AU185" s="165" t="s">
        <v>88</v>
      </c>
      <c r="AV185" s="14" t="s">
        <v>185</v>
      </c>
      <c r="AW185" s="14" t="s">
        <v>41</v>
      </c>
      <c r="AX185" s="14" t="s">
        <v>86</v>
      </c>
      <c r="AY185" s="165" t="s">
        <v>178</v>
      </c>
    </row>
    <row r="186" spans="2:65" s="1" customFormat="1" ht="37.799999999999997" customHeight="1">
      <c r="B186" s="34"/>
      <c r="C186" s="133" t="s">
        <v>290</v>
      </c>
      <c r="D186" s="133" t="s">
        <v>180</v>
      </c>
      <c r="E186" s="134" t="s">
        <v>226</v>
      </c>
      <c r="F186" s="135" t="s">
        <v>227</v>
      </c>
      <c r="G186" s="136" t="s">
        <v>219</v>
      </c>
      <c r="H186" s="137">
        <v>7</v>
      </c>
      <c r="I186" s="138"/>
      <c r="J186" s="139">
        <f>ROUND(I186*H186,2)</f>
        <v>0</v>
      </c>
      <c r="K186" s="135" t="s">
        <v>184</v>
      </c>
      <c r="L186" s="34"/>
      <c r="M186" s="140" t="s">
        <v>32</v>
      </c>
      <c r="N186" s="141" t="s">
        <v>50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185</v>
      </c>
      <c r="AT186" s="144" t="s">
        <v>180</v>
      </c>
      <c r="AU186" s="144" t="s">
        <v>88</v>
      </c>
      <c r="AY186" s="18" t="s">
        <v>178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86</v>
      </c>
      <c r="BK186" s="145">
        <f>ROUND(I186*H186,2)</f>
        <v>0</v>
      </c>
      <c r="BL186" s="18" t="s">
        <v>185</v>
      </c>
      <c r="BM186" s="144" t="s">
        <v>5349</v>
      </c>
    </row>
    <row r="187" spans="2:65" s="1" customFormat="1" ht="10.199999999999999">
      <c r="B187" s="34"/>
      <c r="D187" s="146" t="s">
        <v>187</v>
      </c>
      <c r="F187" s="147" t="s">
        <v>229</v>
      </c>
      <c r="I187" s="148"/>
      <c r="L187" s="34"/>
      <c r="M187" s="149"/>
      <c r="T187" s="55"/>
      <c r="AT187" s="18" t="s">
        <v>187</v>
      </c>
      <c r="AU187" s="18" t="s">
        <v>88</v>
      </c>
    </row>
    <row r="188" spans="2:65" s="13" customFormat="1" ht="10.199999999999999">
      <c r="B188" s="157"/>
      <c r="D188" s="151" t="s">
        <v>189</v>
      </c>
      <c r="E188" s="158" t="s">
        <v>32</v>
      </c>
      <c r="F188" s="159" t="s">
        <v>3848</v>
      </c>
      <c r="H188" s="160">
        <v>7</v>
      </c>
      <c r="I188" s="161"/>
      <c r="L188" s="157"/>
      <c r="M188" s="162"/>
      <c r="T188" s="163"/>
      <c r="AT188" s="158" t="s">
        <v>189</v>
      </c>
      <c r="AU188" s="158" t="s">
        <v>88</v>
      </c>
      <c r="AV188" s="13" t="s">
        <v>88</v>
      </c>
      <c r="AW188" s="13" t="s">
        <v>41</v>
      </c>
      <c r="AX188" s="13" t="s">
        <v>86</v>
      </c>
      <c r="AY188" s="158" t="s">
        <v>178</v>
      </c>
    </row>
    <row r="189" spans="2:65" s="1" customFormat="1" ht="37.799999999999997" customHeight="1">
      <c r="B189" s="34"/>
      <c r="C189" s="133" t="s">
        <v>8</v>
      </c>
      <c r="D189" s="133" t="s">
        <v>180</v>
      </c>
      <c r="E189" s="134" t="s">
        <v>248</v>
      </c>
      <c r="F189" s="135" t="s">
        <v>249</v>
      </c>
      <c r="G189" s="136" t="s">
        <v>202</v>
      </c>
      <c r="H189" s="137">
        <v>301</v>
      </c>
      <c r="I189" s="138"/>
      <c r="J189" s="139">
        <f>ROUND(I189*H189,2)</f>
        <v>0</v>
      </c>
      <c r="K189" s="135" t="s">
        <v>184</v>
      </c>
      <c r="L189" s="34"/>
      <c r="M189" s="140" t="s">
        <v>32</v>
      </c>
      <c r="N189" s="141" t="s">
        <v>50</v>
      </c>
      <c r="P189" s="142">
        <f>O189*H189</f>
        <v>0</v>
      </c>
      <c r="Q189" s="142">
        <v>1.4999999999999999E-4</v>
      </c>
      <c r="R189" s="142">
        <f>Q189*H189</f>
        <v>4.5149999999999996E-2</v>
      </c>
      <c r="S189" s="142">
        <v>0</v>
      </c>
      <c r="T189" s="143">
        <f>S189*H189</f>
        <v>0</v>
      </c>
      <c r="AR189" s="144" t="s">
        <v>185</v>
      </c>
      <c r="AT189" s="144" t="s">
        <v>180</v>
      </c>
      <c r="AU189" s="144" t="s">
        <v>88</v>
      </c>
      <c r="AY189" s="18" t="s">
        <v>178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86</v>
      </c>
      <c r="BK189" s="145">
        <f>ROUND(I189*H189,2)</f>
        <v>0</v>
      </c>
      <c r="BL189" s="18" t="s">
        <v>185</v>
      </c>
      <c r="BM189" s="144" t="s">
        <v>5350</v>
      </c>
    </row>
    <row r="190" spans="2:65" s="1" customFormat="1" ht="10.199999999999999">
      <c r="B190" s="34"/>
      <c r="D190" s="146" t="s">
        <v>187</v>
      </c>
      <c r="F190" s="147" t="s">
        <v>251</v>
      </c>
      <c r="I190" s="148"/>
      <c r="L190" s="34"/>
      <c r="M190" s="149"/>
      <c r="T190" s="55"/>
      <c r="AT190" s="18" t="s">
        <v>187</v>
      </c>
      <c r="AU190" s="18" t="s">
        <v>88</v>
      </c>
    </row>
    <row r="191" spans="2:65" s="12" customFormat="1" ht="10.199999999999999">
      <c r="B191" s="150"/>
      <c r="D191" s="151" t="s">
        <v>189</v>
      </c>
      <c r="E191" s="152" t="s">
        <v>32</v>
      </c>
      <c r="F191" s="153" t="s">
        <v>4774</v>
      </c>
      <c r="H191" s="152" t="s">
        <v>32</v>
      </c>
      <c r="I191" s="154"/>
      <c r="L191" s="150"/>
      <c r="M191" s="155"/>
      <c r="T191" s="156"/>
      <c r="AT191" s="152" t="s">
        <v>189</v>
      </c>
      <c r="AU191" s="152" t="s">
        <v>88</v>
      </c>
      <c r="AV191" s="12" t="s">
        <v>86</v>
      </c>
      <c r="AW191" s="12" t="s">
        <v>41</v>
      </c>
      <c r="AX191" s="12" t="s">
        <v>79</v>
      </c>
      <c r="AY191" s="152" t="s">
        <v>178</v>
      </c>
    </row>
    <row r="192" spans="2:65" s="12" customFormat="1" ht="10.199999999999999">
      <c r="B192" s="150"/>
      <c r="D192" s="151" t="s">
        <v>189</v>
      </c>
      <c r="E192" s="152" t="s">
        <v>32</v>
      </c>
      <c r="F192" s="153" t="s">
        <v>2813</v>
      </c>
      <c r="H192" s="152" t="s">
        <v>32</v>
      </c>
      <c r="I192" s="154"/>
      <c r="L192" s="150"/>
      <c r="M192" s="155"/>
      <c r="T192" s="156"/>
      <c r="AT192" s="152" t="s">
        <v>189</v>
      </c>
      <c r="AU192" s="152" t="s">
        <v>88</v>
      </c>
      <c r="AV192" s="12" t="s">
        <v>86</v>
      </c>
      <c r="AW192" s="12" t="s">
        <v>41</v>
      </c>
      <c r="AX192" s="12" t="s">
        <v>79</v>
      </c>
      <c r="AY192" s="152" t="s">
        <v>178</v>
      </c>
    </row>
    <row r="193" spans="2:65" s="13" customFormat="1" ht="10.199999999999999">
      <c r="B193" s="157"/>
      <c r="D193" s="151" t="s">
        <v>189</v>
      </c>
      <c r="E193" s="158" t="s">
        <v>32</v>
      </c>
      <c r="F193" s="159" t="s">
        <v>5351</v>
      </c>
      <c r="H193" s="160">
        <v>301</v>
      </c>
      <c r="I193" s="161"/>
      <c r="L193" s="157"/>
      <c r="M193" s="162"/>
      <c r="T193" s="163"/>
      <c r="AT193" s="158" t="s">
        <v>189</v>
      </c>
      <c r="AU193" s="158" t="s">
        <v>88</v>
      </c>
      <c r="AV193" s="13" t="s">
        <v>88</v>
      </c>
      <c r="AW193" s="13" t="s">
        <v>41</v>
      </c>
      <c r="AX193" s="13" t="s">
        <v>79</v>
      </c>
      <c r="AY193" s="158" t="s">
        <v>178</v>
      </c>
    </row>
    <row r="194" spans="2:65" s="14" customFormat="1" ht="10.199999999999999">
      <c r="B194" s="164"/>
      <c r="D194" s="151" t="s">
        <v>189</v>
      </c>
      <c r="E194" s="165" t="s">
        <v>32</v>
      </c>
      <c r="F194" s="166" t="s">
        <v>192</v>
      </c>
      <c r="H194" s="167">
        <v>301</v>
      </c>
      <c r="I194" s="168"/>
      <c r="L194" s="164"/>
      <c r="M194" s="169"/>
      <c r="T194" s="170"/>
      <c r="AT194" s="165" t="s">
        <v>189</v>
      </c>
      <c r="AU194" s="165" t="s">
        <v>88</v>
      </c>
      <c r="AV194" s="14" t="s">
        <v>185</v>
      </c>
      <c r="AW194" s="14" t="s">
        <v>41</v>
      </c>
      <c r="AX194" s="14" t="s">
        <v>86</v>
      </c>
      <c r="AY194" s="165" t="s">
        <v>178</v>
      </c>
    </row>
    <row r="195" spans="2:65" s="1" customFormat="1" ht="37.799999999999997" customHeight="1">
      <c r="B195" s="34"/>
      <c r="C195" s="133" t="s">
        <v>310</v>
      </c>
      <c r="D195" s="133" t="s">
        <v>180</v>
      </c>
      <c r="E195" s="134" t="s">
        <v>256</v>
      </c>
      <c r="F195" s="135" t="s">
        <v>257</v>
      </c>
      <c r="G195" s="136" t="s">
        <v>202</v>
      </c>
      <c r="H195" s="137">
        <v>301</v>
      </c>
      <c r="I195" s="138"/>
      <c r="J195" s="139">
        <f>ROUND(I195*H195,2)</f>
        <v>0</v>
      </c>
      <c r="K195" s="135" t="s">
        <v>184</v>
      </c>
      <c r="L195" s="34"/>
      <c r="M195" s="140" t="s">
        <v>32</v>
      </c>
      <c r="N195" s="141" t="s">
        <v>50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185</v>
      </c>
      <c r="AT195" s="144" t="s">
        <v>180</v>
      </c>
      <c r="AU195" s="144" t="s">
        <v>88</v>
      </c>
      <c r="AY195" s="18" t="s">
        <v>178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86</v>
      </c>
      <c r="BK195" s="145">
        <f>ROUND(I195*H195,2)</f>
        <v>0</v>
      </c>
      <c r="BL195" s="18" t="s">
        <v>185</v>
      </c>
      <c r="BM195" s="144" t="s">
        <v>5352</v>
      </c>
    </row>
    <row r="196" spans="2:65" s="1" customFormat="1" ht="10.199999999999999">
      <c r="B196" s="34"/>
      <c r="D196" s="146" t="s">
        <v>187</v>
      </c>
      <c r="F196" s="147" t="s">
        <v>259</v>
      </c>
      <c r="I196" s="148"/>
      <c r="L196" s="34"/>
      <c r="M196" s="149"/>
      <c r="T196" s="55"/>
      <c r="AT196" s="18" t="s">
        <v>187</v>
      </c>
      <c r="AU196" s="18" t="s">
        <v>88</v>
      </c>
    </row>
    <row r="197" spans="2:65" s="13" customFormat="1" ht="10.199999999999999">
      <c r="B197" s="157"/>
      <c r="D197" s="151" t="s">
        <v>189</v>
      </c>
      <c r="E197" s="158" t="s">
        <v>32</v>
      </c>
      <c r="F197" s="159" t="s">
        <v>5353</v>
      </c>
      <c r="H197" s="160">
        <v>301</v>
      </c>
      <c r="I197" s="161"/>
      <c r="L197" s="157"/>
      <c r="M197" s="162"/>
      <c r="T197" s="163"/>
      <c r="AT197" s="158" t="s">
        <v>189</v>
      </c>
      <c r="AU197" s="158" t="s">
        <v>88</v>
      </c>
      <c r="AV197" s="13" t="s">
        <v>88</v>
      </c>
      <c r="AW197" s="13" t="s">
        <v>41</v>
      </c>
      <c r="AX197" s="13" t="s">
        <v>86</v>
      </c>
      <c r="AY197" s="158" t="s">
        <v>178</v>
      </c>
    </row>
    <row r="198" spans="2:65" s="1" customFormat="1" ht="24.15" customHeight="1">
      <c r="B198" s="34"/>
      <c r="C198" s="133" t="s">
        <v>317</v>
      </c>
      <c r="D198" s="133" t="s">
        <v>180</v>
      </c>
      <c r="E198" s="134" t="s">
        <v>262</v>
      </c>
      <c r="F198" s="135" t="s">
        <v>263</v>
      </c>
      <c r="G198" s="136" t="s">
        <v>202</v>
      </c>
      <c r="H198" s="137">
        <v>25.9</v>
      </c>
      <c r="I198" s="138"/>
      <c r="J198" s="139">
        <f>ROUND(I198*H198,2)</f>
        <v>0</v>
      </c>
      <c r="K198" s="135" t="s">
        <v>184</v>
      </c>
      <c r="L198" s="34"/>
      <c r="M198" s="140" t="s">
        <v>32</v>
      </c>
      <c r="N198" s="141" t="s">
        <v>50</v>
      </c>
      <c r="P198" s="142">
        <f>O198*H198</f>
        <v>0</v>
      </c>
      <c r="Q198" s="142">
        <v>4.6999999999999999E-4</v>
      </c>
      <c r="R198" s="142">
        <f>Q198*H198</f>
        <v>1.2173E-2</v>
      </c>
      <c r="S198" s="142">
        <v>0</v>
      </c>
      <c r="T198" s="143">
        <f>S198*H198</f>
        <v>0</v>
      </c>
      <c r="AR198" s="144" t="s">
        <v>185</v>
      </c>
      <c r="AT198" s="144" t="s">
        <v>180</v>
      </c>
      <c r="AU198" s="144" t="s">
        <v>88</v>
      </c>
      <c r="AY198" s="18" t="s">
        <v>178</v>
      </c>
      <c r="BE198" s="145">
        <f>IF(N198="základní",J198,0)</f>
        <v>0</v>
      </c>
      <c r="BF198" s="145">
        <f>IF(N198="snížená",J198,0)</f>
        <v>0</v>
      </c>
      <c r="BG198" s="145">
        <f>IF(N198="zákl. přenesená",J198,0)</f>
        <v>0</v>
      </c>
      <c r="BH198" s="145">
        <f>IF(N198="sníž. přenesená",J198,0)</f>
        <v>0</v>
      </c>
      <c r="BI198" s="145">
        <f>IF(N198="nulová",J198,0)</f>
        <v>0</v>
      </c>
      <c r="BJ198" s="18" t="s">
        <v>86</v>
      </c>
      <c r="BK198" s="145">
        <f>ROUND(I198*H198,2)</f>
        <v>0</v>
      </c>
      <c r="BL198" s="18" t="s">
        <v>185</v>
      </c>
      <c r="BM198" s="144" t="s">
        <v>5354</v>
      </c>
    </row>
    <row r="199" spans="2:65" s="1" customFormat="1" ht="10.199999999999999">
      <c r="B199" s="34"/>
      <c r="D199" s="146" t="s">
        <v>187</v>
      </c>
      <c r="F199" s="147" t="s">
        <v>265</v>
      </c>
      <c r="I199" s="148"/>
      <c r="L199" s="34"/>
      <c r="M199" s="149"/>
      <c r="T199" s="55"/>
      <c r="AT199" s="18" t="s">
        <v>187</v>
      </c>
      <c r="AU199" s="18" t="s">
        <v>88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4774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10.199999999999999">
      <c r="B201" s="150"/>
      <c r="D201" s="151" t="s">
        <v>189</v>
      </c>
      <c r="E201" s="152" t="s">
        <v>32</v>
      </c>
      <c r="F201" s="153" t="s">
        <v>2813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3" customFormat="1" ht="10.199999999999999">
      <c r="B202" s="157"/>
      <c r="D202" s="151" t="s">
        <v>189</v>
      </c>
      <c r="E202" s="158" t="s">
        <v>32</v>
      </c>
      <c r="F202" s="159" t="s">
        <v>3854</v>
      </c>
      <c r="H202" s="160">
        <v>25.9</v>
      </c>
      <c r="I202" s="161"/>
      <c r="L202" s="157"/>
      <c r="M202" s="162"/>
      <c r="T202" s="163"/>
      <c r="AT202" s="158" t="s">
        <v>189</v>
      </c>
      <c r="AU202" s="158" t="s">
        <v>88</v>
      </c>
      <c r="AV202" s="13" t="s">
        <v>88</v>
      </c>
      <c r="AW202" s="13" t="s">
        <v>41</v>
      </c>
      <c r="AX202" s="13" t="s">
        <v>79</v>
      </c>
      <c r="AY202" s="158" t="s">
        <v>178</v>
      </c>
    </row>
    <row r="203" spans="2:65" s="14" customFormat="1" ht="10.199999999999999">
      <c r="B203" s="164"/>
      <c r="D203" s="151" t="s">
        <v>189</v>
      </c>
      <c r="E203" s="165" t="s">
        <v>32</v>
      </c>
      <c r="F203" s="166" t="s">
        <v>192</v>
      </c>
      <c r="H203" s="167">
        <v>25.9</v>
      </c>
      <c r="I203" s="168"/>
      <c r="L203" s="164"/>
      <c r="M203" s="169"/>
      <c r="T203" s="170"/>
      <c r="AT203" s="165" t="s">
        <v>189</v>
      </c>
      <c r="AU203" s="165" t="s">
        <v>88</v>
      </c>
      <c r="AV203" s="14" t="s">
        <v>185</v>
      </c>
      <c r="AW203" s="14" t="s">
        <v>41</v>
      </c>
      <c r="AX203" s="14" t="s">
        <v>86</v>
      </c>
      <c r="AY203" s="165" t="s">
        <v>178</v>
      </c>
    </row>
    <row r="204" spans="2:65" s="1" customFormat="1" ht="24.15" customHeight="1">
      <c r="B204" s="34"/>
      <c r="C204" s="133" t="s">
        <v>324</v>
      </c>
      <c r="D204" s="133" t="s">
        <v>180</v>
      </c>
      <c r="E204" s="134" t="s">
        <v>269</v>
      </c>
      <c r="F204" s="135" t="s">
        <v>270</v>
      </c>
      <c r="G204" s="136" t="s">
        <v>202</v>
      </c>
      <c r="H204" s="137">
        <v>25.9</v>
      </c>
      <c r="I204" s="138"/>
      <c r="J204" s="139">
        <f>ROUND(I204*H204,2)</f>
        <v>0</v>
      </c>
      <c r="K204" s="135" t="s">
        <v>184</v>
      </c>
      <c r="L204" s="34"/>
      <c r="M204" s="140" t="s">
        <v>32</v>
      </c>
      <c r="N204" s="141" t="s">
        <v>50</v>
      </c>
      <c r="P204" s="142">
        <f>O204*H204</f>
        <v>0</v>
      </c>
      <c r="Q204" s="142">
        <v>0</v>
      </c>
      <c r="R204" s="142">
        <f>Q204*H204</f>
        <v>0</v>
      </c>
      <c r="S204" s="142">
        <v>0</v>
      </c>
      <c r="T204" s="143">
        <f>S204*H204</f>
        <v>0</v>
      </c>
      <c r="AR204" s="144" t="s">
        <v>185</v>
      </c>
      <c r="AT204" s="144" t="s">
        <v>180</v>
      </c>
      <c r="AU204" s="144" t="s">
        <v>88</v>
      </c>
      <c r="AY204" s="18" t="s">
        <v>178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86</v>
      </c>
      <c r="BK204" s="145">
        <f>ROUND(I204*H204,2)</f>
        <v>0</v>
      </c>
      <c r="BL204" s="18" t="s">
        <v>185</v>
      </c>
      <c r="BM204" s="144" t="s">
        <v>5355</v>
      </c>
    </row>
    <row r="205" spans="2:65" s="1" customFormat="1" ht="10.199999999999999">
      <c r="B205" s="34"/>
      <c r="D205" s="146" t="s">
        <v>187</v>
      </c>
      <c r="F205" s="147" t="s">
        <v>272</v>
      </c>
      <c r="I205" s="148"/>
      <c r="L205" s="34"/>
      <c r="M205" s="149"/>
      <c r="T205" s="55"/>
      <c r="AT205" s="18" t="s">
        <v>187</v>
      </c>
      <c r="AU205" s="18" t="s">
        <v>88</v>
      </c>
    </row>
    <row r="206" spans="2:65" s="13" customFormat="1" ht="10.199999999999999">
      <c r="B206" s="157"/>
      <c r="D206" s="151" t="s">
        <v>189</v>
      </c>
      <c r="E206" s="158" t="s">
        <v>32</v>
      </c>
      <c r="F206" s="159" t="s">
        <v>3856</v>
      </c>
      <c r="H206" s="160">
        <v>25.9</v>
      </c>
      <c r="I206" s="161"/>
      <c r="L206" s="157"/>
      <c r="M206" s="162"/>
      <c r="T206" s="163"/>
      <c r="AT206" s="158" t="s">
        <v>189</v>
      </c>
      <c r="AU206" s="158" t="s">
        <v>88</v>
      </c>
      <c r="AV206" s="13" t="s">
        <v>88</v>
      </c>
      <c r="AW206" s="13" t="s">
        <v>41</v>
      </c>
      <c r="AX206" s="13" t="s">
        <v>86</v>
      </c>
      <c r="AY206" s="158" t="s">
        <v>178</v>
      </c>
    </row>
    <row r="207" spans="2:65" s="1" customFormat="1" ht="44.25" customHeight="1">
      <c r="B207" s="34"/>
      <c r="C207" s="133" t="s">
        <v>330</v>
      </c>
      <c r="D207" s="133" t="s">
        <v>180</v>
      </c>
      <c r="E207" s="134" t="s">
        <v>2822</v>
      </c>
      <c r="F207" s="135" t="s">
        <v>2823</v>
      </c>
      <c r="G207" s="136" t="s">
        <v>277</v>
      </c>
      <c r="H207" s="137">
        <v>4.649</v>
      </c>
      <c r="I207" s="138"/>
      <c r="J207" s="139">
        <f>ROUND(I207*H207,2)</f>
        <v>0</v>
      </c>
      <c r="K207" s="135" t="s">
        <v>184</v>
      </c>
      <c r="L207" s="34"/>
      <c r="M207" s="140" t="s">
        <v>32</v>
      </c>
      <c r="N207" s="141" t="s">
        <v>50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185</v>
      </c>
      <c r="AT207" s="144" t="s">
        <v>180</v>
      </c>
      <c r="AU207" s="144" t="s">
        <v>88</v>
      </c>
      <c r="AY207" s="18" t="s">
        <v>178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86</v>
      </c>
      <c r="BK207" s="145">
        <f>ROUND(I207*H207,2)</f>
        <v>0</v>
      </c>
      <c r="BL207" s="18" t="s">
        <v>185</v>
      </c>
      <c r="BM207" s="144" t="s">
        <v>5356</v>
      </c>
    </row>
    <row r="208" spans="2:65" s="1" customFormat="1" ht="10.199999999999999">
      <c r="B208" s="34"/>
      <c r="D208" s="146" t="s">
        <v>187</v>
      </c>
      <c r="F208" s="147" t="s">
        <v>2825</v>
      </c>
      <c r="I208" s="148"/>
      <c r="L208" s="34"/>
      <c r="M208" s="149"/>
      <c r="T208" s="55"/>
      <c r="AT208" s="18" t="s">
        <v>187</v>
      </c>
      <c r="AU208" s="18" t="s">
        <v>88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190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10.199999999999999">
      <c r="B210" s="150"/>
      <c r="D210" s="151" t="s">
        <v>189</v>
      </c>
      <c r="E210" s="152" t="s">
        <v>32</v>
      </c>
      <c r="F210" s="153" t="s">
        <v>2813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2" customFormat="1" ht="10.199999999999999">
      <c r="B211" s="150"/>
      <c r="D211" s="151" t="s">
        <v>189</v>
      </c>
      <c r="E211" s="152" t="s">
        <v>32</v>
      </c>
      <c r="F211" s="153" t="s">
        <v>5319</v>
      </c>
      <c r="H211" s="152" t="s">
        <v>32</v>
      </c>
      <c r="I211" s="154"/>
      <c r="L211" s="150"/>
      <c r="M211" s="155"/>
      <c r="T211" s="156"/>
      <c r="AT211" s="152" t="s">
        <v>189</v>
      </c>
      <c r="AU211" s="152" t="s">
        <v>88</v>
      </c>
      <c r="AV211" s="12" t="s">
        <v>86</v>
      </c>
      <c r="AW211" s="12" t="s">
        <v>41</v>
      </c>
      <c r="AX211" s="12" t="s">
        <v>79</v>
      </c>
      <c r="AY211" s="152" t="s">
        <v>178</v>
      </c>
    </row>
    <row r="212" spans="2:65" s="12" customFormat="1" ht="10.199999999999999">
      <c r="B212" s="150"/>
      <c r="D212" s="151" t="s">
        <v>189</v>
      </c>
      <c r="E212" s="152" t="s">
        <v>32</v>
      </c>
      <c r="F212" s="153" t="s">
        <v>3043</v>
      </c>
      <c r="H212" s="152" t="s">
        <v>32</v>
      </c>
      <c r="I212" s="154"/>
      <c r="L212" s="150"/>
      <c r="M212" s="155"/>
      <c r="T212" s="156"/>
      <c r="AT212" s="152" t="s">
        <v>189</v>
      </c>
      <c r="AU212" s="152" t="s">
        <v>88</v>
      </c>
      <c r="AV212" s="12" t="s">
        <v>86</v>
      </c>
      <c r="AW212" s="12" t="s">
        <v>41</v>
      </c>
      <c r="AX212" s="12" t="s">
        <v>79</v>
      </c>
      <c r="AY212" s="152" t="s">
        <v>178</v>
      </c>
    </row>
    <row r="213" spans="2:65" s="12" customFormat="1" ht="20.399999999999999">
      <c r="B213" s="150"/>
      <c r="D213" s="151" t="s">
        <v>189</v>
      </c>
      <c r="E213" s="152" t="s">
        <v>32</v>
      </c>
      <c r="F213" s="153" t="s">
        <v>281</v>
      </c>
      <c r="H213" s="152" t="s">
        <v>32</v>
      </c>
      <c r="I213" s="154"/>
      <c r="L213" s="150"/>
      <c r="M213" s="155"/>
      <c r="T213" s="156"/>
      <c r="AT213" s="152" t="s">
        <v>189</v>
      </c>
      <c r="AU213" s="152" t="s">
        <v>88</v>
      </c>
      <c r="AV213" s="12" t="s">
        <v>86</v>
      </c>
      <c r="AW213" s="12" t="s">
        <v>41</v>
      </c>
      <c r="AX213" s="12" t="s">
        <v>79</v>
      </c>
      <c r="AY213" s="152" t="s">
        <v>178</v>
      </c>
    </row>
    <row r="214" spans="2:65" s="12" customFormat="1" ht="20.399999999999999">
      <c r="B214" s="150"/>
      <c r="D214" s="151" t="s">
        <v>189</v>
      </c>
      <c r="E214" s="152" t="s">
        <v>32</v>
      </c>
      <c r="F214" s="153" t="s">
        <v>5357</v>
      </c>
      <c r="H214" s="152" t="s">
        <v>32</v>
      </c>
      <c r="I214" s="154"/>
      <c r="L214" s="150"/>
      <c r="M214" s="155"/>
      <c r="T214" s="156"/>
      <c r="AT214" s="152" t="s">
        <v>189</v>
      </c>
      <c r="AU214" s="152" t="s">
        <v>88</v>
      </c>
      <c r="AV214" s="12" t="s">
        <v>86</v>
      </c>
      <c r="AW214" s="12" t="s">
        <v>41</v>
      </c>
      <c r="AX214" s="12" t="s">
        <v>79</v>
      </c>
      <c r="AY214" s="152" t="s">
        <v>178</v>
      </c>
    </row>
    <row r="215" spans="2:65" s="13" customFormat="1" ht="10.199999999999999">
      <c r="B215" s="157"/>
      <c r="D215" s="151" t="s">
        <v>189</v>
      </c>
      <c r="E215" s="158" t="s">
        <v>32</v>
      </c>
      <c r="F215" s="159" t="s">
        <v>5358</v>
      </c>
      <c r="H215" s="160">
        <v>7.9690000000000003</v>
      </c>
      <c r="I215" s="161"/>
      <c r="L215" s="157"/>
      <c r="M215" s="162"/>
      <c r="T215" s="163"/>
      <c r="AT215" s="158" t="s">
        <v>189</v>
      </c>
      <c r="AU215" s="158" t="s">
        <v>88</v>
      </c>
      <c r="AV215" s="13" t="s">
        <v>88</v>
      </c>
      <c r="AW215" s="13" t="s">
        <v>41</v>
      </c>
      <c r="AX215" s="13" t="s">
        <v>79</v>
      </c>
      <c r="AY215" s="158" t="s">
        <v>178</v>
      </c>
    </row>
    <row r="216" spans="2:65" s="13" customFormat="1" ht="10.199999999999999">
      <c r="B216" s="157"/>
      <c r="D216" s="151" t="s">
        <v>189</v>
      </c>
      <c r="E216" s="158" t="s">
        <v>32</v>
      </c>
      <c r="F216" s="159" t="s">
        <v>5359</v>
      </c>
      <c r="H216" s="160">
        <v>-3.32</v>
      </c>
      <c r="I216" s="161"/>
      <c r="L216" s="157"/>
      <c r="M216" s="162"/>
      <c r="T216" s="163"/>
      <c r="AT216" s="158" t="s">
        <v>189</v>
      </c>
      <c r="AU216" s="158" t="s">
        <v>88</v>
      </c>
      <c r="AV216" s="13" t="s">
        <v>88</v>
      </c>
      <c r="AW216" s="13" t="s">
        <v>41</v>
      </c>
      <c r="AX216" s="13" t="s">
        <v>79</v>
      </c>
      <c r="AY216" s="158" t="s">
        <v>178</v>
      </c>
    </row>
    <row r="217" spans="2:65" s="14" customFormat="1" ht="10.199999999999999">
      <c r="B217" s="164"/>
      <c r="D217" s="151" t="s">
        <v>189</v>
      </c>
      <c r="E217" s="165" t="s">
        <v>32</v>
      </c>
      <c r="F217" s="166" t="s">
        <v>192</v>
      </c>
      <c r="H217" s="167">
        <v>4.649</v>
      </c>
      <c r="I217" s="168"/>
      <c r="L217" s="164"/>
      <c r="M217" s="169"/>
      <c r="T217" s="170"/>
      <c r="AT217" s="165" t="s">
        <v>189</v>
      </c>
      <c r="AU217" s="165" t="s">
        <v>88</v>
      </c>
      <c r="AV217" s="14" t="s">
        <v>185</v>
      </c>
      <c r="AW217" s="14" t="s">
        <v>41</v>
      </c>
      <c r="AX217" s="14" t="s">
        <v>86</v>
      </c>
      <c r="AY217" s="165" t="s">
        <v>178</v>
      </c>
    </row>
    <row r="218" spans="2:65" s="1" customFormat="1" ht="55.5" customHeight="1">
      <c r="B218" s="34"/>
      <c r="C218" s="133" t="s">
        <v>336</v>
      </c>
      <c r="D218" s="133" t="s">
        <v>180</v>
      </c>
      <c r="E218" s="134" t="s">
        <v>3282</v>
      </c>
      <c r="F218" s="135" t="s">
        <v>3283</v>
      </c>
      <c r="G218" s="136" t="s">
        <v>277</v>
      </c>
      <c r="H218" s="137">
        <v>19.015999999999998</v>
      </c>
      <c r="I218" s="138"/>
      <c r="J218" s="139">
        <f>ROUND(I218*H218,2)</f>
        <v>0</v>
      </c>
      <c r="K218" s="135" t="s">
        <v>184</v>
      </c>
      <c r="L218" s="34"/>
      <c r="M218" s="140" t="s">
        <v>32</v>
      </c>
      <c r="N218" s="141" t="s">
        <v>50</v>
      </c>
      <c r="P218" s="142">
        <f>O218*H218</f>
        <v>0</v>
      </c>
      <c r="Q218" s="142">
        <v>0</v>
      </c>
      <c r="R218" s="142">
        <f>Q218*H218</f>
        <v>0</v>
      </c>
      <c r="S218" s="142">
        <v>0</v>
      </c>
      <c r="T218" s="143">
        <f>S218*H218</f>
        <v>0</v>
      </c>
      <c r="AR218" s="144" t="s">
        <v>185</v>
      </c>
      <c r="AT218" s="144" t="s">
        <v>180</v>
      </c>
      <c r="AU218" s="144" t="s">
        <v>88</v>
      </c>
      <c r="AY218" s="18" t="s">
        <v>178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86</v>
      </c>
      <c r="BK218" s="145">
        <f>ROUND(I218*H218,2)</f>
        <v>0</v>
      </c>
      <c r="BL218" s="18" t="s">
        <v>185</v>
      </c>
      <c r="BM218" s="144" t="s">
        <v>5360</v>
      </c>
    </row>
    <row r="219" spans="2:65" s="1" customFormat="1" ht="10.199999999999999">
      <c r="B219" s="34"/>
      <c r="D219" s="146" t="s">
        <v>187</v>
      </c>
      <c r="F219" s="147" t="s">
        <v>3285</v>
      </c>
      <c r="I219" s="148"/>
      <c r="L219" s="34"/>
      <c r="M219" s="149"/>
      <c r="T219" s="55"/>
      <c r="AT219" s="18" t="s">
        <v>187</v>
      </c>
      <c r="AU219" s="18" t="s">
        <v>88</v>
      </c>
    </row>
    <row r="220" spans="2:65" s="12" customFormat="1" ht="10.199999999999999">
      <c r="B220" s="150"/>
      <c r="D220" s="151" t="s">
        <v>189</v>
      </c>
      <c r="E220" s="152" t="s">
        <v>32</v>
      </c>
      <c r="F220" s="153" t="s">
        <v>190</v>
      </c>
      <c r="H220" s="152" t="s">
        <v>32</v>
      </c>
      <c r="I220" s="154"/>
      <c r="L220" s="150"/>
      <c r="M220" s="155"/>
      <c r="T220" s="156"/>
      <c r="AT220" s="152" t="s">
        <v>189</v>
      </c>
      <c r="AU220" s="152" t="s">
        <v>88</v>
      </c>
      <c r="AV220" s="12" t="s">
        <v>86</v>
      </c>
      <c r="AW220" s="12" t="s">
        <v>41</v>
      </c>
      <c r="AX220" s="12" t="s">
        <v>79</v>
      </c>
      <c r="AY220" s="152" t="s">
        <v>178</v>
      </c>
    </row>
    <row r="221" spans="2:65" s="12" customFormat="1" ht="10.199999999999999">
      <c r="B221" s="150"/>
      <c r="D221" s="151" t="s">
        <v>189</v>
      </c>
      <c r="E221" s="152" t="s">
        <v>32</v>
      </c>
      <c r="F221" s="153" t="s">
        <v>2813</v>
      </c>
      <c r="H221" s="152" t="s">
        <v>32</v>
      </c>
      <c r="I221" s="154"/>
      <c r="L221" s="150"/>
      <c r="M221" s="155"/>
      <c r="T221" s="156"/>
      <c r="AT221" s="152" t="s">
        <v>189</v>
      </c>
      <c r="AU221" s="152" t="s">
        <v>88</v>
      </c>
      <c r="AV221" s="12" t="s">
        <v>86</v>
      </c>
      <c r="AW221" s="12" t="s">
        <v>41</v>
      </c>
      <c r="AX221" s="12" t="s">
        <v>79</v>
      </c>
      <c r="AY221" s="152" t="s">
        <v>178</v>
      </c>
    </row>
    <row r="222" spans="2:65" s="12" customFormat="1" ht="10.199999999999999">
      <c r="B222" s="150"/>
      <c r="D222" s="151" t="s">
        <v>189</v>
      </c>
      <c r="E222" s="152" t="s">
        <v>32</v>
      </c>
      <c r="F222" s="153" t="s">
        <v>5319</v>
      </c>
      <c r="H222" s="152" t="s">
        <v>32</v>
      </c>
      <c r="I222" s="154"/>
      <c r="L222" s="150"/>
      <c r="M222" s="155"/>
      <c r="T222" s="156"/>
      <c r="AT222" s="152" t="s">
        <v>189</v>
      </c>
      <c r="AU222" s="152" t="s">
        <v>88</v>
      </c>
      <c r="AV222" s="12" t="s">
        <v>86</v>
      </c>
      <c r="AW222" s="12" t="s">
        <v>41</v>
      </c>
      <c r="AX222" s="12" t="s">
        <v>79</v>
      </c>
      <c r="AY222" s="152" t="s">
        <v>178</v>
      </c>
    </row>
    <row r="223" spans="2:65" s="12" customFormat="1" ht="10.199999999999999">
      <c r="B223" s="150"/>
      <c r="D223" s="151" t="s">
        <v>189</v>
      </c>
      <c r="E223" s="152" t="s">
        <v>32</v>
      </c>
      <c r="F223" s="153" t="s">
        <v>3043</v>
      </c>
      <c r="H223" s="152" t="s">
        <v>32</v>
      </c>
      <c r="I223" s="154"/>
      <c r="L223" s="150"/>
      <c r="M223" s="155"/>
      <c r="T223" s="156"/>
      <c r="AT223" s="152" t="s">
        <v>189</v>
      </c>
      <c r="AU223" s="152" t="s">
        <v>88</v>
      </c>
      <c r="AV223" s="12" t="s">
        <v>86</v>
      </c>
      <c r="AW223" s="12" t="s">
        <v>41</v>
      </c>
      <c r="AX223" s="12" t="s">
        <v>79</v>
      </c>
      <c r="AY223" s="152" t="s">
        <v>178</v>
      </c>
    </row>
    <row r="224" spans="2:65" s="12" customFormat="1" ht="20.399999999999999">
      <c r="B224" s="150"/>
      <c r="D224" s="151" t="s">
        <v>189</v>
      </c>
      <c r="E224" s="152" t="s">
        <v>32</v>
      </c>
      <c r="F224" s="153" t="s">
        <v>281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20.399999999999999">
      <c r="B225" s="150"/>
      <c r="D225" s="151" t="s">
        <v>189</v>
      </c>
      <c r="E225" s="152" t="s">
        <v>32</v>
      </c>
      <c r="F225" s="153" t="s">
        <v>5357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3" customFormat="1" ht="20.399999999999999">
      <c r="B226" s="157"/>
      <c r="D226" s="151" t="s">
        <v>189</v>
      </c>
      <c r="E226" s="158" t="s">
        <v>32</v>
      </c>
      <c r="F226" s="159" t="s">
        <v>5361</v>
      </c>
      <c r="H226" s="160">
        <v>27.565000000000001</v>
      </c>
      <c r="I226" s="161"/>
      <c r="L226" s="157"/>
      <c r="M226" s="162"/>
      <c r="T226" s="163"/>
      <c r="AT226" s="158" t="s">
        <v>189</v>
      </c>
      <c r="AU226" s="158" t="s">
        <v>88</v>
      </c>
      <c r="AV226" s="13" t="s">
        <v>88</v>
      </c>
      <c r="AW226" s="13" t="s">
        <v>41</v>
      </c>
      <c r="AX226" s="13" t="s">
        <v>79</v>
      </c>
      <c r="AY226" s="158" t="s">
        <v>178</v>
      </c>
    </row>
    <row r="227" spans="2:65" s="13" customFormat="1" ht="20.399999999999999">
      <c r="B227" s="157"/>
      <c r="D227" s="151" t="s">
        <v>189</v>
      </c>
      <c r="E227" s="158" t="s">
        <v>32</v>
      </c>
      <c r="F227" s="159" t="s">
        <v>5362</v>
      </c>
      <c r="H227" s="160">
        <v>-8.5489999999999995</v>
      </c>
      <c r="I227" s="161"/>
      <c r="L227" s="157"/>
      <c r="M227" s="162"/>
      <c r="T227" s="163"/>
      <c r="AT227" s="158" t="s">
        <v>189</v>
      </c>
      <c r="AU227" s="158" t="s">
        <v>88</v>
      </c>
      <c r="AV227" s="13" t="s">
        <v>88</v>
      </c>
      <c r="AW227" s="13" t="s">
        <v>41</v>
      </c>
      <c r="AX227" s="13" t="s">
        <v>79</v>
      </c>
      <c r="AY227" s="158" t="s">
        <v>178</v>
      </c>
    </row>
    <row r="228" spans="2:65" s="14" customFormat="1" ht="10.199999999999999">
      <c r="B228" s="164"/>
      <c r="D228" s="151" t="s">
        <v>189</v>
      </c>
      <c r="E228" s="165" t="s">
        <v>32</v>
      </c>
      <c r="F228" s="166" t="s">
        <v>192</v>
      </c>
      <c r="H228" s="167">
        <v>19.015999999999998</v>
      </c>
      <c r="I228" s="168"/>
      <c r="L228" s="164"/>
      <c r="M228" s="169"/>
      <c r="T228" s="170"/>
      <c r="AT228" s="165" t="s">
        <v>189</v>
      </c>
      <c r="AU228" s="165" t="s">
        <v>88</v>
      </c>
      <c r="AV228" s="14" t="s">
        <v>185</v>
      </c>
      <c r="AW228" s="14" t="s">
        <v>41</v>
      </c>
      <c r="AX228" s="14" t="s">
        <v>86</v>
      </c>
      <c r="AY228" s="165" t="s">
        <v>178</v>
      </c>
    </row>
    <row r="229" spans="2:65" s="1" customFormat="1" ht="44.25" customHeight="1">
      <c r="B229" s="34"/>
      <c r="C229" s="133" t="s">
        <v>7</v>
      </c>
      <c r="D229" s="133" t="s">
        <v>180</v>
      </c>
      <c r="E229" s="134" t="s">
        <v>2837</v>
      </c>
      <c r="F229" s="135" t="s">
        <v>2838</v>
      </c>
      <c r="G229" s="136" t="s">
        <v>277</v>
      </c>
      <c r="H229" s="137">
        <v>6.9729999999999999</v>
      </c>
      <c r="I229" s="138"/>
      <c r="J229" s="139">
        <f>ROUND(I229*H229,2)</f>
        <v>0</v>
      </c>
      <c r="K229" s="135" t="s">
        <v>184</v>
      </c>
      <c r="L229" s="34"/>
      <c r="M229" s="140" t="s">
        <v>32</v>
      </c>
      <c r="N229" s="141" t="s">
        <v>50</v>
      </c>
      <c r="P229" s="142">
        <f>O229*H229</f>
        <v>0</v>
      </c>
      <c r="Q229" s="142">
        <v>0</v>
      </c>
      <c r="R229" s="142">
        <f>Q229*H229</f>
        <v>0</v>
      </c>
      <c r="S229" s="142">
        <v>0</v>
      </c>
      <c r="T229" s="143">
        <f>S229*H229</f>
        <v>0</v>
      </c>
      <c r="AR229" s="144" t="s">
        <v>185</v>
      </c>
      <c r="AT229" s="144" t="s">
        <v>180</v>
      </c>
      <c r="AU229" s="144" t="s">
        <v>88</v>
      </c>
      <c r="AY229" s="18" t="s">
        <v>178</v>
      </c>
      <c r="BE229" s="145">
        <f>IF(N229="základní",J229,0)</f>
        <v>0</v>
      </c>
      <c r="BF229" s="145">
        <f>IF(N229="snížená",J229,0)</f>
        <v>0</v>
      </c>
      <c r="BG229" s="145">
        <f>IF(N229="zákl. přenesená",J229,0)</f>
        <v>0</v>
      </c>
      <c r="BH229" s="145">
        <f>IF(N229="sníž. přenesená",J229,0)</f>
        <v>0</v>
      </c>
      <c r="BI229" s="145">
        <f>IF(N229="nulová",J229,0)</f>
        <v>0</v>
      </c>
      <c r="BJ229" s="18" t="s">
        <v>86</v>
      </c>
      <c r="BK229" s="145">
        <f>ROUND(I229*H229,2)</f>
        <v>0</v>
      </c>
      <c r="BL229" s="18" t="s">
        <v>185</v>
      </c>
      <c r="BM229" s="144" t="s">
        <v>5363</v>
      </c>
    </row>
    <row r="230" spans="2:65" s="1" customFormat="1" ht="10.199999999999999">
      <c r="B230" s="34"/>
      <c r="D230" s="146" t="s">
        <v>187</v>
      </c>
      <c r="F230" s="147" t="s">
        <v>2840</v>
      </c>
      <c r="I230" s="148"/>
      <c r="L230" s="34"/>
      <c r="M230" s="149"/>
      <c r="T230" s="55"/>
      <c r="AT230" s="18" t="s">
        <v>187</v>
      </c>
      <c r="AU230" s="18" t="s">
        <v>88</v>
      </c>
    </row>
    <row r="231" spans="2:65" s="12" customFormat="1" ht="10.199999999999999">
      <c r="B231" s="150"/>
      <c r="D231" s="151" t="s">
        <v>189</v>
      </c>
      <c r="E231" s="152" t="s">
        <v>32</v>
      </c>
      <c r="F231" s="153" t="s">
        <v>190</v>
      </c>
      <c r="H231" s="152" t="s">
        <v>32</v>
      </c>
      <c r="I231" s="154"/>
      <c r="L231" s="150"/>
      <c r="M231" s="155"/>
      <c r="T231" s="156"/>
      <c r="AT231" s="152" t="s">
        <v>189</v>
      </c>
      <c r="AU231" s="152" t="s">
        <v>88</v>
      </c>
      <c r="AV231" s="12" t="s">
        <v>86</v>
      </c>
      <c r="AW231" s="12" t="s">
        <v>41</v>
      </c>
      <c r="AX231" s="12" t="s">
        <v>79</v>
      </c>
      <c r="AY231" s="152" t="s">
        <v>178</v>
      </c>
    </row>
    <row r="232" spans="2:65" s="12" customFormat="1" ht="10.199999999999999">
      <c r="B232" s="150"/>
      <c r="D232" s="151" t="s">
        <v>189</v>
      </c>
      <c r="E232" s="152" t="s">
        <v>32</v>
      </c>
      <c r="F232" s="153" t="s">
        <v>2813</v>
      </c>
      <c r="H232" s="152" t="s">
        <v>32</v>
      </c>
      <c r="I232" s="154"/>
      <c r="L232" s="150"/>
      <c r="M232" s="155"/>
      <c r="T232" s="156"/>
      <c r="AT232" s="152" t="s">
        <v>189</v>
      </c>
      <c r="AU232" s="152" t="s">
        <v>88</v>
      </c>
      <c r="AV232" s="12" t="s">
        <v>86</v>
      </c>
      <c r="AW232" s="12" t="s">
        <v>41</v>
      </c>
      <c r="AX232" s="12" t="s">
        <v>79</v>
      </c>
      <c r="AY232" s="152" t="s">
        <v>178</v>
      </c>
    </row>
    <row r="233" spans="2:65" s="12" customFormat="1" ht="10.199999999999999">
      <c r="B233" s="150"/>
      <c r="D233" s="151" t="s">
        <v>189</v>
      </c>
      <c r="E233" s="152" t="s">
        <v>32</v>
      </c>
      <c r="F233" s="153" t="s">
        <v>5319</v>
      </c>
      <c r="H233" s="152" t="s">
        <v>32</v>
      </c>
      <c r="I233" s="154"/>
      <c r="L233" s="150"/>
      <c r="M233" s="155"/>
      <c r="T233" s="156"/>
      <c r="AT233" s="152" t="s">
        <v>189</v>
      </c>
      <c r="AU233" s="152" t="s">
        <v>88</v>
      </c>
      <c r="AV233" s="12" t="s">
        <v>86</v>
      </c>
      <c r="AW233" s="12" t="s">
        <v>41</v>
      </c>
      <c r="AX233" s="12" t="s">
        <v>79</v>
      </c>
      <c r="AY233" s="152" t="s">
        <v>178</v>
      </c>
    </row>
    <row r="234" spans="2:65" s="12" customFormat="1" ht="10.199999999999999">
      <c r="B234" s="150"/>
      <c r="D234" s="151" t="s">
        <v>189</v>
      </c>
      <c r="E234" s="152" t="s">
        <v>32</v>
      </c>
      <c r="F234" s="153" t="s">
        <v>3043</v>
      </c>
      <c r="H234" s="152" t="s">
        <v>32</v>
      </c>
      <c r="I234" s="154"/>
      <c r="L234" s="150"/>
      <c r="M234" s="155"/>
      <c r="T234" s="156"/>
      <c r="AT234" s="152" t="s">
        <v>189</v>
      </c>
      <c r="AU234" s="152" t="s">
        <v>88</v>
      </c>
      <c r="AV234" s="12" t="s">
        <v>86</v>
      </c>
      <c r="AW234" s="12" t="s">
        <v>41</v>
      </c>
      <c r="AX234" s="12" t="s">
        <v>79</v>
      </c>
      <c r="AY234" s="152" t="s">
        <v>178</v>
      </c>
    </row>
    <row r="235" spans="2:65" s="12" customFormat="1" ht="20.399999999999999">
      <c r="B235" s="150"/>
      <c r="D235" s="151" t="s">
        <v>189</v>
      </c>
      <c r="E235" s="152" t="s">
        <v>32</v>
      </c>
      <c r="F235" s="153" t="s">
        <v>281</v>
      </c>
      <c r="H235" s="152" t="s">
        <v>32</v>
      </c>
      <c r="I235" s="154"/>
      <c r="L235" s="150"/>
      <c r="M235" s="155"/>
      <c r="T235" s="156"/>
      <c r="AT235" s="152" t="s">
        <v>189</v>
      </c>
      <c r="AU235" s="152" t="s">
        <v>88</v>
      </c>
      <c r="AV235" s="12" t="s">
        <v>86</v>
      </c>
      <c r="AW235" s="12" t="s">
        <v>41</v>
      </c>
      <c r="AX235" s="12" t="s">
        <v>79</v>
      </c>
      <c r="AY235" s="152" t="s">
        <v>178</v>
      </c>
    </row>
    <row r="236" spans="2:65" s="12" customFormat="1" ht="20.399999999999999">
      <c r="B236" s="150"/>
      <c r="D236" s="151" t="s">
        <v>189</v>
      </c>
      <c r="E236" s="152" t="s">
        <v>32</v>
      </c>
      <c r="F236" s="153" t="s">
        <v>5357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3" customFormat="1" ht="10.199999999999999">
      <c r="B237" s="157"/>
      <c r="D237" s="151" t="s">
        <v>189</v>
      </c>
      <c r="E237" s="158" t="s">
        <v>32</v>
      </c>
      <c r="F237" s="159" t="s">
        <v>5364</v>
      </c>
      <c r="H237" s="160">
        <v>11.952999999999999</v>
      </c>
      <c r="I237" s="161"/>
      <c r="L237" s="157"/>
      <c r="M237" s="162"/>
      <c r="T237" s="163"/>
      <c r="AT237" s="158" t="s">
        <v>189</v>
      </c>
      <c r="AU237" s="158" t="s">
        <v>88</v>
      </c>
      <c r="AV237" s="13" t="s">
        <v>88</v>
      </c>
      <c r="AW237" s="13" t="s">
        <v>41</v>
      </c>
      <c r="AX237" s="13" t="s">
        <v>79</v>
      </c>
      <c r="AY237" s="158" t="s">
        <v>178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5365</v>
      </c>
      <c r="H238" s="160">
        <v>-4.9800000000000004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4" customFormat="1" ht="10.199999999999999">
      <c r="B239" s="164"/>
      <c r="D239" s="151" t="s">
        <v>189</v>
      </c>
      <c r="E239" s="165" t="s">
        <v>32</v>
      </c>
      <c r="F239" s="166" t="s">
        <v>192</v>
      </c>
      <c r="H239" s="167">
        <v>6.9729999999999999</v>
      </c>
      <c r="I239" s="168"/>
      <c r="L239" s="164"/>
      <c r="M239" s="169"/>
      <c r="T239" s="170"/>
      <c r="AT239" s="165" t="s">
        <v>189</v>
      </c>
      <c r="AU239" s="165" t="s">
        <v>88</v>
      </c>
      <c r="AV239" s="14" t="s">
        <v>185</v>
      </c>
      <c r="AW239" s="14" t="s">
        <v>41</v>
      </c>
      <c r="AX239" s="14" t="s">
        <v>86</v>
      </c>
      <c r="AY239" s="165" t="s">
        <v>178</v>
      </c>
    </row>
    <row r="240" spans="2:65" s="1" customFormat="1" ht="55.5" customHeight="1">
      <c r="B240" s="34"/>
      <c r="C240" s="133" t="s">
        <v>352</v>
      </c>
      <c r="D240" s="133" t="s">
        <v>180</v>
      </c>
      <c r="E240" s="134" t="s">
        <v>3289</v>
      </c>
      <c r="F240" s="135" t="s">
        <v>3290</v>
      </c>
      <c r="G240" s="136" t="s">
        <v>277</v>
      </c>
      <c r="H240" s="137">
        <v>28.524000000000001</v>
      </c>
      <c r="I240" s="138"/>
      <c r="J240" s="139">
        <f>ROUND(I240*H240,2)</f>
        <v>0</v>
      </c>
      <c r="K240" s="135" t="s">
        <v>184</v>
      </c>
      <c r="L240" s="34"/>
      <c r="M240" s="140" t="s">
        <v>32</v>
      </c>
      <c r="N240" s="141" t="s">
        <v>50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185</v>
      </c>
      <c r="AT240" s="144" t="s">
        <v>180</v>
      </c>
      <c r="AU240" s="144" t="s">
        <v>88</v>
      </c>
      <c r="AY240" s="18" t="s">
        <v>178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8" t="s">
        <v>86</v>
      </c>
      <c r="BK240" s="145">
        <f>ROUND(I240*H240,2)</f>
        <v>0</v>
      </c>
      <c r="BL240" s="18" t="s">
        <v>185</v>
      </c>
      <c r="BM240" s="144" t="s">
        <v>5366</v>
      </c>
    </row>
    <row r="241" spans="2:65" s="1" customFormat="1" ht="10.199999999999999">
      <c r="B241" s="34"/>
      <c r="D241" s="146" t="s">
        <v>187</v>
      </c>
      <c r="F241" s="147" t="s">
        <v>3292</v>
      </c>
      <c r="I241" s="148"/>
      <c r="L241" s="34"/>
      <c r="M241" s="149"/>
      <c r="T241" s="55"/>
      <c r="AT241" s="18" t="s">
        <v>187</v>
      </c>
      <c r="AU241" s="18" t="s">
        <v>88</v>
      </c>
    </row>
    <row r="242" spans="2:65" s="12" customFormat="1" ht="10.199999999999999">
      <c r="B242" s="150"/>
      <c r="D242" s="151" t="s">
        <v>189</v>
      </c>
      <c r="E242" s="152" t="s">
        <v>32</v>
      </c>
      <c r="F242" s="153" t="s">
        <v>190</v>
      </c>
      <c r="H242" s="152" t="s">
        <v>32</v>
      </c>
      <c r="I242" s="154"/>
      <c r="L242" s="150"/>
      <c r="M242" s="155"/>
      <c r="T242" s="156"/>
      <c r="AT242" s="152" t="s">
        <v>189</v>
      </c>
      <c r="AU242" s="152" t="s">
        <v>88</v>
      </c>
      <c r="AV242" s="12" t="s">
        <v>86</v>
      </c>
      <c r="AW242" s="12" t="s">
        <v>41</v>
      </c>
      <c r="AX242" s="12" t="s">
        <v>79</v>
      </c>
      <c r="AY242" s="152" t="s">
        <v>178</v>
      </c>
    </row>
    <row r="243" spans="2:65" s="12" customFormat="1" ht="10.199999999999999">
      <c r="B243" s="150"/>
      <c r="D243" s="151" t="s">
        <v>189</v>
      </c>
      <c r="E243" s="152" t="s">
        <v>32</v>
      </c>
      <c r="F243" s="153" t="s">
        <v>2813</v>
      </c>
      <c r="H243" s="152" t="s">
        <v>32</v>
      </c>
      <c r="I243" s="154"/>
      <c r="L243" s="150"/>
      <c r="M243" s="155"/>
      <c r="T243" s="156"/>
      <c r="AT243" s="152" t="s">
        <v>189</v>
      </c>
      <c r="AU243" s="152" t="s">
        <v>88</v>
      </c>
      <c r="AV243" s="12" t="s">
        <v>86</v>
      </c>
      <c r="AW243" s="12" t="s">
        <v>41</v>
      </c>
      <c r="AX243" s="12" t="s">
        <v>79</v>
      </c>
      <c r="AY243" s="152" t="s">
        <v>178</v>
      </c>
    </row>
    <row r="244" spans="2:65" s="12" customFormat="1" ht="10.199999999999999">
      <c r="B244" s="150"/>
      <c r="D244" s="151" t="s">
        <v>189</v>
      </c>
      <c r="E244" s="152" t="s">
        <v>32</v>
      </c>
      <c r="F244" s="153" t="s">
        <v>5319</v>
      </c>
      <c r="H244" s="152" t="s">
        <v>32</v>
      </c>
      <c r="I244" s="154"/>
      <c r="L244" s="150"/>
      <c r="M244" s="155"/>
      <c r="T244" s="156"/>
      <c r="AT244" s="152" t="s">
        <v>189</v>
      </c>
      <c r="AU244" s="152" t="s">
        <v>88</v>
      </c>
      <c r="AV244" s="12" t="s">
        <v>86</v>
      </c>
      <c r="AW244" s="12" t="s">
        <v>41</v>
      </c>
      <c r="AX244" s="12" t="s">
        <v>79</v>
      </c>
      <c r="AY244" s="152" t="s">
        <v>178</v>
      </c>
    </row>
    <row r="245" spans="2:65" s="12" customFormat="1" ht="10.199999999999999">
      <c r="B245" s="150"/>
      <c r="D245" s="151" t="s">
        <v>189</v>
      </c>
      <c r="E245" s="152" t="s">
        <v>32</v>
      </c>
      <c r="F245" s="153" t="s">
        <v>3043</v>
      </c>
      <c r="H245" s="152" t="s">
        <v>32</v>
      </c>
      <c r="I245" s="154"/>
      <c r="L245" s="150"/>
      <c r="M245" s="155"/>
      <c r="T245" s="156"/>
      <c r="AT245" s="152" t="s">
        <v>189</v>
      </c>
      <c r="AU245" s="152" t="s">
        <v>88</v>
      </c>
      <c r="AV245" s="12" t="s">
        <v>86</v>
      </c>
      <c r="AW245" s="12" t="s">
        <v>41</v>
      </c>
      <c r="AX245" s="12" t="s">
        <v>79</v>
      </c>
      <c r="AY245" s="152" t="s">
        <v>178</v>
      </c>
    </row>
    <row r="246" spans="2:65" s="12" customFormat="1" ht="20.399999999999999">
      <c r="B246" s="150"/>
      <c r="D246" s="151" t="s">
        <v>189</v>
      </c>
      <c r="E246" s="152" t="s">
        <v>32</v>
      </c>
      <c r="F246" s="153" t="s">
        <v>281</v>
      </c>
      <c r="H246" s="152" t="s">
        <v>32</v>
      </c>
      <c r="I246" s="154"/>
      <c r="L246" s="150"/>
      <c r="M246" s="155"/>
      <c r="T246" s="156"/>
      <c r="AT246" s="152" t="s">
        <v>189</v>
      </c>
      <c r="AU246" s="152" t="s">
        <v>88</v>
      </c>
      <c r="AV246" s="12" t="s">
        <v>86</v>
      </c>
      <c r="AW246" s="12" t="s">
        <v>41</v>
      </c>
      <c r="AX246" s="12" t="s">
        <v>79</v>
      </c>
      <c r="AY246" s="152" t="s">
        <v>178</v>
      </c>
    </row>
    <row r="247" spans="2:65" s="12" customFormat="1" ht="20.399999999999999">
      <c r="B247" s="150"/>
      <c r="D247" s="151" t="s">
        <v>189</v>
      </c>
      <c r="E247" s="152" t="s">
        <v>32</v>
      </c>
      <c r="F247" s="153" t="s">
        <v>5357</v>
      </c>
      <c r="H247" s="152" t="s">
        <v>32</v>
      </c>
      <c r="I247" s="154"/>
      <c r="L247" s="150"/>
      <c r="M247" s="155"/>
      <c r="T247" s="156"/>
      <c r="AT247" s="152" t="s">
        <v>189</v>
      </c>
      <c r="AU247" s="152" t="s">
        <v>88</v>
      </c>
      <c r="AV247" s="12" t="s">
        <v>86</v>
      </c>
      <c r="AW247" s="12" t="s">
        <v>41</v>
      </c>
      <c r="AX247" s="12" t="s">
        <v>79</v>
      </c>
      <c r="AY247" s="152" t="s">
        <v>178</v>
      </c>
    </row>
    <row r="248" spans="2:65" s="13" customFormat="1" ht="20.399999999999999">
      <c r="B248" s="157"/>
      <c r="D248" s="151" t="s">
        <v>189</v>
      </c>
      <c r="E248" s="158" t="s">
        <v>32</v>
      </c>
      <c r="F248" s="159" t="s">
        <v>5367</v>
      </c>
      <c r="H248" s="160">
        <v>41.347000000000001</v>
      </c>
      <c r="I248" s="161"/>
      <c r="L248" s="157"/>
      <c r="M248" s="162"/>
      <c r="T248" s="163"/>
      <c r="AT248" s="158" t="s">
        <v>189</v>
      </c>
      <c r="AU248" s="158" t="s">
        <v>88</v>
      </c>
      <c r="AV248" s="13" t="s">
        <v>88</v>
      </c>
      <c r="AW248" s="13" t="s">
        <v>41</v>
      </c>
      <c r="AX248" s="13" t="s">
        <v>79</v>
      </c>
      <c r="AY248" s="158" t="s">
        <v>178</v>
      </c>
    </row>
    <row r="249" spans="2:65" s="13" customFormat="1" ht="20.399999999999999">
      <c r="B249" s="157"/>
      <c r="D249" s="151" t="s">
        <v>189</v>
      </c>
      <c r="E249" s="158" t="s">
        <v>32</v>
      </c>
      <c r="F249" s="159" t="s">
        <v>5368</v>
      </c>
      <c r="H249" s="160">
        <v>-12.823</v>
      </c>
      <c r="I249" s="161"/>
      <c r="L249" s="157"/>
      <c r="M249" s="162"/>
      <c r="T249" s="163"/>
      <c r="AT249" s="158" t="s">
        <v>189</v>
      </c>
      <c r="AU249" s="158" t="s">
        <v>88</v>
      </c>
      <c r="AV249" s="13" t="s">
        <v>88</v>
      </c>
      <c r="AW249" s="13" t="s">
        <v>41</v>
      </c>
      <c r="AX249" s="13" t="s">
        <v>79</v>
      </c>
      <c r="AY249" s="158" t="s">
        <v>178</v>
      </c>
    </row>
    <row r="250" spans="2:65" s="14" customFormat="1" ht="10.199999999999999">
      <c r="B250" s="164"/>
      <c r="D250" s="151" t="s">
        <v>189</v>
      </c>
      <c r="E250" s="165" t="s">
        <v>32</v>
      </c>
      <c r="F250" s="166" t="s">
        <v>192</v>
      </c>
      <c r="H250" s="167">
        <v>28.524000000000001</v>
      </c>
      <c r="I250" s="168"/>
      <c r="L250" s="164"/>
      <c r="M250" s="169"/>
      <c r="T250" s="170"/>
      <c r="AT250" s="165" t="s">
        <v>189</v>
      </c>
      <c r="AU250" s="165" t="s">
        <v>88</v>
      </c>
      <c r="AV250" s="14" t="s">
        <v>185</v>
      </c>
      <c r="AW250" s="14" t="s">
        <v>41</v>
      </c>
      <c r="AX250" s="14" t="s">
        <v>86</v>
      </c>
      <c r="AY250" s="165" t="s">
        <v>178</v>
      </c>
    </row>
    <row r="251" spans="2:65" s="1" customFormat="1" ht="44.25" customHeight="1">
      <c r="B251" s="34"/>
      <c r="C251" s="133" t="s">
        <v>359</v>
      </c>
      <c r="D251" s="133" t="s">
        <v>180</v>
      </c>
      <c r="E251" s="134" t="s">
        <v>2850</v>
      </c>
      <c r="F251" s="135" t="s">
        <v>2851</v>
      </c>
      <c r="G251" s="136" t="s">
        <v>277</v>
      </c>
      <c r="H251" s="137">
        <v>11.62</v>
      </c>
      <c r="I251" s="138"/>
      <c r="J251" s="139">
        <f>ROUND(I251*H251,2)</f>
        <v>0</v>
      </c>
      <c r="K251" s="135" t="s">
        <v>184</v>
      </c>
      <c r="L251" s="34"/>
      <c r="M251" s="140" t="s">
        <v>32</v>
      </c>
      <c r="N251" s="141" t="s">
        <v>50</v>
      </c>
      <c r="P251" s="142">
        <f>O251*H251</f>
        <v>0</v>
      </c>
      <c r="Q251" s="142">
        <v>0</v>
      </c>
      <c r="R251" s="142">
        <f>Q251*H251</f>
        <v>0</v>
      </c>
      <c r="S251" s="142">
        <v>0</v>
      </c>
      <c r="T251" s="143">
        <f>S251*H251</f>
        <v>0</v>
      </c>
      <c r="AR251" s="144" t="s">
        <v>185</v>
      </c>
      <c r="AT251" s="144" t="s">
        <v>180</v>
      </c>
      <c r="AU251" s="144" t="s">
        <v>88</v>
      </c>
      <c r="AY251" s="18" t="s">
        <v>178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8" t="s">
        <v>86</v>
      </c>
      <c r="BK251" s="145">
        <f>ROUND(I251*H251,2)</f>
        <v>0</v>
      </c>
      <c r="BL251" s="18" t="s">
        <v>185</v>
      </c>
      <c r="BM251" s="144" t="s">
        <v>5369</v>
      </c>
    </row>
    <row r="252" spans="2:65" s="1" customFormat="1" ht="10.199999999999999">
      <c r="B252" s="34"/>
      <c r="D252" s="146" t="s">
        <v>187</v>
      </c>
      <c r="F252" s="147" t="s">
        <v>2853</v>
      </c>
      <c r="I252" s="148"/>
      <c r="L252" s="34"/>
      <c r="M252" s="149"/>
      <c r="T252" s="55"/>
      <c r="AT252" s="18" t="s">
        <v>187</v>
      </c>
      <c r="AU252" s="18" t="s">
        <v>88</v>
      </c>
    </row>
    <row r="253" spans="2:65" s="12" customFormat="1" ht="10.199999999999999">
      <c r="B253" s="150"/>
      <c r="D253" s="151" t="s">
        <v>189</v>
      </c>
      <c r="E253" s="152" t="s">
        <v>32</v>
      </c>
      <c r="F253" s="153" t="s">
        <v>190</v>
      </c>
      <c r="H253" s="152" t="s">
        <v>32</v>
      </c>
      <c r="I253" s="154"/>
      <c r="L253" s="150"/>
      <c r="M253" s="155"/>
      <c r="T253" s="156"/>
      <c r="AT253" s="152" t="s">
        <v>189</v>
      </c>
      <c r="AU253" s="152" t="s">
        <v>88</v>
      </c>
      <c r="AV253" s="12" t="s">
        <v>86</v>
      </c>
      <c r="AW253" s="12" t="s">
        <v>41</v>
      </c>
      <c r="AX253" s="12" t="s">
        <v>79</v>
      </c>
      <c r="AY253" s="152" t="s">
        <v>178</v>
      </c>
    </row>
    <row r="254" spans="2:65" s="12" customFormat="1" ht="10.199999999999999">
      <c r="B254" s="150"/>
      <c r="D254" s="151" t="s">
        <v>189</v>
      </c>
      <c r="E254" s="152" t="s">
        <v>32</v>
      </c>
      <c r="F254" s="153" t="s">
        <v>2813</v>
      </c>
      <c r="H254" s="152" t="s">
        <v>32</v>
      </c>
      <c r="I254" s="154"/>
      <c r="L254" s="150"/>
      <c r="M254" s="155"/>
      <c r="T254" s="156"/>
      <c r="AT254" s="152" t="s">
        <v>189</v>
      </c>
      <c r="AU254" s="152" t="s">
        <v>88</v>
      </c>
      <c r="AV254" s="12" t="s">
        <v>86</v>
      </c>
      <c r="AW254" s="12" t="s">
        <v>41</v>
      </c>
      <c r="AX254" s="12" t="s">
        <v>79</v>
      </c>
      <c r="AY254" s="152" t="s">
        <v>178</v>
      </c>
    </row>
    <row r="255" spans="2:65" s="12" customFormat="1" ht="10.199999999999999">
      <c r="B255" s="150"/>
      <c r="D255" s="151" t="s">
        <v>189</v>
      </c>
      <c r="E255" s="152" t="s">
        <v>32</v>
      </c>
      <c r="F255" s="153" t="s">
        <v>5319</v>
      </c>
      <c r="H255" s="152" t="s">
        <v>32</v>
      </c>
      <c r="I255" s="154"/>
      <c r="L255" s="150"/>
      <c r="M255" s="155"/>
      <c r="T255" s="156"/>
      <c r="AT255" s="152" t="s">
        <v>189</v>
      </c>
      <c r="AU255" s="152" t="s">
        <v>88</v>
      </c>
      <c r="AV255" s="12" t="s">
        <v>86</v>
      </c>
      <c r="AW255" s="12" t="s">
        <v>41</v>
      </c>
      <c r="AX255" s="12" t="s">
        <v>79</v>
      </c>
      <c r="AY255" s="152" t="s">
        <v>178</v>
      </c>
    </row>
    <row r="256" spans="2:65" s="12" customFormat="1" ht="10.199999999999999">
      <c r="B256" s="150"/>
      <c r="D256" s="151" t="s">
        <v>189</v>
      </c>
      <c r="E256" s="152" t="s">
        <v>32</v>
      </c>
      <c r="F256" s="153" t="s">
        <v>3043</v>
      </c>
      <c r="H256" s="152" t="s">
        <v>32</v>
      </c>
      <c r="I256" s="154"/>
      <c r="L256" s="150"/>
      <c r="M256" s="155"/>
      <c r="T256" s="156"/>
      <c r="AT256" s="152" t="s">
        <v>189</v>
      </c>
      <c r="AU256" s="152" t="s">
        <v>88</v>
      </c>
      <c r="AV256" s="12" t="s">
        <v>86</v>
      </c>
      <c r="AW256" s="12" t="s">
        <v>41</v>
      </c>
      <c r="AX256" s="12" t="s">
        <v>79</v>
      </c>
      <c r="AY256" s="152" t="s">
        <v>178</v>
      </c>
    </row>
    <row r="257" spans="2:65" s="12" customFormat="1" ht="20.399999999999999">
      <c r="B257" s="150"/>
      <c r="D257" s="151" t="s">
        <v>189</v>
      </c>
      <c r="E257" s="152" t="s">
        <v>32</v>
      </c>
      <c r="F257" s="153" t="s">
        <v>281</v>
      </c>
      <c r="H257" s="152" t="s">
        <v>32</v>
      </c>
      <c r="I257" s="154"/>
      <c r="L257" s="150"/>
      <c r="M257" s="155"/>
      <c r="T257" s="156"/>
      <c r="AT257" s="152" t="s">
        <v>189</v>
      </c>
      <c r="AU257" s="152" t="s">
        <v>88</v>
      </c>
      <c r="AV257" s="12" t="s">
        <v>86</v>
      </c>
      <c r="AW257" s="12" t="s">
        <v>41</v>
      </c>
      <c r="AX257" s="12" t="s">
        <v>79</v>
      </c>
      <c r="AY257" s="152" t="s">
        <v>178</v>
      </c>
    </row>
    <row r="258" spans="2:65" s="12" customFormat="1" ht="20.399999999999999">
      <c r="B258" s="150"/>
      <c r="D258" s="151" t="s">
        <v>189</v>
      </c>
      <c r="E258" s="152" t="s">
        <v>32</v>
      </c>
      <c r="F258" s="153" t="s">
        <v>5357</v>
      </c>
      <c r="H258" s="152" t="s">
        <v>32</v>
      </c>
      <c r="I258" s="154"/>
      <c r="L258" s="150"/>
      <c r="M258" s="155"/>
      <c r="T258" s="156"/>
      <c r="AT258" s="152" t="s">
        <v>189</v>
      </c>
      <c r="AU258" s="152" t="s">
        <v>88</v>
      </c>
      <c r="AV258" s="12" t="s">
        <v>86</v>
      </c>
      <c r="AW258" s="12" t="s">
        <v>41</v>
      </c>
      <c r="AX258" s="12" t="s">
        <v>79</v>
      </c>
      <c r="AY258" s="152" t="s">
        <v>178</v>
      </c>
    </row>
    <row r="259" spans="2:65" s="13" customFormat="1" ht="10.199999999999999">
      <c r="B259" s="157"/>
      <c r="D259" s="151" t="s">
        <v>189</v>
      </c>
      <c r="E259" s="158" t="s">
        <v>32</v>
      </c>
      <c r="F259" s="159" t="s">
        <v>5370</v>
      </c>
      <c r="H259" s="160">
        <v>19.920999999999999</v>
      </c>
      <c r="I259" s="161"/>
      <c r="L259" s="157"/>
      <c r="M259" s="162"/>
      <c r="T259" s="163"/>
      <c r="AT259" s="158" t="s">
        <v>189</v>
      </c>
      <c r="AU259" s="158" t="s">
        <v>88</v>
      </c>
      <c r="AV259" s="13" t="s">
        <v>88</v>
      </c>
      <c r="AW259" s="13" t="s">
        <v>41</v>
      </c>
      <c r="AX259" s="13" t="s">
        <v>79</v>
      </c>
      <c r="AY259" s="158" t="s">
        <v>178</v>
      </c>
    </row>
    <row r="260" spans="2:65" s="13" customFormat="1" ht="10.199999999999999">
      <c r="B260" s="157"/>
      <c r="D260" s="151" t="s">
        <v>189</v>
      </c>
      <c r="E260" s="158" t="s">
        <v>32</v>
      </c>
      <c r="F260" s="159" t="s">
        <v>5371</v>
      </c>
      <c r="H260" s="160">
        <v>-8.3010000000000002</v>
      </c>
      <c r="I260" s="161"/>
      <c r="L260" s="157"/>
      <c r="M260" s="162"/>
      <c r="T260" s="163"/>
      <c r="AT260" s="158" t="s">
        <v>189</v>
      </c>
      <c r="AU260" s="158" t="s">
        <v>88</v>
      </c>
      <c r="AV260" s="13" t="s">
        <v>88</v>
      </c>
      <c r="AW260" s="13" t="s">
        <v>41</v>
      </c>
      <c r="AX260" s="13" t="s">
        <v>79</v>
      </c>
      <c r="AY260" s="158" t="s">
        <v>178</v>
      </c>
    </row>
    <row r="261" spans="2:65" s="14" customFormat="1" ht="10.199999999999999">
      <c r="B261" s="164"/>
      <c r="D261" s="151" t="s">
        <v>189</v>
      </c>
      <c r="E261" s="165" t="s">
        <v>32</v>
      </c>
      <c r="F261" s="166" t="s">
        <v>192</v>
      </c>
      <c r="H261" s="167">
        <v>11.62</v>
      </c>
      <c r="I261" s="168"/>
      <c r="L261" s="164"/>
      <c r="M261" s="169"/>
      <c r="T261" s="170"/>
      <c r="AT261" s="165" t="s">
        <v>189</v>
      </c>
      <c r="AU261" s="165" t="s">
        <v>88</v>
      </c>
      <c r="AV261" s="14" t="s">
        <v>185</v>
      </c>
      <c r="AW261" s="14" t="s">
        <v>41</v>
      </c>
      <c r="AX261" s="14" t="s">
        <v>86</v>
      </c>
      <c r="AY261" s="165" t="s">
        <v>178</v>
      </c>
    </row>
    <row r="262" spans="2:65" s="1" customFormat="1" ht="55.5" customHeight="1">
      <c r="B262" s="34"/>
      <c r="C262" s="133" t="s">
        <v>366</v>
      </c>
      <c r="D262" s="133" t="s">
        <v>180</v>
      </c>
      <c r="E262" s="134" t="s">
        <v>3293</v>
      </c>
      <c r="F262" s="135" t="s">
        <v>3294</v>
      </c>
      <c r="G262" s="136" t="s">
        <v>277</v>
      </c>
      <c r="H262" s="137">
        <v>47.540999999999997</v>
      </c>
      <c r="I262" s="138"/>
      <c r="J262" s="139">
        <f>ROUND(I262*H262,2)</f>
        <v>0</v>
      </c>
      <c r="K262" s="135" t="s">
        <v>184</v>
      </c>
      <c r="L262" s="34"/>
      <c r="M262" s="140" t="s">
        <v>32</v>
      </c>
      <c r="N262" s="141" t="s">
        <v>50</v>
      </c>
      <c r="P262" s="142">
        <f>O262*H262</f>
        <v>0</v>
      </c>
      <c r="Q262" s="142">
        <v>0</v>
      </c>
      <c r="R262" s="142">
        <f>Q262*H262</f>
        <v>0</v>
      </c>
      <c r="S262" s="142">
        <v>0</v>
      </c>
      <c r="T262" s="143">
        <f>S262*H262</f>
        <v>0</v>
      </c>
      <c r="AR262" s="144" t="s">
        <v>185</v>
      </c>
      <c r="AT262" s="144" t="s">
        <v>180</v>
      </c>
      <c r="AU262" s="144" t="s">
        <v>88</v>
      </c>
      <c r="AY262" s="18" t="s">
        <v>178</v>
      </c>
      <c r="BE262" s="145">
        <f>IF(N262="základní",J262,0)</f>
        <v>0</v>
      </c>
      <c r="BF262" s="145">
        <f>IF(N262="snížená",J262,0)</f>
        <v>0</v>
      </c>
      <c r="BG262" s="145">
        <f>IF(N262="zákl. přenesená",J262,0)</f>
        <v>0</v>
      </c>
      <c r="BH262" s="145">
        <f>IF(N262="sníž. přenesená",J262,0)</f>
        <v>0</v>
      </c>
      <c r="BI262" s="145">
        <f>IF(N262="nulová",J262,0)</f>
        <v>0</v>
      </c>
      <c r="BJ262" s="18" t="s">
        <v>86</v>
      </c>
      <c r="BK262" s="145">
        <f>ROUND(I262*H262,2)</f>
        <v>0</v>
      </c>
      <c r="BL262" s="18" t="s">
        <v>185</v>
      </c>
      <c r="BM262" s="144" t="s">
        <v>5372</v>
      </c>
    </row>
    <row r="263" spans="2:65" s="1" customFormat="1" ht="10.199999999999999">
      <c r="B263" s="34"/>
      <c r="D263" s="146" t="s">
        <v>187</v>
      </c>
      <c r="F263" s="147" t="s">
        <v>3296</v>
      </c>
      <c r="I263" s="148"/>
      <c r="L263" s="34"/>
      <c r="M263" s="149"/>
      <c r="T263" s="55"/>
      <c r="AT263" s="18" t="s">
        <v>187</v>
      </c>
      <c r="AU263" s="18" t="s">
        <v>88</v>
      </c>
    </row>
    <row r="264" spans="2:65" s="12" customFormat="1" ht="10.199999999999999">
      <c r="B264" s="150"/>
      <c r="D264" s="151" t="s">
        <v>189</v>
      </c>
      <c r="E264" s="152" t="s">
        <v>32</v>
      </c>
      <c r="F264" s="153" t="s">
        <v>190</v>
      </c>
      <c r="H264" s="152" t="s">
        <v>32</v>
      </c>
      <c r="I264" s="154"/>
      <c r="L264" s="150"/>
      <c r="M264" s="155"/>
      <c r="T264" s="156"/>
      <c r="AT264" s="152" t="s">
        <v>189</v>
      </c>
      <c r="AU264" s="152" t="s">
        <v>88</v>
      </c>
      <c r="AV264" s="12" t="s">
        <v>86</v>
      </c>
      <c r="AW264" s="12" t="s">
        <v>41</v>
      </c>
      <c r="AX264" s="12" t="s">
        <v>79</v>
      </c>
      <c r="AY264" s="152" t="s">
        <v>178</v>
      </c>
    </row>
    <row r="265" spans="2:65" s="12" customFormat="1" ht="10.199999999999999">
      <c r="B265" s="150"/>
      <c r="D265" s="151" t="s">
        <v>189</v>
      </c>
      <c r="E265" s="152" t="s">
        <v>32</v>
      </c>
      <c r="F265" s="153" t="s">
        <v>2813</v>
      </c>
      <c r="H265" s="152" t="s">
        <v>32</v>
      </c>
      <c r="I265" s="154"/>
      <c r="L265" s="150"/>
      <c r="M265" s="155"/>
      <c r="T265" s="156"/>
      <c r="AT265" s="152" t="s">
        <v>189</v>
      </c>
      <c r="AU265" s="152" t="s">
        <v>88</v>
      </c>
      <c r="AV265" s="12" t="s">
        <v>86</v>
      </c>
      <c r="AW265" s="12" t="s">
        <v>41</v>
      </c>
      <c r="AX265" s="12" t="s">
        <v>79</v>
      </c>
      <c r="AY265" s="152" t="s">
        <v>178</v>
      </c>
    </row>
    <row r="266" spans="2:65" s="12" customFormat="1" ht="10.199999999999999">
      <c r="B266" s="150"/>
      <c r="D266" s="151" t="s">
        <v>189</v>
      </c>
      <c r="E266" s="152" t="s">
        <v>32</v>
      </c>
      <c r="F266" s="153" t="s">
        <v>5319</v>
      </c>
      <c r="H266" s="152" t="s">
        <v>32</v>
      </c>
      <c r="I266" s="154"/>
      <c r="L266" s="150"/>
      <c r="M266" s="155"/>
      <c r="T266" s="156"/>
      <c r="AT266" s="152" t="s">
        <v>189</v>
      </c>
      <c r="AU266" s="152" t="s">
        <v>88</v>
      </c>
      <c r="AV266" s="12" t="s">
        <v>86</v>
      </c>
      <c r="AW266" s="12" t="s">
        <v>41</v>
      </c>
      <c r="AX266" s="12" t="s">
        <v>79</v>
      </c>
      <c r="AY266" s="152" t="s">
        <v>178</v>
      </c>
    </row>
    <row r="267" spans="2:65" s="12" customFormat="1" ht="10.199999999999999">
      <c r="B267" s="150"/>
      <c r="D267" s="151" t="s">
        <v>189</v>
      </c>
      <c r="E267" s="152" t="s">
        <v>32</v>
      </c>
      <c r="F267" s="153" t="s">
        <v>3043</v>
      </c>
      <c r="H267" s="152" t="s">
        <v>32</v>
      </c>
      <c r="I267" s="154"/>
      <c r="L267" s="150"/>
      <c r="M267" s="155"/>
      <c r="T267" s="156"/>
      <c r="AT267" s="152" t="s">
        <v>189</v>
      </c>
      <c r="AU267" s="152" t="s">
        <v>88</v>
      </c>
      <c r="AV267" s="12" t="s">
        <v>86</v>
      </c>
      <c r="AW267" s="12" t="s">
        <v>41</v>
      </c>
      <c r="AX267" s="12" t="s">
        <v>79</v>
      </c>
      <c r="AY267" s="152" t="s">
        <v>178</v>
      </c>
    </row>
    <row r="268" spans="2:65" s="12" customFormat="1" ht="20.399999999999999">
      <c r="B268" s="150"/>
      <c r="D268" s="151" t="s">
        <v>189</v>
      </c>
      <c r="E268" s="152" t="s">
        <v>32</v>
      </c>
      <c r="F268" s="153" t="s">
        <v>281</v>
      </c>
      <c r="H268" s="152" t="s">
        <v>32</v>
      </c>
      <c r="I268" s="154"/>
      <c r="L268" s="150"/>
      <c r="M268" s="155"/>
      <c r="T268" s="156"/>
      <c r="AT268" s="152" t="s">
        <v>189</v>
      </c>
      <c r="AU268" s="152" t="s">
        <v>88</v>
      </c>
      <c r="AV268" s="12" t="s">
        <v>86</v>
      </c>
      <c r="AW268" s="12" t="s">
        <v>41</v>
      </c>
      <c r="AX268" s="12" t="s">
        <v>79</v>
      </c>
      <c r="AY268" s="152" t="s">
        <v>178</v>
      </c>
    </row>
    <row r="269" spans="2:65" s="12" customFormat="1" ht="20.399999999999999">
      <c r="B269" s="150"/>
      <c r="D269" s="151" t="s">
        <v>189</v>
      </c>
      <c r="E269" s="152" t="s">
        <v>32</v>
      </c>
      <c r="F269" s="153" t="s">
        <v>5357</v>
      </c>
      <c r="H269" s="152" t="s">
        <v>32</v>
      </c>
      <c r="I269" s="154"/>
      <c r="L269" s="150"/>
      <c r="M269" s="155"/>
      <c r="T269" s="156"/>
      <c r="AT269" s="152" t="s">
        <v>189</v>
      </c>
      <c r="AU269" s="152" t="s">
        <v>88</v>
      </c>
      <c r="AV269" s="12" t="s">
        <v>86</v>
      </c>
      <c r="AW269" s="12" t="s">
        <v>41</v>
      </c>
      <c r="AX269" s="12" t="s">
        <v>79</v>
      </c>
      <c r="AY269" s="152" t="s">
        <v>178</v>
      </c>
    </row>
    <row r="270" spans="2:65" s="13" customFormat="1" ht="20.399999999999999">
      <c r="B270" s="157"/>
      <c r="D270" s="151" t="s">
        <v>189</v>
      </c>
      <c r="E270" s="158" t="s">
        <v>32</v>
      </c>
      <c r="F270" s="159" t="s">
        <v>5373</v>
      </c>
      <c r="H270" s="160">
        <v>68.912000000000006</v>
      </c>
      <c r="I270" s="161"/>
      <c r="L270" s="157"/>
      <c r="M270" s="162"/>
      <c r="T270" s="163"/>
      <c r="AT270" s="158" t="s">
        <v>189</v>
      </c>
      <c r="AU270" s="158" t="s">
        <v>88</v>
      </c>
      <c r="AV270" s="13" t="s">
        <v>88</v>
      </c>
      <c r="AW270" s="13" t="s">
        <v>41</v>
      </c>
      <c r="AX270" s="13" t="s">
        <v>79</v>
      </c>
      <c r="AY270" s="158" t="s">
        <v>178</v>
      </c>
    </row>
    <row r="271" spans="2:65" s="13" customFormat="1" ht="20.399999999999999">
      <c r="B271" s="157"/>
      <c r="D271" s="151" t="s">
        <v>189</v>
      </c>
      <c r="E271" s="158" t="s">
        <v>32</v>
      </c>
      <c r="F271" s="159" t="s">
        <v>5374</v>
      </c>
      <c r="H271" s="160">
        <v>-21.370999999999999</v>
      </c>
      <c r="I271" s="161"/>
      <c r="L271" s="157"/>
      <c r="M271" s="162"/>
      <c r="T271" s="163"/>
      <c r="AT271" s="158" t="s">
        <v>189</v>
      </c>
      <c r="AU271" s="158" t="s">
        <v>88</v>
      </c>
      <c r="AV271" s="13" t="s">
        <v>88</v>
      </c>
      <c r="AW271" s="13" t="s">
        <v>41</v>
      </c>
      <c r="AX271" s="13" t="s">
        <v>79</v>
      </c>
      <c r="AY271" s="158" t="s">
        <v>178</v>
      </c>
    </row>
    <row r="272" spans="2:65" s="14" customFormat="1" ht="10.199999999999999">
      <c r="B272" s="164"/>
      <c r="D272" s="151" t="s">
        <v>189</v>
      </c>
      <c r="E272" s="165" t="s">
        <v>32</v>
      </c>
      <c r="F272" s="166" t="s">
        <v>192</v>
      </c>
      <c r="H272" s="167">
        <v>47.540999999999997</v>
      </c>
      <c r="I272" s="168"/>
      <c r="L272" s="164"/>
      <c r="M272" s="169"/>
      <c r="T272" s="170"/>
      <c r="AT272" s="165" t="s">
        <v>189</v>
      </c>
      <c r="AU272" s="165" t="s">
        <v>88</v>
      </c>
      <c r="AV272" s="14" t="s">
        <v>185</v>
      </c>
      <c r="AW272" s="14" t="s">
        <v>41</v>
      </c>
      <c r="AX272" s="14" t="s">
        <v>86</v>
      </c>
      <c r="AY272" s="165" t="s">
        <v>178</v>
      </c>
    </row>
    <row r="273" spans="2:65" s="1" customFormat="1" ht="37.799999999999997" customHeight="1">
      <c r="B273" s="34"/>
      <c r="C273" s="133" t="s">
        <v>373</v>
      </c>
      <c r="D273" s="133" t="s">
        <v>180</v>
      </c>
      <c r="E273" s="134" t="s">
        <v>301</v>
      </c>
      <c r="F273" s="135" t="s">
        <v>302</v>
      </c>
      <c r="G273" s="136" t="s">
        <v>277</v>
      </c>
      <c r="H273" s="137">
        <v>78.938999999999993</v>
      </c>
      <c r="I273" s="138"/>
      <c r="J273" s="139">
        <f>ROUND(I273*H273,2)</f>
        <v>0</v>
      </c>
      <c r="K273" s="135" t="s">
        <v>184</v>
      </c>
      <c r="L273" s="34"/>
      <c r="M273" s="140" t="s">
        <v>32</v>
      </c>
      <c r="N273" s="141" t="s">
        <v>50</v>
      </c>
      <c r="P273" s="142">
        <f>O273*H273</f>
        <v>0</v>
      </c>
      <c r="Q273" s="142">
        <v>0</v>
      </c>
      <c r="R273" s="142">
        <f>Q273*H273</f>
        <v>0</v>
      </c>
      <c r="S273" s="142">
        <v>0</v>
      </c>
      <c r="T273" s="143">
        <f>S273*H273</f>
        <v>0</v>
      </c>
      <c r="AR273" s="144" t="s">
        <v>185</v>
      </c>
      <c r="AT273" s="144" t="s">
        <v>180</v>
      </c>
      <c r="AU273" s="144" t="s">
        <v>88</v>
      </c>
      <c r="AY273" s="18" t="s">
        <v>178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86</v>
      </c>
      <c r="BK273" s="145">
        <f>ROUND(I273*H273,2)</f>
        <v>0</v>
      </c>
      <c r="BL273" s="18" t="s">
        <v>185</v>
      </c>
      <c r="BM273" s="144" t="s">
        <v>5375</v>
      </c>
    </row>
    <row r="274" spans="2:65" s="1" customFormat="1" ht="10.199999999999999">
      <c r="B274" s="34"/>
      <c r="D274" s="146" t="s">
        <v>187</v>
      </c>
      <c r="F274" s="147" t="s">
        <v>304</v>
      </c>
      <c r="I274" s="148"/>
      <c r="L274" s="34"/>
      <c r="M274" s="149"/>
      <c r="T274" s="55"/>
      <c r="AT274" s="18" t="s">
        <v>187</v>
      </c>
      <c r="AU274" s="18" t="s">
        <v>88</v>
      </c>
    </row>
    <row r="275" spans="2:65" s="12" customFormat="1" ht="10.199999999999999">
      <c r="B275" s="150"/>
      <c r="D275" s="151" t="s">
        <v>189</v>
      </c>
      <c r="E275" s="152" t="s">
        <v>32</v>
      </c>
      <c r="F275" s="153" t="s">
        <v>5319</v>
      </c>
      <c r="H275" s="152" t="s">
        <v>32</v>
      </c>
      <c r="I275" s="154"/>
      <c r="L275" s="150"/>
      <c r="M275" s="155"/>
      <c r="T275" s="156"/>
      <c r="AT275" s="152" t="s">
        <v>189</v>
      </c>
      <c r="AU275" s="152" t="s">
        <v>88</v>
      </c>
      <c r="AV275" s="12" t="s">
        <v>86</v>
      </c>
      <c r="AW275" s="12" t="s">
        <v>41</v>
      </c>
      <c r="AX275" s="12" t="s">
        <v>79</v>
      </c>
      <c r="AY275" s="152" t="s">
        <v>178</v>
      </c>
    </row>
    <row r="276" spans="2:65" s="12" customFormat="1" ht="10.199999999999999">
      <c r="B276" s="150"/>
      <c r="D276" s="151" t="s">
        <v>189</v>
      </c>
      <c r="E276" s="152" t="s">
        <v>32</v>
      </c>
      <c r="F276" s="153" t="s">
        <v>206</v>
      </c>
      <c r="H276" s="152" t="s">
        <v>32</v>
      </c>
      <c r="I276" s="154"/>
      <c r="L276" s="150"/>
      <c r="M276" s="155"/>
      <c r="T276" s="156"/>
      <c r="AT276" s="152" t="s">
        <v>189</v>
      </c>
      <c r="AU276" s="152" t="s">
        <v>88</v>
      </c>
      <c r="AV276" s="12" t="s">
        <v>86</v>
      </c>
      <c r="AW276" s="12" t="s">
        <v>41</v>
      </c>
      <c r="AX276" s="12" t="s">
        <v>79</v>
      </c>
      <c r="AY276" s="152" t="s">
        <v>178</v>
      </c>
    </row>
    <row r="277" spans="2:65" s="13" customFormat="1" ht="10.199999999999999">
      <c r="B277" s="157"/>
      <c r="D277" s="151" t="s">
        <v>189</v>
      </c>
      <c r="E277" s="158" t="s">
        <v>32</v>
      </c>
      <c r="F277" s="159" t="s">
        <v>5376</v>
      </c>
      <c r="H277" s="160">
        <v>3.8719999999999999</v>
      </c>
      <c r="I277" s="161"/>
      <c r="L277" s="157"/>
      <c r="M277" s="162"/>
      <c r="T277" s="163"/>
      <c r="AT277" s="158" t="s">
        <v>189</v>
      </c>
      <c r="AU277" s="158" t="s">
        <v>88</v>
      </c>
      <c r="AV277" s="13" t="s">
        <v>88</v>
      </c>
      <c r="AW277" s="13" t="s">
        <v>41</v>
      </c>
      <c r="AX277" s="13" t="s">
        <v>79</v>
      </c>
      <c r="AY277" s="158" t="s">
        <v>178</v>
      </c>
    </row>
    <row r="278" spans="2:65" s="13" customFormat="1" ht="10.199999999999999">
      <c r="B278" s="157"/>
      <c r="D278" s="151" t="s">
        <v>189</v>
      </c>
      <c r="E278" s="158" t="s">
        <v>32</v>
      </c>
      <c r="F278" s="159" t="s">
        <v>5377</v>
      </c>
      <c r="H278" s="160">
        <v>1.79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41</v>
      </c>
      <c r="AX278" s="13" t="s">
        <v>79</v>
      </c>
      <c r="AY278" s="158" t="s">
        <v>178</v>
      </c>
    </row>
    <row r="279" spans="2:65" s="13" customFormat="1" ht="10.199999999999999">
      <c r="B279" s="157"/>
      <c r="D279" s="151" t="s">
        <v>189</v>
      </c>
      <c r="E279" s="158" t="s">
        <v>32</v>
      </c>
      <c r="F279" s="159" t="s">
        <v>5378</v>
      </c>
      <c r="H279" s="160">
        <v>3.581</v>
      </c>
      <c r="I279" s="161"/>
      <c r="L279" s="157"/>
      <c r="M279" s="162"/>
      <c r="T279" s="163"/>
      <c r="AT279" s="158" t="s">
        <v>189</v>
      </c>
      <c r="AU279" s="158" t="s">
        <v>88</v>
      </c>
      <c r="AV279" s="13" t="s">
        <v>88</v>
      </c>
      <c r="AW279" s="13" t="s">
        <v>41</v>
      </c>
      <c r="AX279" s="13" t="s">
        <v>79</v>
      </c>
      <c r="AY279" s="158" t="s">
        <v>178</v>
      </c>
    </row>
    <row r="280" spans="2:65" s="13" customFormat="1" ht="10.199999999999999">
      <c r="B280" s="157"/>
      <c r="D280" s="151" t="s">
        <v>189</v>
      </c>
      <c r="E280" s="158" t="s">
        <v>32</v>
      </c>
      <c r="F280" s="159" t="s">
        <v>5379</v>
      </c>
      <c r="H280" s="160">
        <v>5.8520000000000003</v>
      </c>
      <c r="I280" s="161"/>
      <c r="L280" s="157"/>
      <c r="M280" s="162"/>
      <c r="T280" s="163"/>
      <c r="AT280" s="158" t="s">
        <v>189</v>
      </c>
      <c r="AU280" s="158" t="s">
        <v>88</v>
      </c>
      <c r="AV280" s="13" t="s">
        <v>88</v>
      </c>
      <c r="AW280" s="13" t="s">
        <v>41</v>
      </c>
      <c r="AX280" s="13" t="s">
        <v>79</v>
      </c>
      <c r="AY280" s="158" t="s">
        <v>178</v>
      </c>
    </row>
    <row r="281" spans="2:65" s="13" customFormat="1" ht="10.199999999999999">
      <c r="B281" s="157"/>
      <c r="D281" s="151" t="s">
        <v>189</v>
      </c>
      <c r="E281" s="158" t="s">
        <v>32</v>
      </c>
      <c r="F281" s="159" t="s">
        <v>5380</v>
      </c>
      <c r="H281" s="160">
        <v>3.3</v>
      </c>
      <c r="I281" s="161"/>
      <c r="L281" s="157"/>
      <c r="M281" s="162"/>
      <c r="T281" s="163"/>
      <c r="AT281" s="158" t="s">
        <v>189</v>
      </c>
      <c r="AU281" s="158" t="s">
        <v>88</v>
      </c>
      <c r="AV281" s="13" t="s">
        <v>88</v>
      </c>
      <c r="AW281" s="13" t="s">
        <v>41</v>
      </c>
      <c r="AX281" s="13" t="s">
        <v>79</v>
      </c>
      <c r="AY281" s="158" t="s">
        <v>178</v>
      </c>
    </row>
    <row r="282" spans="2:65" s="12" customFormat="1" ht="10.199999999999999">
      <c r="B282" s="150"/>
      <c r="D282" s="151" t="s">
        <v>189</v>
      </c>
      <c r="E282" s="152" t="s">
        <v>32</v>
      </c>
      <c r="F282" s="153" t="s">
        <v>4794</v>
      </c>
      <c r="H282" s="152" t="s">
        <v>32</v>
      </c>
      <c r="I282" s="154"/>
      <c r="L282" s="150"/>
      <c r="M282" s="155"/>
      <c r="T282" s="156"/>
      <c r="AT282" s="152" t="s">
        <v>189</v>
      </c>
      <c r="AU282" s="152" t="s">
        <v>88</v>
      </c>
      <c r="AV282" s="12" t="s">
        <v>86</v>
      </c>
      <c r="AW282" s="12" t="s">
        <v>41</v>
      </c>
      <c r="AX282" s="12" t="s">
        <v>79</v>
      </c>
      <c r="AY282" s="152" t="s">
        <v>178</v>
      </c>
    </row>
    <row r="283" spans="2:65" s="13" customFormat="1" ht="10.199999999999999">
      <c r="B283" s="157"/>
      <c r="D283" s="151" t="s">
        <v>189</v>
      </c>
      <c r="E283" s="158" t="s">
        <v>32</v>
      </c>
      <c r="F283" s="159" t="s">
        <v>5381</v>
      </c>
      <c r="H283" s="160">
        <v>60.543999999999997</v>
      </c>
      <c r="I283" s="161"/>
      <c r="L283" s="157"/>
      <c r="M283" s="162"/>
      <c r="T283" s="163"/>
      <c r="AT283" s="158" t="s">
        <v>189</v>
      </c>
      <c r="AU283" s="158" t="s">
        <v>88</v>
      </c>
      <c r="AV283" s="13" t="s">
        <v>88</v>
      </c>
      <c r="AW283" s="13" t="s">
        <v>41</v>
      </c>
      <c r="AX283" s="13" t="s">
        <v>79</v>
      </c>
      <c r="AY283" s="158" t="s">
        <v>178</v>
      </c>
    </row>
    <row r="284" spans="2:65" s="14" customFormat="1" ht="10.199999999999999">
      <c r="B284" s="164"/>
      <c r="D284" s="151" t="s">
        <v>189</v>
      </c>
      <c r="E284" s="165" t="s">
        <v>32</v>
      </c>
      <c r="F284" s="166" t="s">
        <v>192</v>
      </c>
      <c r="H284" s="167">
        <v>78.938999999999993</v>
      </c>
      <c r="I284" s="168"/>
      <c r="L284" s="164"/>
      <c r="M284" s="169"/>
      <c r="T284" s="170"/>
      <c r="AT284" s="165" t="s">
        <v>189</v>
      </c>
      <c r="AU284" s="165" t="s">
        <v>88</v>
      </c>
      <c r="AV284" s="14" t="s">
        <v>185</v>
      </c>
      <c r="AW284" s="14" t="s">
        <v>41</v>
      </c>
      <c r="AX284" s="14" t="s">
        <v>86</v>
      </c>
      <c r="AY284" s="165" t="s">
        <v>178</v>
      </c>
    </row>
    <row r="285" spans="2:65" s="1" customFormat="1" ht="37.799999999999997" customHeight="1">
      <c r="B285" s="34"/>
      <c r="C285" s="133" t="s">
        <v>381</v>
      </c>
      <c r="D285" s="133" t="s">
        <v>180</v>
      </c>
      <c r="E285" s="134" t="s">
        <v>5382</v>
      </c>
      <c r="F285" s="135" t="s">
        <v>5383</v>
      </c>
      <c r="G285" s="136" t="s">
        <v>234</v>
      </c>
      <c r="H285" s="137">
        <v>72.441999999999993</v>
      </c>
      <c r="I285" s="138"/>
      <c r="J285" s="139">
        <f>ROUND(I285*H285,2)</f>
        <v>0</v>
      </c>
      <c r="K285" s="135" t="s">
        <v>184</v>
      </c>
      <c r="L285" s="34"/>
      <c r="M285" s="140" t="s">
        <v>32</v>
      </c>
      <c r="N285" s="141" t="s">
        <v>50</v>
      </c>
      <c r="P285" s="142">
        <f>O285*H285</f>
        <v>0</v>
      </c>
      <c r="Q285" s="142">
        <v>8.4000000000000003E-4</v>
      </c>
      <c r="R285" s="142">
        <f>Q285*H285</f>
        <v>6.0851279999999994E-2</v>
      </c>
      <c r="S285" s="142">
        <v>0</v>
      </c>
      <c r="T285" s="143">
        <f>S285*H285</f>
        <v>0</v>
      </c>
      <c r="AR285" s="144" t="s">
        <v>185</v>
      </c>
      <c r="AT285" s="144" t="s">
        <v>180</v>
      </c>
      <c r="AU285" s="144" t="s">
        <v>88</v>
      </c>
      <c r="AY285" s="18" t="s">
        <v>178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86</v>
      </c>
      <c r="BK285" s="145">
        <f>ROUND(I285*H285,2)</f>
        <v>0</v>
      </c>
      <c r="BL285" s="18" t="s">
        <v>185</v>
      </c>
      <c r="BM285" s="144" t="s">
        <v>5384</v>
      </c>
    </row>
    <row r="286" spans="2:65" s="1" customFormat="1" ht="10.199999999999999">
      <c r="B286" s="34"/>
      <c r="D286" s="146" t="s">
        <v>187</v>
      </c>
      <c r="F286" s="147" t="s">
        <v>5385</v>
      </c>
      <c r="I286" s="148"/>
      <c r="L286" s="34"/>
      <c r="M286" s="149"/>
      <c r="T286" s="55"/>
      <c r="AT286" s="18" t="s">
        <v>187</v>
      </c>
      <c r="AU286" s="18" t="s">
        <v>88</v>
      </c>
    </row>
    <row r="287" spans="2:65" s="12" customFormat="1" ht="10.199999999999999">
      <c r="B287" s="150"/>
      <c r="D287" s="151" t="s">
        <v>189</v>
      </c>
      <c r="E287" s="152" t="s">
        <v>32</v>
      </c>
      <c r="F287" s="153" t="s">
        <v>190</v>
      </c>
      <c r="H287" s="152" t="s">
        <v>32</v>
      </c>
      <c r="I287" s="154"/>
      <c r="L287" s="150"/>
      <c r="M287" s="155"/>
      <c r="T287" s="156"/>
      <c r="AT287" s="152" t="s">
        <v>189</v>
      </c>
      <c r="AU287" s="152" t="s">
        <v>88</v>
      </c>
      <c r="AV287" s="12" t="s">
        <v>86</v>
      </c>
      <c r="AW287" s="12" t="s">
        <v>41</v>
      </c>
      <c r="AX287" s="12" t="s">
        <v>79</v>
      </c>
      <c r="AY287" s="152" t="s">
        <v>178</v>
      </c>
    </row>
    <row r="288" spans="2:65" s="12" customFormat="1" ht="10.199999999999999">
      <c r="B288" s="150"/>
      <c r="D288" s="151" t="s">
        <v>189</v>
      </c>
      <c r="E288" s="152" t="s">
        <v>32</v>
      </c>
      <c r="F288" s="153" t="s">
        <v>2813</v>
      </c>
      <c r="H288" s="152" t="s">
        <v>32</v>
      </c>
      <c r="I288" s="154"/>
      <c r="L288" s="150"/>
      <c r="M288" s="155"/>
      <c r="T288" s="156"/>
      <c r="AT288" s="152" t="s">
        <v>189</v>
      </c>
      <c r="AU288" s="152" t="s">
        <v>88</v>
      </c>
      <c r="AV288" s="12" t="s">
        <v>86</v>
      </c>
      <c r="AW288" s="12" t="s">
        <v>41</v>
      </c>
      <c r="AX288" s="12" t="s">
        <v>79</v>
      </c>
      <c r="AY288" s="152" t="s">
        <v>178</v>
      </c>
    </row>
    <row r="289" spans="2:65" s="12" customFormat="1" ht="10.199999999999999">
      <c r="B289" s="150"/>
      <c r="D289" s="151" t="s">
        <v>189</v>
      </c>
      <c r="E289" s="152" t="s">
        <v>32</v>
      </c>
      <c r="F289" s="153" t="s">
        <v>5319</v>
      </c>
      <c r="H289" s="152" t="s">
        <v>32</v>
      </c>
      <c r="I289" s="154"/>
      <c r="L289" s="150"/>
      <c r="M289" s="155"/>
      <c r="T289" s="156"/>
      <c r="AT289" s="152" t="s">
        <v>189</v>
      </c>
      <c r="AU289" s="152" t="s">
        <v>88</v>
      </c>
      <c r="AV289" s="12" t="s">
        <v>86</v>
      </c>
      <c r="AW289" s="12" t="s">
        <v>41</v>
      </c>
      <c r="AX289" s="12" t="s">
        <v>79</v>
      </c>
      <c r="AY289" s="152" t="s">
        <v>178</v>
      </c>
    </row>
    <row r="290" spans="2:65" s="12" customFormat="1" ht="10.199999999999999">
      <c r="B290" s="150"/>
      <c r="D290" s="151" t="s">
        <v>189</v>
      </c>
      <c r="E290" s="152" t="s">
        <v>32</v>
      </c>
      <c r="F290" s="153" t="s">
        <v>3043</v>
      </c>
      <c r="H290" s="152" t="s">
        <v>32</v>
      </c>
      <c r="I290" s="154"/>
      <c r="L290" s="150"/>
      <c r="M290" s="155"/>
      <c r="T290" s="156"/>
      <c r="AT290" s="152" t="s">
        <v>189</v>
      </c>
      <c r="AU290" s="152" t="s">
        <v>88</v>
      </c>
      <c r="AV290" s="12" t="s">
        <v>86</v>
      </c>
      <c r="AW290" s="12" t="s">
        <v>41</v>
      </c>
      <c r="AX290" s="12" t="s">
        <v>79</v>
      </c>
      <c r="AY290" s="152" t="s">
        <v>178</v>
      </c>
    </row>
    <row r="291" spans="2:65" s="13" customFormat="1" ht="10.199999999999999">
      <c r="B291" s="157"/>
      <c r="D291" s="151" t="s">
        <v>189</v>
      </c>
      <c r="E291" s="158" t="s">
        <v>32</v>
      </c>
      <c r="F291" s="159" t="s">
        <v>5386</v>
      </c>
      <c r="H291" s="160">
        <v>72.441999999999993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79</v>
      </c>
      <c r="AY291" s="158" t="s">
        <v>178</v>
      </c>
    </row>
    <row r="292" spans="2:65" s="14" customFormat="1" ht="10.199999999999999">
      <c r="B292" s="164"/>
      <c r="D292" s="151" t="s">
        <v>189</v>
      </c>
      <c r="E292" s="165" t="s">
        <v>32</v>
      </c>
      <c r="F292" s="166" t="s">
        <v>192</v>
      </c>
      <c r="H292" s="167">
        <v>72.441999999999993</v>
      </c>
      <c r="I292" s="168"/>
      <c r="L292" s="164"/>
      <c r="M292" s="169"/>
      <c r="T292" s="170"/>
      <c r="AT292" s="165" t="s">
        <v>189</v>
      </c>
      <c r="AU292" s="165" t="s">
        <v>88</v>
      </c>
      <c r="AV292" s="14" t="s">
        <v>185</v>
      </c>
      <c r="AW292" s="14" t="s">
        <v>41</v>
      </c>
      <c r="AX292" s="14" t="s">
        <v>86</v>
      </c>
      <c r="AY292" s="165" t="s">
        <v>178</v>
      </c>
    </row>
    <row r="293" spans="2:65" s="1" customFormat="1" ht="44.25" customHeight="1">
      <c r="B293" s="34"/>
      <c r="C293" s="133" t="s">
        <v>388</v>
      </c>
      <c r="D293" s="133" t="s">
        <v>180</v>
      </c>
      <c r="E293" s="134" t="s">
        <v>5387</v>
      </c>
      <c r="F293" s="135" t="s">
        <v>5388</v>
      </c>
      <c r="G293" s="136" t="s">
        <v>234</v>
      </c>
      <c r="H293" s="137">
        <v>72.441999999999993</v>
      </c>
      <c r="I293" s="138"/>
      <c r="J293" s="139">
        <f>ROUND(I293*H293,2)</f>
        <v>0</v>
      </c>
      <c r="K293" s="135" t="s">
        <v>184</v>
      </c>
      <c r="L293" s="34"/>
      <c r="M293" s="140" t="s">
        <v>32</v>
      </c>
      <c r="N293" s="141" t="s">
        <v>50</v>
      </c>
      <c r="P293" s="142">
        <f>O293*H293</f>
        <v>0</v>
      </c>
      <c r="Q293" s="142">
        <v>0</v>
      </c>
      <c r="R293" s="142">
        <f>Q293*H293</f>
        <v>0</v>
      </c>
      <c r="S293" s="142">
        <v>0</v>
      </c>
      <c r="T293" s="143">
        <f>S293*H293</f>
        <v>0</v>
      </c>
      <c r="AR293" s="144" t="s">
        <v>185</v>
      </c>
      <c r="AT293" s="144" t="s">
        <v>180</v>
      </c>
      <c r="AU293" s="144" t="s">
        <v>88</v>
      </c>
      <c r="AY293" s="18" t="s">
        <v>178</v>
      </c>
      <c r="BE293" s="145">
        <f>IF(N293="základní",J293,0)</f>
        <v>0</v>
      </c>
      <c r="BF293" s="145">
        <f>IF(N293="snížená",J293,0)</f>
        <v>0</v>
      </c>
      <c r="BG293" s="145">
        <f>IF(N293="zákl. přenesená",J293,0)</f>
        <v>0</v>
      </c>
      <c r="BH293" s="145">
        <f>IF(N293="sníž. přenesená",J293,0)</f>
        <v>0</v>
      </c>
      <c r="BI293" s="145">
        <f>IF(N293="nulová",J293,0)</f>
        <v>0</v>
      </c>
      <c r="BJ293" s="18" t="s">
        <v>86</v>
      </c>
      <c r="BK293" s="145">
        <f>ROUND(I293*H293,2)</f>
        <v>0</v>
      </c>
      <c r="BL293" s="18" t="s">
        <v>185</v>
      </c>
      <c r="BM293" s="144" t="s">
        <v>5389</v>
      </c>
    </row>
    <row r="294" spans="2:65" s="1" customFormat="1" ht="10.199999999999999">
      <c r="B294" s="34"/>
      <c r="D294" s="146" t="s">
        <v>187</v>
      </c>
      <c r="F294" s="147" t="s">
        <v>5390</v>
      </c>
      <c r="I294" s="148"/>
      <c r="L294" s="34"/>
      <c r="M294" s="149"/>
      <c r="T294" s="55"/>
      <c r="AT294" s="18" t="s">
        <v>187</v>
      </c>
      <c r="AU294" s="18" t="s">
        <v>88</v>
      </c>
    </row>
    <row r="295" spans="2:65" s="13" customFormat="1" ht="10.199999999999999">
      <c r="B295" s="157"/>
      <c r="D295" s="151" t="s">
        <v>189</v>
      </c>
      <c r="E295" s="158" t="s">
        <v>32</v>
      </c>
      <c r="F295" s="159" t="s">
        <v>5391</v>
      </c>
      <c r="H295" s="160">
        <v>72.441999999999993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86</v>
      </c>
      <c r="AY295" s="158" t="s">
        <v>178</v>
      </c>
    </row>
    <row r="296" spans="2:65" s="1" customFormat="1" ht="37.799999999999997" customHeight="1">
      <c r="B296" s="34"/>
      <c r="C296" s="133" t="s">
        <v>397</v>
      </c>
      <c r="D296" s="133" t="s">
        <v>180</v>
      </c>
      <c r="E296" s="134" t="s">
        <v>311</v>
      </c>
      <c r="F296" s="135" t="s">
        <v>312</v>
      </c>
      <c r="G296" s="136" t="s">
        <v>234</v>
      </c>
      <c r="H296" s="137">
        <v>250.58799999999999</v>
      </c>
      <c r="I296" s="138"/>
      <c r="J296" s="139">
        <f>ROUND(I296*H296,2)</f>
        <v>0</v>
      </c>
      <c r="K296" s="135" t="s">
        <v>184</v>
      </c>
      <c r="L296" s="34"/>
      <c r="M296" s="140" t="s">
        <v>32</v>
      </c>
      <c r="N296" s="141" t="s">
        <v>50</v>
      </c>
      <c r="P296" s="142">
        <f>O296*H296</f>
        <v>0</v>
      </c>
      <c r="Q296" s="142">
        <v>5.8E-4</v>
      </c>
      <c r="R296" s="142">
        <f>Q296*H296</f>
        <v>0.14534104</v>
      </c>
      <c r="S296" s="142">
        <v>0</v>
      </c>
      <c r="T296" s="143">
        <f>S296*H296</f>
        <v>0</v>
      </c>
      <c r="AR296" s="144" t="s">
        <v>185</v>
      </c>
      <c r="AT296" s="144" t="s">
        <v>180</v>
      </c>
      <c r="AU296" s="144" t="s">
        <v>88</v>
      </c>
      <c r="AY296" s="18" t="s">
        <v>178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86</v>
      </c>
      <c r="BK296" s="145">
        <f>ROUND(I296*H296,2)</f>
        <v>0</v>
      </c>
      <c r="BL296" s="18" t="s">
        <v>185</v>
      </c>
      <c r="BM296" s="144" t="s">
        <v>5392</v>
      </c>
    </row>
    <row r="297" spans="2:65" s="1" customFormat="1" ht="10.199999999999999">
      <c r="B297" s="34"/>
      <c r="D297" s="146" t="s">
        <v>187</v>
      </c>
      <c r="F297" s="147" t="s">
        <v>314</v>
      </c>
      <c r="I297" s="148"/>
      <c r="L297" s="34"/>
      <c r="M297" s="149"/>
      <c r="T297" s="55"/>
      <c r="AT297" s="18" t="s">
        <v>187</v>
      </c>
      <c r="AU297" s="18" t="s">
        <v>88</v>
      </c>
    </row>
    <row r="298" spans="2:65" s="12" customFormat="1" ht="10.199999999999999">
      <c r="B298" s="150"/>
      <c r="D298" s="151" t="s">
        <v>189</v>
      </c>
      <c r="E298" s="152" t="s">
        <v>32</v>
      </c>
      <c r="F298" s="153" t="s">
        <v>190</v>
      </c>
      <c r="H298" s="152" t="s">
        <v>32</v>
      </c>
      <c r="I298" s="154"/>
      <c r="L298" s="150"/>
      <c r="M298" s="155"/>
      <c r="T298" s="156"/>
      <c r="AT298" s="152" t="s">
        <v>189</v>
      </c>
      <c r="AU298" s="152" t="s">
        <v>88</v>
      </c>
      <c r="AV298" s="12" t="s">
        <v>86</v>
      </c>
      <c r="AW298" s="12" t="s">
        <v>41</v>
      </c>
      <c r="AX298" s="12" t="s">
        <v>79</v>
      </c>
      <c r="AY298" s="152" t="s">
        <v>178</v>
      </c>
    </row>
    <row r="299" spans="2:65" s="12" customFormat="1" ht="10.199999999999999">
      <c r="B299" s="150"/>
      <c r="D299" s="151" t="s">
        <v>189</v>
      </c>
      <c r="E299" s="152" t="s">
        <v>32</v>
      </c>
      <c r="F299" s="153" t="s">
        <v>4774</v>
      </c>
      <c r="H299" s="152" t="s">
        <v>32</v>
      </c>
      <c r="I299" s="154"/>
      <c r="L299" s="150"/>
      <c r="M299" s="155"/>
      <c r="T299" s="156"/>
      <c r="AT299" s="152" t="s">
        <v>189</v>
      </c>
      <c r="AU299" s="152" t="s">
        <v>88</v>
      </c>
      <c r="AV299" s="12" t="s">
        <v>86</v>
      </c>
      <c r="AW299" s="12" t="s">
        <v>41</v>
      </c>
      <c r="AX299" s="12" t="s">
        <v>79</v>
      </c>
      <c r="AY299" s="152" t="s">
        <v>178</v>
      </c>
    </row>
    <row r="300" spans="2:65" s="12" customFormat="1" ht="10.199999999999999">
      <c r="B300" s="150"/>
      <c r="D300" s="151" t="s">
        <v>189</v>
      </c>
      <c r="E300" s="152" t="s">
        <v>32</v>
      </c>
      <c r="F300" s="153" t="s">
        <v>2813</v>
      </c>
      <c r="H300" s="152" t="s">
        <v>32</v>
      </c>
      <c r="I300" s="154"/>
      <c r="L300" s="150"/>
      <c r="M300" s="155"/>
      <c r="T300" s="156"/>
      <c r="AT300" s="152" t="s">
        <v>189</v>
      </c>
      <c r="AU300" s="152" t="s">
        <v>88</v>
      </c>
      <c r="AV300" s="12" t="s">
        <v>86</v>
      </c>
      <c r="AW300" s="12" t="s">
        <v>41</v>
      </c>
      <c r="AX300" s="12" t="s">
        <v>79</v>
      </c>
      <c r="AY300" s="152" t="s">
        <v>178</v>
      </c>
    </row>
    <row r="301" spans="2:65" s="12" customFormat="1" ht="10.199999999999999">
      <c r="B301" s="150"/>
      <c r="D301" s="151" t="s">
        <v>189</v>
      </c>
      <c r="E301" s="152" t="s">
        <v>32</v>
      </c>
      <c r="F301" s="153" t="s">
        <v>5319</v>
      </c>
      <c r="H301" s="152" t="s">
        <v>32</v>
      </c>
      <c r="I301" s="154"/>
      <c r="L301" s="150"/>
      <c r="M301" s="155"/>
      <c r="T301" s="156"/>
      <c r="AT301" s="152" t="s">
        <v>189</v>
      </c>
      <c r="AU301" s="152" t="s">
        <v>88</v>
      </c>
      <c r="AV301" s="12" t="s">
        <v>86</v>
      </c>
      <c r="AW301" s="12" t="s">
        <v>41</v>
      </c>
      <c r="AX301" s="12" t="s">
        <v>79</v>
      </c>
      <c r="AY301" s="152" t="s">
        <v>178</v>
      </c>
    </row>
    <row r="302" spans="2:65" s="12" customFormat="1" ht="10.199999999999999">
      <c r="B302" s="150"/>
      <c r="D302" s="151" t="s">
        <v>189</v>
      </c>
      <c r="E302" s="152" t="s">
        <v>32</v>
      </c>
      <c r="F302" s="153" t="s">
        <v>3043</v>
      </c>
      <c r="H302" s="152" t="s">
        <v>32</v>
      </c>
      <c r="I302" s="154"/>
      <c r="L302" s="150"/>
      <c r="M302" s="155"/>
      <c r="T302" s="156"/>
      <c r="AT302" s="152" t="s">
        <v>189</v>
      </c>
      <c r="AU302" s="152" t="s">
        <v>88</v>
      </c>
      <c r="AV302" s="12" t="s">
        <v>86</v>
      </c>
      <c r="AW302" s="12" t="s">
        <v>41</v>
      </c>
      <c r="AX302" s="12" t="s">
        <v>79</v>
      </c>
      <c r="AY302" s="152" t="s">
        <v>178</v>
      </c>
    </row>
    <row r="303" spans="2:65" s="13" customFormat="1" ht="20.399999999999999">
      <c r="B303" s="157"/>
      <c r="D303" s="151" t="s">
        <v>189</v>
      </c>
      <c r="E303" s="158" t="s">
        <v>32</v>
      </c>
      <c r="F303" s="159" t="s">
        <v>5393</v>
      </c>
      <c r="H303" s="160">
        <v>250.58799999999999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41</v>
      </c>
      <c r="AX303" s="13" t="s">
        <v>79</v>
      </c>
      <c r="AY303" s="158" t="s">
        <v>178</v>
      </c>
    </row>
    <row r="304" spans="2:65" s="14" customFormat="1" ht="10.199999999999999">
      <c r="B304" s="164"/>
      <c r="D304" s="151" t="s">
        <v>189</v>
      </c>
      <c r="E304" s="165" t="s">
        <v>32</v>
      </c>
      <c r="F304" s="166" t="s">
        <v>192</v>
      </c>
      <c r="H304" s="167">
        <v>250.58799999999999</v>
      </c>
      <c r="I304" s="168"/>
      <c r="L304" s="164"/>
      <c r="M304" s="169"/>
      <c r="T304" s="170"/>
      <c r="AT304" s="165" t="s">
        <v>189</v>
      </c>
      <c r="AU304" s="165" t="s">
        <v>88</v>
      </c>
      <c r="AV304" s="14" t="s">
        <v>185</v>
      </c>
      <c r="AW304" s="14" t="s">
        <v>41</v>
      </c>
      <c r="AX304" s="14" t="s">
        <v>86</v>
      </c>
      <c r="AY304" s="165" t="s">
        <v>178</v>
      </c>
    </row>
    <row r="305" spans="2:65" s="1" customFormat="1" ht="37.799999999999997" customHeight="1">
      <c r="B305" s="34"/>
      <c r="C305" s="133" t="s">
        <v>404</v>
      </c>
      <c r="D305" s="133" t="s">
        <v>180</v>
      </c>
      <c r="E305" s="134" t="s">
        <v>325</v>
      </c>
      <c r="F305" s="135" t="s">
        <v>326</v>
      </c>
      <c r="G305" s="136" t="s">
        <v>234</v>
      </c>
      <c r="H305" s="137">
        <v>250.58799999999999</v>
      </c>
      <c r="I305" s="138"/>
      <c r="J305" s="139">
        <f>ROUND(I305*H305,2)</f>
        <v>0</v>
      </c>
      <c r="K305" s="135" t="s">
        <v>184</v>
      </c>
      <c r="L305" s="34"/>
      <c r="M305" s="140" t="s">
        <v>32</v>
      </c>
      <c r="N305" s="141" t="s">
        <v>50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185</v>
      </c>
      <c r="AT305" s="144" t="s">
        <v>180</v>
      </c>
      <c r="AU305" s="144" t="s">
        <v>88</v>
      </c>
      <c r="AY305" s="18" t="s">
        <v>178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86</v>
      </c>
      <c r="BK305" s="145">
        <f>ROUND(I305*H305,2)</f>
        <v>0</v>
      </c>
      <c r="BL305" s="18" t="s">
        <v>185</v>
      </c>
      <c r="BM305" s="144" t="s">
        <v>5394</v>
      </c>
    </row>
    <row r="306" spans="2:65" s="1" customFormat="1" ht="10.199999999999999">
      <c r="B306" s="34"/>
      <c r="D306" s="146" t="s">
        <v>187</v>
      </c>
      <c r="F306" s="147" t="s">
        <v>328</v>
      </c>
      <c r="I306" s="148"/>
      <c r="L306" s="34"/>
      <c r="M306" s="149"/>
      <c r="T306" s="55"/>
      <c r="AT306" s="18" t="s">
        <v>187</v>
      </c>
      <c r="AU306" s="18" t="s">
        <v>88</v>
      </c>
    </row>
    <row r="307" spans="2:65" s="13" customFormat="1" ht="10.199999999999999">
      <c r="B307" s="157"/>
      <c r="D307" s="151" t="s">
        <v>189</v>
      </c>
      <c r="E307" s="158" t="s">
        <v>32</v>
      </c>
      <c r="F307" s="159" t="s">
        <v>5395</v>
      </c>
      <c r="H307" s="160">
        <v>250.58799999999999</v>
      </c>
      <c r="I307" s="161"/>
      <c r="L307" s="157"/>
      <c r="M307" s="162"/>
      <c r="T307" s="163"/>
      <c r="AT307" s="158" t="s">
        <v>189</v>
      </c>
      <c r="AU307" s="158" t="s">
        <v>88</v>
      </c>
      <c r="AV307" s="13" t="s">
        <v>88</v>
      </c>
      <c r="AW307" s="13" t="s">
        <v>41</v>
      </c>
      <c r="AX307" s="13" t="s">
        <v>86</v>
      </c>
      <c r="AY307" s="158" t="s">
        <v>178</v>
      </c>
    </row>
    <row r="308" spans="2:65" s="1" customFormat="1" ht="55.5" customHeight="1">
      <c r="B308" s="34"/>
      <c r="C308" s="133" t="s">
        <v>412</v>
      </c>
      <c r="D308" s="133" t="s">
        <v>180</v>
      </c>
      <c r="E308" s="134" t="s">
        <v>3891</v>
      </c>
      <c r="F308" s="135" t="s">
        <v>3892</v>
      </c>
      <c r="G308" s="136" t="s">
        <v>277</v>
      </c>
      <c r="H308" s="137">
        <v>18.593</v>
      </c>
      <c r="I308" s="138"/>
      <c r="J308" s="139">
        <f>ROUND(I308*H308,2)</f>
        <v>0</v>
      </c>
      <c r="K308" s="135" t="s">
        <v>184</v>
      </c>
      <c r="L308" s="34"/>
      <c r="M308" s="140" t="s">
        <v>32</v>
      </c>
      <c r="N308" s="141" t="s">
        <v>50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185</v>
      </c>
      <c r="AT308" s="144" t="s">
        <v>180</v>
      </c>
      <c r="AU308" s="144" t="s">
        <v>88</v>
      </c>
      <c r="AY308" s="18" t="s">
        <v>178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86</v>
      </c>
      <c r="BK308" s="145">
        <f>ROUND(I308*H308,2)</f>
        <v>0</v>
      </c>
      <c r="BL308" s="18" t="s">
        <v>185</v>
      </c>
      <c r="BM308" s="144" t="s">
        <v>5396</v>
      </c>
    </row>
    <row r="309" spans="2:65" s="1" customFormat="1" ht="10.199999999999999">
      <c r="B309" s="34"/>
      <c r="D309" s="146" t="s">
        <v>187</v>
      </c>
      <c r="F309" s="147" t="s">
        <v>3894</v>
      </c>
      <c r="I309" s="148"/>
      <c r="L309" s="34"/>
      <c r="M309" s="149"/>
      <c r="T309" s="55"/>
      <c r="AT309" s="18" t="s">
        <v>187</v>
      </c>
      <c r="AU309" s="18" t="s">
        <v>88</v>
      </c>
    </row>
    <row r="310" spans="2:65" s="13" customFormat="1" ht="10.199999999999999">
      <c r="B310" s="157"/>
      <c r="D310" s="151" t="s">
        <v>189</v>
      </c>
      <c r="E310" s="158" t="s">
        <v>32</v>
      </c>
      <c r="F310" s="159" t="s">
        <v>5397</v>
      </c>
      <c r="H310" s="160">
        <v>6.9729999999999999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41</v>
      </c>
      <c r="AX310" s="13" t="s">
        <v>79</v>
      </c>
      <c r="AY310" s="158" t="s">
        <v>178</v>
      </c>
    </row>
    <row r="311" spans="2:65" s="13" customFormat="1" ht="10.199999999999999">
      <c r="B311" s="157"/>
      <c r="D311" s="151" t="s">
        <v>189</v>
      </c>
      <c r="E311" s="158" t="s">
        <v>32</v>
      </c>
      <c r="F311" s="159" t="s">
        <v>5398</v>
      </c>
      <c r="H311" s="160">
        <v>11.62</v>
      </c>
      <c r="I311" s="161"/>
      <c r="L311" s="157"/>
      <c r="M311" s="162"/>
      <c r="T311" s="163"/>
      <c r="AT311" s="158" t="s">
        <v>189</v>
      </c>
      <c r="AU311" s="158" t="s">
        <v>88</v>
      </c>
      <c r="AV311" s="13" t="s">
        <v>88</v>
      </c>
      <c r="AW311" s="13" t="s">
        <v>41</v>
      </c>
      <c r="AX311" s="13" t="s">
        <v>79</v>
      </c>
      <c r="AY311" s="158" t="s">
        <v>178</v>
      </c>
    </row>
    <row r="312" spans="2:65" s="14" customFormat="1" ht="10.199999999999999">
      <c r="B312" s="164"/>
      <c r="D312" s="151" t="s">
        <v>189</v>
      </c>
      <c r="E312" s="165" t="s">
        <v>32</v>
      </c>
      <c r="F312" s="166" t="s">
        <v>192</v>
      </c>
      <c r="H312" s="167">
        <v>18.593</v>
      </c>
      <c r="I312" s="168"/>
      <c r="L312" s="164"/>
      <c r="M312" s="169"/>
      <c r="T312" s="170"/>
      <c r="AT312" s="165" t="s">
        <v>189</v>
      </c>
      <c r="AU312" s="165" t="s">
        <v>88</v>
      </c>
      <c r="AV312" s="14" t="s">
        <v>185</v>
      </c>
      <c r="AW312" s="14" t="s">
        <v>41</v>
      </c>
      <c r="AX312" s="14" t="s">
        <v>86</v>
      </c>
      <c r="AY312" s="165" t="s">
        <v>178</v>
      </c>
    </row>
    <row r="313" spans="2:65" s="1" customFormat="1" ht="62.7" customHeight="1">
      <c r="B313" s="34"/>
      <c r="C313" s="133" t="s">
        <v>418</v>
      </c>
      <c r="D313" s="133" t="s">
        <v>180</v>
      </c>
      <c r="E313" s="134" t="s">
        <v>3898</v>
      </c>
      <c r="F313" s="135" t="s">
        <v>3899</v>
      </c>
      <c r="G313" s="136" t="s">
        <v>277</v>
      </c>
      <c r="H313" s="137">
        <v>37.186</v>
      </c>
      <c r="I313" s="138"/>
      <c r="J313" s="139">
        <f>ROUND(I313*H313,2)</f>
        <v>0</v>
      </c>
      <c r="K313" s="135" t="s">
        <v>184</v>
      </c>
      <c r="L313" s="34"/>
      <c r="M313" s="140" t="s">
        <v>32</v>
      </c>
      <c r="N313" s="141" t="s">
        <v>50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185</v>
      </c>
      <c r="AT313" s="144" t="s">
        <v>180</v>
      </c>
      <c r="AU313" s="144" t="s">
        <v>88</v>
      </c>
      <c r="AY313" s="18" t="s">
        <v>178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86</v>
      </c>
      <c r="BK313" s="145">
        <f>ROUND(I313*H313,2)</f>
        <v>0</v>
      </c>
      <c r="BL313" s="18" t="s">
        <v>185</v>
      </c>
      <c r="BM313" s="144" t="s">
        <v>5399</v>
      </c>
    </row>
    <row r="314" spans="2:65" s="1" customFormat="1" ht="10.199999999999999">
      <c r="B314" s="34"/>
      <c r="D314" s="146" t="s">
        <v>187</v>
      </c>
      <c r="F314" s="147" t="s">
        <v>3901</v>
      </c>
      <c r="I314" s="148"/>
      <c r="L314" s="34"/>
      <c r="M314" s="149"/>
      <c r="T314" s="55"/>
      <c r="AT314" s="18" t="s">
        <v>187</v>
      </c>
      <c r="AU314" s="18" t="s">
        <v>88</v>
      </c>
    </row>
    <row r="315" spans="2:65" s="13" customFormat="1" ht="10.199999999999999">
      <c r="B315" s="157"/>
      <c r="D315" s="151" t="s">
        <v>189</v>
      </c>
      <c r="E315" s="158" t="s">
        <v>32</v>
      </c>
      <c r="F315" s="159" t="s">
        <v>5400</v>
      </c>
      <c r="H315" s="160">
        <v>18.593</v>
      </c>
      <c r="I315" s="161"/>
      <c r="L315" s="157"/>
      <c r="M315" s="162"/>
      <c r="T315" s="163"/>
      <c r="AT315" s="158" t="s">
        <v>189</v>
      </c>
      <c r="AU315" s="158" t="s">
        <v>88</v>
      </c>
      <c r="AV315" s="13" t="s">
        <v>88</v>
      </c>
      <c r="AW315" s="13" t="s">
        <v>41</v>
      </c>
      <c r="AX315" s="13" t="s">
        <v>86</v>
      </c>
      <c r="AY315" s="158" t="s">
        <v>178</v>
      </c>
    </row>
    <row r="316" spans="2:65" s="13" customFormat="1" ht="10.199999999999999">
      <c r="B316" s="157"/>
      <c r="D316" s="151" t="s">
        <v>189</v>
      </c>
      <c r="F316" s="159" t="s">
        <v>5401</v>
      </c>
      <c r="H316" s="160">
        <v>37.186</v>
      </c>
      <c r="I316" s="161"/>
      <c r="L316" s="157"/>
      <c r="M316" s="162"/>
      <c r="T316" s="163"/>
      <c r="AT316" s="158" t="s">
        <v>189</v>
      </c>
      <c r="AU316" s="158" t="s">
        <v>88</v>
      </c>
      <c r="AV316" s="13" t="s">
        <v>88</v>
      </c>
      <c r="AW316" s="13" t="s">
        <v>4</v>
      </c>
      <c r="AX316" s="13" t="s">
        <v>86</v>
      </c>
      <c r="AY316" s="158" t="s">
        <v>178</v>
      </c>
    </row>
    <row r="317" spans="2:65" s="1" customFormat="1" ht="62.7" customHeight="1">
      <c r="B317" s="34"/>
      <c r="C317" s="133" t="s">
        <v>434</v>
      </c>
      <c r="D317" s="133" t="s">
        <v>180</v>
      </c>
      <c r="E317" s="134" t="s">
        <v>337</v>
      </c>
      <c r="F317" s="135" t="s">
        <v>338</v>
      </c>
      <c r="G317" s="136" t="s">
        <v>277</v>
      </c>
      <c r="H317" s="137">
        <v>26.091999999999999</v>
      </c>
      <c r="I317" s="138"/>
      <c r="J317" s="139">
        <f>ROUND(I317*H317,2)</f>
        <v>0</v>
      </c>
      <c r="K317" s="135" t="s">
        <v>184</v>
      </c>
      <c r="L317" s="34"/>
      <c r="M317" s="140" t="s">
        <v>32</v>
      </c>
      <c r="N317" s="141" t="s">
        <v>50</v>
      </c>
      <c r="P317" s="142">
        <f>O317*H317</f>
        <v>0</v>
      </c>
      <c r="Q317" s="142">
        <v>0</v>
      </c>
      <c r="R317" s="142">
        <f>Q317*H317</f>
        <v>0</v>
      </c>
      <c r="S317" s="142">
        <v>0</v>
      </c>
      <c r="T317" s="143">
        <f>S317*H317</f>
        <v>0</v>
      </c>
      <c r="AR317" s="144" t="s">
        <v>185</v>
      </c>
      <c r="AT317" s="144" t="s">
        <v>180</v>
      </c>
      <c r="AU317" s="144" t="s">
        <v>88</v>
      </c>
      <c r="AY317" s="18" t="s">
        <v>178</v>
      </c>
      <c r="BE317" s="145">
        <f>IF(N317="základní",J317,0)</f>
        <v>0</v>
      </c>
      <c r="BF317" s="145">
        <f>IF(N317="snížená",J317,0)</f>
        <v>0</v>
      </c>
      <c r="BG317" s="145">
        <f>IF(N317="zákl. přenesená",J317,0)</f>
        <v>0</v>
      </c>
      <c r="BH317" s="145">
        <f>IF(N317="sníž. přenesená",J317,0)</f>
        <v>0</v>
      </c>
      <c r="BI317" s="145">
        <f>IF(N317="nulová",J317,0)</f>
        <v>0</v>
      </c>
      <c r="BJ317" s="18" t="s">
        <v>86</v>
      </c>
      <c r="BK317" s="145">
        <f>ROUND(I317*H317,2)</f>
        <v>0</v>
      </c>
      <c r="BL317" s="18" t="s">
        <v>185</v>
      </c>
      <c r="BM317" s="144" t="s">
        <v>5402</v>
      </c>
    </row>
    <row r="318" spans="2:65" s="1" customFormat="1" ht="10.199999999999999">
      <c r="B318" s="34"/>
      <c r="D318" s="146" t="s">
        <v>187</v>
      </c>
      <c r="F318" s="147" t="s">
        <v>340</v>
      </c>
      <c r="I318" s="148"/>
      <c r="L318" s="34"/>
      <c r="M318" s="149"/>
      <c r="T318" s="55"/>
      <c r="AT318" s="18" t="s">
        <v>187</v>
      </c>
      <c r="AU318" s="18" t="s">
        <v>88</v>
      </c>
    </row>
    <row r="319" spans="2:65" s="12" customFormat="1" ht="20.399999999999999">
      <c r="B319" s="150"/>
      <c r="D319" s="151" t="s">
        <v>189</v>
      </c>
      <c r="E319" s="152" t="s">
        <v>32</v>
      </c>
      <c r="F319" s="153" t="s">
        <v>2063</v>
      </c>
      <c r="H319" s="152" t="s">
        <v>32</v>
      </c>
      <c r="I319" s="154"/>
      <c r="L319" s="150"/>
      <c r="M319" s="155"/>
      <c r="T319" s="156"/>
      <c r="AT319" s="152" t="s">
        <v>189</v>
      </c>
      <c r="AU319" s="152" t="s">
        <v>88</v>
      </c>
      <c r="AV319" s="12" t="s">
        <v>86</v>
      </c>
      <c r="AW319" s="12" t="s">
        <v>41</v>
      </c>
      <c r="AX319" s="12" t="s">
        <v>79</v>
      </c>
      <c r="AY319" s="152" t="s">
        <v>178</v>
      </c>
    </row>
    <row r="320" spans="2:65" s="13" customFormat="1" ht="10.199999999999999">
      <c r="B320" s="157"/>
      <c r="D320" s="151" t="s">
        <v>189</v>
      </c>
      <c r="E320" s="158" t="s">
        <v>32</v>
      </c>
      <c r="F320" s="159" t="s">
        <v>5403</v>
      </c>
      <c r="H320" s="160">
        <v>19.015999999999998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5" customFormat="1" ht="10.199999999999999">
      <c r="B321" s="181"/>
      <c r="D321" s="151" t="s">
        <v>189</v>
      </c>
      <c r="E321" s="182" t="s">
        <v>32</v>
      </c>
      <c r="F321" s="183" t="s">
        <v>1850</v>
      </c>
      <c r="H321" s="184">
        <v>19.015999999999998</v>
      </c>
      <c r="I321" s="185"/>
      <c r="L321" s="181"/>
      <c r="M321" s="186"/>
      <c r="T321" s="187"/>
      <c r="AT321" s="182" t="s">
        <v>189</v>
      </c>
      <c r="AU321" s="182" t="s">
        <v>88</v>
      </c>
      <c r="AV321" s="15" t="s">
        <v>199</v>
      </c>
      <c r="AW321" s="15" t="s">
        <v>41</v>
      </c>
      <c r="AX321" s="15" t="s">
        <v>79</v>
      </c>
      <c r="AY321" s="182" t="s">
        <v>178</v>
      </c>
    </row>
    <row r="322" spans="2:65" s="12" customFormat="1" ht="20.399999999999999">
      <c r="B322" s="150"/>
      <c r="D322" s="151" t="s">
        <v>189</v>
      </c>
      <c r="E322" s="152" t="s">
        <v>32</v>
      </c>
      <c r="F322" s="153" t="s">
        <v>5404</v>
      </c>
      <c r="H322" s="152" t="s">
        <v>32</v>
      </c>
      <c r="I322" s="154"/>
      <c r="L322" s="150"/>
      <c r="M322" s="155"/>
      <c r="T322" s="156"/>
      <c r="AT322" s="152" t="s">
        <v>189</v>
      </c>
      <c r="AU322" s="152" t="s">
        <v>88</v>
      </c>
      <c r="AV322" s="12" t="s">
        <v>86</v>
      </c>
      <c r="AW322" s="12" t="s">
        <v>41</v>
      </c>
      <c r="AX322" s="12" t="s">
        <v>79</v>
      </c>
      <c r="AY322" s="152" t="s">
        <v>178</v>
      </c>
    </row>
    <row r="323" spans="2:65" s="13" customFormat="1" ht="10.199999999999999">
      <c r="B323" s="157"/>
      <c r="D323" s="151" t="s">
        <v>189</v>
      </c>
      <c r="E323" s="158" t="s">
        <v>32</v>
      </c>
      <c r="F323" s="159" t="s">
        <v>5405</v>
      </c>
      <c r="H323" s="160">
        <v>3.1509999999999998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3" customFormat="1" ht="10.199999999999999">
      <c r="B324" s="157"/>
      <c r="D324" s="151" t="s">
        <v>189</v>
      </c>
      <c r="E324" s="158" t="s">
        <v>32</v>
      </c>
      <c r="F324" s="159" t="s">
        <v>5406</v>
      </c>
      <c r="H324" s="160">
        <v>3.9249999999999998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41</v>
      </c>
      <c r="AX324" s="13" t="s">
        <v>79</v>
      </c>
      <c r="AY324" s="158" t="s">
        <v>178</v>
      </c>
    </row>
    <row r="325" spans="2:65" s="15" customFormat="1" ht="10.199999999999999">
      <c r="B325" s="181"/>
      <c r="D325" s="151" t="s">
        <v>189</v>
      </c>
      <c r="E325" s="182" t="s">
        <v>32</v>
      </c>
      <c r="F325" s="183" t="s">
        <v>1850</v>
      </c>
      <c r="H325" s="184">
        <v>7.0759999999999996</v>
      </c>
      <c r="I325" s="185"/>
      <c r="L325" s="181"/>
      <c r="M325" s="186"/>
      <c r="T325" s="187"/>
      <c r="AT325" s="182" t="s">
        <v>189</v>
      </c>
      <c r="AU325" s="182" t="s">
        <v>88</v>
      </c>
      <c r="AV325" s="15" t="s">
        <v>199</v>
      </c>
      <c r="AW325" s="15" t="s">
        <v>41</v>
      </c>
      <c r="AX325" s="15" t="s">
        <v>79</v>
      </c>
      <c r="AY325" s="182" t="s">
        <v>178</v>
      </c>
    </row>
    <row r="326" spans="2:65" s="14" customFormat="1" ht="10.199999999999999">
      <c r="B326" s="164"/>
      <c r="D326" s="151" t="s">
        <v>189</v>
      </c>
      <c r="E326" s="165" t="s">
        <v>32</v>
      </c>
      <c r="F326" s="166" t="s">
        <v>192</v>
      </c>
      <c r="H326" s="167">
        <v>26.091999999999999</v>
      </c>
      <c r="I326" s="168"/>
      <c r="L326" s="164"/>
      <c r="M326" s="169"/>
      <c r="T326" s="170"/>
      <c r="AT326" s="165" t="s">
        <v>189</v>
      </c>
      <c r="AU326" s="165" t="s">
        <v>88</v>
      </c>
      <c r="AV326" s="14" t="s">
        <v>185</v>
      </c>
      <c r="AW326" s="14" t="s">
        <v>41</v>
      </c>
      <c r="AX326" s="14" t="s">
        <v>86</v>
      </c>
      <c r="AY326" s="165" t="s">
        <v>178</v>
      </c>
    </row>
    <row r="327" spans="2:65" s="1" customFormat="1" ht="62.7" customHeight="1">
      <c r="B327" s="34"/>
      <c r="C327" s="133" t="s">
        <v>439</v>
      </c>
      <c r="D327" s="133" t="s">
        <v>180</v>
      </c>
      <c r="E327" s="134" t="s">
        <v>345</v>
      </c>
      <c r="F327" s="135" t="s">
        <v>346</v>
      </c>
      <c r="G327" s="136" t="s">
        <v>277</v>
      </c>
      <c r="H327" s="137">
        <v>30.741</v>
      </c>
      <c r="I327" s="138"/>
      <c r="J327" s="139">
        <f>ROUND(I327*H327,2)</f>
        <v>0</v>
      </c>
      <c r="K327" s="135" t="s">
        <v>184</v>
      </c>
      <c r="L327" s="34"/>
      <c r="M327" s="140" t="s">
        <v>32</v>
      </c>
      <c r="N327" s="141" t="s">
        <v>50</v>
      </c>
      <c r="P327" s="142">
        <f>O327*H327</f>
        <v>0</v>
      </c>
      <c r="Q327" s="142">
        <v>0</v>
      </c>
      <c r="R327" s="142">
        <f>Q327*H327</f>
        <v>0</v>
      </c>
      <c r="S327" s="142">
        <v>0</v>
      </c>
      <c r="T327" s="143">
        <f>S327*H327</f>
        <v>0</v>
      </c>
      <c r="AR327" s="144" t="s">
        <v>185</v>
      </c>
      <c r="AT327" s="144" t="s">
        <v>180</v>
      </c>
      <c r="AU327" s="144" t="s">
        <v>88</v>
      </c>
      <c r="AY327" s="18" t="s">
        <v>178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86</v>
      </c>
      <c r="BK327" s="145">
        <f>ROUND(I327*H327,2)</f>
        <v>0</v>
      </c>
      <c r="BL327" s="18" t="s">
        <v>185</v>
      </c>
      <c r="BM327" s="144" t="s">
        <v>5407</v>
      </c>
    </row>
    <row r="328" spans="2:65" s="1" customFormat="1" ht="10.199999999999999">
      <c r="B328" s="34"/>
      <c r="D328" s="146" t="s">
        <v>187</v>
      </c>
      <c r="F328" s="147" t="s">
        <v>348</v>
      </c>
      <c r="I328" s="148"/>
      <c r="L328" s="34"/>
      <c r="M328" s="149"/>
      <c r="T328" s="55"/>
      <c r="AT328" s="18" t="s">
        <v>187</v>
      </c>
      <c r="AU328" s="18" t="s">
        <v>88</v>
      </c>
    </row>
    <row r="329" spans="2:65" s="12" customFormat="1" ht="10.199999999999999">
      <c r="B329" s="150"/>
      <c r="D329" s="151" t="s">
        <v>189</v>
      </c>
      <c r="E329" s="152" t="s">
        <v>32</v>
      </c>
      <c r="F329" s="153" t="s">
        <v>4915</v>
      </c>
      <c r="H329" s="152" t="s">
        <v>32</v>
      </c>
      <c r="I329" s="154"/>
      <c r="L329" s="150"/>
      <c r="M329" s="155"/>
      <c r="T329" s="156"/>
      <c r="AT329" s="152" t="s">
        <v>189</v>
      </c>
      <c r="AU329" s="152" t="s">
        <v>88</v>
      </c>
      <c r="AV329" s="12" t="s">
        <v>86</v>
      </c>
      <c r="AW329" s="12" t="s">
        <v>41</v>
      </c>
      <c r="AX329" s="12" t="s">
        <v>79</v>
      </c>
      <c r="AY329" s="152" t="s">
        <v>178</v>
      </c>
    </row>
    <row r="330" spans="2:65" s="13" customFormat="1" ht="10.199999999999999">
      <c r="B330" s="157"/>
      <c r="D330" s="151" t="s">
        <v>189</v>
      </c>
      <c r="E330" s="158" t="s">
        <v>32</v>
      </c>
      <c r="F330" s="159" t="s">
        <v>5408</v>
      </c>
      <c r="H330" s="160">
        <v>4.649</v>
      </c>
      <c r="I330" s="161"/>
      <c r="L330" s="157"/>
      <c r="M330" s="162"/>
      <c r="T330" s="163"/>
      <c r="AT330" s="158" t="s">
        <v>189</v>
      </c>
      <c r="AU330" s="158" t="s">
        <v>88</v>
      </c>
      <c r="AV330" s="13" t="s">
        <v>88</v>
      </c>
      <c r="AW330" s="13" t="s">
        <v>41</v>
      </c>
      <c r="AX330" s="13" t="s">
        <v>79</v>
      </c>
      <c r="AY330" s="158" t="s">
        <v>178</v>
      </c>
    </row>
    <row r="331" spans="2:65" s="13" customFormat="1" ht="10.199999999999999">
      <c r="B331" s="157"/>
      <c r="D331" s="151" t="s">
        <v>189</v>
      </c>
      <c r="E331" s="158" t="s">
        <v>32</v>
      </c>
      <c r="F331" s="159" t="s">
        <v>5403</v>
      </c>
      <c r="H331" s="160">
        <v>19.015999999999998</v>
      </c>
      <c r="I331" s="161"/>
      <c r="L331" s="157"/>
      <c r="M331" s="162"/>
      <c r="T331" s="163"/>
      <c r="AT331" s="158" t="s">
        <v>189</v>
      </c>
      <c r="AU331" s="158" t="s">
        <v>88</v>
      </c>
      <c r="AV331" s="13" t="s">
        <v>88</v>
      </c>
      <c r="AW331" s="13" t="s">
        <v>41</v>
      </c>
      <c r="AX331" s="13" t="s">
        <v>79</v>
      </c>
      <c r="AY331" s="158" t="s">
        <v>178</v>
      </c>
    </row>
    <row r="332" spans="2:65" s="13" customFormat="1" ht="10.199999999999999">
      <c r="B332" s="157"/>
      <c r="D332" s="151" t="s">
        <v>189</v>
      </c>
      <c r="E332" s="158" t="s">
        <v>32</v>
      </c>
      <c r="F332" s="159" t="s">
        <v>5409</v>
      </c>
      <c r="H332" s="160">
        <v>7.0759999999999996</v>
      </c>
      <c r="I332" s="161"/>
      <c r="L332" s="157"/>
      <c r="M332" s="162"/>
      <c r="T332" s="163"/>
      <c r="AT332" s="158" t="s">
        <v>189</v>
      </c>
      <c r="AU332" s="158" t="s">
        <v>88</v>
      </c>
      <c r="AV332" s="13" t="s">
        <v>88</v>
      </c>
      <c r="AW332" s="13" t="s">
        <v>41</v>
      </c>
      <c r="AX332" s="13" t="s">
        <v>79</v>
      </c>
      <c r="AY332" s="158" t="s">
        <v>178</v>
      </c>
    </row>
    <row r="333" spans="2:65" s="14" customFormat="1" ht="10.199999999999999">
      <c r="B333" s="164"/>
      <c r="D333" s="151" t="s">
        <v>189</v>
      </c>
      <c r="E333" s="165" t="s">
        <v>32</v>
      </c>
      <c r="F333" s="166" t="s">
        <v>192</v>
      </c>
      <c r="H333" s="167">
        <v>30.741</v>
      </c>
      <c r="I333" s="168"/>
      <c r="L333" s="164"/>
      <c r="M333" s="169"/>
      <c r="T333" s="170"/>
      <c r="AT333" s="165" t="s">
        <v>189</v>
      </c>
      <c r="AU333" s="165" t="s">
        <v>88</v>
      </c>
      <c r="AV333" s="14" t="s">
        <v>185</v>
      </c>
      <c r="AW333" s="14" t="s">
        <v>41</v>
      </c>
      <c r="AX333" s="14" t="s">
        <v>86</v>
      </c>
      <c r="AY333" s="165" t="s">
        <v>178</v>
      </c>
    </row>
    <row r="334" spans="2:65" s="1" customFormat="1" ht="66.75" customHeight="1">
      <c r="B334" s="34"/>
      <c r="C334" s="133" t="s">
        <v>447</v>
      </c>
      <c r="D334" s="133" t="s">
        <v>180</v>
      </c>
      <c r="E334" s="134" t="s">
        <v>353</v>
      </c>
      <c r="F334" s="135" t="s">
        <v>354</v>
      </c>
      <c r="G334" s="136" t="s">
        <v>277</v>
      </c>
      <c r="H334" s="137">
        <v>153.70500000000001</v>
      </c>
      <c r="I334" s="138"/>
      <c r="J334" s="139">
        <f>ROUND(I334*H334,2)</f>
        <v>0</v>
      </c>
      <c r="K334" s="135" t="s">
        <v>184</v>
      </c>
      <c r="L334" s="34"/>
      <c r="M334" s="140" t="s">
        <v>32</v>
      </c>
      <c r="N334" s="141" t="s">
        <v>50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185</v>
      </c>
      <c r="AT334" s="144" t="s">
        <v>180</v>
      </c>
      <c r="AU334" s="144" t="s">
        <v>88</v>
      </c>
      <c r="AY334" s="18" t="s">
        <v>178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86</v>
      </c>
      <c r="BK334" s="145">
        <f>ROUND(I334*H334,2)</f>
        <v>0</v>
      </c>
      <c r="BL334" s="18" t="s">
        <v>185</v>
      </c>
      <c r="BM334" s="144" t="s">
        <v>5410</v>
      </c>
    </row>
    <row r="335" spans="2:65" s="1" customFormat="1" ht="10.199999999999999">
      <c r="B335" s="34"/>
      <c r="D335" s="146" t="s">
        <v>187</v>
      </c>
      <c r="F335" s="147" t="s">
        <v>356</v>
      </c>
      <c r="I335" s="148"/>
      <c r="L335" s="34"/>
      <c r="M335" s="149"/>
      <c r="T335" s="55"/>
      <c r="AT335" s="18" t="s">
        <v>187</v>
      </c>
      <c r="AU335" s="18" t="s">
        <v>88</v>
      </c>
    </row>
    <row r="336" spans="2:65" s="13" customFormat="1" ht="10.199999999999999">
      <c r="B336" s="157"/>
      <c r="D336" s="151" t="s">
        <v>189</v>
      </c>
      <c r="E336" s="158" t="s">
        <v>32</v>
      </c>
      <c r="F336" s="159" t="s">
        <v>5411</v>
      </c>
      <c r="H336" s="160">
        <v>30.741</v>
      </c>
      <c r="I336" s="161"/>
      <c r="L336" s="157"/>
      <c r="M336" s="162"/>
      <c r="T336" s="163"/>
      <c r="AT336" s="158" t="s">
        <v>189</v>
      </c>
      <c r="AU336" s="158" t="s">
        <v>88</v>
      </c>
      <c r="AV336" s="13" t="s">
        <v>88</v>
      </c>
      <c r="AW336" s="13" t="s">
        <v>41</v>
      </c>
      <c r="AX336" s="13" t="s">
        <v>86</v>
      </c>
      <c r="AY336" s="158" t="s">
        <v>178</v>
      </c>
    </row>
    <row r="337" spans="2:65" s="13" customFormat="1" ht="10.199999999999999">
      <c r="B337" s="157"/>
      <c r="D337" s="151" t="s">
        <v>189</v>
      </c>
      <c r="F337" s="159" t="s">
        <v>5412</v>
      </c>
      <c r="H337" s="160">
        <v>153.70500000000001</v>
      </c>
      <c r="I337" s="161"/>
      <c r="L337" s="157"/>
      <c r="M337" s="162"/>
      <c r="T337" s="163"/>
      <c r="AT337" s="158" t="s">
        <v>189</v>
      </c>
      <c r="AU337" s="158" t="s">
        <v>88</v>
      </c>
      <c r="AV337" s="13" t="s">
        <v>88</v>
      </c>
      <c r="AW337" s="13" t="s">
        <v>4</v>
      </c>
      <c r="AX337" s="13" t="s">
        <v>86</v>
      </c>
      <c r="AY337" s="158" t="s">
        <v>178</v>
      </c>
    </row>
    <row r="338" spans="2:65" s="1" customFormat="1" ht="62.7" customHeight="1">
      <c r="B338" s="34"/>
      <c r="C338" s="133" t="s">
        <v>453</v>
      </c>
      <c r="D338" s="133" t="s">
        <v>180</v>
      </c>
      <c r="E338" s="134" t="s">
        <v>360</v>
      </c>
      <c r="F338" s="135" t="s">
        <v>361</v>
      </c>
      <c r="G338" s="136" t="s">
        <v>277</v>
      </c>
      <c r="H338" s="137">
        <v>94.658000000000001</v>
      </c>
      <c r="I338" s="138"/>
      <c r="J338" s="139">
        <f>ROUND(I338*H338,2)</f>
        <v>0</v>
      </c>
      <c r="K338" s="135" t="s">
        <v>184</v>
      </c>
      <c r="L338" s="34"/>
      <c r="M338" s="140" t="s">
        <v>32</v>
      </c>
      <c r="N338" s="141" t="s">
        <v>50</v>
      </c>
      <c r="P338" s="142">
        <f>O338*H338</f>
        <v>0</v>
      </c>
      <c r="Q338" s="142">
        <v>0</v>
      </c>
      <c r="R338" s="142">
        <f>Q338*H338</f>
        <v>0</v>
      </c>
      <c r="S338" s="142">
        <v>0</v>
      </c>
      <c r="T338" s="143">
        <f>S338*H338</f>
        <v>0</v>
      </c>
      <c r="AR338" s="144" t="s">
        <v>185</v>
      </c>
      <c r="AT338" s="144" t="s">
        <v>180</v>
      </c>
      <c r="AU338" s="144" t="s">
        <v>88</v>
      </c>
      <c r="AY338" s="18" t="s">
        <v>178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86</v>
      </c>
      <c r="BK338" s="145">
        <f>ROUND(I338*H338,2)</f>
        <v>0</v>
      </c>
      <c r="BL338" s="18" t="s">
        <v>185</v>
      </c>
      <c r="BM338" s="144" t="s">
        <v>5413</v>
      </c>
    </row>
    <row r="339" spans="2:65" s="1" customFormat="1" ht="10.199999999999999">
      <c r="B339" s="34"/>
      <c r="D339" s="146" t="s">
        <v>187</v>
      </c>
      <c r="F339" s="147" t="s">
        <v>363</v>
      </c>
      <c r="I339" s="148"/>
      <c r="L339" s="34"/>
      <c r="M339" s="149"/>
      <c r="T339" s="55"/>
      <c r="AT339" s="18" t="s">
        <v>187</v>
      </c>
      <c r="AU339" s="18" t="s">
        <v>88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4915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3" customFormat="1" ht="10.199999999999999">
      <c r="B341" s="157"/>
      <c r="D341" s="151" t="s">
        <v>189</v>
      </c>
      <c r="E341" s="158" t="s">
        <v>32</v>
      </c>
      <c r="F341" s="159" t="s">
        <v>5397</v>
      </c>
      <c r="H341" s="160">
        <v>6.9729999999999999</v>
      </c>
      <c r="I341" s="161"/>
      <c r="L341" s="157"/>
      <c r="M341" s="162"/>
      <c r="T341" s="163"/>
      <c r="AT341" s="158" t="s">
        <v>189</v>
      </c>
      <c r="AU341" s="158" t="s">
        <v>88</v>
      </c>
      <c r="AV341" s="13" t="s">
        <v>88</v>
      </c>
      <c r="AW341" s="13" t="s">
        <v>41</v>
      </c>
      <c r="AX341" s="13" t="s">
        <v>79</v>
      </c>
      <c r="AY341" s="158" t="s">
        <v>178</v>
      </c>
    </row>
    <row r="342" spans="2:65" s="13" customFormat="1" ht="10.199999999999999">
      <c r="B342" s="157"/>
      <c r="D342" s="151" t="s">
        <v>189</v>
      </c>
      <c r="E342" s="158" t="s">
        <v>32</v>
      </c>
      <c r="F342" s="159" t="s">
        <v>5414</v>
      </c>
      <c r="H342" s="160">
        <v>28.524000000000001</v>
      </c>
      <c r="I342" s="161"/>
      <c r="L342" s="157"/>
      <c r="M342" s="162"/>
      <c r="T342" s="163"/>
      <c r="AT342" s="158" t="s">
        <v>189</v>
      </c>
      <c r="AU342" s="158" t="s">
        <v>88</v>
      </c>
      <c r="AV342" s="13" t="s">
        <v>88</v>
      </c>
      <c r="AW342" s="13" t="s">
        <v>41</v>
      </c>
      <c r="AX342" s="13" t="s">
        <v>79</v>
      </c>
      <c r="AY342" s="158" t="s">
        <v>178</v>
      </c>
    </row>
    <row r="343" spans="2:65" s="13" customFormat="1" ht="10.199999999999999">
      <c r="B343" s="157"/>
      <c r="D343" s="151" t="s">
        <v>189</v>
      </c>
      <c r="E343" s="158" t="s">
        <v>32</v>
      </c>
      <c r="F343" s="159" t="s">
        <v>5398</v>
      </c>
      <c r="H343" s="160">
        <v>11.62</v>
      </c>
      <c r="I343" s="161"/>
      <c r="L343" s="157"/>
      <c r="M343" s="162"/>
      <c r="T343" s="163"/>
      <c r="AT343" s="158" t="s">
        <v>189</v>
      </c>
      <c r="AU343" s="158" t="s">
        <v>88</v>
      </c>
      <c r="AV343" s="13" t="s">
        <v>88</v>
      </c>
      <c r="AW343" s="13" t="s">
        <v>41</v>
      </c>
      <c r="AX343" s="13" t="s">
        <v>79</v>
      </c>
      <c r="AY343" s="158" t="s">
        <v>178</v>
      </c>
    </row>
    <row r="344" spans="2:65" s="13" customFormat="1" ht="10.199999999999999">
      <c r="B344" s="157"/>
      <c r="D344" s="151" t="s">
        <v>189</v>
      </c>
      <c r="E344" s="158" t="s">
        <v>32</v>
      </c>
      <c r="F344" s="159" t="s">
        <v>5415</v>
      </c>
      <c r="H344" s="160">
        <v>47.540999999999997</v>
      </c>
      <c r="I344" s="161"/>
      <c r="L344" s="157"/>
      <c r="M344" s="162"/>
      <c r="T344" s="163"/>
      <c r="AT344" s="158" t="s">
        <v>189</v>
      </c>
      <c r="AU344" s="158" t="s">
        <v>88</v>
      </c>
      <c r="AV344" s="13" t="s">
        <v>88</v>
      </c>
      <c r="AW344" s="13" t="s">
        <v>41</v>
      </c>
      <c r="AX344" s="13" t="s">
        <v>79</v>
      </c>
      <c r="AY344" s="158" t="s">
        <v>178</v>
      </c>
    </row>
    <row r="345" spans="2:65" s="14" customFormat="1" ht="10.199999999999999">
      <c r="B345" s="164"/>
      <c r="D345" s="151" t="s">
        <v>189</v>
      </c>
      <c r="E345" s="165" t="s">
        <v>32</v>
      </c>
      <c r="F345" s="166" t="s">
        <v>192</v>
      </c>
      <c r="H345" s="167">
        <v>94.658000000000001</v>
      </c>
      <c r="I345" s="168"/>
      <c r="L345" s="164"/>
      <c r="M345" s="169"/>
      <c r="T345" s="170"/>
      <c r="AT345" s="165" t="s">
        <v>189</v>
      </c>
      <c r="AU345" s="165" t="s">
        <v>88</v>
      </c>
      <c r="AV345" s="14" t="s">
        <v>185</v>
      </c>
      <c r="AW345" s="14" t="s">
        <v>41</v>
      </c>
      <c r="AX345" s="14" t="s">
        <v>86</v>
      </c>
      <c r="AY345" s="165" t="s">
        <v>178</v>
      </c>
    </row>
    <row r="346" spans="2:65" s="1" customFormat="1" ht="66.75" customHeight="1">
      <c r="B346" s="34"/>
      <c r="C346" s="133" t="s">
        <v>461</v>
      </c>
      <c r="D346" s="133" t="s">
        <v>180</v>
      </c>
      <c r="E346" s="134" t="s">
        <v>367</v>
      </c>
      <c r="F346" s="135" t="s">
        <v>368</v>
      </c>
      <c r="G346" s="136" t="s">
        <v>277</v>
      </c>
      <c r="H346" s="137">
        <v>473.29</v>
      </c>
      <c r="I346" s="138"/>
      <c r="J346" s="139">
        <f>ROUND(I346*H346,2)</f>
        <v>0</v>
      </c>
      <c r="K346" s="135" t="s">
        <v>184</v>
      </c>
      <c r="L346" s="34"/>
      <c r="M346" s="140" t="s">
        <v>32</v>
      </c>
      <c r="N346" s="141" t="s">
        <v>50</v>
      </c>
      <c r="P346" s="142">
        <f>O346*H346</f>
        <v>0</v>
      </c>
      <c r="Q346" s="142">
        <v>0</v>
      </c>
      <c r="R346" s="142">
        <f>Q346*H346</f>
        <v>0</v>
      </c>
      <c r="S346" s="142">
        <v>0</v>
      </c>
      <c r="T346" s="143">
        <f>S346*H346</f>
        <v>0</v>
      </c>
      <c r="AR346" s="144" t="s">
        <v>185</v>
      </c>
      <c r="AT346" s="144" t="s">
        <v>180</v>
      </c>
      <c r="AU346" s="144" t="s">
        <v>88</v>
      </c>
      <c r="AY346" s="18" t="s">
        <v>178</v>
      </c>
      <c r="BE346" s="145">
        <f>IF(N346="základní",J346,0)</f>
        <v>0</v>
      </c>
      <c r="BF346" s="145">
        <f>IF(N346="snížená",J346,0)</f>
        <v>0</v>
      </c>
      <c r="BG346" s="145">
        <f>IF(N346="zákl. přenesená",J346,0)</f>
        <v>0</v>
      </c>
      <c r="BH346" s="145">
        <f>IF(N346="sníž. přenesená",J346,0)</f>
        <v>0</v>
      </c>
      <c r="BI346" s="145">
        <f>IF(N346="nulová",J346,0)</f>
        <v>0</v>
      </c>
      <c r="BJ346" s="18" t="s">
        <v>86</v>
      </c>
      <c r="BK346" s="145">
        <f>ROUND(I346*H346,2)</f>
        <v>0</v>
      </c>
      <c r="BL346" s="18" t="s">
        <v>185</v>
      </c>
      <c r="BM346" s="144" t="s">
        <v>5416</v>
      </c>
    </row>
    <row r="347" spans="2:65" s="1" customFormat="1" ht="10.199999999999999">
      <c r="B347" s="34"/>
      <c r="D347" s="146" t="s">
        <v>187</v>
      </c>
      <c r="F347" s="147" t="s">
        <v>370</v>
      </c>
      <c r="I347" s="148"/>
      <c r="L347" s="34"/>
      <c r="M347" s="149"/>
      <c r="T347" s="55"/>
      <c r="AT347" s="18" t="s">
        <v>187</v>
      </c>
      <c r="AU347" s="18" t="s">
        <v>88</v>
      </c>
    </row>
    <row r="348" spans="2:65" s="13" customFormat="1" ht="10.199999999999999">
      <c r="B348" s="157"/>
      <c r="D348" s="151" t="s">
        <v>189</v>
      </c>
      <c r="E348" s="158" t="s">
        <v>32</v>
      </c>
      <c r="F348" s="159" t="s">
        <v>5417</v>
      </c>
      <c r="H348" s="160">
        <v>94.658000000000001</v>
      </c>
      <c r="I348" s="161"/>
      <c r="L348" s="157"/>
      <c r="M348" s="162"/>
      <c r="T348" s="163"/>
      <c r="AT348" s="158" t="s">
        <v>189</v>
      </c>
      <c r="AU348" s="158" t="s">
        <v>88</v>
      </c>
      <c r="AV348" s="13" t="s">
        <v>88</v>
      </c>
      <c r="AW348" s="13" t="s">
        <v>41</v>
      </c>
      <c r="AX348" s="13" t="s">
        <v>86</v>
      </c>
      <c r="AY348" s="158" t="s">
        <v>178</v>
      </c>
    </row>
    <row r="349" spans="2:65" s="13" customFormat="1" ht="10.199999999999999">
      <c r="B349" s="157"/>
      <c r="D349" s="151" t="s">
        <v>189</v>
      </c>
      <c r="F349" s="159" t="s">
        <v>5418</v>
      </c>
      <c r="H349" s="160">
        <v>473.29</v>
      </c>
      <c r="I349" s="161"/>
      <c r="L349" s="157"/>
      <c r="M349" s="162"/>
      <c r="T349" s="163"/>
      <c r="AT349" s="158" t="s">
        <v>189</v>
      </c>
      <c r="AU349" s="158" t="s">
        <v>88</v>
      </c>
      <c r="AV349" s="13" t="s">
        <v>88</v>
      </c>
      <c r="AW349" s="13" t="s">
        <v>4</v>
      </c>
      <c r="AX349" s="13" t="s">
        <v>86</v>
      </c>
      <c r="AY349" s="158" t="s">
        <v>178</v>
      </c>
    </row>
    <row r="350" spans="2:65" s="1" customFormat="1" ht="33" customHeight="1">
      <c r="B350" s="34"/>
      <c r="C350" s="133" t="s">
        <v>467</v>
      </c>
      <c r="D350" s="133" t="s">
        <v>180</v>
      </c>
      <c r="E350" s="134" t="s">
        <v>1698</v>
      </c>
      <c r="F350" s="135" t="s">
        <v>375</v>
      </c>
      <c r="G350" s="136" t="s">
        <v>277</v>
      </c>
      <c r="H350" s="137">
        <v>19.015999999999998</v>
      </c>
      <c r="I350" s="138"/>
      <c r="J350" s="139">
        <f>ROUND(I350*H350,2)</f>
        <v>0</v>
      </c>
      <c r="K350" s="135" t="s">
        <v>376</v>
      </c>
      <c r="L350" s="34"/>
      <c r="M350" s="140" t="s">
        <v>32</v>
      </c>
      <c r="N350" s="141" t="s">
        <v>50</v>
      </c>
      <c r="P350" s="142">
        <f>O350*H350</f>
        <v>0</v>
      </c>
      <c r="Q350" s="142">
        <v>0</v>
      </c>
      <c r="R350" s="142">
        <f>Q350*H350</f>
        <v>0</v>
      </c>
      <c r="S350" s="142">
        <v>0</v>
      </c>
      <c r="T350" s="143">
        <f>S350*H350</f>
        <v>0</v>
      </c>
      <c r="AR350" s="144" t="s">
        <v>185</v>
      </c>
      <c r="AT350" s="144" t="s">
        <v>180</v>
      </c>
      <c r="AU350" s="144" t="s">
        <v>88</v>
      </c>
      <c r="AY350" s="18" t="s">
        <v>178</v>
      </c>
      <c r="BE350" s="145">
        <f>IF(N350="základní",J350,0)</f>
        <v>0</v>
      </c>
      <c r="BF350" s="145">
        <f>IF(N350="snížená",J350,0)</f>
        <v>0</v>
      </c>
      <c r="BG350" s="145">
        <f>IF(N350="zákl. přenesená",J350,0)</f>
        <v>0</v>
      </c>
      <c r="BH350" s="145">
        <f>IF(N350="sníž. přenesená",J350,0)</f>
        <v>0</v>
      </c>
      <c r="BI350" s="145">
        <f>IF(N350="nulová",J350,0)</f>
        <v>0</v>
      </c>
      <c r="BJ350" s="18" t="s">
        <v>86</v>
      </c>
      <c r="BK350" s="145">
        <f>ROUND(I350*H350,2)</f>
        <v>0</v>
      </c>
      <c r="BL350" s="18" t="s">
        <v>185</v>
      </c>
      <c r="BM350" s="144" t="s">
        <v>5419</v>
      </c>
    </row>
    <row r="351" spans="2:65" s="12" customFormat="1" ht="20.399999999999999">
      <c r="B351" s="150"/>
      <c r="D351" s="151" t="s">
        <v>189</v>
      </c>
      <c r="E351" s="152" t="s">
        <v>32</v>
      </c>
      <c r="F351" s="153" t="s">
        <v>2063</v>
      </c>
      <c r="H351" s="152" t="s">
        <v>32</v>
      </c>
      <c r="I351" s="154"/>
      <c r="L351" s="150"/>
      <c r="M351" s="155"/>
      <c r="T351" s="156"/>
      <c r="AT351" s="152" t="s">
        <v>189</v>
      </c>
      <c r="AU351" s="152" t="s">
        <v>88</v>
      </c>
      <c r="AV351" s="12" t="s">
        <v>86</v>
      </c>
      <c r="AW351" s="12" t="s">
        <v>41</v>
      </c>
      <c r="AX351" s="12" t="s">
        <v>79</v>
      </c>
      <c r="AY351" s="152" t="s">
        <v>178</v>
      </c>
    </row>
    <row r="352" spans="2:65" s="13" customFormat="1" ht="10.199999999999999">
      <c r="B352" s="157"/>
      <c r="D352" s="151" t="s">
        <v>189</v>
      </c>
      <c r="E352" s="158" t="s">
        <v>32</v>
      </c>
      <c r="F352" s="159" t="s">
        <v>5403</v>
      </c>
      <c r="H352" s="160">
        <v>19.015999999999998</v>
      </c>
      <c r="I352" s="161"/>
      <c r="L352" s="157"/>
      <c r="M352" s="162"/>
      <c r="T352" s="163"/>
      <c r="AT352" s="158" t="s">
        <v>189</v>
      </c>
      <c r="AU352" s="158" t="s">
        <v>88</v>
      </c>
      <c r="AV352" s="13" t="s">
        <v>88</v>
      </c>
      <c r="AW352" s="13" t="s">
        <v>41</v>
      </c>
      <c r="AX352" s="13" t="s">
        <v>79</v>
      </c>
      <c r="AY352" s="158" t="s">
        <v>178</v>
      </c>
    </row>
    <row r="353" spans="2:65" s="14" customFormat="1" ht="10.199999999999999">
      <c r="B353" s="164"/>
      <c r="D353" s="151" t="s">
        <v>189</v>
      </c>
      <c r="E353" s="165" t="s">
        <v>32</v>
      </c>
      <c r="F353" s="166" t="s">
        <v>192</v>
      </c>
      <c r="H353" s="167">
        <v>19.015999999999998</v>
      </c>
      <c r="I353" s="168"/>
      <c r="L353" s="164"/>
      <c r="M353" s="169"/>
      <c r="T353" s="170"/>
      <c r="AT353" s="165" t="s">
        <v>189</v>
      </c>
      <c r="AU353" s="165" t="s">
        <v>88</v>
      </c>
      <c r="AV353" s="14" t="s">
        <v>185</v>
      </c>
      <c r="AW353" s="14" t="s">
        <v>41</v>
      </c>
      <c r="AX353" s="14" t="s">
        <v>86</v>
      </c>
      <c r="AY353" s="165" t="s">
        <v>178</v>
      </c>
    </row>
    <row r="354" spans="2:65" s="1" customFormat="1" ht="37.799999999999997" customHeight="1">
      <c r="B354" s="34"/>
      <c r="C354" s="133" t="s">
        <v>480</v>
      </c>
      <c r="D354" s="133" t="s">
        <v>180</v>
      </c>
      <c r="E354" s="134" t="s">
        <v>5420</v>
      </c>
      <c r="F354" s="135" t="s">
        <v>5421</v>
      </c>
      <c r="G354" s="136" t="s">
        <v>277</v>
      </c>
      <c r="H354" s="137">
        <v>4.649</v>
      </c>
      <c r="I354" s="138"/>
      <c r="J354" s="139">
        <f>ROUND(I354*H354,2)</f>
        <v>0</v>
      </c>
      <c r="K354" s="135" t="s">
        <v>184</v>
      </c>
      <c r="L354" s="34"/>
      <c r="M354" s="140" t="s">
        <v>32</v>
      </c>
      <c r="N354" s="141" t="s">
        <v>50</v>
      </c>
      <c r="P354" s="142">
        <f>O354*H354</f>
        <v>0</v>
      </c>
      <c r="Q354" s="142">
        <v>0</v>
      </c>
      <c r="R354" s="142">
        <f>Q354*H354</f>
        <v>0</v>
      </c>
      <c r="S354" s="142">
        <v>0</v>
      </c>
      <c r="T354" s="143">
        <f>S354*H354</f>
        <v>0</v>
      </c>
      <c r="AR354" s="144" t="s">
        <v>185</v>
      </c>
      <c r="AT354" s="144" t="s">
        <v>180</v>
      </c>
      <c r="AU354" s="144" t="s">
        <v>88</v>
      </c>
      <c r="AY354" s="18" t="s">
        <v>178</v>
      </c>
      <c r="BE354" s="145">
        <f>IF(N354="základní",J354,0)</f>
        <v>0</v>
      </c>
      <c r="BF354" s="145">
        <f>IF(N354="snížená",J354,0)</f>
        <v>0</v>
      </c>
      <c r="BG354" s="145">
        <f>IF(N354="zákl. přenesená",J354,0)</f>
        <v>0</v>
      </c>
      <c r="BH354" s="145">
        <f>IF(N354="sníž. přenesená",J354,0)</f>
        <v>0</v>
      </c>
      <c r="BI354" s="145">
        <f>IF(N354="nulová",J354,0)</f>
        <v>0</v>
      </c>
      <c r="BJ354" s="18" t="s">
        <v>86</v>
      </c>
      <c r="BK354" s="145">
        <f>ROUND(I354*H354,2)</f>
        <v>0</v>
      </c>
      <c r="BL354" s="18" t="s">
        <v>185</v>
      </c>
      <c r="BM354" s="144" t="s">
        <v>5422</v>
      </c>
    </row>
    <row r="355" spans="2:65" s="1" customFormat="1" ht="10.199999999999999">
      <c r="B355" s="34"/>
      <c r="D355" s="146" t="s">
        <v>187</v>
      </c>
      <c r="F355" s="147" t="s">
        <v>5423</v>
      </c>
      <c r="I355" s="148"/>
      <c r="L355" s="34"/>
      <c r="M355" s="149"/>
      <c r="T355" s="55"/>
      <c r="AT355" s="18" t="s">
        <v>187</v>
      </c>
      <c r="AU355" s="18" t="s">
        <v>88</v>
      </c>
    </row>
    <row r="356" spans="2:65" s="13" customFormat="1" ht="10.199999999999999">
      <c r="B356" s="157"/>
      <c r="D356" s="151" t="s">
        <v>189</v>
      </c>
      <c r="E356" s="158" t="s">
        <v>32</v>
      </c>
      <c r="F356" s="159" t="s">
        <v>5424</v>
      </c>
      <c r="H356" s="160">
        <v>4.649</v>
      </c>
      <c r="I356" s="161"/>
      <c r="L356" s="157"/>
      <c r="M356" s="162"/>
      <c r="T356" s="163"/>
      <c r="AT356" s="158" t="s">
        <v>189</v>
      </c>
      <c r="AU356" s="158" t="s">
        <v>88</v>
      </c>
      <c r="AV356" s="13" t="s">
        <v>88</v>
      </c>
      <c r="AW356" s="13" t="s">
        <v>41</v>
      </c>
      <c r="AX356" s="13" t="s">
        <v>86</v>
      </c>
      <c r="AY356" s="158" t="s">
        <v>178</v>
      </c>
    </row>
    <row r="357" spans="2:65" s="1" customFormat="1" ht="37.799999999999997" customHeight="1">
      <c r="B357" s="34"/>
      <c r="C357" s="133" t="s">
        <v>487</v>
      </c>
      <c r="D357" s="133" t="s">
        <v>180</v>
      </c>
      <c r="E357" s="134" t="s">
        <v>5425</v>
      </c>
      <c r="F357" s="135" t="s">
        <v>5426</v>
      </c>
      <c r="G357" s="136" t="s">
        <v>277</v>
      </c>
      <c r="H357" s="137">
        <v>18.593</v>
      </c>
      <c r="I357" s="138"/>
      <c r="J357" s="139">
        <f>ROUND(I357*H357,2)</f>
        <v>0</v>
      </c>
      <c r="K357" s="135" t="s">
        <v>184</v>
      </c>
      <c r="L357" s="34"/>
      <c r="M357" s="140" t="s">
        <v>32</v>
      </c>
      <c r="N357" s="141" t="s">
        <v>50</v>
      </c>
      <c r="P357" s="142">
        <f>O357*H357</f>
        <v>0</v>
      </c>
      <c r="Q357" s="142">
        <v>0</v>
      </c>
      <c r="R357" s="142">
        <f>Q357*H357</f>
        <v>0</v>
      </c>
      <c r="S357" s="142">
        <v>0</v>
      </c>
      <c r="T357" s="143">
        <f>S357*H357</f>
        <v>0</v>
      </c>
      <c r="AR357" s="144" t="s">
        <v>185</v>
      </c>
      <c r="AT357" s="144" t="s">
        <v>180</v>
      </c>
      <c r="AU357" s="144" t="s">
        <v>88</v>
      </c>
      <c r="AY357" s="18" t="s">
        <v>178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86</v>
      </c>
      <c r="BK357" s="145">
        <f>ROUND(I357*H357,2)</f>
        <v>0</v>
      </c>
      <c r="BL357" s="18" t="s">
        <v>185</v>
      </c>
      <c r="BM357" s="144" t="s">
        <v>5427</v>
      </c>
    </row>
    <row r="358" spans="2:65" s="1" customFormat="1" ht="10.199999999999999">
      <c r="B358" s="34"/>
      <c r="D358" s="146" t="s">
        <v>187</v>
      </c>
      <c r="F358" s="147" t="s">
        <v>5428</v>
      </c>
      <c r="I358" s="148"/>
      <c r="L358" s="34"/>
      <c r="M358" s="149"/>
      <c r="T358" s="55"/>
      <c r="AT358" s="18" t="s">
        <v>187</v>
      </c>
      <c r="AU358" s="18" t="s">
        <v>88</v>
      </c>
    </row>
    <row r="359" spans="2:65" s="12" customFormat="1" ht="10.199999999999999">
      <c r="B359" s="150"/>
      <c r="D359" s="151" t="s">
        <v>189</v>
      </c>
      <c r="E359" s="152" t="s">
        <v>32</v>
      </c>
      <c r="F359" s="153" t="s">
        <v>5429</v>
      </c>
      <c r="H359" s="152" t="s">
        <v>32</v>
      </c>
      <c r="I359" s="154"/>
      <c r="L359" s="150"/>
      <c r="M359" s="155"/>
      <c r="T359" s="156"/>
      <c r="AT359" s="152" t="s">
        <v>189</v>
      </c>
      <c r="AU359" s="152" t="s">
        <v>88</v>
      </c>
      <c r="AV359" s="12" t="s">
        <v>86</v>
      </c>
      <c r="AW359" s="12" t="s">
        <v>41</v>
      </c>
      <c r="AX359" s="12" t="s">
        <v>79</v>
      </c>
      <c r="AY359" s="152" t="s">
        <v>178</v>
      </c>
    </row>
    <row r="360" spans="2:65" s="13" customFormat="1" ht="10.199999999999999">
      <c r="B360" s="157"/>
      <c r="D360" s="151" t="s">
        <v>189</v>
      </c>
      <c r="E360" s="158" t="s">
        <v>32</v>
      </c>
      <c r="F360" s="159" t="s">
        <v>5397</v>
      </c>
      <c r="H360" s="160">
        <v>6.9729999999999999</v>
      </c>
      <c r="I360" s="161"/>
      <c r="L360" s="157"/>
      <c r="M360" s="162"/>
      <c r="T360" s="163"/>
      <c r="AT360" s="158" t="s">
        <v>189</v>
      </c>
      <c r="AU360" s="158" t="s">
        <v>88</v>
      </c>
      <c r="AV360" s="13" t="s">
        <v>88</v>
      </c>
      <c r="AW360" s="13" t="s">
        <v>41</v>
      </c>
      <c r="AX360" s="13" t="s">
        <v>79</v>
      </c>
      <c r="AY360" s="158" t="s">
        <v>178</v>
      </c>
    </row>
    <row r="361" spans="2:65" s="13" customFormat="1" ht="10.199999999999999">
      <c r="B361" s="157"/>
      <c r="D361" s="151" t="s">
        <v>189</v>
      </c>
      <c r="E361" s="158" t="s">
        <v>32</v>
      </c>
      <c r="F361" s="159" t="s">
        <v>5398</v>
      </c>
      <c r="H361" s="160">
        <v>11.62</v>
      </c>
      <c r="I361" s="161"/>
      <c r="L361" s="157"/>
      <c r="M361" s="162"/>
      <c r="T361" s="163"/>
      <c r="AT361" s="158" t="s">
        <v>189</v>
      </c>
      <c r="AU361" s="158" t="s">
        <v>88</v>
      </c>
      <c r="AV361" s="13" t="s">
        <v>88</v>
      </c>
      <c r="AW361" s="13" t="s">
        <v>41</v>
      </c>
      <c r="AX361" s="13" t="s">
        <v>79</v>
      </c>
      <c r="AY361" s="158" t="s">
        <v>178</v>
      </c>
    </row>
    <row r="362" spans="2:65" s="14" customFormat="1" ht="10.199999999999999">
      <c r="B362" s="164"/>
      <c r="D362" s="151" t="s">
        <v>189</v>
      </c>
      <c r="E362" s="165" t="s">
        <v>32</v>
      </c>
      <c r="F362" s="166" t="s">
        <v>192</v>
      </c>
      <c r="H362" s="167">
        <v>18.593</v>
      </c>
      <c r="I362" s="168"/>
      <c r="L362" s="164"/>
      <c r="M362" s="169"/>
      <c r="T362" s="170"/>
      <c r="AT362" s="165" t="s">
        <v>189</v>
      </c>
      <c r="AU362" s="165" t="s">
        <v>88</v>
      </c>
      <c r="AV362" s="14" t="s">
        <v>185</v>
      </c>
      <c r="AW362" s="14" t="s">
        <v>41</v>
      </c>
      <c r="AX362" s="14" t="s">
        <v>86</v>
      </c>
      <c r="AY362" s="165" t="s">
        <v>178</v>
      </c>
    </row>
    <row r="363" spans="2:65" s="1" customFormat="1" ht="44.25" customHeight="1">
      <c r="B363" s="34"/>
      <c r="C363" s="133" t="s">
        <v>493</v>
      </c>
      <c r="D363" s="133" t="s">
        <v>180</v>
      </c>
      <c r="E363" s="134" t="s">
        <v>1033</v>
      </c>
      <c r="F363" s="135" t="s">
        <v>1034</v>
      </c>
      <c r="G363" s="136" t="s">
        <v>277</v>
      </c>
      <c r="H363" s="137">
        <v>19.015999999999998</v>
      </c>
      <c r="I363" s="138"/>
      <c r="J363" s="139">
        <f>ROUND(I363*H363,2)</f>
        <v>0</v>
      </c>
      <c r="K363" s="135" t="s">
        <v>184</v>
      </c>
      <c r="L363" s="34"/>
      <c r="M363" s="140" t="s">
        <v>32</v>
      </c>
      <c r="N363" s="141" t="s">
        <v>50</v>
      </c>
      <c r="P363" s="142">
        <f>O363*H363</f>
        <v>0</v>
      </c>
      <c r="Q363" s="142">
        <v>0</v>
      </c>
      <c r="R363" s="142">
        <f>Q363*H363</f>
        <v>0</v>
      </c>
      <c r="S363" s="142">
        <v>0</v>
      </c>
      <c r="T363" s="143">
        <f>S363*H363</f>
        <v>0</v>
      </c>
      <c r="AR363" s="144" t="s">
        <v>185</v>
      </c>
      <c r="AT363" s="144" t="s">
        <v>180</v>
      </c>
      <c r="AU363" s="144" t="s">
        <v>88</v>
      </c>
      <c r="AY363" s="18" t="s">
        <v>178</v>
      </c>
      <c r="BE363" s="145">
        <f>IF(N363="základní",J363,0)</f>
        <v>0</v>
      </c>
      <c r="BF363" s="145">
        <f>IF(N363="snížená",J363,0)</f>
        <v>0</v>
      </c>
      <c r="BG363" s="145">
        <f>IF(N363="zákl. přenesená",J363,0)</f>
        <v>0</v>
      </c>
      <c r="BH363" s="145">
        <f>IF(N363="sníž. přenesená",J363,0)</f>
        <v>0</v>
      </c>
      <c r="BI363" s="145">
        <f>IF(N363="nulová",J363,0)</f>
        <v>0</v>
      </c>
      <c r="BJ363" s="18" t="s">
        <v>86</v>
      </c>
      <c r="BK363" s="145">
        <f>ROUND(I363*H363,2)</f>
        <v>0</v>
      </c>
      <c r="BL363" s="18" t="s">
        <v>185</v>
      </c>
      <c r="BM363" s="144" t="s">
        <v>5430</v>
      </c>
    </row>
    <row r="364" spans="2:65" s="1" customFormat="1" ht="10.199999999999999">
      <c r="B364" s="34"/>
      <c r="D364" s="146" t="s">
        <v>187</v>
      </c>
      <c r="F364" s="147" t="s">
        <v>1036</v>
      </c>
      <c r="I364" s="148"/>
      <c r="L364" s="34"/>
      <c r="M364" s="149"/>
      <c r="T364" s="55"/>
      <c r="AT364" s="18" t="s">
        <v>187</v>
      </c>
      <c r="AU364" s="18" t="s">
        <v>88</v>
      </c>
    </row>
    <row r="365" spans="2:65" s="12" customFormat="1" ht="10.199999999999999">
      <c r="B365" s="150"/>
      <c r="D365" s="151" t="s">
        <v>189</v>
      </c>
      <c r="E365" s="152" t="s">
        <v>32</v>
      </c>
      <c r="F365" s="153" t="s">
        <v>5431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65" s="13" customFormat="1" ht="10.199999999999999">
      <c r="B366" s="157"/>
      <c r="D366" s="151" t="s">
        <v>189</v>
      </c>
      <c r="E366" s="158" t="s">
        <v>32</v>
      </c>
      <c r="F366" s="159" t="s">
        <v>5405</v>
      </c>
      <c r="H366" s="160">
        <v>3.1509999999999998</v>
      </c>
      <c r="I366" s="161"/>
      <c r="L366" s="157"/>
      <c r="M366" s="162"/>
      <c r="T366" s="163"/>
      <c r="AT366" s="158" t="s">
        <v>189</v>
      </c>
      <c r="AU366" s="158" t="s">
        <v>88</v>
      </c>
      <c r="AV366" s="13" t="s">
        <v>88</v>
      </c>
      <c r="AW366" s="13" t="s">
        <v>41</v>
      </c>
      <c r="AX366" s="13" t="s">
        <v>79</v>
      </c>
      <c r="AY366" s="158" t="s">
        <v>178</v>
      </c>
    </row>
    <row r="367" spans="2:65" s="13" customFormat="1" ht="10.199999999999999">
      <c r="B367" s="157"/>
      <c r="D367" s="151" t="s">
        <v>189</v>
      </c>
      <c r="E367" s="158" t="s">
        <v>32</v>
      </c>
      <c r="F367" s="159" t="s">
        <v>5406</v>
      </c>
      <c r="H367" s="160">
        <v>3.9249999999999998</v>
      </c>
      <c r="I367" s="161"/>
      <c r="L367" s="157"/>
      <c r="M367" s="162"/>
      <c r="T367" s="163"/>
      <c r="AT367" s="158" t="s">
        <v>189</v>
      </c>
      <c r="AU367" s="158" t="s">
        <v>88</v>
      </c>
      <c r="AV367" s="13" t="s">
        <v>88</v>
      </c>
      <c r="AW367" s="13" t="s">
        <v>41</v>
      </c>
      <c r="AX367" s="13" t="s">
        <v>79</v>
      </c>
      <c r="AY367" s="158" t="s">
        <v>178</v>
      </c>
    </row>
    <row r="368" spans="2:65" s="15" customFormat="1" ht="10.199999999999999">
      <c r="B368" s="181"/>
      <c r="D368" s="151" t="s">
        <v>189</v>
      </c>
      <c r="E368" s="182" t="s">
        <v>32</v>
      </c>
      <c r="F368" s="183" t="s">
        <v>5432</v>
      </c>
      <c r="H368" s="184">
        <v>7.0759999999999996</v>
      </c>
      <c r="I368" s="185"/>
      <c r="L368" s="181"/>
      <c r="M368" s="186"/>
      <c r="T368" s="187"/>
      <c r="AT368" s="182" t="s">
        <v>189</v>
      </c>
      <c r="AU368" s="182" t="s">
        <v>88</v>
      </c>
      <c r="AV368" s="15" t="s">
        <v>199</v>
      </c>
      <c r="AW368" s="15" t="s">
        <v>41</v>
      </c>
      <c r="AX368" s="15" t="s">
        <v>79</v>
      </c>
      <c r="AY368" s="182" t="s">
        <v>178</v>
      </c>
    </row>
    <row r="369" spans="2:65" s="12" customFormat="1" ht="20.399999999999999">
      <c r="B369" s="150"/>
      <c r="D369" s="151" t="s">
        <v>189</v>
      </c>
      <c r="E369" s="152" t="s">
        <v>32</v>
      </c>
      <c r="F369" s="153" t="s">
        <v>5433</v>
      </c>
      <c r="H369" s="152" t="s">
        <v>32</v>
      </c>
      <c r="I369" s="154"/>
      <c r="L369" s="150"/>
      <c r="M369" s="155"/>
      <c r="T369" s="156"/>
      <c r="AT369" s="152" t="s">
        <v>189</v>
      </c>
      <c r="AU369" s="152" t="s">
        <v>88</v>
      </c>
      <c r="AV369" s="12" t="s">
        <v>86</v>
      </c>
      <c r="AW369" s="12" t="s">
        <v>41</v>
      </c>
      <c r="AX369" s="12" t="s">
        <v>79</v>
      </c>
      <c r="AY369" s="152" t="s">
        <v>178</v>
      </c>
    </row>
    <row r="370" spans="2:65" s="13" customFormat="1" ht="10.199999999999999">
      <c r="B370" s="157"/>
      <c r="D370" s="151" t="s">
        <v>189</v>
      </c>
      <c r="E370" s="158" t="s">
        <v>32</v>
      </c>
      <c r="F370" s="159" t="s">
        <v>5403</v>
      </c>
      <c r="H370" s="160">
        <v>19.015999999999998</v>
      </c>
      <c r="I370" s="161"/>
      <c r="L370" s="157"/>
      <c r="M370" s="162"/>
      <c r="T370" s="163"/>
      <c r="AT370" s="158" t="s">
        <v>189</v>
      </c>
      <c r="AU370" s="158" t="s">
        <v>88</v>
      </c>
      <c r="AV370" s="13" t="s">
        <v>88</v>
      </c>
      <c r="AW370" s="13" t="s">
        <v>41</v>
      </c>
      <c r="AX370" s="13" t="s">
        <v>79</v>
      </c>
      <c r="AY370" s="158" t="s">
        <v>178</v>
      </c>
    </row>
    <row r="371" spans="2:65" s="13" customFormat="1" ht="10.199999999999999">
      <c r="B371" s="157"/>
      <c r="D371" s="151" t="s">
        <v>189</v>
      </c>
      <c r="E371" s="158" t="s">
        <v>32</v>
      </c>
      <c r="F371" s="159" t="s">
        <v>5434</v>
      </c>
      <c r="H371" s="160">
        <v>-3.1509999999999998</v>
      </c>
      <c r="I371" s="161"/>
      <c r="L371" s="157"/>
      <c r="M371" s="162"/>
      <c r="T371" s="163"/>
      <c r="AT371" s="158" t="s">
        <v>189</v>
      </c>
      <c r="AU371" s="158" t="s">
        <v>88</v>
      </c>
      <c r="AV371" s="13" t="s">
        <v>88</v>
      </c>
      <c r="AW371" s="13" t="s">
        <v>41</v>
      </c>
      <c r="AX371" s="13" t="s">
        <v>79</v>
      </c>
      <c r="AY371" s="158" t="s">
        <v>178</v>
      </c>
    </row>
    <row r="372" spans="2:65" s="13" customFormat="1" ht="10.199999999999999">
      <c r="B372" s="157"/>
      <c r="D372" s="151" t="s">
        <v>189</v>
      </c>
      <c r="E372" s="158" t="s">
        <v>32</v>
      </c>
      <c r="F372" s="159" t="s">
        <v>5435</v>
      </c>
      <c r="H372" s="160">
        <v>-3.9249999999999998</v>
      </c>
      <c r="I372" s="161"/>
      <c r="L372" s="157"/>
      <c r="M372" s="162"/>
      <c r="T372" s="163"/>
      <c r="AT372" s="158" t="s">
        <v>189</v>
      </c>
      <c r="AU372" s="158" t="s">
        <v>88</v>
      </c>
      <c r="AV372" s="13" t="s">
        <v>88</v>
      </c>
      <c r="AW372" s="13" t="s">
        <v>41</v>
      </c>
      <c r="AX372" s="13" t="s">
        <v>79</v>
      </c>
      <c r="AY372" s="158" t="s">
        <v>178</v>
      </c>
    </row>
    <row r="373" spans="2:65" s="15" customFormat="1" ht="10.199999999999999">
      <c r="B373" s="181"/>
      <c r="D373" s="151" t="s">
        <v>189</v>
      </c>
      <c r="E373" s="182" t="s">
        <v>32</v>
      </c>
      <c r="F373" s="183" t="s">
        <v>5436</v>
      </c>
      <c r="H373" s="184">
        <v>11.94</v>
      </c>
      <c r="I373" s="185"/>
      <c r="L373" s="181"/>
      <c r="M373" s="186"/>
      <c r="T373" s="187"/>
      <c r="AT373" s="182" t="s">
        <v>189</v>
      </c>
      <c r="AU373" s="182" t="s">
        <v>88</v>
      </c>
      <c r="AV373" s="15" t="s">
        <v>199</v>
      </c>
      <c r="AW373" s="15" t="s">
        <v>41</v>
      </c>
      <c r="AX373" s="15" t="s">
        <v>79</v>
      </c>
      <c r="AY373" s="182" t="s">
        <v>178</v>
      </c>
    </row>
    <row r="374" spans="2:65" s="14" customFormat="1" ht="10.199999999999999">
      <c r="B374" s="164"/>
      <c r="D374" s="151" t="s">
        <v>189</v>
      </c>
      <c r="E374" s="165" t="s">
        <v>32</v>
      </c>
      <c r="F374" s="166" t="s">
        <v>192</v>
      </c>
      <c r="H374" s="167">
        <v>19.015999999999998</v>
      </c>
      <c r="I374" s="168"/>
      <c r="L374" s="164"/>
      <c r="M374" s="169"/>
      <c r="T374" s="170"/>
      <c r="AT374" s="165" t="s">
        <v>189</v>
      </c>
      <c r="AU374" s="165" t="s">
        <v>88</v>
      </c>
      <c r="AV374" s="14" t="s">
        <v>185</v>
      </c>
      <c r="AW374" s="14" t="s">
        <v>41</v>
      </c>
      <c r="AX374" s="14" t="s">
        <v>86</v>
      </c>
      <c r="AY374" s="165" t="s">
        <v>178</v>
      </c>
    </row>
    <row r="375" spans="2:65" s="1" customFormat="1" ht="55.5" customHeight="1">
      <c r="B375" s="34"/>
      <c r="C375" s="133" t="s">
        <v>502</v>
      </c>
      <c r="D375" s="133" t="s">
        <v>180</v>
      </c>
      <c r="E375" s="134" t="s">
        <v>389</v>
      </c>
      <c r="F375" s="135" t="s">
        <v>390</v>
      </c>
      <c r="G375" s="136" t="s">
        <v>277</v>
      </c>
      <c r="H375" s="137">
        <v>60.555</v>
      </c>
      <c r="I375" s="138"/>
      <c r="J375" s="139">
        <f>ROUND(I375*H375,2)</f>
        <v>0</v>
      </c>
      <c r="K375" s="135" t="s">
        <v>184</v>
      </c>
      <c r="L375" s="34"/>
      <c r="M375" s="140" t="s">
        <v>32</v>
      </c>
      <c r="N375" s="141" t="s">
        <v>50</v>
      </c>
      <c r="P375" s="142">
        <f>O375*H375</f>
        <v>0</v>
      </c>
      <c r="Q375" s="142">
        <v>0</v>
      </c>
      <c r="R375" s="142">
        <f>Q375*H375</f>
        <v>0</v>
      </c>
      <c r="S375" s="142">
        <v>0</v>
      </c>
      <c r="T375" s="143">
        <f>S375*H375</f>
        <v>0</v>
      </c>
      <c r="AR375" s="144" t="s">
        <v>185</v>
      </c>
      <c r="AT375" s="144" t="s">
        <v>180</v>
      </c>
      <c r="AU375" s="144" t="s">
        <v>88</v>
      </c>
      <c r="AY375" s="18" t="s">
        <v>178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86</v>
      </c>
      <c r="BK375" s="145">
        <f>ROUND(I375*H375,2)</f>
        <v>0</v>
      </c>
      <c r="BL375" s="18" t="s">
        <v>185</v>
      </c>
      <c r="BM375" s="144" t="s">
        <v>5437</v>
      </c>
    </row>
    <row r="376" spans="2:65" s="1" customFormat="1" ht="10.199999999999999">
      <c r="B376" s="34"/>
      <c r="D376" s="146" t="s">
        <v>187</v>
      </c>
      <c r="F376" s="147" t="s">
        <v>392</v>
      </c>
      <c r="I376" s="148"/>
      <c r="L376" s="34"/>
      <c r="M376" s="149"/>
      <c r="T376" s="55"/>
      <c r="AT376" s="18" t="s">
        <v>187</v>
      </c>
      <c r="AU376" s="18" t="s">
        <v>88</v>
      </c>
    </row>
    <row r="377" spans="2:65" s="12" customFormat="1" ht="10.199999999999999">
      <c r="B377" s="150"/>
      <c r="D377" s="151" t="s">
        <v>189</v>
      </c>
      <c r="E377" s="152" t="s">
        <v>32</v>
      </c>
      <c r="F377" s="153" t="s">
        <v>190</v>
      </c>
      <c r="H377" s="152" t="s">
        <v>32</v>
      </c>
      <c r="I377" s="154"/>
      <c r="L377" s="150"/>
      <c r="M377" s="155"/>
      <c r="T377" s="156"/>
      <c r="AT377" s="152" t="s">
        <v>189</v>
      </c>
      <c r="AU377" s="152" t="s">
        <v>88</v>
      </c>
      <c r="AV377" s="12" t="s">
        <v>86</v>
      </c>
      <c r="AW377" s="12" t="s">
        <v>41</v>
      </c>
      <c r="AX377" s="12" t="s">
        <v>79</v>
      </c>
      <c r="AY377" s="152" t="s">
        <v>178</v>
      </c>
    </row>
    <row r="378" spans="2:65" s="12" customFormat="1" ht="10.199999999999999">
      <c r="B378" s="150"/>
      <c r="D378" s="151" t="s">
        <v>189</v>
      </c>
      <c r="E378" s="152" t="s">
        <v>32</v>
      </c>
      <c r="F378" s="153" t="s">
        <v>4774</v>
      </c>
      <c r="H378" s="152" t="s">
        <v>32</v>
      </c>
      <c r="I378" s="154"/>
      <c r="L378" s="150"/>
      <c r="M378" s="155"/>
      <c r="T378" s="156"/>
      <c r="AT378" s="152" t="s">
        <v>189</v>
      </c>
      <c r="AU378" s="152" t="s">
        <v>88</v>
      </c>
      <c r="AV378" s="12" t="s">
        <v>86</v>
      </c>
      <c r="AW378" s="12" t="s">
        <v>41</v>
      </c>
      <c r="AX378" s="12" t="s">
        <v>79</v>
      </c>
      <c r="AY378" s="152" t="s">
        <v>178</v>
      </c>
    </row>
    <row r="379" spans="2:65" s="12" customFormat="1" ht="10.199999999999999">
      <c r="B379" s="150"/>
      <c r="D379" s="151" t="s">
        <v>189</v>
      </c>
      <c r="E379" s="152" t="s">
        <v>32</v>
      </c>
      <c r="F379" s="153" t="s">
        <v>2813</v>
      </c>
      <c r="H379" s="152" t="s">
        <v>32</v>
      </c>
      <c r="I379" s="154"/>
      <c r="L379" s="150"/>
      <c r="M379" s="155"/>
      <c r="T379" s="156"/>
      <c r="AT379" s="152" t="s">
        <v>189</v>
      </c>
      <c r="AU379" s="152" t="s">
        <v>88</v>
      </c>
      <c r="AV379" s="12" t="s">
        <v>86</v>
      </c>
      <c r="AW379" s="12" t="s">
        <v>41</v>
      </c>
      <c r="AX379" s="12" t="s">
        <v>79</v>
      </c>
      <c r="AY379" s="152" t="s">
        <v>178</v>
      </c>
    </row>
    <row r="380" spans="2:65" s="12" customFormat="1" ht="10.199999999999999">
      <c r="B380" s="150"/>
      <c r="D380" s="151" t="s">
        <v>189</v>
      </c>
      <c r="E380" s="152" t="s">
        <v>32</v>
      </c>
      <c r="F380" s="153" t="s">
        <v>5319</v>
      </c>
      <c r="H380" s="152" t="s">
        <v>32</v>
      </c>
      <c r="I380" s="154"/>
      <c r="L380" s="150"/>
      <c r="M380" s="155"/>
      <c r="T380" s="156"/>
      <c r="AT380" s="152" t="s">
        <v>189</v>
      </c>
      <c r="AU380" s="152" t="s">
        <v>88</v>
      </c>
      <c r="AV380" s="12" t="s">
        <v>86</v>
      </c>
      <c r="AW380" s="12" t="s">
        <v>41</v>
      </c>
      <c r="AX380" s="12" t="s">
        <v>79</v>
      </c>
      <c r="AY380" s="152" t="s">
        <v>178</v>
      </c>
    </row>
    <row r="381" spans="2:65" s="12" customFormat="1" ht="10.199999999999999">
      <c r="B381" s="150"/>
      <c r="D381" s="151" t="s">
        <v>189</v>
      </c>
      <c r="E381" s="152" t="s">
        <v>32</v>
      </c>
      <c r="F381" s="153" t="s">
        <v>3043</v>
      </c>
      <c r="H381" s="152" t="s">
        <v>32</v>
      </c>
      <c r="I381" s="154"/>
      <c r="L381" s="150"/>
      <c r="M381" s="155"/>
      <c r="T381" s="156"/>
      <c r="AT381" s="152" t="s">
        <v>189</v>
      </c>
      <c r="AU381" s="152" t="s">
        <v>88</v>
      </c>
      <c r="AV381" s="12" t="s">
        <v>86</v>
      </c>
      <c r="AW381" s="12" t="s">
        <v>41</v>
      </c>
      <c r="AX381" s="12" t="s">
        <v>79</v>
      </c>
      <c r="AY381" s="152" t="s">
        <v>178</v>
      </c>
    </row>
    <row r="382" spans="2:65" s="13" customFormat="1" ht="20.399999999999999">
      <c r="B382" s="157"/>
      <c r="D382" s="151" t="s">
        <v>189</v>
      </c>
      <c r="E382" s="158" t="s">
        <v>32</v>
      </c>
      <c r="F382" s="159" t="s">
        <v>5438</v>
      </c>
      <c r="H382" s="160">
        <v>60.555</v>
      </c>
      <c r="I382" s="161"/>
      <c r="L382" s="157"/>
      <c r="M382" s="162"/>
      <c r="T382" s="163"/>
      <c r="AT382" s="158" t="s">
        <v>189</v>
      </c>
      <c r="AU382" s="158" t="s">
        <v>88</v>
      </c>
      <c r="AV382" s="13" t="s">
        <v>88</v>
      </c>
      <c r="AW382" s="13" t="s">
        <v>41</v>
      </c>
      <c r="AX382" s="13" t="s">
        <v>79</v>
      </c>
      <c r="AY382" s="158" t="s">
        <v>178</v>
      </c>
    </row>
    <row r="383" spans="2:65" s="14" customFormat="1" ht="10.199999999999999">
      <c r="B383" s="164"/>
      <c r="D383" s="151" t="s">
        <v>189</v>
      </c>
      <c r="E383" s="165" t="s">
        <v>32</v>
      </c>
      <c r="F383" s="166" t="s">
        <v>192</v>
      </c>
      <c r="H383" s="167">
        <v>60.555</v>
      </c>
      <c r="I383" s="168"/>
      <c r="L383" s="164"/>
      <c r="M383" s="169"/>
      <c r="T383" s="170"/>
      <c r="AT383" s="165" t="s">
        <v>189</v>
      </c>
      <c r="AU383" s="165" t="s">
        <v>88</v>
      </c>
      <c r="AV383" s="14" t="s">
        <v>185</v>
      </c>
      <c r="AW383" s="14" t="s">
        <v>41</v>
      </c>
      <c r="AX383" s="14" t="s">
        <v>86</v>
      </c>
      <c r="AY383" s="165" t="s">
        <v>178</v>
      </c>
    </row>
    <row r="384" spans="2:65" s="1" customFormat="1" ht="16.5" customHeight="1">
      <c r="B384" s="34"/>
      <c r="C384" s="171" t="s">
        <v>511</v>
      </c>
      <c r="D384" s="171" t="s">
        <v>398</v>
      </c>
      <c r="E384" s="172" t="s">
        <v>399</v>
      </c>
      <c r="F384" s="173" t="s">
        <v>400</v>
      </c>
      <c r="G384" s="174" t="s">
        <v>401</v>
      </c>
      <c r="H384" s="175">
        <v>121.11</v>
      </c>
      <c r="I384" s="176"/>
      <c r="J384" s="177">
        <f>ROUND(I384*H384,2)</f>
        <v>0</v>
      </c>
      <c r="K384" s="173" t="s">
        <v>184</v>
      </c>
      <c r="L384" s="178"/>
      <c r="M384" s="179" t="s">
        <v>32</v>
      </c>
      <c r="N384" s="180" t="s">
        <v>50</v>
      </c>
      <c r="P384" s="142">
        <f>O384*H384</f>
        <v>0</v>
      </c>
      <c r="Q384" s="142">
        <v>0</v>
      </c>
      <c r="R384" s="142">
        <f>Q384*H384</f>
        <v>0</v>
      </c>
      <c r="S384" s="142">
        <v>0</v>
      </c>
      <c r="T384" s="143">
        <f>S384*H384</f>
        <v>0</v>
      </c>
      <c r="AR384" s="144" t="s">
        <v>241</v>
      </c>
      <c r="AT384" s="144" t="s">
        <v>398</v>
      </c>
      <c r="AU384" s="144" t="s">
        <v>88</v>
      </c>
      <c r="AY384" s="18" t="s">
        <v>178</v>
      </c>
      <c r="BE384" s="145">
        <f>IF(N384="základní",J384,0)</f>
        <v>0</v>
      </c>
      <c r="BF384" s="145">
        <f>IF(N384="snížená",J384,0)</f>
        <v>0</v>
      </c>
      <c r="BG384" s="145">
        <f>IF(N384="zákl. přenesená",J384,0)</f>
        <v>0</v>
      </c>
      <c r="BH384" s="145">
        <f>IF(N384="sníž. přenesená",J384,0)</f>
        <v>0</v>
      </c>
      <c r="BI384" s="145">
        <f>IF(N384="nulová",J384,0)</f>
        <v>0</v>
      </c>
      <c r="BJ384" s="18" t="s">
        <v>86</v>
      </c>
      <c r="BK384" s="145">
        <f>ROUND(I384*H384,2)</f>
        <v>0</v>
      </c>
      <c r="BL384" s="18" t="s">
        <v>185</v>
      </c>
      <c r="BM384" s="144" t="s">
        <v>5439</v>
      </c>
    </row>
    <row r="385" spans="2:65" s="13" customFormat="1" ht="10.199999999999999">
      <c r="B385" s="157"/>
      <c r="D385" s="151" t="s">
        <v>189</v>
      </c>
      <c r="F385" s="159" t="s">
        <v>5440</v>
      </c>
      <c r="H385" s="160">
        <v>121.11</v>
      </c>
      <c r="I385" s="161"/>
      <c r="L385" s="157"/>
      <c r="M385" s="162"/>
      <c r="T385" s="163"/>
      <c r="AT385" s="158" t="s">
        <v>189</v>
      </c>
      <c r="AU385" s="158" t="s">
        <v>88</v>
      </c>
      <c r="AV385" s="13" t="s">
        <v>88</v>
      </c>
      <c r="AW385" s="13" t="s">
        <v>4</v>
      </c>
      <c r="AX385" s="13" t="s">
        <v>86</v>
      </c>
      <c r="AY385" s="158" t="s">
        <v>178</v>
      </c>
    </row>
    <row r="386" spans="2:65" s="1" customFormat="1" ht="37.799999999999997" customHeight="1">
      <c r="B386" s="34"/>
      <c r="C386" s="133" t="s">
        <v>518</v>
      </c>
      <c r="D386" s="133" t="s">
        <v>180</v>
      </c>
      <c r="E386" s="134" t="s">
        <v>413</v>
      </c>
      <c r="F386" s="135" t="s">
        <v>414</v>
      </c>
      <c r="G386" s="136" t="s">
        <v>277</v>
      </c>
      <c r="H386" s="137">
        <v>144.41499999999999</v>
      </c>
      <c r="I386" s="138"/>
      <c r="J386" s="139">
        <f>ROUND(I386*H386,2)</f>
        <v>0</v>
      </c>
      <c r="K386" s="135" t="s">
        <v>184</v>
      </c>
      <c r="L386" s="34"/>
      <c r="M386" s="140" t="s">
        <v>32</v>
      </c>
      <c r="N386" s="141" t="s">
        <v>50</v>
      </c>
      <c r="P386" s="142">
        <f>O386*H386</f>
        <v>0</v>
      </c>
      <c r="Q386" s="142">
        <v>0</v>
      </c>
      <c r="R386" s="142">
        <f>Q386*H386</f>
        <v>0</v>
      </c>
      <c r="S386" s="142">
        <v>0</v>
      </c>
      <c r="T386" s="143">
        <f>S386*H386</f>
        <v>0</v>
      </c>
      <c r="AR386" s="144" t="s">
        <v>185</v>
      </c>
      <c r="AT386" s="144" t="s">
        <v>180</v>
      </c>
      <c r="AU386" s="144" t="s">
        <v>88</v>
      </c>
      <c r="AY386" s="18" t="s">
        <v>178</v>
      </c>
      <c r="BE386" s="145">
        <f>IF(N386="základní",J386,0)</f>
        <v>0</v>
      </c>
      <c r="BF386" s="145">
        <f>IF(N386="snížená",J386,0)</f>
        <v>0</v>
      </c>
      <c r="BG386" s="145">
        <f>IF(N386="zákl. přenesená",J386,0)</f>
        <v>0</v>
      </c>
      <c r="BH386" s="145">
        <f>IF(N386="sníž. přenesená",J386,0)</f>
        <v>0</v>
      </c>
      <c r="BI386" s="145">
        <f>IF(N386="nulová",J386,0)</f>
        <v>0</v>
      </c>
      <c r="BJ386" s="18" t="s">
        <v>86</v>
      </c>
      <c r="BK386" s="145">
        <f>ROUND(I386*H386,2)</f>
        <v>0</v>
      </c>
      <c r="BL386" s="18" t="s">
        <v>185</v>
      </c>
      <c r="BM386" s="144" t="s">
        <v>5441</v>
      </c>
    </row>
    <row r="387" spans="2:65" s="1" customFormat="1" ht="10.199999999999999">
      <c r="B387" s="34"/>
      <c r="D387" s="146" t="s">
        <v>187</v>
      </c>
      <c r="F387" s="147" t="s">
        <v>416</v>
      </c>
      <c r="I387" s="148"/>
      <c r="L387" s="34"/>
      <c r="M387" s="149"/>
      <c r="T387" s="55"/>
      <c r="AT387" s="18" t="s">
        <v>187</v>
      </c>
      <c r="AU387" s="18" t="s">
        <v>88</v>
      </c>
    </row>
    <row r="388" spans="2:65" s="12" customFormat="1" ht="10.199999999999999">
      <c r="B388" s="150"/>
      <c r="D388" s="151" t="s">
        <v>189</v>
      </c>
      <c r="E388" s="152" t="s">
        <v>32</v>
      </c>
      <c r="F388" s="153" t="s">
        <v>4936</v>
      </c>
      <c r="H388" s="152" t="s">
        <v>32</v>
      </c>
      <c r="I388" s="154"/>
      <c r="L388" s="150"/>
      <c r="M388" s="155"/>
      <c r="T388" s="156"/>
      <c r="AT388" s="152" t="s">
        <v>189</v>
      </c>
      <c r="AU388" s="152" t="s">
        <v>88</v>
      </c>
      <c r="AV388" s="12" t="s">
        <v>86</v>
      </c>
      <c r="AW388" s="12" t="s">
        <v>41</v>
      </c>
      <c r="AX388" s="12" t="s">
        <v>79</v>
      </c>
      <c r="AY388" s="152" t="s">
        <v>178</v>
      </c>
    </row>
    <row r="389" spans="2:65" s="13" customFormat="1" ht="10.199999999999999">
      <c r="B389" s="157"/>
      <c r="D389" s="151" t="s">
        <v>189</v>
      </c>
      <c r="E389" s="158" t="s">
        <v>32</v>
      </c>
      <c r="F389" s="159" t="s">
        <v>5403</v>
      </c>
      <c r="H389" s="160">
        <v>19.015999999999998</v>
      </c>
      <c r="I389" s="161"/>
      <c r="L389" s="157"/>
      <c r="M389" s="162"/>
      <c r="T389" s="163"/>
      <c r="AT389" s="158" t="s">
        <v>189</v>
      </c>
      <c r="AU389" s="158" t="s">
        <v>88</v>
      </c>
      <c r="AV389" s="13" t="s">
        <v>88</v>
      </c>
      <c r="AW389" s="13" t="s">
        <v>41</v>
      </c>
      <c r="AX389" s="13" t="s">
        <v>79</v>
      </c>
      <c r="AY389" s="158" t="s">
        <v>178</v>
      </c>
    </row>
    <row r="390" spans="2:65" s="15" customFormat="1" ht="10.199999999999999">
      <c r="B390" s="181"/>
      <c r="D390" s="151" t="s">
        <v>189</v>
      </c>
      <c r="E390" s="182" t="s">
        <v>32</v>
      </c>
      <c r="F390" s="183" t="s">
        <v>5442</v>
      </c>
      <c r="H390" s="184">
        <v>19.015999999999998</v>
      </c>
      <c r="I390" s="185"/>
      <c r="L390" s="181"/>
      <c r="M390" s="186"/>
      <c r="T390" s="187"/>
      <c r="AT390" s="182" t="s">
        <v>189</v>
      </c>
      <c r="AU390" s="182" t="s">
        <v>88</v>
      </c>
      <c r="AV390" s="15" t="s">
        <v>199</v>
      </c>
      <c r="AW390" s="15" t="s">
        <v>41</v>
      </c>
      <c r="AX390" s="15" t="s">
        <v>79</v>
      </c>
      <c r="AY390" s="182" t="s">
        <v>178</v>
      </c>
    </row>
    <row r="391" spans="2:65" s="13" customFormat="1" ht="10.199999999999999">
      <c r="B391" s="157"/>
      <c r="D391" s="151" t="s">
        <v>189</v>
      </c>
      <c r="E391" s="158" t="s">
        <v>32</v>
      </c>
      <c r="F391" s="159" t="s">
        <v>5411</v>
      </c>
      <c r="H391" s="160">
        <v>30.741</v>
      </c>
      <c r="I391" s="161"/>
      <c r="L391" s="157"/>
      <c r="M391" s="162"/>
      <c r="T391" s="163"/>
      <c r="AT391" s="158" t="s">
        <v>189</v>
      </c>
      <c r="AU391" s="158" t="s">
        <v>88</v>
      </c>
      <c r="AV391" s="13" t="s">
        <v>88</v>
      </c>
      <c r="AW391" s="13" t="s">
        <v>41</v>
      </c>
      <c r="AX391" s="13" t="s">
        <v>79</v>
      </c>
      <c r="AY391" s="158" t="s">
        <v>178</v>
      </c>
    </row>
    <row r="392" spans="2:65" s="13" customFormat="1" ht="10.199999999999999">
      <c r="B392" s="157"/>
      <c r="D392" s="151" t="s">
        <v>189</v>
      </c>
      <c r="E392" s="158" t="s">
        <v>32</v>
      </c>
      <c r="F392" s="159" t="s">
        <v>5417</v>
      </c>
      <c r="H392" s="160">
        <v>94.658000000000001</v>
      </c>
      <c r="I392" s="161"/>
      <c r="L392" s="157"/>
      <c r="M392" s="162"/>
      <c r="T392" s="163"/>
      <c r="AT392" s="158" t="s">
        <v>189</v>
      </c>
      <c r="AU392" s="158" t="s">
        <v>88</v>
      </c>
      <c r="AV392" s="13" t="s">
        <v>88</v>
      </c>
      <c r="AW392" s="13" t="s">
        <v>41</v>
      </c>
      <c r="AX392" s="13" t="s">
        <v>79</v>
      </c>
      <c r="AY392" s="158" t="s">
        <v>178</v>
      </c>
    </row>
    <row r="393" spans="2:65" s="15" customFormat="1" ht="10.199999999999999">
      <c r="B393" s="181"/>
      <c r="D393" s="151" t="s">
        <v>189</v>
      </c>
      <c r="E393" s="182" t="s">
        <v>32</v>
      </c>
      <c r="F393" s="183" t="s">
        <v>410</v>
      </c>
      <c r="H393" s="184">
        <v>125.399</v>
      </c>
      <c r="I393" s="185"/>
      <c r="L393" s="181"/>
      <c r="M393" s="186"/>
      <c r="T393" s="187"/>
      <c r="AT393" s="182" t="s">
        <v>189</v>
      </c>
      <c r="AU393" s="182" t="s">
        <v>88</v>
      </c>
      <c r="AV393" s="15" t="s">
        <v>199</v>
      </c>
      <c r="AW393" s="15" t="s">
        <v>41</v>
      </c>
      <c r="AX393" s="15" t="s">
        <v>79</v>
      </c>
      <c r="AY393" s="182" t="s">
        <v>178</v>
      </c>
    </row>
    <row r="394" spans="2:65" s="14" customFormat="1" ht="10.199999999999999">
      <c r="B394" s="164"/>
      <c r="D394" s="151" t="s">
        <v>189</v>
      </c>
      <c r="E394" s="165" t="s">
        <v>32</v>
      </c>
      <c r="F394" s="166" t="s">
        <v>192</v>
      </c>
      <c r="H394" s="167">
        <v>144.41499999999999</v>
      </c>
      <c r="I394" s="168"/>
      <c r="L394" s="164"/>
      <c r="M394" s="169"/>
      <c r="T394" s="170"/>
      <c r="AT394" s="165" t="s">
        <v>189</v>
      </c>
      <c r="AU394" s="165" t="s">
        <v>88</v>
      </c>
      <c r="AV394" s="14" t="s">
        <v>185</v>
      </c>
      <c r="AW394" s="14" t="s">
        <v>41</v>
      </c>
      <c r="AX394" s="14" t="s">
        <v>86</v>
      </c>
      <c r="AY394" s="165" t="s">
        <v>178</v>
      </c>
    </row>
    <row r="395" spans="2:65" s="1" customFormat="1" ht="44.25" customHeight="1">
      <c r="B395" s="34"/>
      <c r="C395" s="133" t="s">
        <v>526</v>
      </c>
      <c r="D395" s="133" t="s">
        <v>180</v>
      </c>
      <c r="E395" s="134" t="s">
        <v>405</v>
      </c>
      <c r="F395" s="135" t="s">
        <v>406</v>
      </c>
      <c r="G395" s="136" t="s">
        <v>401</v>
      </c>
      <c r="H395" s="137">
        <v>231.988</v>
      </c>
      <c r="I395" s="138"/>
      <c r="J395" s="139">
        <f>ROUND(I395*H395,2)</f>
        <v>0</v>
      </c>
      <c r="K395" s="135" t="s">
        <v>184</v>
      </c>
      <c r="L395" s="34"/>
      <c r="M395" s="140" t="s">
        <v>32</v>
      </c>
      <c r="N395" s="141" t="s">
        <v>50</v>
      </c>
      <c r="P395" s="142">
        <f>O395*H395</f>
        <v>0</v>
      </c>
      <c r="Q395" s="142">
        <v>0</v>
      </c>
      <c r="R395" s="142">
        <f>Q395*H395</f>
        <v>0</v>
      </c>
      <c r="S395" s="142">
        <v>0</v>
      </c>
      <c r="T395" s="143">
        <f>S395*H395</f>
        <v>0</v>
      </c>
      <c r="AR395" s="144" t="s">
        <v>185</v>
      </c>
      <c r="AT395" s="144" t="s">
        <v>180</v>
      </c>
      <c r="AU395" s="144" t="s">
        <v>88</v>
      </c>
      <c r="AY395" s="18" t="s">
        <v>178</v>
      </c>
      <c r="BE395" s="145">
        <f>IF(N395="základní",J395,0)</f>
        <v>0</v>
      </c>
      <c r="BF395" s="145">
        <f>IF(N395="snížená",J395,0)</f>
        <v>0</v>
      </c>
      <c r="BG395" s="145">
        <f>IF(N395="zákl. přenesená",J395,0)</f>
        <v>0</v>
      </c>
      <c r="BH395" s="145">
        <f>IF(N395="sníž. přenesená",J395,0)</f>
        <v>0</v>
      </c>
      <c r="BI395" s="145">
        <f>IF(N395="nulová",J395,0)</f>
        <v>0</v>
      </c>
      <c r="BJ395" s="18" t="s">
        <v>86</v>
      </c>
      <c r="BK395" s="145">
        <f>ROUND(I395*H395,2)</f>
        <v>0</v>
      </c>
      <c r="BL395" s="18" t="s">
        <v>185</v>
      </c>
      <c r="BM395" s="144" t="s">
        <v>5443</v>
      </c>
    </row>
    <row r="396" spans="2:65" s="1" customFormat="1" ht="10.199999999999999">
      <c r="B396" s="34"/>
      <c r="D396" s="146" t="s">
        <v>187</v>
      </c>
      <c r="F396" s="147" t="s">
        <v>408</v>
      </c>
      <c r="I396" s="148"/>
      <c r="L396" s="34"/>
      <c r="M396" s="149"/>
      <c r="T396" s="55"/>
      <c r="AT396" s="18" t="s">
        <v>187</v>
      </c>
      <c r="AU396" s="18" t="s">
        <v>88</v>
      </c>
    </row>
    <row r="397" spans="2:65" s="12" customFormat="1" ht="20.399999999999999">
      <c r="B397" s="150"/>
      <c r="D397" s="151" t="s">
        <v>189</v>
      </c>
      <c r="E397" s="152" t="s">
        <v>32</v>
      </c>
      <c r="F397" s="153" t="s">
        <v>4199</v>
      </c>
      <c r="H397" s="152" t="s">
        <v>32</v>
      </c>
      <c r="I397" s="154"/>
      <c r="L397" s="150"/>
      <c r="M397" s="155"/>
      <c r="T397" s="156"/>
      <c r="AT397" s="152" t="s">
        <v>189</v>
      </c>
      <c r="AU397" s="152" t="s">
        <v>88</v>
      </c>
      <c r="AV397" s="12" t="s">
        <v>86</v>
      </c>
      <c r="AW397" s="12" t="s">
        <v>41</v>
      </c>
      <c r="AX397" s="12" t="s">
        <v>79</v>
      </c>
      <c r="AY397" s="152" t="s">
        <v>178</v>
      </c>
    </row>
    <row r="398" spans="2:65" s="13" customFormat="1" ht="10.199999999999999">
      <c r="B398" s="157"/>
      <c r="D398" s="151" t="s">
        <v>189</v>
      </c>
      <c r="E398" s="158" t="s">
        <v>32</v>
      </c>
      <c r="F398" s="159" t="s">
        <v>5411</v>
      </c>
      <c r="H398" s="160">
        <v>30.741</v>
      </c>
      <c r="I398" s="161"/>
      <c r="L398" s="157"/>
      <c r="M398" s="162"/>
      <c r="T398" s="163"/>
      <c r="AT398" s="158" t="s">
        <v>189</v>
      </c>
      <c r="AU398" s="158" t="s">
        <v>88</v>
      </c>
      <c r="AV398" s="13" t="s">
        <v>88</v>
      </c>
      <c r="AW398" s="13" t="s">
        <v>41</v>
      </c>
      <c r="AX398" s="13" t="s">
        <v>79</v>
      </c>
      <c r="AY398" s="158" t="s">
        <v>178</v>
      </c>
    </row>
    <row r="399" spans="2:65" s="13" customFormat="1" ht="10.199999999999999">
      <c r="B399" s="157"/>
      <c r="D399" s="151" t="s">
        <v>189</v>
      </c>
      <c r="E399" s="158" t="s">
        <v>32</v>
      </c>
      <c r="F399" s="159" t="s">
        <v>5417</v>
      </c>
      <c r="H399" s="160">
        <v>94.658000000000001</v>
      </c>
      <c r="I399" s="161"/>
      <c r="L399" s="157"/>
      <c r="M399" s="162"/>
      <c r="T399" s="163"/>
      <c r="AT399" s="158" t="s">
        <v>189</v>
      </c>
      <c r="AU399" s="158" t="s">
        <v>88</v>
      </c>
      <c r="AV399" s="13" t="s">
        <v>88</v>
      </c>
      <c r="AW399" s="13" t="s">
        <v>41</v>
      </c>
      <c r="AX399" s="13" t="s">
        <v>79</v>
      </c>
      <c r="AY399" s="158" t="s">
        <v>178</v>
      </c>
    </row>
    <row r="400" spans="2:65" s="14" customFormat="1" ht="10.199999999999999">
      <c r="B400" s="164"/>
      <c r="D400" s="151" t="s">
        <v>189</v>
      </c>
      <c r="E400" s="165" t="s">
        <v>32</v>
      </c>
      <c r="F400" s="166" t="s">
        <v>192</v>
      </c>
      <c r="H400" s="167">
        <v>125.399</v>
      </c>
      <c r="I400" s="168"/>
      <c r="L400" s="164"/>
      <c r="M400" s="169"/>
      <c r="T400" s="170"/>
      <c r="AT400" s="165" t="s">
        <v>189</v>
      </c>
      <c r="AU400" s="165" t="s">
        <v>88</v>
      </c>
      <c r="AV400" s="14" t="s">
        <v>185</v>
      </c>
      <c r="AW400" s="14" t="s">
        <v>41</v>
      </c>
      <c r="AX400" s="14" t="s">
        <v>86</v>
      </c>
      <c r="AY400" s="165" t="s">
        <v>178</v>
      </c>
    </row>
    <row r="401" spans="2:65" s="13" customFormat="1" ht="10.199999999999999">
      <c r="B401" s="157"/>
      <c r="D401" s="151" t="s">
        <v>189</v>
      </c>
      <c r="F401" s="159" t="s">
        <v>5444</v>
      </c>
      <c r="H401" s="160">
        <v>231.988</v>
      </c>
      <c r="I401" s="161"/>
      <c r="L401" s="157"/>
      <c r="M401" s="162"/>
      <c r="T401" s="163"/>
      <c r="AT401" s="158" t="s">
        <v>189</v>
      </c>
      <c r="AU401" s="158" t="s">
        <v>88</v>
      </c>
      <c r="AV401" s="13" t="s">
        <v>88</v>
      </c>
      <c r="AW401" s="13" t="s">
        <v>4</v>
      </c>
      <c r="AX401" s="13" t="s">
        <v>86</v>
      </c>
      <c r="AY401" s="158" t="s">
        <v>178</v>
      </c>
    </row>
    <row r="402" spans="2:65" s="1" customFormat="1" ht="44.25" customHeight="1">
      <c r="B402" s="34"/>
      <c r="C402" s="133" t="s">
        <v>532</v>
      </c>
      <c r="D402" s="133" t="s">
        <v>180</v>
      </c>
      <c r="E402" s="134" t="s">
        <v>2899</v>
      </c>
      <c r="F402" s="135" t="s">
        <v>2900</v>
      </c>
      <c r="G402" s="136" t="s">
        <v>277</v>
      </c>
      <c r="H402" s="137">
        <v>6.3019999999999996</v>
      </c>
      <c r="I402" s="138"/>
      <c r="J402" s="139">
        <f>ROUND(I402*H402,2)</f>
        <v>0</v>
      </c>
      <c r="K402" s="135" t="s">
        <v>184</v>
      </c>
      <c r="L402" s="34"/>
      <c r="M402" s="140" t="s">
        <v>32</v>
      </c>
      <c r="N402" s="141" t="s">
        <v>50</v>
      </c>
      <c r="P402" s="142">
        <f>O402*H402</f>
        <v>0</v>
      </c>
      <c r="Q402" s="142">
        <v>0</v>
      </c>
      <c r="R402" s="142">
        <f>Q402*H402</f>
        <v>0</v>
      </c>
      <c r="S402" s="142">
        <v>0</v>
      </c>
      <c r="T402" s="143">
        <f>S402*H402</f>
        <v>0</v>
      </c>
      <c r="AR402" s="144" t="s">
        <v>185</v>
      </c>
      <c r="AT402" s="144" t="s">
        <v>180</v>
      </c>
      <c r="AU402" s="144" t="s">
        <v>88</v>
      </c>
      <c r="AY402" s="18" t="s">
        <v>178</v>
      </c>
      <c r="BE402" s="145">
        <f>IF(N402="základní",J402,0)</f>
        <v>0</v>
      </c>
      <c r="BF402" s="145">
        <f>IF(N402="snížená",J402,0)</f>
        <v>0</v>
      </c>
      <c r="BG402" s="145">
        <f>IF(N402="zákl. přenesená",J402,0)</f>
        <v>0</v>
      </c>
      <c r="BH402" s="145">
        <f>IF(N402="sníž. přenesená",J402,0)</f>
        <v>0</v>
      </c>
      <c r="BI402" s="145">
        <f>IF(N402="nulová",J402,0)</f>
        <v>0</v>
      </c>
      <c r="BJ402" s="18" t="s">
        <v>86</v>
      </c>
      <c r="BK402" s="145">
        <f>ROUND(I402*H402,2)</f>
        <v>0</v>
      </c>
      <c r="BL402" s="18" t="s">
        <v>185</v>
      </c>
      <c r="BM402" s="144" t="s">
        <v>5445</v>
      </c>
    </row>
    <row r="403" spans="2:65" s="1" customFormat="1" ht="10.199999999999999">
      <c r="B403" s="34"/>
      <c r="D403" s="146" t="s">
        <v>187</v>
      </c>
      <c r="F403" s="147" t="s">
        <v>2902</v>
      </c>
      <c r="I403" s="148"/>
      <c r="L403" s="34"/>
      <c r="M403" s="149"/>
      <c r="T403" s="55"/>
      <c r="AT403" s="18" t="s">
        <v>187</v>
      </c>
      <c r="AU403" s="18" t="s">
        <v>88</v>
      </c>
    </row>
    <row r="404" spans="2:65" s="12" customFormat="1" ht="10.199999999999999">
      <c r="B404" s="150"/>
      <c r="D404" s="151" t="s">
        <v>189</v>
      </c>
      <c r="E404" s="152" t="s">
        <v>32</v>
      </c>
      <c r="F404" s="153" t="s">
        <v>190</v>
      </c>
      <c r="H404" s="152" t="s">
        <v>32</v>
      </c>
      <c r="I404" s="154"/>
      <c r="L404" s="150"/>
      <c r="M404" s="155"/>
      <c r="T404" s="156"/>
      <c r="AT404" s="152" t="s">
        <v>189</v>
      </c>
      <c r="AU404" s="152" t="s">
        <v>88</v>
      </c>
      <c r="AV404" s="12" t="s">
        <v>86</v>
      </c>
      <c r="AW404" s="12" t="s">
        <v>41</v>
      </c>
      <c r="AX404" s="12" t="s">
        <v>79</v>
      </c>
      <c r="AY404" s="152" t="s">
        <v>178</v>
      </c>
    </row>
    <row r="405" spans="2:65" s="12" customFormat="1" ht="10.199999999999999">
      <c r="B405" s="150"/>
      <c r="D405" s="151" t="s">
        <v>189</v>
      </c>
      <c r="E405" s="152" t="s">
        <v>32</v>
      </c>
      <c r="F405" s="153" t="s">
        <v>2813</v>
      </c>
      <c r="H405" s="152" t="s">
        <v>32</v>
      </c>
      <c r="I405" s="154"/>
      <c r="L405" s="150"/>
      <c r="M405" s="155"/>
      <c r="T405" s="156"/>
      <c r="AT405" s="152" t="s">
        <v>189</v>
      </c>
      <c r="AU405" s="152" t="s">
        <v>88</v>
      </c>
      <c r="AV405" s="12" t="s">
        <v>86</v>
      </c>
      <c r="AW405" s="12" t="s">
        <v>41</v>
      </c>
      <c r="AX405" s="12" t="s">
        <v>79</v>
      </c>
      <c r="AY405" s="152" t="s">
        <v>178</v>
      </c>
    </row>
    <row r="406" spans="2:65" s="12" customFormat="1" ht="10.199999999999999">
      <c r="B406" s="150"/>
      <c r="D406" s="151" t="s">
        <v>189</v>
      </c>
      <c r="E406" s="152" t="s">
        <v>32</v>
      </c>
      <c r="F406" s="153" t="s">
        <v>5319</v>
      </c>
      <c r="H406" s="152" t="s">
        <v>32</v>
      </c>
      <c r="I406" s="154"/>
      <c r="L406" s="150"/>
      <c r="M406" s="155"/>
      <c r="T406" s="156"/>
      <c r="AT406" s="152" t="s">
        <v>189</v>
      </c>
      <c r="AU406" s="152" t="s">
        <v>88</v>
      </c>
      <c r="AV406" s="12" t="s">
        <v>86</v>
      </c>
      <c r="AW406" s="12" t="s">
        <v>41</v>
      </c>
      <c r="AX406" s="12" t="s">
        <v>79</v>
      </c>
      <c r="AY406" s="152" t="s">
        <v>178</v>
      </c>
    </row>
    <row r="407" spans="2:65" s="12" customFormat="1" ht="10.199999999999999">
      <c r="B407" s="150"/>
      <c r="D407" s="151" t="s">
        <v>189</v>
      </c>
      <c r="E407" s="152" t="s">
        <v>32</v>
      </c>
      <c r="F407" s="153" t="s">
        <v>3043</v>
      </c>
      <c r="H407" s="152" t="s">
        <v>32</v>
      </c>
      <c r="I407" s="154"/>
      <c r="L407" s="150"/>
      <c r="M407" s="155"/>
      <c r="T407" s="156"/>
      <c r="AT407" s="152" t="s">
        <v>189</v>
      </c>
      <c r="AU407" s="152" t="s">
        <v>88</v>
      </c>
      <c r="AV407" s="12" t="s">
        <v>86</v>
      </c>
      <c r="AW407" s="12" t="s">
        <v>41</v>
      </c>
      <c r="AX407" s="12" t="s">
        <v>79</v>
      </c>
      <c r="AY407" s="152" t="s">
        <v>178</v>
      </c>
    </row>
    <row r="408" spans="2:65" s="12" customFormat="1" ht="20.399999999999999">
      <c r="B408" s="150"/>
      <c r="D408" s="151" t="s">
        <v>189</v>
      </c>
      <c r="E408" s="152" t="s">
        <v>32</v>
      </c>
      <c r="F408" s="153" t="s">
        <v>5446</v>
      </c>
      <c r="H408" s="152" t="s">
        <v>32</v>
      </c>
      <c r="I408" s="154"/>
      <c r="L408" s="150"/>
      <c r="M408" s="155"/>
      <c r="T408" s="156"/>
      <c r="AT408" s="152" t="s">
        <v>189</v>
      </c>
      <c r="AU408" s="152" t="s">
        <v>88</v>
      </c>
      <c r="AV408" s="12" t="s">
        <v>86</v>
      </c>
      <c r="AW408" s="12" t="s">
        <v>41</v>
      </c>
      <c r="AX408" s="12" t="s">
        <v>79</v>
      </c>
      <c r="AY408" s="152" t="s">
        <v>178</v>
      </c>
    </row>
    <row r="409" spans="2:65" s="13" customFormat="1" ht="10.199999999999999">
      <c r="B409" s="157"/>
      <c r="D409" s="151" t="s">
        <v>189</v>
      </c>
      <c r="E409" s="158" t="s">
        <v>32</v>
      </c>
      <c r="F409" s="159" t="s">
        <v>5447</v>
      </c>
      <c r="H409" s="160">
        <v>39.843000000000004</v>
      </c>
      <c r="I409" s="161"/>
      <c r="L409" s="157"/>
      <c r="M409" s="162"/>
      <c r="T409" s="163"/>
      <c r="AT409" s="158" t="s">
        <v>189</v>
      </c>
      <c r="AU409" s="158" t="s">
        <v>88</v>
      </c>
      <c r="AV409" s="13" t="s">
        <v>88</v>
      </c>
      <c r="AW409" s="13" t="s">
        <v>41</v>
      </c>
      <c r="AX409" s="13" t="s">
        <v>79</v>
      </c>
      <c r="AY409" s="158" t="s">
        <v>178</v>
      </c>
    </row>
    <row r="410" spans="2:65" s="13" customFormat="1" ht="10.199999999999999">
      <c r="B410" s="157"/>
      <c r="D410" s="151" t="s">
        <v>189</v>
      </c>
      <c r="E410" s="158" t="s">
        <v>32</v>
      </c>
      <c r="F410" s="159" t="s">
        <v>5448</v>
      </c>
      <c r="H410" s="160">
        <v>-16.600999999999999</v>
      </c>
      <c r="I410" s="161"/>
      <c r="L410" s="157"/>
      <c r="M410" s="162"/>
      <c r="T410" s="163"/>
      <c r="AT410" s="158" t="s">
        <v>189</v>
      </c>
      <c r="AU410" s="158" t="s">
        <v>88</v>
      </c>
      <c r="AV410" s="13" t="s">
        <v>88</v>
      </c>
      <c r="AW410" s="13" t="s">
        <v>41</v>
      </c>
      <c r="AX410" s="13" t="s">
        <v>79</v>
      </c>
      <c r="AY410" s="158" t="s">
        <v>178</v>
      </c>
    </row>
    <row r="411" spans="2:65" s="13" customFormat="1" ht="10.199999999999999">
      <c r="B411" s="157"/>
      <c r="D411" s="151" t="s">
        <v>189</v>
      </c>
      <c r="E411" s="158" t="s">
        <v>32</v>
      </c>
      <c r="F411" s="159" t="s">
        <v>5449</v>
      </c>
      <c r="H411" s="160">
        <v>-3.3879999999999999</v>
      </c>
      <c r="I411" s="161"/>
      <c r="L411" s="157"/>
      <c r="M411" s="162"/>
      <c r="T411" s="163"/>
      <c r="AT411" s="158" t="s">
        <v>189</v>
      </c>
      <c r="AU411" s="158" t="s">
        <v>88</v>
      </c>
      <c r="AV411" s="13" t="s">
        <v>88</v>
      </c>
      <c r="AW411" s="13" t="s">
        <v>41</v>
      </c>
      <c r="AX411" s="13" t="s">
        <v>79</v>
      </c>
      <c r="AY411" s="158" t="s">
        <v>178</v>
      </c>
    </row>
    <row r="412" spans="2:65" s="13" customFormat="1" ht="10.199999999999999">
      <c r="B412" s="157"/>
      <c r="D412" s="151" t="s">
        <v>189</v>
      </c>
      <c r="E412" s="158" t="s">
        <v>32</v>
      </c>
      <c r="F412" s="159" t="s">
        <v>5450</v>
      </c>
      <c r="H412" s="160">
        <v>-13.552</v>
      </c>
      <c r="I412" s="161"/>
      <c r="L412" s="157"/>
      <c r="M412" s="162"/>
      <c r="T412" s="163"/>
      <c r="AT412" s="158" t="s">
        <v>189</v>
      </c>
      <c r="AU412" s="158" t="s">
        <v>88</v>
      </c>
      <c r="AV412" s="13" t="s">
        <v>88</v>
      </c>
      <c r="AW412" s="13" t="s">
        <v>41</v>
      </c>
      <c r="AX412" s="13" t="s">
        <v>79</v>
      </c>
      <c r="AY412" s="158" t="s">
        <v>178</v>
      </c>
    </row>
    <row r="413" spans="2:65" s="14" customFormat="1" ht="10.199999999999999">
      <c r="B413" s="164"/>
      <c r="D413" s="151" t="s">
        <v>189</v>
      </c>
      <c r="E413" s="165" t="s">
        <v>32</v>
      </c>
      <c r="F413" s="166" t="s">
        <v>192</v>
      </c>
      <c r="H413" s="167">
        <v>6.3020000000000103</v>
      </c>
      <c r="I413" s="168"/>
      <c r="L413" s="164"/>
      <c r="M413" s="169"/>
      <c r="T413" s="170"/>
      <c r="AT413" s="165" t="s">
        <v>189</v>
      </c>
      <c r="AU413" s="165" t="s">
        <v>88</v>
      </c>
      <c r="AV413" s="14" t="s">
        <v>185</v>
      </c>
      <c r="AW413" s="14" t="s">
        <v>41</v>
      </c>
      <c r="AX413" s="14" t="s">
        <v>86</v>
      </c>
      <c r="AY413" s="165" t="s">
        <v>178</v>
      </c>
    </row>
    <row r="414" spans="2:65" s="1" customFormat="1" ht="16.5" customHeight="1">
      <c r="B414" s="34"/>
      <c r="C414" s="171" t="s">
        <v>540</v>
      </c>
      <c r="D414" s="171" t="s">
        <v>398</v>
      </c>
      <c r="E414" s="172" t="s">
        <v>435</v>
      </c>
      <c r="F414" s="173" t="s">
        <v>436</v>
      </c>
      <c r="G414" s="174" t="s">
        <v>401</v>
      </c>
      <c r="H414" s="175">
        <v>6.3019999999999996</v>
      </c>
      <c r="I414" s="176"/>
      <c r="J414" s="177">
        <f>ROUND(I414*H414,2)</f>
        <v>0</v>
      </c>
      <c r="K414" s="173" t="s">
        <v>184</v>
      </c>
      <c r="L414" s="178"/>
      <c r="M414" s="179" t="s">
        <v>32</v>
      </c>
      <c r="N414" s="180" t="s">
        <v>50</v>
      </c>
      <c r="P414" s="142">
        <f>O414*H414</f>
        <v>0</v>
      </c>
      <c r="Q414" s="142">
        <v>0</v>
      </c>
      <c r="R414" s="142">
        <f>Q414*H414</f>
        <v>0</v>
      </c>
      <c r="S414" s="142">
        <v>0</v>
      </c>
      <c r="T414" s="143">
        <f>S414*H414</f>
        <v>0</v>
      </c>
      <c r="AR414" s="144" t="s">
        <v>241</v>
      </c>
      <c r="AT414" s="144" t="s">
        <v>398</v>
      </c>
      <c r="AU414" s="144" t="s">
        <v>88</v>
      </c>
      <c r="AY414" s="18" t="s">
        <v>178</v>
      </c>
      <c r="BE414" s="145">
        <f>IF(N414="základní",J414,0)</f>
        <v>0</v>
      </c>
      <c r="BF414" s="145">
        <f>IF(N414="snížená",J414,0)</f>
        <v>0</v>
      </c>
      <c r="BG414" s="145">
        <f>IF(N414="zákl. přenesená",J414,0)</f>
        <v>0</v>
      </c>
      <c r="BH414" s="145">
        <f>IF(N414="sníž. přenesená",J414,0)</f>
        <v>0</v>
      </c>
      <c r="BI414" s="145">
        <f>IF(N414="nulová",J414,0)</f>
        <v>0</v>
      </c>
      <c r="BJ414" s="18" t="s">
        <v>86</v>
      </c>
      <c r="BK414" s="145">
        <f>ROUND(I414*H414,2)</f>
        <v>0</v>
      </c>
      <c r="BL414" s="18" t="s">
        <v>185</v>
      </c>
      <c r="BM414" s="144" t="s">
        <v>5451</v>
      </c>
    </row>
    <row r="415" spans="2:65" s="13" customFormat="1" ht="10.199999999999999">
      <c r="B415" s="157"/>
      <c r="D415" s="151" t="s">
        <v>189</v>
      </c>
      <c r="E415" s="158" t="s">
        <v>32</v>
      </c>
      <c r="F415" s="159" t="s">
        <v>5405</v>
      </c>
      <c r="H415" s="160">
        <v>3.1509999999999998</v>
      </c>
      <c r="I415" s="161"/>
      <c r="L415" s="157"/>
      <c r="M415" s="162"/>
      <c r="T415" s="163"/>
      <c r="AT415" s="158" t="s">
        <v>189</v>
      </c>
      <c r="AU415" s="158" t="s">
        <v>88</v>
      </c>
      <c r="AV415" s="13" t="s">
        <v>88</v>
      </c>
      <c r="AW415" s="13" t="s">
        <v>41</v>
      </c>
      <c r="AX415" s="13" t="s">
        <v>86</v>
      </c>
      <c r="AY415" s="158" t="s">
        <v>178</v>
      </c>
    </row>
    <row r="416" spans="2:65" s="13" customFormat="1" ht="10.199999999999999">
      <c r="B416" s="157"/>
      <c r="D416" s="151" t="s">
        <v>189</v>
      </c>
      <c r="F416" s="159" t="s">
        <v>5452</v>
      </c>
      <c r="H416" s="160">
        <v>6.3019999999999996</v>
      </c>
      <c r="I416" s="161"/>
      <c r="L416" s="157"/>
      <c r="M416" s="162"/>
      <c r="T416" s="163"/>
      <c r="AT416" s="158" t="s">
        <v>189</v>
      </c>
      <c r="AU416" s="158" t="s">
        <v>88</v>
      </c>
      <c r="AV416" s="13" t="s">
        <v>88</v>
      </c>
      <c r="AW416" s="13" t="s">
        <v>4</v>
      </c>
      <c r="AX416" s="13" t="s">
        <v>86</v>
      </c>
      <c r="AY416" s="158" t="s">
        <v>178</v>
      </c>
    </row>
    <row r="417" spans="2:65" s="1" customFormat="1" ht="49.05" customHeight="1">
      <c r="B417" s="34"/>
      <c r="C417" s="133" t="s">
        <v>549</v>
      </c>
      <c r="D417" s="133" t="s">
        <v>180</v>
      </c>
      <c r="E417" s="134" t="s">
        <v>4542</v>
      </c>
      <c r="F417" s="135" t="s">
        <v>4543</v>
      </c>
      <c r="G417" s="136" t="s">
        <v>277</v>
      </c>
      <c r="H417" s="137">
        <v>7.85</v>
      </c>
      <c r="I417" s="138"/>
      <c r="J417" s="139">
        <f>ROUND(I417*H417,2)</f>
        <v>0</v>
      </c>
      <c r="K417" s="135" t="s">
        <v>184</v>
      </c>
      <c r="L417" s="34"/>
      <c r="M417" s="140" t="s">
        <v>32</v>
      </c>
      <c r="N417" s="141" t="s">
        <v>50</v>
      </c>
      <c r="P417" s="142">
        <f>O417*H417</f>
        <v>0</v>
      </c>
      <c r="Q417" s="142">
        <v>0</v>
      </c>
      <c r="R417" s="142">
        <f>Q417*H417</f>
        <v>0</v>
      </c>
      <c r="S417" s="142">
        <v>0</v>
      </c>
      <c r="T417" s="143">
        <f>S417*H417</f>
        <v>0</v>
      </c>
      <c r="AR417" s="144" t="s">
        <v>185</v>
      </c>
      <c r="AT417" s="144" t="s">
        <v>180</v>
      </c>
      <c r="AU417" s="144" t="s">
        <v>88</v>
      </c>
      <c r="AY417" s="18" t="s">
        <v>178</v>
      </c>
      <c r="BE417" s="145">
        <f>IF(N417="základní",J417,0)</f>
        <v>0</v>
      </c>
      <c r="BF417" s="145">
        <f>IF(N417="snížená",J417,0)</f>
        <v>0</v>
      </c>
      <c r="BG417" s="145">
        <f>IF(N417="zákl. přenesená",J417,0)</f>
        <v>0</v>
      </c>
      <c r="BH417" s="145">
        <f>IF(N417="sníž. přenesená",J417,0)</f>
        <v>0</v>
      </c>
      <c r="BI417" s="145">
        <f>IF(N417="nulová",J417,0)</f>
        <v>0</v>
      </c>
      <c r="BJ417" s="18" t="s">
        <v>86</v>
      </c>
      <c r="BK417" s="145">
        <f>ROUND(I417*H417,2)</f>
        <v>0</v>
      </c>
      <c r="BL417" s="18" t="s">
        <v>185</v>
      </c>
      <c r="BM417" s="144" t="s">
        <v>5453</v>
      </c>
    </row>
    <row r="418" spans="2:65" s="1" customFormat="1" ht="10.199999999999999">
      <c r="B418" s="34"/>
      <c r="D418" s="146" t="s">
        <v>187</v>
      </c>
      <c r="F418" s="147" t="s">
        <v>4545</v>
      </c>
      <c r="I418" s="148"/>
      <c r="L418" s="34"/>
      <c r="M418" s="149"/>
      <c r="T418" s="55"/>
      <c r="AT418" s="18" t="s">
        <v>187</v>
      </c>
      <c r="AU418" s="18" t="s">
        <v>88</v>
      </c>
    </row>
    <row r="419" spans="2:65" s="12" customFormat="1" ht="10.199999999999999">
      <c r="B419" s="150"/>
      <c r="D419" s="151" t="s">
        <v>189</v>
      </c>
      <c r="E419" s="152" t="s">
        <v>32</v>
      </c>
      <c r="F419" s="153" t="s">
        <v>190</v>
      </c>
      <c r="H419" s="152" t="s">
        <v>32</v>
      </c>
      <c r="I419" s="154"/>
      <c r="L419" s="150"/>
      <c r="M419" s="155"/>
      <c r="T419" s="156"/>
      <c r="AT419" s="152" t="s">
        <v>189</v>
      </c>
      <c r="AU419" s="152" t="s">
        <v>88</v>
      </c>
      <c r="AV419" s="12" t="s">
        <v>86</v>
      </c>
      <c r="AW419" s="12" t="s">
        <v>41</v>
      </c>
      <c r="AX419" s="12" t="s">
        <v>79</v>
      </c>
      <c r="AY419" s="152" t="s">
        <v>178</v>
      </c>
    </row>
    <row r="420" spans="2:65" s="12" customFormat="1" ht="10.199999999999999">
      <c r="B420" s="150"/>
      <c r="D420" s="151" t="s">
        <v>189</v>
      </c>
      <c r="E420" s="152" t="s">
        <v>32</v>
      </c>
      <c r="F420" s="153" t="s">
        <v>2813</v>
      </c>
      <c r="H420" s="152" t="s">
        <v>32</v>
      </c>
      <c r="I420" s="154"/>
      <c r="L420" s="150"/>
      <c r="M420" s="155"/>
      <c r="T420" s="156"/>
      <c r="AT420" s="152" t="s">
        <v>189</v>
      </c>
      <c r="AU420" s="152" t="s">
        <v>88</v>
      </c>
      <c r="AV420" s="12" t="s">
        <v>86</v>
      </c>
      <c r="AW420" s="12" t="s">
        <v>41</v>
      </c>
      <c r="AX420" s="12" t="s">
        <v>79</v>
      </c>
      <c r="AY420" s="152" t="s">
        <v>178</v>
      </c>
    </row>
    <row r="421" spans="2:65" s="12" customFormat="1" ht="10.199999999999999">
      <c r="B421" s="150"/>
      <c r="D421" s="151" t="s">
        <v>189</v>
      </c>
      <c r="E421" s="152" t="s">
        <v>32</v>
      </c>
      <c r="F421" s="153" t="s">
        <v>5319</v>
      </c>
      <c r="H421" s="152" t="s">
        <v>32</v>
      </c>
      <c r="I421" s="154"/>
      <c r="L421" s="150"/>
      <c r="M421" s="155"/>
      <c r="T421" s="156"/>
      <c r="AT421" s="152" t="s">
        <v>189</v>
      </c>
      <c r="AU421" s="152" t="s">
        <v>88</v>
      </c>
      <c r="AV421" s="12" t="s">
        <v>86</v>
      </c>
      <c r="AW421" s="12" t="s">
        <v>41</v>
      </c>
      <c r="AX421" s="12" t="s">
        <v>79</v>
      </c>
      <c r="AY421" s="152" t="s">
        <v>178</v>
      </c>
    </row>
    <row r="422" spans="2:65" s="12" customFormat="1" ht="10.199999999999999">
      <c r="B422" s="150"/>
      <c r="D422" s="151" t="s">
        <v>189</v>
      </c>
      <c r="E422" s="152" t="s">
        <v>32</v>
      </c>
      <c r="F422" s="153" t="s">
        <v>3043</v>
      </c>
      <c r="H422" s="152" t="s">
        <v>32</v>
      </c>
      <c r="I422" s="154"/>
      <c r="L422" s="150"/>
      <c r="M422" s="155"/>
      <c r="T422" s="156"/>
      <c r="AT422" s="152" t="s">
        <v>189</v>
      </c>
      <c r="AU422" s="152" t="s">
        <v>88</v>
      </c>
      <c r="AV422" s="12" t="s">
        <v>86</v>
      </c>
      <c r="AW422" s="12" t="s">
        <v>41</v>
      </c>
      <c r="AX422" s="12" t="s">
        <v>79</v>
      </c>
      <c r="AY422" s="152" t="s">
        <v>178</v>
      </c>
    </row>
    <row r="423" spans="2:65" s="12" customFormat="1" ht="20.399999999999999">
      <c r="B423" s="150"/>
      <c r="D423" s="151" t="s">
        <v>189</v>
      </c>
      <c r="E423" s="152" t="s">
        <v>32</v>
      </c>
      <c r="F423" s="153" t="s">
        <v>5446</v>
      </c>
      <c r="H423" s="152" t="s">
        <v>32</v>
      </c>
      <c r="I423" s="154"/>
      <c r="L423" s="150"/>
      <c r="M423" s="155"/>
      <c r="T423" s="156"/>
      <c r="AT423" s="152" t="s">
        <v>189</v>
      </c>
      <c r="AU423" s="152" t="s">
        <v>88</v>
      </c>
      <c r="AV423" s="12" t="s">
        <v>86</v>
      </c>
      <c r="AW423" s="12" t="s">
        <v>41</v>
      </c>
      <c r="AX423" s="12" t="s">
        <v>79</v>
      </c>
      <c r="AY423" s="152" t="s">
        <v>178</v>
      </c>
    </row>
    <row r="424" spans="2:65" s="13" customFormat="1" ht="20.399999999999999">
      <c r="B424" s="157"/>
      <c r="D424" s="151" t="s">
        <v>189</v>
      </c>
      <c r="E424" s="158" t="s">
        <v>32</v>
      </c>
      <c r="F424" s="159" t="s">
        <v>5454</v>
      </c>
      <c r="H424" s="160">
        <v>137.82300000000001</v>
      </c>
      <c r="I424" s="161"/>
      <c r="L424" s="157"/>
      <c r="M424" s="162"/>
      <c r="T424" s="163"/>
      <c r="AT424" s="158" t="s">
        <v>189</v>
      </c>
      <c r="AU424" s="158" t="s">
        <v>88</v>
      </c>
      <c r="AV424" s="13" t="s">
        <v>88</v>
      </c>
      <c r="AW424" s="13" t="s">
        <v>41</v>
      </c>
      <c r="AX424" s="13" t="s">
        <v>79</v>
      </c>
      <c r="AY424" s="158" t="s">
        <v>178</v>
      </c>
    </row>
    <row r="425" spans="2:65" s="13" customFormat="1" ht="20.399999999999999">
      <c r="B425" s="157"/>
      <c r="D425" s="151" t="s">
        <v>189</v>
      </c>
      <c r="E425" s="158" t="s">
        <v>32</v>
      </c>
      <c r="F425" s="159" t="s">
        <v>5455</v>
      </c>
      <c r="H425" s="160">
        <v>-42.743000000000002</v>
      </c>
      <c r="I425" s="161"/>
      <c r="L425" s="157"/>
      <c r="M425" s="162"/>
      <c r="T425" s="163"/>
      <c r="AT425" s="158" t="s">
        <v>189</v>
      </c>
      <c r="AU425" s="158" t="s">
        <v>88</v>
      </c>
      <c r="AV425" s="13" t="s">
        <v>88</v>
      </c>
      <c r="AW425" s="13" t="s">
        <v>41</v>
      </c>
      <c r="AX425" s="13" t="s">
        <v>79</v>
      </c>
      <c r="AY425" s="158" t="s">
        <v>178</v>
      </c>
    </row>
    <row r="426" spans="2:65" s="13" customFormat="1" ht="10.199999999999999">
      <c r="B426" s="157"/>
      <c r="D426" s="151" t="s">
        <v>189</v>
      </c>
      <c r="E426" s="158" t="s">
        <v>32</v>
      </c>
      <c r="F426" s="159" t="s">
        <v>5456</v>
      </c>
      <c r="H426" s="160">
        <v>-8.7230000000000008</v>
      </c>
      <c r="I426" s="161"/>
      <c r="L426" s="157"/>
      <c r="M426" s="162"/>
      <c r="T426" s="163"/>
      <c r="AT426" s="158" t="s">
        <v>189</v>
      </c>
      <c r="AU426" s="158" t="s">
        <v>88</v>
      </c>
      <c r="AV426" s="13" t="s">
        <v>88</v>
      </c>
      <c r="AW426" s="13" t="s">
        <v>41</v>
      </c>
      <c r="AX426" s="13" t="s">
        <v>79</v>
      </c>
      <c r="AY426" s="158" t="s">
        <v>178</v>
      </c>
    </row>
    <row r="427" spans="2:65" s="13" customFormat="1" ht="20.399999999999999">
      <c r="B427" s="157"/>
      <c r="D427" s="151" t="s">
        <v>189</v>
      </c>
      <c r="E427" s="158" t="s">
        <v>32</v>
      </c>
      <c r="F427" s="159" t="s">
        <v>5457</v>
      </c>
      <c r="H427" s="160">
        <v>-34.892000000000003</v>
      </c>
      <c r="I427" s="161"/>
      <c r="L427" s="157"/>
      <c r="M427" s="162"/>
      <c r="T427" s="163"/>
      <c r="AT427" s="158" t="s">
        <v>189</v>
      </c>
      <c r="AU427" s="158" t="s">
        <v>88</v>
      </c>
      <c r="AV427" s="13" t="s">
        <v>88</v>
      </c>
      <c r="AW427" s="13" t="s">
        <v>41</v>
      </c>
      <c r="AX427" s="13" t="s">
        <v>79</v>
      </c>
      <c r="AY427" s="158" t="s">
        <v>178</v>
      </c>
    </row>
    <row r="428" spans="2:65" s="13" customFormat="1" ht="20.399999999999999">
      <c r="B428" s="157"/>
      <c r="D428" s="151" t="s">
        <v>189</v>
      </c>
      <c r="E428" s="158" t="s">
        <v>32</v>
      </c>
      <c r="F428" s="159" t="s">
        <v>5458</v>
      </c>
      <c r="H428" s="160">
        <v>-43.615000000000002</v>
      </c>
      <c r="I428" s="161"/>
      <c r="L428" s="157"/>
      <c r="M428" s="162"/>
      <c r="T428" s="163"/>
      <c r="AT428" s="158" t="s">
        <v>189</v>
      </c>
      <c r="AU428" s="158" t="s">
        <v>88</v>
      </c>
      <c r="AV428" s="13" t="s">
        <v>88</v>
      </c>
      <c r="AW428" s="13" t="s">
        <v>41</v>
      </c>
      <c r="AX428" s="13" t="s">
        <v>79</v>
      </c>
      <c r="AY428" s="158" t="s">
        <v>178</v>
      </c>
    </row>
    <row r="429" spans="2:65" s="14" customFormat="1" ht="10.199999999999999">
      <c r="B429" s="164"/>
      <c r="D429" s="151" t="s">
        <v>189</v>
      </c>
      <c r="E429" s="165" t="s">
        <v>32</v>
      </c>
      <c r="F429" s="166" t="s">
        <v>192</v>
      </c>
      <c r="H429" s="167">
        <v>7.8500000000000103</v>
      </c>
      <c r="I429" s="168"/>
      <c r="L429" s="164"/>
      <c r="M429" s="169"/>
      <c r="T429" s="170"/>
      <c r="AT429" s="165" t="s">
        <v>189</v>
      </c>
      <c r="AU429" s="165" t="s">
        <v>88</v>
      </c>
      <c r="AV429" s="14" t="s">
        <v>185</v>
      </c>
      <c r="AW429" s="14" t="s">
        <v>41</v>
      </c>
      <c r="AX429" s="14" t="s">
        <v>86</v>
      </c>
      <c r="AY429" s="165" t="s">
        <v>178</v>
      </c>
    </row>
    <row r="430" spans="2:65" s="1" customFormat="1" ht="16.5" customHeight="1">
      <c r="B430" s="34"/>
      <c r="C430" s="171" t="s">
        <v>555</v>
      </c>
      <c r="D430" s="171" t="s">
        <v>398</v>
      </c>
      <c r="E430" s="172" t="s">
        <v>435</v>
      </c>
      <c r="F430" s="173" t="s">
        <v>436</v>
      </c>
      <c r="G430" s="174" t="s">
        <v>401</v>
      </c>
      <c r="H430" s="175">
        <v>7.85</v>
      </c>
      <c r="I430" s="176"/>
      <c r="J430" s="177">
        <f>ROUND(I430*H430,2)</f>
        <v>0</v>
      </c>
      <c r="K430" s="173" t="s">
        <v>184</v>
      </c>
      <c r="L430" s="178"/>
      <c r="M430" s="179" t="s">
        <v>32</v>
      </c>
      <c r="N430" s="180" t="s">
        <v>50</v>
      </c>
      <c r="P430" s="142">
        <f>O430*H430</f>
        <v>0</v>
      </c>
      <c r="Q430" s="142">
        <v>0</v>
      </c>
      <c r="R430" s="142">
        <f>Q430*H430</f>
        <v>0</v>
      </c>
      <c r="S430" s="142">
        <v>0</v>
      </c>
      <c r="T430" s="143">
        <f>S430*H430</f>
        <v>0</v>
      </c>
      <c r="AR430" s="144" t="s">
        <v>241</v>
      </c>
      <c r="AT430" s="144" t="s">
        <v>398</v>
      </c>
      <c r="AU430" s="144" t="s">
        <v>88</v>
      </c>
      <c r="AY430" s="18" t="s">
        <v>178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8" t="s">
        <v>86</v>
      </c>
      <c r="BK430" s="145">
        <f>ROUND(I430*H430,2)</f>
        <v>0</v>
      </c>
      <c r="BL430" s="18" t="s">
        <v>185</v>
      </c>
      <c r="BM430" s="144" t="s">
        <v>5459</v>
      </c>
    </row>
    <row r="431" spans="2:65" s="13" customFormat="1" ht="10.199999999999999">
      <c r="B431" s="157"/>
      <c r="D431" s="151" t="s">
        <v>189</v>
      </c>
      <c r="E431" s="158" t="s">
        <v>32</v>
      </c>
      <c r="F431" s="159" t="s">
        <v>5406</v>
      </c>
      <c r="H431" s="160">
        <v>3.9249999999999998</v>
      </c>
      <c r="I431" s="161"/>
      <c r="L431" s="157"/>
      <c r="M431" s="162"/>
      <c r="T431" s="163"/>
      <c r="AT431" s="158" t="s">
        <v>189</v>
      </c>
      <c r="AU431" s="158" t="s">
        <v>88</v>
      </c>
      <c r="AV431" s="13" t="s">
        <v>88</v>
      </c>
      <c r="AW431" s="13" t="s">
        <v>41</v>
      </c>
      <c r="AX431" s="13" t="s">
        <v>86</v>
      </c>
      <c r="AY431" s="158" t="s">
        <v>178</v>
      </c>
    </row>
    <row r="432" spans="2:65" s="13" customFormat="1" ht="10.199999999999999">
      <c r="B432" s="157"/>
      <c r="D432" s="151" t="s">
        <v>189</v>
      </c>
      <c r="F432" s="159" t="s">
        <v>5460</v>
      </c>
      <c r="H432" s="160">
        <v>7.85</v>
      </c>
      <c r="I432" s="161"/>
      <c r="L432" s="157"/>
      <c r="M432" s="162"/>
      <c r="T432" s="163"/>
      <c r="AT432" s="158" t="s">
        <v>189</v>
      </c>
      <c r="AU432" s="158" t="s">
        <v>88</v>
      </c>
      <c r="AV432" s="13" t="s">
        <v>88</v>
      </c>
      <c r="AW432" s="13" t="s">
        <v>4</v>
      </c>
      <c r="AX432" s="13" t="s">
        <v>86</v>
      </c>
      <c r="AY432" s="158" t="s">
        <v>178</v>
      </c>
    </row>
    <row r="433" spans="2:65" s="1" customFormat="1" ht="66.75" customHeight="1">
      <c r="B433" s="34"/>
      <c r="C433" s="133" t="s">
        <v>563</v>
      </c>
      <c r="D433" s="133" t="s">
        <v>180</v>
      </c>
      <c r="E433" s="134" t="s">
        <v>2932</v>
      </c>
      <c r="F433" s="135" t="s">
        <v>2933</v>
      </c>
      <c r="G433" s="136" t="s">
        <v>277</v>
      </c>
      <c r="H433" s="137">
        <v>13.552</v>
      </c>
      <c r="I433" s="138"/>
      <c r="J433" s="139">
        <f>ROUND(I433*H433,2)</f>
        <v>0</v>
      </c>
      <c r="K433" s="135" t="s">
        <v>184</v>
      </c>
      <c r="L433" s="34"/>
      <c r="M433" s="140" t="s">
        <v>32</v>
      </c>
      <c r="N433" s="141" t="s">
        <v>50</v>
      </c>
      <c r="P433" s="142">
        <f>O433*H433</f>
        <v>0</v>
      </c>
      <c r="Q433" s="142">
        <v>0</v>
      </c>
      <c r="R433" s="142">
        <f>Q433*H433</f>
        <v>0</v>
      </c>
      <c r="S433" s="142">
        <v>0</v>
      </c>
      <c r="T433" s="143">
        <f>S433*H433</f>
        <v>0</v>
      </c>
      <c r="AR433" s="144" t="s">
        <v>185</v>
      </c>
      <c r="AT433" s="144" t="s">
        <v>180</v>
      </c>
      <c r="AU433" s="144" t="s">
        <v>88</v>
      </c>
      <c r="AY433" s="18" t="s">
        <v>178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86</v>
      </c>
      <c r="BK433" s="145">
        <f>ROUND(I433*H433,2)</f>
        <v>0</v>
      </c>
      <c r="BL433" s="18" t="s">
        <v>185</v>
      </c>
      <c r="BM433" s="144" t="s">
        <v>5461</v>
      </c>
    </row>
    <row r="434" spans="2:65" s="1" customFormat="1" ht="10.199999999999999">
      <c r="B434" s="34"/>
      <c r="D434" s="146" t="s">
        <v>187</v>
      </c>
      <c r="F434" s="147" t="s">
        <v>2935</v>
      </c>
      <c r="I434" s="148"/>
      <c r="L434" s="34"/>
      <c r="M434" s="149"/>
      <c r="T434" s="55"/>
      <c r="AT434" s="18" t="s">
        <v>187</v>
      </c>
      <c r="AU434" s="18" t="s">
        <v>88</v>
      </c>
    </row>
    <row r="435" spans="2:65" s="12" customFormat="1" ht="10.199999999999999">
      <c r="B435" s="150"/>
      <c r="D435" s="151" t="s">
        <v>189</v>
      </c>
      <c r="E435" s="152" t="s">
        <v>32</v>
      </c>
      <c r="F435" s="153" t="s">
        <v>190</v>
      </c>
      <c r="H435" s="152" t="s">
        <v>32</v>
      </c>
      <c r="I435" s="154"/>
      <c r="L435" s="150"/>
      <c r="M435" s="155"/>
      <c r="T435" s="156"/>
      <c r="AT435" s="152" t="s">
        <v>189</v>
      </c>
      <c r="AU435" s="152" t="s">
        <v>88</v>
      </c>
      <c r="AV435" s="12" t="s">
        <v>86</v>
      </c>
      <c r="AW435" s="12" t="s">
        <v>41</v>
      </c>
      <c r="AX435" s="12" t="s">
        <v>79</v>
      </c>
      <c r="AY435" s="152" t="s">
        <v>178</v>
      </c>
    </row>
    <row r="436" spans="2:65" s="12" customFormat="1" ht="10.199999999999999">
      <c r="B436" s="150"/>
      <c r="D436" s="151" t="s">
        <v>189</v>
      </c>
      <c r="E436" s="152" t="s">
        <v>32</v>
      </c>
      <c r="F436" s="153" t="s">
        <v>4774</v>
      </c>
      <c r="H436" s="152" t="s">
        <v>32</v>
      </c>
      <c r="I436" s="154"/>
      <c r="L436" s="150"/>
      <c r="M436" s="155"/>
      <c r="T436" s="156"/>
      <c r="AT436" s="152" t="s">
        <v>189</v>
      </c>
      <c r="AU436" s="152" t="s">
        <v>88</v>
      </c>
      <c r="AV436" s="12" t="s">
        <v>86</v>
      </c>
      <c r="AW436" s="12" t="s">
        <v>41</v>
      </c>
      <c r="AX436" s="12" t="s">
        <v>79</v>
      </c>
      <c r="AY436" s="152" t="s">
        <v>178</v>
      </c>
    </row>
    <row r="437" spans="2:65" s="12" customFormat="1" ht="10.199999999999999">
      <c r="B437" s="150"/>
      <c r="D437" s="151" t="s">
        <v>189</v>
      </c>
      <c r="E437" s="152" t="s">
        <v>32</v>
      </c>
      <c r="F437" s="153" t="s">
        <v>2813</v>
      </c>
      <c r="H437" s="152" t="s">
        <v>32</v>
      </c>
      <c r="I437" s="154"/>
      <c r="L437" s="150"/>
      <c r="M437" s="155"/>
      <c r="T437" s="156"/>
      <c r="AT437" s="152" t="s">
        <v>189</v>
      </c>
      <c r="AU437" s="152" t="s">
        <v>88</v>
      </c>
      <c r="AV437" s="12" t="s">
        <v>86</v>
      </c>
      <c r="AW437" s="12" t="s">
        <v>41</v>
      </c>
      <c r="AX437" s="12" t="s">
        <v>79</v>
      </c>
      <c r="AY437" s="152" t="s">
        <v>178</v>
      </c>
    </row>
    <row r="438" spans="2:65" s="12" customFormat="1" ht="10.199999999999999">
      <c r="B438" s="150"/>
      <c r="D438" s="151" t="s">
        <v>189</v>
      </c>
      <c r="E438" s="152" t="s">
        <v>32</v>
      </c>
      <c r="F438" s="153" t="s">
        <v>5319</v>
      </c>
      <c r="H438" s="152" t="s">
        <v>32</v>
      </c>
      <c r="I438" s="154"/>
      <c r="L438" s="150"/>
      <c r="M438" s="155"/>
      <c r="T438" s="156"/>
      <c r="AT438" s="152" t="s">
        <v>189</v>
      </c>
      <c r="AU438" s="152" t="s">
        <v>88</v>
      </c>
      <c r="AV438" s="12" t="s">
        <v>86</v>
      </c>
      <c r="AW438" s="12" t="s">
        <v>41</v>
      </c>
      <c r="AX438" s="12" t="s">
        <v>79</v>
      </c>
      <c r="AY438" s="152" t="s">
        <v>178</v>
      </c>
    </row>
    <row r="439" spans="2:65" s="12" customFormat="1" ht="10.199999999999999">
      <c r="B439" s="150"/>
      <c r="D439" s="151" t="s">
        <v>189</v>
      </c>
      <c r="E439" s="152" t="s">
        <v>32</v>
      </c>
      <c r="F439" s="153" t="s">
        <v>4851</v>
      </c>
      <c r="H439" s="152" t="s">
        <v>32</v>
      </c>
      <c r="I439" s="154"/>
      <c r="L439" s="150"/>
      <c r="M439" s="155"/>
      <c r="T439" s="156"/>
      <c r="AT439" s="152" t="s">
        <v>189</v>
      </c>
      <c r="AU439" s="152" t="s">
        <v>88</v>
      </c>
      <c r="AV439" s="12" t="s">
        <v>86</v>
      </c>
      <c r="AW439" s="12" t="s">
        <v>41</v>
      </c>
      <c r="AX439" s="12" t="s">
        <v>79</v>
      </c>
      <c r="AY439" s="152" t="s">
        <v>178</v>
      </c>
    </row>
    <row r="440" spans="2:65" s="13" customFormat="1" ht="10.199999999999999">
      <c r="B440" s="157"/>
      <c r="D440" s="151" t="s">
        <v>189</v>
      </c>
      <c r="E440" s="158" t="s">
        <v>32</v>
      </c>
      <c r="F440" s="159" t="s">
        <v>5462</v>
      </c>
      <c r="H440" s="160">
        <v>13.552</v>
      </c>
      <c r="I440" s="161"/>
      <c r="L440" s="157"/>
      <c r="M440" s="162"/>
      <c r="T440" s="163"/>
      <c r="AT440" s="158" t="s">
        <v>189</v>
      </c>
      <c r="AU440" s="158" t="s">
        <v>88</v>
      </c>
      <c r="AV440" s="13" t="s">
        <v>88</v>
      </c>
      <c r="AW440" s="13" t="s">
        <v>41</v>
      </c>
      <c r="AX440" s="13" t="s">
        <v>79</v>
      </c>
      <c r="AY440" s="158" t="s">
        <v>178</v>
      </c>
    </row>
    <row r="441" spans="2:65" s="14" customFormat="1" ht="10.199999999999999">
      <c r="B441" s="164"/>
      <c r="D441" s="151" t="s">
        <v>189</v>
      </c>
      <c r="E441" s="165" t="s">
        <v>32</v>
      </c>
      <c r="F441" s="166" t="s">
        <v>192</v>
      </c>
      <c r="H441" s="167">
        <v>13.552</v>
      </c>
      <c r="I441" s="168"/>
      <c r="L441" s="164"/>
      <c r="M441" s="169"/>
      <c r="T441" s="170"/>
      <c r="AT441" s="165" t="s">
        <v>189</v>
      </c>
      <c r="AU441" s="165" t="s">
        <v>88</v>
      </c>
      <c r="AV441" s="14" t="s">
        <v>185</v>
      </c>
      <c r="AW441" s="14" t="s">
        <v>41</v>
      </c>
      <c r="AX441" s="14" t="s">
        <v>86</v>
      </c>
      <c r="AY441" s="165" t="s">
        <v>178</v>
      </c>
    </row>
    <row r="442" spans="2:65" s="1" customFormat="1" ht="16.5" customHeight="1">
      <c r="B442" s="34"/>
      <c r="C442" s="171" t="s">
        <v>570</v>
      </c>
      <c r="D442" s="171" t="s">
        <v>398</v>
      </c>
      <c r="E442" s="172" t="s">
        <v>448</v>
      </c>
      <c r="F442" s="173" t="s">
        <v>449</v>
      </c>
      <c r="G442" s="174" t="s">
        <v>401</v>
      </c>
      <c r="H442" s="175">
        <v>27.103999999999999</v>
      </c>
      <c r="I442" s="176"/>
      <c r="J442" s="177">
        <f>ROUND(I442*H442,2)</f>
        <v>0</v>
      </c>
      <c r="K442" s="173" t="s">
        <v>184</v>
      </c>
      <c r="L442" s="178"/>
      <c r="M442" s="179" t="s">
        <v>32</v>
      </c>
      <c r="N442" s="180" t="s">
        <v>50</v>
      </c>
      <c r="P442" s="142">
        <f>O442*H442</f>
        <v>0</v>
      </c>
      <c r="Q442" s="142">
        <v>0</v>
      </c>
      <c r="R442" s="142">
        <f>Q442*H442</f>
        <v>0</v>
      </c>
      <c r="S442" s="142">
        <v>0</v>
      </c>
      <c r="T442" s="143">
        <f>S442*H442</f>
        <v>0</v>
      </c>
      <c r="AR442" s="144" t="s">
        <v>241</v>
      </c>
      <c r="AT442" s="144" t="s">
        <v>398</v>
      </c>
      <c r="AU442" s="144" t="s">
        <v>88</v>
      </c>
      <c r="AY442" s="18" t="s">
        <v>178</v>
      </c>
      <c r="BE442" s="145">
        <f>IF(N442="základní",J442,0)</f>
        <v>0</v>
      </c>
      <c r="BF442" s="145">
        <f>IF(N442="snížená",J442,0)</f>
        <v>0</v>
      </c>
      <c r="BG442" s="145">
        <f>IF(N442="zákl. přenesená",J442,0)</f>
        <v>0</v>
      </c>
      <c r="BH442" s="145">
        <f>IF(N442="sníž. přenesená",J442,0)</f>
        <v>0</v>
      </c>
      <c r="BI442" s="145">
        <f>IF(N442="nulová",J442,0)</f>
        <v>0</v>
      </c>
      <c r="BJ442" s="18" t="s">
        <v>86</v>
      </c>
      <c r="BK442" s="145">
        <f>ROUND(I442*H442,2)</f>
        <v>0</v>
      </c>
      <c r="BL442" s="18" t="s">
        <v>185</v>
      </c>
      <c r="BM442" s="144" t="s">
        <v>5463</v>
      </c>
    </row>
    <row r="443" spans="2:65" s="13" customFormat="1" ht="10.199999999999999">
      <c r="B443" s="157"/>
      <c r="D443" s="151" t="s">
        <v>189</v>
      </c>
      <c r="F443" s="159" t="s">
        <v>5464</v>
      </c>
      <c r="H443" s="160">
        <v>27.103999999999999</v>
      </c>
      <c r="I443" s="161"/>
      <c r="L443" s="157"/>
      <c r="M443" s="162"/>
      <c r="T443" s="163"/>
      <c r="AT443" s="158" t="s">
        <v>189</v>
      </c>
      <c r="AU443" s="158" t="s">
        <v>88</v>
      </c>
      <c r="AV443" s="13" t="s">
        <v>88</v>
      </c>
      <c r="AW443" s="13" t="s">
        <v>4</v>
      </c>
      <c r="AX443" s="13" t="s">
        <v>86</v>
      </c>
      <c r="AY443" s="158" t="s">
        <v>178</v>
      </c>
    </row>
    <row r="444" spans="2:65" s="1" customFormat="1" ht="66.75" customHeight="1">
      <c r="B444" s="34"/>
      <c r="C444" s="133" t="s">
        <v>576</v>
      </c>
      <c r="D444" s="133" t="s">
        <v>180</v>
      </c>
      <c r="E444" s="134" t="s">
        <v>440</v>
      </c>
      <c r="F444" s="135" t="s">
        <v>441</v>
      </c>
      <c r="G444" s="136" t="s">
        <v>277</v>
      </c>
      <c r="H444" s="137">
        <v>50.027999999999999</v>
      </c>
      <c r="I444" s="138"/>
      <c r="J444" s="139">
        <f>ROUND(I444*H444,2)</f>
        <v>0</v>
      </c>
      <c r="K444" s="135" t="s">
        <v>184</v>
      </c>
      <c r="L444" s="34"/>
      <c r="M444" s="140" t="s">
        <v>32</v>
      </c>
      <c r="N444" s="141" t="s">
        <v>50</v>
      </c>
      <c r="P444" s="142">
        <f>O444*H444</f>
        <v>0</v>
      </c>
      <c r="Q444" s="142">
        <v>0</v>
      </c>
      <c r="R444" s="142">
        <f>Q444*H444</f>
        <v>0</v>
      </c>
      <c r="S444" s="142">
        <v>0</v>
      </c>
      <c r="T444" s="143">
        <f>S444*H444</f>
        <v>0</v>
      </c>
      <c r="AR444" s="144" t="s">
        <v>185</v>
      </c>
      <c r="AT444" s="144" t="s">
        <v>180</v>
      </c>
      <c r="AU444" s="144" t="s">
        <v>88</v>
      </c>
      <c r="AY444" s="18" t="s">
        <v>178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86</v>
      </c>
      <c r="BK444" s="145">
        <f>ROUND(I444*H444,2)</f>
        <v>0</v>
      </c>
      <c r="BL444" s="18" t="s">
        <v>185</v>
      </c>
      <c r="BM444" s="144" t="s">
        <v>5465</v>
      </c>
    </row>
    <row r="445" spans="2:65" s="1" customFormat="1" ht="10.199999999999999">
      <c r="B445" s="34"/>
      <c r="D445" s="146" t="s">
        <v>187</v>
      </c>
      <c r="F445" s="147" t="s">
        <v>443</v>
      </c>
      <c r="I445" s="148"/>
      <c r="L445" s="34"/>
      <c r="M445" s="149"/>
      <c r="T445" s="55"/>
      <c r="AT445" s="18" t="s">
        <v>187</v>
      </c>
      <c r="AU445" s="18" t="s">
        <v>88</v>
      </c>
    </row>
    <row r="446" spans="2:65" s="12" customFormat="1" ht="10.199999999999999">
      <c r="B446" s="150"/>
      <c r="D446" s="151" t="s">
        <v>189</v>
      </c>
      <c r="E446" s="152" t="s">
        <v>32</v>
      </c>
      <c r="F446" s="153" t="s">
        <v>190</v>
      </c>
      <c r="H446" s="152" t="s">
        <v>32</v>
      </c>
      <c r="I446" s="154"/>
      <c r="L446" s="150"/>
      <c r="M446" s="155"/>
      <c r="T446" s="156"/>
      <c r="AT446" s="152" t="s">
        <v>189</v>
      </c>
      <c r="AU446" s="152" t="s">
        <v>88</v>
      </c>
      <c r="AV446" s="12" t="s">
        <v>86</v>
      </c>
      <c r="AW446" s="12" t="s">
        <v>41</v>
      </c>
      <c r="AX446" s="12" t="s">
        <v>79</v>
      </c>
      <c r="AY446" s="152" t="s">
        <v>178</v>
      </c>
    </row>
    <row r="447" spans="2:65" s="12" customFormat="1" ht="10.199999999999999">
      <c r="B447" s="150"/>
      <c r="D447" s="151" t="s">
        <v>189</v>
      </c>
      <c r="E447" s="152" t="s">
        <v>32</v>
      </c>
      <c r="F447" s="153" t="s">
        <v>4774</v>
      </c>
      <c r="H447" s="152" t="s">
        <v>32</v>
      </c>
      <c r="I447" s="154"/>
      <c r="L447" s="150"/>
      <c r="M447" s="155"/>
      <c r="T447" s="156"/>
      <c r="AT447" s="152" t="s">
        <v>189</v>
      </c>
      <c r="AU447" s="152" t="s">
        <v>88</v>
      </c>
      <c r="AV447" s="12" t="s">
        <v>86</v>
      </c>
      <c r="AW447" s="12" t="s">
        <v>41</v>
      </c>
      <c r="AX447" s="12" t="s">
        <v>79</v>
      </c>
      <c r="AY447" s="152" t="s">
        <v>178</v>
      </c>
    </row>
    <row r="448" spans="2:65" s="12" customFormat="1" ht="10.199999999999999">
      <c r="B448" s="150"/>
      <c r="D448" s="151" t="s">
        <v>189</v>
      </c>
      <c r="E448" s="152" t="s">
        <v>32</v>
      </c>
      <c r="F448" s="153" t="s">
        <v>2813</v>
      </c>
      <c r="H448" s="152" t="s">
        <v>32</v>
      </c>
      <c r="I448" s="154"/>
      <c r="L448" s="150"/>
      <c r="M448" s="155"/>
      <c r="T448" s="156"/>
      <c r="AT448" s="152" t="s">
        <v>189</v>
      </c>
      <c r="AU448" s="152" t="s">
        <v>88</v>
      </c>
      <c r="AV448" s="12" t="s">
        <v>86</v>
      </c>
      <c r="AW448" s="12" t="s">
        <v>41</v>
      </c>
      <c r="AX448" s="12" t="s">
        <v>79</v>
      </c>
      <c r="AY448" s="152" t="s">
        <v>178</v>
      </c>
    </row>
    <row r="449" spans="2:65" s="12" customFormat="1" ht="10.199999999999999">
      <c r="B449" s="150"/>
      <c r="D449" s="151" t="s">
        <v>189</v>
      </c>
      <c r="E449" s="152" t="s">
        <v>32</v>
      </c>
      <c r="F449" s="153" t="s">
        <v>5319</v>
      </c>
      <c r="H449" s="152" t="s">
        <v>32</v>
      </c>
      <c r="I449" s="154"/>
      <c r="L449" s="150"/>
      <c r="M449" s="155"/>
      <c r="T449" s="156"/>
      <c r="AT449" s="152" t="s">
        <v>189</v>
      </c>
      <c r="AU449" s="152" t="s">
        <v>88</v>
      </c>
      <c r="AV449" s="12" t="s">
        <v>86</v>
      </c>
      <c r="AW449" s="12" t="s">
        <v>41</v>
      </c>
      <c r="AX449" s="12" t="s">
        <v>79</v>
      </c>
      <c r="AY449" s="152" t="s">
        <v>178</v>
      </c>
    </row>
    <row r="450" spans="2:65" s="12" customFormat="1" ht="10.199999999999999">
      <c r="B450" s="150"/>
      <c r="D450" s="151" t="s">
        <v>189</v>
      </c>
      <c r="E450" s="152" t="s">
        <v>32</v>
      </c>
      <c r="F450" s="153" t="s">
        <v>4851</v>
      </c>
      <c r="H450" s="152" t="s">
        <v>32</v>
      </c>
      <c r="I450" s="154"/>
      <c r="L450" s="150"/>
      <c r="M450" s="155"/>
      <c r="T450" s="156"/>
      <c r="AT450" s="152" t="s">
        <v>189</v>
      </c>
      <c r="AU450" s="152" t="s">
        <v>88</v>
      </c>
      <c r="AV450" s="12" t="s">
        <v>86</v>
      </c>
      <c r="AW450" s="12" t="s">
        <v>41</v>
      </c>
      <c r="AX450" s="12" t="s">
        <v>79</v>
      </c>
      <c r="AY450" s="152" t="s">
        <v>178</v>
      </c>
    </row>
    <row r="451" spans="2:65" s="13" customFormat="1" ht="10.199999999999999">
      <c r="B451" s="157"/>
      <c r="D451" s="151" t="s">
        <v>189</v>
      </c>
      <c r="E451" s="158" t="s">
        <v>32</v>
      </c>
      <c r="F451" s="159" t="s">
        <v>5466</v>
      </c>
      <c r="H451" s="160">
        <v>27.28</v>
      </c>
      <c r="I451" s="161"/>
      <c r="L451" s="157"/>
      <c r="M451" s="162"/>
      <c r="T451" s="163"/>
      <c r="AT451" s="158" t="s">
        <v>189</v>
      </c>
      <c r="AU451" s="158" t="s">
        <v>88</v>
      </c>
      <c r="AV451" s="13" t="s">
        <v>88</v>
      </c>
      <c r="AW451" s="13" t="s">
        <v>41</v>
      </c>
      <c r="AX451" s="13" t="s">
        <v>79</v>
      </c>
      <c r="AY451" s="158" t="s">
        <v>178</v>
      </c>
    </row>
    <row r="452" spans="2:65" s="13" customFormat="1" ht="10.199999999999999">
      <c r="B452" s="157"/>
      <c r="D452" s="151" t="s">
        <v>189</v>
      </c>
      <c r="E452" s="158" t="s">
        <v>32</v>
      </c>
      <c r="F452" s="159" t="s">
        <v>5467</v>
      </c>
      <c r="H452" s="160">
        <v>22.748000000000001</v>
      </c>
      <c r="I452" s="161"/>
      <c r="L452" s="157"/>
      <c r="M452" s="162"/>
      <c r="T452" s="163"/>
      <c r="AT452" s="158" t="s">
        <v>189</v>
      </c>
      <c r="AU452" s="158" t="s">
        <v>88</v>
      </c>
      <c r="AV452" s="13" t="s">
        <v>88</v>
      </c>
      <c r="AW452" s="13" t="s">
        <v>41</v>
      </c>
      <c r="AX452" s="13" t="s">
        <v>79</v>
      </c>
      <c r="AY452" s="158" t="s">
        <v>178</v>
      </c>
    </row>
    <row r="453" spans="2:65" s="14" customFormat="1" ht="10.199999999999999">
      <c r="B453" s="164"/>
      <c r="D453" s="151" t="s">
        <v>189</v>
      </c>
      <c r="E453" s="165" t="s">
        <v>32</v>
      </c>
      <c r="F453" s="166" t="s">
        <v>192</v>
      </c>
      <c r="H453" s="167">
        <v>50.027999999999999</v>
      </c>
      <c r="I453" s="168"/>
      <c r="L453" s="164"/>
      <c r="M453" s="169"/>
      <c r="T453" s="170"/>
      <c r="AT453" s="165" t="s">
        <v>189</v>
      </c>
      <c r="AU453" s="165" t="s">
        <v>88</v>
      </c>
      <c r="AV453" s="14" t="s">
        <v>185</v>
      </c>
      <c r="AW453" s="14" t="s">
        <v>41</v>
      </c>
      <c r="AX453" s="14" t="s">
        <v>86</v>
      </c>
      <c r="AY453" s="165" t="s">
        <v>178</v>
      </c>
    </row>
    <row r="454" spans="2:65" s="1" customFormat="1" ht="16.5" customHeight="1">
      <c r="B454" s="34"/>
      <c r="C454" s="171" t="s">
        <v>582</v>
      </c>
      <c r="D454" s="171" t="s">
        <v>398</v>
      </c>
      <c r="E454" s="172" t="s">
        <v>448</v>
      </c>
      <c r="F454" s="173" t="s">
        <v>449</v>
      </c>
      <c r="G454" s="174" t="s">
        <v>401</v>
      </c>
      <c r="H454" s="175">
        <v>100.056</v>
      </c>
      <c r="I454" s="176"/>
      <c r="J454" s="177">
        <f>ROUND(I454*H454,2)</f>
        <v>0</v>
      </c>
      <c r="K454" s="173" t="s">
        <v>184</v>
      </c>
      <c r="L454" s="178"/>
      <c r="M454" s="179" t="s">
        <v>32</v>
      </c>
      <c r="N454" s="180" t="s">
        <v>50</v>
      </c>
      <c r="P454" s="142">
        <f>O454*H454</f>
        <v>0</v>
      </c>
      <c r="Q454" s="142">
        <v>0</v>
      </c>
      <c r="R454" s="142">
        <f>Q454*H454</f>
        <v>0</v>
      </c>
      <c r="S454" s="142">
        <v>0</v>
      </c>
      <c r="T454" s="143">
        <f>S454*H454</f>
        <v>0</v>
      </c>
      <c r="AR454" s="144" t="s">
        <v>241</v>
      </c>
      <c r="AT454" s="144" t="s">
        <v>398</v>
      </c>
      <c r="AU454" s="144" t="s">
        <v>88</v>
      </c>
      <c r="AY454" s="18" t="s">
        <v>178</v>
      </c>
      <c r="BE454" s="145">
        <f>IF(N454="základní",J454,0)</f>
        <v>0</v>
      </c>
      <c r="BF454" s="145">
        <f>IF(N454="snížená",J454,0)</f>
        <v>0</v>
      </c>
      <c r="BG454" s="145">
        <f>IF(N454="zákl. přenesená",J454,0)</f>
        <v>0</v>
      </c>
      <c r="BH454" s="145">
        <f>IF(N454="sníž. přenesená",J454,0)</f>
        <v>0</v>
      </c>
      <c r="BI454" s="145">
        <f>IF(N454="nulová",J454,0)</f>
        <v>0</v>
      </c>
      <c r="BJ454" s="18" t="s">
        <v>86</v>
      </c>
      <c r="BK454" s="145">
        <f>ROUND(I454*H454,2)</f>
        <v>0</v>
      </c>
      <c r="BL454" s="18" t="s">
        <v>185</v>
      </c>
      <c r="BM454" s="144" t="s">
        <v>5468</v>
      </c>
    </row>
    <row r="455" spans="2:65" s="13" customFormat="1" ht="10.199999999999999">
      <c r="B455" s="157"/>
      <c r="D455" s="151" t="s">
        <v>189</v>
      </c>
      <c r="F455" s="159" t="s">
        <v>5469</v>
      </c>
      <c r="H455" s="160">
        <v>100.056</v>
      </c>
      <c r="I455" s="161"/>
      <c r="L455" s="157"/>
      <c r="M455" s="162"/>
      <c r="T455" s="163"/>
      <c r="AT455" s="158" t="s">
        <v>189</v>
      </c>
      <c r="AU455" s="158" t="s">
        <v>88</v>
      </c>
      <c r="AV455" s="13" t="s">
        <v>88</v>
      </c>
      <c r="AW455" s="13" t="s">
        <v>4</v>
      </c>
      <c r="AX455" s="13" t="s">
        <v>86</v>
      </c>
      <c r="AY455" s="158" t="s">
        <v>178</v>
      </c>
    </row>
    <row r="456" spans="2:65" s="11" customFormat="1" ht="22.8" customHeight="1">
      <c r="B456" s="121"/>
      <c r="D456" s="122" t="s">
        <v>78</v>
      </c>
      <c r="E456" s="131" t="s">
        <v>185</v>
      </c>
      <c r="F456" s="131" t="s">
        <v>466</v>
      </c>
      <c r="I456" s="124"/>
      <c r="J456" s="132">
        <f>BK456</f>
        <v>0</v>
      </c>
      <c r="L456" s="121"/>
      <c r="M456" s="126"/>
      <c r="P456" s="127">
        <f>SUM(P457:P488)</f>
        <v>0</v>
      </c>
      <c r="R456" s="127">
        <f>SUM(R457:R488)</f>
        <v>7.5635199999999986E-2</v>
      </c>
      <c r="T456" s="128">
        <f>SUM(T457:T488)</f>
        <v>0</v>
      </c>
      <c r="AR456" s="122" t="s">
        <v>86</v>
      </c>
      <c r="AT456" s="129" t="s">
        <v>78</v>
      </c>
      <c r="AU456" s="129" t="s">
        <v>86</v>
      </c>
      <c r="AY456" s="122" t="s">
        <v>178</v>
      </c>
      <c r="BK456" s="130">
        <f>SUM(BK457:BK488)</f>
        <v>0</v>
      </c>
    </row>
    <row r="457" spans="2:65" s="1" customFormat="1" ht="33" customHeight="1">
      <c r="B457" s="34"/>
      <c r="C457" s="133" t="s">
        <v>587</v>
      </c>
      <c r="D457" s="133" t="s">
        <v>180</v>
      </c>
      <c r="E457" s="134" t="s">
        <v>468</v>
      </c>
      <c r="F457" s="135" t="s">
        <v>469</v>
      </c>
      <c r="G457" s="136" t="s">
        <v>277</v>
      </c>
      <c r="H457" s="137">
        <v>15.895</v>
      </c>
      <c r="I457" s="138"/>
      <c r="J457" s="139">
        <f>ROUND(I457*H457,2)</f>
        <v>0</v>
      </c>
      <c r="K457" s="135" t="s">
        <v>184</v>
      </c>
      <c r="L457" s="34"/>
      <c r="M457" s="140" t="s">
        <v>32</v>
      </c>
      <c r="N457" s="141" t="s">
        <v>50</v>
      </c>
      <c r="P457" s="142">
        <f>O457*H457</f>
        <v>0</v>
      </c>
      <c r="Q457" s="142">
        <v>0</v>
      </c>
      <c r="R457" s="142">
        <f>Q457*H457</f>
        <v>0</v>
      </c>
      <c r="S457" s="142">
        <v>0</v>
      </c>
      <c r="T457" s="143">
        <f>S457*H457</f>
        <v>0</v>
      </c>
      <c r="AR457" s="144" t="s">
        <v>185</v>
      </c>
      <c r="AT457" s="144" t="s">
        <v>180</v>
      </c>
      <c r="AU457" s="144" t="s">
        <v>88</v>
      </c>
      <c r="AY457" s="18" t="s">
        <v>178</v>
      </c>
      <c r="BE457" s="145">
        <f>IF(N457="základní",J457,0)</f>
        <v>0</v>
      </c>
      <c r="BF457" s="145">
        <f>IF(N457="snížená",J457,0)</f>
        <v>0</v>
      </c>
      <c r="BG457" s="145">
        <f>IF(N457="zákl. přenesená",J457,0)</f>
        <v>0</v>
      </c>
      <c r="BH457" s="145">
        <f>IF(N457="sníž. přenesená",J457,0)</f>
        <v>0</v>
      </c>
      <c r="BI457" s="145">
        <f>IF(N457="nulová",J457,0)</f>
        <v>0</v>
      </c>
      <c r="BJ457" s="18" t="s">
        <v>86</v>
      </c>
      <c r="BK457" s="145">
        <f>ROUND(I457*H457,2)</f>
        <v>0</v>
      </c>
      <c r="BL457" s="18" t="s">
        <v>185</v>
      </c>
      <c r="BM457" s="144" t="s">
        <v>5470</v>
      </c>
    </row>
    <row r="458" spans="2:65" s="1" customFormat="1" ht="10.199999999999999">
      <c r="B458" s="34"/>
      <c r="D458" s="146" t="s">
        <v>187</v>
      </c>
      <c r="F458" s="147" t="s">
        <v>471</v>
      </c>
      <c r="I458" s="148"/>
      <c r="L458" s="34"/>
      <c r="M458" s="149"/>
      <c r="T458" s="55"/>
      <c r="AT458" s="18" t="s">
        <v>187</v>
      </c>
      <c r="AU458" s="18" t="s">
        <v>88</v>
      </c>
    </row>
    <row r="459" spans="2:65" s="12" customFormat="1" ht="10.199999999999999">
      <c r="B459" s="150"/>
      <c r="D459" s="151" t="s">
        <v>189</v>
      </c>
      <c r="E459" s="152" t="s">
        <v>32</v>
      </c>
      <c r="F459" s="153" t="s">
        <v>190</v>
      </c>
      <c r="H459" s="152" t="s">
        <v>32</v>
      </c>
      <c r="I459" s="154"/>
      <c r="L459" s="150"/>
      <c r="M459" s="155"/>
      <c r="T459" s="156"/>
      <c r="AT459" s="152" t="s">
        <v>189</v>
      </c>
      <c r="AU459" s="152" t="s">
        <v>88</v>
      </c>
      <c r="AV459" s="12" t="s">
        <v>86</v>
      </c>
      <c r="AW459" s="12" t="s">
        <v>41</v>
      </c>
      <c r="AX459" s="12" t="s">
        <v>79</v>
      </c>
      <c r="AY459" s="152" t="s">
        <v>178</v>
      </c>
    </row>
    <row r="460" spans="2:65" s="12" customFormat="1" ht="10.199999999999999">
      <c r="B460" s="150"/>
      <c r="D460" s="151" t="s">
        <v>189</v>
      </c>
      <c r="E460" s="152" t="s">
        <v>32</v>
      </c>
      <c r="F460" s="153" t="s">
        <v>4774</v>
      </c>
      <c r="H460" s="152" t="s">
        <v>32</v>
      </c>
      <c r="I460" s="154"/>
      <c r="L460" s="150"/>
      <c r="M460" s="155"/>
      <c r="T460" s="156"/>
      <c r="AT460" s="152" t="s">
        <v>189</v>
      </c>
      <c r="AU460" s="152" t="s">
        <v>88</v>
      </c>
      <c r="AV460" s="12" t="s">
        <v>86</v>
      </c>
      <c r="AW460" s="12" t="s">
        <v>41</v>
      </c>
      <c r="AX460" s="12" t="s">
        <v>79</v>
      </c>
      <c r="AY460" s="152" t="s">
        <v>178</v>
      </c>
    </row>
    <row r="461" spans="2:65" s="12" customFormat="1" ht="10.199999999999999">
      <c r="B461" s="150"/>
      <c r="D461" s="151" t="s">
        <v>189</v>
      </c>
      <c r="E461" s="152" t="s">
        <v>32</v>
      </c>
      <c r="F461" s="153" t="s">
        <v>2813</v>
      </c>
      <c r="H461" s="152" t="s">
        <v>32</v>
      </c>
      <c r="I461" s="154"/>
      <c r="L461" s="150"/>
      <c r="M461" s="155"/>
      <c r="T461" s="156"/>
      <c r="AT461" s="152" t="s">
        <v>189</v>
      </c>
      <c r="AU461" s="152" t="s">
        <v>88</v>
      </c>
      <c r="AV461" s="12" t="s">
        <v>86</v>
      </c>
      <c r="AW461" s="12" t="s">
        <v>41</v>
      </c>
      <c r="AX461" s="12" t="s">
        <v>79</v>
      </c>
      <c r="AY461" s="152" t="s">
        <v>178</v>
      </c>
    </row>
    <row r="462" spans="2:65" s="12" customFormat="1" ht="10.199999999999999">
      <c r="B462" s="150"/>
      <c r="D462" s="151" t="s">
        <v>189</v>
      </c>
      <c r="E462" s="152" t="s">
        <v>32</v>
      </c>
      <c r="F462" s="153" t="s">
        <v>4851</v>
      </c>
      <c r="H462" s="152" t="s">
        <v>32</v>
      </c>
      <c r="I462" s="154"/>
      <c r="L462" s="150"/>
      <c r="M462" s="155"/>
      <c r="T462" s="156"/>
      <c r="AT462" s="152" t="s">
        <v>189</v>
      </c>
      <c r="AU462" s="152" t="s">
        <v>88</v>
      </c>
      <c r="AV462" s="12" t="s">
        <v>86</v>
      </c>
      <c r="AW462" s="12" t="s">
        <v>41</v>
      </c>
      <c r="AX462" s="12" t="s">
        <v>79</v>
      </c>
      <c r="AY462" s="152" t="s">
        <v>178</v>
      </c>
    </row>
    <row r="463" spans="2:65" s="13" customFormat="1" ht="10.199999999999999">
      <c r="B463" s="157"/>
      <c r="D463" s="151" t="s">
        <v>189</v>
      </c>
      <c r="E463" s="158" t="s">
        <v>32</v>
      </c>
      <c r="F463" s="159" t="s">
        <v>5471</v>
      </c>
      <c r="H463" s="160">
        <v>15.895</v>
      </c>
      <c r="I463" s="161"/>
      <c r="L463" s="157"/>
      <c r="M463" s="162"/>
      <c r="T463" s="163"/>
      <c r="AT463" s="158" t="s">
        <v>189</v>
      </c>
      <c r="AU463" s="158" t="s">
        <v>88</v>
      </c>
      <c r="AV463" s="13" t="s">
        <v>88</v>
      </c>
      <c r="AW463" s="13" t="s">
        <v>41</v>
      </c>
      <c r="AX463" s="13" t="s">
        <v>79</v>
      </c>
      <c r="AY463" s="158" t="s">
        <v>178</v>
      </c>
    </row>
    <row r="464" spans="2:65" s="14" customFormat="1" ht="10.199999999999999">
      <c r="B464" s="164"/>
      <c r="D464" s="151" t="s">
        <v>189</v>
      </c>
      <c r="E464" s="165" t="s">
        <v>32</v>
      </c>
      <c r="F464" s="166" t="s">
        <v>192</v>
      </c>
      <c r="H464" s="167">
        <v>15.895</v>
      </c>
      <c r="I464" s="168"/>
      <c r="L464" s="164"/>
      <c r="M464" s="169"/>
      <c r="T464" s="170"/>
      <c r="AT464" s="165" t="s">
        <v>189</v>
      </c>
      <c r="AU464" s="165" t="s">
        <v>88</v>
      </c>
      <c r="AV464" s="14" t="s">
        <v>185</v>
      </c>
      <c r="AW464" s="14" t="s">
        <v>41</v>
      </c>
      <c r="AX464" s="14" t="s">
        <v>86</v>
      </c>
      <c r="AY464" s="165" t="s">
        <v>178</v>
      </c>
    </row>
    <row r="465" spans="2:65" s="1" customFormat="1" ht="49.05" customHeight="1">
      <c r="B465" s="34"/>
      <c r="C465" s="133" t="s">
        <v>592</v>
      </c>
      <c r="D465" s="133" t="s">
        <v>180</v>
      </c>
      <c r="E465" s="134" t="s">
        <v>481</v>
      </c>
      <c r="F465" s="135" t="s">
        <v>482</v>
      </c>
      <c r="G465" s="136" t="s">
        <v>277</v>
      </c>
      <c r="H465" s="137">
        <v>1.6E-2</v>
      </c>
      <c r="I465" s="138"/>
      <c r="J465" s="139">
        <f>ROUND(I465*H465,2)</f>
        <v>0</v>
      </c>
      <c r="K465" s="135" t="s">
        <v>184</v>
      </c>
      <c r="L465" s="34"/>
      <c r="M465" s="140" t="s">
        <v>32</v>
      </c>
      <c r="N465" s="141" t="s">
        <v>50</v>
      </c>
      <c r="P465" s="142">
        <f>O465*H465</f>
        <v>0</v>
      </c>
      <c r="Q465" s="142">
        <v>0</v>
      </c>
      <c r="R465" s="142">
        <f>Q465*H465</f>
        <v>0</v>
      </c>
      <c r="S465" s="142">
        <v>0</v>
      </c>
      <c r="T465" s="143">
        <f>S465*H465</f>
        <v>0</v>
      </c>
      <c r="AR465" s="144" t="s">
        <v>185</v>
      </c>
      <c r="AT465" s="144" t="s">
        <v>180</v>
      </c>
      <c r="AU465" s="144" t="s">
        <v>88</v>
      </c>
      <c r="AY465" s="18" t="s">
        <v>178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8" t="s">
        <v>86</v>
      </c>
      <c r="BK465" s="145">
        <f>ROUND(I465*H465,2)</f>
        <v>0</v>
      </c>
      <c r="BL465" s="18" t="s">
        <v>185</v>
      </c>
      <c r="BM465" s="144" t="s">
        <v>5472</v>
      </c>
    </row>
    <row r="466" spans="2:65" s="1" customFormat="1" ht="10.199999999999999">
      <c r="B466" s="34"/>
      <c r="D466" s="146" t="s">
        <v>187</v>
      </c>
      <c r="F466" s="147" t="s">
        <v>484</v>
      </c>
      <c r="I466" s="148"/>
      <c r="L466" s="34"/>
      <c r="M466" s="149"/>
      <c r="T466" s="55"/>
      <c r="AT466" s="18" t="s">
        <v>187</v>
      </c>
      <c r="AU466" s="18" t="s">
        <v>88</v>
      </c>
    </row>
    <row r="467" spans="2:65" s="12" customFormat="1" ht="10.199999999999999">
      <c r="B467" s="150"/>
      <c r="D467" s="151" t="s">
        <v>189</v>
      </c>
      <c r="E467" s="152" t="s">
        <v>32</v>
      </c>
      <c r="F467" s="153" t="s">
        <v>190</v>
      </c>
      <c r="H467" s="152" t="s">
        <v>32</v>
      </c>
      <c r="I467" s="154"/>
      <c r="L467" s="150"/>
      <c r="M467" s="155"/>
      <c r="T467" s="156"/>
      <c r="AT467" s="152" t="s">
        <v>189</v>
      </c>
      <c r="AU467" s="152" t="s">
        <v>88</v>
      </c>
      <c r="AV467" s="12" t="s">
        <v>86</v>
      </c>
      <c r="AW467" s="12" t="s">
        <v>41</v>
      </c>
      <c r="AX467" s="12" t="s">
        <v>79</v>
      </c>
      <c r="AY467" s="152" t="s">
        <v>178</v>
      </c>
    </row>
    <row r="468" spans="2:65" s="12" customFormat="1" ht="20.399999999999999">
      <c r="B468" s="150"/>
      <c r="D468" s="151" t="s">
        <v>189</v>
      </c>
      <c r="E468" s="152" t="s">
        <v>32</v>
      </c>
      <c r="F468" s="153" t="s">
        <v>5473</v>
      </c>
      <c r="H468" s="152" t="s">
        <v>32</v>
      </c>
      <c r="I468" s="154"/>
      <c r="L468" s="150"/>
      <c r="M468" s="155"/>
      <c r="T468" s="156"/>
      <c r="AT468" s="152" t="s">
        <v>189</v>
      </c>
      <c r="AU468" s="152" t="s">
        <v>88</v>
      </c>
      <c r="AV468" s="12" t="s">
        <v>86</v>
      </c>
      <c r="AW468" s="12" t="s">
        <v>41</v>
      </c>
      <c r="AX468" s="12" t="s">
        <v>79</v>
      </c>
      <c r="AY468" s="152" t="s">
        <v>178</v>
      </c>
    </row>
    <row r="469" spans="2:65" s="13" customFormat="1" ht="20.399999999999999">
      <c r="B469" s="157"/>
      <c r="D469" s="151" t="s">
        <v>189</v>
      </c>
      <c r="E469" s="158" t="s">
        <v>32</v>
      </c>
      <c r="F469" s="159" t="s">
        <v>5474</v>
      </c>
      <c r="H469" s="160">
        <v>1.6E-2</v>
      </c>
      <c r="I469" s="161"/>
      <c r="L469" s="157"/>
      <c r="M469" s="162"/>
      <c r="T469" s="163"/>
      <c r="AT469" s="158" t="s">
        <v>189</v>
      </c>
      <c r="AU469" s="158" t="s">
        <v>88</v>
      </c>
      <c r="AV469" s="13" t="s">
        <v>88</v>
      </c>
      <c r="AW469" s="13" t="s">
        <v>41</v>
      </c>
      <c r="AX469" s="13" t="s">
        <v>79</v>
      </c>
      <c r="AY469" s="158" t="s">
        <v>178</v>
      </c>
    </row>
    <row r="470" spans="2:65" s="14" customFormat="1" ht="10.199999999999999">
      <c r="B470" s="164"/>
      <c r="D470" s="151" t="s">
        <v>189</v>
      </c>
      <c r="E470" s="165" t="s">
        <v>32</v>
      </c>
      <c r="F470" s="166" t="s">
        <v>192</v>
      </c>
      <c r="H470" s="167">
        <v>1.6E-2</v>
      </c>
      <c r="I470" s="168"/>
      <c r="L470" s="164"/>
      <c r="M470" s="169"/>
      <c r="T470" s="170"/>
      <c r="AT470" s="165" t="s">
        <v>189</v>
      </c>
      <c r="AU470" s="165" t="s">
        <v>88</v>
      </c>
      <c r="AV470" s="14" t="s">
        <v>185</v>
      </c>
      <c r="AW470" s="14" t="s">
        <v>41</v>
      </c>
      <c r="AX470" s="14" t="s">
        <v>86</v>
      </c>
      <c r="AY470" s="165" t="s">
        <v>178</v>
      </c>
    </row>
    <row r="471" spans="2:65" s="1" customFormat="1" ht="44.25" customHeight="1">
      <c r="B471" s="34"/>
      <c r="C471" s="133" t="s">
        <v>596</v>
      </c>
      <c r="D471" s="133" t="s">
        <v>180</v>
      </c>
      <c r="E471" s="134" t="s">
        <v>4984</v>
      </c>
      <c r="F471" s="135" t="s">
        <v>4985</v>
      </c>
      <c r="G471" s="136" t="s">
        <v>277</v>
      </c>
      <c r="H471" s="137">
        <v>1.1519999999999999</v>
      </c>
      <c r="I471" s="138"/>
      <c r="J471" s="139">
        <f>ROUND(I471*H471,2)</f>
        <v>0</v>
      </c>
      <c r="K471" s="135" t="s">
        <v>184</v>
      </c>
      <c r="L471" s="34"/>
      <c r="M471" s="140" t="s">
        <v>32</v>
      </c>
      <c r="N471" s="141" t="s">
        <v>50</v>
      </c>
      <c r="P471" s="142">
        <f>O471*H471</f>
        <v>0</v>
      </c>
      <c r="Q471" s="142">
        <v>0</v>
      </c>
      <c r="R471" s="142">
        <f>Q471*H471</f>
        <v>0</v>
      </c>
      <c r="S471" s="142">
        <v>0</v>
      </c>
      <c r="T471" s="143">
        <f>S471*H471</f>
        <v>0</v>
      </c>
      <c r="AR471" s="144" t="s">
        <v>185</v>
      </c>
      <c r="AT471" s="144" t="s">
        <v>180</v>
      </c>
      <c r="AU471" s="144" t="s">
        <v>88</v>
      </c>
      <c r="AY471" s="18" t="s">
        <v>178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86</v>
      </c>
      <c r="BK471" s="145">
        <f>ROUND(I471*H471,2)</f>
        <v>0</v>
      </c>
      <c r="BL471" s="18" t="s">
        <v>185</v>
      </c>
      <c r="BM471" s="144" t="s">
        <v>5475</v>
      </c>
    </row>
    <row r="472" spans="2:65" s="1" customFormat="1" ht="10.199999999999999">
      <c r="B472" s="34"/>
      <c r="D472" s="146" t="s">
        <v>187</v>
      </c>
      <c r="F472" s="147" t="s">
        <v>4987</v>
      </c>
      <c r="I472" s="148"/>
      <c r="L472" s="34"/>
      <c r="M472" s="149"/>
      <c r="T472" s="55"/>
      <c r="AT472" s="18" t="s">
        <v>187</v>
      </c>
      <c r="AU472" s="18" t="s">
        <v>88</v>
      </c>
    </row>
    <row r="473" spans="2:65" s="12" customFormat="1" ht="10.199999999999999">
      <c r="B473" s="150"/>
      <c r="D473" s="151" t="s">
        <v>189</v>
      </c>
      <c r="E473" s="152" t="s">
        <v>32</v>
      </c>
      <c r="F473" s="153" t="s">
        <v>190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88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2" customFormat="1" ht="10.199999999999999">
      <c r="B474" s="150"/>
      <c r="D474" s="151" t="s">
        <v>189</v>
      </c>
      <c r="E474" s="152" t="s">
        <v>32</v>
      </c>
      <c r="F474" s="153" t="s">
        <v>5319</v>
      </c>
      <c r="H474" s="152" t="s">
        <v>32</v>
      </c>
      <c r="I474" s="154"/>
      <c r="L474" s="150"/>
      <c r="M474" s="155"/>
      <c r="T474" s="156"/>
      <c r="AT474" s="152" t="s">
        <v>189</v>
      </c>
      <c r="AU474" s="152" t="s">
        <v>88</v>
      </c>
      <c r="AV474" s="12" t="s">
        <v>86</v>
      </c>
      <c r="AW474" s="12" t="s">
        <v>41</v>
      </c>
      <c r="AX474" s="12" t="s">
        <v>79</v>
      </c>
      <c r="AY474" s="152" t="s">
        <v>178</v>
      </c>
    </row>
    <row r="475" spans="2:65" s="13" customFormat="1" ht="10.199999999999999">
      <c r="B475" s="157"/>
      <c r="D475" s="151" t="s">
        <v>189</v>
      </c>
      <c r="E475" s="158" t="s">
        <v>32</v>
      </c>
      <c r="F475" s="159" t="s">
        <v>5476</v>
      </c>
      <c r="H475" s="160">
        <v>1.1519999999999999</v>
      </c>
      <c r="I475" s="161"/>
      <c r="L475" s="157"/>
      <c r="M475" s="162"/>
      <c r="T475" s="163"/>
      <c r="AT475" s="158" t="s">
        <v>189</v>
      </c>
      <c r="AU475" s="158" t="s">
        <v>88</v>
      </c>
      <c r="AV475" s="13" t="s">
        <v>88</v>
      </c>
      <c r="AW475" s="13" t="s">
        <v>41</v>
      </c>
      <c r="AX475" s="13" t="s">
        <v>79</v>
      </c>
      <c r="AY475" s="158" t="s">
        <v>178</v>
      </c>
    </row>
    <row r="476" spans="2:65" s="14" customFormat="1" ht="10.199999999999999">
      <c r="B476" s="164"/>
      <c r="D476" s="151" t="s">
        <v>189</v>
      </c>
      <c r="E476" s="165" t="s">
        <v>32</v>
      </c>
      <c r="F476" s="166" t="s">
        <v>192</v>
      </c>
      <c r="H476" s="167">
        <v>1.1519999999999999</v>
      </c>
      <c r="I476" s="168"/>
      <c r="L476" s="164"/>
      <c r="M476" s="169"/>
      <c r="T476" s="170"/>
      <c r="AT476" s="165" t="s">
        <v>189</v>
      </c>
      <c r="AU476" s="165" t="s">
        <v>88</v>
      </c>
      <c r="AV476" s="14" t="s">
        <v>185</v>
      </c>
      <c r="AW476" s="14" t="s">
        <v>41</v>
      </c>
      <c r="AX476" s="14" t="s">
        <v>86</v>
      </c>
      <c r="AY476" s="165" t="s">
        <v>178</v>
      </c>
    </row>
    <row r="477" spans="2:65" s="1" customFormat="1" ht="37.799999999999997" customHeight="1">
      <c r="B477" s="34"/>
      <c r="C477" s="133" t="s">
        <v>602</v>
      </c>
      <c r="D477" s="133" t="s">
        <v>180</v>
      </c>
      <c r="E477" s="134" t="s">
        <v>488</v>
      </c>
      <c r="F477" s="135" t="s">
        <v>489</v>
      </c>
      <c r="G477" s="136" t="s">
        <v>234</v>
      </c>
      <c r="H477" s="137">
        <v>0.32</v>
      </c>
      <c r="I477" s="138"/>
      <c r="J477" s="139">
        <f>ROUND(I477*H477,2)</f>
        <v>0</v>
      </c>
      <c r="K477" s="135" t="s">
        <v>184</v>
      </c>
      <c r="L477" s="34"/>
      <c r="M477" s="140" t="s">
        <v>32</v>
      </c>
      <c r="N477" s="141" t="s">
        <v>50</v>
      </c>
      <c r="P477" s="142">
        <f>O477*H477</f>
        <v>0</v>
      </c>
      <c r="Q477" s="142">
        <v>6.3200000000000001E-3</v>
      </c>
      <c r="R477" s="142">
        <f>Q477*H477</f>
        <v>2.0224000000000002E-3</v>
      </c>
      <c r="S477" s="142">
        <v>0</v>
      </c>
      <c r="T477" s="143">
        <f>S477*H477</f>
        <v>0</v>
      </c>
      <c r="AR477" s="144" t="s">
        <v>185</v>
      </c>
      <c r="AT477" s="144" t="s">
        <v>180</v>
      </c>
      <c r="AU477" s="144" t="s">
        <v>88</v>
      </c>
      <c r="AY477" s="18" t="s">
        <v>178</v>
      </c>
      <c r="BE477" s="145">
        <f>IF(N477="základní",J477,0)</f>
        <v>0</v>
      </c>
      <c r="BF477" s="145">
        <f>IF(N477="snížená",J477,0)</f>
        <v>0</v>
      </c>
      <c r="BG477" s="145">
        <f>IF(N477="zákl. přenesená",J477,0)</f>
        <v>0</v>
      </c>
      <c r="BH477" s="145">
        <f>IF(N477="sníž. přenesená",J477,0)</f>
        <v>0</v>
      </c>
      <c r="BI477" s="145">
        <f>IF(N477="nulová",J477,0)</f>
        <v>0</v>
      </c>
      <c r="BJ477" s="18" t="s">
        <v>86</v>
      </c>
      <c r="BK477" s="145">
        <f>ROUND(I477*H477,2)</f>
        <v>0</v>
      </c>
      <c r="BL477" s="18" t="s">
        <v>185</v>
      </c>
      <c r="BM477" s="144" t="s">
        <v>5477</v>
      </c>
    </row>
    <row r="478" spans="2:65" s="1" customFormat="1" ht="10.199999999999999">
      <c r="B478" s="34"/>
      <c r="D478" s="146" t="s">
        <v>187</v>
      </c>
      <c r="F478" s="147" t="s">
        <v>491</v>
      </c>
      <c r="I478" s="148"/>
      <c r="L478" s="34"/>
      <c r="M478" s="149"/>
      <c r="T478" s="55"/>
      <c r="AT478" s="18" t="s">
        <v>187</v>
      </c>
      <c r="AU478" s="18" t="s">
        <v>88</v>
      </c>
    </row>
    <row r="479" spans="2:65" s="12" customFormat="1" ht="10.199999999999999">
      <c r="B479" s="150"/>
      <c r="D479" s="151" t="s">
        <v>189</v>
      </c>
      <c r="E479" s="152" t="s">
        <v>32</v>
      </c>
      <c r="F479" s="153" t="s">
        <v>190</v>
      </c>
      <c r="H479" s="152" t="s">
        <v>32</v>
      </c>
      <c r="I479" s="154"/>
      <c r="L479" s="150"/>
      <c r="M479" s="155"/>
      <c r="T479" s="156"/>
      <c r="AT479" s="152" t="s">
        <v>189</v>
      </c>
      <c r="AU479" s="152" t="s">
        <v>88</v>
      </c>
      <c r="AV479" s="12" t="s">
        <v>86</v>
      </c>
      <c r="AW479" s="12" t="s">
        <v>41</v>
      </c>
      <c r="AX479" s="12" t="s">
        <v>79</v>
      </c>
      <c r="AY479" s="152" t="s">
        <v>178</v>
      </c>
    </row>
    <row r="480" spans="2:65" s="12" customFormat="1" ht="20.399999999999999">
      <c r="B480" s="150"/>
      <c r="D480" s="151" t="s">
        <v>189</v>
      </c>
      <c r="E480" s="152" t="s">
        <v>32</v>
      </c>
      <c r="F480" s="153" t="s">
        <v>5473</v>
      </c>
      <c r="H480" s="152" t="s">
        <v>32</v>
      </c>
      <c r="I480" s="154"/>
      <c r="L480" s="150"/>
      <c r="M480" s="155"/>
      <c r="T480" s="156"/>
      <c r="AT480" s="152" t="s">
        <v>189</v>
      </c>
      <c r="AU480" s="152" t="s">
        <v>88</v>
      </c>
      <c r="AV480" s="12" t="s">
        <v>86</v>
      </c>
      <c r="AW480" s="12" t="s">
        <v>41</v>
      </c>
      <c r="AX480" s="12" t="s">
        <v>79</v>
      </c>
      <c r="AY480" s="152" t="s">
        <v>178</v>
      </c>
    </row>
    <row r="481" spans="2:65" s="13" customFormat="1" ht="10.199999999999999">
      <c r="B481" s="157"/>
      <c r="D481" s="151" t="s">
        <v>189</v>
      </c>
      <c r="E481" s="158" t="s">
        <v>32</v>
      </c>
      <c r="F481" s="159" t="s">
        <v>5478</v>
      </c>
      <c r="H481" s="160">
        <v>0.32</v>
      </c>
      <c r="I481" s="161"/>
      <c r="L481" s="157"/>
      <c r="M481" s="162"/>
      <c r="T481" s="163"/>
      <c r="AT481" s="158" t="s">
        <v>189</v>
      </c>
      <c r="AU481" s="158" t="s">
        <v>88</v>
      </c>
      <c r="AV481" s="13" t="s">
        <v>88</v>
      </c>
      <c r="AW481" s="13" t="s">
        <v>41</v>
      </c>
      <c r="AX481" s="13" t="s">
        <v>79</v>
      </c>
      <c r="AY481" s="158" t="s">
        <v>178</v>
      </c>
    </row>
    <row r="482" spans="2:65" s="14" customFormat="1" ht="10.199999999999999">
      <c r="B482" s="164"/>
      <c r="D482" s="151" t="s">
        <v>189</v>
      </c>
      <c r="E482" s="165" t="s">
        <v>32</v>
      </c>
      <c r="F482" s="166" t="s">
        <v>192</v>
      </c>
      <c r="H482" s="167">
        <v>0.32</v>
      </c>
      <c r="I482" s="168"/>
      <c r="L482" s="164"/>
      <c r="M482" s="169"/>
      <c r="T482" s="170"/>
      <c r="AT482" s="165" t="s">
        <v>189</v>
      </c>
      <c r="AU482" s="165" t="s">
        <v>88</v>
      </c>
      <c r="AV482" s="14" t="s">
        <v>185</v>
      </c>
      <c r="AW482" s="14" t="s">
        <v>41</v>
      </c>
      <c r="AX482" s="14" t="s">
        <v>86</v>
      </c>
      <c r="AY482" s="165" t="s">
        <v>178</v>
      </c>
    </row>
    <row r="483" spans="2:65" s="1" customFormat="1" ht="24.15" customHeight="1">
      <c r="B483" s="34"/>
      <c r="C483" s="133" t="s">
        <v>607</v>
      </c>
      <c r="D483" s="133" t="s">
        <v>180</v>
      </c>
      <c r="E483" s="134" t="s">
        <v>4994</v>
      </c>
      <c r="F483" s="135" t="s">
        <v>4995</v>
      </c>
      <c r="G483" s="136" t="s">
        <v>234</v>
      </c>
      <c r="H483" s="137">
        <v>11.52</v>
      </c>
      <c r="I483" s="138"/>
      <c r="J483" s="139">
        <f>ROUND(I483*H483,2)</f>
        <v>0</v>
      </c>
      <c r="K483" s="135" t="s">
        <v>184</v>
      </c>
      <c r="L483" s="34"/>
      <c r="M483" s="140" t="s">
        <v>32</v>
      </c>
      <c r="N483" s="141" t="s">
        <v>50</v>
      </c>
      <c r="P483" s="142">
        <f>O483*H483</f>
        <v>0</v>
      </c>
      <c r="Q483" s="142">
        <v>6.3899999999999998E-3</v>
      </c>
      <c r="R483" s="142">
        <f>Q483*H483</f>
        <v>7.3612799999999992E-2</v>
      </c>
      <c r="S483" s="142">
        <v>0</v>
      </c>
      <c r="T483" s="143">
        <f>S483*H483</f>
        <v>0</v>
      </c>
      <c r="AR483" s="144" t="s">
        <v>185</v>
      </c>
      <c r="AT483" s="144" t="s">
        <v>180</v>
      </c>
      <c r="AU483" s="144" t="s">
        <v>88</v>
      </c>
      <c r="AY483" s="18" t="s">
        <v>178</v>
      </c>
      <c r="BE483" s="145">
        <f>IF(N483="základní",J483,0)</f>
        <v>0</v>
      </c>
      <c r="BF483" s="145">
        <f>IF(N483="snížená",J483,0)</f>
        <v>0</v>
      </c>
      <c r="BG483" s="145">
        <f>IF(N483="zákl. přenesená",J483,0)</f>
        <v>0</v>
      </c>
      <c r="BH483" s="145">
        <f>IF(N483="sníž. přenesená",J483,0)</f>
        <v>0</v>
      </c>
      <c r="BI483" s="145">
        <f>IF(N483="nulová",J483,0)</f>
        <v>0</v>
      </c>
      <c r="BJ483" s="18" t="s">
        <v>86</v>
      </c>
      <c r="BK483" s="145">
        <f>ROUND(I483*H483,2)</f>
        <v>0</v>
      </c>
      <c r="BL483" s="18" t="s">
        <v>185</v>
      </c>
      <c r="BM483" s="144" t="s">
        <v>5479</v>
      </c>
    </row>
    <row r="484" spans="2:65" s="1" customFormat="1" ht="10.199999999999999">
      <c r="B484" s="34"/>
      <c r="D484" s="146" t="s">
        <v>187</v>
      </c>
      <c r="F484" s="147" t="s">
        <v>4997</v>
      </c>
      <c r="I484" s="148"/>
      <c r="L484" s="34"/>
      <c r="M484" s="149"/>
      <c r="T484" s="55"/>
      <c r="AT484" s="18" t="s">
        <v>187</v>
      </c>
      <c r="AU484" s="18" t="s">
        <v>88</v>
      </c>
    </row>
    <row r="485" spans="2:65" s="12" customFormat="1" ht="10.199999999999999">
      <c r="B485" s="150"/>
      <c r="D485" s="151" t="s">
        <v>189</v>
      </c>
      <c r="E485" s="152" t="s">
        <v>32</v>
      </c>
      <c r="F485" s="153" t="s">
        <v>190</v>
      </c>
      <c r="H485" s="152" t="s">
        <v>32</v>
      </c>
      <c r="I485" s="154"/>
      <c r="L485" s="150"/>
      <c r="M485" s="155"/>
      <c r="T485" s="156"/>
      <c r="AT485" s="152" t="s">
        <v>189</v>
      </c>
      <c r="AU485" s="152" t="s">
        <v>88</v>
      </c>
      <c r="AV485" s="12" t="s">
        <v>86</v>
      </c>
      <c r="AW485" s="12" t="s">
        <v>41</v>
      </c>
      <c r="AX485" s="12" t="s">
        <v>79</v>
      </c>
      <c r="AY485" s="152" t="s">
        <v>178</v>
      </c>
    </row>
    <row r="486" spans="2:65" s="12" customFormat="1" ht="10.199999999999999">
      <c r="B486" s="150"/>
      <c r="D486" s="151" t="s">
        <v>189</v>
      </c>
      <c r="E486" s="152" t="s">
        <v>32</v>
      </c>
      <c r="F486" s="153" t="s">
        <v>5319</v>
      </c>
      <c r="H486" s="152" t="s">
        <v>32</v>
      </c>
      <c r="I486" s="154"/>
      <c r="L486" s="150"/>
      <c r="M486" s="155"/>
      <c r="T486" s="156"/>
      <c r="AT486" s="152" t="s">
        <v>189</v>
      </c>
      <c r="AU486" s="152" t="s">
        <v>88</v>
      </c>
      <c r="AV486" s="12" t="s">
        <v>86</v>
      </c>
      <c r="AW486" s="12" t="s">
        <v>41</v>
      </c>
      <c r="AX486" s="12" t="s">
        <v>79</v>
      </c>
      <c r="AY486" s="152" t="s">
        <v>178</v>
      </c>
    </row>
    <row r="487" spans="2:65" s="13" customFormat="1" ht="10.199999999999999">
      <c r="B487" s="157"/>
      <c r="D487" s="151" t="s">
        <v>189</v>
      </c>
      <c r="E487" s="158" t="s">
        <v>32</v>
      </c>
      <c r="F487" s="159" t="s">
        <v>5480</v>
      </c>
      <c r="H487" s="160">
        <v>11.52</v>
      </c>
      <c r="I487" s="161"/>
      <c r="L487" s="157"/>
      <c r="M487" s="162"/>
      <c r="T487" s="163"/>
      <c r="AT487" s="158" t="s">
        <v>189</v>
      </c>
      <c r="AU487" s="158" t="s">
        <v>88</v>
      </c>
      <c r="AV487" s="13" t="s">
        <v>88</v>
      </c>
      <c r="AW487" s="13" t="s">
        <v>41</v>
      </c>
      <c r="AX487" s="13" t="s">
        <v>79</v>
      </c>
      <c r="AY487" s="158" t="s">
        <v>178</v>
      </c>
    </row>
    <row r="488" spans="2:65" s="14" customFormat="1" ht="10.199999999999999">
      <c r="B488" s="164"/>
      <c r="D488" s="151" t="s">
        <v>189</v>
      </c>
      <c r="E488" s="165" t="s">
        <v>32</v>
      </c>
      <c r="F488" s="166" t="s">
        <v>192</v>
      </c>
      <c r="H488" s="167">
        <v>11.52</v>
      </c>
      <c r="I488" s="168"/>
      <c r="L488" s="164"/>
      <c r="M488" s="169"/>
      <c r="T488" s="170"/>
      <c r="AT488" s="165" t="s">
        <v>189</v>
      </c>
      <c r="AU488" s="165" t="s">
        <v>88</v>
      </c>
      <c r="AV488" s="14" t="s">
        <v>185</v>
      </c>
      <c r="AW488" s="14" t="s">
        <v>41</v>
      </c>
      <c r="AX488" s="14" t="s">
        <v>86</v>
      </c>
      <c r="AY488" s="165" t="s">
        <v>178</v>
      </c>
    </row>
    <row r="489" spans="2:65" s="11" customFormat="1" ht="22.8" customHeight="1">
      <c r="B489" s="121"/>
      <c r="D489" s="122" t="s">
        <v>78</v>
      </c>
      <c r="E489" s="131" t="s">
        <v>216</v>
      </c>
      <c r="F489" s="131" t="s">
        <v>508</v>
      </c>
      <c r="I489" s="124"/>
      <c r="J489" s="132">
        <f>BK489</f>
        <v>0</v>
      </c>
      <c r="L489" s="121"/>
      <c r="M489" s="126"/>
      <c r="P489" s="127">
        <f>SUM(P490:P559)</f>
        <v>0</v>
      </c>
      <c r="R489" s="127">
        <f>SUM(R490:R559)</f>
        <v>0</v>
      </c>
      <c r="T489" s="128">
        <f>SUM(T490:T559)</f>
        <v>0</v>
      </c>
      <c r="AR489" s="122" t="s">
        <v>86</v>
      </c>
      <c r="AT489" s="129" t="s">
        <v>78</v>
      </c>
      <c r="AU489" s="129" t="s">
        <v>86</v>
      </c>
      <c r="AY489" s="122" t="s">
        <v>178</v>
      </c>
      <c r="BK489" s="130">
        <f>SUM(BK490:BK559)</f>
        <v>0</v>
      </c>
    </row>
    <row r="490" spans="2:65" s="1" customFormat="1" ht="44.25" customHeight="1">
      <c r="B490" s="34"/>
      <c r="C490" s="133" t="s">
        <v>612</v>
      </c>
      <c r="D490" s="133" t="s">
        <v>180</v>
      </c>
      <c r="E490" s="134" t="s">
        <v>5007</v>
      </c>
      <c r="F490" s="135" t="s">
        <v>5008</v>
      </c>
      <c r="G490" s="136" t="s">
        <v>234</v>
      </c>
      <c r="H490" s="137">
        <v>158.94999999999999</v>
      </c>
      <c r="I490" s="138"/>
      <c r="J490" s="139">
        <f>ROUND(I490*H490,2)</f>
        <v>0</v>
      </c>
      <c r="K490" s="135" t="s">
        <v>184</v>
      </c>
      <c r="L490" s="34"/>
      <c r="M490" s="140" t="s">
        <v>32</v>
      </c>
      <c r="N490" s="141" t="s">
        <v>50</v>
      </c>
      <c r="P490" s="142">
        <f>O490*H490</f>
        <v>0</v>
      </c>
      <c r="Q490" s="142">
        <v>0</v>
      </c>
      <c r="R490" s="142">
        <f>Q490*H490</f>
        <v>0</v>
      </c>
      <c r="S490" s="142">
        <v>0</v>
      </c>
      <c r="T490" s="143">
        <f>S490*H490</f>
        <v>0</v>
      </c>
      <c r="AR490" s="144" t="s">
        <v>185</v>
      </c>
      <c r="AT490" s="144" t="s">
        <v>180</v>
      </c>
      <c r="AU490" s="144" t="s">
        <v>88</v>
      </c>
      <c r="AY490" s="18" t="s">
        <v>178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86</v>
      </c>
      <c r="BK490" s="145">
        <f>ROUND(I490*H490,2)</f>
        <v>0</v>
      </c>
      <c r="BL490" s="18" t="s">
        <v>185</v>
      </c>
      <c r="BM490" s="144" t="s">
        <v>5481</v>
      </c>
    </row>
    <row r="491" spans="2:65" s="1" customFormat="1" ht="10.199999999999999">
      <c r="B491" s="34"/>
      <c r="D491" s="146" t="s">
        <v>187</v>
      </c>
      <c r="F491" s="147" t="s">
        <v>5010</v>
      </c>
      <c r="I491" s="148"/>
      <c r="L491" s="34"/>
      <c r="M491" s="149"/>
      <c r="T491" s="55"/>
      <c r="AT491" s="18" t="s">
        <v>187</v>
      </c>
      <c r="AU491" s="18" t="s">
        <v>88</v>
      </c>
    </row>
    <row r="492" spans="2:65" s="12" customFormat="1" ht="10.199999999999999">
      <c r="B492" s="150"/>
      <c r="D492" s="151" t="s">
        <v>189</v>
      </c>
      <c r="E492" s="152" t="s">
        <v>32</v>
      </c>
      <c r="F492" s="153" t="s">
        <v>190</v>
      </c>
      <c r="H492" s="152" t="s">
        <v>32</v>
      </c>
      <c r="I492" s="154"/>
      <c r="L492" s="150"/>
      <c r="M492" s="155"/>
      <c r="T492" s="156"/>
      <c r="AT492" s="152" t="s">
        <v>189</v>
      </c>
      <c r="AU492" s="152" t="s">
        <v>88</v>
      </c>
      <c r="AV492" s="12" t="s">
        <v>86</v>
      </c>
      <c r="AW492" s="12" t="s">
        <v>41</v>
      </c>
      <c r="AX492" s="12" t="s">
        <v>79</v>
      </c>
      <c r="AY492" s="152" t="s">
        <v>178</v>
      </c>
    </row>
    <row r="493" spans="2:65" s="12" customFormat="1" ht="10.199999999999999">
      <c r="B493" s="150"/>
      <c r="D493" s="151" t="s">
        <v>189</v>
      </c>
      <c r="E493" s="152" t="s">
        <v>32</v>
      </c>
      <c r="F493" s="153" t="s">
        <v>4774</v>
      </c>
      <c r="H493" s="152" t="s">
        <v>32</v>
      </c>
      <c r="I493" s="154"/>
      <c r="L493" s="150"/>
      <c r="M493" s="155"/>
      <c r="T493" s="156"/>
      <c r="AT493" s="152" t="s">
        <v>189</v>
      </c>
      <c r="AU493" s="152" t="s">
        <v>88</v>
      </c>
      <c r="AV493" s="12" t="s">
        <v>86</v>
      </c>
      <c r="AW493" s="12" t="s">
        <v>41</v>
      </c>
      <c r="AX493" s="12" t="s">
        <v>79</v>
      </c>
      <c r="AY493" s="152" t="s">
        <v>178</v>
      </c>
    </row>
    <row r="494" spans="2:65" s="12" customFormat="1" ht="10.199999999999999">
      <c r="B494" s="150"/>
      <c r="D494" s="151" t="s">
        <v>189</v>
      </c>
      <c r="E494" s="152" t="s">
        <v>32</v>
      </c>
      <c r="F494" s="153" t="s">
        <v>2813</v>
      </c>
      <c r="H494" s="152" t="s">
        <v>32</v>
      </c>
      <c r="I494" s="154"/>
      <c r="L494" s="150"/>
      <c r="M494" s="155"/>
      <c r="T494" s="156"/>
      <c r="AT494" s="152" t="s">
        <v>189</v>
      </c>
      <c r="AU494" s="152" t="s">
        <v>88</v>
      </c>
      <c r="AV494" s="12" t="s">
        <v>86</v>
      </c>
      <c r="AW494" s="12" t="s">
        <v>41</v>
      </c>
      <c r="AX494" s="12" t="s">
        <v>79</v>
      </c>
      <c r="AY494" s="152" t="s">
        <v>178</v>
      </c>
    </row>
    <row r="495" spans="2:65" s="12" customFormat="1" ht="10.199999999999999">
      <c r="B495" s="150"/>
      <c r="D495" s="151" t="s">
        <v>189</v>
      </c>
      <c r="E495" s="152" t="s">
        <v>32</v>
      </c>
      <c r="F495" s="153" t="s">
        <v>5319</v>
      </c>
      <c r="H495" s="152" t="s">
        <v>32</v>
      </c>
      <c r="I495" s="154"/>
      <c r="L495" s="150"/>
      <c r="M495" s="155"/>
      <c r="T495" s="156"/>
      <c r="AT495" s="152" t="s">
        <v>189</v>
      </c>
      <c r="AU495" s="152" t="s">
        <v>88</v>
      </c>
      <c r="AV495" s="12" t="s">
        <v>86</v>
      </c>
      <c r="AW495" s="12" t="s">
        <v>41</v>
      </c>
      <c r="AX495" s="12" t="s">
        <v>79</v>
      </c>
      <c r="AY495" s="152" t="s">
        <v>178</v>
      </c>
    </row>
    <row r="496" spans="2:65" s="12" customFormat="1" ht="10.199999999999999">
      <c r="B496" s="150"/>
      <c r="D496" s="151" t="s">
        <v>189</v>
      </c>
      <c r="E496" s="152" t="s">
        <v>32</v>
      </c>
      <c r="F496" s="153" t="s">
        <v>3043</v>
      </c>
      <c r="H496" s="152" t="s">
        <v>32</v>
      </c>
      <c r="I496" s="154"/>
      <c r="L496" s="150"/>
      <c r="M496" s="155"/>
      <c r="T496" s="156"/>
      <c r="AT496" s="152" t="s">
        <v>189</v>
      </c>
      <c r="AU496" s="152" t="s">
        <v>88</v>
      </c>
      <c r="AV496" s="12" t="s">
        <v>86</v>
      </c>
      <c r="AW496" s="12" t="s">
        <v>41</v>
      </c>
      <c r="AX496" s="12" t="s">
        <v>79</v>
      </c>
      <c r="AY496" s="152" t="s">
        <v>178</v>
      </c>
    </row>
    <row r="497" spans="2:65" s="13" customFormat="1" ht="10.199999999999999">
      <c r="B497" s="157"/>
      <c r="D497" s="151" t="s">
        <v>189</v>
      </c>
      <c r="E497" s="158" t="s">
        <v>32</v>
      </c>
      <c r="F497" s="159" t="s">
        <v>5482</v>
      </c>
      <c r="H497" s="160">
        <v>158.94999999999999</v>
      </c>
      <c r="I497" s="161"/>
      <c r="L497" s="157"/>
      <c r="M497" s="162"/>
      <c r="T497" s="163"/>
      <c r="AT497" s="158" t="s">
        <v>189</v>
      </c>
      <c r="AU497" s="158" t="s">
        <v>88</v>
      </c>
      <c r="AV497" s="13" t="s">
        <v>88</v>
      </c>
      <c r="AW497" s="13" t="s">
        <v>41</v>
      </c>
      <c r="AX497" s="13" t="s">
        <v>79</v>
      </c>
      <c r="AY497" s="158" t="s">
        <v>178</v>
      </c>
    </row>
    <row r="498" spans="2:65" s="14" customFormat="1" ht="10.199999999999999">
      <c r="B498" s="164"/>
      <c r="D498" s="151" t="s">
        <v>189</v>
      </c>
      <c r="E498" s="165" t="s">
        <v>32</v>
      </c>
      <c r="F498" s="166" t="s">
        <v>192</v>
      </c>
      <c r="H498" s="167">
        <v>158.94999999999999</v>
      </c>
      <c r="I498" s="168"/>
      <c r="L498" s="164"/>
      <c r="M498" s="169"/>
      <c r="T498" s="170"/>
      <c r="AT498" s="165" t="s">
        <v>189</v>
      </c>
      <c r="AU498" s="165" t="s">
        <v>88</v>
      </c>
      <c r="AV498" s="14" t="s">
        <v>185</v>
      </c>
      <c r="AW498" s="14" t="s">
        <v>41</v>
      </c>
      <c r="AX498" s="14" t="s">
        <v>86</v>
      </c>
      <c r="AY498" s="165" t="s">
        <v>178</v>
      </c>
    </row>
    <row r="499" spans="2:65" s="1" customFormat="1" ht="33" customHeight="1">
      <c r="B499" s="34"/>
      <c r="C499" s="133" t="s">
        <v>617</v>
      </c>
      <c r="D499" s="133" t="s">
        <v>180</v>
      </c>
      <c r="E499" s="134" t="s">
        <v>3076</v>
      </c>
      <c r="F499" s="135" t="s">
        <v>3077</v>
      </c>
      <c r="G499" s="136" t="s">
        <v>234</v>
      </c>
      <c r="H499" s="137">
        <v>158.94999999999999</v>
      </c>
      <c r="I499" s="138"/>
      <c r="J499" s="139">
        <f>ROUND(I499*H499,2)</f>
        <v>0</v>
      </c>
      <c r="K499" s="135" t="s">
        <v>184</v>
      </c>
      <c r="L499" s="34"/>
      <c r="M499" s="140" t="s">
        <v>32</v>
      </c>
      <c r="N499" s="141" t="s">
        <v>50</v>
      </c>
      <c r="P499" s="142">
        <f>O499*H499</f>
        <v>0</v>
      </c>
      <c r="Q499" s="142">
        <v>0</v>
      </c>
      <c r="R499" s="142">
        <f>Q499*H499</f>
        <v>0</v>
      </c>
      <c r="S499" s="142">
        <v>0</v>
      </c>
      <c r="T499" s="143">
        <f>S499*H499</f>
        <v>0</v>
      </c>
      <c r="AR499" s="144" t="s">
        <v>185</v>
      </c>
      <c r="AT499" s="144" t="s">
        <v>180</v>
      </c>
      <c r="AU499" s="144" t="s">
        <v>88</v>
      </c>
      <c r="AY499" s="18" t="s">
        <v>178</v>
      </c>
      <c r="BE499" s="145">
        <f>IF(N499="základní",J499,0)</f>
        <v>0</v>
      </c>
      <c r="BF499" s="145">
        <f>IF(N499="snížená",J499,0)</f>
        <v>0</v>
      </c>
      <c r="BG499" s="145">
        <f>IF(N499="zákl. přenesená",J499,0)</f>
        <v>0</v>
      </c>
      <c r="BH499" s="145">
        <f>IF(N499="sníž. přenesená",J499,0)</f>
        <v>0</v>
      </c>
      <c r="BI499" s="145">
        <f>IF(N499="nulová",J499,0)</f>
        <v>0</v>
      </c>
      <c r="BJ499" s="18" t="s">
        <v>86</v>
      </c>
      <c r="BK499" s="145">
        <f>ROUND(I499*H499,2)</f>
        <v>0</v>
      </c>
      <c r="BL499" s="18" t="s">
        <v>185</v>
      </c>
      <c r="BM499" s="144" t="s">
        <v>5483</v>
      </c>
    </row>
    <row r="500" spans="2:65" s="1" customFormat="1" ht="10.199999999999999">
      <c r="B500" s="34"/>
      <c r="D500" s="146" t="s">
        <v>187</v>
      </c>
      <c r="F500" s="147" t="s">
        <v>3079</v>
      </c>
      <c r="I500" s="148"/>
      <c r="L500" s="34"/>
      <c r="M500" s="149"/>
      <c r="T500" s="55"/>
      <c r="AT500" s="18" t="s">
        <v>187</v>
      </c>
      <c r="AU500" s="18" t="s">
        <v>88</v>
      </c>
    </row>
    <row r="501" spans="2:65" s="12" customFormat="1" ht="10.199999999999999">
      <c r="B501" s="150"/>
      <c r="D501" s="151" t="s">
        <v>189</v>
      </c>
      <c r="E501" s="152" t="s">
        <v>32</v>
      </c>
      <c r="F501" s="153" t="s">
        <v>190</v>
      </c>
      <c r="H501" s="152" t="s">
        <v>32</v>
      </c>
      <c r="I501" s="154"/>
      <c r="L501" s="150"/>
      <c r="M501" s="155"/>
      <c r="T501" s="156"/>
      <c r="AT501" s="152" t="s">
        <v>189</v>
      </c>
      <c r="AU501" s="152" t="s">
        <v>88</v>
      </c>
      <c r="AV501" s="12" t="s">
        <v>86</v>
      </c>
      <c r="AW501" s="12" t="s">
        <v>41</v>
      </c>
      <c r="AX501" s="12" t="s">
        <v>79</v>
      </c>
      <c r="AY501" s="152" t="s">
        <v>178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4774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88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2813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2" customFormat="1" ht="10.199999999999999">
      <c r="B504" s="150"/>
      <c r="D504" s="151" t="s">
        <v>189</v>
      </c>
      <c r="E504" s="152" t="s">
        <v>32</v>
      </c>
      <c r="F504" s="153" t="s">
        <v>5319</v>
      </c>
      <c r="H504" s="152" t="s">
        <v>32</v>
      </c>
      <c r="I504" s="154"/>
      <c r="L504" s="150"/>
      <c r="M504" s="155"/>
      <c r="T504" s="156"/>
      <c r="AT504" s="152" t="s">
        <v>189</v>
      </c>
      <c r="AU504" s="152" t="s">
        <v>88</v>
      </c>
      <c r="AV504" s="12" t="s">
        <v>86</v>
      </c>
      <c r="AW504" s="12" t="s">
        <v>41</v>
      </c>
      <c r="AX504" s="12" t="s">
        <v>79</v>
      </c>
      <c r="AY504" s="152" t="s">
        <v>178</v>
      </c>
    </row>
    <row r="505" spans="2:65" s="12" customFormat="1" ht="10.199999999999999">
      <c r="B505" s="150"/>
      <c r="D505" s="151" t="s">
        <v>189</v>
      </c>
      <c r="E505" s="152" t="s">
        <v>32</v>
      </c>
      <c r="F505" s="153" t="s">
        <v>3043</v>
      </c>
      <c r="H505" s="152" t="s">
        <v>32</v>
      </c>
      <c r="I505" s="154"/>
      <c r="L505" s="150"/>
      <c r="M505" s="155"/>
      <c r="T505" s="156"/>
      <c r="AT505" s="152" t="s">
        <v>189</v>
      </c>
      <c r="AU505" s="152" t="s">
        <v>88</v>
      </c>
      <c r="AV505" s="12" t="s">
        <v>86</v>
      </c>
      <c r="AW505" s="12" t="s">
        <v>41</v>
      </c>
      <c r="AX505" s="12" t="s">
        <v>79</v>
      </c>
      <c r="AY505" s="152" t="s">
        <v>178</v>
      </c>
    </row>
    <row r="506" spans="2:65" s="13" customFormat="1" ht="10.199999999999999">
      <c r="B506" s="157"/>
      <c r="D506" s="151" t="s">
        <v>189</v>
      </c>
      <c r="E506" s="158" t="s">
        <v>32</v>
      </c>
      <c r="F506" s="159" t="s">
        <v>5482</v>
      </c>
      <c r="H506" s="160">
        <v>158.94999999999999</v>
      </c>
      <c r="I506" s="161"/>
      <c r="L506" s="157"/>
      <c r="M506" s="162"/>
      <c r="T506" s="163"/>
      <c r="AT506" s="158" t="s">
        <v>189</v>
      </c>
      <c r="AU506" s="158" t="s">
        <v>88</v>
      </c>
      <c r="AV506" s="13" t="s">
        <v>88</v>
      </c>
      <c r="AW506" s="13" t="s">
        <v>41</v>
      </c>
      <c r="AX506" s="13" t="s">
        <v>79</v>
      </c>
      <c r="AY506" s="158" t="s">
        <v>178</v>
      </c>
    </row>
    <row r="507" spans="2:65" s="14" customFormat="1" ht="10.199999999999999">
      <c r="B507" s="164"/>
      <c r="D507" s="151" t="s">
        <v>189</v>
      </c>
      <c r="E507" s="165" t="s">
        <v>32</v>
      </c>
      <c r="F507" s="166" t="s">
        <v>192</v>
      </c>
      <c r="H507" s="167">
        <v>158.94999999999999</v>
      </c>
      <c r="I507" s="168"/>
      <c r="L507" s="164"/>
      <c r="M507" s="169"/>
      <c r="T507" s="170"/>
      <c r="AT507" s="165" t="s">
        <v>189</v>
      </c>
      <c r="AU507" s="165" t="s">
        <v>88</v>
      </c>
      <c r="AV507" s="14" t="s">
        <v>185</v>
      </c>
      <c r="AW507" s="14" t="s">
        <v>41</v>
      </c>
      <c r="AX507" s="14" t="s">
        <v>86</v>
      </c>
      <c r="AY507" s="165" t="s">
        <v>178</v>
      </c>
    </row>
    <row r="508" spans="2:65" s="1" customFormat="1" ht="49.05" customHeight="1">
      <c r="B508" s="34"/>
      <c r="C508" s="133" t="s">
        <v>625</v>
      </c>
      <c r="D508" s="133" t="s">
        <v>180</v>
      </c>
      <c r="E508" s="134" t="s">
        <v>608</v>
      </c>
      <c r="F508" s="135" t="s">
        <v>609</v>
      </c>
      <c r="G508" s="136" t="s">
        <v>234</v>
      </c>
      <c r="H508" s="137">
        <v>171.5</v>
      </c>
      <c r="I508" s="138"/>
      <c r="J508" s="139">
        <f>ROUND(I508*H508,2)</f>
        <v>0</v>
      </c>
      <c r="K508" s="135" t="s">
        <v>184</v>
      </c>
      <c r="L508" s="34"/>
      <c r="M508" s="140" t="s">
        <v>32</v>
      </c>
      <c r="N508" s="141" t="s">
        <v>50</v>
      </c>
      <c r="P508" s="142">
        <f>O508*H508</f>
        <v>0</v>
      </c>
      <c r="Q508" s="142">
        <v>0</v>
      </c>
      <c r="R508" s="142">
        <f>Q508*H508</f>
        <v>0</v>
      </c>
      <c r="S508" s="142">
        <v>0</v>
      </c>
      <c r="T508" s="143">
        <f>S508*H508</f>
        <v>0</v>
      </c>
      <c r="AR508" s="144" t="s">
        <v>185</v>
      </c>
      <c r="AT508" s="144" t="s">
        <v>180</v>
      </c>
      <c r="AU508" s="144" t="s">
        <v>88</v>
      </c>
      <c r="AY508" s="18" t="s">
        <v>178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86</v>
      </c>
      <c r="BK508" s="145">
        <f>ROUND(I508*H508,2)</f>
        <v>0</v>
      </c>
      <c r="BL508" s="18" t="s">
        <v>185</v>
      </c>
      <c r="BM508" s="144" t="s">
        <v>5484</v>
      </c>
    </row>
    <row r="509" spans="2:65" s="1" customFormat="1" ht="10.199999999999999">
      <c r="B509" s="34"/>
      <c r="D509" s="146" t="s">
        <v>187</v>
      </c>
      <c r="F509" s="147" t="s">
        <v>611</v>
      </c>
      <c r="I509" s="148"/>
      <c r="L509" s="34"/>
      <c r="M509" s="149"/>
      <c r="T509" s="55"/>
      <c r="AT509" s="18" t="s">
        <v>187</v>
      </c>
      <c r="AU509" s="18" t="s">
        <v>88</v>
      </c>
    </row>
    <row r="510" spans="2:65" s="12" customFormat="1" ht="10.199999999999999">
      <c r="B510" s="150"/>
      <c r="D510" s="151" t="s">
        <v>189</v>
      </c>
      <c r="E510" s="152" t="s">
        <v>32</v>
      </c>
      <c r="F510" s="153" t="s">
        <v>190</v>
      </c>
      <c r="H510" s="152" t="s">
        <v>32</v>
      </c>
      <c r="I510" s="154"/>
      <c r="L510" s="150"/>
      <c r="M510" s="155"/>
      <c r="T510" s="156"/>
      <c r="AT510" s="152" t="s">
        <v>189</v>
      </c>
      <c r="AU510" s="152" t="s">
        <v>88</v>
      </c>
      <c r="AV510" s="12" t="s">
        <v>86</v>
      </c>
      <c r="AW510" s="12" t="s">
        <v>41</v>
      </c>
      <c r="AX510" s="12" t="s">
        <v>79</v>
      </c>
      <c r="AY510" s="152" t="s">
        <v>178</v>
      </c>
    </row>
    <row r="511" spans="2:65" s="12" customFormat="1" ht="10.199999999999999">
      <c r="B511" s="150"/>
      <c r="D511" s="151" t="s">
        <v>189</v>
      </c>
      <c r="E511" s="152" t="s">
        <v>32</v>
      </c>
      <c r="F511" s="153" t="s">
        <v>4774</v>
      </c>
      <c r="H511" s="152" t="s">
        <v>32</v>
      </c>
      <c r="I511" s="154"/>
      <c r="L511" s="150"/>
      <c r="M511" s="155"/>
      <c r="T511" s="156"/>
      <c r="AT511" s="152" t="s">
        <v>189</v>
      </c>
      <c r="AU511" s="152" t="s">
        <v>88</v>
      </c>
      <c r="AV511" s="12" t="s">
        <v>86</v>
      </c>
      <c r="AW511" s="12" t="s">
        <v>41</v>
      </c>
      <c r="AX511" s="12" t="s">
        <v>79</v>
      </c>
      <c r="AY511" s="152" t="s">
        <v>178</v>
      </c>
    </row>
    <row r="512" spans="2:65" s="12" customFormat="1" ht="10.199999999999999">
      <c r="B512" s="150"/>
      <c r="D512" s="151" t="s">
        <v>189</v>
      </c>
      <c r="E512" s="152" t="s">
        <v>32</v>
      </c>
      <c r="F512" s="153" t="s">
        <v>2813</v>
      </c>
      <c r="H512" s="152" t="s">
        <v>32</v>
      </c>
      <c r="I512" s="154"/>
      <c r="L512" s="150"/>
      <c r="M512" s="155"/>
      <c r="T512" s="156"/>
      <c r="AT512" s="152" t="s">
        <v>189</v>
      </c>
      <c r="AU512" s="152" t="s">
        <v>88</v>
      </c>
      <c r="AV512" s="12" t="s">
        <v>86</v>
      </c>
      <c r="AW512" s="12" t="s">
        <v>41</v>
      </c>
      <c r="AX512" s="12" t="s">
        <v>79</v>
      </c>
      <c r="AY512" s="152" t="s">
        <v>178</v>
      </c>
    </row>
    <row r="513" spans="2:65" s="12" customFormat="1" ht="10.199999999999999">
      <c r="B513" s="150"/>
      <c r="D513" s="151" t="s">
        <v>189</v>
      </c>
      <c r="E513" s="152" t="s">
        <v>32</v>
      </c>
      <c r="F513" s="153" t="s">
        <v>5319</v>
      </c>
      <c r="H513" s="152" t="s">
        <v>32</v>
      </c>
      <c r="I513" s="154"/>
      <c r="L513" s="150"/>
      <c r="M513" s="155"/>
      <c r="T513" s="156"/>
      <c r="AT513" s="152" t="s">
        <v>189</v>
      </c>
      <c r="AU513" s="152" t="s">
        <v>88</v>
      </c>
      <c r="AV513" s="12" t="s">
        <v>86</v>
      </c>
      <c r="AW513" s="12" t="s">
        <v>41</v>
      </c>
      <c r="AX513" s="12" t="s">
        <v>79</v>
      </c>
      <c r="AY513" s="152" t="s">
        <v>178</v>
      </c>
    </row>
    <row r="514" spans="2:65" s="12" customFormat="1" ht="10.199999999999999">
      <c r="B514" s="150"/>
      <c r="D514" s="151" t="s">
        <v>189</v>
      </c>
      <c r="E514" s="152" t="s">
        <v>32</v>
      </c>
      <c r="F514" s="153" t="s">
        <v>3043</v>
      </c>
      <c r="H514" s="152" t="s">
        <v>32</v>
      </c>
      <c r="I514" s="154"/>
      <c r="L514" s="150"/>
      <c r="M514" s="155"/>
      <c r="T514" s="156"/>
      <c r="AT514" s="152" t="s">
        <v>189</v>
      </c>
      <c r="AU514" s="152" t="s">
        <v>88</v>
      </c>
      <c r="AV514" s="12" t="s">
        <v>86</v>
      </c>
      <c r="AW514" s="12" t="s">
        <v>41</v>
      </c>
      <c r="AX514" s="12" t="s">
        <v>79</v>
      </c>
      <c r="AY514" s="152" t="s">
        <v>178</v>
      </c>
    </row>
    <row r="515" spans="2:65" s="13" customFormat="1" ht="20.399999999999999">
      <c r="B515" s="157"/>
      <c r="D515" s="151" t="s">
        <v>189</v>
      </c>
      <c r="E515" s="158" t="s">
        <v>32</v>
      </c>
      <c r="F515" s="159" t="s">
        <v>5485</v>
      </c>
      <c r="H515" s="160">
        <v>171.5</v>
      </c>
      <c r="I515" s="161"/>
      <c r="L515" s="157"/>
      <c r="M515" s="162"/>
      <c r="T515" s="163"/>
      <c r="AT515" s="158" t="s">
        <v>189</v>
      </c>
      <c r="AU515" s="158" t="s">
        <v>88</v>
      </c>
      <c r="AV515" s="13" t="s">
        <v>88</v>
      </c>
      <c r="AW515" s="13" t="s">
        <v>41</v>
      </c>
      <c r="AX515" s="13" t="s">
        <v>79</v>
      </c>
      <c r="AY515" s="158" t="s">
        <v>178</v>
      </c>
    </row>
    <row r="516" spans="2:65" s="14" customFormat="1" ht="10.199999999999999">
      <c r="B516" s="164"/>
      <c r="D516" s="151" t="s">
        <v>189</v>
      </c>
      <c r="E516" s="165" t="s">
        <v>32</v>
      </c>
      <c r="F516" s="166" t="s">
        <v>192</v>
      </c>
      <c r="H516" s="167">
        <v>171.5</v>
      </c>
      <c r="I516" s="168"/>
      <c r="L516" s="164"/>
      <c r="M516" s="169"/>
      <c r="T516" s="170"/>
      <c r="AT516" s="165" t="s">
        <v>189</v>
      </c>
      <c r="AU516" s="165" t="s">
        <v>88</v>
      </c>
      <c r="AV516" s="14" t="s">
        <v>185</v>
      </c>
      <c r="AW516" s="14" t="s">
        <v>41</v>
      </c>
      <c r="AX516" s="14" t="s">
        <v>86</v>
      </c>
      <c r="AY516" s="165" t="s">
        <v>178</v>
      </c>
    </row>
    <row r="517" spans="2:65" s="1" customFormat="1" ht="24.15" customHeight="1">
      <c r="B517" s="34"/>
      <c r="C517" s="133" t="s">
        <v>630</v>
      </c>
      <c r="D517" s="133" t="s">
        <v>180</v>
      </c>
      <c r="E517" s="134" t="s">
        <v>613</v>
      </c>
      <c r="F517" s="135" t="s">
        <v>614</v>
      </c>
      <c r="G517" s="136" t="s">
        <v>234</v>
      </c>
      <c r="H517" s="137">
        <v>171.5</v>
      </c>
      <c r="I517" s="138"/>
      <c r="J517" s="139">
        <f>ROUND(I517*H517,2)</f>
        <v>0</v>
      </c>
      <c r="K517" s="135" t="s">
        <v>184</v>
      </c>
      <c r="L517" s="34"/>
      <c r="M517" s="140" t="s">
        <v>32</v>
      </c>
      <c r="N517" s="141" t="s">
        <v>50</v>
      </c>
      <c r="P517" s="142">
        <f>O517*H517</f>
        <v>0</v>
      </c>
      <c r="Q517" s="142">
        <v>0</v>
      </c>
      <c r="R517" s="142">
        <f>Q517*H517</f>
        <v>0</v>
      </c>
      <c r="S517" s="142">
        <v>0</v>
      </c>
      <c r="T517" s="143">
        <f>S517*H517</f>
        <v>0</v>
      </c>
      <c r="AR517" s="144" t="s">
        <v>185</v>
      </c>
      <c r="AT517" s="144" t="s">
        <v>180</v>
      </c>
      <c r="AU517" s="144" t="s">
        <v>88</v>
      </c>
      <c r="AY517" s="18" t="s">
        <v>178</v>
      </c>
      <c r="BE517" s="145">
        <f>IF(N517="základní",J517,0)</f>
        <v>0</v>
      </c>
      <c r="BF517" s="145">
        <f>IF(N517="snížená",J517,0)</f>
        <v>0</v>
      </c>
      <c r="BG517" s="145">
        <f>IF(N517="zákl. přenesená",J517,0)</f>
        <v>0</v>
      </c>
      <c r="BH517" s="145">
        <f>IF(N517="sníž. přenesená",J517,0)</f>
        <v>0</v>
      </c>
      <c r="BI517" s="145">
        <f>IF(N517="nulová",J517,0)</f>
        <v>0</v>
      </c>
      <c r="BJ517" s="18" t="s">
        <v>86</v>
      </c>
      <c r="BK517" s="145">
        <f>ROUND(I517*H517,2)</f>
        <v>0</v>
      </c>
      <c r="BL517" s="18" t="s">
        <v>185</v>
      </c>
      <c r="BM517" s="144" t="s">
        <v>5486</v>
      </c>
    </row>
    <row r="518" spans="2:65" s="1" customFormat="1" ht="10.199999999999999">
      <c r="B518" s="34"/>
      <c r="D518" s="146" t="s">
        <v>187</v>
      </c>
      <c r="F518" s="147" t="s">
        <v>616</v>
      </c>
      <c r="I518" s="148"/>
      <c r="L518" s="34"/>
      <c r="M518" s="149"/>
      <c r="T518" s="55"/>
      <c r="AT518" s="18" t="s">
        <v>187</v>
      </c>
      <c r="AU518" s="18" t="s">
        <v>88</v>
      </c>
    </row>
    <row r="519" spans="2:65" s="12" customFormat="1" ht="10.199999999999999">
      <c r="B519" s="150"/>
      <c r="D519" s="151" t="s">
        <v>189</v>
      </c>
      <c r="E519" s="152" t="s">
        <v>32</v>
      </c>
      <c r="F519" s="153" t="s">
        <v>190</v>
      </c>
      <c r="H519" s="152" t="s">
        <v>32</v>
      </c>
      <c r="I519" s="154"/>
      <c r="L519" s="150"/>
      <c r="M519" s="155"/>
      <c r="T519" s="156"/>
      <c r="AT519" s="152" t="s">
        <v>189</v>
      </c>
      <c r="AU519" s="152" t="s">
        <v>88</v>
      </c>
      <c r="AV519" s="12" t="s">
        <v>86</v>
      </c>
      <c r="AW519" s="12" t="s">
        <v>41</v>
      </c>
      <c r="AX519" s="12" t="s">
        <v>79</v>
      </c>
      <c r="AY519" s="152" t="s">
        <v>178</v>
      </c>
    </row>
    <row r="520" spans="2:65" s="12" customFormat="1" ht="10.199999999999999">
      <c r="B520" s="150"/>
      <c r="D520" s="151" t="s">
        <v>189</v>
      </c>
      <c r="E520" s="152" t="s">
        <v>32</v>
      </c>
      <c r="F520" s="153" t="s">
        <v>4774</v>
      </c>
      <c r="H520" s="152" t="s">
        <v>32</v>
      </c>
      <c r="I520" s="154"/>
      <c r="L520" s="150"/>
      <c r="M520" s="155"/>
      <c r="T520" s="156"/>
      <c r="AT520" s="152" t="s">
        <v>189</v>
      </c>
      <c r="AU520" s="152" t="s">
        <v>88</v>
      </c>
      <c r="AV520" s="12" t="s">
        <v>86</v>
      </c>
      <c r="AW520" s="12" t="s">
        <v>41</v>
      </c>
      <c r="AX520" s="12" t="s">
        <v>79</v>
      </c>
      <c r="AY520" s="152" t="s">
        <v>178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2813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88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2" customFormat="1" ht="10.199999999999999">
      <c r="B522" s="150"/>
      <c r="D522" s="151" t="s">
        <v>189</v>
      </c>
      <c r="E522" s="152" t="s">
        <v>32</v>
      </c>
      <c r="F522" s="153" t="s">
        <v>5319</v>
      </c>
      <c r="H522" s="152" t="s">
        <v>32</v>
      </c>
      <c r="I522" s="154"/>
      <c r="L522" s="150"/>
      <c r="M522" s="155"/>
      <c r="T522" s="156"/>
      <c r="AT522" s="152" t="s">
        <v>189</v>
      </c>
      <c r="AU522" s="152" t="s">
        <v>88</v>
      </c>
      <c r="AV522" s="12" t="s">
        <v>86</v>
      </c>
      <c r="AW522" s="12" t="s">
        <v>41</v>
      </c>
      <c r="AX522" s="12" t="s">
        <v>79</v>
      </c>
      <c r="AY522" s="152" t="s">
        <v>178</v>
      </c>
    </row>
    <row r="523" spans="2:65" s="12" customFormat="1" ht="10.199999999999999">
      <c r="B523" s="150"/>
      <c r="D523" s="151" t="s">
        <v>189</v>
      </c>
      <c r="E523" s="152" t="s">
        <v>32</v>
      </c>
      <c r="F523" s="153" t="s">
        <v>3043</v>
      </c>
      <c r="H523" s="152" t="s">
        <v>32</v>
      </c>
      <c r="I523" s="154"/>
      <c r="L523" s="150"/>
      <c r="M523" s="155"/>
      <c r="T523" s="156"/>
      <c r="AT523" s="152" t="s">
        <v>189</v>
      </c>
      <c r="AU523" s="152" t="s">
        <v>88</v>
      </c>
      <c r="AV523" s="12" t="s">
        <v>86</v>
      </c>
      <c r="AW523" s="12" t="s">
        <v>41</v>
      </c>
      <c r="AX523" s="12" t="s">
        <v>79</v>
      </c>
      <c r="AY523" s="152" t="s">
        <v>178</v>
      </c>
    </row>
    <row r="524" spans="2:65" s="13" customFormat="1" ht="20.399999999999999">
      <c r="B524" s="157"/>
      <c r="D524" s="151" t="s">
        <v>189</v>
      </c>
      <c r="E524" s="158" t="s">
        <v>32</v>
      </c>
      <c r="F524" s="159" t="s">
        <v>5485</v>
      </c>
      <c r="H524" s="160">
        <v>171.5</v>
      </c>
      <c r="I524" s="161"/>
      <c r="L524" s="157"/>
      <c r="M524" s="162"/>
      <c r="T524" s="163"/>
      <c r="AT524" s="158" t="s">
        <v>189</v>
      </c>
      <c r="AU524" s="158" t="s">
        <v>88</v>
      </c>
      <c r="AV524" s="13" t="s">
        <v>88</v>
      </c>
      <c r="AW524" s="13" t="s">
        <v>41</v>
      </c>
      <c r="AX524" s="13" t="s">
        <v>79</v>
      </c>
      <c r="AY524" s="158" t="s">
        <v>178</v>
      </c>
    </row>
    <row r="525" spans="2:65" s="14" customFormat="1" ht="10.199999999999999">
      <c r="B525" s="164"/>
      <c r="D525" s="151" t="s">
        <v>189</v>
      </c>
      <c r="E525" s="165" t="s">
        <v>32</v>
      </c>
      <c r="F525" s="166" t="s">
        <v>192</v>
      </c>
      <c r="H525" s="167">
        <v>171.5</v>
      </c>
      <c r="I525" s="168"/>
      <c r="L525" s="164"/>
      <c r="M525" s="169"/>
      <c r="T525" s="170"/>
      <c r="AT525" s="165" t="s">
        <v>189</v>
      </c>
      <c r="AU525" s="165" t="s">
        <v>88</v>
      </c>
      <c r="AV525" s="14" t="s">
        <v>185</v>
      </c>
      <c r="AW525" s="14" t="s">
        <v>41</v>
      </c>
      <c r="AX525" s="14" t="s">
        <v>86</v>
      </c>
      <c r="AY525" s="165" t="s">
        <v>178</v>
      </c>
    </row>
    <row r="526" spans="2:65" s="1" customFormat="1" ht="24.15" customHeight="1">
      <c r="B526" s="34"/>
      <c r="C526" s="133" t="s">
        <v>635</v>
      </c>
      <c r="D526" s="133" t="s">
        <v>180</v>
      </c>
      <c r="E526" s="134" t="s">
        <v>618</v>
      </c>
      <c r="F526" s="135" t="s">
        <v>619</v>
      </c>
      <c r="G526" s="136" t="s">
        <v>234</v>
      </c>
      <c r="H526" s="137">
        <v>404.25</v>
      </c>
      <c r="I526" s="138"/>
      <c r="J526" s="139">
        <f>ROUND(I526*H526,2)</f>
        <v>0</v>
      </c>
      <c r="K526" s="135" t="s">
        <v>184</v>
      </c>
      <c r="L526" s="34"/>
      <c r="M526" s="140" t="s">
        <v>32</v>
      </c>
      <c r="N526" s="141" t="s">
        <v>50</v>
      </c>
      <c r="P526" s="142">
        <f>O526*H526</f>
        <v>0</v>
      </c>
      <c r="Q526" s="142">
        <v>0</v>
      </c>
      <c r="R526" s="142">
        <f>Q526*H526</f>
        <v>0</v>
      </c>
      <c r="S526" s="142">
        <v>0</v>
      </c>
      <c r="T526" s="143">
        <f>S526*H526</f>
        <v>0</v>
      </c>
      <c r="AR526" s="144" t="s">
        <v>185</v>
      </c>
      <c r="AT526" s="144" t="s">
        <v>180</v>
      </c>
      <c r="AU526" s="144" t="s">
        <v>88</v>
      </c>
      <c r="AY526" s="18" t="s">
        <v>178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86</v>
      </c>
      <c r="BK526" s="145">
        <f>ROUND(I526*H526,2)</f>
        <v>0</v>
      </c>
      <c r="BL526" s="18" t="s">
        <v>185</v>
      </c>
      <c r="BM526" s="144" t="s">
        <v>5487</v>
      </c>
    </row>
    <row r="527" spans="2:65" s="1" customFormat="1" ht="10.199999999999999">
      <c r="B527" s="34"/>
      <c r="D527" s="146" t="s">
        <v>187</v>
      </c>
      <c r="F527" s="147" t="s">
        <v>621</v>
      </c>
      <c r="I527" s="148"/>
      <c r="L527" s="34"/>
      <c r="M527" s="149"/>
      <c r="T527" s="55"/>
      <c r="AT527" s="18" t="s">
        <v>187</v>
      </c>
      <c r="AU527" s="18" t="s">
        <v>88</v>
      </c>
    </row>
    <row r="528" spans="2:65" s="12" customFormat="1" ht="10.199999999999999">
      <c r="B528" s="150"/>
      <c r="D528" s="151" t="s">
        <v>189</v>
      </c>
      <c r="E528" s="152" t="s">
        <v>32</v>
      </c>
      <c r="F528" s="153" t="s">
        <v>190</v>
      </c>
      <c r="H528" s="152" t="s">
        <v>32</v>
      </c>
      <c r="I528" s="154"/>
      <c r="L528" s="150"/>
      <c r="M528" s="155"/>
      <c r="T528" s="156"/>
      <c r="AT528" s="152" t="s">
        <v>189</v>
      </c>
      <c r="AU528" s="152" t="s">
        <v>88</v>
      </c>
      <c r="AV528" s="12" t="s">
        <v>86</v>
      </c>
      <c r="AW528" s="12" t="s">
        <v>41</v>
      </c>
      <c r="AX528" s="12" t="s">
        <v>79</v>
      </c>
      <c r="AY528" s="152" t="s">
        <v>178</v>
      </c>
    </row>
    <row r="529" spans="2:65" s="12" customFormat="1" ht="10.199999999999999">
      <c r="B529" s="150"/>
      <c r="D529" s="151" t="s">
        <v>189</v>
      </c>
      <c r="E529" s="152" t="s">
        <v>32</v>
      </c>
      <c r="F529" s="153" t="s">
        <v>4774</v>
      </c>
      <c r="H529" s="152" t="s">
        <v>32</v>
      </c>
      <c r="I529" s="154"/>
      <c r="L529" s="150"/>
      <c r="M529" s="155"/>
      <c r="T529" s="156"/>
      <c r="AT529" s="152" t="s">
        <v>189</v>
      </c>
      <c r="AU529" s="152" t="s">
        <v>88</v>
      </c>
      <c r="AV529" s="12" t="s">
        <v>86</v>
      </c>
      <c r="AW529" s="12" t="s">
        <v>41</v>
      </c>
      <c r="AX529" s="12" t="s">
        <v>79</v>
      </c>
      <c r="AY529" s="152" t="s">
        <v>178</v>
      </c>
    </row>
    <row r="530" spans="2:65" s="12" customFormat="1" ht="10.199999999999999">
      <c r="B530" s="150"/>
      <c r="D530" s="151" t="s">
        <v>189</v>
      </c>
      <c r="E530" s="152" t="s">
        <v>32</v>
      </c>
      <c r="F530" s="153" t="s">
        <v>2813</v>
      </c>
      <c r="H530" s="152" t="s">
        <v>32</v>
      </c>
      <c r="I530" s="154"/>
      <c r="L530" s="150"/>
      <c r="M530" s="155"/>
      <c r="T530" s="156"/>
      <c r="AT530" s="152" t="s">
        <v>189</v>
      </c>
      <c r="AU530" s="152" t="s">
        <v>88</v>
      </c>
      <c r="AV530" s="12" t="s">
        <v>86</v>
      </c>
      <c r="AW530" s="12" t="s">
        <v>41</v>
      </c>
      <c r="AX530" s="12" t="s">
        <v>79</v>
      </c>
      <c r="AY530" s="152" t="s">
        <v>178</v>
      </c>
    </row>
    <row r="531" spans="2:65" s="12" customFormat="1" ht="10.199999999999999">
      <c r="B531" s="150"/>
      <c r="D531" s="151" t="s">
        <v>189</v>
      </c>
      <c r="E531" s="152" t="s">
        <v>32</v>
      </c>
      <c r="F531" s="153" t="s">
        <v>5319</v>
      </c>
      <c r="H531" s="152" t="s">
        <v>32</v>
      </c>
      <c r="I531" s="154"/>
      <c r="L531" s="150"/>
      <c r="M531" s="155"/>
      <c r="T531" s="156"/>
      <c r="AT531" s="152" t="s">
        <v>189</v>
      </c>
      <c r="AU531" s="152" t="s">
        <v>88</v>
      </c>
      <c r="AV531" s="12" t="s">
        <v>86</v>
      </c>
      <c r="AW531" s="12" t="s">
        <v>41</v>
      </c>
      <c r="AX531" s="12" t="s">
        <v>79</v>
      </c>
      <c r="AY531" s="152" t="s">
        <v>178</v>
      </c>
    </row>
    <row r="532" spans="2:65" s="12" customFormat="1" ht="10.199999999999999">
      <c r="B532" s="150"/>
      <c r="D532" s="151" t="s">
        <v>189</v>
      </c>
      <c r="E532" s="152" t="s">
        <v>32</v>
      </c>
      <c r="F532" s="153" t="s">
        <v>3043</v>
      </c>
      <c r="H532" s="152" t="s">
        <v>32</v>
      </c>
      <c r="I532" s="154"/>
      <c r="L532" s="150"/>
      <c r="M532" s="155"/>
      <c r="T532" s="156"/>
      <c r="AT532" s="152" t="s">
        <v>189</v>
      </c>
      <c r="AU532" s="152" t="s">
        <v>88</v>
      </c>
      <c r="AV532" s="12" t="s">
        <v>86</v>
      </c>
      <c r="AW532" s="12" t="s">
        <v>41</v>
      </c>
      <c r="AX532" s="12" t="s">
        <v>79</v>
      </c>
      <c r="AY532" s="152" t="s">
        <v>178</v>
      </c>
    </row>
    <row r="533" spans="2:65" s="13" customFormat="1" ht="20.399999999999999">
      <c r="B533" s="157"/>
      <c r="D533" s="151" t="s">
        <v>189</v>
      </c>
      <c r="E533" s="158" t="s">
        <v>32</v>
      </c>
      <c r="F533" s="159" t="s">
        <v>5488</v>
      </c>
      <c r="H533" s="160">
        <v>171.5</v>
      </c>
      <c r="I533" s="161"/>
      <c r="L533" s="157"/>
      <c r="M533" s="162"/>
      <c r="T533" s="163"/>
      <c r="AT533" s="158" t="s">
        <v>189</v>
      </c>
      <c r="AU533" s="158" t="s">
        <v>88</v>
      </c>
      <c r="AV533" s="13" t="s">
        <v>88</v>
      </c>
      <c r="AW533" s="13" t="s">
        <v>41</v>
      </c>
      <c r="AX533" s="13" t="s">
        <v>79</v>
      </c>
      <c r="AY533" s="158" t="s">
        <v>178</v>
      </c>
    </row>
    <row r="534" spans="2:65" s="13" customFormat="1" ht="20.399999999999999">
      <c r="B534" s="157"/>
      <c r="D534" s="151" t="s">
        <v>189</v>
      </c>
      <c r="E534" s="158" t="s">
        <v>32</v>
      </c>
      <c r="F534" s="159" t="s">
        <v>5489</v>
      </c>
      <c r="H534" s="160">
        <v>232.75</v>
      </c>
      <c r="I534" s="161"/>
      <c r="L534" s="157"/>
      <c r="M534" s="162"/>
      <c r="T534" s="163"/>
      <c r="AT534" s="158" t="s">
        <v>189</v>
      </c>
      <c r="AU534" s="158" t="s">
        <v>88</v>
      </c>
      <c r="AV534" s="13" t="s">
        <v>88</v>
      </c>
      <c r="AW534" s="13" t="s">
        <v>41</v>
      </c>
      <c r="AX534" s="13" t="s">
        <v>79</v>
      </c>
      <c r="AY534" s="158" t="s">
        <v>178</v>
      </c>
    </row>
    <row r="535" spans="2:65" s="14" customFormat="1" ht="10.199999999999999">
      <c r="B535" s="164"/>
      <c r="D535" s="151" t="s">
        <v>189</v>
      </c>
      <c r="E535" s="165" t="s">
        <v>32</v>
      </c>
      <c r="F535" s="166" t="s">
        <v>192</v>
      </c>
      <c r="H535" s="167">
        <v>404.25</v>
      </c>
      <c r="I535" s="168"/>
      <c r="L535" s="164"/>
      <c r="M535" s="169"/>
      <c r="T535" s="170"/>
      <c r="AT535" s="165" t="s">
        <v>189</v>
      </c>
      <c r="AU535" s="165" t="s">
        <v>88</v>
      </c>
      <c r="AV535" s="14" t="s">
        <v>185</v>
      </c>
      <c r="AW535" s="14" t="s">
        <v>41</v>
      </c>
      <c r="AX535" s="14" t="s">
        <v>86</v>
      </c>
      <c r="AY535" s="165" t="s">
        <v>178</v>
      </c>
    </row>
    <row r="536" spans="2:65" s="1" customFormat="1" ht="44.25" customHeight="1">
      <c r="B536" s="34"/>
      <c r="C536" s="133" t="s">
        <v>641</v>
      </c>
      <c r="D536" s="133" t="s">
        <v>180</v>
      </c>
      <c r="E536" s="134" t="s">
        <v>626</v>
      </c>
      <c r="F536" s="135" t="s">
        <v>627</v>
      </c>
      <c r="G536" s="136" t="s">
        <v>234</v>
      </c>
      <c r="H536" s="137">
        <v>232.75</v>
      </c>
      <c r="I536" s="138"/>
      <c r="J536" s="139">
        <f>ROUND(I536*H536,2)</f>
        <v>0</v>
      </c>
      <c r="K536" s="135" t="s">
        <v>184</v>
      </c>
      <c r="L536" s="34"/>
      <c r="M536" s="140" t="s">
        <v>32</v>
      </c>
      <c r="N536" s="141" t="s">
        <v>50</v>
      </c>
      <c r="P536" s="142">
        <f>O536*H536</f>
        <v>0</v>
      </c>
      <c r="Q536" s="142">
        <v>0</v>
      </c>
      <c r="R536" s="142">
        <f>Q536*H536</f>
        <v>0</v>
      </c>
      <c r="S536" s="142">
        <v>0</v>
      </c>
      <c r="T536" s="143">
        <f>S536*H536</f>
        <v>0</v>
      </c>
      <c r="AR536" s="144" t="s">
        <v>185</v>
      </c>
      <c r="AT536" s="144" t="s">
        <v>180</v>
      </c>
      <c r="AU536" s="144" t="s">
        <v>88</v>
      </c>
      <c r="AY536" s="18" t="s">
        <v>178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8" t="s">
        <v>86</v>
      </c>
      <c r="BK536" s="145">
        <f>ROUND(I536*H536,2)</f>
        <v>0</v>
      </c>
      <c r="BL536" s="18" t="s">
        <v>185</v>
      </c>
      <c r="BM536" s="144" t="s">
        <v>5490</v>
      </c>
    </row>
    <row r="537" spans="2:65" s="1" customFormat="1" ht="10.199999999999999">
      <c r="B537" s="34"/>
      <c r="D537" s="146" t="s">
        <v>187</v>
      </c>
      <c r="F537" s="147" t="s">
        <v>629</v>
      </c>
      <c r="I537" s="148"/>
      <c r="L537" s="34"/>
      <c r="M537" s="149"/>
      <c r="T537" s="55"/>
      <c r="AT537" s="18" t="s">
        <v>187</v>
      </c>
      <c r="AU537" s="18" t="s">
        <v>88</v>
      </c>
    </row>
    <row r="538" spans="2:65" s="12" customFormat="1" ht="10.199999999999999">
      <c r="B538" s="150"/>
      <c r="D538" s="151" t="s">
        <v>189</v>
      </c>
      <c r="E538" s="152" t="s">
        <v>32</v>
      </c>
      <c r="F538" s="153" t="s">
        <v>190</v>
      </c>
      <c r="H538" s="152" t="s">
        <v>32</v>
      </c>
      <c r="I538" s="154"/>
      <c r="L538" s="150"/>
      <c r="M538" s="155"/>
      <c r="T538" s="156"/>
      <c r="AT538" s="152" t="s">
        <v>189</v>
      </c>
      <c r="AU538" s="152" t="s">
        <v>88</v>
      </c>
      <c r="AV538" s="12" t="s">
        <v>86</v>
      </c>
      <c r="AW538" s="12" t="s">
        <v>41</v>
      </c>
      <c r="AX538" s="12" t="s">
        <v>79</v>
      </c>
      <c r="AY538" s="152" t="s">
        <v>178</v>
      </c>
    </row>
    <row r="539" spans="2:65" s="12" customFormat="1" ht="10.199999999999999">
      <c r="B539" s="150"/>
      <c r="D539" s="151" t="s">
        <v>189</v>
      </c>
      <c r="E539" s="152" t="s">
        <v>32</v>
      </c>
      <c r="F539" s="153" t="s">
        <v>4774</v>
      </c>
      <c r="H539" s="152" t="s">
        <v>32</v>
      </c>
      <c r="I539" s="154"/>
      <c r="L539" s="150"/>
      <c r="M539" s="155"/>
      <c r="T539" s="156"/>
      <c r="AT539" s="152" t="s">
        <v>189</v>
      </c>
      <c r="AU539" s="152" t="s">
        <v>88</v>
      </c>
      <c r="AV539" s="12" t="s">
        <v>86</v>
      </c>
      <c r="AW539" s="12" t="s">
        <v>41</v>
      </c>
      <c r="AX539" s="12" t="s">
        <v>79</v>
      </c>
      <c r="AY539" s="152" t="s">
        <v>178</v>
      </c>
    </row>
    <row r="540" spans="2:65" s="12" customFormat="1" ht="10.199999999999999">
      <c r="B540" s="150"/>
      <c r="D540" s="151" t="s">
        <v>189</v>
      </c>
      <c r="E540" s="152" t="s">
        <v>32</v>
      </c>
      <c r="F540" s="153" t="s">
        <v>2813</v>
      </c>
      <c r="H540" s="152" t="s">
        <v>32</v>
      </c>
      <c r="I540" s="154"/>
      <c r="L540" s="150"/>
      <c r="M540" s="155"/>
      <c r="T540" s="156"/>
      <c r="AT540" s="152" t="s">
        <v>189</v>
      </c>
      <c r="AU540" s="152" t="s">
        <v>88</v>
      </c>
      <c r="AV540" s="12" t="s">
        <v>86</v>
      </c>
      <c r="AW540" s="12" t="s">
        <v>41</v>
      </c>
      <c r="AX540" s="12" t="s">
        <v>79</v>
      </c>
      <c r="AY540" s="152" t="s">
        <v>178</v>
      </c>
    </row>
    <row r="541" spans="2:65" s="12" customFormat="1" ht="10.199999999999999">
      <c r="B541" s="150"/>
      <c r="D541" s="151" t="s">
        <v>189</v>
      </c>
      <c r="E541" s="152" t="s">
        <v>32</v>
      </c>
      <c r="F541" s="153" t="s">
        <v>5319</v>
      </c>
      <c r="H541" s="152" t="s">
        <v>32</v>
      </c>
      <c r="I541" s="154"/>
      <c r="L541" s="150"/>
      <c r="M541" s="155"/>
      <c r="T541" s="156"/>
      <c r="AT541" s="152" t="s">
        <v>189</v>
      </c>
      <c r="AU541" s="152" t="s">
        <v>88</v>
      </c>
      <c r="AV541" s="12" t="s">
        <v>86</v>
      </c>
      <c r="AW541" s="12" t="s">
        <v>41</v>
      </c>
      <c r="AX541" s="12" t="s">
        <v>79</v>
      </c>
      <c r="AY541" s="152" t="s">
        <v>178</v>
      </c>
    </row>
    <row r="542" spans="2:65" s="12" customFormat="1" ht="10.199999999999999">
      <c r="B542" s="150"/>
      <c r="D542" s="151" t="s">
        <v>189</v>
      </c>
      <c r="E542" s="152" t="s">
        <v>32</v>
      </c>
      <c r="F542" s="153" t="s">
        <v>3043</v>
      </c>
      <c r="H542" s="152" t="s">
        <v>32</v>
      </c>
      <c r="I542" s="154"/>
      <c r="L542" s="150"/>
      <c r="M542" s="155"/>
      <c r="T542" s="156"/>
      <c r="AT542" s="152" t="s">
        <v>189</v>
      </c>
      <c r="AU542" s="152" t="s">
        <v>88</v>
      </c>
      <c r="AV542" s="12" t="s">
        <v>86</v>
      </c>
      <c r="AW542" s="12" t="s">
        <v>41</v>
      </c>
      <c r="AX542" s="12" t="s">
        <v>79</v>
      </c>
      <c r="AY542" s="152" t="s">
        <v>178</v>
      </c>
    </row>
    <row r="543" spans="2:65" s="13" customFormat="1" ht="20.399999999999999">
      <c r="B543" s="157"/>
      <c r="D543" s="151" t="s">
        <v>189</v>
      </c>
      <c r="E543" s="158" t="s">
        <v>32</v>
      </c>
      <c r="F543" s="159" t="s">
        <v>5489</v>
      </c>
      <c r="H543" s="160">
        <v>232.75</v>
      </c>
      <c r="I543" s="161"/>
      <c r="L543" s="157"/>
      <c r="M543" s="162"/>
      <c r="T543" s="163"/>
      <c r="AT543" s="158" t="s">
        <v>189</v>
      </c>
      <c r="AU543" s="158" t="s">
        <v>88</v>
      </c>
      <c r="AV543" s="13" t="s">
        <v>88</v>
      </c>
      <c r="AW543" s="13" t="s">
        <v>41</v>
      </c>
      <c r="AX543" s="13" t="s">
        <v>79</v>
      </c>
      <c r="AY543" s="158" t="s">
        <v>178</v>
      </c>
    </row>
    <row r="544" spans="2:65" s="14" customFormat="1" ht="10.199999999999999">
      <c r="B544" s="164"/>
      <c r="D544" s="151" t="s">
        <v>189</v>
      </c>
      <c r="E544" s="165" t="s">
        <v>32</v>
      </c>
      <c r="F544" s="166" t="s">
        <v>192</v>
      </c>
      <c r="H544" s="167">
        <v>232.75</v>
      </c>
      <c r="I544" s="168"/>
      <c r="L544" s="164"/>
      <c r="M544" s="169"/>
      <c r="T544" s="170"/>
      <c r="AT544" s="165" t="s">
        <v>189</v>
      </c>
      <c r="AU544" s="165" t="s">
        <v>88</v>
      </c>
      <c r="AV544" s="14" t="s">
        <v>185</v>
      </c>
      <c r="AW544" s="14" t="s">
        <v>41</v>
      </c>
      <c r="AX544" s="14" t="s">
        <v>86</v>
      </c>
      <c r="AY544" s="165" t="s">
        <v>178</v>
      </c>
    </row>
    <row r="545" spans="2:65" s="1" customFormat="1" ht="44.25" customHeight="1">
      <c r="B545" s="34"/>
      <c r="C545" s="133" t="s">
        <v>648</v>
      </c>
      <c r="D545" s="133" t="s">
        <v>180</v>
      </c>
      <c r="E545" s="134" t="s">
        <v>1701</v>
      </c>
      <c r="F545" s="135" t="s">
        <v>632</v>
      </c>
      <c r="G545" s="136" t="s">
        <v>234</v>
      </c>
      <c r="H545" s="137">
        <v>171.5</v>
      </c>
      <c r="I545" s="138"/>
      <c r="J545" s="139">
        <f>ROUND(I545*H545,2)</f>
        <v>0</v>
      </c>
      <c r="K545" s="135" t="s">
        <v>376</v>
      </c>
      <c r="L545" s="34"/>
      <c r="M545" s="140" t="s">
        <v>32</v>
      </c>
      <c r="N545" s="141" t="s">
        <v>50</v>
      </c>
      <c r="P545" s="142">
        <f>O545*H545</f>
        <v>0</v>
      </c>
      <c r="Q545" s="142">
        <v>0</v>
      </c>
      <c r="R545" s="142">
        <f>Q545*H545</f>
        <v>0</v>
      </c>
      <c r="S545" s="142">
        <v>0</v>
      </c>
      <c r="T545" s="143">
        <f>S545*H545</f>
        <v>0</v>
      </c>
      <c r="AR545" s="144" t="s">
        <v>185</v>
      </c>
      <c r="AT545" s="144" t="s">
        <v>180</v>
      </c>
      <c r="AU545" s="144" t="s">
        <v>88</v>
      </c>
      <c r="AY545" s="18" t="s">
        <v>178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8" t="s">
        <v>86</v>
      </c>
      <c r="BK545" s="145">
        <f>ROUND(I545*H545,2)</f>
        <v>0</v>
      </c>
      <c r="BL545" s="18" t="s">
        <v>185</v>
      </c>
      <c r="BM545" s="144" t="s">
        <v>5491</v>
      </c>
    </row>
    <row r="546" spans="2:65" s="12" customFormat="1" ht="10.199999999999999">
      <c r="B546" s="150"/>
      <c r="D546" s="151" t="s">
        <v>189</v>
      </c>
      <c r="E546" s="152" t="s">
        <v>32</v>
      </c>
      <c r="F546" s="153" t="s">
        <v>190</v>
      </c>
      <c r="H546" s="152" t="s">
        <v>32</v>
      </c>
      <c r="I546" s="154"/>
      <c r="L546" s="150"/>
      <c r="M546" s="155"/>
      <c r="T546" s="156"/>
      <c r="AT546" s="152" t="s">
        <v>189</v>
      </c>
      <c r="AU546" s="152" t="s">
        <v>88</v>
      </c>
      <c r="AV546" s="12" t="s">
        <v>86</v>
      </c>
      <c r="AW546" s="12" t="s">
        <v>41</v>
      </c>
      <c r="AX546" s="12" t="s">
        <v>79</v>
      </c>
      <c r="AY546" s="152" t="s">
        <v>178</v>
      </c>
    </row>
    <row r="547" spans="2:65" s="12" customFormat="1" ht="10.199999999999999">
      <c r="B547" s="150"/>
      <c r="D547" s="151" t="s">
        <v>189</v>
      </c>
      <c r="E547" s="152" t="s">
        <v>32</v>
      </c>
      <c r="F547" s="153" t="s">
        <v>4774</v>
      </c>
      <c r="H547" s="152" t="s">
        <v>32</v>
      </c>
      <c r="I547" s="154"/>
      <c r="L547" s="150"/>
      <c r="M547" s="155"/>
      <c r="T547" s="156"/>
      <c r="AT547" s="152" t="s">
        <v>189</v>
      </c>
      <c r="AU547" s="152" t="s">
        <v>88</v>
      </c>
      <c r="AV547" s="12" t="s">
        <v>86</v>
      </c>
      <c r="AW547" s="12" t="s">
        <v>41</v>
      </c>
      <c r="AX547" s="12" t="s">
        <v>79</v>
      </c>
      <c r="AY547" s="152" t="s">
        <v>178</v>
      </c>
    </row>
    <row r="548" spans="2:65" s="12" customFormat="1" ht="10.199999999999999">
      <c r="B548" s="150"/>
      <c r="D548" s="151" t="s">
        <v>189</v>
      </c>
      <c r="E548" s="152" t="s">
        <v>32</v>
      </c>
      <c r="F548" s="153" t="s">
        <v>2813</v>
      </c>
      <c r="H548" s="152" t="s">
        <v>32</v>
      </c>
      <c r="I548" s="154"/>
      <c r="L548" s="150"/>
      <c r="M548" s="155"/>
      <c r="T548" s="156"/>
      <c r="AT548" s="152" t="s">
        <v>189</v>
      </c>
      <c r="AU548" s="152" t="s">
        <v>88</v>
      </c>
      <c r="AV548" s="12" t="s">
        <v>86</v>
      </c>
      <c r="AW548" s="12" t="s">
        <v>41</v>
      </c>
      <c r="AX548" s="12" t="s">
        <v>79</v>
      </c>
      <c r="AY548" s="152" t="s">
        <v>178</v>
      </c>
    </row>
    <row r="549" spans="2:65" s="12" customFormat="1" ht="10.199999999999999">
      <c r="B549" s="150"/>
      <c r="D549" s="151" t="s">
        <v>189</v>
      </c>
      <c r="E549" s="152" t="s">
        <v>32</v>
      </c>
      <c r="F549" s="153" t="s">
        <v>5319</v>
      </c>
      <c r="H549" s="152" t="s">
        <v>32</v>
      </c>
      <c r="I549" s="154"/>
      <c r="L549" s="150"/>
      <c r="M549" s="155"/>
      <c r="T549" s="156"/>
      <c r="AT549" s="152" t="s">
        <v>189</v>
      </c>
      <c r="AU549" s="152" t="s">
        <v>88</v>
      </c>
      <c r="AV549" s="12" t="s">
        <v>86</v>
      </c>
      <c r="AW549" s="12" t="s">
        <v>41</v>
      </c>
      <c r="AX549" s="12" t="s">
        <v>79</v>
      </c>
      <c r="AY549" s="152" t="s">
        <v>178</v>
      </c>
    </row>
    <row r="550" spans="2:65" s="12" customFormat="1" ht="10.199999999999999">
      <c r="B550" s="150"/>
      <c r="D550" s="151" t="s">
        <v>189</v>
      </c>
      <c r="E550" s="152" t="s">
        <v>32</v>
      </c>
      <c r="F550" s="153" t="s">
        <v>3043</v>
      </c>
      <c r="H550" s="152" t="s">
        <v>32</v>
      </c>
      <c r="I550" s="154"/>
      <c r="L550" s="150"/>
      <c r="M550" s="155"/>
      <c r="T550" s="156"/>
      <c r="AT550" s="152" t="s">
        <v>189</v>
      </c>
      <c r="AU550" s="152" t="s">
        <v>88</v>
      </c>
      <c r="AV550" s="12" t="s">
        <v>86</v>
      </c>
      <c r="AW550" s="12" t="s">
        <v>41</v>
      </c>
      <c r="AX550" s="12" t="s">
        <v>79</v>
      </c>
      <c r="AY550" s="152" t="s">
        <v>178</v>
      </c>
    </row>
    <row r="551" spans="2:65" s="13" customFormat="1" ht="20.399999999999999">
      <c r="B551" s="157"/>
      <c r="D551" s="151" t="s">
        <v>189</v>
      </c>
      <c r="E551" s="158" t="s">
        <v>32</v>
      </c>
      <c r="F551" s="159" t="s">
        <v>5488</v>
      </c>
      <c r="H551" s="160">
        <v>171.5</v>
      </c>
      <c r="I551" s="161"/>
      <c r="L551" s="157"/>
      <c r="M551" s="162"/>
      <c r="T551" s="163"/>
      <c r="AT551" s="158" t="s">
        <v>189</v>
      </c>
      <c r="AU551" s="158" t="s">
        <v>88</v>
      </c>
      <c r="AV551" s="13" t="s">
        <v>88</v>
      </c>
      <c r="AW551" s="13" t="s">
        <v>41</v>
      </c>
      <c r="AX551" s="13" t="s">
        <v>79</v>
      </c>
      <c r="AY551" s="158" t="s">
        <v>178</v>
      </c>
    </row>
    <row r="552" spans="2:65" s="14" customFormat="1" ht="10.199999999999999">
      <c r="B552" s="164"/>
      <c r="D552" s="151" t="s">
        <v>189</v>
      </c>
      <c r="E552" s="165" t="s">
        <v>32</v>
      </c>
      <c r="F552" s="166" t="s">
        <v>192</v>
      </c>
      <c r="H552" s="167">
        <v>171.5</v>
      </c>
      <c r="I552" s="168"/>
      <c r="L552" s="164"/>
      <c r="M552" s="169"/>
      <c r="T552" s="170"/>
      <c r="AT552" s="165" t="s">
        <v>189</v>
      </c>
      <c r="AU552" s="165" t="s">
        <v>88</v>
      </c>
      <c r="AV552" s="14" t="s">
        <v>185</v>
      </c>
      <c r="AW552" s="14" t="s">
        <v>41</v>
      </c>
      <c r="AX552" s="14" t="s">
        <v>86</v>
      </c>
      <c r="AY552" s="165" t="s">
        <v>178</v>
      </c>
    </row>
    <row r="553" spans="2:65" s="1" customFormat="1" ht="24.15" customHeight="1">
      <c r="B553" s="34"/>
      <c r="C553" s="133" t="s">
        <v>653</v>
      </c>
      <c r="D553" s="133" t="s">
        <v>180</v>
      </c>
      <c r="E553" s="134" t="s">
        <v>5492</v>
      </c>
      <c r="F553" s="135" t="s">
        <v>5493</v>
      </c>
      <c r="G553" s="136" t="s">
        <v>234</v>
      </c>
      <c r="H553" s="137">
        <v>30.8</v>
      </c>
      <c r="I553" s="138"/>
      <c r="J553" s="139">
        <f>ROUND(I553*H553,2)</f>
        <v>0</v>
      </c>
      <c r="K553" s="135" t="s">
        <v>184</v>
      </c>
      <c r="L553" s="34"/>
      <c r="M553" s="140" t="s">
        <v>32</v>
      </c>
      <c r="N553" s="141" t="s">
        <v>50</v>
      </c>
      <c r="P553" s="142">
        <f>O553*H553</f>
        <v>0</v>
      </c>
      <c r="Q553" s="142">
        <v>0</v>
      </c>
      <c r="R553" s="142">
        <f>Q553*H553</f>
        <v>0</v>
      </c>
      <c r="S553" s="142">
        <v>0</v>
      </c>
      <c r="T553" s="143">
        <f>S553*H553</f>
        <v>0</v>
      </c>
      <c r="AR553" s="144" t="s">
        <v>185</v>
      </c>
      <c r="AT553" s="144" t="s">
        <v>180</v>
      </c>
      <c r="AU553" s="144" t="s">
        <v>88</v>
      </c>
      <c r="AY553" s="18" t="s">
        <v>178</v>
      </c>
      <c r="BE553" s="145">
        <f>IF(N553="základní",J553,0)</f>
        <v>0</v>
      </c>
      <c r="BF553" s="145">
        <f>IF(N553="snížená",J553,0)</f>
        <v>0</v>
      </c>
      <c r="BG553" s="145">
        <f>IF(N553="zákl. přenesená",J553,0)</f>
        <v>0</v>
      </c>
      <c r="BH553" s="145">
        <f>IF(N553="sníž. přenesená",J553,0)</f>
        <v>0</v>
      </c>
      <c r="BI553" s="145">
        <f>IF(N553="nulová",J553,0)</f>
        <v>0</v>
      </c>
      <c r="BJ553" s="18" t="s">
        <v>86</v>
      </c>
      <c r="BK553" s="145">
        <f>ROUND(I553*H553,2)</f>
        <v>0</v>
      </c>
      <c r="BL553" s="18" t="s">
        <v>185</v>
      </c>
      <c r="BM553" s="144" t="s">
        <v>5494</v>
      </c>
    </row>
    <row r="554" spans="2:65" s="1" customFormat="1" ht="10.199999999999999">
      <c r="B554" s="34"/>
      <c r="D554" s="146" t="s">
        <v>187</v>
      </c>
      <c r="F554" s="147" t="s">
        <v>5495</v>
      </c>
      <c r="I554" s="148"/>
      <c r="L554" s="34"/>
      <c r="M554" s="149"/>
      <c r="T554" s="55"/>
      <c r="AT554" s="18" t="s">
        <v>187</v>
      </c>
      <c r="AU554" s="18" t="s">
        <v>88</v>
      </c>
    </row>
    <row r="555" spans="2:65" s="12" customFormat="1" ht="10.199999999999999">
      <c r="B555" s="150"/>
      <c r="D555" s="151" t="s">
        <v>189</v>
      </c>
      <c r="E555" s="152" t="s">
        <v>32</v>
      </c>
      <c r="F555" s="153" t="s">
        <v>190</v>
      </c>
      <c r="H555" s="152" t="s">
        <v>32</v>
      </c>
      <c r="I555" s="154"/>
      <c r="L555" s="150"/>
      <c r="M555" s="155"/>
      <c r="T555" s="156"/>
      <c r="AT555" s="152" t="s">
        <v>189</v>
      </c>
      <c r="AU555" s="152" t="s">
        <v>88</v>
      </c>
      <c r="AV555" s="12" t="s">
        <v>86</v>
      </c>
      <c r="AW555" s="12" t="s">
        <v>41</v>
      </c>
      <c r="AX555" s="12" t="s">
        <v>79</v>
      </c>
      <c r="AY555" s="152" t="s">
        <v>178</v>
      </c>
    </row>
    <row r="556" spans="2:65" s="12" customFormat="1" ht="10.199999999999999">
      <c r="B556" s="150"/>
      <c r="D556" s="151" t="s">
        <v>189</v>
      </c>
      <c r="E556" s="152" t="s">
        <v>32</v>
      </c>
      <c r="F556" s="153" t="s">
        <v>2813</v>
      </c>
      <c r="H556" s="152" t="s">
        <v>32</v>
      </c>
      <c r="I556" s="154"/>
      <c r="L556" s="150"/>
      <c r="M556" s="155"/>
      <c r="T556" s="156"/>
      <c r="AT556" s="152" t="s">
        <v>189</v>
      </c>
      <c r="AU556" s="152" t="s">
        <v>88</v>
      </c>
      <c r="AV556" s="12" t="s">
        <v>86</v>
      </c>
      <c r="AW556" s="12" t="s">
        <v>41</v>
      </c>
      <c r="AX556" s="12" t="s">
        <v>79</v>
      </c>
      <c r="AY556" s="152" t="s">
        <v>178</v>
      </c>
    </row>
    <row r="557" spans="2:65" s="12" customFormat="1" ht="10.199999999999999">
      <c r="B557" s="150"/>
      <c r="D557" s="151" t="s">
        <v>189</v>
      </c>
      <c r="E557" s="152" t="s">
        <v>32</v>
      </c>
      <c r="F557" s="153" t="s">
        <v>5319</v>
      </c>
      <c r="H557" s="152" t="s">
        <v>32</v>
      </c>
      <c r="I557" s="154"/>
      <c r="L557" s="150"/>
      <c r="M557" s="155"/>
      <c r="T557" s="156"/>
      <c r="AT557" s="152" t="s">
        <v>189</v>
      </c>
      <c r="AU557" s="152" t="s">
        <v>88</v>
      </c>
      <c r="AV557" s="12" t="s">
        <v>86</v>
      </c>
      <c r="AW557" s="12" t="s">
        <v>41</v>
      </c>
      <c r="AX557" s="12" t="s">
        <v>79</v>
      </c>
      <c r="AY557" s="152" t="s">
        <v>178</v>
      </c>
    </row>
    <row r="558" spans="2:65" s="13" customFormat="1" ht="10.199999999999999">
      <c r="B558" s="157"/>
      <c r="D558" s="151" t="s">
        <v>189</v>
      </c>
      <c r="E558" s="158" t="s">
        <v>32</v>
      </c>
      <c r="F558" s="159" t="s">
        <v>5496</v>
      </c>
      <c r="H558" s="160">
        <v>30.8</v>
      </c>
      <c r="I558" s="161"/>
      <c r="L558" s="157"/>
      <c r="M558" s="162"/>
      <c r="T558" s="163"/>
      <c r="AT558" s="158" t="s">
        <v>189</v>
      </c>
      <c r="AU558" s="158" t="s">
        <v>88</v>
      </c>
      <c r="AV558" s="13" t="s">
        <v>88</v>
      </c>
      <c r="AW558" s="13" t="s">
        <v>41</v>
      </c>
      <c r="AX558" s="13" t="s">
        <v>79</v>
      </c>
      <c r="AY558" s="158" t="s">
        <v>178</v>
      </c>
    </row>
    <row r="559" spans="2:65" s="14" customFormat="1" ht="10.199999999999999">
      <c r="B559" s="164"/>
      <c r="D559" s="151" t="s">
        <v>189</v>
      </c>
      <c r="E559" s="165" t="s">
        <v>32</v>
      </c>
      <c r="F559" s="166" t="s">
        <v>192</v>
      </c>
      <c r="H559" s="167">
        <v>30.8</v>
      </c>
      <c r="I559" s="168"/>
      <c r="L559" s="164"/>
      <c r="M559" s="169"/>
      <c r="T559" s="170"/>
      <c r="AT559" s="165" t="s">
        <v>189</v>
      </c>
      <c r="AU559" s="165" t="s">
        <v>88</v>
      </c>
      <c r="AV559" s="14" t="s">
        <v>185</v>
      </c>
      <c r="AW559" s="14" t="s">
        <v>41</v>
      </c>
      <c r="AX559" s="14" t="s">
        <v>86</v>
      </c>
      <c r="AY559" s="165" t="s">
        <v>178</v>
      </c>
    </row>
    <row r="560" spans="2:65" s="11" customFormat="1" ht="22.8" customHeight="1">
      <c r="B560" s="121"/>
      <c r="D560" s="122" t="s">
        <v>78</v>
      </c>
      <c r="E560" s="131" t="s">
        <v>241</v>
      </c>
      <c r="F560" s="131" t="s">
        <v>668</v>
      </c>
      <c r="I560" s="124"/>
      <c r="J560" s="132">
        <f>BK560</f>
        <v>0</v>
      </c>
      <c r="L560" s="121"/>
      <c r="M560" s="126"/>
      <c r="P560" s="127">
        <f>SUM(P561:P691)</f>
        <v>0</v>
      </c>
      <c r="R560" s="127">
        <f>SUM(R561:R691)</f>
        <v>2.8203978000000003</v>
      </c>
      <c r="T560" s="128">
        <f>SUM(T561:T691)</f>
        <v>0</v>
      </c>
      <c r="AR560" s="122" t="s">
        <v>86</v>
      </c>
      <c r="AT560" s="129" t="s">
        <v>78</v>
      </c>
      <c r="AU560" s="129" t="s">
        <v>86</v>
      </c>
      <c r="AY560" s="122" t="s">
        <v>178</v>
      </c>
      <c r="BK560" s="130">
        <f>SUM(BK561:BK691)</f>
        <v>0</v>
      </c>
    </row>
    <row r="561" spans="2:65" s="1" customFormat="1" ht="44.25" customHeight="1">
      <c r="B561" s="34"/>
      <c r="C561" s="133" t="s">
        <v>658</v>
      </c>
      <c r="D561" s="133" t="s">
        <v>180</v>
      </c>
      <c r="E561" s="134" t="s">
        <v>5036</v>
      </c>
      <c r="F561" s="135" t="s">
        <v>5037</v>
      </c>
      <c r="G561" s="136" t="s">
        <v>219</v>
      </c>
      <c r="H561" s="137">
        <v>4</v>
      </c>
      <c r="I561" s="138"/>
      <c r="J561" s="139">
        <f>ROUND(I561*H561,2)</f>
        <v>0</v>
      </c>
      <c r="K561" s="135" t="s">
        <v>184</v>
      </c>
      <c r="L561" s="34"/>
      <c r="M561" s="140" t="s">
        <v>32</v>
      </c>
      <c r="N561" s="141" t="s">
        <v>50</v>
      </c>
      <c r="P561" s="142">
        <f>O561*H561</f>
        <v>0</v>
      </c>
      <c r="Q561" s="142">
        <v>1.67E-3</v>
      </c>
      <c r="R561" s="142">
        <f>Q561*H561</f>
        <v>6.6800000000000002E-3</v>
      </c>
      <c r="S561" s="142">
        <v>0</v>
      </c>
      <c r="T561" s="143">
        <f>S561*H561</f>
        <v>0</v>
      </c>
      <c r="AR561" s="144" t="s">
        <v>185</v>
      </c>
      <c r="AT561" s="144" t="s">
        <v>180</v>
      </c>
      <c r="AU561" s="144" t="s">
        <v>88</v>
      </c>
      <c r="AY561" s="18" t="s">
        <v>178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8" t="s">
        <v>86</v>
      </c>
      <c r="BK561" s="145">
        <f>ROUND(I561*H561,2)</f>
        <v>0</v>
      </c>
      <c r="BL561" s="18" t="s">
        <v>185</v>
      </c>
      <c r="BM561" s="144" t="s">
        <v>5497</v>
      </c>
    </row>
    <row r="562" spans="2:65" s="1" customFormat="1" ht="10.199999999999999">
      <c r="B562" s="34"/>
      <c r="D562" s="146" t="s">
        <v>187</v>
      </c>
      <c r="F562" s="147" t="s">
        <v>5039</v>
      </c>
      <c r="I562" s="148"/>
      <c r="L562" s="34"/>
      <c r="M562" s="149"/>
      <c r="T562" s="55"/>
      <c r="AT562" s="18" t="s">
        <v>187</v>
      </c>
      <c r="AU562" s="18" t="s">
        <v>88</v>
      </c>
    </row>
    <row r="563" spans="2:65" s="12" customFormat="1" ht="10.199999999999999">
      <c r="B563" s="150"/>
      <c r="D563" s="151" t="s">
        <v>189</v>
      </c>
      <c r="E563" s="152" t="s">
        <v>32</v>
      </c>
      <c r="F563" s="153" t="s">
        <v>190</v>
      </c>
      <c r="H563" s="152" t="s">
        <v>32</v>
      </c>
      <c r="I563" s="154"/>
      <c r="L563" s="150"/>
      <c r="M563" s="155"/>
      <c r="T563" s="156"/>
      <c r="AT563" s="152" t="s">
        <v>189</v>
      </c>
      <c r="AU563" s="152" t="s">
        <v>88</v>
      </c>
      <c r="AV563" s="12" t="s">
        <v>86</v>
      </c>
      <c r="AW563" s="12" t="s">
        <v>41</v>
      </c>
      <c r="AX563" s="12" t="s">
        <v>79</v>
      </c>
      <c r="AY563" s="152" t="s">
        <v>178</v>
      </c>
    </row>
    <row r="564" spans="2:65" s="12" customFormat="1" ht="20.399999999999999">
      <c r="B564" s="150"/>
      <c r="D564" s="151" t="s">
        <v>189</v>
      </c>
      <c r="E564" s="152" t="s">
        <v>32</v>
      </c>
      <c r="F564" s="153" t="s">
        <v>5473</v>
      </c>
      <c r="H564" s="152" t="s">
        <v>32</v>
      </c>
      <c r="I564" s="154"/>
      <c r="L564" s="150"/>
      <c r="M564" s="155"/>
      <c r="T564" s="156"/>
      <c r="AT564" s="152" t="s">
        <v>189</v>
      </c>
      <c r="AU564" s="152" t="s">
        <v>88</v>
      </c>
      <c r="AV564" s="12" t="s">
        <v>86</v>
      </c>
      <c r="AW564" s="12" t="s">
        <v>41</v>
      </c>
      <c r="AX564" s="12" t="s">
        <v>79</v>
      </c>
      <c r="AY564" s="152" t="s">
        <v>178</v>
      </c>
    </row>
    <row r="565" spans="2:65" s="13" customFormat="1" ht="10.199999999999999">
      <c r="B565" s="157"/>
      <c r="D565" s="151" t="s">
        <v>189</v>
      </c>
      <c r="E565" s="158" t="s">
        <v>32</v>
      </c>
      <c r="F565" s="159" t="s">
        <v>5498</v>
      </c>
      <c r="H565" s="160">
        <v>4</v>
      </c>
      <c r="I565" s="161"/>
      <c r="L565" s="157"/>
      <c r="M565" s="162"/>
      <c r="T565" s="163"/>
      <c r="AT565" s="158" t="s">
        <v>189</v>
      </c>
      <c r="AU565" s="158" t="s">
        <v>88</v>
      </c>
      <c r="AV565" s="13" t="s">
        <v>88</v>
      </c>
      <c r="AW565" s="13" t="s">
        <v>41</v>
      </c>
      <c r="AX565" s="13" t="s">
        <v>79</v>
      </c>
      <c r="AY565" s="158" t="s">
        <v>178</v>
      </c>
    </row>
    <row r="566" spans="2:65" s="14" customFormat="1" ht="10.199999999999999">
      <c r="B566" s="164"/>
      <c r="D566" s="151" t="s">
        <v>189</v>
      </c>
      <c r="E566" s="165" t="s">
        <v>32</v>
      </c>
      <c r="F566" s="166" t="s">
        <v>192</v>
      </c>
      <c r="H566" s="167">
        <v>4</v>
      </c>
      <c r="I566" s="168"/>
      <c r="L566" s="164"/>
      <c r="M566" s="169"/>
      <c r="T566" s="170"/>
      <c r="AT566" s="165" t="s">
        <v>189</v>
      </c>
      <c r="AU566" s="165" t="s">
        <v>88</v>
      </c>
      <c r="AV566" s="14" t="s">
        <v>185</v>
      </c>
      <c r="AW566" s="14" t="s">
        <v>41</v>
      </c>
      <c r="AX566" s="14" t="s">
        <v>86</v>
      </c>
      <c r="AY566" s="165" t="s">
        <v>178</v>
      </c>
    </row>
    <row r="567" spans="2:65" s="1" customFormat="1" ht="24.15" customHeight="1">
      <c r="B567" s="34"/>
      <c r="C567" s="171" t="s">
        <v>663</v>
      </c>
      <c r="D567" s="171" t="s">
        <v>398</v>
      </c>
      <c r="E567" s="172" t="s">
        <v>5499</v>
      </c>
      <c r="F567" s="173" t="s">
        <v>5500</v>
      </c>
      <c r="G567" s="174" t="s">
        <v>219</v>
      </c>
      <c r="H567" s="175">
        <v>4.04</v>
      </c>
      <c r="I567" s="176"/>
      <c r="J567" s="177">
        <f>ROUND(I567*H567,2)</f>
        <v>0</v>
      </c>
      <c r="K567" s="173" t="s">
        <v>184</v>
      </c>
      <c r="L567" s="178"/>
      <c r="M567" s="179" t="s">
        <v>32</v>
      </c>
      <c r="N567" s="180" t="s">
        <v>50</v>
      </c>
      <c r="P567" s="142">
        <f>O567*H567</f>
        <v>0</v>
      </c>
      <c r="Q567" s="142">
        <v>7.6E-3</v>
      </c>
      <c r="R567" s="142">
        <f>Q567*H567</f>
        <v>3.0703999999999999E-2</v>
      </c>
      <c r="S567" s="142">
        <v>0</v>
      </c>
      <c r="T567" s="143">
        <f>S567*H567</f>
        <v>0</v>
      </c>
      <c r="AR567" s="144" t="s">
        <v>241</v>
      </c>
      <c r="AT567" s="144" t="s">
        <v>398</v>
      </c>
      <c r="AU567" s="144" t="s">
        <v>88</v>
      </c>
      <c r="AY567" s="18" t="s">
        <v>178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86</v>
      </c>
      <c r="BK567" s="145">
        <f>ROUND(I567*H567,2)</f>
        <v>0</v>
      </c>
      <c r="BL567" s="18" t="s">
        <v>185</v>
      </c>
      <c r="BM567" s="144" t="s">
        <v>5501</v>
      </c>
    </row>
    <row r="568" spans="2:65" s="13" customFormat="1" ht="10.199999999999999">
      <c r="B568" s="157"/>
      <c r="D568" s="151" t="s">
        <v>189</v>
      </c>
      <c r="F568" s="159" t="s">
        <v>5502</v>
      </c>
      <c r="H568" s="160">
        <v>4.04</v>
      </c>
      <c r="I568" s="161"/>
      <c r="L568" s="157"/>
      <c r="M568" s="162"/>
      <c r="T568" s="163"/>
      <c r="AT568" s="158" t="s">
        <v>189</v>
      </c>
      <c r="AU568" s="158" t="s">
        <v>88</v>
      </c>
      <c r="AV568" s="13" t="s">
        <v>88</v>
      </c>
      <c r="AW568" s="13" t="s">
        <v>4</v>
      </c>
      <c r="AX568" s="13" t="s">
        <v>86</v>
      </c>
      <c r="AY568" s="158" t="s">
        <v>178</v>
      </c>
    </row>
    <row r="569" spans="2:65" s="1" customFormat="1" ht="44.25" customHeight="1">
      <c r="B569" s="34"/>
      <c r="C569" s="133" t="s">
        <v>669</v>
      </c>
      <c r="D569" s="133" t="s">
        <v>180</v>
      </c>
      <c r="E569" s="134" t="s">
        <v>5045</v>
      </c>
      <c r="F569" s="135" t="s">
        <v>5046</v>
      </c>
      <c r="G569" s="136" t="s">
        <v>219</v>
      </c>
      <c r="H569" s="137">
        <v>4</v>
      </c>
      <c r="I569" s="138"/>
      <c r="J569" s="139">
        <f>ROUND(I569*H569,2)</f>
        <v>0</v>
      </c>
      <c r="K569" s="135" t="s">
        <v>184</v>
      </c>
      <c r="L569" s="34"/>
      <c r="M569" s="140" t="s">
        <v>32</v>
      </c>
      <c r="N569" s="141" t="s">
        <v>50</v>
      </c>
      <c r="P569" s="142">
        <f>O569*H569</f>
        <v>0</v>
      </c>
      <c r="Q569" s="142">
        <v>1.7099999999999999E-3</v>
      </c>
      <c r="R569" s="142">
        <f>Q569*H569</f>
        <v>6.8399999999999997E-3</v>
      </c>
      <c r="S569" s="142">
        <v>0</v>
      </c>
      <c r="T569" s="143">
        <f>S569*H569</f>
        <v>0</v>
      </c>
      <c r="AR569" s="144" t="s">
        <v>185</v>
      </c>
      <c r="AT569" s="144" t="s">
        <v>180</v>
      </c>
      <c r="AU569" s="144" t="s">
        <v>88</v>
      </c>
      <c r="AY569" s="18" t="s">
        <v>178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8" t="s">
        <v>86</v>
      </c>
      <c r="BK569" s="145">
        <f>ROUND(I569*H569,2)</f>
        <v>0</v>
      </c>
      <c r="BL569" s="18" t="s">
        <v>185</v>
      </c>
      <c r="BM569" s="144" t="s">
        <v>5503</v>
      </c>
    </row>
    <row r="570" spans="2:65" s="1" customFormat="1" ht="10.199999999999999">
      <c r="B570" s="34"/>
      <c r="D570" s="146" t="s">
        <v>187</v>
      </c>
      <c r="F570" s="147" t="s">
        <v>5048</v>
      </c>
      <c r="I570" s="148"/>
      <c r="L570" s="34"/>
      <c r="M570" s="149"/>
      <c r="T570" s="55"/>
      <c r="AT570" s="18" t="s">
        <v>187</v>
      </c>
      <c r="AU570" s="18" t="s">
        <v>88</v>
      </c>
    </row>
    <row r="571" spans="2:65" s="12" customFormat="1" ht="10.199999999999999">
      <c r="B571" s="150"/>
      <c r="D571" s="151" t="s">
        <v>189</v>
      </c>
      <c r="E571" s="152" t="s">
        <v>32</v>
      </c>
      <c r="F571" s="153" t="s">
        <v>190</v>
      </c>
      <c r="H571" s="152" t="s">
        <v>32</v>
      </c>
      <c r="I571" s="154"/>
      <c r="L571" s="150"/>
      <c r="M571" s="155"/>
      <c r="T571" s="156"/>
      <c r="AT571" s="152" t="s">
        <v>189</v>
      </c>
      <c r="AU571" s="152" t="s">
        <v>88</v>
      </c>
      <c r="AV571" s="12" t="s">
        <v>86</v>
      </c>
      <c r="AW571" s="12" t="s">
        <v>41</v>
      </c>
      <c r="AX571" s="12" t="s">
        <v>79</v>
      </c>
      <c r="AY571" s="152" t="s">
        <v>178</v>
      </c>
    </row>
    <row r="572" spans="2:65" s="12" customFormat="1" ht="20.399999999999999">
      <c r="B572" s="150"/>
      <c r="D572" s="151" t="s">
        <v>189</v>
      </c>
      <c r="E572" s="152" t="s">
        <v>32</v>
      </c>
      <c r="F572" s="153" t="s">
        <v>5473</v>
      </c>
      <c r="H572" s="152" t="s">
        <v>32</v>
      </c>
      <c r="I572" s="154"/>
      <c r="L572" s="150"/>
      <c r="M572" s="155"/>
      <c r="T572" s="156"/>
      <c r="AT572" s="152" t="s">
        <v>189</v>
      </c>
      <c r="AU572" s="152" t="s">
        <v>88</v>
      </c>
      <c r="AV572" s="12" t="s">
        <v>86</v>
      </c>
      <c r="AW572" s="12" t="s">
        <v>41</v>
      </c>
      <c r="AX572" s="12" t="s">
        <v>79</v>
      </c>
      <c r="AY572" s="152" t="s">
        <v>178</v>
      </c>
    </row>
    <row r="573" spans="2:65" s="13" customFormat="1" ht="10.199999999999999">
      <c r="B573" s="157"/>
      <c r="D573" s="151" t="s">
        <v>189</v>
      </c>
      <c r="E573" s="158" t="s">
        <v>32</v>
      </c>
      <c r="F573" s="159" t="s">
        <v>5498</v>
      </c>
      <c r="H573" s="160">
        <v>4</v>
      </c>
      <c r="I573" s="161"/>
      <c r="L573" s="157"/>
      <c r="M573" s="162"/>
      <c r="T573" s="163"/>
      <c r="AT573" s="158" t="s">
        <v>189</v>
      </c>
      <c r="AU573" s="158" t="s">
        <v>88</v>
      </c>
      <c r="AV573" s="13" t="s">
        <v>88</v>
      </c>
      <c r="AW573" s="13" t="s">
        <v>41</v>
      </c>
      <c r="AX573" s="13" t="s">
        <v>79</v>
      </c>
      <c r="AY573" s="158" t="s">
        <v>178</v>
      </c>
    </row>
    <row r="574" spans="2:65" s="14" customFormat="1" ht="10.199999999999999">
      <c r="B574" s="164"/>
      <c r="D574" s="151" t="s">
        <v>189</v>
      </c>
      <c r="E574" s="165" t="s">
        <v>32</v>
      </c>
      <c r="F574" s="166" t="s">
        <v>192</v>
      </c>
      <c r="H574" s="167">
        <v>4</v>
      </c>
      <c r="I574" s="168"/>
      <c r="L574" s="164"/>
      <c r="M574" s="169"/>
      <c r="T574" s="170"/>
      <c r="AT574" s="165" t="s">
        <v>189</v>
      </c>
      <c r="AU574" s="165" t="s">
        <v>88</v>
      </c>
      <c r="AV574" s="14" t="s">
        <v>185</v>
      </c>
      <c r="AW574" s="14" t="s">
        <v>41</v>
      </c>
      <c r="AX574" s="14" t="s">
        <v>86</v>
      </c>
      <c r="AY574" s="165" t="s">
        <v>178</v>
      </c>
    </row>
    <row r="575" spans="2:65" s="1" customFormat="1" ht="33" customHeight="1">
      <c r="B575" s="34"/>
      <c r="C575" s="171" t="s">
        <v>676</v>
      </c>
      <c r="D575" s="171" t="s">
        <v>398</v>
      </c>
      <c r="E575" s="172" t="s">
        <v>5504</v>
      </c>
      <c r="F575" s="173" t="s">
        <v>5505</v>
      </c>
      <c r="G575" s="174" t="s">
        <v>219</v>
      </c>
      <c r="H575" s="175">
        <v>4.04</v>
      </c>
      <c r="I575" s="176"/>
      <c r="J575" s="177">
        <f>ROUND(I575*H575,2)</f>
        <v>0</v>
      </c>
      <c r="K575" s="173" t="s">
        <v>184</v>
      </c>
      <c r="L575" s="178"/>
      <c r="M575" s="179" t="s">
        <v>32</v>
      </c>
      <c r="N575" s="180" t="s">
        <v>50</v>
      </c>
      <c r="P575" s="142">
        <f>O575*H575</f>
        <v>0</v>
      </c>
      <c r="Q575" s="142">
        <v>1.21E-2</v>
      </c>
      <c r="R575" s="142">
        <f>Q575*H575</f>
        <v>4.8883999999999997E-2</v>
      </c>
      <c r="S575" s="142">
        <v>0</v>
      </c>
      <c r="T575" s="143">
        <f>S575*H575</f>
        <v>0</v>
      </c>
      <c r="AR575" s="144" t="s">
        <v>241</v>
      </c>
      <c r="AT575" s="144" t="s">
        <v>398</v>
      </c>
      <c r="AU575" s="144" t="s">
        <v>88</v>
      </c>
      <c r="AY575" s="18" t="s">
        <v>178</v>
      </c>
      <c r="BE575" s="145">
        <f>IF(N575="základní",J575,0)</f>
        <v>0</v>
      </c>
      <c r="BF575" s="145">
        <f>IF(N575="snížená",J575,0)</f>
        <v>0</v>
      </c>
      <c r="BG575" s="145">
        <f>IF(N575="zákl. přenesená",J575,0)</f>
        <v>0</v>
      </c>
      <c r="BH575" s="145">
        <f>IF(N575="sníž. přenesená",J575,0)</f>
        <v>0</v>
      </c>
      <c r="BI575" s="145">
        <f>IF(N575="nulová",J575,0)</f>
        <v>0</v>
      </c>
      <c r="BJ575" s="18" t="s">
        <v>86</v>
      </c>
      <c r="BK575" s="145">
        <f>ROUND(I575*H575,2)</f>
        <v>0</v>
      </c>
      <c r="BL575" s="18" t="s">
        <v>185</v>
      </c>
      <c r="BM575" s="144" t="s">
        <v>5506</v>
      </c>
    </row>
    <row r="576" spans="2:65" s="13" customFormat="1" ht="10.199999999999999">
      <c r="B576" s="157"/>
      <c r="D576" s="151" t="s">
        <v>189</v>
      </c>
      <c r="F576" s="159" t="s">
        <v>5502</v>
      </c>
      <c r="H576" s="160">
        <v>4.04</v>
      </c>
      <c r="I576" s="161"/>
      <c r="L576" s="157"/>
      <c r="M576" s="162"/>
      <c r="T576" s="163"/>
      <c r="AT576" s="158" t="s">
        <v>189</v>
      </c>
      <c r="AU576" s="158" t="s">
        <v>88</v>
      </c>
      <c r="AV576" s="13" t="s">
        <v>88</v>
      </c>
      <c r="AW576" s="13" t="s">
        <v>4</v>
      </c>
      <c r="AX576" s="13" t="s">
        <v>86</v>
      </c>
      <c r="AY576" s="158" t="s">
        <v>178</v>
      </c>
    </row>
    <row r="577" spans="2:65" s="1" customFormat="1" ht="44.25" customHeight="1">
      <c r="B577" s="34"/>
      <c r="C577" s="133" t="s">
        <v>681</v>
      </c>
      <c r="D577" s="133" t="s">
        <v>180</v>
      </c>
      <c r="E577" s="134" t="s">
        <v>5507</v>
      </c>
      <c r="F577" s="135" t="s">
        <v>5508</v>
      </c>
      <c r="G577" s="136" t="s">
        <v>219</v>
      </c>
      <c r="H577" s="137">
        <v>17</v>
      </c>
      <c r="I577" s="138"/>
      <c r="J577" s="139">
        <f>ROUND(I577*H577,2)</f>
        <v>0</v>
      </c>
      <c r="K577" s="135" t="s">
        <v>184</v>
      </c>
      <c r="L577" s="34"/>
      <c r="M577" s="140" t="s">
        <v>32</v>
      </c>
      <c r="N577" s="141" t="s">
        <v>50</v>
      </c>
      <c r="P577" s="142">
        <f>O577*H577</f>
        <v>0</v>
      </c>
      <c r="Q577" s="142">
        <v>0</v>
      </c>
      <c r="R577" s="142">
        <f>Q577*H577</f>
        <v>0</v>
      </c>
      <c r="S577" s="142">
        <v>0</v>
      </c>
      <c r="T577" s="143">
        <f>S577*H577</f>
        <v>0</v>
      </c>
      <c r="AR577" s="144" t="s">
        <v>185</v>
      </c>
      <c r="AT577" s="144" t="s">
        <v>180</v>
      </c>
      <c r="AU577" s="144" t="s">
        <v>88</v>
      </c>
      <c r="AY577" s="18" t="s">
        <v>178</v>
      </c>
      <c r="BE577" s="145">
        <f>IF(N577="základní",J577,0)</f>
        <v>0</v>
      </c>
      <c r="BF577" s="145">
        <f>IF(N577="snížená",J577,0)</f>
        <v>0</v>
      </c>
      <c r="BG577" s="145">
        <f>IF(N577="zákl. přenesená",J577,0)</f>
        <v>0</v>
      </c>
      <c r="BH577" s="145">
        <f>IF(N577="sníž. přenesená",J577,0)</f>
        <v>0</v>
      </c>
      <c r="BI577" s="145">
        <f>IF(N577="nulová",J577,0)</f>
        <v>0</v>
      </c>
      <c r="BJ577" s="18" t="s">
        <v>86</v>
      </c>
      <c r="BK577" s="145">
        <f>ROUND(I577*H577,2)</f>
        <v>0</v>
      </c>
      <c r="BL577" s="18" t="s">
        <v>185</v>
      </c>
      <c r="BM577" s="144" t="s">
        <v>5509</v>
      </c>
    </row>
    <row r="578" spans="2:65" s="1" customFormat="1" ht="10.199999999999999">
      <c r="B578" s="34"/>
      <c r="D578" s="146" t="s">
        <v>187</v>
      </c>
      <c r="F578" s="147" t="s">
        <v>5510</v>
      </c>
      <c r="I578" s="148"/>
      <c r="L578" s="34"/>
      <c r="M578" s="149"/>
      <c r="T578" s="55"/>
      <c r="AT578" s="18" t="s">
        <v>187</v>
      </c>
      <c r="AU578" s="18" t="s">
        <v>88</v>
      </c>
    </row>
    <row r="579" spans="2:65" s="12" customFormat="1" ht="10.199999999999999">
      <c r="B579" s="150"/>
      <c r="D579" s="151" t="s">
        <v>189</v>
      </c>
      <c r="E579" s="152" t="s">
        <v>32</v>
      </c>
      <c r="F579" s="153" t="s">
        <v>190</v>
      </c>
      <c r="H579" s="152" t="s">
        <v>32</v>
      </c>
      <c r="I579" s="154"/>
      <c r="L579" s="150"/>
      <c r="M579" s="155"/>
      <c r="T579" s="156"/>
      <c r="AT579" s="152" t="s">
        <v>189</v>
      </c>
      <c r="AU579" s="152" t="s">
        <v>88</v>
      </c>
      <c r="AV579" s="12" t="s">
        <v>86</v>
      </c>
      <c r="AW579" s="12" t="s">
        <v>41</v>
      </c>
      <c r="AX579" s="12" t="s">
        <v>79</v>
      </c>
      <c r="AY579" s="152" t="s">
        <v>178</v>
      </c>
    </row>
    <row r="580" spans="2:65" s="12" customFormat="1" ht="10.199999999999999">
      <c r="B580" s="150"/>
      <c r="D580" s="151" t="s">
        <v>189</v>
      </c>
      <c r="E580" s="152" t="s">
        <v>32</v>
      </c>
      <c r="F580" s="153" t="s">
        <v>4774</v>
      </c>
      <c r="H580" s="152" t="s">
        <v>32</v>
      </c>
      <c r="I580" s="154"/>
      <c r="L580" s="150"/>
      <c r="M580" s="155"/>
      <c r="T580" s="156"/>
      <c r="AT580" s="152" t="s">
        <v>189</v>
      </c>
      <c r="AU580" s="152" t="s">
        <v>88</v>
      </c>
      <c r="AV580" s="12" t="s">
        <v>86</v>
      </c>
      <c r="AW580" s="12" t="s">
        <v>41</v>
      </c>
      <c r="AX580" s="12" t="s">
        <v>79</v>
      </c>
      <c r="AY580" s="152" t="s">
        <v>178</v>
      </c>
    </row>
    <row r="581" spans="2:65" s="12" customFormat="1" ht="10.199999999999999">
      <c r="B581" s="150"/>
      <c r="D581" s="151" t="s">
        <v>189</v>
      </c>
      <c r="E581" s="152" t="s">
        <v>32</v>
      </c>
      <c r="F581" s="153" t="s">
        <v>2813</v>
      </c>
      <c r="H581" s="152" t="s">
        <v>32</v>
      </c>
      <c r="I581" s="154"/>
      <c r="L581" s="150"/>
      <c r="M581" s="155"/>
      <c r="T581" s="156"/>
      <c r="AT581" s="152" t="s">
        <v>189</v>
      </c>
      <c r="AU581" s="152" t="s">
        <v>88</v>
      </c>
      <c r="AV581" s="12" t="s">
        <v>86</v>
      </c>
      <c r="AW581" s="12" t="s">
        <v>41</v>
      </c>
      <c r="AX581" s="12" t="s">
        <v>79</v>
      </c>
      <c r="AY581" s="152" t="s">
        <v>178</v>
      </c>
    </row>
    <row r="582" spans="2:65" s="12" customFormat="1" ht="10.199999999999999">
      <c r="B582" s="150"/>
      <c r="D582" s="151" t="s">
        <v>189</v>
      </c>
      <c r="E582" s="152" t="s">
        <v>32</v>
      </c>
      <c r="F582" s="153" t="s">
        <v>5116</v>
      </c>
      <c r="H582" s="152" t="s">
        <v>32</v>
      </c>
      <c r="I582" s="154"/>
      <c r="L582" s="150"/>
      <c r="M582" s="155"/>
      <c r="T582" s="156"/>
      <c r="AT582" s="152" t="s">
        <v>189</v>
      </c>
      <c r="AU582" s="152" t="s">
        <v>88</v>
      </c>
      <c r="AV582" s="12" t="s">
        <v>86</v>
      </c>
      <c r="AW582" s="12" t="s">
        <v>41</v>
      </c>
      <c r="AX582" s="12" t="s">
        <v>79</v>
      </c>
      <c r="AY582" s="152" t="s">
        <v>178</v>
      </c>
    </row>
    <row r="583" spans="2:65" s="13" customFormat="1" ht="10.199999999999999">
      <c r="B583" s="157"/>
      <c r="D583" s="151" t="s">
        <v>189</v>
      </c>
      <c r="E583" s="158" t="s">
        <v>32</v>
      </c>
      <c r="F583" s="159" t="s">
        <v>5511</v>
      </c>
      <c r="H583" s="160">
        <v>13</v>
      </c>
      <c r="I583" s="161"/>
      <c r="L583" s="157"/>
      <c r="M583" s="162"/>
      <c r="T583" s="163"/>
      <c r="AT583" s="158" t="s">
        <v>189</v>
      </c>
      <c r="AU583" s="158" t="s">
        <v>88</v>
      </c>
      <c r="AV583" s="13" t="s">
        <v>88</v>
      </c>
      <c r="AW583" s="13" t="s">
        <v>41</v>
      </c>
      <c r="AX583" s="13" t="s">
        <v>79</v>
      </c>
      <c r="AY583" s="158" t="s">
        <v>178</v>
      </c>
    </row>
    <row r="584" spans="2:65" s="13" customFormat="1" ht="10.199999999999999">
      <c r="B584" s="157"/>
      <c r="D584" s="151" t="s">
        <v>189</v>
      </c>
      <c r="E584" s="158" t="s">
        <v>32</v>
      </c>
      <c r="F584" s="159" t="s">
        <v>5117</v>
      </c>
      <c r="H584" s="160">
        <v>4</v>
      </c>
      <c r="I584" s="161"/>
      <c r="L584" s="157"/>
      <c r="M584" s="162"/>
      <c r="T584" s="163"/>
      <c r="AT584" s="158" t="s">
        <v>189</v>
      </c>
      <c r="AU584" s="158" t="s">
        <v>88</v>
      </c>
      <c r="AV584" s="13" t="s">
        <v>88</v>
      </c>
      <c r="AW584" s="13" t="s">
        <v>41</v>
      </c>
      <c r="AX584" s="13" t="s">
        <v>79</v>
      </c>
      <c r="AY584" s="158" t="s">
        <v>178</v>
      </c>
    </row>
    <row r="585" spans="2:65" s="14" customFormat="1" ht="10.199999999999999">
      <c r="B585" s="164"/>
      <c r="D585" s="151" t="s">
        <v>189</v>
      </c>
      <c r="E585" s="165" t="s">
        <v>32</v>
      </c>
      <c r="F585" s="166" t="s">
        <v>192</v>
      </c>
      <c r="H585" s="167">
        <v>17</v>
      </c>
      <c r="I585" s="168"/>
      <c r="L585" s="164"/>
      <c r="M585" s="169"/>
      <c r="T585" s="170"/>
      <c r="AT585" s="165" t="s">
        <v>189</v>
      </c>
      <c r="AU585" s="165" t="s">
        <v>88</v>
      </c>
      <c r="AV585" s="14" t="s">
        <v>185</v>
      </c>
      <c r="AW585" s="14" t="s">
        <v>41</v>
      </c>
      <c r="AX585" s="14" t="s">
        <v>86</v>
      </c>
      <c r="AY585" s="165" t="s">
        <v>178</v>
      </c>
    </row>
    <row r="586" spans="2:65" s="1" customFormat="1" ht="16.5" customHeight="1">
      <c r="B586" s="34"/>
      <c r="C586" s="171" t="s">
        <v>688</v>
      </c>
      <c r="D586" s="171" t="s">
        <v>398</v>
      </c>
      <c r="E586" s="172" t="s">
        <v>2731</v>
      </c>
      <c r="F586" s="173" t="s">
        <v>5512</v>
      </c>
      <c r="G586" s="174" t="s">
        <v>219</v>
      </c>
      <c r="H586" s="175">
        <v>13</v>
      </c>
      <c r="I586" s="176"/>
      <c r="J586" s="177">
        <f>ROUND(I586*H586,2)</f>
        <v>0</v>
      </c>
      <c r="K586" s="173" t="s">
        <v>376</v>
      </c>
      <c r="L586" s="178"/>
      <c r="M586" s="179" t="s">
        <v>32</v>
      </c>
      <c r="N586" s="180" t="s">
        <v>50</v>
      </c>
      <c r="P586" s="142">
        <f>O586*H586</f>
        <v>0</v>
      </c>
      <c r="Q586" s="142">
        <v>0</v>
      </c>
      <c r="R586" s="142">
        <f>Q586*H586</f>
        <v>0</v>
      </c>
      <c r="S586" s="142">
        <v>0</v>
      </c>
      <c r="T586" s="143">
        <f>S586*H586</f>
        <v>0</v>
      </c>
      <c r="AR586" s="144" t="s">
        <v>241</v>
      </c>
      <c r="AT586" s="144" t="s">
        <v>398</v>
      </c>
      <c r="AU586" s="144" t="s">
        <v>88</v>
      </c>
      <c r="AY586" s="18" t="s">
        <v>178</v>
      </c>
      <c r="BE586" s="145">
        <f>IF(N586="základní",J586,0)</f>
        <v>0</v>
      </c>
      <c r="BF586" s="145">
        <f>IF(N586="snížená",J586,0)</f>
        <v>0</v>
      </c>
      <c r="BG586" s="145">
        <f>IF(N586="zákl. přenesená",J586,0)</f>
        <v>0</v>
      </c>
      <c r="BH586" s="145">
        <f>IF(N586="sníž. přenesená",J586,0)</f>
        <v>0</v>
      </c>
      <c r="BI586" s="145">
        <f>IF(N586="nulová",J586,0)</f>
        <v>0</v>
      </c>
      <c r="BJ586" s="18" t="s">
        <v>86</v>
      </c>
      <c r="BK586" s="145">
        <f>ROUND(I586*H586,2)</f>
        <v>0</v>
      </c>
      <c r="BL586" s="18" t="s">
        <v>185</v>
      </c>
      <c r="BM586" s="144" t="s">
        <v>5513</v>
      </c>
    </row>
    <row r="587" spans="2:65" s="1" customFormat="1" ht="16.5" customHeight="1">
      <c r="B587" s="34"/>
      <c r="C587" s="171" t="s">
        <v>692</v>
      </c>
      <c r="D587" s="171" t="s">
        <v>398</v>
      </c>
      <c r="E587" s="172" t="s">
        <v>5121</v>
      </c>
      <c r="F587" s="173" t="s">
        <v>5514</v>
      </c>
      <c r="G587" s="174" t="s">
        <v>219</v>
      </c>
      <c r="H587" s="175">
        <v>4</v>
      </c>
      <c r="I587" s="176"/>
      <c r="J587" s="177">
        <f>ROUND(I587*H587,2)</f>
        <v>0</v>
      </c>
      <c r="K587" s="173" t="s">
        <v>376</v>
      </c>
      <c r="L587" s="178"/>
      <c r="M587" s="179" t="s">
        <v>32</v>
      </c>
      <c r="N587" s="180" t="s">
        <v>50</v>
      </c>
      <c r="P587" s="142">
        <f>O587*H587</f>
        <v>0</v>
      </c>
      <c r="Q587" s="142">
        <v>0</v>
      </c>
      <c r="R587" s="142">
        <f>Q587*H587</f>
        <v>0</v>
      </c>
      <c r="S587" s="142">
        <v>0</v>
      </c>
      <c r="T587" s="143">
        <f>S587*H587</f>
        <v>0</v>
      </c>
      <c r="AR587" s="144" t="s">
        <v>241</v>
      </c>
      <c r="AT587" s="144" t="s">
        <v>398</v>
      </c>
      <c r="AU587" s="144" t="s">
        <v>88</v>
      </c>
      <c r="AY587" s="18" t="s">
        <v>178</v>
      </c>
      <c r="BE587" s="145">
        <f>IF(N587="základní",J587,0)</f>
        <v>0</v>
      </c>
      <c r="BF587" s="145">
        <f>IF(N587="snížená",J587,0)</f>
        <v>0</v>
      </c>
      <c r="BG587" s="145">
        <f>IF(N587="zákl. přenesená",J587,0)</f>
        <v>0</v>
      </c>
      <c r="BH587" s="145">
        <f>IF(N587="sníž. přenesená",J587,0)</f>
        <v>0</v>
      </c>
      <c r="BI587" s="145">
        <f>IF(N587="nulová",J587,0)</f>
        <v>0</v>
      </c>
      <c r="BJ587" s="18" t="s">
        <v>86</v>
      </c>
      <c r="BK587" s="145">
        <f>ROUND(I587*H587,2)</f>
        <v>0</v>
      </c>
      <c r="BL587" s="18" t="s">
        <v>185</v>
      </c>
      <c r="BM587" s="144" t="s">
        <v>5515</v>
      </c>
    </row>
    <row r="588" spans="2:65" s="1" customFormat="1" ht="37.799999999999997" customHeight="1">
      <c r="B588" s="34"/>
      <c r="C588" s="133" t="s">
        <v>700</v>
      </c>
      <c r="D588" s="133" t="s">
        <v>180</v>
      </c>
      <c r="E588" s="134" t="s">
        <v>5516</v>
      </c>
      <c r="F588" s="135" t="s">
        <v>5517</v>
      </c>
      <c r="G588" s="136" t="s">
        <v>219</v>
      </c>
      <c r="H588" s="137">
        <v>8</v>
      </c>
      <c r="I588" s="138"/>
      <c r="J588" s="139">
        <f>ROUND(I588*H588,2)</f>
        <v>0</v>
      </c>
      <c r="K588" s="135" t="s">
        <v>184</v>
      </c>
      <c r="L588" s="34"/>
      <c r="M588" s="140" t="s">
        <v>32</v>
      </c>
      <c r="N588" s="141" t="s">
        <v>50</v>
      </c>
      <c r="P588" s="142">
        <f>O588*H588</f>
        <v>0</v>
      </c>
      <c r="Q588" s="142">
        <v>7.6999999999999996E-4</v>
      </c>
      <c r="R588" s="142">
        <f>Q588*H588</f>
        <v>6.1599999999999997E-3</v>
      </c>
      <c r="S588" s="142">
        <v>0</v>
      </c>
      <c r="T588" s="143">
        <f>S588*H588</f>
        <v>0</v>
      </c>
      <c r="AR588" s="144" t="s">
        <v>185</v>
      </c>
      <c r="AT588" s="144" t="s">
        <v>180</v>
      </c>
      <c r="AU588" s="144" t="s">
        <v>88</v>
      </c>
      <c r="AY588" s="18" t="s">
        <v>178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8" t="s">
        <v>86</v>
      </c>
      <c r="BK588" s="145">
        <f>ROUND(I588*H588,2)</f>
        <v>0</v>
      </c>
      <c r="BL588" s="18" t="s">
        <v>185</v>
      </c>
      <c r="BM588" s="144" t="s">
        <v>5518</v>
      </c>
    </row>
    <row r="589" spans="2:65" s="1" customFormat="1" ht="10.199999999999999">
      <c r="B589" s="34"/>
      <c r="D589" s="146" t="s">
        <v>187</v>
      </c>
      <c r="F589" s="147" t="s">
        <v>5519</v>
      </c>
      <c r="I589" s="148"/>
      <c r="L589" s="34"/>
      <c r="M589" s="149"/>
      <c r="T589" s="55"/>
      <c r="AT589" s="18" t="s">
        <v>187</v>
      </c>
      <c r="AU589" s="18" t="s">
        <v>88</v>
      </c>
    </row>
    <row r="590" spans="2:65" s="12" customFormat="1" ht="10.199999999999999">
      <c r="B590" s="150"/>
      <c r="D590" s="151" t="s">
        <v>189</v>
      </c>
      <c r="E590" s="152" t="s">
        <v>32</v>
      </c>
      <c r="F590" s="153" t="s">
        <v>190</v>
      </c>
      <c r="H590" s="152" t="s">
        <v>32</v>
      </c>
      <c r="I590" s="154"/>
      <c r="L590" s="150"/>
      <c r="M590" s="155"/>
      <c r="T590" s="156"/>
      <c r="AT590" s="152" t="s">
        <v>189</v>
      </c>
      <c r="AU590" s="152" t="s">
        <v>88</v>
      </c>
      <c r="AV590" s="12" t="s">
        <v>86</v>
      </c>
      <c r="AW590" s="12" t="s">
        <v>41</v>
      </c>
      <c r="AX590" s="12" t="s">
        <v>79</v>
      </c>
      <c r="AY590" s="152" t="s">
        <v>178</v>
      </c>
    </row>
    <row r="591" spans="2:65" s="12" customFormat="1" ht="20.399999999999999">
      <c r="B591" s="150"/>
      <c r="D591" s="151" t="s">
        <v>189</v>
      </c>
      <c r="E591" s="152" t="s">
        <v>32</v>
      </c>
      <c r="F591" s="153" t="s">
        <v>5473</v>
      </c>
      <c r="H591" s="152" t="s">
        <v>32</v>
      </c>
      <c r="I591" s="154"/>
      <c r="L591" s="150"/>
      <c r="M591" s="155"/>
      <c r="T591" s="156"/>
      <c r="AT591" s="152" t="s">
        <v>189</v>
      </c>
      <c r="AU591" s="152" t="s">
        <v>88</v>
      </c>
      <c r="AV591" s="12" t="s">
        <v>86</v>
      </c>
      <c r="AW591" s="12" t="s">
        <v>41</v>
      </c>
      <c r="AX591" s="12" t="s">
        <v>79</v>
      </c>
      <c r="AY591" s="152" t="s">
        <v>178</v>
      </c>
    </row>
    <row r="592" spans="2:65" s="13" customFormat="1" ht="10.199999999999999">
      <c r="B592" s="157"/>
      <c r="D592" s="151" t="s">
        <v>189</v>
      </c>
      <c r="E592" s="158" t="s">
        <v>32</v>
      </c>
      <c r="F592" s="159" t="s">
        <v>5520</v>
      </c>
      <c r="H592" s="160">
        <v>8</v>
      </c>
      <c r="I592" s="161"/>
      <c r="L592" s="157"/>
      <c r="M592" s="162"/>
      <c r="T592" s="163"/>
      <c r="AT592" s="158" t="s">
        <v>189</v>
      </c>
      <c r="AU592" s="158" t="s">
        <v>88</v>
      </c>
      <c r="AV592" s="13" t="s">
        <v>88</v>
      </c>
      <c r="AW592" s="13" t="s">
        <v>41</v>
      </c>
      <c r="AX592" s="13" t="s">
        <v>79</v>
      </c>
      <c r="AY592" s="158" t="s">
        <v>178</v>
      </c>
    </row>
    <row r="593" spans="2:65" s="14" customFormat="1" ht="10.199999999999999">
      <c r="B593" s="164"/>
      <c r="D593" s="151" t="s">
        <v>189</v>
      </c>
      <c r="E593" s="165" t="s">
        <v>32</v>
      </c>
      <c r="F593" s="166" t="s">
        <v>192</v>
      </c>
      <c r="H593" s="167">
        <v>8</v>
      </c>
      <c r="I593" s="168"/>
      <c r="L593" s="164"/>
      <c r="M593" s="169"/>
      <c r="T593" s="170"/>
      <c r="AT593" s="165" t="s">
        <v>189</v>
      </c>
      <c r="AU593" s="165" t="s">
        <v>88</v>
      </c>
      <c r="AV593" s="14" t="s">
        <v>185</v>
      </c>
      <c r="AW593" s="14" t="s">
        <v>41</v>
      </c>
      <c r="AX593" s="14" t="s">
        <v>86</v>
      </c>
      <c r="AY593" s="165" t="s">
        <v>178</v>
      </c>
    </row>
    <row r="594" spans="2:65" s="1" customFormat="1" ht="24.15" customHeight="1">
      <c r="B594" s="34"/>
      <c r="C594" s="171" t="s">
        <v>704</v>
      </c>
      <c r="D594" s="171" t="s">
        <v>398</v>
      </c>
      <c r="E594" s="172" t="s">
        <v>5521</v>
      </c>
      <c r="F594" s="173" t="s">
        <v>5522</v>
      </c>
      <c r="G594" s="174" t="s">
        <v>219</v>
      </c>
      <c r="H594" s="175">
        <v>8</v>
      </c>
      <c r="I594" s="176"/>
      <c r="J594" s="177">
        <f>ROUND(I594*H594,2)</f>
        <v>0</v>
      </c>
      <c r="K594" s="173" t="s">
        <v>184</v>
      </c>
      <c r="L594" s="178"/>
      <c r="M594" s="179" t="s">
        <v>32</v>
      </c>
      <c r="N594" s="180" t="s">
        <v>50</v>
      </c>
      <c r="P594" s="142">
        <f>O594*H594</f>
        <v>0</v>
      </c>
      <c r="Q594" s="142">
        <v>6.0000000000000001E-3</v>
      </c>
      <c r="R594" s="142">
        <f>Q594*H594</f>
        <v>4.8000000000000001E-2</v>
      </c>
      <c r="S594" s="142">
        <v>0</v>
      </c>
      <c r="T594" s="143">
        <f>S594*H594</f>
        <v>0</v>
      </c>
      <c r="AR594" s="144" t="s">
        <v>241</v>
      </c>
      <c r="AT594" s="144" t="s">
        <v>398</v>
      </c>
      <c r="AU594" s="144" t="s">
        <v>88</v>
      </c>
      <c r="AY594" s="18" t="s">
        <v>178</v>
      </c>
      <c r="BE594" s="145">
        <f>IF(N594="základní",J594,0)</f>
        <v>0</v>
      </c>
      <c r="BF594" s="145">
        <f>IF(N594="snížená",J594,0)</f>
        <v>0</v>
      </c>
      <c r="BG594" s="145">
        <f>IF(N594="zákl. přenesená",J594,0)</f>
        <v>0</v>
      </c>
      <c r="BH594" s="145">
        <f>IF(N594="sníž. přenesená",J594,0)</f>
        <v>0</v>
      </c>
      <c r="BI594" s="145">
        <f>IF(N594="nulová",J594,0)</f>
        <v>0</v>
      </c>
      <c r="BJ594" s="18" t="s">
        <v>86</v>
      </c>
      <c r="BK594" s="145">
        <f>ROUND(I594*H594,2)</f>
        <v>0</v>
      </c>
      <c r="BL594" s="18" t="s">
        <v>185</v>
      </c>
      <c r="BM594" s="144" t="s">
        <v>5523</v>
      </c>
    </row>
    <row r="595" spans="2:65" s="1" customFormat="1" ht="37.799999999999997" customHeight="1">
      <c r="B595" s="34"/>
      <c r="C595" s="133" t="s">
        <v>709</v>
      </c>
      <c r="D595" s="133" t="s">
        <v>180</v>
      </c>
      <c r="E595" s="134" t="s">
        <v>5524</v>
      </c>
      <c r="F595" s="135" t="s">
        <v>5525</v>
      </c>
      <c r="G595" s="136" t="s">
        <v>219</v>
      </c>
      <c r="H595" s="137">
        <v>5</v>
      </c>
      <c r="I595" s="138"/>
      <c r="J595" s="139">
        <f>ROUND(I595*H595,2)</f>
        <v>0</v>
      </c>
      <c r="K595" s="135" t="s">
        <v>184</v>
      </c>
      <c r="L595" s="34"/>
      <c r="M595" s="140" t="s">
        <v>32</v>
      </c>
      <c r="N595" s="141" t="s">
        <v>50</v>
      </c>
      <c r="P595" s="142">
        <f>O595*H595</f>
        <v>0</v>
      </c>
      <c r="Q595" s="142">
        <v>3.0000000000000001E-5</v>
      </c>
      <c r="R595" s="142">
        <f>Q595*H595</f>
        <v>1.5000000000000001E-4</v>
      </c>
      <c r="S595" s="142">
        <v>0</v>
      </c>
      <c r="T595" s="143">
        <f>S595*H595</f>
        <v>0</v>
      </c>
      <c r="AR595" s="144" t="s">
        <v>185</v>
      </c>
      <c r="AT595" s="144" t="s">
        <v>180</v>
      </c>
      <c r="AU595" s="144" t="s">
        <v>88</v>
      </c>
      <c r="AY595" s="18" t="s">
        <v>178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8" t="s">
        <v>86</v>
      </c>
      <c r="BK595" s="145">
        <f>ROUND(I595*H595,2)</f>
        <v>0</v>
      </c>
      <c r="BL595" s="18" t="s">
        <v>185</v>
      </c>
      <c r="BM595" s="144" t="s">
        <v>5526</v>
      </c>
    </row>
    <row r="596" spans="2:65" s="1" customFormat="1" ht="10.199999999999999">
      <c r="B596" s="34"/>
      <c r="D596" s="146" t="s">
        <v>187</v>
      </c>
      <c r="F596" s="147" t="s">
        <v>5527</v>
      </c>
      <c r="I596" s="148"/>
      <c r="L596" s="34"/>
      <c r="M596" s="149"/>
      <c r="T596" s="55"/>
      <c r="AT596" s="18" t="s">
        <v>187</v>
      </c>
      <c r="AU596" s="18" t="s">
        <v>88</v>
      </c>
    </row>
    <row r="597" spans="2:65" s="12" customFormat="1" ht="10.199999999999999">
      <c r="B597" s="150"/>
      <c r="D597" s="151" t="s">
        <v>189</v>
      </c>
      <c r="E597" s="152" t="s">
        <v>32</v>
      </c>
      <c r="F597" s="153" t="s">
        <v>5319</v>
      </c>
      <c r="H597" s="152" t="s">
        <v>32</v>
      </c>
      <c r="I597" s="154"/>
      <c r="L597" s="150"/>
      <c r="M597" s="155"/>
      <c r="T597" s="156"/>
      <c r="AT597" s="152" t="s">
        <v>189</v>
      </c>
      <c r="AU597" s="152" t="s">
        <v>88</v>
      </c>
      <c r="AV597" s="12" t="s">
        <v>86</v>
      </c>
      <c r="AW597" s="12" t="s">
        <v>41</v>
      </c>
      <c r="AX597" s="12" t="s">
        <v>79</v>
      </c>
      <c r="AY597" s="152" t="s">
        <v>178</v>
      </c>
    </row>
    <row r="598" spans="2:65" s="13" customFormat="1" ht="10.199999999999999">
      <c r="B598" s="157"/>
      <c r="D598" s="151" t="s">
        <v>189</v>
      </c>
      <c r="E598" s="158" t="s">
        <v>32</v>
      </c>
      <c r="F598" s="159" t="s">
        <v>5528</v>
      </c>
      <c r="H598" s="160">
        <v>5</v>
      </c>
      <c r="I598" s="161"/>
      <c r="L598" s="157"/>
      <c r="M598" s="162"/>
      <c r="T598" s="163"/>
      <c r="AT598" s="158" t="s">
        <v>189</v>
      </c>
      <c r="AU598" s="158" t="s">
        <v>88</v>
      </c>
      <c r="AV598" s="13" t="s">
        <v>88</v>
      </c>
      <c r="AW598" s="13" t="s">
        <v>41</v>
      </c>
      <c r="AX598" s="13" t="s">
        <v>79</v>
      </c>
      <c r="AY598" s="158" t="s">
        <v>178</v>
      </c>
    </row>
    <row r="599" spans="2:65" s="14" customFormat="1" ht="10.199999999999999">
      <c r="B599" s="164"/>
      <c r="D599" s="151" t="s">
        <v>189</v>
      </c>
      <c r="E599" s="165" t="s">
        <v>32</v>
      </c>
      <c r="F599" s="166" t="s">
        <v>192</v>
      </c>
      <c r="H599" s="167">
        <v>5</v>
      </c>
      <c r="I599" s="168"/>
      <c r="L599" s="164"/>
      <c r="M599" s="169"/>
      <c r="T599" s="170"/>
      <c r="AT599" s="165" t="s">
        <v>189</v>
      </c>
      <c r="AU599" s="165" t="s">
        <v>88</v>
      </c>
      <c r="AV599" s="14" t="s">
        <v>185</v>
      </c>
      <c r="AW599" s="14" t="s">
        <v>41</v>
      </c>
      <c r="AX599" s="14" t="s">
        <v>86</v>
      </c>
      <c r="AY599" s="165" t="s">
        <v>178</v>
      </c>
    </row>
    <row r="600" spans="2:65" s="1" customFormat="1" ht="24.15" customHeight="1">
      <c r="B600" s="34"/>
      <c r="C600" s="133" t="s">
        <v>713</v>
      </c>
      <c r="D600" s="133" t="s">
        <v>180</v>
      </c>
      <c r="E600" s="134" t="s">
        <v>5529</v>
      </c>
      <c r="F600" s="135" t="s">
        <v>5530</v>
      </c>
      <c r="G600" s="136" t="s">
        <v>219</v>
      </c>
      <c r="H600" s="137">
        <v>2</v>
      </c>
      <c r="I600" s="138"/>
      <c r="J600" s="139">
        <f>ROUND(I600*H600,2)</f>
        <v>0</v>
      </c>
      <c r="K600" s="135" t="s">
        <v>184</v>
      </c>
      <c r="L600" s="34"/>
      <c r="M600" s="140" t="s">
        <v>32</v>
      </c>
      <c r="N600" s="141" t="s">
        <v>50</v>
      </c>
      <c r="P600" s="142">
        <f>O600*H600</f>
        <v>0</v>
      </c>
      <c r="Q600" s="142">
        <v>2.0000000000000001E-4</v>
      </c>
      <c r="R600" s="142">
        <f>Q600*H600</f>
        <v>4.0000000000000002E-4</v>
      </c>
      <c r="S600" s="142">
        <v>0</v>
      </c>
      <c r="T600" s="143">
        <f>S600*H600</f>
        <v>0</v>
      </c>
      <c r="AR600" s="144" t="s">
        <v>185</v>
      </c>
      <c r="AT600" s="144" t="s">
        <v>180</v>
      </c>
      <c r="AU600" s="144" t="s">
        <v>88</v>
      </c>
      <c r="AY600" s="18" t="s">
        <v>178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86</v>
      </c>
      <c r="BK600" s="145">
        <f>ROUND(I600*H600,2)</f>
        <v>0</v>
      </c>
      <c r="BL600" s="18" t="s">
        <v>185</v>
      </c>
      <c r="BM600" s="144" t="s">
        <v>5531</v>
      </c>
    </row>
    <row r="601" spans="2:65" s="1" customFormat="1" ht="10.199999999999999">
      <c r="B601" s="34"/>
      <c r="D601" s="146" t="s">
        <v>187</v>
      </c>
      <c r="F601" s="147" t="s">
        <v>5532</v>
      </c>
      <c r="I601" s="148"/>
      <c r="L601" s="34"/>
      <c r="M601" s="149"/>
      <c r="T601" s="55"/>
      <c r="AT601" s="18" t="s">
        <v>187</v>
      </c>
      <c r="AU601" s="18" t="s">
        <v>88</v>
      </c>
    </row>
    <row r="602" spans="2:65" s="12" customFormat="1" ht="10.199999999999999">
      <c r="B602" s="150"/>
      <c r="D602" s="151" t="s">
        <v>189</v>
      </c>
      <c r="E602" s="152" t="s">
        <v>32</v>
      </c>
      <c r="F602" s="153" t="s">
        <v>5319</v>
      </c>
      <c r="H602" s="152" t="s">
        <v>32</v>
      </c>
      <c r="I602" s="154"/>
      <c r="L602" s="150"/>
      <c r="M602" s="155"/>
      <c r="T602" s="156"/>
      <c r="AT602" s="152" t="s">
        <v>189</v>
      </c>
      <c r="AU602" s="152" t="s">
        <v>88</v>
      </c>
      <c r="AV602" s="12" t="s">
        <v>86</v>
      </c>
      <c r="AW602" s="12" t="s">
        <v>41</v>
      </c>
      <c r="AX602" s="12" t="s">
        <v>79</v>
      </c>
      <c r="AY602" s="152" t="s">
        <v>178</v>
      </c>
    </row>
    <row r="603" spans="2:65" s="13" customFormat="1" ht="10.199999999999999">
      <c r="B603" s="157"/>
      <c r="D603" s="151" t="s">
        <v>189</v>
      </c>
      <c r="E603" s="158" t="s">
        <v>32</v>
      </c>
      <c r="F603" s="159" t="s">
        <v>5533</v>
      </c>
      <c r="H603" s="160">
        <v>2</v>
      </c>
      <c r="I603" s="161"/>
      <c r="L603" s="157"/>
      <c r="M603" s="162"/>
      <c r="T603" s="163"/>
      <c r="AT603" s="158" t="s">
        <v>189</v>
      </c>
      <c r="AU603" s="158" t="s">
        <v>88</v>
      </c>
      <c r="AV603" s="13" t="s">
        <v>88</v>
      </c>
      <c r="AW603" s="13" t="s">
        <v>41</v>
      </c>
      <c r="AX603" s="13" t="s">
        <v>79</v>
      </c>
      <c r="AY603" s="158" t="s">
        <v>178</v>
      </c>
    </row>
    <row r="604" spans="2:65" s="14" customFormat="1" ht="10.199999999999999">
      <c r="B604" s="164"/>
      <c r="D604" s="151" t="s">
        <v>189</v>
      </c>
      <c r="E604" s="165" t="s">
        <v>32</v>
      </c>
      <c r="F604" s="166" t="s">
        <v>192</v>
      </c>
      <c r="H604" s="167">
        <v>2</v>
      </c>
      <c r="I604" s="168"/>
      <c r="L604" s="164"/>
      <c r="M604" s="169"/>
      <c r="T604" s="170"/>
      <c r="AT604" s="165" t="s">
        <v>189</v>
      </c>
      <c r="AU604" s="165" t="s">
        <v>88</v>
      </c>
      <c r="AV604" s="14" t="s">
        <v>185</v>
      </c>
      <c r="AW604" s="14" t="s">
        <v>41</v>
      </c>
      <c r="AX604" s="14" t="s">
        <v>86</v>
      </c>
      <c r="AY604" s="165" t="s">
        <v>178</v>
      </c>
    </row>
    <row r="605" spans="2:65" s="1" customFormat="1" ht="24.15" customHeight="1">
      <c r="B605" s="34"/>
      <c r="C605" s="133" t="s">
        <v>723</v>
      </c>
      <c r="D605" s="133" t="s">
        <v>180</v>
      </c>
      <c r="E605" s="134" t="s">
        <v>5534</v>
      </c>
      <c r="F605" s="135" t="s">
        <v>5535</v>
      </c>
      <c r="G605" s="136" t="s">
        <v>202</v>
      </c>
      <c r="H605" s="137">
        <v>2</v>
      </c>
      <c r="I605" s="138"/>
      <c r="J605" s="139">
        <f>ROUND(I605*H605,2)</f>
        <v>0</v>
      </c>
      <c r="K605" s="135" t="s">
        <v>184</v>
      </c>
      <c r="L605" s="34"/>
      <c r="M605" s="140" t="s">
        <v>32</v>
      </c>
      <c r="N605" s="141" t="s">
        <v>50</v>
      </c>
      <c r="P605" s="142">
        <f>O605*H605</f>
        <v>0</v>
      </c>
      <c r="Q605" s="142">
        <v>4.6999999999999999E-4</v>
      </c>
      <c r="R605" s="142">
        <f>Q605*H605</f>
        <v>9.3999999999999997E-4</v>
      </c>
      <c r="S605" s="142">
        <v>0</v>
      </c>
      <c r="T605" s="143">
        <f>S605*H605</f>
        <v>0</v>
      </c>
      <c r="AR605" s="144" t="s">
        <v>185</v>
      </c>
      <c r="AT605" s="144" t="s">
        <v>180</v>
      </c>
      <c r="AU605" s="144" t="s">
        <v>88</v>
      </c>
      <c r="AY605" s="18" t="s">
        <v>178</v>
      </c>
      <c r="BE605" s="145">
        <f>IF(N605="základní",J605,0)</f>
        <v>0</v>
      </c>
      <c r="BF605" s="145">
        <f>IF(N605="snížená",J605,0)</f>
        <v>0</v>
      </c>
      <c r="BG605" s="145">
        <f>IF(N605="zákl. přenesená",J605,0)</f>
        <v>0</v>
      </c>
      <c r="BH605" s="145">
        <f>IF(N605="sníž. přenesená",J605,0)</f>
        <v>0</v>
      </c>
      <c r="BI605" s="145">
        <f>IF(N605="nulová",J605,0)</f>
        <v>0</v>
      </c>
      <c r="BJ605" s="18" t="s">
        <v>86</v>
      </c>
      <c r="BK605" s="145">
        <f>ROUND(I605*H605,2)</f>
        <v>0</v>
      </c>
      <c r="BL605" s="18" t="s">
        <v>185</v>
      </c>
      <c r="BM605" s="144" t="s">
        <v>5536</v>
      </c>
    </row>
    <row r="606" spans="2:65" s="1" customFormat="1" ht="10.199999999999999">
      <c r="B606" s="34"/>
      <c r="D606" s="146" t="s">
        <v>187</v>
      </c>
      <c r="F606" s="147" t="s">
        <v>5537</v>
      </c>
      <c r="I606" s="148"/>
      <c r="L606" s="34"/>
      <c r="M606" s="149"/>
      <c r="T606" s="55"/>
      <c r="AT606" s="18" t="s">
        <v>187</v>
      </c>
      <c r="AU606" s="18" t="s">
        <v>88</v>
      </c>
    </row>
    <row r="607" spans="2:65" s="12" customFormat="1" ht="10.199999999999999">
      <c r="B607" s="150"/>
      <c r="D607" s="151" t="s">
        <v>189</v>
      </c>
      <c r="E607" s="152" t="s">
        <v>32</v>
      </c>
      <c r="F607" s="153" t="s">
        <v>5319</v>
      </c>
      <c r="H607" s="152" t="s">
        <v>32</v>
      </c>
      <c r="I607" s="154"/>
      <c r="L607" s="150"/>
      <c r="M607" s="155"/>
      <c r="T607" s="156"/>
      <c r="AT607" s="152" t="s">
        <v>189</v>
      </c>
      <c r="AU607" s="152" t="s">
        <v>88</v>
      </c>
      <c r="AV607" s="12" t="s">
        <v>86</v>
      </c>
      <c r="AW607" s="12" t="s">
        <v>41</v>
      </c>
      <c r="AX607" s="12" t="s">
        <v>79</v>
      </c>
      <c r="AY607" s="152" t="s">
        <v>178</v>
      </c>
    </row>
    <row r="608" spans="2:65" s="13" customFormat="1" ht="10.199999999999999">
      <c r="B608" s="157"/>
      <c r="D608" s="151" t="s">
        <v>189</v>
      </c>
      <c r="E608" s="158" t="s">
        <v>32</v>
      </c>
      <c r="F608" s="159" t="s">
        <v>5533</v>
      </c>
      <c r="H608" s="160">
        <v>2</v>
      </c>
      <c r="I608" s="161"/>
      <c r="L608" s="157"/>
      <c r="M608" s="162"/>
      <c r="T608" s="163"/>
      <c r="AT608" s="158" t="s">
        <v>189</v>
      </c>
      <c r="AU608" s="158" t="s">
        <v>88</v>
      </c>
      <c r="AV608" s="13" t="s">
        <v>88</v>
      </c>
      <c r="AW608" s="13" t="s">
        <v>41</v>
      </c>
      <c r="AX608" s="13" t="s">
        <v>79</v>
      </c>
      <c r="AY608" s="158" t="s">
        <v>178</v>
      </c>
    </row>
    <row r="609" spans="2:65" s="14" customFormat="1" ht="10.199999999999999">
      <c r="B609" s="164"/>
      <c r="D609" s="151" t="s">
        <v>189</v>
      </c>
      <c r="E609" s="165" t="s">
        <v>32</v>
      </c>
      <c r="F609" s="166" t="s">
        <v>192</v>
      </c>
      <c r="H609" s="167">
        <v>2</v>
      </c>
      <c r="I609" s="168"/>
      <c r="L609" s="164"/>
      <c r="M609" s="169"/>
      <c r="T609" s="170"/>
      <c r="AT609" s="165" t="s">
        <v>189</v>
      </c>
      <c r="AU609" s="165" t="s">
        <v>88</v>
      </c>
      <c r="AV609" s="14" t="s">
        <v>185</v>
      </c>
      <c r="AW609" s="14" t="s">
        <v>41</v>
      </c>
      <c r="AX609" s="14" t="s">
        <v>86</v>
      </c>
      <c r="AY609" s="165" t="s">
        <v>178</v>
      </c>
    </row>
    <row r="610" spans="2:65" s="1" customFormat="1" ht="24.15" customHeight="1">
      <c r="B610" s="34"/>
      <c r="C610" s="171" t="s">
        <v>727</v>
      </c>
      <c r="D610" s="171" t="s">
        <v>398</v>
      </c>
      <c r="E610" s="172" t="s">
        <v>5538</v>
      </c>
      <c r="F610" s="173" t="s">
        <v>5539</v>
      </c>
      <c r="G610" s="174" t="s">
        <v>202</v>
      </c>
      <c r="H610" s="175">
        <v>2</v>
      </c>
      <c r="I610" s="176"/>
      <c r="J610" s="177">
        <f>ROUND(I610*H610,2)</f>
        <v>0</v>
      </c>
      <c r="K610" s="173" t="s">
        <v>184</v>
      </c>
      <c r="L610" s="178"/>
      <c r="M610" s="179" t="s">
        <v>32</v>
      </c>
      <c r="N610" s="180" t="s">
        <v>50</v>
      </c>
      <c r="P610" s="142">
        <f>O610*H610</f>
        <v>0</v>
      </c>
      <c r="Q610" s="142">
        <v>1.0800000000000001E-2</v>
      </c>
      <c r="R610" s="142">
        <f>Q610*H610</f>
        <v>2.1600000000000001E-2</v>
      </c>
      <c r="S610" s="142">
        <v>0</v>
      </c>
      <c r="T610" s="143">
        <f>S610*H610</f>
        <v>0</v>
      </c>
      <c r="AR610" s="144" t="s">
        <v>241</v>
      </c>
      <c r="AT610" s="144" t="s">
        <v>398</v>
      </c>
      <c r="AU610" s="144" t="s">
        <v>88</v>
      </c>
      <c r="AY610" s="18" t="s">
        <v>178</v>
      </c>
      <c r="BE610" s="145">
        <f>IF(N610="základní",J610,0)</f>
        <v>0</v>
      </c>
      <c r="BF610" s="145">
        <f>IF(N610="snížená",J610,0)</f>
        <v>0</v>
      </c>
      <c r="BG610" s="145">
        <f>IF(N610="zákl. přenesená",J610,0)</f>
        <v>0</v>
      </c>
      <c r="BH610" s="145">
        <f>IF(N610="sníž. přenesená",J610,0)</f>
        <v>0</v>
      </c>
      <c r="BI610" s="145">
        <f>IF(N610="nulová",J610,0)</f>
        <v>0</v>
      </c>
      <c r="BJ610" s="18" t="s">
        <v>86</v>
      </c>
      <c r="BK610" s="145">
        <f>ROUND(I610*H610,2)</f>
        <v>0</v>
      </c>
      <c r="BL610" s="18" t="s">
        <v>185</v>
      </c>
      <c r="BM610" s="144" t="s">
        <v>5540</v>
      </c>
    </row>
    <row r="611" spans="2:65" s="1" customFormat="1" ht="44.25" customHeight="1">
      <c r="B611" s="34"/>
      <c r="C611" s="133" t="s">
        <v>733</v>
      </c>
      <c r="D611" s="133" t="s">
        <v>180</v>
      </c>
      <c r="E611" s="134" t="s">
        <v>631</v>
      </c>
      <c r="F611" s="135" t="s">
        <v>5541</v>
      </c>
      <c r="G611" s="136" t="s">
        <v>202</v>
      </c>
      <c r="H611" s="137">
        <v>144.5</v>
      </c>
      <c r="I611" s="138"/>
      <c r="J611" s="139">
        <f>ROUND(I611*H611,2)</f>
        <v>0</v>
      </c>
      <c r="K611" s="135" t="s">
        <v>376</v>
      </c>
      <c r="L611" s="34"/>
      <c r="M611" s="140" t="s">
        <v>32</v>
      </c>
      <c r="N611" s="141" t="s">
        <v>50</v>
      </c>
      <c r="P611" s="142">
        <f>O611*H611</f>
        <v>0</v>
      </c>
      <c r="Q611" s="142">
        <v>0</v>
      </c>
      <c r="R611" s="142">
        <f>Q611*H611</f>
        <v>0</v>
      </c>
      <c r="S611" s="142">
        <v>0</v>
      </c>
      <c r="T611" s="143">
        <f>S611*H611</f>
        <v>0</v>
      </c>
      <c r="AR611" s="144" t="s">
        <v>185</v>
      </c>
      <c r="AT611" s="144" t="s">
        <v>180</v>
      </c>
      <c r="AU611" s="144" t="s">
        <v>88</v>
      </c>
      <c r="AY611" s="18" t="s">
        <v>178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8" t="s">
        <v>86</v>
      </c>
      <c r="BK611" s="145">
        <f>ROUND(I611*H611,2)</f>
        <v>0</v>
      </c>
      <c r="BL611" s="18" t="s">
        <v>185</v>
      </c>
      <c r="BM611" s="144" t="s">
        <v>5542</v>
      </c>
    </row>
    <row r="612" spans="2:65" s="12" customFormat="1" ht="10.199999999999999">
      <c r="B612" s="150"/>
      <c r="D612" s="151" t="s">
        <v>189</v>
      </c>
      <c r="E612" s="152" t="s">
        <v>32</v>
      </c>
      <c r="F612" s="153" t="s">
        <v>190</v>
      </c>
      <c r="H612" s="152" t="s">
        <v>32</v>
      </c>
      <c r="I612" s="154"/>
      <c r="L612" s="150"/>
      <c r="M612" s="155"/>
      <c r="T612" s="156"/>
      <c r="AT612" s="152" t="s">
        <v>189</v>
      </c>
      <c r="AU612" s="152" t="s">
        <v>88</v>
      </c>
      <c r="AV612" s="12" t="s">
        <v>86</v>
      </c>
      <c r="AW612" s="12" t="s">
        <v>41</v>
      </c>
      <c r="AX612" s="12" t="s">
        <v>79</v>
      </c>
      <c r="AY612" s="152" t="s">
        <v>178</v>
      </c>
    </row>
    <row r="613" spans="2:65" s="12" customFormat="1" ht="10.199999999999999">
      <c r="B613" s="150"/>
      <c r="D613" s="151" t="s">
        <v>189</v>
      </c>
      <c r="E613" s="152" t="s">
        <v>32</v>
      </c>
      <c r="F613" s="153" t="s">
        <v>4774</v>
      </c>
      <c r="H613" s="152" t="s">
        <v>32</v>
      </c>
      <c r="I613" s="154"/>
      <c r="L613" s="150"/>
      <c r="M613" s="155"/>
      <c r="T613" s="156"/>
      <c r="AT613" s="152" t="s">
        <v>189</v>
      </c>
      <c r="AU613" s="152" t="s">
        <v>88</v>
      </c>
      <c r="AV613" s="12" t="s">
        <v>86</v>
      </c>
      <c r="AW613" s="12" t="s">
        <v>41</v>
      </c>
      <c r="AX613" s="12" t="s">
        <v>79</v>
      </c>
      <c r="AY613" s="152" t="s">
        <v>178</v>
      </c>
    </row>
    <row r="614" spans="2:65" s="12" customFormat="1" ht="10.199999999999999">
      <c r="B614" s="150"/>
      <c r="D614" s="151" t="s">
        <v>189</v>
      </c>
      <c r="E614" s="152" t="s">
        <v>32</v>
      </c>
      <c r="F614" s="153" t="s">
        <v>2813</v>
      </c>
      <c r="H614" s="152" t="s">
        <v>32</v>
      </c>
      <c r="I614" s="154"/>
      <c r="L614" s="150"/>
      <c r="M614" s="155"/>
      <c r="T614" s="156"/>
      <c r="AT614" s="152" t="s">
        <v>189</v>
      </c>
      <c r="AU614" s="152" t="s">
        <v>88</v>
      </c>
      <c r="AV614" s="12" t="s">
        <v>86</v>
      </c>
      <c r="AW614" s="12" t="s">
        <v>41</v>
      </c>
      <c r="AX614" s="12" t="s">
        <v>79</v>
      </c>
      <c r="AY614" s="152" t="s">
        <v>178</v>
      </c>
    </row>
    <row r="615" spans="2:65" s="13" customFormat="1" ht="10.199999999999999">
      <c r="B615" s="157"/>
      <c r="D615" s="151" t="s">
        <v>189</v>
      </c>
      <c r="E615" s="158" t="s">
        <v>32</v>
      </c>
      <c r="F615" s="159" t="s">
        <v>5543</v>
      </c>
      <c r="H615" s="160">
        <v>144.5</v>
      </c>
      <c r="I615" s="161"/>
      <c r="L615" s="157"/>
      <c r="M615" s="162"/>
      <c r="T615" s="163"/>
      <c r="AT615" s="158" t="s">
        <v>189</v>
      </c>
      <c r="AU615" s="158" t="s">
        <v>88</v>
      </c>
      <c r="AV615" s="13" t="s">
        <v>88</v>
      </c>
      <c r="AW615" s="13" t="s">
        <v>41</v>
      </c>
      <c r="AX615" s="13" t="s">
        <v>79</v>
      </c>
      <c r="AY615" s="158" t="s">
        <v>178</v>
      </c>
    </row>
    <row r="616" spans="2:65" s="14" customFormat="1" ht="10.199999999999999">
      <c r="B616" s="164"/>
      <c r="D616" s="151" t="s">
        <v>189</v>
      </c>
      <c r="E616" s="165" t="s">
        <v>32</v>
      </c>
      <c r="F616" s="166" t="s">
        <v>192</v>
      </c>
      <c r="H616" s="167">
        <v>144.5</v>
      </c>
      <c r="I616" s="168"/>
      <c r="L616" s="164"/>
      <c r="M616" s="169"/>
      <c r="T616" s="170"/>
      <c r="AT616" s="165" t="s">
        <v>189</v>
      </c>
      <c r="AU616" s="165" t="s">
        <v>88</v>
      </c>
      <c r="AV616" s="14" t="s">
        <v>185</v>
      </c>
      <c r="AW616" s="14" t="s">
        <v>41</v>
      </c>
      <c r="AX616" s="14" t="s">
        <v>86</v>
      </c>
      <c r="AY616" s="165" t="s">
        <v>178</v>
      </c>
    </row>
    <row r="617" spans="2:65" s="1" customFormat="1" ht="37.799999999999997" customHeight="1">
      <c r="B617" s="34"/>
      <c r="C617" s="171" t="s">
        <v>737</v>
      </c>
      <c r="D617" s="171" t="s">
        <v>398</v>
      </c>
      <c r="E617" s="172" t="s">
        <v>5544</v>
      </c>
      <c r="F617" s="173" t="s">
        <v>5545</v>
      </c>
      <c r="G617" s="174" t="s">
        <v>202</v>
      </c>
      <c r="H617" s="175">
        <v>146.66800000000001</v>
      </c>
      <c r="I617" s="176"/>
      <c r="J617" s="177">
        <f>ROUND(I617*H617,2)</f>
        <v>0</v>
      </c>
      <c r="K617" s="173" t="s">
        <v>184</v>
      </c>
      <c r="L617" s="178"/>
      <c r="M617" s="179" t="s">
        <v>32</v>
      </c>
      <c r="N617" s="180" t="s">
        <v>50</v>
      </c>
      <c r="P617" s="142">
        <f>O617*H617</f>
        <v>0</v>
      </c>
      <c r="Q617" s="142">
        <v>1.1000000000000001E-3</v>
      </c>
      <c r="R617" s="142">
        <f>Q617*H617</f>
        <v>0.16133480000000003</v>
      </c>
      <c r="S617" s="142">
        <v>0</v>
      </c>
      <c r="T617" s="143">
        <f>S617*H617</f>
        <v>0</v>
      </c>
      <c r="AR617" s="144" t="s">
        <v>241</v>
      </c>
      <c r="AT617" s="144" t="s">
        <v>398</v>
      </c>
      <c r="AU617" s="144" t="s">
        <v>88</v>
      </c>
      <c r="AY617" s="18" t="s">
        <v>178</v>
      </c>
      <c r="BE617" s="145">
        <f>IF(N617="základní",J617,0)</f>
        <v>0</v>
      </c>
      <c r="BF617" s="145">
        <f>IF(N617="snížená",J617,0)</f>
        <v>0</v>
      </c>
      <c r="BG617" s="145">
        <f>IF(N617="zákl. přenesená",J617,0)</f>
        <v>0</v>
      </c>
      <c r="BH617" s="145">
        <f>IF(N617="sníž. přenesená",J617,0)</f>
        <v>0</v>
      </c>
      <c r="BI617" s="145">
        <f>IF(N617="nulová",J617,0)</f>
        <v>0</v>
      </c>
      <c r="BJ617" s="18" t="s">
        <v>86</v>
      </c>
      <c r="BK617" s="145">
        <f>ROUND(I617*H617,2)</f>
        <v>0</v>
      </c>
      <c r="BL617" s="18" t="s">
        <v>185</v>
      </c>
      <c r="BM617" s="144" t="s">
        <v>5546</v>
      </c>
    </row>
    <row r="618" spans="2:65" s="13" customFormat="1" ht="10.199999999999999">
      <c r="B618" s="157"/>
      <c r="D618" s="151" t="s">
        <v>189</v>
      </c>
      <c r="F618" s="159" t="s">
        <v>5547</v>
      </c>
      <c r="H618" s="160">
        <v>146.66800000000001</v>
      </c>
      <c r="I618" s="161"/>
      <c r="L618" s="157"/>
      <c r="M618" s="162"/>
      <c r="T618" s="163"/>
      <c r="AT618" s="158" t="s">
        <v>189</v>
      </c>
      <c r="AU618" s="158" t="s">
        <v>88</v>
      </c>
      <c r="AV618" s="13" t="s">
        <v>88</v>
      </c>
      <c r="AW618" s="13" t="s">
        <v>4</v>
      </c>
      <c r="AX618" s="13" t="s">
        <v>86</v>
      </c>
      <c r="AY618" s="158" t="s">
        <v>178</v>
      </c>
    </row>
    <row r="619" spans="2:65" s="1" customFormat="1" ht="37.799999999999997" customHeight="1">
      <c r="B619" s="34"/>
      <c r="C619" s="133" t="s">
        <v>741</v>
      </c>
      <c r="D619" s="133" t="s">
        <v>180</v>
      </c>
      <c r="E619" s="134" t="s">
        <v>5548</v>
      </c>
      <c r="F619" s="135" t="s">
        <v>5549</v>
      </c>
      <c r="G619" s="136" t="s">
        <v>219</v>
      </c>
      <c r="H619" s="137">
        <v>15</v>
      </c>
      <c r="I619" s="138"/>
      <c r="J619" s="139">
        <f>ROUND(I619*H619,2)</f>
        <v>0</v>
      </c>
      <c r="K619" s="135" t="s">
        <v>184</v>
      </c>
      <c r="L619" s="34"/>
      <c r="M619" s="140" t="s">
        <v>32</v>
      </c>
      <c r="N619" s="141" t="s">
        <v>50</v>
      </c>
      <c r="P619" s="142">
        <f>O619*H619</f>
        <v>0</v>
      </c>
      <c r="Q619" s="142">
        <v>0</v>
      </c>
      <c r="R619" s="142">
        <f>Q619*H619</f>
        <v>0</v>
      </c>
      <c r="S619" s="142">
        <v>0</v>
      </c>
      <c r="T619" s="143">
        <f>S619*H619</f>
        <v>0</v>
      </c>
      <c r="AR619" s="144" t="s">
        <v>185</v>
      </c>
      <c r="AT619" s="144" t="s">
        <v>180</v>
      </c>
      <c r="AU619" s="144" t="s">
        <v>88</v>
      </c>
      <c r="AY619" s="18" t="s">
        <v>178</v>
      </c>
      <c r="BE619" s="145">
        <f>IF(N619="základní",J619,0)</f>
        <v>0</v>
      </c>
      <c r="BF619" s="145">
        <f>IF(N619="snížená",J619,0)</f>
        <v>0</v>
      </c>
      <c r="BG619" s="145">
        <f>IF(N619="zákl. přenesená",J619,0)</f>
        <v>0</v>
      </c>
      <c r="BH619" s="145">
        <f>IF(N619="sníž. přenesená",J619,0)</f>
        <v>0</v>
      </c>
      <c r="BI619" s="145">
        <f>IF(N619="nulová",J619,0)</f>
        <v>0</v>
      </c>
      <c r="BJ619" s="18" t="s">
        <v>86</v>
      </c>
      <c r="BK619" s="145">
        <f>ROUND(I619*H619,2)</f>
        <v>0</v>
      </c>
      <c r="BL619" s="18" t="s">
        <v>185</v>
      </c>
      <c r="BM619" s="144" t="s">
        <v>5550</v>
      </c>
    </row>
    <row r="620" spans="2:65" s="1" customFormat="1" ht="10.199999999999999">
      <c r="B620" s="34"/>
      <c r="D620" s="146" t="s">
        <v>187</v>
      </c>
      <c r="F620" s="147" t="s">
        <v>5551</v>
      </c>
      <c r="I620" s="148"/>
      <c r="L620" s="34"/>
      <c r="M620" s="149"/>
      <c r="T620" s="55"/>
      <c r="AT620" s="18" t="s">
        <v>187</v>
      </c>
      <c r="AU620" s="18" t="s">
        <v>88</v>
      </c>
    </row>
    <row r="621" spans="2:65" s="12" customFormat="1" ht="10.199999999999999">
      <c r="B621" s="150"/>
      <c r="D621" s="151" t="s">
        <v>189</v>
      </c>
      <c r="E621" s="152" t="s">
        <v>32</v>
      </c>
      <c r="F621" s="153" t="s">
        <v>190</v>
      </c>
      <c r="H621" s="152" t="s">
        <v>32</v>
      </c>
      <c r="I621" s="154"/>
      <c r="L621" s="150"/>
      <c r="M621" s="155"/>
      <c r="T621" s="156"/>
      <c r="AT621" s="152" t="s">
        <v>189</v>
      </c>
      <c r="AU621" s="152" t="s">
        <v>88</v>
      </c>
      <c r="AV621" s="12" t="s">
        <v>86</v>
      </c>
      <c r="AW621" s="12" t="s">
        <v>41</v>
      </c>
      <c r="AX621" s="12" t="s">
        <v>79</v>
      </c>
      <c r="AY621" s="152" t="s">
        <v>178</v>
      </c>
    </row>
    <row r="622" spans="2:65" s="12" customFormat="1" ht="10.199999999999999">
      <c r="B622" s="150"/>
      <c r="D622" s="151" t="s">
        <v>189</v>
      </c>
      <c r="E622" s="152" t="s">
        <v>32</v>
      </c>
      <c r="F622" s="153" t="s">
        <v>4774</v>
      </c>
      <c r="H622" s="152" t="s">
        <v>32</v>
      </c>
      <c r="I622" s="154"/>
      <c r="L622" s="150"/>
      <c r="M622" s="155"/>
      <c r="T622" s="156"/>
      <c r="AT622" s="152" t="s">
        <v>189</v>
      </c>
      <c r="AU622" s="152" t="s">
        <v>88</v>
      </c>
      <c r="AV622" s="12" t="s">
        <v>86</v>
      </c>
      <c r="AW622" s="12" t="s">
        <v>41</v>
      </c>
      <c r="AX622" s="12" t="s">
        <v>79</v>
      </c>
      <c r="AY622" s="152" t="s">
        <v>178</v>
      </c>
    </row>
    <row r="623" spans="2:65" s="12" customFormat="1" ht="10.199999999999999">
      <c r="B623" s="150"/>
      <c r="D623" s="151" t="s">
        <v>189</v>
      </c>
      <c r="E623" s="152" t="s">
        <v>32</v>
      </c>
      <c r="F623" s="153" t="s">
        <v>2813</v>
      </c>
      <c r="H623" s="152" t="s">
        <v>32</v>
      </c>
      <c r="I623" s="154"/>
      <c r="L623" s="150"/>
      <c r="M623" s="155"/>
      <c r="T623" s="156"/>
      <c r="AT623" s="152" t="s">
        <v>189</v>
      </c>
      <c r="AU623" s="152" t="s">
        <v>88</v>
      </c>
      <c r="AV623" s="12" t="s">
        <v>86</v>
      </c>
      <c r="AW623" s="12" t="s">
        <v>41</v>
      </c>
      <c r="AX623" s="12" t="s">
        <v>79</v>
      </c>
      <c r="AY623" s="152" t="s">
        <v>178</v>
      </c>
    </row>
    <row r="624" spans="2:65" s="13" customFormat="1" ht="10.199999999999999">
      <c r="B624" s="157"/>
      <c r="D624" s="151" t="s">
        <v>189</v>
      </c>
      <c r="E624" s="158" t="s">
        <v>32</v>
      </c>
      <c r="F624" s="159" t="s">
        <v>5552</v>
      </c>
      <c r="H624" s="160">
        <v>15</v>
      </c>
      <c r="I624" s="161"/>
      <c r="L624" s="157"/>
      <c r="M624" s="162"/>
      <c r="T624" s="163"/>
      <c r="AT624" s="158" t="s">
        <v>189</v>
      </c>
      <c r="AU624" s="158" t="s">
        <v>88</v>
      </c>
      <c r="AV624" s="13" t="s">
        <v>88</v>
      </c>
      <c r="AW624" s="13" t="s">
        <v>41</v>
      </c>
      <c r="AX624" s="13" t="s">
        <v>79</v>
      </c>
      <c r="AY624" s="158" t="s">
        <v>178</v>
      </c>
    </row>
    <row r="625" spans="2:65" s="14" customFormat="1" ht="10.199999999999999">
      <c r="B625" s="164"/>
      <c r="D625" s="151" t="s">
        <v>189</v>
      </c>
      <c r="E625" s="165" t="s">
        <v>32</v>
      </c>
      <c r="F625" s="166" t="s">
        <v>192</v>
      </c>
      <c r="H625" s="167">
        <v>15</v>
      </c>
      <c r="I625" s="168"/>
      <c r="L625" s="164"/>
      <c r="M625" s="169"/>
      <c r="T625" s="170"/>
      <c r="AT625" s="165" t="s">
        <v>189</v>
      </c>
      <c r="AU625" s="165" t="s">
        <v>88</v>
      </c>
      <c r="AV625" s="14" t="s">
        <v>185</v>
      </c>
      <c r="AW625" s="14" t="s">
        <v>41</v>
      </c>
      <c r="AX625" s="14" t="s">
        <v>86</v>
      </c>
      <c r="AY625" s="165" t="s">
        <v>178</v>
      </c>
    </row>
    <row r="626" spans="2:65" s="1" customFormat="1" ht="16.5" customHeight="1">
      <c r="B626" s="34"/>
      <c r="C626" s="171" t="s">
        <v>745</v>
      </c>
      <c r="D626" s="171" t="s">
        <v>398</v>
      </c>
      <c r="E626" s="172" t="s">
        <v>5553</v>
      </c>
      <c r="F626" s="173" t="s">
        <v>5554</v>
      </c>
      <c r="G626" s="174" t="s">
        <v>219</v>
      </c>
      <c r="H626" s="175">
        <v>15</v>
      </c>
      <c r="I626" s="176"/>
      <c r="J626" s="177">
        <f>ROUND(I626*H626,2)</f>
        <v>0</v>
      </c>
      <c r="K626" s="173" t="s">
        <v>184</v>
      </c>
      <c r="L626" s="178"/>
      <c r="M626" s="179" t="s">
        <v>32</v>
      </c>
      <c r="N626" s="180" t="s">
        <v>50</v>
      </c>
      <c r="P626" s="142">
        <f>O626*H626</f>
        <v>0</v>
      </c>
      <c r="Q626" s="142">
        <v>2.2000000000000001E-4</v>
      </c>
      <c r="R626" s="142">
        <f>Q626*H626</f>
        <v>3.3E-3</v>
      </c>
      <c r="S626" s="142">
        <v>0</v>
      </c>
      <c r="T626" s="143">
        <f>S626*H626</f>
        <v>0</v>
      </c>
      <c r="AR626" s="144" t="s">
        <v>241</v>
      </c>
      <c r="AT626" s="144" t="s">
        <v>398</v>
      </c>
      <c r="AU626" s="144" t="s">
        <v>88</v>
      </c>
      <c r="AY626" s="18" t="s">
        <v>178</v>
      </c>
      <c r="BE626" s="145">
        <f>IF(N626="základní",J626,0)</f>
        <v>0</v>
      </c>
      <c r="BF626" s="145">
        <f>IF(N626="snížená",J626,0)</f>
        <v>0</v>
      </c>
      <c r="BG626" s="145">
        <f>IF(N626="zákl. přenesená",J626,0)</f>
        <v>0</v>
      </c>
      <c r="BH626" s="145">
        <f>IF(N626="sníž. přenesená",J626,0)</f>
        <v>0</v>
      </c>
      <c r="BI626" s="145">
        <f>IF(N626="nulová",J626,0)</f>
        <v>0</v>
      </c>
      <c r="BJ626" s="18" t="s">
        <v>86</v>
      </c>
      <c r="BK626" s="145">
        <f>ROUND(I626*H626,2)</f>
        <v>0</v>
      </c>
      <c r="BL626" s="18" t="s">
        <v>185</v>
      </c>
      <c r="BM626" s="144" t="s">
        <v>5555</v>
      </c>
    </row>
    <row r="627" spans="2:65" s="1" customFormat="1" ht="37.799999999999997" customHeight="1">
      <c r="B627" s="34"/>
      <c r="C627" s="133" t="s">
        <v>754</v>
      </c>
      <c r="D627" s="133" t="s">
        <v>180</v>
      </c>
      <c r="E627" s="134" t="s">
        <v>5556</v>
      </c>
      <c r="F627" s="135" t="s">
        <v>5557</v>
      </c>
      <c r="G627" s="136" t="s">
        <v>219</v>
      </c>
      <c r="H627" s="137">
        <v>1</v>
      </c>
      <c r="I627" s="138"/>
      <c r="J627" s="139">
        <f>ROUND(I627*H627,2)</f>
        <v>0</v>
      </c>
      <c r="K627" s="135" t="s">
        <v>184</v>
      </c>
      <c r="L627" s="34"/>
      <c r="M627" s="140" t="s">
        <v>32</v>
      </c>
      <c r="N627" s="141" t="s">
        <v>50</v>
      </c>
      <c r="P627" s="142">
        <f>O627*H627</f>
        <v>0</v>
      </c>
      <c r="Q627" s="142">
        <v>0</v>
      </c>
      <c r="R627" s="142">
        <f>Q627*H627</f>
        <v>0</v>
      </c>
      <c r="S627" s="142">
        <v>0</v>
      </c>
      <c r="T627" s="143">
        <f>S627*H627</f>
        <v>0</v>
      </c>
      <c r="AR627" s="144" t="s">
        <v>185</v>
      </c>
      <c r="AT627" s="144" t="s">
        <v>180</v>
      </c>
      <c r="AU627" s="144" t="s">
        <v>88</v>
      </c>
      <c r="AY627" s="18" t="s">
        <v>178</v>
      </c>
      <c r="BE627" s="145">
        <f>IF(N627="základní",J627,0)</f>
        <v>0</v>
      </c>
      <c r="BF627" s="145">
        <f>IF(N627="snížená",J627,0)</f>
        <v>0</v>
      </c>
      <c r="BG627" s="145">
        <f>IF(N627="zákl. přenesená",J627,0)</f>
        <v>0</v>
      </c>
      <c r="BH627" s="145">
        <f>IF(N627="sníž. přenesená",J627,0)</f>
        <v>0</v>
      </c>
      <c r="BI627" s="145">
        <f>IF(N627="nulová",J627,0)</f>
        <v>0</v>
      </c>
      <c r="BJ627" s="18" t="s">
        <v>86</v>
      </c>
      <c r="BK627" s="145">
        <f>ROUND(I627*H627,2)</f>
        <v>0</v>
      </c>
      <c r="BL627" s="18" t="s">
        <v>185</v>
      </c>
      <c r="BM627" s="144" t="s">
        <v>5558</v>
      </c>
    </row>
    <row r="628" spans="2:65" s="1" customFormat="1" ht="10.199999999999999">
      <c r="B628" s="34"/>
      <c r="D628" s="146" t="s">
        <v>187</v>
      </c>
      <c r="F628" s="147" t="s">
        <v>5559</v>
      </c>
      <c r="I628" s="148"/>
      <c r="L628" s="34"/>
      <c r="M628" s="149"/>
      <c r="T628" s="55"/>
      <c r="AT628" s="18" t="s">
        <v>187</v>
      </c>
      <c r="AU628" s="18" t="s">
        <v>88</v>
      </c>
    </row>
    <row r="629" spans="2:65" s="12" customFormat="1" ht="10.199999999999999">
      <c r="B629" s="150"/>
      <c r="D629" s="151" t="s">
        <v>189</v>
      </c>
      <c r="E629" s="152" t="s">
        <v>32</v>
      </c>
      <c r="F629" s="153" t="s">
        <v>190</v>
      </c>
      <c r="H629" s="152" t="s">
        <v>32</v>
      </c>
      <c r="I629" s="154"/>
      <c r="L629" s="150"/>
      <c r="M629" s="155"/>
      <c r="T629" s="156"/>
      <c r="AT629" s="152" t="s">
        <v>189</v>
      </c>
      <c r="AU629" s="152" t="s">
        <v>88</v>
      </c>
      <c r="AV629" s="12" t="s">
        <v>86</v>
      </c>
      <c r="AW629" s="12" t="s">
        <v>41</v>
      </c>
      <c r="AX629" s="12" t="s">
        <v>79</v>
      </c>
      <c r="AY629" s="152" t="s">
        <v>178</v>
      </c>
    </row>
    <row r="630" spans="2:65" s="12" customFormat="1" ht="10.199999999999999">
      <c r="B630" s="150"/>
      <c r="D630" s="151" t="s">
        <v>189</v>
      </c>
      <c r="E630" s="152" t="s">
        <v>32</v>
      </c>
      <c r="F630" s="153" t="s">
        <v>4774</v>
      </c>
      <c r="H630" s="152" t="s">
        <v>32</v>
      </c>
      <c r="I630" s="154"/>
      <c r="L630" s="150"/>
      <c r="M630" s="155"/>
      <c r="T630" s="156"/>
      <c r="AT630" s="152" t="s">
        <v>189</v>
      </c>
      <c r="AU630" s="152" t="s">
        <v>88</v>
      </c>
      <c r="AV630" s="12" t="s">
        <v>86</v>
      </c>
      <c r="AW630" s="12" t="s">
        <v>41</v>
      </c>
      <c r="AX630" s="12" t="s">
        <v>79</v>
      </c>
      <c r="AY630" s="152" t="s">
        <v>178</v>
      </c>
    </row>
    <row r="631" spans="2:65" s="12" customFormat="1" ht="10.199999999999999">
      <c r="B631" s="150"/>
      <c r="D631" s="151" t="s">
        <v>189</v>
      </c>
      <c r="E631" s="152" t="s">
        <v>32</v>
      </c>
      <c r="F631" s="153" t="s">
        <v>2813</v>
      </c>
      <c r="H631" s="152" t="s">
        <v>32</v>
      </c>
      <c r="I631" s="154"/>
      <c r="L631" s="150"/>
      <c r="M631" s="155"/>
      <c r="T631" s="156"/>
      <c r="AT631" s="152" t="s">
        <v>189</v>
      </c>
      <c r="AU631" s="152" t="s">
        <v>88</v>
      </c>
      <c r="AV631" s="12" t="s">
        <v>86</v>
      </c>
      <c r="AW631" s="12" t="s">
        <v>41</v>
      </c>
      <c r="AX631" s="12" t="s">
        <v>79</v>
      </c>
      <c r="AY631" s="152" t="s">
        <v>178</v>
      </c>
    </row>
    <row r="632" spans="2:65" s="13" customFormat="1" ht="10.199999999999999">
      <c r="B632" s="157"/>
      <c r="D632" s="151" t="s">
        <v>189</v>
      </c>
      <c r="E632" s="158" t="s">
        <v>32</v>
      </c>
      <c r="F632" s="159" t="s">
        <v>1485</v>
      </c>
      <c r="H632" s="160">
        <v>1</v>
      </c>
      <c r="I632" s="161"/>
      <c r="L632" s="157"/>
      <c r="M632" s="162"/>
      <c r="T632" s="163"/>
      <c r="AT632" s="158" t="s">
        <v>189</v>
      </c>
      <c r="AU632" s="158" t="s">
        <v>88</v>
      </c>
      <c r="AV632" s="13" t="s">
        <v>88</v>
      </c>
      <c r="AW632" s="13" t="s">
        <v>41</v>
      </c>
      <c r="AX632" s="13" t="s">
        <v>79</v>
      </c>
      <c r="AY632" s="158" t="s">
        <v>178</v>
      </c>
    </row>
    <row r="633" spans="2:65" s="14" customFormat="1" ht="10.199999999999999">
      <c r="B633" s="164"/>
      <c r="D633" s="151" t="s">
        <v>189</v>
      </c>
      <c r="E633" s="165" t="s">
        <v>32</v>
      </c>
      <c r="F633" s="166" t="s">
        <v>192</v>
      </c>
      <c r="H633" s="167">
        <v>1</v>
      </c>
      <c r="I633" s="168"/>
      <c r="L633" s="164"/>
      <c r="M633" s="169"/>
      <c r="T633" s="170"/>
      <c r="AT633" s="165" t="s">
        <v>189</v>
      </c>
      <c r="AU633" s="165" t="s">
        <v>88</v>
      </c>
      <c r="AV633" s="14" t="s">
        <v>185</v>
      </c>
      <c r="AW633" s="14" t="s">
        <v>41</v>
      </c>
      <c r="AX633" s="14" t="s">
        <v>86</v>
      </c>
      <c r="AY633" s="165" t="s">
        <v>178</v>
      </c>
    </row>
    <row r="634" spans="2:65" s="1" customFormat="1" ht="16.5" customHeight="1">
      <c r="B634" s="34"/>
      <c r="C634" s="171" t="s">
        <v>760</v>
      </c>
      <c r="D634" s="171" t="s">
        <v>398</v>
      </c>
      <c r="E634" s="172" t="s">
        <v>5560</v>
      </c>
      <c r="F634" s="173" t="s">
        <v>5561</v>
      </c>
      <c r="G634" s="174" t="s">
        <v>219</v>
      </c>
      <c r="H634" s="175">
        <v>1</v>
      </c>
      <c r="I634" s="176"/>
      <c r="J634" s="177">
        <f>ROUND(I634*H634,2)</f>
        <v>0</v>
      </c>
      <c r="K634" s="173" t="s">
        <v>184</v>
      </c>
      <c r="L634" s="178"/>
      <c r="M634" s="179" t="s">
        <v>32</v>
      </c>
      <c r="N634" s="180" t="s">
        <v>50</v>
      </c>
      <c r="P634" s="142">
        <f>O634*H634</f>
        <v>0</v>
      </c>
      <c r="Q634" s="142">
        <v>2.5999999999999998E-4</v>
      </c>
      <c r="R634" s="142">
        <f>Q634*H634</f>
        <v>2.5999999999999998E-4</v>
      </c>
      <c r="S634" s="142">
        <v>0</v>
      </c>
      <c r="T634" s="143">
        <f>S634*H634</f>
        <v>0</v>
      </c>
      <c r="AR634" s="144" t="s">
        <v>241</v>
      </c>
      <c r="AT634" s="144" t="s">
        <v>398</v>
      </c>
      <c r="AU634" s="144" t="s">
        <v>88</v>
      </c>
      <c r="AY634" s="18" t="s">
        <v>178</v>
      </c>
      <c r="BE634" s="145">
        <f>IF(N634="základní",J634,0)</f>
        <v>0</v>
      </c>
      <c r="BF634" s="145">
        <f>IF(N634="snížená",J634,0)</f>
        <v>0</v>
      </c>
      <c r="BG634" s="145">
        <f>IF(N634="zákl. přenesená",J634,0)</f>
        <v>0</v>
      </c>
      <c r="BH634" s="145">
        <f>IF(N634="sníž. přenesená",J634,0)</f>
        <v>0</v>
      </c>
      <c r="BI634" s="145">
        <f>IF(N634="nulová",J634,0)</f>
        <v>0</v>
      </c>
      <c r="BJ634" s="18" t="s">
        <v>86</v>
      </c>
      <c r="BK634" s="145">
        <f>ROUND(I634*H634,2)</f>
        <v>0</v>
      </c>
      <c r="BL634" s="18" t="s">
        <v>185</v>
      </c>
      <c r="BM634" s="144" t="s">
        <v>5562</v>
      </c>
    </row>
    <row r="635" spans="2:65" s="1" customFormat="1" ht="37.799999999999997" customHeight="1">
      <c r="B635" s="34"/>
      <c r="C635" s="133" t="s">
        <v>766</v>
      </c>
      <c r="D635" s="133" t="s">
        <v>180</v>
      </c>
      <c r="E635" s="134" t="s">
        <v>5563</v>
      </c>
      <c r="F635" s="135" t="s">
        <v>5564</v>
      </c>
      <c r="G635" s="136" t="s">
        <v>219</v>
      </c>
      <c r="H635" s="137">
        <v>4</v>
      </c>
      <c r="I635" s="138"/>
      <c r="J635" s="139">
        <f>ROUND(I635*H635,2)</f>
        <v>0</v>
      </c>
      <c r="K635" s="135" t="s">
        <v>184</v>
      </c>
      <c r="L635" s="34"/>
      <c r="M635" s="140" t="s">
        <v>32</v>
      </c>
      <c r="N635" s="141" t="s">
        <v>50</v>
      </c>
      <c r="P635" s="142">
        <f>O635*H635</f>
        <v>0</v>
      </c>
      <c r="Q635" s="142">
        <v>1.33E-3</v>
      </c>
      <c r="R635" s="142">
        <f>Q635*H635</f>
        <v>5.3200000000000001E-3</v>
      </c>
      <c r="S635" s="142">
        <v>0</v>
      </c>
      <c r="T635" s="143">
        <f>S635*H635</f>
        <v>0</v>
      </c>
      <c r="AR635" s="144" t="s">
        <v>185</v>
      </c>
      <c r="AT635" s="144" t="s">
        <v>180</v>
      </c>
      <c r="AU635" s="144" t="s">
        <v>88</v>
      </c>
      <c r="AY635" s="18" t="s">
        <v>178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8" t="s">
        <v>86</v>
      </c>
      <c r="BK635" s="145">
        <f>ROUND(I635*H635,2)</f>
        <v>0</v>
      </c>
      <c r="BL635" s="18" t="s">
        <v>185</v>
      </c>
      <c r="BM635" s="144" t="s">
        <v>5565</v>
      </c>
    </row>
    <row r="636" spans="2:65" s="1" customFormat="1" ht="10.199999999999999">
      <c r="B636" s="34"/>
      <c r="D636" s="146" t="s">
        <v>187</v>
      </c>
      <c r="F636" s="147" t="s">
        <v>5566</v>
      </c>
      <c r="I636" s="148"/>
      <c r="L636" s="34"/>
      <c r="M636" s="149"/>
      <c r="T636" s="55"/>
      <c r="AT636" s="18" t="s">
        <v>187</v>
      </c>
      <c r="AU636" s="18" t="s">
        <v>88</v>
      </c>
    </row>
    <row r="637" spans="2:65" s="12" customFormat="1" ht="10.199999999999999">
      <c r="B637" s="150"/>
      <c r="D637" s="151" t="s">
        <v>189</v>
      </c>
      <c r="E637" s="152" t="s">
        <v>32</v>
      </c>
      <c r="F637" s="153" t="s">
        <v>190</v>
      </c>
      <c r="H637" s="152" t="s">
        <v>32</v>
      </c>
      <c r="I637" s="154"/>
      <c r="L637" s="150"/>
      <c r="M637" s="155"/>
      <c r="T637" s="156"/>
      <c r="AT637" s="152" t="s">
        <v>189</v>
      </c>
      <c r="AU637" s="152" t="s">
        <v>88</v>
      </c>
      <c r="AV637" s="12" t="s">
        <v>86</v>
      </c>
      <c r="AW637" s="12" t="s">
        <v>41</v>
      </c>
      <c r="AX637" s="12" t="s">
        <v>79</v>
      </c>
      <c r="AY637" s="152" t="s">
        <v>178</v>
      </c>
    </row>
    <row r="638" spans="2:65" s="12" customFormat="1" ht="20.399999999999999">
      <c r="B638" s="150"/>
      <c r="D638" s="151" t="s">
        <v>189</v>
      </c>
      <c r="E638" s="152" t="s">
        <v>32</v>
      </c>
      <c r="F638" s="153" t="s">
        <v>5473</v>
      </c>
      <c r="H638" s="152" t="s">
        <v>32</v>
      </c>
      <c r="I638" s="154"/>
      <c r="L638" s="150"/>
      <c r="M638" s="155"/>
      <c r="T638" s="156"/>
      <c r="AT638" s="152" t="s">
        <v>189</v>
      </c>
      <c r="AU638" s="152" t="s">
        <v>88</v>
      </c>
      <c r="AV638" s="12" t="s">
        <v>86</v>
      </c>
      <c r="AW638" s="12" t="s">
        <v>41</v>
      </c>
      <c r="AX638" s="12" t="s">
        <v>79</v>
      </c>
      <c r="AY638" s="152" t="s">
        <v>178</v>
      </c>
    </row>
    <row r="639" spans="2:65" s="13" customFormat="1" ht="10.199999999999999">
      <c r="B639" s="157"/>
      <c r="D639" s="151" t="s">
        <v>189</v>
      </c>
      <c r="E639" s="158" t="s">
        <v>32</v>
      </c>
      <c r="F639" s="159" t="s">
        <v>5498</v>
      </c>
      <c r="H639" s="160">
        <v>4</v>
      </c>
      <c r="I639" s="161"/>
      <c r="L639" s="157"/>
      <c r="M639" s="162"/>
      <c r="T639" s="163"/>
      <c r="AT639" s="158" t="s">
        <v>189</v>
      </c>
      <c r="AU639" s="158" t="s">
        <v>88</v>
      </c>
      <c r="AV639" s="13" t="s">
        <v>88</v>
      </c>
      <c r="AW639" s="13" t="s">
        <v>41</v>
      </c>
      <c r="AX639" s="13" t="s">
        <v>79</v>
      </c>
      <c r="AY639" s="158" t="s">
        <v>178</v>
      </c>
    </row>
    <row r="640" spans="2:65" s="14" customFormat="1" ht="10.199999999999999">
      <c r="B640" s="164"/>
      <c r="D640" s="151" t="s">
        <v>189</v>
      </c>
      <c r="E640" s="165" t="s">
        <v>32</v>
      </c>
      <c r="F640" s="166" t="s">
        <v>192</v>
      </c>
      <c r="H640" s="167">
        <v>4</v>
      </c>
      <c r="I640" s="168"/>
      <c r="L640" s="164"/>
      <c r="M640" s="169"/>
      <c r="T640" s="170"/>
      <c r="AT640" s="165" t="s">
        <v>189</v>
      </c>
      <c r="AU640" s="165" t="s">
        <v>88</v>
      </c>
      <c r="AV640" s="14" t="s">
        <v>185</v>
      </c>
      <c r="AW640" s="14" t="s">
        <v>41</v>
      </c>
      <c r="AX640" s="14" t="s">
        <v>86</v>
      </c>
      <c r="AY640" s="165" t="s">
        <v>178</v>
      </c>
    </row>
    <row r="641" spans="2:65" s="1" customFormat="1" ht="24.15" customHeight="1">
      <c r="B641" s="34"/>
      <c r="C641" s="171" t="s">
        <v>771</v>
      </c>
      <c r="D641" s="171" t="s">
        <v>398</v>
      </c>
      <c r="E641" s="172" t="s">
        <v>738</v>
      </c>
      <c r="F641" s="173" t="s">
        <v>5567</v>
      </c>
      <c r="G641" s="174" t="s">
        <v>219</v>
      </c>
      <c r="H641" s="175">
        <v>1</v>
      </c>
      <c r="I641" s="176"/>
      <c r="J641" s="177">
        <f>ROUND(I641*H641,2)</f>
        <v>0</v>
      </c>
      <c r="K641" s="173" t="s">
        <v>376</v>
      </c>
      <c r="L641" s="178"/>
      <c r="M641" s="179" t="s">
        <v>32</v>
      </c>
      <c r="N641" s="180" t="s">
        <v>50</v>
      </c>
      <c r="P641" s="142">
        <f>O641*H641</f>
        <v>0</v>
      </c>
      <c r="Q641" s="142">
        <v>4.7000000000000002E-3</v>
      </c>
      <c r="R641" s="142">
        <f>Q641*H641</f>
        <v>4.7000000000000002E-3</v>
      </c>
      <c r="S641" s="142">
        <v>0</v>
      </c>
      <c r="T641" s="143">
        <f>S641*H641</f>
        <v>0</v>
      </c>
      <c r="AR641" s="144" t="s">
        <v>241</v>
      </c>
      <c r="AT641" s="144" t="s">
        <v>398</v>
      </c>
      <c r="AU641" s="144" t="s">
        <v>88</v>
      </c>
      <c r="AY641" s="18" t="s">
        <v>178</v>
      </c>
      <c r="BE641" s="145">
        <f>IF(N641="základní",J641,0)</f>
        <v>0</v>
      </c>
      <c r="BF641" s="145">
        <f>IF(N641="snížená",J641,0)</f>
        <v>0</v>
      </c>
      <c r="BG641" s="145">
        <f>IF(N641="zákl. přenesená",J641,0)</f>
        <v>0</v>
      </c>
      <c r="BH641" s="145">
        <f>IF(N641="sníž. přenesená",J641,0)</f>
        <v>0</v>
      </c>
      <c r="BI641" s="145">
        <f>IF(N641="nulová",J641,0)</f>
        <v>0</v>
      </c>
      <c r="BJ641" s="18" t="s">
        <v>86</v>
      </c>
      <c r="BK641" s="145">
        <f>ROUND(I641*H641,2)</f>
        <v>0</v>
      </c>
      <c r="BL641" s="18" t="s">
        <v>185</v>
      </c>
      <c r="BM641" s="144" t="s">
        <v>5568</v>
      </c>
    </row>
    <row r="642" spans="2:65" s="1" customFormat="1" ht="24.15" customHeight="1">
      <c r="B642" s="34"/>
      <c r="C642" s="171" t="s">
        <v>775</v>
      </c>
      <c r="D642" s="171" t="s">
        <v>398</v>
      </c>
      <c r="E642" s="172" t="s">
        <v>5569</v>
      </c>
      <c r="F642" s="173" t="s">
        <v>5570</v>
      </c>
      <c r="G642" s="174" t="s">
        <v>219</v>
      </c>
      <c r="H642" s="175">
        <v>1</v>
      </c>
      <c r="I642" s="176"/>
      <c r="J642" s="177">
        <f>ROUND(I642*H642,2)</f>
        <v>0</v>
      </c>
      <c r="K642" s="173" t="s">
        <v>184</v>
      </c>
      <c r="L642" s="178"/>
      <c r="M642" s="179" t="s">
        <v>32</v>
      </c>
      <c r="N642" s="180" t="s">
        <v>50</v>
      </c>
      <c r="P642" s="142">
        <f>O642*H642</f>
        <v>0</v>
      </c>
      <c r="Q642" s="142">
        <v>2.4E-2</v>
      </c>
      <c r="R642" s="142">
        <f>Q642*H642</f>
        <v>2.4E-2</v>
      </c>
      <c r="S642" s="142">
        <v>0</v>
      </c>
      <c r="T642" s="143">
        <f>S642*H642</f>
        <v>0</v>
      </c>
      <c r="AR642" s="144" t="s">
        <v>241</v>
      </c>
      <c r="AT642" s="144" t="s">
        <v>398</v>
      </c>
      <c r="AU642" s="144" t="s">
        <v>88</v>
      </c>
      <c r="AY642" s="18" t="s">
        <v>178</v>
      </c>
      <c r="BE642" s="145">
        <f>IF(N642="základní",J642,0)</f>
        <v>0</v>
      </c>
      <c r="BF642" s="145">
        <f>IF(N642="snížená",J642,0)</f>
        <v>0</v>
      </c>
      <c r="BG642" s="145">
        <f>IF(N642="zákl. přenesená",J642,0)</f>
        <v>0</v>
      </c>
      <c r="BH642" s="145">
        <f>IF(N642="sníž. přenesená",J642,0)</f>
        <v>0</v>
      </c>
      <c r="BI642" s="145">
        <f>IF(N642="nulová",J642,0)</f>
        <v>0</v>
      </c>
      <c r="BJ642" s="18" t="s">
        <v>86</v>
      </c>
      <c r="BK642" s="145">
        <f>ROUND(I642*H642,2)</f>
        <v>0</v>
      </c>
      <c r="BL642" s="18" t="s">
        <v>185</v>
      </c>
      <c r="BM642" s="144" t="s">
        <v>5571</v>
      </c>
    </row>
    <row r="643" spans="2:65" s="1" customFormat="1" ht="24.15" customHeight="1">
      <c r="B643" s="34"/>
      <c r="C643" s="171" t="s">
        <v>780</v>
      </c>
      <c r="D643" s="171" t="s">
        <v>398</v>
      </c>
      <c r="E643" s="172" t="s">
        <v>5572</v>
      </c>
      <c r="F643" s="173" t="s">
        <v>5573</v>
      </c>
      <c r="G643" s="174" t="s">
        <v>219</v>
      </c>
      <c r="H643" s="175">
        <v>1</v>
      </c>
      <c r="I643" s="176"/>
      <c r="J643" s="177">
        <f>ROUND(I643*H643,2)</f>
        <v>0</v>
      </c>
      <c r="K643" s="173" t="s">
        <v>184</v>
      </c>
      <c r="L643" s="178"/>
      <c r="M643" s="179" t="s">
        <v>32</v>
      </c>
      <c r="N643" s="180" t="s">
        <v>50</v>
      </c>
      <c r="P643" s="142">
        <f>O643*H643</f>
        <v>0</v>
      </c>
      <c r="Q643" s="142">
        <v>1.49E-2</v>
      </c>
      <c r="R643" s="142">
        <f>Q643*H643</f>
        <v>1.49E-2</v>
      </c>
      <c r="S643" s="142">
        <v>0</v>
      </c>
      <c r="T643" s="143">
        <f>S643*H643</f>
        <v>0</v>
      </c>
      <c r="AR643" s="144" t="s">
        <v>241</v>
      </c>
      <c r="AT643" s="144" t="s">
        <v>398</v>
      </c>
      <c r="AU643" s="144" t="s">
        <v>88</v>
      </c>
      <c r="AY643" s="18" t="s">
        <v>178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8" t="s">
        <v>86</v>
      </c>
      <c r="BK643" s="145">
        <f>ROUND(I643*H643,2)</f>
        <v>0</v>
      </c>
      <c r="BL643" s="18" t="s">
        <v>185</v>
      </c>
      <c r="BM643" s="144" t="s">
        <v>5574</v>
      </c>
    </row>
    <row r="644" spans="2:65" s="1" customFormat="1" ht="24.15" customHeight="1">
      <c r="B644" s="34"/>
      <c r="C644" s="171" t="s">
        <v>785</v>
      </c>
      <c r="D644" s="171" t="s">
        <v>398</v>
      </c>
      <c r="E644" s="172" t="s">
        <v>5575</v>
      </c>
      <c r="F644" s="173" t="s">
        <v>5576</v>
      </c>
      <c r="G644" s="174" t="s">
        <v>219</v>
      </c>
      <c r="H644" s="175">
        <v>1</v>
      </c>
      <c r="I644" s="176"/>
      <c r="J644" s="177">
        <f>ROUND(I644*H644,2)</f>
        <v>0</v>
      </c>
      <c r="K644" s="173" t="s">
        <v>184</v>
      </c>
      <c r="L644" s="178"/>
      <c r="M644" s="179" t="s">
        <v>32</v>
      </c>
      <c r="N644" s="180" t="s">
        <v>50</v>
      </c>
      <c r="P644" s="142">
        <f>O644*H644</f>
        <v>0</v>
      </c>
      <c r="Q644" s="142">
        <v>1.61E-2</v>
      </c>
      <c r="R644" s="142">
        <f>Q644*H644</f>
        <v>1.61E-2</v>
      </c>
      <c r="S644" s="142">
        <v>0</v>
      </c>
      <c r="T644" s="143">
        <f>S644*H644</f>
        <v>0</v>
      </c>
      <c r="AR644" s="144" t="s">
        <v>241</v>
      </c>
      <c r="AT644" s="144" t="s">
        <v>398</v>
      </c>
      <c r="AU644" s="144" t="s">
        <v>88</v>
      </c>
      <c r="AY644" s="18" t="s">
        <v>178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8" t="s">
        <v>86</v>
      </c>
      <c r="BK644" s="145">
        <f>ROUND(I644*H644,2)</f>
        <v>0</v>
      </c>
      <c r="BL644" s="18" t="s">
        <v>185</v>
      </c>
      <c r="BM644" s="144" t="s">
        <v>5577</v>
      </c>
    </row>
    <row r="645" spans="2:65" s="1" customFormat="1" ht="16.5" customHeight="1">
      <c r="B645" s="34"/>
      <c r="C645" s="133" t="s">
        <v>789</v>
      </c>
      <c r="D645" s="133" t="s">
        <v>180</v>
      </c>
      <c r="E645" s="134" t="s">
        <v>5201</v>
      </c>
      <c r="F645" s="135" t="s">
        <v>5202</v>
      </c>
      <c r="G645" s="136" t="s">
        <v>219</v>
      </c>
      <c r="H645" s="137">
        <v>4</v>
      </c>
      <c r="I645" s="138"/>
      <c r="J645" s="139">
        <f>ROUND(I645*H645,2)</f>
        <v>0</v>
      </c>
      <c r="K645" s="135" t="s">
        <v>184</v>
      </c>
      <c r="L645" s="34"/>
      <c r="M645" s="140" t="s">
        <v>32</v>
      </c>
      <c r="N645" s="141" t="s">
        <v>50</v>
      </c>
      <c r="P645" s="142">
        <f>O645*H645</f>
        <v>0</v>
      </c>
      <c r="Q645" s="142">
        <v>0.12303</v>
      </c>
      <c r="R645" s="142">
        <f>Q645*H645</f>
        <v>0.49212</v>
      </c>
      <c r="S645" s="142">
        <v>0</v>
      </c>
      <c r="T645" s="143">
        <f>S645*H645</f>
        <v>0</v>
      </c>
      <c r="AR645" s="144" t="s">
        <v>185</v>
      </c>
      <c r="AT645" s="144" t="s">
        <v>180</v>
      </c>
      <c r="AU645" s="144" t="s">
        <v>88</v>
      </c>
      <c r="AY645" s="18" t="s">
        <v>178</v>
      </c>
      <c r="BE645" s="145">
        <f>IF(N645="základní",J645,0)</f>
        <v>0</v>
      </c>
      <c r="BF645" s="145">
        <f>IF(N645="snížená",J645,0)</f>
        <v>0</v>
      </c>
      <c r="BG645" s="145">
        <f>IF(N645="zákl. přenesená",J645,0)</f>
        <v>0</v>
      </c>
      <c r="BH645" s="145">
        <f>IF(N645="sníž. přenesená",J645,0)</f>
        <v>0</v>
      </c>
      <c r="BI645" s="145">
        <f>IF(N645="nulová",J645,0)</f>
        <v>0</v>
      </c>
      <c r="BJ645" s="18" t="s">
        <v>86</v>
      </c>
      <c r="BK645" s="145">
        <f>ROUND(I645*H645,2)</f>
        <v>0</v>
      </c>
      <c r="BL645" s="18" t="s">
        <v>185</v>
      </c>
      <c r="BM645" s="144" t="s">
        <v>5578</v>
      </c>
    </row>
    <row r="646" spans="2:65" s="1" customFormat="1" ht="10.199999999999999">
      <c r="B646" s="34"/>
      <c r="D646" s="146" t="s">
        <v>187</v>
      </c>
      <c r="F646" s="147" t="s">
        <v>5204</v>
      </c>
      <c r="I646" s="148"/>
      <c r="L646" s="34"/>
      <c r="M646" s="149"/>
      <c r="T646" s="55"/>
      <c r="AT646" s="18" t="s">
        <v>187</v>
      </c>
      <c r="AU646" s="18" t="s">
        <v>88</v>
      </c>
    </row>
    <row r="647" spans="2:65" s="12" customFormat="1" ht="10.199999999999999">
      <c r="B647" s="150"/>
      <c r="D647" s="151" t="s">
        <v>189</v>
      </c>
      <c r="E647" s="152" t="s">
        <v>32</v>
      </c>
      <c r="F647" s="153" t="s">
        <v>190</v>
      </c>
      <c r="H647" s="152" t="s">
        <v>32</v>
      </c>
      <c r="I647" s="154"/>
      <c r="L647" s="150"/>
      <c r="M647" s="155"/>
      <c r="T647" s="156"/>
      <c r="AT647" s="152" t="s">
        <v>189</v>
      </c>
      <c r="AU647" s="152" t="s">
        <v>88</v>
      </c>
      <c r="AV647" s="12" t="s">
        <v>86</v>
      </c>
      <c r="AW647" s="12" t="s">
        <v>41</v>
      </c>
      <c r="AX647" s="12" t="s">
        <v>79</v>
      </c>
      <c r="AY647" s="152" t="s">
        <v>178</v>
      </c>
    </row>
    <row r="648" spans="2:65" s="12" customFormat="1" ht="20.399999999999999">
      <c r="B648" s="150"/>
      <c r="D648" s="151" t="s">
        <v>189</v>
      </c>
      <c r="E648" s="152" t="s">
        <v>32</v>
      </c>
      <c r="F648" s="153" t="s">
        <v>5473</v>
      </c>
      <c r="H648" s="152" t="s">
        <v>32</v>
      </c>
      <c r="I648" s="154"/>
      <c r="L648" s="150"/>
      <c r="M648" s="155"/>
      <c r="T648" s="156"/>
      <c r="AT648" s="152" t="s">
        <v>189</v>
      </c>
      <c r="AU648" s="152" t="s">
        <v>88</v>
      </c>
      <c r="AV648" s="12" t="s">
        <v>86</v>
      </c>
      <c r="AW648" s="12" t="s">
        <v>41</v>
      </c>
      <c r="AX648" s="12" t="s">
        <v>79</v>
      </c>
      <c r="AY648" s="152" t="s">
        <v>178</v>
      </c>
    </row>
    <row r="649" spans="2:65" s="13" customFormat="1" ht="10.199999999999999">
      <c r="B649" s="157"/>
      <c r="D649" s="151" t="s">
        <v>189</v>
      </c>
      <c r="E649" s="158" t="s">
        <v>32</v>
      </c>
      <c r="F649" s="159" t="s">
        <v>5498</v>
      </c>
      <c r="H649" s="160">
        <v>4</v>
      </c>
      <c r="I649" s="161"/>
      <c r="L649" s="157"/>
      <c r="M649" s="162"/>
      <c r="T649" s="163"/>
      <c r="AT649" s="158" t="s">
        <v>189</v>
      </c>
      <c r="AU649" s="158" t="s">
        <v>88</v>
      </c>
      <c r="AV649" s="13" t="s">
        <v>88</v>
      </c>
      <c r="AW649" s="13" t="s">
        <v>41</v>
      </c>
      <c r="AX649" s="13" t="s">
        <v>79</v>
      </c>
      <c r="AY649" s="158" t="s">
        <v>178</v>
      </c>
    </row>
    <row r="650" spans="2:65" s="14" customFormat="1" ht="10.199999999999999">
      <c r="B650" s="164"/>
      <c r="D650" s="151" t="s">
        <v>189</v>
      </c>
      <c r="E650" s="165" t="s">
        <v>32</v>
      </c>
      <c r="F650" s="166" t="s">
        <v>192</v>
      </c>
      <c r="H650" s="167">
        <v>4</v>
      </c>
      <c r="I650" s="168"/>
      <c r="L650" s="164"/>
      <c r="M650" s="169"/>
      <c r="T650" s="170"/>
      <c r="AT650" s="165" t="s">
        <v>189</v>
      </c>
      <c r="AU650" s="165" t="s">
        <v>88</v>
      </c>
      <c r="AV650" s="14" t="s">
        <v>185</v>
      </c>
      <c r="AW650" s="14" t="s">
        <v>41</v>
      </c>
      <c r="AX650" s="14" t="s">
        <v>86</v>
      </c>
      <c r="AY650" s="165" t="s">
        <v>178</v>
      </c>
    </row>
    <row r="651" spans="2:65" s="1" customFormat="1" ht="24.15" customHeight="1">
      <c r="B651" s="34"/>
      <c r="C651" s="171" t="s">
        <v>795</v>
      </c>
      <c r="D651" s="171" t="s">
        <v>398</v>
      </c>
      <c r="E651" s="172" t="s">
        <v>5205</v>
      </c>
      <c r="F651" s="173" t="s">
        <v>5206</v>
      </c>
      <c r="G651" s="174" t="s">
        <v>219</v>
      </c>
      <c r="H651" s="175">
        <v>4</v>
      </c>
      <c r="I651" s="176"/>
      <c r="J651" s="177">
        <f>ROUND(I651*H651,2)</f>
        <v>0</v>
      </c>
      <c r="K651" s="173" t="s">
        <v>184</v>
      </c>
      <c r="L651" s="178"/>
      <c r="M651" s="179" t="s">
        <v>32</v>
      </c>
      <c r="N651" s="180" t="s">
        <v>50</v>
      </c>
      <c r="P651" s="142">
        <f>O651*H651</f>
        <v>0</v>
      </c>
      <c r="Q651" s="142">
        <v>1.3299999999999999E-2</v>
      </c>
      <c r="R651" s="142">
        <f>Q651*H651</f>
        <v>5.3199999999999997E-2</v>
      </c>
      <c r="S651" s="142">
        <v>0</v>
      </c>
      <c r="T651" s="143">
        <f>S651*H651</f>
        <v>0</v>
      </c>
      <c r="AR651" s="144" t="s">
        <v>241</v>
      </c>
      <c r="AT651" s="144" t="s">
        <v>398</v>
      </c>
      <c r="AU651" s="144" t="s">
        <v>88</v>
      </c>
      <c r="AY651" s="18" t="s">
        <v>178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86</v>
      </c>
      <c r="BK651" s="145">
        <f>ROUND(I651*H651,2)</f>
        <v>0</v>
      </c>
      <c r="BL651" s="18" t="s">
        <v>185</v>
      </c>
      <c r="BM651" s="144" t="s">
        <v>5579</v>
      </c>
    </row>
    <row r="652" spans="2:65" s="1" customFormat="1" ht="24.15" customHeight="1">
      <c r="B652" s="34"/>
      <c r="C652" s="171" t="s">
        <v>800</v>
      </c>
      <c r="D652" s="171" t="s">
        <v>398</v>
      </c>
      <c r="E652" s="172" t="s">
        <v>5208</v>
      </c>
      <c r="F652" s="173" t="s">
        <v>5209</v>
      </c>
      <c r="G652" s="174" t="s">
        <v>219</v>
      </c>
      <c r="H652" s="175">
        <v>4</v>
      </c>
      <c r="I652" s="176"/>
      <c r="J652" s="177">
        <f>ROUND(I652*H652,2)</f>
        <v>0</v>
      </c>
      <c r="K652" s="173" t="s">
        <v>184</v>
      </c>
      <c r="L652" s="178"/>
      <c r="M652" s="179" t="s">
        <v>32</v>
      </c>
      <c r="N652" s="180" t="s">
        <v>50</v>
      </c>
      <c r="P652" s="142">
        <f>O652*H652</f>
        <v>0</v>
      </c>
      <c r="Q652" s="142">
        <v>2.9999999999999997E-4</v>
      </c>
      <c r="R652" s="142">
        <f>Q652*H652</f>
        <v>1.1999999999999999E-3</v>
      </c>
      <c r="S652" s="142">
        <v>0</v>
      </c>
      <c r="T652" s="143">
        <f>S652*H652</f>
        <v>0</v>
      </c>
      <c r="AR652" s="144" t="s">
        <v>241</v>
      </c>
      <c r="AT652" s="144" t="s">
        <v>398</v>
      </c>
      <c r="AU652" s="144" t="s">
        <v>88</v>
      </c>
      <c r="AY652" s="18" t="s">
        <v>178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8" t="s">
        <v>86</v>
      </c>
      <c r="BK652" s="145">
        <f>ROUND(I652*H652,2)</f>
        <v>0</v>
      </c>
      <c r="BL652" s="18" t="s">
        <v>185</v>
      </c>
      <c r="BM652" s="144" t="s">
        <v>5580</v>
      </c>
    </row>
    <row r="653" spans="2:65" s="1" customFormat="1" ht="16.5" customHeight="1">
      <c r="B653" s="34"/>
      <c r="C653" s="133" t="s">
        <v>802</v>
      </c>
      <c r="D653" s="133" t="s">
        <v>180</v>
      </c>
      <c r="E653" s="134" t="s">
        <v>4714</v>
      </c>
      <c r="F653" s="135" t="s">
        <v>4715</v>
      </c>
      <c r="G653" s="136" t="s">
        <v>202</v>
      </c>
      <c r="H653" s="137">
        <v>144.5</v>
      </c>
      <c r="I653" s="138"/>
      <c r="J653" s="139">
        <f>ROUND(I653*H653,2)</f>
        <v>0</v>
      </c>
      <c r="K653" s="135" t="s">
        <v>184</v>
      </c>
      <c r="L653" s="34"/>
      <c r="M653" s="140" t="s">
        <v>32</v>
      </c>
      <c r="N653" s="141" t="s">
        <v>50</v>
      </c>
      <c r="P653" s="142">
        <f>O653*H653</f>
        <v>0</v>
      </c>
      <c r="Q653" s="142">
        <v>1.9000000000000001E-4</v>
      </c>
      <c r="R653" s="142">
        <f>Q653*H653</f>
        <v>2.7455E-2</v>
      </c>
      <c r="S653" s="142">
        <v>0</v>
      </c>
      <c r="T653" s="143">
        <f>S653*H653</f>
        <v>0</v>
      </c>
      <c r="AR653" s="144" t="s">
        <v>185</v>
      </c>
      <c r="AT653" s="144" t="s">
        <v>180</v>
      </c>
      <c r="AU653" s="144" t="s">
        <v>88</v>
      </c>
      <c r="AY653" s="18" t="s">
        <v>178</v>
      </c>
      <c r="BE653" s="145">
        <f>IF(N653="základní",J653,0)</f>
        <v>0</v>
      </c>
      <c r="BF653" s="145">
        <f>IF(N653="snížená",J653,0)</f>
        <v>0</v>
      </c>
      <c r="BG653" s="145">
        <f>IF(N653="zákl. přenesená",J653,0)</f>
        <v>0</v>
      </c>
      <c r="BH653" s="145">
        <f>IF(N653="sníž. přenesená",J653,0)</f>
        <v>0</v>
      </c>
      <c r="BI653" s="145">
        <f>IF(N653="nulová",J653,0)</f>
        <v>0</v>
      </c>
      <c r="BJ653" s="18" t="s">
        <v>86</v>
      </c>
      <c r="BK653" s="145">
        <f>ROUND(I653*H653,2)</f>
        <v>0</v>
      </c>
      <c r="BL653" s="18" t="s">
        <v>185</v>
      </c>
      <c r="BM653" s="144" t="s">
        <v>5581</v>
      </c>
    </row>
    <row r="654" spans="2:65" s="1" customFormat="1" ht="10.199999999999999">
      <c r="B654" s="34"/>
      <c r="D654" s="146" t="s">
        <v>187</v>
      </c>
      <c r="F654" s="147" t="s">
        <v>4717</v>
      </c>
      <c r="I654" s="148"/>
      <c r="L654" s="34"/>
      <c r="M654" s="149"/>
      <c r="T654" s="55"/>
      <c r="AT654" s="18" t="s">
        <v>187</v>
      </c>
      <c r="AU654" s="18" t="s">
        <v>88</v>
      </c>
    </row>
    <row r="655" spans="2:65" s="12" customFormat="1" ht="10.199999999999999">
      <c r="B655" s="150"/>
      <c r="D655" s="151" t="s">
        <v>189</v>
      </c>
      <c r="E655" s="152" t="s">
        <v>32</v>
      </c>
      <c r="F655" s="153" t="s">
        <v>190</v>
      </c>
      <c r="H655" s="152" t="s">
        <v>32</v>
      </c>
      <c r="I655" s="154"/>
      <c r="L655" s="150"/>
      <c r="M655" s="155"/>
      <c r="T655" s="156"/>
      <c r="AT655" s="152" t="s">
        <v>189</v>
      </c>
      <c r="AU655" s="152" t="s">
        <v>88</v>
      </c>
      <c r="AV655" s="12" t="s">
        <v>86</v>
      </c>
      <c r="AW655" s="12" t="s">
        <v>41</v>
      </c>
      <c r="AX655" s="12" t="s">
        <v>79</v>
      </c>
      <c r="AY655" s="152" t="s">
        <v>178</v>
      </c>
    </row>
    <row r="656" spans="2:65" s="12" customFormat="1" ht="10.199999999999999">
      <c r="B656" s="150"/>
      <c r="D656" s="151" t="s">
        <v>189</v>
      </c>
      <c r="E656" s="152" t="s">
        <v>32</v>
      </c>
      <c r="F656" s="153" t="s">
        <v>4774</v>
      </c>
      <c r="H656" s="152" t="s">
        <v>32</v>
      </c>
      <c r="I656" s="154"/>
      <c r="L656" s="150"/>
      <c r="M656" s="155"/>
      <c r="T656" s="156"/>
      <c r="AT656" s="152" t="s">
        <v>189</v>
      </c>
      <c r="AU656" s="152" t="s">
        <v>88</v>
      </c>
      <c r="AV656" s="12" t="s">
        <v>86</v>
      </c>
      <c r="AW656" s="12" t="s">
        <v>41</v>
      </c>
      <c r="AX656" s="12" t="s">
        <v>79</v>
      </c>
      <c r="AY656" s="152" t="s">
        <v>178</v>
      </c>
    </row>
    <row r="657" spans="2:65" s="12" customFormat="1" ht="10.199999999999999">
      <c r="B657" s="150"/>
      <c r="D657" s="151" t="s">
        <v>189</v>
      </c>
      <c r="E657" s="152" t="s">
        <v>32</v>
      </c>
      <c r="F657" s="153" t="s">
        <v>2813</v>
      </c>
      <c r="H657" s="152" t="s">
        <v>32</v>
      </c>
      <c r="I657" s="154"/>
      <c r="L657" s="150"/>
      <c r="M657" s="155"/>
      <c r="T657" s="156"/>
      <c r="AT657" s="152" t="s">
        <v>189</v>
      </c>
      <c r="AU657" s="152" t="s">
        <v>88</v>
      </c>
      <c r="AV657" s="12" t="s">
        <v>86</v>
      </c>
      <c r="AW657" s="12" t="s">
        <v>41</v>
      </c>
      <c r="AX657" s="12" t="s">
        <v>79</v>
      </c>
      <c r="AY657" s="152" t="s">
        <v>178</v>
      </c>
    </row>
    <row r="658" spans="2:65" s="12" customFormat="1" ht="10.199999999999999">
      <c r="B658" s="150"/>
      <c r="D658" s="151" t="s">
        <v>189</v>
      </c>
      <c r="E658" s="152" t="s">
        <v>32</v>
      </c>
      <c r="F658" s="153" t="s">
        <v>4851</v>
      </c>
      <c r="H658" s="152" t="s">
        <v>32</v>
      </c>
      <c r="I658" s="154"/>
      <c r="L658" s="150"/>
      <c r="M658" s="155"/>
      <c r="T658" s="156"/>
      <c r="AT658" s="152" t="s">
        <v>189</v>
      </c>
      <c r="AU658" s="152" t="s">
        <v>88</v>
      </c>
      <c r="AV658" s="12" t="s">
        <v>86</v>
      </c>
      <c r="AW658" s="12" t="s">
        <v>41</v>
      </c>
      <c r="AX658" s="12" t="s">
        <v>79</v>
      </c>
      <c r="AY658" s="152" t="s">
        <v>178</v>
      </c>
    </row>
    <row r="659" spans="2:65" s="13" customFormat="1" ht="10.199999999999999">
      <c r="B659" s="157"/>
      <c r="D659" s="151" t="s">
        <v>189</v>
      </c>
      <c r="E659" s="158" t="s">
        <v>32</v>
      </c>
      <c r="F659" s="159" t="s">
        <v>5582</v>
      </c>
      <c r="H659" s="160">
        <v>144.5</v>
      </c>
      <c r="I659" s="161"/>
      <c r="L659" s="157"/>
      <c r="M659" s="162"/>
      <c r="T659" s="163"/>
      <c r="AT659" s="158" t="s">
        <v>189</v>
      </c>
      <c r="AU659" s="158" t="s">
        <v>88</v>
      </c>
      <c r="AV659" s="13" t="s">
        <v>88</v>
      </c>
      <c r="AW659" s="13" t="s">
        <v>41</v>
      </c>
      <c r="AX659" s="13" t="s">
        <v>79</v>
      </c>
      <c r="AY659" s="158" t="s">
        <v>178</v>
      </c>
    </row>
    <row r="660" spans="2:65" s="14" customFormat="1" ht="10.199999999999999">
      <c r="B660" s="164"/>
      <c r="D660" s="151" t="s">
        <v>189</v>
      </c>
      <c r="E660" s="165" t="s">
        <v>32</v>
      </c>
      <c r="F660" s="166" t="s">
        <v>192</v>
      </c>
      <c r="H660" s="167">
        <v>144.5</v>
      </c>
      <c r="I660" s="168"/>
      <c r="L660" s="164"/>
      <c r="M660" s="169"/>
      <c r="T660" s="170"/>
      <c r="AT660" s="165" t="s">
        <v>189</v>
      </c>
      <c r="AU660" s="165" t="s">
        <v>88</v>
      </c>
      <c r="AV660" s="14" t="s">
        <v>185</v>
      </c>
      <c r="AW660" s="14" t="s">
        <v>41</v>
      </c>
      <c r="AX660" s="14" t="s">
        <v>86</v>
      </c>
      <c r="AY660" s="165" t="s">
        <v>178</v>
      </c>
    </row>
    <row r="661" spans="2:65" s="1" customFormat="1" ht="21.75" customHeight="1">
      <c r="B661" s="34"/>
      <c r="C661" s="133" t="s">
        <v>808</v>
      </c>
      <c r="D661" s="133" t="s">
        <v>180</v>
      </c>
      <c r="E661" s="134" t="s">
        <v>4718</v>
      </c>
      <c r="F661" s="135" t="s">
        <v>4719</v>
      </c>
      <c r="G661" s="136" t="s">
        <v>202</v>
      </c>
      <c r="H661" s="137">
        <v>144.5</v>
      </c>
      <c r="I661" s="138"/>
      <c r="J661" s="139">
        <f>ROUND(I661*H661,2)</f>
        <v>0</v>
      </c>
      <c r="K661" s="135" t="s">
        <v>184</v>
      </c>
      <c r="L661" s="34"/>
      <c r="M661" s="140" t="s">
        <v>32</v>
      </c>
      <c r="N661" s="141" t="s">
        <v>50</v>
      </c>
      <c r="P661" s="142">
        <f>O661*H661</f>
        <v>0</v>
      </c>
      <c r="Q661" s="142">
        <v>6.0000000000000002E-5</v>
      </c>
      <c r="R661" s="142">
        <f>Q661*H661</f>
        <v>8.6700000000000006E-3</v>
      </c>
      <c r="S661" s="142">
        <v>0</v>
      </c>
      <c r="T661" s="143">
        <f>S661*H661</f>
        <v>0</v>
      </c>
      <c r="AR661" s="144" t="s">
        <v>185</v>
      </c>
      <c r="AT661" s="144" t="s">
        <v>180</v>
      </c>
      <c r="AU661" s="144" t="s">
        <v>88</v>
      </c>
      <c r="AY661" s="18" t="s">
        <v>178</v>
      </c>
      <c r="BE661" s="145">
        <f>IF(N661="základní",J661,0)</f>
        <v>0</v>
      </c>
      <c r="BF661" s="145">
        <f>IF(N661="snížená",J661,0)</f>
        <v>0</v>
      </c>
      <c r="BG661" s="145">
        <f>IF(N661="zákl. přenesená",J661,0)</f>
        <v>0</v>
      </c>
      <c r="BH661" s="145">
        <f>IF(N661="sníž. přenesená",J661,0)</f>
        <v>0</v>
      </c>
      <c r="BI661" s="145">
        <f>IF(N661="nulová",J661,0)</f>
        <v>0</v>
      </c>
      <c r="BJ661" s="18" t="s">
        <v>86</v>
      </c>
      <c r="BK661" s="145">
        <f>ROUND(I661*H661,2)</f>
        <v>0</v>
      </c>
      <c r="BL661" s="18" t="s">
        <v>185</v>
      </c>
      <c r="BM661" s="144" t="s">
        <v>5583</v>
      </c>
    </row>
    <row r="662" spans="2:65" s="1" customFormat="1" ht="10.199999999999999">
      <c r="B662" s="34"/>
      <c r="D662" s="146" t="s">
        <v>187</v>
      </c>
      <c r="F662" s="147" t="s">
        <v>4721</v>
      </c>
      <c r="I662" s="148"/>
      <c r="L662" s="34"/>
      <c r="M662" s="149"/>
      <c r="T662" s="55"/>
      <c r="AT662" s="18" t="s">
        <v>187</v>
      </c>
      <c r="AU662" s="18" t="s">
        <v>88</v>
      </c>
    </row>
    <row r="663" spans="2:65" s="12" customFormat="1" ht="10.199999999999999">
      <c r="B663" s="150"/>
      <c r="D663" s="151" t="s">
        <v>189</v>
      </c>
      <c r="E663" s="152" t="s">
        <v>32</v>
      </c>
      <c r="F663" s="153" t="s">
        <v>190</v>
      </c>
      <c r="H663" s="152" t="s">
        <v>32</v>
      </c>
      <c r="I663" s="154"/>
      <c r="L663" s="150"/>
      <c r="M663" s="155"/>
      <c r="T663" s="156"/>
      <c r="AT663" s="152" t="s">
        <v>189</v>
      </c>
      <c r="AU663" s="152" t="s">
        <v>88</v>
      </c>
      <c r="AV663" s="12" t="s">
        <v>86</v>
      </c>
      <c r="AW663" s="12" t="s">
        <v>41</v>
      </c>
      <c r="AX663" s="12" t="s">
        <v>79</v>
      </c>
      <c r="AY663" s="152" t="s">
        <v>178</v>
      </c>
    </row>
    <row r="664" spans="2:65" s="12" customFormat="1" ht="10.199999999999999">
      <c r="B664" s="150"/>
      <c r="D664" s="151" t="s">
        <v>189</v>
      </c>
      <c r="E664" s="152" t="s">
        <v>32</v>
      </c>
      <c r="F664" s="153" t="s">
        <v>4774</v>
      </c>
      <c r="H664" s="152" t="s">
        <v>32</v>
      </c>
      <c r="I664" s="154"/>
      <c r="L664" s="150"/>
      <c r="M664" s="155"/>
      <c r="T664" s="156"/>
      <c r="AT664" s="152" t="s">
        <v>189</v>
      </c>
      <c r="AU664" s="152" t="s">
        <v>88</v>
      </c>
      <c r="AV664" s="12" t="s">
        <v>86</v>
      </c>
      <c r="AW664" s="12" t="s">
        <v>41</v>
      </c>
      <c r="AX664" s="12" t="s">
        <v>79</v>
      </c>
      <c r="AY664" s="152" t="s">
        <v>178</v>
      </c>
    </row>
    <row r="665" spans="2:65" s="12" customFormat="1" ht="10.199999999999999">
      <c r="B665" s="150"/>
      <c r="D665" s="151" t="s">
        <v>189</v>
      </c>
      <c r="E665" s="152" t="s">
        <v>32</v>
      </c>
      <c r="F665" s="153" t="s">
        <v>2813</v>
      </c>
      <c r="H665" s="152" t="s">
        <v>32</v>
      </c>
      <c r="I665" s="154"/>
      <c r="L665" s="150"/>
      <c r="M665" s="155"/>
      <c r="T665" s="156"/>
      <c r="AT665" s="152" t="s">
        <v>189</v>
      </c>
      <c r="AU665" s="152" t="s">
        <v>88</v>
      </c>
      <c r="AV665" s="12" t="s">
        <v>86</v>
      </c>
      <c r="AW665" s="12" t="s">
        <v>41</v>
      </c>
      <c r="AX665" s="12" t="s">
        <v>79</v>
      </c>
      <c r="AY665" s="152" t="s">
        <v>178</v>
      </c>
    </row>
    <row r="666" spans="2:65" s="12" customFormat="1" ht="10.199999999999999">
      <c r="B666" s="150"/>
      <c r="D666" s="151" t="s">
        <v>189</v>
      </c>
      <c r="E666" s="152" t="s">
        <v>32</v>
      </c>
      <c r="F666" s="153" t="s">
        <v>4851</v>
      </c>
      <c r="H666" s="152" t="s">
        <v>32</v>
      </c>
      <c r="I666" s="154"/>
      <c r="L666" s="150"/>
      <c r="M666" s="155"/>
      <c r="T666" s="156"/>
      <c r="AT666" s="152" t="s">
        <v>189</v>
      </c>
      <c r="AU666" s="152" t="s">
        <v>88</v>
      </c>
      <c r="AV666" s="12" t="s">
        <v>86</v>
      </c>
      <c r="AW666" s="12" t="s">
        <v>41</v>
      </c>
      <c r="AX666" s="12" t="s">
        <v>79</v>
      </c>
      <c r="AY666" s="152" t="s">
        <v>178</v>
      </c>
    </row>
    <row r="667" spans="2:65" s="13" customFormat="1" ht="10.199999999999999">
      <c r="B667" s="157"/>
      <c r="D667" s="151" t="s">
        <v>189</v>
      </c>
      <c r="E667" s="158" t="s">
        <v>32</v>
      </c>
      <c r="F667" s="159" t="s">
        <v>5584</v>
      </c>
      <c r="H667" s="160">
        <v>144.5</v>
      </c>
      <c r="I667" s="161"/>
      <c r="L667" s="157"/>
      <c r="M667" s="162"/>
      <c r="T667" s="163"/>
      <c r="AT667" s="158" t="s">
        <v>189</v>
      </c>
      <c r="AU667" s="158" t="s">
        <v>88</v>
      </c>
      <c r="AV667" s="13" t="s">
        <v>88</v>
      </c>
      <c r="AW667" s="13" t="s">
        <v>41</v>
      </c>
      <c r="AX667" s="13" t="s">
        <v>79</v>
      </c>
      <c r="AY667" s="158" t="s">
        <v>178</v>
      </c>
    </row>
    <row r="668" spans="2:65" s="14" customFormat="1" ht="10.199999999999999">
      <c r="B668" s="164"/>
      <c r="D668" s="151" t="s">
        <v>189</v>
      </c>
      <c r="E668" s="165" t="s">
        <v>32</v>
      </c>
      <c r="F668" s="166" t="s">
        <v>192</v>
      </c>
      <c r="H668" s="167">
        <v>144.5</v>
      </c>
      <c r="I668" s="168"/>
      <c r="L668" s="164"/>
      <c r="M668" s="169"/>
      <c r="T668" s="170"/>
      <c r="AT668" s="165" t="s">
        <v>189</v>
      </c>
      <c r="AU668" s="165" t="s">
        <v>88</v>
      </c>
      <c r="AV668" s="14" t="s">
        <v>185</v>
      </c>
      <c r="AW668" s="14" t="s">
        <v>41</v>
      </c>
      <c r="AX668" s="14" t="s">
        <v>86</v>
      </c>
      <c r="AY668" s="165" t="s">
        <v>178</v>
      </c>
    </row>
    <row r="669" spans="2:65" s="1" customFormat="1" ht="16.5" customHeight="1">
      <c r="B669" s="34"/>
      <c r="C669" s="133" t="s">
        <v>813</v>
      </c>
      <c r="D669" s="133" t="s">
        <v>180</v>
      </c>
      <c r="E669" s="134" t="s">
        <v>1694</v>
      </c>
      <c r="F669" s="135" t="s">
        <v>5585</v>
      </c>
      <c r="G669" s="136" t="s">
        <v>202</v>
      </c>
      <c r="H669" s="137">
        <v>144.5</v>
      </c>
      <c r="I669" s="138"/>
      <c r="J669" s="139">
        <f>ROUND(I669*H669,2)</f>
        <v>0</v>
      </c>
      <c r="K669" s="135" t="s">
        <v>376</v>
      </c>
      <c r="L669" s="34"/>
      <c r="M669" s="140" t="s">
        <v>32</v>
      </c>
      <c r="N669" s="141" t="s">
        <v>50</v>
      </c>
      <c r="P669" s="142">
        <f>O669*H669</f>
        <v>0</v>
      </c>
      <c r="Q669" s="142">
        <v>0</v>
      </c>
      <c r="R669" s="142">
        <f>Q669*H669</f>
        <v>0</v>
      </c>
      <c r="S669" s="142">
        <v>0</v>
      </c>
      <c r="T669" s="143">
        <f>S669*H669</f>
        <v>0</v>
      </c>
      <c r="AR669" s="144" t="s">
        <v>185</v>
      </c>
      <c r="AT669" s="144" t="s">
        <v>180</v>
      </c>
      <c r="AU669" s="144" t="s">
        <v>88</v>
      </c>
      <c r="AY669" s="18" t="s">
        <v>178</v>
      </c>
      <c r="BE669" s="145">
        <f>IF(N669="základní",J669,0)</f>
        <v>0</v>
      </c>
      <c r="BF669" s="145">
        <f>IF(N669="snížená",J669,0)</f>
        <v>0</v>
      </c>
      <c r="BG669" s="145">
        <f>IF(N669="zákl. přenesená",J669,0)</f>
        <v>0</v>
      </c>
      <c r="BH669" s="145">
        <f>IF(N669="sníž. přenesená",J669,0)</f>
        <v>0</v>
      </c>
      <c r="BI669" s="145">
        <f>IF(N669="nulová",J669,0)</f>
        <v>0</v>
      </c>
      <c r="BJ669" s="18" t="s">
        <v>86</v>
      </c>
      <c r="BK669" s="145">
        <f>ROUND(I669*H669,2)</f>
        <v>0</v>
      </c>
      <c r="BL669" s="18" t="s">
        <v>185</v>
      </c>
      <c r="BM669" s="144" t="s">
        <v>5586</v>
      </c>
    </row>
    <row r="670" spans="2:65" s="12" customFormat="1" ht="10.199999999999999">
      <c r="B670" s="150"/>
      <c r="D670" s="151" t="s">
        <v>189</v>
      </c>
      <c r="E670" s="152" t="s">
        <v>32</v>
      </c>
      <c r="F670" s="153" t="s">
        <v>190</v>
      </c>
      <c r="H670" s="152" t="s">
        <v>32</v>
      </c>
      <c r="I670" s="154"/>
      <c r="L670" s="150"/>
      <c r="M670" s="155"/>
      <c r="T670" s="156"/>
      <c r="AT670" s="152" t="s">
        <v>189</v>
      </c>
      <c r="AU670" s="152" t="s">
        <v>88</v>
      </c>
      <c r="AV670" s="12" t="s">
        <v>86</v>
      </c>
      <c r="AW670" s="12" t="s">
        <v>41</v>
      </c>
      <c r="AX670" s="12" t="s">
        <v>79</v>
      </c>
      <c r="AY670" s="152" t="s">
        <v>178</v>
      </c>
    </row>
    <row r="671" spans="2:65" s="12" customFormat="1" ht="10.199999999999999">
      <c r="B671" s="150"/>
      <c r="D671" s="151" t="s">
        <v>189</v>
      </c>
      <c r="E671" s="152" t="s">
        <v>32</v>
      </c>
      <c r="F671" s="153" t="s">
        <v>4774</v>
      </c>
      <c r="H671" s="152" t="s">
        <v>32</v>
      </c>
      <c r="I671" s="154"/>
      <c r="L671" s="150"/>
      <c r="M671" s="155"/>
      <c r="T671" s="156"/>
      <c r="AT671" s="152" t="s">
        <v>189</v>
      </c>
      <c r="AU671" s="152" t="s">
        <v>88</v>
      </c>
      <c r="AV671" s="12" t="s">
        <v>86</v>
      </c>
      <c r="AW671" s="12" t="s">
        <v>41</v>
      </c>
      <c r="AX671" s="12" t="s">
        <v>79</v>
      </c>
      <c r="AY671" s="152" t="s">
        <v>178</v>
      </c>
    </row>
    <row r="672" spans="2:65" s="12" customFormat="1" ht="10.199999999999999">
      <c r="B672" s="150"/>
      <c r="D672" s="151" t="s">
        <v>189</v>
      </c>
      <c r="E672" s="152" t="s">
        <v>32</v>
      </c>
      <c r="F672" s="153" t="s">
        <v>2813</v>
      </c>
      <c r="H672" s="152" t="s">
        <v>32</v>
      </c>
      <c r="I672" s="154"/>
      <c r="L672" s="150"/>
      <c r="M672" s="155"/>
      <c r="T672" s="156"/>
      <c r="AT672" s="152" t="s">
        <v>189</v>
      </c>
      <c r="AU672" s="152" t="s">
        <v>88</v>
      </c>
      <c r="AV672" s="12" t="s">
        <v>86</v>
      </c>
      <c r="AW672" s="12" t="s">
        <v>41</v>
      </c>
      <c r="AX672" s="12" t="s">
        <v>79</v>
      </c>
      <c r="AY672" s="152" t="s">
        <v>178</v>
      </c>
    </row>
    <row r="673" spans="2:65" s="13" customFormat="1" ht="10.199999999999999">
      <c r="B673" s="157"/>
      <c r="D673" s="151" t="s">
        <v>189</v>
      </c>
      <c r="E673" s="158" t="s">
        <v>32</v>
      </c>
      <c r="F673" s="159" t="s">
        <v>5543</v>
      </c>
      <c r="H673" s="160">
        <v>144.5</v>
      </c>
      <c r="I673" s="161"/>
      <c r="L673" s="157"/>
      <c r="M673" s="162"/>
      <c r="T673" s="163"/>
      <c r="AT673" s="158" t="s">
        <v>189</v>
      </c>
      <c r="AU673" s="158" t="s">
        <v>88</v>
      </c>
      <c r="AV673" s="13" t="s">
        <v>88</v>
      </c>
      <c r="AW673" s="13" t="s">
        <v>41</v>
      </c>
      <c r="AX673" s="13" t="s">
        <v>79</v>
      </c>
      <c r="AY673" s="158" t="s">
        <v>178</v>
      </c>
    </row>
    <row r="674" spans="2:65" s="14" customFormat="1" ht="10.199999999999999">
      <c r="B674" s="164"/>
      <c r="D674" s="151" t="s">
        <v>189</v>
      </c>
      <c r="E674" s="165" t="s">
        <v>32</v>
      </c>
      <c r="F674" s="166" t="s">
        <v>192</v>
      </c>
      <c r="H674" s="167">
        <v>144.5</v>
      </c>
      <c r="I674" s="168"/>
      <c r="L674" s="164"/>
      <c r="M674" s="169"/>
      <c r="T674" s="170"/>
      <c r="AT674" s="165" t="s">
        <v>189</v>
      </c>
      <c r="AU674" s="165" t="s">
        <v>88</v>
      </c>
      <c r="AV674" s="14" t="s">
        <v>185</v>
      </c>
      <c r="AW674" s="14" t="s">
        <v>41</v>
      </c>
      <c r="AX674" s="14" t="s">
        <v>86</v>
      </c>
      <c r="AY674" s="165" t="s">
        <v>178</v>
      </c>
    </row>
    <row r="675" spans="2:65" s="1" customFormat="1" ht="16.5" customHeight="1">
      <c r="B675" s="34"/>
      <c r="C675" s="133" t="s">
        <v>815</v>
      </c>
      <c r="D675" s="133" t="s">
        <v>180</v>
      </c>
      <c r="E675" s="134" t="s">
        <v>4681</v>
      </c>
      <c r="F675" s="135" t="s">
        <v>4682</v>
      </c>
      <c r="G675" s="136" t="s">
        <v>202</v>
      </c>
      <c r="H675" s="137">
        <v>144.5</v>
      </c>
      <c r="I675" s="138"/>
      <c r="J675" s="139">
        <f>ROUND(I675*H675,2)</f>
        <v>0</v>
      </c>
      <c r="K675" s="135" t="s">
        <v>184</v>
      </c>
      <c r="L675" s="34"/>
      <c r="M675" s="140" t="s">
        <v>32</v>
      </c>
      <c r="N675" s="141" t="s">
        <v>50</v>
      </c>
      <c r="P675" s="142">
        <f>O675*H675</f>
        <v>0</v>
      </c>
      <c r="Q675" s="142">
        <v>0</v>
      </c>
      <c r="R675" s="142">
        <f>Q675*H675</f>
        <v>0</v>
      </c>
      <c r="S675" s="142">
        <v>0</v>
      </c>
      <c r="T675" s="143">
        <f>S675*H675</f>
        <v>0</v>
      </c>
      <c r="AR675" s="144" t="s">
        <v>185</v>
      </c>
      <c r="AT675" s="144" t="s">
        <v>180</v>
      </c>
      <c r="AU675" s="144" t="s">
        <v>88</v>
      </c>
      <c r="AY675" s="18" t="s">
        <v>178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86</v>
      </c>
      <c r="BK675" s="145">
        <f>ROUND(I675*H675,2)</f>
        <v>0</v>
      </c>
      <c r="BL675" s="18" t="s">
        <v>185</v>
      </c>
      <c r="BM675" s="144" t="s">
        <v>5587</v>
      </c>
    </row>
    <row r="676" spans="2:65" s="1" customFormat="1" ht="10.199999999999999">
      <c r="B676" s="34"/>
      <c r="D676" s="146" t="s">
        <v>187</v>
      </c>
      <c r="F676" s="147" t="s">
        <v>4684</v>
      </c>
      <c r="I676" s="148"/>
      <c r="L676" s="34"/>
      <c r="M676" s="149"/>
      <c r="T676" s="55"/>
      <c r="AT676" s="18" t="s">
        <v>187</v>
      </c>
      <c r="AU676" s="18" t="s">
        <v>88</v>
      </c>
    </row>
    <row r="677" spans="2:65" s="12" customFormat="1" ht="10.199999999999999">
      <c r="B677" s="150"/>
      <c r="D677" s="151" t="s">
        <v>189</v>
      </c>
      <c r="E677" s="152" t="s">
        <v>32</v>
      </c>
      <c r="F677" s="153" t="s">
        <v>190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88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2" customFormat="1" ht="10.199999999999999">
      <c r="B678" s="150"/>
      <c r="D678" s="151" t="s">
        <v>189</v>
      </c>
      <c r="E678" s="152" t="s">
        <v>32</v>
      </c>
      <c r="F678" s="153" t="s">
        <v>4774</v>
      </c>
      <c r="H678" s="152" t="s">
        <v>32</v>
      </c>
      <c r="I678" s="154"/>
      <c r="L678" s="150"/>
      <c r="M678" s="155"/>
      <c r="T678" s="156"/>
      <c r="AT678" s="152" t="s">
        <v>189</v>
      </c>
      <c r="AU678" s="152" t="s">
        <v>88</v>
      </c>
      <c r="AV678" s="12" t="s">
        <v>86</v>
      </c>
      <c r="AW678" s="12" t="s">
        <v>41</v>
      </c>
      <c r="AX678" s="12" t="s">
        <v>79</v>
      </c>
      <c r="AY678" s="152" t="s">
        <v>178</v>
      </c>
    </row>
    <row r="679" spans="2:65" s="12" customFormat="1" ht="10.199999999999999">
      <c r="B679" s="150"/>
      <c r="D679" s="151" t="s">
        <v>189</v>
      </c>
      <c r="E679" s="152" t="s">
        <v>32</v>
      </c>
      <c r="F679" s="153" t="s">
        <v>2813</v>
      </c>
      <c r="H679" s="152" t="s">
        <v>32</v>
      </c>
      <c r="I679" s="154"/>
      <c r="L679" s="150"/>
      <c r="M679" s="155"/>
      <c r="T679" s="156"/>
      <c r="AT679" s="152" t="s">
        <v>189</v>
      </c>
      <c r="AU679" s="152" t="s">
        <v>88</v>
      </c>
      <c r="AV679" s="12" t="s">
        <v>86</v>
      </c>
      <c r="AW679" s="12" t="s">
        <v>41</v>
      </c>
      <c r="AX679" s="12" t="s">
        <v>79</v>
      </c>
      <c r="AY679" s="152" t="s">
        <v>178</v>
      </c>
    </row>
    <row r="680" spans="2:65" s="13" customFormat="1" ht="10.199999999999999">
      <c r="B680" s="157"/>
      <c r="D680" s="151" t="s">
        <v>189</v>
      </c>
      <c r="E680" s="158" t="s">
        <v>32</v>
      </c>
      <c r="F680" s="159" t="s">
        <v>5543</v>
      </c>
      <c r="H680" s="160">
        <v>144.5</v>
      </c>
      <c r="I680" s="161"/>
      <c r="L680" s="157"/>
      <c r="M680" s="162"/>
      <c r="T680" s="163"/>
      <c r="AT680" s="158" t="s">
        <v>189</v>
      </c>
      <c r="AU680" s="158" t="s">
        <v>88</v>
      </c>
      <c r="AV680" s="13" t="s">
        <v>88</v>
      </c>
      <c r="AW680" s="13" t="s">
        <v>41</v>
      </c>
      <c r="AX680" s="13" t="s">
        <v>79</v>
      </c>
      <c r="AY680" s="158" t="s">
        <v>178</v>
      </c>
    </row>
    <row r="681" spans="2:65" s="14" customFormat="1" ht="10.199999999999999">
      <c r="B681" s="164"/>
      <c r="D681" s="151" t="s">
        <v>189</v>
      </c>
      <c r="E681" s="165" t="s">
        <v>32</v>
      </c>
      <c r="F681" s="166" t="s">
        <v>192</v>
      </c>
      <c r="H681" s="167">
        <v>144.5</v>
      </c>
      <c r="I681" s="168"/>
      <c r="L681" s="164"/>
      <c r="M681" s="169"/>
      <c r="T681" s="170"/>
      <c r="AT681" s="165" t="s">
        <v>189</v>
      </c>
      <c r="AU681" s="165" t="s">
        <v>88</v>
      </c>
      <c r="AV681" s="14" t="s">
        <v>185</v>
      </c>
      <c r="AW681" s="14" t="s">
        <v>41</v>
      </c>
      <c r="AX681" s="14" t="s">
        <v>86</v>
      </c>
      <c r="AY681" s="165" t="s">
        <v>178</v>
      </c>
    </row>
    <row r="682" spans="2:65" s="1" customFormat="1" ht="24.15" customHeight="1">
      <c r="B682" s="34"/>
      <c r="C682" s="133" t="s">
        <v>820</v>
      </c>
      <c r="D682" s="133" t="s">
        <v>180</v>
      </c>
      <c r="E682" s="134" t="s">
        <v>4691</v>
      </c>
      <c r="F682" s="135" t="s">
        <v>4692</v>
      </c>
      <c r="G682" s="136" t="s">
        <v>219</v>
      </c>
      <c r="H682" s="137">
        <v>4</v>
      </c>
      <c r="I682" s="138"/>
      <c r="J682" s="139">
        <f>ROUND(I682*H682,2)</f>
        <v>0</v>
      </c>
      <c r="K682" s="135" t="s">
        <v>184</v>
      </c>
      <c r="L682" s="34"/>
      <c r="M682" s="140" t="s">
        <v>32</v>
      </c>
      <c r="N682" s="141" t="s">
        <v>50</v>
      </c>
      <c r="P682" s="142">
        <f>O682*H682</f>
        <v>0</v>
      </c>
      <c r="Q682" s="142">
        <v>0.45937</v>
      </c>
      <c r="R682" s="142">
        <f>Q682*H682</f>
        <v>1.83748</v>
      </c>
      <c r="S682" s="142">
        <v>0</v>
      </c>
      <c r="T682" s="143">
        <f>S682*H682</f>
        <v>0</v>
      </c>
      <c r="AR682" s="144" t="s">
        <v>185</v>
      </c>
      <c r="AT682" s="144" t="s">
        <v>180</v>
      </c>
      <c r="AU682" s="144" t="s">
        <v>88</v>
      </c>
      <c r="AY682" s="18" t="s">
        <v>178</v>
      </c>
      <c r="BE682" s="145">
        <f>IF(N682="základní",J682,0)</f>
        <v>0</v>
      </c>
      <c r="BF682" s="145">
        <f>IF(N682="snížená",J682,0)</f>
        <v>0</v>
      </c>
      <c r="BG682" s="145">
        <f>IF(N682="zákl. přenesená",J682,0)</f>
        <v>0</v>
      </c>
      <c r="BH682" s="145">
        <f>IF(N682="sníž. přenesená",J682,0)</f>
        <v>0</v>
      </c>
      <c r="BI682" s="145">
        <f>IF(N682="nulová",J682,0)</f>
        <v>0</v>
      </c>
      <c r="BJ682" s="18" t="s">
        <v>86</v>
      </c>
      <c r="BK682" s="145">
        <f>ROUND(I682*H682,2)</f>
        <v>0</v>
      </c>
      <c r="BL682" s="18" t="s">
        <v>185</v>
      </c>
      <c r="BM682" s="144" t="s">
        <v>5588</v>
      </c>
    </row>
    <row r="683" spans="2:65" s="1" customFormat="1" ht="10.199999999999999">
      <c r="B683" s="34"/>
      <c r="D683" s="146" t="s">
        <v>187</v>
      </c>
      <c r="F683" s="147" t="s">
        <v>4694</v>
      </c>
      <c r="I683" s="148"/>
      <c r="L683" s="34"/>
      <c r="M683" s="149"/>
      <c r="T683" s="55"/>
      <c r="AT683" s="18" t="s">
        <v>187</v>
      </c>
      <c r="AU683" s="18" t="s">
        <v>88</v>
      </c>
    </row>
    <row r="684" spans="2:65" s="12" customFormat="1" ht="10.199999999999999">
      <c r="B684" s="150"/>
      <c r="D684" s="151" t="s">
        <v>189</v>
      </c>
      <c r="E684" s="152" t="s">
        <v>32</v>
      </c>
      <c r="F684" s="153" t="s">
        <v>190</v>
      </c>
      <c r="H684" s="152" t="s">
        <v>32</v>
      </c>
      <c r="I684" s="154"/>
      <c r="L684" s="150"/>
      <c r="M684" s="155"/>
      <c r="T684" s="156"/>
      <c r="AT684" s="152" t="s">
        <v>189</v>
      </c>
      <c r="AU684" s="152" t="s">
        <v>88</v>
      </c>
      <c r="AV684" s="12" t="s">
        <v>86</v>
      </c>
      <c r="AW684" s="12" t="s">
        <v>41</v>
      </c>
      <c r="AX684" s="12" t="s">
        <v>79</v>
      </c>
      <c r="AY684" s="152" t="s">
        <v>178</v>
      </c>
    </row>
    <row r="685" spans="2:65" s="12" customFormat="1" ht="10.199999999999999">
      <c r="B685" s="150"/>
      <c r="D685" s="151" t="s">
        <v>189</v>
      </c>
      <c r="E685" s="152" t="s">
        <v>32</v>
      </c>
      <c r="F685" s="153" t="s">
        <v>4774</v>
      </c>
      <c r="H685" s="152" t="s">
        <v>32</v>
      </c>
      <c r="I685" s="154"/>
      <c r="L685" s="150"/>
      <c r="M685" s="155"/>
      <c r="T685" s="156"/>
      <c r="AT685" s="152" t="s">
        <v>189</v>
      </c>
      <c r="AU685" s="152" t="s">
        <v>88</v>
      </c>
      <c r="AV685" s="12" t="s">
        <v>86</v>
      </c>
      <c r="AW685" s="12" t="s">
        <v>41</v>
      </c>
      <c r="AX685" s="12" t="s">
        <v>79</v>
      </c>
      <c r="AY685" s="152" t="s">
        <v>178</v>
      </c>
    </row>
    <row r="686" spans="2:65" s="12" customFormat="1" ht="10.199999999999999">
      <c r="B686" s="150"/>
      <c r="D686" s="151" t="s">
        <v>189</v>
      </c>
      <c r="E686" s="152" t="s">
        <v>32</v>
      </c>
      <c r="F686" s="153" t="s">
        <v>2813</v>
      </c>
      <c r="H686" s="152" t="s">
        <v>32</v>
      </c>
      <c r="I686" s="154"/>
      <c r="L686" s="150"/>
      <c r="M686" s="155"/>
      <c r="T686" s="156"/>
      <c r="AT686" s="152" t="s">
        <v>189</v>
      </c>
      <c r="AU686" s="152" t="s">
        <v>88</v>
      </c>
      <c r="AV686" s="12" t="s">
        <v>86</v>
      </c>
      <c r="AW686" s="12" t="s">
        <v>41</v>
      </c>
      <c r="AX686" s="12" t="s">
        <v>79</v>
      </c>
      <c r="AY686" s="152" t="s">
        <v>178</v>
      </c>
    </row>
    <row r="687" spans="2:65" s="13" customFormat="1" ht="10.199999999999999">
      <c r="B687" s="157"/>
      <c r="D687" s="151" t="s">
        <v>189</v>
      </c>
      <c r="E687" s="158" t="s">
        <v>32</v>
      </c>
      <c r="F687" s="159" t="s">
        <v>5589</v>
      </c>
      <c r="H687" s="160">
        <v>1</v>
      </c>
      <c r="I687" s="161"/>
      <c r="L687" s="157"/>
      <c r="M687" s="162"/>
      <c r="T687" s="163"/>
      <c r="AT687" s="158" t="s">
        <v>189</v>
      </c>
      <c r="AU687" s="158" t="s">
        <v>88</v>
      </c>
      <c r="AV687" s="13" t="s">
        <v>88</v>
      </c>
      <c r="AW687" s="13" t="s">
        <v>41</v>
      </c>
      <c r="AX687" s="13" t="s">
        <v>79</v>
      </c>
      <c r="AY687" s="158" t="s">
        <v>178</v>
      </c>
    </row>
    <row r="688" spans="2:65" s="13" customFormat="1" ht="10.199999999999999">
      <c r="B688" s="157"/>
      <c r="D688" s="151" t="s">
        <v>189</v>
      </c>
      <c r="E688" s="158" t="s">
        <v>32</v>
      </c>
      <c r="F688" s="159" t="s">
        <v>5590</v>
      </c>
      <c r="H688" s="160">
        <v>1</v>
      </c>
      <c r="I688" s="161"/>
      <c r="L688" s="157"/>
      <c r="M688" s="162"/>
      <c r="T688" s="163"/>
      <c r="AT688" s="158" t="s">
        <v>189</v>
      </c>
      <c r="AU688" s="158" t="s">
        <v>88</v>
      </c>
      <c r="AV688" s="13" t="s">
        <v>88</v>
      </c>
      <c r="AW688" s="13" t="s">
        <v>41</v>
      </c>
      <c r="AX688" s="13" t="s">
        <v>79</v>
      </c>
      <c r="AY688" s="158" t="s">
        <v>178</v>
      </c>
    </row>
    <row r="689" spans="2:65" s="13" customFormat="1" ht="10.199999999999999">
      <c r="B689" s="157"/>
      <c r="D689" s="151" t="s">
        <v>189</v>
      </c>
      <c r="E689" s="158" t="s">
        <v>32</v>
      </c>
      <c r="F689" s="159" t="s">
        <v>5591</v>
      </c>
      <c r="H689" s="160">
        <v>1</v>
      </c>
      <c r="I689" s="161"/>
      <c r="L689" s="157"/>
      <c r="M689" s="162"/>
      <c r="T689" s="163"/>
      <c r="AT689" s="158" t="s">
        <v>189</v>
      </c>
      <c r="AU689" s="158" t="s">
        <v>88</v>
      </c>
      <c r="AV689" s="13" t="s">
        <v>88</v>
      </c>
      <c r="AW689" s="13" t="s">
        <v>41</v>
      </c>
      <c r="AX689" s="13" t="s">
        <v>79</v>
      </c>
      <c r="AY689" s="158" t="s">
        <v>178</v>
      </c>
    </row>
    <row r="690" spans="2:65" s="13" customFormat="1" ht="10.199999999999999">
      <c r="B690" s="157"/>
      <c r="D690" s="151" t="s">
        <v>189</v>
      </c>
      <c r="E690" s="158" t="s">
        <v>32</v>
      </c>
      <c r="F690" s="159" t="s">
        <v>5592</v>
      </c>
      <c r="H690" s="160">
        <v>1</v>
      </c>
      <c r="I690" s="161"/>
      <c r="L690" s="157"/>
      <c r="M690" s="162"/>
      <c r="T690" s="163"/>
      <c r="AT690" s="158" t="s">
        <v>189</v>
      </c>
      <c r="AU690" s="158" t="s">
        <v>88</v>
      </c>
      <c r="AV690" s="13" t="s">
        <v>88</v>
      </c>
      <c r="AW690" s="13" t="s">
        <v>41</v>
      </c>
      <c r="AX690" s="13" t="s">
        <v>79</v>
      </c>
      <c r="AY690" s="158" t="s">
        <v>178</v>
      </c>
    </row>
    <row r="691" spans="2:65" s="14" customFormat="1" ht="10.199999999999999">
      <c r="B691" s="164"/>
      <c r="D691" s="151" t="s">
        <v>189</v>
      </c>
      <c r="E691" s="165" t="s">
        <v>32</v>
      </c>
      <c r="F691" s="166" t="s">
        <v>192</v>
      </c>
      <c r="H691" s="167">
        <v>4</v>
      </c>
      <c r="I691" s="168"/>
      <c r="L691" s="164"/>
      <c r="M691" s="169"/>
      <c r="T691" s="170"/>
      <c r="AT691" s="165" t="s">
        <v>189</v>
      </c>
      <c r="AU691" s="165" t="s">
        <v>88</v>
      </c>
      <c r="AV691" s="14" t="s">
        <v>185</v>
      </c>
      <c r="AW691" s="14" t="s">
        <v>41</v>
      </c>
      <c r="AX691" s="14" t="s">
        <v>86</v>
      </c>
      <c r="AY691" s="165" t="s">
        <v>178</v>
      </c>
    </row>
    <row r="692" spans="2:65" s="11" customFormat="1" ht="22.8" customHeight="1">
      <c r="B692" s="121"/>
      <c r="D692" s="122" t="s">
        <v>78</v>
      </c>
      <c r="E692" s="131" t="s">
        <v>247</v>
      </c>
      <c r="F692" s="131" t="s">
        <v>848</v>
      </c>
      <c r="I692" s="124"/>
      <c r="J692" s="132">
        <f>BK692</f>
        <v>0</v>
      </c>
      <c r="L692" s="121"/>
      <c r="M692" s="126"/>
      <c r="P692" s="127">
        <f>SUM(P693:P778)</f>
        <v>0</v>
      </c>
      <c r="R692" s="127">
        <f>SUM(R693:R778)</f>
        <v>1.4564658800000001</v>
      </c>
      <c r="T692" s="128">
        <f>SUM(T693:T778)</f>
        <v>6.9824999999999999</v>
      </c>
      <c r="AR692" s="122" t="s">
        <v>86</v>
      </c>
      <c r="AT692" s="129" t="s">
        <v>78</v>
      </c>
      <c r="AU692" s="129" t="s">
        <v>86</v>
      </c>
      <c r="AY692" s="122" t="s">
        <v>178</v>
      </c>
      <c r="BK692" s="130">
        <f>SUM(BK693:BK778)</f>
        <v>0</v>
      </c>
    </row>
    <row r="693" spans="2:65" s="1" customFormat="1" ht="49.05" customHeight="1">
      <c r="B693" s="34"/>
      <c r="C693" s="133" t="s">
        <v>824</v>
      </c>
      <c r="D693" s="133" t="s">
        <v>180</v>
      </c>
      <c r="E693" s="134" t="s">
        <v>5593</v>
      </c>
      <c r="F693" s="135" t="s">
        <v>5594</v>
      </c>
      <c r="G693" s="136" t="s">
        <v>219</v>
      </c>
      <c r="H693" s="137">
        <v>176</v>
      </c>
      <c r="I693" s="138"/>
      <c r="J693" s="139">
        <f>ROUND(I693*H693,2)</f>
        <v>0</v>
      </c>
      <c r="K693" s="135" t="s">
        <v>184</v>
      </c>
      <c r="L693" s="34"/>
      <c r="M693" s="140" t="s">
        <v>32</v>
      </c>
      <c r="N693" s="141" t="s">
        <v>50</v>
      </c>
      <c r="P693" s="142">
        <f>O693*H693</f>
        <v>0</v>
      </c>
      <c r="Q693" s="142">
        <v>2.0400000000000001E-3</v>
      </c>
      <c r="R693" s="142">
        <f>Q693*H693</f>
        <v>0.35904000000000003</v>
      </c>
      <c r="S693" s="142">
        <v>0</v>
      </c>
      <c r="T693" s="143">
        <f>S693*H693</f>
        <v>0</v>
      </c>
      <c r="AR693" s="144" t="s">
        <v>185</v>
      </c>
      <c r="AT693" s="144" t="s">
        <v>180</v>
      </c>
      <c r="AU693" s="144" t="s">
        <v>88</v>
      </c>
      <c r="AY693" s="18" t="s">
        <v>178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8" t="s">
        <v>86</v>
      </c>
      <c r="BK693" s="145">
        <f>ROUND(I693*H693,2)</f>
        <v>0</v>
      </c>
      <c r="BL693" s="18" t="s">
        <v>185</v>
      </c>
      <c r="BM693" s="144" t="s">
        <v>5595</v>
      </c>
    </row>
    <row r="694" spans="2:65" s="1" customFormat="1" ht="10.199999999999999">
      <c r="B694" s="34"/>
      <c r="D694" s="146" t="s">
        <v>187</v>
      </c>
      <c r="F694" s="147" t="s">
        <v>5596</v>
      </c>
      <c r="I694" s="148"/>
      <c r="L694" s="34"/>
      <c r="M694" s="149"/>
      <c r="T694" s="55"/>
      <c r="AT694" s="18" t="s">
        <v>187</v>
      </c>
      <c r="AU694" s="18" t="s">
        <v>88</v>
      </c>
    </row>
    <row r="695" spans="2:65" s="12" customFormat="1" ht="10.199999999999999">
      <c r="B695" s="150"/>
      <c r="D695" s="151" t="s">
        <v>189</v>
      </c>
      <c r="E695" s="152" t="s">
        <v>32</v>
      </c>
      <c r="F695" s="153" t="s">
        <v>190</v>
      </c>
      <c r="H695" s="152" t="s">
        <v>32</v>
      </c>
      <c r="I695" s="154"/>
      <c r="L695" s="150"/>
      <c r="M695" s="155"/>
      <c r="T695" s="156"/>
      <c r="AT695" s="152" t="s">
        <v>189</v>
      </c>
      <c r="AU695" s="152" t="s">
        <v>88</v>
      </c>
      <c r="AV695" s="12" t="s">
        <v>86</v>
      </c>
      <c r="AW695" s="12" t="s">
        <v>41</v>
      </c>
      <c r="AX695" s="12" t="s">
        <v>79</v>
      </c>
      <c r="AY695" s="152" t="s">
        <v>178</v>
      </c>
    </row>
    <row r="696" spans="2:65" s="12" customFormat="1" ht="10.199999999999999">
      <c r="B696" s="150"/>
      <c r="D696" s="151" t="s">
        <v>189</v>
      </c>
      <c r="E696" s="152" t="s">
        <v>32</v>
      </c>
      <c r="F696" s="153" t="s">
        <v>2813</v>
      </c>
      <c r="H696" s="152" t="s">
        <v>32</v>
      </c>
      <c r="I696" s="154"/>
      <c r="L696" s="150"/>
      <c r="M696" s="155"/>
      <c r="T696" s="156"/>
      <c r="AT696" s="152" t="s">
        <v>189</v>
      </c>
      <c r="AU696" s="152" t="s">
        <v>88</v>
      </c>
      <c r="AV696" s="12" t="s">
        <v>86</v>
      </c>
      <c r="AW696" s="12" t="s">
        <v>41</v>
      </c>
      <c r="AX696" s="12" t="s">
        <v>79</v>
      </c>
      <c r="AY696" s="152" t="s">
        <v>178</v>
      </c>
    </row>
    <row r="697" spans="2:65" s="12" customFormat="1" ht="10.199999999999999">
      <c r="B697" s="150"/>
      <c r="D697" s="151" t="s">
        <v>189</v>
      </c>
      <c r="E697" s="152" t="s">
        <v>32</v>
      </c>
      <c r="F697" s="153" t="s">
        <v>5319</v>
      </c>
      <c r="H697" s="152" t="s">
        <v>32</v>
      </c>
      <c r="I697" s="154"/>
      <c r="L697" s="150"/>
      <c r="M697" s="155"/>
      <c r="T697" s="156"/>
      <c r="AT697" s="152" t="s">
        <v>189</v>
      </c>
      <c r="AU697" s="152" t="s">
        <v>88</v>
      </c>
      <c r="AV697" s="12" t="s">
        <v>86</v>
      </c>
      <c r="AW697" s="12" t="s">
        <v>41</v>
      </c>
      <c r="AX697" s="12" t="s">
        <v>79</v>
      </c>
      <c r="AY697" s="152" t="s">
        <v>178</v>
      </c>
    </row>
    <row r="698" spans="2:65" s="12" customFormat="1" ht="10.199999999999999">
      <c r="B698" s="150"/>
      <c r="D698" s="151" t="s">
        <v>189</v>
      </c>
      <c r="E698" s="152" t="s">
        <v>32</v>
      </c>
      <c r="F698" s="153" t="s">
        <v>5597</v>
      </c>
      <c r="H698" s="152" t="s">
        <v>32</v>
      </c>
      <c r="I698" s="154"/>
      <c r="L698" s="150"/>
      <c r="M698" s="155"/>
      <c r="T698" s="156"/>
      <c r="AT698" s="152" t="s">
        <v>189</v>
      </c>
      <c r="AU698" s="152" t="s">
        <v>88</v>
      </c>
      <c r="AV698" s="12" t="s">
        <v>86</v>
      </c>
      <c r="AW698" s="12" t="s">
        <v>41</v>
      </c>
      <c r="AX698" s="12" t="s">
        <v>79</v>
      </c>
      <c r="AY698" s="152" t="s">
        <v>178</v>
      </c>
    </row>
    <row r="699" spans="2:65" s="13" customFormat="1" ht="10.199999999999999">
      <c r="B699" s="157"/>
      <c r="D699" s="151" t="s">
        <v>189</v>
      </c>
      <c r="E699" s="158" t="s">
        <v>32</v>
      </c>
      <c r="F699" s="159" t="s">
        <v>5598</v>
      </c>
      <c r="H699" s="160">
        <v>176</v>
      </c>
      <c r="I699" s="161"/>
      <c r="L699" s="157"/>
      <c r="M699" s="162"/>
      <c r="T699" s="163"/>
      <c r="AT699" s="158" t="s">
        <v>189</v>
      </c>
      <c r="AU699" s="158" t="s">
        <v>88</v>
      </c>
      <c r="AV699" s="13" t="s">
        <v>88</v>
      </c>
      <c r="AW699" s="13" t="s">
        <v>41</v>
      </c>
      <c r="AX699" s="13" t="s">
        <v>79</v>
      </c>
      <c r="AY699" s="158" t="s">
        <v>178</v>
      </c>
    </row>
    <row r="700" spans="2:65" s="14" customFormat="1" ht="10.199999999999999">
      <c r="B700" s="164"/>
      <c r="D700" s="151" t="s">
        <v>189</v>
      </c>
      <c r="E700" s="165" t="s">
        <v>32</v>
      </c>
      <c r="F700" s="166" t="s">
        <v>192</v>
      </c>
      <c r="H700" s="167">
        <v>176</v>
      </c>
      <c r="I700" s="168"/>
      <c r="L700" s="164"/>
      <c r="M700" s="169"/>
      <c r="T700" s="170"/>
      <c r="AT700" s="165" t="s">
        <v>189</v>
      </c>
      <c r="AU700" s="165" t="s">
        <v>88</v>
      </c>
      <c r="AV700" s="14" t="s">
        <v>185</v>
      </c>
      <c r="AW700" s="14" t="s">
        <v>41</v>
      </c>
      <c r="AX700" s="14" t="s">
        <v>86</v>
      </c>
      <c r="AY700" s="165" t="s">
        <v>178</v>
      </c>
    </row>
    <row r="701" spans="2:65" s="1" customFormat="1" ht="37.799999999999997" customHeight="1">
      <c r="B701" s="34"/>
      <c r="C701" s="133" t="s">
        <v>829</v>
      </c>
      <c r="D701" s="133" t="s">
        <v>180</v>
      </c>
      <c r="E701" s="134" t="s">
        <v>5599</v>
      </c>
      <c r="F701" s="135" t="s">
        <v>5600</v>
      </c>
      <c r="G701" s="136" t="s">
        <v>202</v>
      </c>
      <c r="H701" s="137">
        <v>44</v>
      </c>
      <c r="I701" s="138"/>
      <c r="J701" s="139">
        <f>ROUND(I701*H701,2)</f>
        <v>0</v>
      </c>
      <c r="K701" s="135" t="s">
        <v>184</v>
      </c>
      <c r="L701" s="34"/>
      <c r="M701" s="140" t="s">
        <v>32</v>
      </c>
      <c r="N701" s="141" t="s">
        <v>50</v>
      </c>
      <c r="P701" s="142">
        <f>O701*H701</f>
        <v>0</v>
      </c>
      <c r="Q701" s="142">
        <v>6.0600000000000003E-3</v>
      </c>
      <c r="R701" s="142">
        <f>Q701*H701</f>
        <v>0.26663999999999999</v>
      </c>
      <c r="S701" s="142">
        <v>0</v>
      </c>
      <c r="T701" s="143">
        <f>S701*H701</f>
        <v>0</v>
      </c>
      <c r="AR701" s="144" t="s">
        <v>185</v>
      </c>
      <c r="AT701" s="144" t="s">
        <v>180</v>
      </c>
      <c r="AU701" s="144" t="s">
        <v>88</v>
      </c>
      <c r="AY701" s="18" t="s">
        <v>178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86</v>
      </c>
      <c r="BK701" s="145">
        <f>ROUND(I701*H701,2)</f>
        <v>0</v>
      </c>
      <c r="BL701" s="18" t="s">
        <v>185</v>
      </c>
      <c r="BM701" s="144" t="s">
        <v>5601</v>
      </c>
    </row>
    <row r="702" spans="2:65" s="1" customFormat="1" ht="10.199999999999999">
      <c r="B702" s="34"/>
      <c r="D702" s="146" t="s">
        <v>187</v>
      </c>
      <c r="F702" s="147" t="s">
        <v>5602</v>
      </c>
      <c r="I702" s="148"/>
      <c r="L702" s="34"/>
      <c r="M702" s="149"/>
      <c r="T702" s="55"/>
      <c r="AT702" s="18" t="s">
        <v>187</v>
      </c>
      <c r="AU702" s="18" t="s">
        <v>88</v>
      </c>
    </row>
    <row r="703" spans="2:65" s="12" customFormat="1" ht="10.199999999999999">
      <c r="B703" s="150"/>
      <c r="D703" s="151" t="s">
        <v>189</v>
      </c>
      <c r="E703" s="152" t="s">
        <v>32</v>
      </c>
      <c r="F703" s="153" t="s">
        <v>190</v>
      </c>
      <c r="H703" s="152" t="s">
        <v>32</v>
      </c>
      <c r="I703" s="154"/>
      <c r="L703" s="150"/>
      <c r="M703" s="155"/>
      <c r="T703" s="156"/>
      <c r="AT703" s="152" t="s">
        <v>189</v>
      </c>
      <c r="AU703" s="152" t="s">
        <v>88</v>
      </c>
      <c r="AV703" s="12" t="s">
        <v>86</v>
      </c>
      <c r="AW703" s="12" t="s">
        <v>41</v>
      </c>
      <c r="AX703" s="12" t="s">
        <v>79</v>
      </c>
      <c r="AY703" s="152" t="s">
        <v>178</v>
      </c>
    </row>
    <row r="704" spans="2:65" s="12" customFormat="1" ht="10.199999999999999">
      <c r="B704" s="150"/>
      <c r="D704" s="151" t="s">
        <v>189</v>
      </c>
      <c r="E704" s="152" t="s">
        <v>32</v>
      </c>
      <c r="F704" s="153" t="s">
        <v>2813</v>
      </c>
      <c r="H704" s="152" t="s">
        <v>32</v>
      </c>
      <c r="I704" s="154"/>
      <c r="L704" s="150"/>
      <c r="M704" s="155"/>
      <c r="T704" s="156"/>
      <c r="AT704" s="152" t="s">
        <v>189</v>
      </c>
      <c r="AU704" s="152" t="s">
        <v>88</v>
      </c>
      <c r="AV704" s="12" t="s">
        <v>86</v>
      </c>
      <c r="AW704" s="12" t="s">
        <v>41</v>
      </c>
      <c r="AX704" s="12" t="s">
        <v>79</v>
      </c>
      <c r="AY704" s="152" t="s">
        <v>178</v>
      </c>
    </row>
    <row r="705" spans="2:65" s="12" customFormat="1" ht="10.199999999999999">
      <c r="B705" s="150"/>
      <c r="D705" s="151" t="s">
        <v>189</v>
      </c>
      <c r="E705" s="152" t="s">
        <v>32</v>
      </c>
      <c r="F705" s="153" t="s">
        <v>5319</v>
      </c>
      <c r="H705" s="152" t="s">
        <v>32</v>
      </c>
      <c r="I705" s="154"/>
      <c r="L705" s="150"/>
      <c r="M705" s="155"/>
      <c r="T705" s="156"/>
      <c r="AT705" s="152" t="s">
        <v>189</v>
      </c>
      <c r="AU705" s="152" t="s">
        <v>88</v>
      </c>
      <c r="AV705" s="12" t="s">
        <v>86</v>
      </c>
      <c r="AW705" s="12" t="s">
        <v>41</v>
      </c>
      <c r="AX705" s="12" t="s">
        <v>79</v>
      </c>
      <c r="AY705" s="152" t="s">
        <v>178</v>
      </c>
    </row>
    <row r="706" spans="2:65" s="12" customFormat="1" ht="10.199999999999999">
      <c r="B706" s="150"/>
      <c r="D706" s="151" t="s">
        <v>189</v>
      </c>
      <c r="E706" s="152" t="s">
        <v>32</v>
      </c>
      <c r="F706" s="153" t="s">
        <v>5603</v>
      </c>
      <c r="H706" s="152" t="s">
        <v>32</v>
      </c>
      <c r="I706" s="154"/>
      <c r="L706" s="150"/>
      <c r="M706" s="155"/>
      <c r="T706" s="156"/>
      <c r="AT706" s="152" t="s">
        <v>189</v>
      </c>
      <c r="AU706" s="152" t="s">
        <v>88</v>
      </c>
      <c r="AV706" s="12" t="s">
        <v>86</v>
      </c>
      <c r="AW706" s="12" t="s">
        <v>41</v>
      </c>
      <c r="AX706" s="12" t="s">
        <v>79</v>
      </c>
      <c r="AY706" s="152" t="s">
        <v>178</v>
      </c>
    </row>
    <row r="707" spans="2:65" s="13" customFormat="1" ht="10.199999999999999">
      <c r="B707" s="157"/>
      <c r="D707" s="151" t="s">
        <v>189</v>
      </c>
      <c r="E707" s="158" t="s">
        <v>32</v>
      </c>
      <c r="F707" s="159" t="s">
        <v>5604</v>
      </c>
      <c r="H707" s="160">
        <v>44</v>
      </c>
      <c r="I707" s="161"/>
      <c r="L707" s="157"/>
      <c r="M707" s="162"/>
      <c r="T707" s="163"/>
      <c r="AT707" s="158" t="s">
        <v>189</v>
      </c>
      <c r="AU707" s="158" t="s">
        <v>88</v>
      </c>
      <c r="AV707" s="13" t="s">
        <v>88</v>
      </c>
      <c r="AW707" s="13" t="s">
        <v>41</v>
      </c>
      <c r="AX707" s="13" t="s">
        <v>79</v>
      </c>
      <c r="AY707" s="158" t="s">
        <v>178</v>
      </c>
    </row>
    <row r="708" spans="2:65" s="14" customFormat="1" ht="10.199999999999999">
      <c r="B708" s="164"/>
      <c r="D708" s="151" t="s">
        <v>189</v>
      </c>
      <c r="E708" s="165" t="s">
        <v>32</v>
      </c>
      <c r="F708" s="166" t="s">
        <v>192</v>
      </c>
      <c r="H708" s="167">
        <v>44</v>
      </c>
      <c r="I708" s="168"/>
      <c r="L708" s="164"/>
      <c r="M708" s="169"/>
      <c r="T708" s="170"/>
      <c r="AT708" s="165" t="s">
        <v>189</v>
      </c>
      <c r="AU708" s="165" t="s">
        <v>88</v>
      </c>
      <c r="AV708" s="14" t="s">
        <v>185</v>
      </c>
      <c r="AW708" s="14" t="s">
        <v>41</v>
      </c>
      <c r="AX708" s="14" t="s">
        <v>86</v>
      </c>
      <c r="AY708" s="165" t="s">
        <v>178</v>
      </c>
    </row>
    <row r="709" spans="2:65" s="1" customFormat="1" ht="44.25" customHeight="1">
      <c r="B709" s="34"/>
      <c r="C709" s="133" t="s">
        <v>833</v>
      </c>
      <c r="D709" s="133" t="s">
        <v>180</v>
      </c>
      <c r="E709" s="134" t="s">
        <v>5605</v>
      </c>
      <c r="F709" s="135" t="s">
        <v>5606</v>
      </c>
      <c r="G709" s="136" t="s">
        <v>202</v>
      </c>
      <c r="H709" s="137">
        <v>44</v>
      </c>
      <c r="I709" s="138"/>
      <c r="J709" s="139">
        <f>ROUND(I709*H709,2)</f>
        <v>0</v>
      </c>
      <c r="K709" s="135" t="s">
        <v>184</v>
      </c>
      <c r="L709" s="34"/>
      <c r="M709" s="140" t="s">
        <v>32</v>
      </c>
      <c r="N709" s="141" t="s">
        <v>50</v>
      </c>
      <c r="P709" s="142">
        <f>O709*H709</f>
        <v>0</v>
      </c>
      <c r="Q709" s="142">
        <v>0</v>
      </c>
      <c r="R709" s="142">
        <f>Q709*H709</f>
        <v>0</v>
      </c>
      <c r="S709" s="142">
        <v>0</v>
      </c>
      <c r="T709" s="143">
        <f>S709*H709</f>
        <v>0</v>
      </c>
      <c r="AR709" s="144" t="s">
        <v>185</v>
      </c>
      <c r="AT709" s="144" t="s">
        <v>180</v>
      </c>
      <c r="AU709" s="144" t="s">
        <v>88</v>
      </c>
      <c r="AY709" s="18" t="s">
        <v>178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8" t="s">
        <v>86</v>
      </c>
      <c r="BK709" s="145">
        <f>ROUND(I709*H709,2)</f>
        <v>0</v>
      </c>
      <c r="BL709" s="18" t="s">
        <v>185</v>
      </c>
      <c r="BM709" s="144" t="s">
        <v>5607</v>
      </c>
    </row>
    <row r="710" spans="2:65" s="1" customFormat="1" ht="10.199999999999999">
      <c r="B710" s="34"/>
      <c r="D710" s="146" t="s">
        <v>187</v>
      </c>
      <c r="F710" s="147" t="s">
        <v>5608</v>
      </c>
      <c r="I710" s="148"/>
      <c r="L710" s="34"/>
      <c r="M710" s="149"/>
      <c r="T710" s="55"/>
      <c r="AT710" s="18" t="s">
        <v>187</v>
      </c>
      <c r="AU710" s="18" t="s">
        <v>88</v>
      </c>
    </row>
    <row r="711" spans="2:65" s="12" customFormat="1" ht="10.199999999999999">
      <c r="B711" s="150"/>
      <c r="D711" s="151" t="s">
        <v>189</v>
      </c>
      <c r="E711" s="152" t="s">
        <v>32</v>
      </c>
      <c r="F711" s="153" t="s">
        <v>190</v>
      </c>
      <c r="H711" s="152" t="s">
        <v>32</v>
      </c>
      <c r="I711" s="154"/>
      <c r="L711" s="150"/>
      <c r="M711" s="155"/>
      <c r="T711" s="156"/>
      <c r="AT711" s="152" t="s">
        <v>189</v>
      </c>
      <c r="AU711" s="152" t="s">
        <v>88</v>
      </c>
      <c r="AV711" s="12" t="s">
        <v>86</v>
      </c>
      <c r="AW711" s="12" t="s">
        <v>41</v>
      </c>
      <c r="AX711" s="12" t="s">
        <v>79</v>
      </c>
      <c r="AY711" s="152" t="s">
        <v>178</v>
      </c>
    </row>
    <row r="712" spans="2:65" s="12" customFormat="1" ht="10.199999999999999">
      <c r="B712" s="150"/>
      <c r="D712" s="151" t="s">
        <v>189</v>
      </c>
      <c r="E712" s="152" t="s">
        <v>32</v>
      </c>
      <c r="F712" s="153" t="s">
        <v>2813</v>
      </c>
      <c r="H712" s="152" t="s">
        <v>32</v>
      </c>
      <c r="I712" s="154"/>
      <c r="L712" s="150"/>
      <c r="M712" s="155"/>
      <c r="T712" s="156"/>
      <c r="AT712" s="152" t="s">
        <v>189</v>
      </c>
      <c r="AU712" s="152" t="s">
        <v>88</v>
      </c>
      <c r="AV712" s="12" t="s">
        <v>86</v>
      </c>
      <c r="AW712" s="12" t="s">
        <v>41</v>
      </c>
      <c r="AX712" s="12" t="s">
        <v>79</v>
      </c>
      <c r="AY712" s="152" t="s">
        <v>178</v>
      </c>
    </row>
    <row r="713" spans="2:65" s="12" customFormat="1" ht="10.199999999999999">
      <c r="B713" s="150"/>
      <c r="D713" s="151" t="s">
        <v>189</v>
      </c>
      <c r="E713" s="152" t="s">
        <v>32</v>
      </c>
      <c r="F713" s="153" t="s">
        <v>5319</v>
      </c>
      <c r="H713" s="152" t="s">
        <v>32</v>
      </c>
      <c r="I713" s="154"/>
      <c r="L713" s="150"/>
      <c r="M713" s="155"/>
      <c r="T713" s="156"/>
      <c r="AT713" s="152" t="s">
        <v>189</v>
      </c>
      <c r="AU713" s="152" t="s">
        <v>88</v>
      </c>
      <c r="AV713" s="12" t="s">
        <v>86</v>
      </c>
      <c r="AW713" s="12" t="s">
        <v>41</v>
      </c>
      <c r="AX713" s="12" t="s">
        <v>79</v>
      </c>
      <c r="AY713" s="152" t="s">
        <v>178</v>
      </c>
    </row>
    <row r="714" spans="2:65" s="13" customFormat="1" ht="10.199999999999999">
      <c r="B714" s="157"/>
      <c r="D714" s="151" t="s">
        <v>189</v>
      </c>
      <c r="E714" s="158" t="s">
        <v>32</v>
      </c>
      <c r="F714" s="159" t="s">
        <v>5604</v>
      </c>
      <c r="H714" s="160">
        <v>44</v>
      </c>
      <c r="I714" s="161"/>
      <c r="L714" s="157"/>
      <c r="M714" s="162"/>
      <c r="T714" s="163"/>
      <c r="AT714" s="158" t="s">
        <v>189</v>
      </c>
      <c r="AU714" s="158" t="s">
        <v>88</v>
      </c>
      <c r="AV714" s="13" t="s">
        <v>88</v>
      </c>
      <c r="AW714" s="13" t="s">
        <v>41</v>
      </c>
      <c r="AX714" s="13" t="s">
        <v>79</v>
      </c>
      <c r="AY714" s="158" t="s">
        <v>178</v>
      </c>
    </row>
    <row r="715" spans="2:65" s="14" customFormat="1" ht="10.199999999999999">
      <c r="B715" s="164"/>
      <c r="D715" s="151" t="s">
        <v>189</v>
      </c>
      <c r="E715" s="165" t="s">
        <v>32</v>
      </c>
      <c r="F715" s="166" t="s">
        <v>192</v>
      </c>
      <c r="H715" s="167">
        <v>44</v>
      </c>
      <c r="I715" s="168"/>
      <c r="L715" s="164"/>
      <c r="M715" s="169"/>
      <c r="T715" s="170"/>
      <c r="AT715" s="165" t="s">
        <v>189</v>
      </c>
      <c r="AU715" s="165" t="s">
        <v>88</v>
      </c>
      <c r="AV715" s="14" t="s">
        <v>185</v>
      </c>
      <c r="AW715" s="14" t="s">
        <v>41</v>
      </c>
      <c r="AX715" s="14" t="s">
        <v>86</v>
      </c>
      <c r="AY715" s="165" t="s">
        <v>178</v>
      </c>
    </row>
    <row r="716" spans="2:65" s="1" customFormat="1" ht="37.799999999999997" customHeight="1">
      <c r="B716" s="34"/>
      <c r="C716" s="133" t="s">
        <v>838</v>
      </c>
      <c r="D716" s="133" t="s">
        <v>180</v>
      </c>
      <c r="E716" s="134" t="s">
        <v>654</v>
      </c>
      <c r="F716" s="135" t="s">
        <v>655</v>
      </c>
      <c r="G716" s="136" t="s">
        <v>202</v>
      </c>
      <c r="H716" s="137">
        <v>245</v>
      </c>
      <c r="I716" s="138"/>
      <c r="J716" s="139">
        <f>ROUND(I716*H716,2)</f>
        <v>0</v>
      </c>
      <c r="K716" s="135" t="s">
        <v>184</v>
      </c>
      <c r="L716" s="34"/>
      <c r="M716" s="140" t="s">
        <v>32</v>
      </c>
      <c r="N716" s="141" t="s">
        <v>50</v>
      </c>
      <c r="P716" s="142">
        <f>O716*H716</f>
        <v>0</v>
      </c>
      <c r="Q716" s="142">
        <v>0</v>
      </c>
      <c r="R716" s="142">
        <f>Q716*H716</f>
        <v>0</v>
      </c>
      <c r="S716" s="142">
        <v>0</v>
      </c>
      <c r="T716" s="143">
        <f>S716*H716</f>
        <v>0</v>
      </c>
      <c r="AR716" s="144" t="s">
        <v>185</v>
      </c>
      <c r="AT716" s="144" t="s">
        <v>180</v>
      </c>
      <c r="AU716" s="144" t="s">
        <v>88</v>
      </c>
      <c r="AY716" s="18" t="s">
        <v>178</v>
      </c>
      <c r="BE716" s="145">
        <f>IF(N716="základní",J716,0)</f>
        <v>0</v>
      </c>
      <c r="BF716" s="145">
        <f>IF(N716="snížená",J716,0)</f>
        <v>0</v>
      </c>
      <c r="BG716" s="145">
        <f>IF(N716="zákl. přenesená",J716,0)</f>
        <v>0</v>
      </c>
      <c r="BH716" s="145">
        <f>IF(N716="sníž. přenesená",J716,0)</f>
        <v>0</v>
      </c>
      <c r="BI716" s="145">
        <f>IF(N716="nulová",J716,0)</f>
        <v>0</v>
      </c>
      <c r="BJ716" s="18" t="s">
        <v>86</v>
      </c>
      <c r="BK716" s="145">
        <f>ROUND(I716*H716,2)</f>
        <v>0</v>
      </c>
      <c r="BL716" s="18" t="s">
        <v>185</v>
      </c>
      <c r="BM716" s="144" t="s">
        <v>5609</v>
      </c>
    </row>
    <row r="717" spans="2:65" s="1" customFormat="1" ht="10.199999999999999">
      <c r="B717" s="34"/>
      <c r="D717" s="146" t="s">
        <v>187</v>
      </c>
      <c r="F717" s="147" t="s">
        <v>657</v>
      </c>
      <c r="I717" s="148"/>
      <c r="L717" s="34"/>
      <c r="M717" s="149"/>
      <c r="T717" s="55"/>
      <c r="AT717" s="18" t="s">
        <v>187</v>
      </c>
      <c r="AU717" s="18" t="s">
        <v>88</v>
      </c>
    </row>
    <row r="718" spans="2:65" s="12" customFormat="1" ht="10.199999999999999">
      <c r="B718" s="150"/>
      <c r="D718" s="151" t="s">
        <v>189</v>
      </c>
      <c r="E718" s="152" t="s">
        <v>32</v>
      </c>
      <c r="F718" s="153" t="s">
        <v>190</v>
      </c>
      <c r="H718" s="152" t="s">
        <v>32</v>
      </c>
      <c r="I718" s="154"/>
      <c r="L718" s="150"/>
      <c r="M718" s="155"/>
      <c r="T718" s="156"/>
      <c r="AT718" s="152" t="s">
        <v>189</v>
      </c>
      <c r="AU718" s="152" t="s">
        <v>88</v>
      </c>
      <c r="AV718" s="12" t="s">
        <v>86</v>
      </c>
      <c r="AW718" s="12" t="s">
        <v>41</v>
      </c>
      <c r="AX718" s="12" t="s">
        <v>79</v>
      </c>
      <c r="AY718" s="152" t="s">
        <v>178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4774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2" customFormat="1" ht="10.199999999999999">
      <c r="B720" s="150"/>
      <c r="D720" s="151" t="s">
        <v>189</v>
      </c>
      <c r="E720" s="152" t="s">
        <v>32</v>
      </c>
      <c r="F720" s="153" t="s">
        <v>2813</v>
      </c>
      <c r="H720" s="152" t="s">
        <v>32</v>
      </c>
      <c r="I720" s="154"/>
      <c r="L720" s="150"/>
      <c r="M720" s="155"/>
      <c r="T720" s="156"/>
      <c r="AT720" s="152" t="s">
        <v>189</v>
      </c>
      <c r="AU720" s="152" t="s">
        <v>88</v>
      </c>
      <c r="AV720" s="12" t="s">
        <v>86</v>
      </c>
      <c r="AW720" s="12" t="s">
        <v>41</v>
      </c>
      <c r="AX720" s="12" t="s">
        <v>79</v>
      </c>
      <c r="AY720" s="152" t="s">
        <v>178</v>
      </c>
    </row>
    <row r="721" spans="2:65" s="12" customFormat="1" ht="10.199999999999999">
      <c r="B721" s="150"/>
      <c r="D721" s="151" t="s">
        <v>189</v>
      </c>
      <c r="E721" s="152" t="s">
        <v>32</v>
      </c>
      <c r="F721" s="153" t="s">
        <v>5319</v>
      </c>
      <c r="H721" s="152" t="s">
        <v>32</v>
      </c>
      <c r="I721" s="154"/>
      <c r="L721" s="150"/>
      <c r="M721" s="155"/>
      <c r="T721" s="156"/>
      <c r="AT721" s="152" t="s">
        <v>189</v>
      </c>
      <c r="AU721" s="152" t="s">
        <v>88</v>
      </c>
      <c r="AV721" s="12" t="s">
        <v>86</v>
      </c>
      <c r="AW721" s="12" t="s">
        <v>41</v>
      </c>
      <c r="AX721" s="12" t="s">
        <v>79</v>
      </c>
      <c r="AY721" s="152" t="s">
        <v>178</v>
      </c>
    </row>
    <row r="722" spans="2:65" s="12" customFormat="1" ht="10.199999999999999">
      <c r="B722" s="150"/>
      <c r="D722" s="151" t="s">
        <v>189</v>
      </c>
      <c r="E722" s="152" t="s">
        <v>32</v>
      </c>
      <c r="F722" s="153" t="s">
        <v>3043</v>
      </c>
      <c r="H722" s="152" t="s">
        <v>32</v>
      </c>
      <c r="I722" s="154"/>
      <c r="L722" s="150"/>
      <c r="M722" s="155"/>
      <c r="T722" s="156"/>
      <c r="AT722" s="152" t="s">
        <v>189</v>
      </c>
      <c r="AU722" s="152" t="s">
        <v>88</v>
      </c>
      <c r="AV722" s="12" t="s">
        <v>86</v>
      </c>
      <c r="AW722" s="12" t="s">
        <v>41</v>
      </c>
      <c r="AX722" s="12" t="s">
        <v>79</v>
      </c>
      <c r="AY722" s="152" t="s">
        <v>178</v>
      </c>
    </row>
    <row r="723" spans="2:65" s="13" customFormat="1" ht="20.399999999999999">
      <c r="B723" s="157"/>
      <c r="D723" s="151" t="s">
        <v>189</v>
      </c>
      <c r="E723" s="158" t="s">
        <v>32</v>
      </c>
      <c r="F723" s="159" t="s">
        <v>5610</v>
      </c>
      <c r="H723" s="160">
        <v>245</v>
      </c>
      <c r="I723" s="161"/>
      <c r="L723" s="157"/>
      <c r="M723" s="162"/>
      <c r="T723" s="163"/>
      <c r="AT723" s="158" t="s">
        <v>189</v>
      </c>
      <c r="AU723" s="158" t="s">
        <v>88</v>
      </c>
      <c r="AV723" s="13" t="s">
        <v>88</v>
      </c>
      <c r="AW723" s="13" t="s">
        <v>41</v>
      </c>
      <c r="AX723" s="13" t="s">
        <v>79</v>
      </c>
      <c r="AY723" s="158" t="s">
        <v>178</v>
      </c>
    </row>
    <row r="724" spans="2:65" s="14" customFormat="1" ht="10.199999999999999">
      <c r="B724" s="164"/>
      <c r="D724" s="151" t="s">
        <v>189</v>
      </c>
      <c r="E724" s="165" t="s">
        <v>32</v>
      </c>
      <c r="F724" s="166" t="s">
        <v>192</v>
      </c>
      <c r="H724" s="167">
        <v>245</v>
      </c>
      <c r="I724" s="168"/>
      <c r="L724" s="164"/>
      <c r="M724" s="169"/>
      <c r="T724" s="170"/>
      <c r="AT724" s="165" t="s">
        <v>189</v>
      </c>
      <c r="AU724" s="165" t="s">
        <v>88</v>
      </c>
      <c r="AV724" s="14" t="s">
        <v>185</v>
      </c>
      <c r="AW724" s="14" t="s">
        <v>41</v>
      </c>
      <c r="AX724" s="14" t="s">
        <v>86</v>
      </c>
      <c r="AY724" s="165" t="s">
        <v>178</v>
      </c>
    </row>
    <row r="725" spans="2:65" s="1" customFormat="1" ht="62.7" customHeight="1">
      <c r="B725" s="34"/>
      <c r="C725" s="133" t="s">
        <v>842</v>
      </c>
      <c r="D725" s="133" t="s">
        <v>180</v>
      </c>
      <c r="E725" s="134" t="s">
        <v>649</v>
      </c>
      <c r="F725" s="135" t="s">
        <v>650</v>
      </c>
      <c r="G725" s="136" t="s">
        <v>202</v>
      </c>
      <c r="H725" s="137">
        <v>245</v>
      </c>
      <c r="I725" s="138"/>
      <c r="J725" s="139">
        <f>ROUND(I725*H725,2)</f>
        <v>0</v>
      </c>
      <c r="K725" s="135" t="s">
        <v>184</v>
      </c>
      <c r="L725" s="34"/>
      <c r="M725" s="140" t="s">
        <v>32</v>
      </c>
      <c r="N725" s="141" t="s">
        <v>50</v>
      </c>
      <c r="P725" s="142">
        <f>O725*H725</f>
        <v>0</v>
      </c>
      <c r="Q725" s="142">
        <v>6.0999999999999997E-4</v>
      </c>
      <c r="R725" s="142">
        <f>Q725*H725</f>
        <v>0.14945</v>
      </c>
      <c r="S725" s="142">
        <v>0</v>
      </c>
      <c r="T725" s="143">
        <f>S725*H725</f>
        <v>0</v>
      </c>
      <c r="AR725" s="144" t="s">
        <v>185</v>
      </c>
      <c r="AT725" s="144" t="s">
        <v>180</v>
      </c>
      <c r="AU725" s="144" t="s">
        <v>88</v>
      </c>
      <c r="AY725" s="18" t="s">
        <v>178</v>
      </c>
      <c r="BE725" s="145">
        <f>IF(N725="základní",J725,0)</f>
        <v>0</v>
      </c>
      <c r="BF725" s="145">
        <f>IF(N725="snížená",J725,0)</f>
        <v>0</v>
      </c>
      <c r="BG725" s="145">
        <f>IF(N725="zákl. přenesená",J725,0)</f>
        <v>0</v>
      </c>
      <c r="BH725" s="145">
        <f>IF(N725="sníž. přenesená",J725,0)</f>
        <v>0</v>
      </c>
      <c r="BI725" s="145">
        <f>IF(N725="nulová",J725,0)</f>
        <v>0</v>
      </c>
      <c r="BJ725" s="18" t="s">
        <v>86</v>
      </c>
      <c r="BK725" s="145">
        <f>ROUND(I725*H725,2)</f>
        <v>0</v>
      </c>
      <c r="BL725" s="18" t="s">
        <v>185</v>
      </c>
      <c r="BM725" s="144" t="s">
        <v>5611</v>
      </c>
    </row>
    <row r="726" spans="2:65" s="1" customFormat="1" ht="10.199999999999999">
      <c r="B726" s="34"/>
      <c r="D726" s="146" t="s">
        <v>187</v>
      </c>
      <c r="F726" s="147" t="s">
        <v>652</v>
      </c>
      <c r="I726" s="148"/>
      <c r="L726" s="34"/>
      <c r="M726" s="149"/>
      <c r="T726" s="55"/>
      <c r="AT726" s="18" t="s">
        <v>187</v>
      </c>
      <c r="AU726" s="18" t="s">
        <v>88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190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88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2" customFormat="1" ht="10.199999999999999">
      <c r="B728" s="150"/>
      <c r="D728" s="151" t="s">
        <v>189</v>
      </c>
      <c r="E728" s="152" t="s">
        <v>32</v>
      </c>
      <c r="F728" s="153" t="s">
        <v>4774</v>
      </c>
      <c r="H728" s="152" t="s">
        <v>32</v>
      </c>
      <c r="I728" s="154"/>
      <c r="L728" s="150"/>
      <c r="M728" s="155"/>
      <c r="T728" s="156"/>
      <c r="AT728" s="152" t="s">
        <v>189</v>
      </c>
      <c r="AU728" s="152" t="s">
        <v>88</v>
      </c>
      <c r="AV728" s="12" t="s">
        <v>86</v>
      </c>
      <c r="AW728" s="12" t="s">
        <v>41</v>
      </c>
      <c r="AX728" s="12" t="s">
        <v>79</v>
      </c>
      <c r="AY728" s="152" t="s">
        <v>178</v>
      </c>
    </row>
    <row r="729" spans="2:65" s="12" customFormat="1" ht="10.199999999999999">
      <c r="B729" s="150"/>
      <c r="D729" s="151" t="s">
        <v>189</v>
      </c>
      <c r="E729" s="152" t="s">
        <v>32</v>
      </c>
      <c r="F729" s="153" t="s">
        <v>2813</v>
      </c>
      <c r="H729" s="152" t="s">
        <v>32</v>
      </c>
      <c r="I729" s="154"/>
      <c r="L729" s="150"/>
      <c r="M729" s="155"/>
      <c r="T729" s="156"/>
      <c r="AT729" s="152" t="s">
        <v>189</v>
      </c>
      <c r="AU729" s="152" t="s">
        <v>88</v>
      </c>
      <c r="AV729" s="12" t="s">
        <v>86</v>
      </c>
      <c r="AW729" s="12" t="s">
        <v>41</v>
      </c>
      <c r="AX729" s="12" t="s">
        <v>79</v>
      </c>
      <c r="AY729" s="152" t="s">
        <v>178</v>
      </c>
    </row>
    <row r="730" spans="2:65" s="12" customFormat="1" ht="10.199999999999999">
      <c r="B730" s="150"/>
      <c r="D730" s="151" t="s">
        <v>189</v>
      </c>
      <c r="E730" s="152" t="s">
        <v>32</v>
      </c>
      <c r="F730" s="153" t="s">
        <v>5319</v>
      </c>
      <c r="H730" s="152" t="s">
        <v>32</v>
      </c>
      <c r="I730" s="154"/>
      <c r="L730" s="150"/>
      <c r="M730" s="155"/>
      <c r="T730" s="156"/>
      <c r="AT730" s="152" t="s">
        <v>189</v>
      </c>
      <c r="AU730" s="152" t="s">
        <v>88</v>
      </c>
      <c r="AV730" s="12" t="s">
        <v>86</v>
      </c>
      <c r="AW730" s="12" t="s">
        <v>41</v>
      </c>
      <c r="AX730" s="12" t="s">
        <v>79</v>
      </c>
      <c r="AY730" s="152" t="s">
        <v>178</v>
      </c>
    </row>
    <row r="731" spans="2:65" s="12" customFormat="1" ht="10.199999999999999">
      <c r="B731" s="150"/>
      <c r="D731" s="151" t="s">
        <v>189</v>
      </c>
      <c r="E731" s="152" t="s">
        <v>32</v>
      </c>
      <c r="F731" s="153" t="s">
        <v>3043</v>
      </c>
      <c r="H731" s="152" t="s">
        <v>32</v>
      </c>
      <c r="I731" s="154"/>
      <c r="L731" s="150"/>
      <c r="M731" s="155"/>
      <c r="T731" s="156"/>
      <c r="AT731" s="152" t="s">
        <v>189</v>
      </c>
      <c r="AU731" s="152" t="s">
        <v>88</v>
      </c>
      <c r="AV731" s="12" t="s">
        <v>86</v>
      </c>
      <c r="AW731" s="12" t="s">
        <v>41</v>
      </c>
      <c r="AX731" s="12" t="s">
        <v>79</v>
      </c>
      <c r="AY731" s="152" t="s">
        <v>178</v>
      </c>
    </row>
    <row r="732" spans="2:65" s="13" customFormat="1" ht="20.399999999999999">
      <c r="B732" s="157"/>
      <c r="D732" s="151" t="s">
        <v>189</v>
      </c>
      <c r="E732" s="158" t="s">
        <v>32</v>
      </c>
      <c r="F732" s="159" t="s">
        <v>5610</v>
      </c>
      <c r="H732" s="160">
        <v>245</v>
      </c>
      <c r="I732" s="161"/>
      <c r="L732" s="157"/>
      <c r="M732" s="162"/>
      <c r="T732" s="163"/>
      <c r="AT732" s="158" t="s">
        <v>189</v>
      </c>
      <c r="AU732" s="158" t="s">
        <v>88</v>
      </c>
      <c r="AV732" s="13" t="s">
        <v>88</v>
      </c>
      <c r="AW732" s="13" t="s">
        <v>41</v>
      </c>
      <c r="AX732" s="13" t="s">
        <v>79</v>
      </c>
      <c r="AY732" s="158" t="s">
        <v>178</v>
      </c>
    </row>
    <row r="733" spans="2:65" s="14" customFormat="1" ht="10.199999999999999">
      <c r="B733" s="164"/>
      <c r="D733" s="151" t="s">
        <v>189</v>
      </c>
      <c r="E733" s="165" t="s">
        <v>32</v>
      </c>
      <c r="F733" s="166" t="s">
        <v>192</v>
      </c>
      <c r="H733" s="167">
        <v>245</v>
      </c>
      <c r="I733" s="168"/>
      <c r="L733" s="164"/>
      <c r="M733" s="169"/>
      <c r="T733" s="170"/>
      <c r="AT733" s="165" t="s">
        <v>189</v>
      </c>
      <c r="AU733" s="165" t="s">
        <v>88</v>
      </c>
      <c r="AV733" s="14" t="s">
        <v>185</v>
      </c>
      <c r="AW733" s="14" t="s">
        <v>41</v>
      </c>
      <c r="AX733" s="14" t="s">
        <v>86</v>
      </c>
      <c r="AY733" s="165" t="s">
        <v>178</v>
      </c>
    </row>
    <row r="734" spans="2:65" s="1" customFormat="1" ht="24.15" customHeight="1">
      <c r="B734" s="34"/>
      <c r="C734" s="133" t="s">
        <v>849</v>
      </c>
      <c r="D734" s="133" t="s">
        <v>180</v>
      </c>
      <c r="E734" s="134" t="s">
        <v>541</v>
      </c>
      <c r="F734" s="135" t="s">
        <v>542</v>
      </c>
      <c r="G734" s="136" t="s">
        <v>202</v>
      </c>
      <c r="H734" s="137">
        <v>245</v>
      </c>
      <c r="I734" s="138"/>
      <c r="J734" s="139">
        <f>ROUND(I734*H734,2)</f>
        <v>0</v>
      </c>
      <c r="K734" s="135" t="s">
        <v>184</v>
      </c>
      <c r="L734" s="34"/>
      <c r="M734" s="140" t="s">
        <v>32</v>
      </c>
      <c r="N734" s="141" t="s">
        <v>50</v>
      </c>
      <c r="P734" s="142">
        <f>O734*H734</f>
        <v>0</v>
      </c>
      <c r="Q734" s="142">
        <v>0</v>
      </c>
      <c r="R734" s="142">
        <f>Q734*H734</f>
        <v>0</v>
      </c>
      <c r="S734" s="142">
        <v>0</v>
      </c>
      <c r="T734" s="143">
        <f>S734*H734</f>
        <v>0</v>
      </c>
      <c r="AR734" s="144" t="s">
        <v>185</v>
      </c>
      <c r="AT734" s="144" t="s">
        <v>180</v>
      </c>
      <c r="AU734" s="144" t="s">
        <v>88</v>
      </c>
      <c r="AY734" s="18" t="s">
        <v>178</v>
      </c>
      <c r="BE734" s="145">
        <f>IF(N734="základní",J734,0)</f>
        <v>0</v>
      </c>
      <c r="BF734" s="145">
        <f>IF(N734="snížená",J734,0)</f>
        <v>0</v>
      </c>
      <c r="BG734" s="145">
        <f>IF(N734="zákl. přenesená",J734,0)</f>
        <v>0</v>
      </c>
      <c r="BH734" s="145">
        <f>IF(N734="sníž. přenesená",J734,0)</f>
        <v>0</v>
      </c>
      <c r="BI734" s="145">
        <f>IF(N734="nulová",J734,0)</f>
        <v>0</v>
      </c>
      <c r="BJ734" s="18" t="s">
        <v>86</v>
      </c>
      <c r="BK734" s="145">
        <f>ROUND(I734*H734,2)</f>
        <v>0</v>
      </c>
      <c r="BL734" s="18" t="s">
        <v>185</v>
      </c>
      <c r="BM734" s="144" t="s">
        <v>5612</v>
      </c>
    </row>
    <row r="735" spans="2:65" s="1" customFormat="1" ht="10.199999999999999">
      <c r="B735" s="34"/>
      <c r="D735" s="146" t="s">
        <v>187</v>
      </c>
      <c r="F735" s="147" t="s">
        <v>544</v>
      </c>
      <c r="I735" s="148"/>
      <c r="L735" s="34"/>
      <c r="M735" s="149"/>
      <c r="T735" s="55"/>
      <c r="AT735" s="18" t="s">
        <v>187</v>
      </c>
      <c r="AU735" s="18" t="s">
        <v>88</v>
      </c>
    </row>
    <row r="736" spans="2:65" s="12" customFormat="1" ht="10.199999999999999">
      <c r="B736" s="150"/>
      <c r="D736" s="151" t="s">
        <v>189</v>
      </c>
      <c r="E736" s="152" t="s">
        <v>32</v>
      </c>
      <c r="F736" s="153" t="s">
        <v>190</v>
      </c>
      <c r="H736" s="152" t="s">
        <v>32</v>
      </c>
      <c r="I736" s="154"/>
      <c r="L736" s="150"/>
      <c r="M736" s="155"/>
      <c r="T736" s="156"/>
      <c r="AT736" s="152" t="s">
        <v>189</v>
      </c>
      <c r="AU736" s="152" t="s">
        <v>88</v>
      </c>
      <c r="AV736" s="12" t="s">
        <v>86</v>
      </c>
      <c r="AW736" s="12" t="s">
        <v>41</v>
      </c>
      <c r="AX736" s="12" t="s">
        <v>79</v>
      </c>
      <c r="AY736" s="152" t="s">
        <v>178</v>
      </c>
    </row>
    <row r="737" spans="2:65" s="12" customFormat="1" ht="10.199999999999999">
      <c r="B737" s="150"/>
      <c r="D737" s="151" t="s">
        <v>189</v>
      </c>
      <c r="E737" s="152" t="s">
        <v>32</v>
      </c>
      <c r="F737" s="153" t="s">
        <v>4774</v>
      </c>
      <c r="H737" s="152" t="s">
        <v>32</v>
      </c>
      <c r="I737" s="154"/>
      <c r="L737" s="150"/>
      <c r="M737" s="155"/>
      <c r="T737" s="156"/>
      <c r="AT737" s="152" t="s">
        <v>189</v>
      </c>
      <c r="AU737" s="152" t="s">
        <v>88</v>
      </c>
      <c r="AV737" s="12" t="s">
        <v>86</v>
      </c>
      <c r="AW737" s="12" t="s">
        <v>41</v>
      </c>
      <c r="AX737" s="12" t="s">
        <v>79</v>
      </c>
      <c r="AY737" s="152" t="s">
        <v>178</v>
      </c>
    </row>
    <row r="738" spans="2:65" s="12" customFormat="1" ht="10.199999999999999">
      <c r="B738" s="150"/>
      <c r="D738" s="151" t="s">
        <v>189</v>
      </c>
      <c r="E738" s="152" t="s">
        <v>32</v>
      </c>
      <c r="F738" s="153" t="s">
        <v>2813</v>
      </c>
      <c r="H738" s="152" t="s">
        <v>32</v>
      </c>
      <c r="I738" s="154"/>
      <c r="L738" s="150"/>
      <c r="M738" s="155"/>
      <c r="T738" s="156"/>
      <c r="AT738" s="152" t="s">
        <v>189</v>
      </c>
      <c r="AU738" s="152" t="s">
        <v>88</v>
      </c>
      <c r="AV738" s="12" t="s">
        <v>86</v>
      </c>
      <c r="AW738" s="12" t="s">
        <v>41</v>
      </c>
      <c r="AX738" s="12" t="s">
        <v>79</v>
      </c>
      <c r="AY738" s="152" t="s">
        <v>178</v>
      </c>
    </row>
    <row r="739" spans="2:65" s="12" customFormat="1" ht="10.199999999999999">
      <c r="B739" s="150"/>
      <c r="D739" s="151" t="s">
        <v>189</v>
      </c>
      <c r="E739" s="152" t="s">
        <v>32</v>
      </c>
      <c r="F739" s="153" t="s">
        <v>5319</v>
      </c>
      <c r="H739" s="152" t="s">
        <v>32</v>
      </c>
      <c r="I739" s="154"/>
      <c r="L739" s="150"/>
      <c r="M739" s="155"/>
      <c r="T739" s="156"/>
      <c r="AT739" s="152" t="s">
        <v>189</v>
      </c>
      <c r="AU739" s="152" t="s">
        <v>88</v>
      </c>
      <c r="AV739" s="12" t="s">
        <v>86</v>
      </c>
      <c r="AW739" s="12" t="s">
        <v>41</v>
      </c>
      <c r="AX739" s="12" t="s">
        <v>79</v>
      </c>
      <c r="AY739" s="152" t="s">
        <v>178</v>
      </c>
    </row>
    <row r="740" spans="2:65" s="12" customFormat="1" ht="10.199999999999999">
      <c r="B740" s="150"/>
      <c r="D740" s="151" t="s">
        <v>189</v>
      </c>
      <c r="E740" s="152" t="s">
        <v>32</v>
      </c>
      <c r="F740" s="153" t="s">
        <v>3043</v>
      </c>
      <c r="H740" s="152" t="s">
        <v>32</v>
      </c>
      <c r="I740" s="154"/>
      <c r="L740" s="150"/>
      <c r="M740" s="155"/>
      <c r="T740" s="156"/>
      <c r="AT740" s="152" t="s">
        <v>189</v>
      </c>
      <c r="AU740" s="152" t="s">
        <v>88</v>
      </c>
      <c r="AV740" s="12" t="s">
        <v>86</v>
      </c>
      <c r="AW740" s="12" t="s">
        <v>41</v>
      </c>
      <c r="AX740" s="12" t="s">
        <v>79</v>
      </c>
      <c r="AY740" s="152" t="s">
        <v>178</v>
      </c>
    </row>
    <row r="741" spans="2:65" s="13" customFormat="1" ht="20.399999999999999">
      <c r="B741" s="157"/>
      <c r="D741" s="151" t="s">
        <v>189</v>
      </c>
      <c r="E741" s="158" t="s">
        <v>32</v>
      </c>
      <c r="F741" s="159" t="s">
        <v>5613</v>
      </c>
      <c r="H741" s="160">
        <v>245</v>
      </c>
      <c r="I741" s="161"/>
      <c r="L741" s="157"/>
      <c r="M741" s="162"/>
      <c r="T741" s="163"/>
      <c r="AT741" s="158" t="s">
        <v>189</v>
      </c>
      <c r="AU741" s="158" t="s">
        <v>88</v>
      </c>
      <c r="AV741" s="13" t="s">
        <v>88</v>
      </c>
      <c r="AW741" s="13" t="s">
        <v>41</v>
      </c>
      <c r="AX741" s="13" t="s">
        <v>79</v>
      </c>
      <c r="AY741" s="158" t="s">
        <v>178</v>
      </c>
    </row>
    <row r="742" spans="2:65" s="14" customFormat="1" ht="10.199999999999999">
      <c r="B742" s="164"/>
      <c r="D742" s="151" t="s">
        <v>189</v>
      </c>
      <c r="E742" s="165" t="s">
        <v>32</v>
      </c>
      <c r="F742" s="166" t="s">
        <v>192</v>
      </c>
      <c r="H742" s="167">
        <v>245</v>
      </c>
      <c r="I742" s="168"/>
      <c r="L742" s="164"/>
      <c r="M742" s="169"/>
      <c r="T742" s="170"/>
      <c r="AT742" s="165" t="s">
        <v>189</v>
      </c>
      <c r="AU742" s="165" t="s">
        <v>88</v>
      </c>
      <c r="AV742" s="14" t="s">
        <v>185</v>
      </c>
      <c r="AW742" s="14" t="s">
        <v>41</v>
      </c>
      <c r="AX742" s="14" t="s">
        <v>86</v>
      </c>
      <c r="AY742" s="165" t="s">
        <v>178</v>
      </c>
    </row>
    <row r="743" spans="2:65" s="1" customFormat="1" ht="24.15" customHeight="1">
      <c r="B743" s="34"/>
      <c r="C743" s="133" t="s">
        <v>857</v>
      </c>
      <c r="D743" s="133" t="s">
        <v>180</v>
      </c>
      <c r="E743" s="134" t="s">
        <v>550</v>
      </c>
      <c r="F743" s="135" t="s">
        <v>551</v>
      </c>
      <c r="G743" s="136" t="s">
        <v>202</v>
      </c>
      <c r="H743" s="137">
        <v>245</v>
      </c>
      <c r="I743" s="138"/>
      <c r="J743" s="139">
        <f>ROUND(I743*H743,2)</f>
        <v>0</v>
      </c>
      <c r="K743" s="135" t="s">
        <v>184</v>
      </c>
      <c r="L743" s="34"/>
      <c r="M743" s="140" t="s">
        <v>32</v>
      </c>
      <c r="N743" s="141" t="s">
        <v>50</v>
      </c>
      <c r="P743" s="142">
        <f>O743*H743</f>
        <v>0</v>
      </c>
      <c r="Q743" s="142">
        <v>0</v>
      </c>
      <c r="R743" s="142">
        <f>Q743*H743</f>
        <v>0</v>
      </c>
      <c r="S743" s="142">
        <v>0</v>
      </c>
      <c r="T743" s="143">
        <f>S743*H743</f>
        <v>0</v>
      </c>
      <c r="AR743" s="144" t="s">
        <v>185</v>
      </c>
      <c r="AT743" s="144" t="s">
        <v>180</v>
      </c>
      <c r="AU743" s="144" t="s">
        <v>88</v>
      </c>
      <c r="AY743" s="18" t="s">
        <v>178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8" t="s">
        <v>86</v>
      </c>
      <c r="BK743" s="145">
        <f>ROUND(I743*H743,2)</f>
        <v>0</v>
      </c>
      <c r="BL743" s="18" t="s">
        <v>185</v>
      </c>
      <c r="BM743" s="144" t="s">
        <v>5614</v>
      </c>
    </row>
    <row r="744" spans="2:65" s="1" customFormat="1" ht="10.199999999999999">
      <c r="B744" s="34"/>
      <c r="D744" s="146" t="s">
        <v>187</v>
      </c>
      <c r="F744" s="147" t="s">
        <v>553</v>
      </c>
      <c r="I744" s="148"/>
      <c r="L744" s="34"/>
      <c r="M744" s="149"/>
      <c r="T744" s="55"/>
      <c r="AT744" s="18" t="s">
        <v>187</v>
      </c>
      <c r="AU744" s="18" t="s">
        <v>88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190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88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2" customFormat="1" ht="10.199999999999999">
      <c r="B746" s="150"/>
      <c r="D746" s="151" t="s">
        <v>189</v>
      </c>
      <c r="E746" s="152" t="s">
        <v>32</v>
      </c>
      <c r="F746" s="153" t="s">
        <v>4774</v>
      </c>
      <c r="H746" s="152" t="s">
        <v>32</v>
      </c>
      <c r="I746" s="154"/>
      <c r="L746" s="150"/>
      <c r="M746" s="155"/>
      <c r="T746" s="156"/>
      <c r="AT746" s="152" t="s">
        <v>189</v>
      </c>
      <c r="AU746" s="152" t="s">
        <v>88</v>
      </c>
      <c r="AV746" s="12" t="s">
        <v>86</v>
      </c>
      <c r="AW746" s="12" t="s">
        <v>41</v>
      </c>
      <c r="AX746" s="12" t="s">
        <v>79</v>
      </c>
      <c r="AY746" s="152" t="s">
        <v>178</v>
      </c>
    </row>
    <row r="747" spans="2:65" s="12" customFormat="1" ht="10.199999999999999">
      <c r="B747" s="150"/>
      <c r="D747" s="151" t="s">
        <v>189</v>
      </c>
      <c r="E747" s="152" t="s">
        <v>32</v>
      </c>
      <c r="F747" s="153" t="s">
        <v>2813</v>
      </c>
      <c r="H747" s="152" t="s">
        <v>32</v>
      </c>
      <c r="I747" s="154"/>
      <c r="L747" s="150"/>
      <c r="M747" s="155"/>
      <c r="T747" s="156"/>
      <c r="AT747" s="152" t="s">
        <v>189</v>
      </c>
      <c r="AU747" s="152" t="s">
        <v>88</v>
      </c>
      <c r="AV747" s="12" t="s">
        <v>86</v>
      </c>
      <c r="AW747" s="12" t="s">
        <v>41</v>
      </c>
      <c r="AX747" s="12" t="s">
        <v>79</v>
      </c>
      <c r="AY747" s="152" t="s">
        <v>178</v>
      </c>
    </row>
    <row r="748" spans="2:65" s="12" customFormat="1" ht="10.199999999999999">
      <c r="B748" s="150"/>
      <c r="D748" s="151" t="s">
        <v>189</v>
      </c>
      <c r="E748" s="152" t="s">
        <v>32</v>
      </c>
      <c r="F748" s="153" t="s">
        <v>5319</v>
      </c>
      <c r="H748" s="152" t="s">
        <v>32</v>
      </c>
      <c r="I748" s="154"/>
      <c r="L748" s="150"/>
      <c r="M748" s="155"/>
      <c r="T748" s="156"/>
      <c r="AT748" s="152" t="s">
        <v>189</v>
      </c>
      <c r="AU748" s="152" t="s">
        <v>88</v>
      </c>
      <c r="AV748" s="12" t="s">
        <v>86</v>
      </c>
      <c r="AW748" s="12" t="s">
        <v>41</v>
      </c>
      <c r="AX748" s="12" t="s">
        <v>79</v>
      </c>
      <c r="AY748" s="152" t="s">
        <v>178</v>
      </c>
    </row>
    <row r="749" spans="2:65" s="12" customFormat="1" ht="10.199999999999999">
      <c r="B749" s="150"/>
      <c r="D749" s="151" t="s">
        <v>189</v>
      </c>
      <c r="E749" s="152" t="s">
        <v>32</v>
      </c>
      <c r="F749" s="153" t="s">
        <v>3043</v>
      </c>
      <c r="H749" s="152" t="s">
        <v>32</v>
      </c>
      <c r="I749" s="154"/>
      <c r="L749" s="150"/>
      <c r="M749" s="155"/>
      <c r="T749" s="156"/>
      <c r="AT749" s="152" t="s">
        <v>189</v>
      </c>
      <c r="AU749" s="152" t="s">
        <v>88</v>
      </c>
      <c r="AV749" s="12" t="s">
        <v>86</v>
      </c>
      <c r="AW749" s="12" t="s">
        <v>41</v>
      </c>
      <c r="AX749" s="12" t="s">
        <v>79</v>
      </c>
      <c r="AY749" s="152" t="s">
        <v>178</v>
      </c>
    </row>
    <row r="750" spans="2:65" s="13" customFormat="1" ht="20.399999999999999">
      <c r="B750" s="157"/>
      <c r="D750" s="151" t="s">
        <v>189</v>
      </c>
      <c r="E750" s="158" t="s">
        <v>32</v>
      </c>
      <c r="F750" s="159" t="s">
        <v>5615</v>
      </c>
      <c r="H750" s="160">
        <v>245</v>
      </c>
      <c r="I750" s="161"/>
      <c r="L750" s="157"/>
      <c r="M750" s="162"/>
      <c r="T750" s="163"/>
      <c r="AT750" s="158" t="s">
        <v>189</v>
      </c>
      <c r="AU750" s="158" t="s">
        <v>88</v>
      </c>
      <c r="AV750" s="13" t="s">
        <v>88</v>
      </c>
      <c r="AW750" s="13" t="s">
        <v>41</v>
      </c>
      <c r="AX750" s="13" t="s">
        <v>79</v>
      </c>
      <c r="AY750" s="158" t="s">
        <v>178</v>
      </c>
    </row>
    <row r="751" spans="2:65" s="14" customFormat="1" ht="10.199999999999999">
      <c r="B751" s="164"/>
      <c r="D751" s="151" t="s">
        <v>189</v>
      </c>
      <c r="E751" s="165" t="s">
        <v>32</v>
      </c>
      <c r="F751" s="166" t="s">
        <v>192</v>
      </c>
      <c r="H751" s="167">
        <v>245</v>
      </c>
      <c r="I751" s="168"/>
      <c r="L751" s="164"/>
      <c r="M751" s="169"/>
      <c r="T751" s="170"/>
      <c r="AT751" s="165" t="s">
        <v>189</v>
      </c>
      <c r="AU751" s="165" t="s">
        <v>88</v>
      </c>
      <c r="AV751" s="14" t="s">
        <v>185</v>
      </c>
      <c r="AW751" s="14" t="s">
        <v>41</v>
      </c>
      <c r="AX751" s="14" t="s">
        <v>86</v>
      </c>
      <c r="AY751" s="165" t="s">
        <v>178</v>
      </c>
    </row>
    <row r="752" spans="2:65" s="1" customFormat="1" ht="33" customHeight="1">
      <c r="B752" s="34"/>
      <c r="C752" s="133" t="s">
        <v>863</v>
      </c>
      <c r="D752" s="133" t="s">
        <v>180</v>
      </c>
      <c r="E752" s="134" t="s">
        <v>659</v>
      </c>
      <c r="F752" s="135" t="s">
        <v>660</v>
      </c>
      <c r="G752" s="136" t="s">
        <v>234</v>
      </c>
      <c r="H752" s="137">
        <v>232.75</v>
      </c>
      <c r="I752" s="138"/>
      <c r="J752" s="139">
        <f>ROUND(I752*H752,2)</f>
        <v>0</v>
      </c>
      <c r="K752" s="135" t="s">
        <v>184</v>
      </c>
      <c r="L752" s="34"/>
      <c r="M752" s="140" t="s">
        <v>32</v>
      </c>
      <c r="N752" s="141" t="s">
        <v>50</v>
      </c>
      <c r="P752" s="142">
        <f>O752*H752</f>
        <v>0</v>
      </c>
      <c r="Q752" s="142">
        <v>0</v>
      </c>
      <c r="R752" s="142">
        <f>Q752*H752</f>
        <v>0</v>
      </c>
      <c r="S752" s="142">
        <v>0.01</v>
      </c>
      <c r="T752" s="143">
        <f>S752*H752</f>
        <v>2.3275000000000001</v>
      </c>
      <c r="AR752" s="144" t="s">
        <v>185</v>
      </c>
      <c r="AT752" s="144" t="s">
        <v>180</v>
      </c>
      <c r="AU752" s="144" t="s">
        <v>88</v>
      </c>
      <c r="AY752" s="18" t="s">
        <v>178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8" t="s">
        <v>86</v>
      </c>
      <c r="BK752" s="145">
        <f>ROUND(I752*H752,2)</f>
        <v>0</v>
      </c>
      <c r="BL752" s="18" t="s">
        <v>185</v>
      </c>
      <c r="BM752" s="144" t="s">
        <v>5616</v>
      </c>
    </row>
    <row r="753" spans="2:65" s="1" customFormat="1" ht="10.199999999999999">
      <c r="B753" s="34"/>
      <c r="D753" s="146" t="s">
        <v>187</v>
      </c>
      <c r="F753" s="147" t="s">
        <v>662</v>
      </c>
      <c r="I753" s="148"/>
      <c r="L753" s="34"/>
      <c r="M753" s="149"/>
      <c r="T753" s="55"/>
      <c r="AT753" s="18" t="s">
        <v>187</v>
      </c>
      <c r="AU753" s="18" t="s">
        <v>88</v>
      </c>
    </row>
    <row r="754" spans="2:65" s="12" customFormat="1" ht="10.199999999999999">
      <c r="B754" s="150"/>
      <c r="D754" s="151" t="s">
        <v>189</v>
      </c>
      <c r="E754" s="152" t="s">
        <v>32</v>
      </c>
      <c r="F754" s="153" t="s">
        <v>190</v>
      </c>
      <c r="H754" s="152" t="s">
        <v>32</v>
      </c>
      <c r="I754" s="154"/>
      <c r="L754" s="150"/>
      <c r="M754" s="155"/>
      <c r="T754" s="156"/>
      <c r="AT754" s="152" t="s">
        <v>189</v>
      </c>
      <c r="AU754" s="152" t="s">
        <v>88</v>
      </c>
      <c r="AV754" s="12" t="s">
        <v>86</v>
      </c>
      <c r="AW754" s="12" t="s">
        <v>41</v>
      </c>
      <c r="AX754" s="12" t="s">
        <v>79</v>
      </c>
      <c r="AY754" s="152" t="s">
        <v>178</v>
      </c>
    </row>
    <row r="755" spans="2:65" s="12" customFormat="1" ht="10.199999999999999">
      <c r="B755" s="150"/>
      <c r="D755" s="151" t="s">
        <v>189</v>
      </c>
      <c r="E755" s="152" t="s">
        <v>32</v>
      </c>
      <c r="F755" s="153" t="s">
        <v>4774</v>
      </c>
      <c r="H755" s="152" t="s">
        <v>32</v>
      </c>
      <c r="I755" s="154"/>
      <c r="L755" s="150"/>
      <c r="M755" s="155"/>
      <c r="T755" s="156"/>
      <c r="AT755" s="152" t="s">
        <v>189</v>
      </c>
      <c r="AU755" s="152" t="s">
        <v>88</v>
      </c>
      <c r="AV755" s="12" t="s">
        <v>86</v>
      </c>
      <c r="AW755" s="12" t="s">
        <v>41</v>
      </c>
      <c r="AX755" s="12" t="s">
        <v>79</v>
      </c>
      <c r="AY755" s="152" t="s">
        <v>178</v>
      </c>
    </row>
    <row r="756" spans="2:65" s="12" customFormat="1" ht="10.199999999999999">
      <c r="B756" s="150"/>
      <c r="D756" s="151" t="s">
        <v>189</v>
      </c>
      <c r="E756" s="152" t="s">
        <v>32</v>
      </c>
      <c r="F756" s="153" t="s">
        <v>2813</v>
      </c>
      <c r="H756" s="152" t="s">
        <v>32</v>
      </c>
      <c r="I756" s="154"/>
      <c r="L756" s="150"/>
      <c r="M756" s="155"/>
      <c r="T756" s="156"/>
      <c r="AT756" s="152" t="s">
        <v>189</v>
      </c>
      <c r="AU756" s="152" t="s">
        <v>88</v>
      </c>
      <c r="AV756" s="12" t="s">
        <v>86</v>
      </c>
      <c r="AW756" s="12" t="s">
        <v>41</v>
      </c>
      <c r="AX756" s="12" t="s">
        <v>79</v>
      </c>
      <c r="AY756" s="152" t="s">
        <v>178</v>
      </c>
    </row>
    <row r="757" spans="2:65" s="12" customFormat="1" ht="10.199999999999999">
      <c r="B757" s="150"/>
      <c r="D757" s="151" t="s">
        <v>189</v>
      </c>
      <c r="E757" s="152" t="s">
        <v>32</v>
      </c>
      <c r="F757" s="153" t="s">
        <v>5319</v>
      </c>
      <c r="H757" s="152" t="s">
        <v>32</v>
      </c>
      <c r="I757" s="154"/>
      <c r="L757" s="150"/>
      <c r="M757" s="155"/>
      <c r="T757" s="156"/>
      <c r="AT757" s="152" t="s">
        <v>189</v>
      </c>
      <c r="AU757" s="152" t="s">
        <v>88</v>
      </c>
      <c r="AV757" s="12" t="s">
        <v>86</v>
      </c>
      <c r="AW757" s="12" t="s">
        <v>41</v>
      </c>
      <c r="AX757" s="12" t="s">
        <v>79</v>
      </c>
      <c r="AY757" s="152" t="s">
        <v>178</v>
      </c>
    </row>
    <row r="758" spans="2:65" s="12" customFormat="1" ht="10.199999999999999">
      <c r="B758" s="150"/>
      <c r="D758" s="151" t="s">
        <v>189</v>
      </c>
      <c r="E758" s="152" t="s">
        <v>32</v>
      </c>
      <c r="F758" s="153" t="s">
        <v>3043</v>
      </c>
      <c r="H758" s="152" t="s">
        <v>32</v>
      </c>
      <c r="I758" s="154"/>
      <c r="L758" s="150"/>
      <c r="M758" s="155"/>
      <c r="T758" s="156"/>
      <c r="AT758" s="152" t="s">
        <v>189</v>
      </c>
      <c r="AU758" s="152" t="s">
        <v>88</v>
      </c>
      <c r="AV758" s="12" t="s">
        <v>86</v>
      </c>
      <c r="AW758" s="12" t="s">
        <v>41</v>
      </c>
      <c r="AX758" s="12" t="s">
        <v>79</v>
      </c>
      <c r="AY758" s="152" t="s">
        <v>178</v>
      </c>
    </row>
    <row r="759" spans="2:65" s="13" customFormat="1" ht="20.399999999999999">
      <c r="B759" s="157"/>
      <c r="D759" s="151" t="s">
        <v>189</v>
      </c>
      <c r="E759" s="158" t="s">
        <v>32</v>
      </c>
      <c r="F759" s="159" t="s">
        <v>5489</v>
      </c>
      <c r="H759" s="160">
        <v>232.75</v>
      </c>
      <c r="I759" s="161"/>
      <c r="L759" s="157"/>
      <c r="M759" s="162"/>
      <c r="T759" s="163"/>
      <c r="AT759" s="158" t="s">
        <v>189</v>
      </c>
      <c r="AU759" s="158" t="s">
        <v>88</v>
      </c>
      <c r="AV759" s="13" t="s">
        <v>88</v>
      </c>
      <c r="AW759" s="13" t="s">
        <v>41</v>
      </c>
      <c r="AX759" s="13" t="s">
        <v>79</v>
      </c>
      <c r="AY759" s="158" t="s">
        <v>178</v>
      </c>
    </row>
    <row r="760" spans="2:65" s="14" customFormat="1" ht="10.199999999999999">
      <c r="B760" s="164"/>
      <c r="D760" s="151" t="s">
        <v>189</v>
      </c>
      <c r="E760" s="165" t="s">
        <v>32</v>
      </c>
      <c r="F760" s="166" t="s">
        <v>192</v>
      </c>
      <c r="H760" s="167">
        <v>232.75</v>
      </c>
      <c r="I760" s="168"/>
      <c r="L760" s="164"/>
      <c r="M760" s="169"/>
      <c r="T760" s="170"/>
      <c r="AT760" s="165" t="s">
        <v>189</v>
      </c>
      <c r="AU760" s="165" t="s">
        <v>88</v>
      </c>
      <c r="AV760" s="14" t="s">
        <v>185</v>
      </c>
      <c r="AW760" s="14" t="s">
        <v>41</v>
      </c>
      <c r="AX760" s="14" t="s">
        <v>86</v>
      </c>
      <c r="AY760" s="165" t="s">
        <v>178</v>
      </c>
    </row>
    <row r="761" spans="2:65" s="1" customFormat="1" ht="62.7" customHeight="1">
      <c r="B761" s="34"/>
      <c r="C761" s="133" t="s">
        <v>872</v>
      </c>
      <c r="D761" s="133" t="s">
        <v>180</v>
      </c>
      <c r="E761" s="134" t="s">
        <v>664</v>
      </c>
      <c r="F761" s="135" t="s">
        <v>665</v>
      </c>
      <c r="G761" s="136" t="s">
        <v>234</v>
      </c>
      <c r="H761" s="137">
        <v>232.75</v>
      </c>
      <c r="I761" s="138"/>
      <c r="J761" s="139">
        <f>ROUND(I761*H761,2)</f>
        <v>0</v>
      </c>
      <c r="K761" s="135" t="s">
        <v>184</v>
      </c>
      <c r="L761" s="34"/>
      <c r="M761" s="140" t="s">
        <v>32</v>
      </c>
      <c r="N761" s="141" t="s">
        <v>50</v>
      </c>
      <c r="P761" s="142">
        <f>O761*H761</f>
        <v>0</v>
      </c>
      <c r="Q761" s="142">
        <v>0</v>
      </c>
      <c r="R761" s="142">
        <f>Q761*H761</f>
        <v>0</v>
      </c>
      <c r="S761" s="142">
        <v>0.02</v>
      </c>
      <c r="T761" s="143">
        <f>S761*H761</f>
        <v>4.6550000000000002</v>
      </c>
      <c r="AR761" s="144" t="s">
        <v>185</v>
      </c>
      <c r="AT761" s="144" t="s">
        <v>180</v>
      </c>
      <c r="AU761" s="144" t="s">
        <v>88</v>
      </c>
      <c r="AY761" s="18" t="s">
        <v>178</v>
      </c>
      <c r="BE761" s="145">
        <f>IF(N761="základní",J761,0)</f>
        <v>0</v>
      </c>
      <c r="BF761" s="145">
        <f>IF(N761="snížená",J761,0)</f>
        <v>0</v>
      </c>
      <c r="BG761" s="145">
        <f>IF(N761="zákl. přenesená",J761,0)</f>
        <v>0</v>
      </c>
      <c r="BH761" s="145">
        <f>IF(N761="sníž. přenesená",J761,0)</f>
        <v>0</v>
      </c>
      <c r="BI761" s="145">
        <f>IF(N761="nulová",J761,0)</f>
        <v>0</v>
      </c>
      <c r="BJ761" s="18" t="s">
        <v>86</v>
      </c>
      <c r="BK761" s="145">
        <f>ROUND(I761*H761,2)</f>
        <v>0</v>
      </c>
      <c r="BL761" s="18" t="s">
        <v>185</v>
      </c>
      <c r="BM761" s="144" t="s">
        <v>5617</v>
      </c>
    </row>
    <row r="762" spans="2:65" s="1" customFormat="1" ht="10.199999999999999">
      <c r="B762" s="34"/>
      <c r="D762" s="146" t="s">
        <v>187</v>
      </c>
      <c r="F762" s="147" t="s">
        <v>667</v>
      </c>
      <c r="I762" s="148"/>
      <c r="L762" s="34"/>
      <c r="M762" s="149"/>
      <c r="T762" s="55"/>
      <c r="AT762" s="18" t="s">
        <v>187</v>
      </c>
      <c r="AU762" s="18" t="s">
        <v>88</v>
      </c>
    </row>
    <row r="763" spans="2:65" s="12" customFormat="1" ht="10.199999999999999">
      <c r="B763" s="150"/>
      <c r="D763" s="151" t="s">
        <v>189</v>
      </c>
      <c r="E763" s="152" t="s">
        <v>32</v>
      </c>
      <c r="F763" s="153" t="s">
        <v>190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88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2" customFormat="1" ht="10.199999999999999">
      <c r="B764" s="150"/>
      <c r="D764" s="151" t="s">
        <v>189</v>
      </c>
      <c r="E764" s="152" t="s">
        <v>32</v>
      </c>
      <c r="F764" s="153" t="s">
        <v>4774</v>
      </c>
      <c r="H764" s="152" t="s">
        <v>32</v>
      </c>
      <c r="I764" s="154"/>
      <c r="L764" s="150"/>
      <c r="M764" s="155"/>
      <c r="T764" s="156"/>
      <c r="AT764" s="152" t="s">
        <v>189</v>
      </c>
      <c r="AU764" s="152" t="s">
        <v>88</v>
      </c>
      <c r="AV764" s="12" t="s">
        <v>86</v>
      </c>
      <c r="AW764" s="12" t="s">
        <v>41</v>
      </c>
      <c r="AX764" s="12" t="s">
        <v>79</v>
      </c>
      <c r="AY764" s="152" t="s">
        <v>178</v>
      </c>
    </row>
    <row r="765" spans="2:65" s="12" customFormat="1" ht="10.199999999999999">
      <c r="B765" s="150"/>
      <c r="D765" s="151" t="s">
        <v>189</v>
      </c>
      <c r="E765" s="152" t="s">
        <v>32</v>
      </c>
      <c r="F765" s="153" t="s">
        <v>2813</v>
      </c>
      <c r="H765" s="152" t="s">
        <v>32</v>
      </c>
      <c r="I765" s="154"/>
      <c r="L765" s="150"/>
      <c r="M765" s="155"/>
      <c r="T765" s="156"/>
      <c r="AT765" s="152" t="s">
        <v>189</v>
      </c>
      <c r="AU765" s="152" t="s">
        <v>88</v>
      </c>
      <c r="AV765" s="12" t="s">
        <v>86</v>
      </c>
      <c r="AW765" s="12" t="s">
        <v>41</v>
      </c>
      <c r="AX765" s="12" t="s">
        <v>79</v>
      </c>
      <c r="AY765" s="152" t="s">
        <v>178</v>
      </c>
    </row>
    <row r="766" spans="2:65" s="12" customFormat="1" ht="10.199999999999999">
      <c r="B766" s="150"/>
      <c r="D766" s="151" t="s">
        <v>189</v>
      </c>
      <c r="E766" s="152" t="s">
        <v>32</v>
      </c>
      <c r="F766" s="153" t="s">
        <v>5319</v>
      </c>
      <c r="H766" s="152" t="s">
        <v>32</v>
      </c>
      <c r="I766" s="154"/>
      <c r="L766" s="150"/>
      <c r="M766" s="155"/>
      <c r="T766" s="156"/>
      <c r="AT766" s="152" t="s">
        <v>189</v>
      </c>
      <c r="AU766" s="152" t="s">
        <v>88</v>
      </c>
      <c r="AV766" s="12" t="s">
        <v>86</v>
      </c>
      <c r="AW766" s="12" t="s">
        <v>41</v>
      </c>
      <c r="AX766" s="12" t="s">
        <v>79</v>
      </c>
      <c r="AY766" s="152" t="s">
        <v>178</v>
      </c>
    </row>
    <row r="767" spans="2:65" s="12" customFormat="1" ht="10.199999999999999">
      <c r="B767" s="150"/>
      <c r="D767" s="151" t="s">
        <v>189</v>
      </c>
      <c r="E767" s="152" t="s">
        <v>32</v>
      </c>
      <c r="F767" s="153" t="s">
        <v>3043</v>
      </c>
      <c r="H767" s="152" t="s">
        <v>32</v>
      </c>
      <c r="I767" s="154"/>
      <c r="L767" s="150"/>
      <c r="M767" s="155"/>
      <c r="T767" s="156"/>
      <c r="AT767" s="152" t="s">
        <v>189</v>
      </c>
      <c r="AU767" s="152" t="s">
        <v>88</v>
      </c>
      <c r="AV767" s="12" t="s">
        <v>86</v>
      </c>
      <c r="AW767" s="12" t="s">
        <v>41</v>
      </c>
      <c r="AX767" s="12" t="s">
        <v>79</v>
      </c>
      <c r="AY767" s="152" t="s">
        <v>178</v>
      </c>
    </row>
    <row r="768" spans="2:65" s="13" customFormat="1" ht="20.399999999999999">
      <c r="B768" s="157"/>
      <c r="D768" s="151" t="s">
        <v>189</v>
      </c>
      <c r="E768" s="158" t="s">
        <v>32</v>
      </c>
      <c r="F768" s="159" t="s">
        <v>5489</v>
      </c>
      <c r="H768" s="160">
        <v>232.75</v>
      </c>
      <c r="I768" s="161"/>
      <c r="L768" s="157"/>
      <c r="M768" s="162"/>
      <c r="T768" s="163"/>
      <c r="AT768" s="158" t="s">
        <v>189</v>
      </c>
      <c r="AU768" s="158" t="s">
        <v>88</v>
      </c>
      <c r="AV768" s="13" t="s">
        <v>88</v>
      </c>
      <c r="AW768" s="13" t="s">
        <v>41</v>
      </c>
      <c r="AX768" s="13" t="s">
        <v>79</v>
      </c>
      <c r="AY768" s="158" t="s">
        <v>178</v>
      </c>
    </row>
    <row r="769" spans="2:65" s="14" customFormat="1" ht="10.199999999999999">
      <c r="B769" s="164"/>
      <c r="D769" s="151" t="s">
        <v>189</v>
      </c>
      <c r="E769" s="165" t="s">
        <v>32</v>
      </c>
      <c r="F769" s="166" t="s">
        <v>192</v>
      </c>
      <c r="H769" s="167">
        <v>232.75</v>
      </c>
      <c r="I769" s="168"/>
      <c r="L769" s="164"/>
      <c r="M769" s="169"/>
      <c r="T769" s="170"/>
      <c r="AT769" s="165" t="s">
        <v>189</v>
      </c>
      <c r="AU769" s="165" t="s">
        <v>88</v>
      </c>
      <c r="AV769" s="14" t="s">
        <v>185</v>
      </c>
      <c r="AW769" s="14" t="s">
        <v>41</v>
      </c>
      <c r="AX769" s="14" t="s">
        <v>86</v>
      </c>
      <c r="AY769" s="165" t="s">
        <v>178</v>
      </c>
    </row>
    <row r="770" spans="2:65" s="1" customFormat="1" ht="24.15" customHeight="1">
      <c r="B770" s="34"/>
      <c r="C770" s="133" t="s">
        <v>877</v>
      </c>
      <c r="D770" s="133" t="s">
        <v>180</v>
      </c>
      <c r="E770" s="134" t="s">
        <v>5618</v>
      </c>
      <c r="F770" s="135" t="s">
        <v>5619</v>
      </c>
      <c r="G770" s="136" t="s">
        <v>401</v>
      </c>
      <c r="H770" s="137">
        <v>0.63300000000000001</v>
      </c>
      <c r="I770" s="138"/>
      <c r="J770" s="139">
        <f>ROUND(I770*H770,2)</f>
        <v>0</v>
      </c>
      <c r="K770" s="135" t="s">
        <v>184</v>
      </c>
      <c r="L770" s="34"/>
      <c r="M770" s="140" t="s">
        <v>32</v>
      </c>
      <c r="N770" s="141" t="s">
        <v>50</v>
      </c>
      <c r="P770" s="142">
        <f>O770*H770</f>
        <v>0</v>
      </c>
      <c r="Q770" s="142">
        <v>1.07636</v>
      </c>
      <c r="R770" s="142">
        <f>Q770*H770</f>
        <v>0.68133588</v>
      </c>
      <c r="S770" s="142">
        <v>0</v>
      </c>
      <c r="T770" s="143">
        <f>S770*H770</f>
        <v>0</v>
      </c>
      <c r="AR770" s="144" t="s">
        <v>185</v>
      </c>
      <c r="AT770" s="144" t="s">
        <v>180</v>
      </c>
      <c r="AU770" s="144" t="s">
        <v>88</v>
      </c>
      <c r="AY770" s="18" t="s">
        <v>178</v>
      </c>
      <c r="BE770" s="145">
        <f>IF(N770="základní",J770,0)</f>
        <v>0</v>
      </c>
      <c r="BF770" s="145">
        <f>IF(N770="snížená",J770,0)</f>
        <v>0</v>
      </c>
      <c r="BG770" s="145">
        <f>IF(N770="zákl. přenesená",J770,0)</f>
        <v>0</v>
      </c>
      <c r="BH770" s="145">
        <f>IF(N770="sníž. přenesená",J770,0)</f>
        <v>0</v>
      </c>
      <c r="BI770" s="145">
        <f>IF(N770="nulová",J770,0)</f>
        <v>0</v>
      </c>
      <c r="BJ770" s="18" t="s">
        <v>86</v>
      </c>
      <c r="BK770" s="145">
        <f>ROUND(I770*H770,2)</f>
        <v>0</v>
      </c>
      <c r="BL770" s="18" t="s">
        <v>185</v>
      </c>
      <c r="BM770" s="144" t="s">
        <v>5620</v>
      </c>
    </row>
    <row r="771" spans="2:65" s="1" customFormat="1" ht="10.199999999999999">
      <c r="B771" s="34"/>
      <c r="D771" s="146" t="s">
        <v>187</v>
      </c>
      <c r="F771" s="147" t="s">
        <v>5621</v>
      </c>
      <c r="I771" s="148"/>
      <c r="L771" s="34"/>
      <c r="M771" s="149"/>
      <c r="T771" s="55"/>
      <c r="AT771" s="18" t="s">
        <v>187</v>
      </c>
      <c r="AU771" s="18" t="s">
        <v>88</v>
      </c>
    </row>
    <row r="772" spans="2:65" s="12" customFormat="1" ht="10.199999999999999">
      <c r="B772" s="150"/>
      <c r="D772" s="151" t="s">
        <v>189</v>
      </c>
      <c r="E772" s="152" t="s">
        <v>32</v>
      </c>
      <c r="F772" s="153" t="s">
        <v>190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88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2" customFormat="1" ht="10.199999999999999">
      <c r="B773" s="150"/>
      <c r="D773" s="151" t="s">
        <v>189</v>
      </c>
      <c r="E773" s="152" t="s">
        <v>32</v>
      </c>
      <c r="F773" s="153" t="s">
        <v>2813</v>
      </c>
      <c r="H773" s="152" t="s">
        <v>32</v>
      </c>
      <c r="I773" s="154"/>
      <c r="L773" s="150"/>
      <c r="M773" s="155"/>
      <c r="T773" s="156"/>
      <c r="AT773" s="152" t="s">
        <v>189</v>
      </c>
      <c r="AU773" s="152" t="s">
        <v>88</v>
      </c>
      <c r="AV773" s="12" t="s">
        <v>86</v>
      </c>
      <c r="AW773" s="12" t="s">
        <v>41</v>
      </c>
      <c r="AX773" s="12" t="s">
        <v>79</v>
      </c>
      <c r="AY773" s="152" t="s">
        <v>178</v>
      </c>
    </row>
    <row r="774" spans="2:65" s="12" customFormat="1" ht="10.199999999999999">
      <c r="B774" s="150"/>
      <c r="D774" s="151" t="s">
        <v>189</v>
      </c>
      <c r="E774" s="152" t="s">
        <v>32</v>
      </c>
      <c r="F774" s="153" t="s">
        <v>5319</v>
      </c>
      <c r="H774" s="152" t="s">
        <v>32</v>
      </c>
      <c r="I774" s="154"/>
      <c r="L774" s="150"/>
      <c r="M774" s="155"/>
      <c r="T774" s="156"/>
      <c r="AT774" s="152" t="s">
        <v>189</v>
      </c>
      <c r="AU774" s="152" t="s">
        <v>88</v>
      </c>
      <c r="AV774" s="12" t="s">
        <v>86</v>
      </c>
      <c r="AW774" s="12" t="s">
        <v>41</v>
      </c>
      <c r="AX774" s="12" t="s">
        <v>79</v>
      </c>
      <c r="AY774" s="152" t="s">
        <v>178</v>
      </c>
    </row>
    <row r="775" spans="2:65" s="12" customFormat="1" ht="10.199999999999999">
      <c r="B775" s="150"/>
      <c r="D775" s="151" t="s">
        <v>189</v>
      </c>
      <c r="E775" s="152" t="s">
        <v>32</v>
      </c>
      <c r="F775" s="153" t="s">
        <v>5622</v>
      </c>
      <c r="H775" s="152" t="s">
        <v>32</v>
      </c>
      <c r="I775" s="154"/>
      <c r="L775" s="150"/>
      <c r="M775" s="155"/>
      <c r="T775" s="156"/>
      <c r="AT775" s="152" t="s">
        <v>189</v>
      </c>
      <c r="AU775" s="152" t="s">
        <v>88</v>
      </c>
      <c r="AV775" s="12" t="s">
        <v>86</v>
      </c>
      <c r="AW775" s="12" t="s">
        <v>41</v>
      </c>
      <c r="AX775" s="12" t="s">
        <v>79</v>
      </c>
      <c r="AY775" s="152" t="s">
        <v>178</v>
      </c>
    </row>
    <row r="776" spans="2:65" s="13" customFormat="1" ht="20.399999999999999">
      <c r="B776" s="157"/>
      <c r="D776" s="151" t="s">
        <v>189</v>
      </c>
      <c r="E776" s="158" t="s">
        <v>32</v>
      </c>
      <c r="F776" s="159" t="s">
        <v>5623</v>
      </c>
      <c r="H776" s="160">
        <v>0.48699999999999999</v>
      </c>
      <c r="I776" s="161"/>
      <c r="L776" s="157"/>
      <c r="M776" s="162"/>
      <c r="T776" s="163"/>
      <c r="AT776" s="158" t="s">
        <v>189</v>
      </c>
      <c r="AU776" s="158" t="s">
        <v>88</v>
      </c>
      <c r="AV776" s="13" t="s">
        <v>88</v>
      </c>
      <c r="AW776" s="13" t="s">
        <v>41</v>
      </c>
      <c r="AX776" s="13" t="s">
        <v>79</v>
      </c>
      <c r="AY776" s="158" t="s">
        <v>178</v>
      </c>
    </row>
    <row r="777" spans="2:65" s="13" customFormat="1" ht="10.199999999999999">
      <c r="B777" s="157"/>
      <c r="D777" s="151" t="s">
        <v>189</v>
      </c>
      <c r="E777" s="158" t="s">
        <v>32</v>
      </c>
      <c r="F777" s="159" t="s">
        <v>5624</v>
      </c>
      <c r="H777" s="160">
        <v>0.14599999999999999</v>
      </c>
      <c r="I777" s="161"/>
      <c r="L777" s="157"/>
      <c r="M777" s="162"/>
      <c r="T777" s="163"/>
      <c r="AT777" s="158" t="s">
        <v>189</v>
      </c>
      <c r="AU777" s="158" t="s">
        <v>88</v>
      </c>
      <c r="AV777" s="13" t="s">
        <v>88</v>
      </c>
      <c r="AW777" s="13" t="s">
        <v>41</v>
      </c>
      <c r="AX777" s="13" t="s">
        <v>79</v>
      </c>
      <c r="AY777" s="158" t="s">
        <v>178</v>
      </c>
    </row>
    <row r="778" spans="2:65" s="14" customFormat="1" ht="10.199999999999999">
      <c r="B778" s="164"/>
      <c r="D778" s="151" t="s">
        <v>189</v>
      </c>
      <c r="E778" s="165" t="s">
        <v>32</v>
      </c>
      <c r="F778" s="166" t="s">
        <v>192</v>
      </c>
      <c r="H778" s="167">
        <v>0.63300000000000001</v>
      </c>
      <c r="I778" s="168"/>
      <c r="L778" s="164"/>
      <c r="M778" s="169"/>
      <c r="T778" s="170"/>
      <c r="AT778" s="165" t="s">
        <v>189</v>
      </c>
      <c r="AU778" s="165" t="s">
        <v>88</v>
      </c>
      <c r="AV778" s="14" t="s">
        <v>185</v>
      </c>
      <c r="AW778" s="14" t="s">
        <v>41</v>
      </c>
      <c r="AX778" s="14" t="s">
        <v>86</v>
      </c>
      <c r="AY778" s="165" t="s">
        <v>178</v>
      </c>
    </row>
    <row r="779" spans="2:65" s="11" customFormat="1" ht="22.8" customHeight="1">
      <c r="B779" s="121"/>
      <c r="D779" s="122" t="s">
        <v>78</v>
      </c>
      <c r="E779" s="131" t="s">
        <v>1893</v>
      </c>
      <c r="F779" s="131" t="s">
        <v>1894</v>
      </c>
      <c r="I779" s="124"/>
      <c r="J779" s="132">
        <f>BK779</f>
        <v>0</v>
      </c>
      <c r="L779" s="121"/>
      <c r="M779" s="126"/>
      <c r="P779" s="127">
        <f>SUM(P780:P819)</f>
        <v>0</v>
      </c>
      <c r="R779" s="127">
        <f>SUM(R780:R819)</f>
        <v>0</v>
      </c>
      <c r="T779" s="128">
        <f>SUM(T780:T819)</f>
        <v>0</v>
      </c>
      <c r="AR779" s="122" t="s">
        <v>86</v>
      </c>
      <c r="AT779" s="129" t="s">
        <v>78</v>
      </c>
      <c r="AU779" s="129" t="s">
        <v>86</v>
      </c>
      <c r="AY779" s="122" t="s">
        <v>178</v>
      </c>
      <c r="BK779" s="130">
        <f>SUM(BK780:BK819)</f>
        <v>0</v>
      </c>
    </row>
    <row r="780" spans="2:65" s="1" customFormat="1" ht="37.799999999999997" customHeight="1">
      <c r="B780" s="34"/>
      <c r="C780" s="133" t="s">
        <v>885</v>
      </c>
      <c r="D780" s="133" t="s">
        <v>180</v>
      </c>
      <c r="E780" s="134" t="s">
        <v>556</v>
      </c>
      <c r="F780" s="135" t="s">
        <v>557</v>
      </c>
      <c r="G780" s="136" t="s">
        <v>401</v>
      </c>
      <c r="H780" s="137">
        <v>83.582999999999998</v>
      </c>
      <c r="I780" s="138"/>
      <c r="J780" s="139">
        <f>ROUND(I780*H780,2)</f>
        <v>0</v>
      </c>
      <c r="K780" s="135" t="s">
        <v>184</v>
      </c>
      <c r="L780" s="34"/>
      <c r="M780" s="140" t="s">
        <v>32</v>
      </c>
      <c r="N780" s="141" t="s">
        <v>50</v>
      </c>
      <c r="P780" s="142">
        <f>O780*H780</f>
        <v>0</v>
      </c>
      <c r="Q780" s="142">
        <v>0</v>
      </c>
      <c r="R780" s="142">
        <f>Q780*H780</f>
        <v>0</v>
      </c>
      <c r="S780" s="142">
        <v>0</v>
      </c>
      <c r="T780" s="143">
        <f>S780*H780</f>
        <v>0</v>
      </c>
      <c r="AR780" s="144" t="s">
        <v>185</v>
      </c>
      <c r="AT780" s="144" t="s">
        <v>180</v>
      </c>
      <c r="AU780" s="144" t="s">
        <v>88</v>
      </c>
      <c r="AY780" s="18" t="s">
        <v>178</v>
      </c>
      <c r="BE780" s="145">
        <f>IF(N780="základní",J780,0)</f>
        <v>0</v>
      </c>
      <c r="BF780" s="145">
        <f>IF(N780="snížená",J780,0)</f>
        <v>0</v>
      </c>
      <c r="BG780" s="145">
        <f>IF(N780="zákl. přenesená",J780,0)</f>
        <v>0</v>
      </c>
      <c r="BH780" s="145">
        <f>IF(N780="sníž. přenesená",J780,0)</f>
        <v>0</v>
      </c>
      <c r="BI780" s="145">
        <f>IF(N780="nulová",J780,0)</f>
        <v>0</v>
      </c>
      <c r="BJ780" s="18" t="s">
        <v>86</v>
      </c>
      <c r="BK780" s="145">
        <f>ROUND(I780*H780,2)</f>
        <v>0</v>
      </c>
      <c r="BL780" s="18" t="s">
        <v>185</v>
      </c>
      <c r="BM780" s="144" t="s">
        <v>5625</v>
      </c>
    </row>
    <row r="781" spans="2:65" s="1" customFormat="1" ht="10.199999999999999">
      <c r="B781" s="34"/>
      <c r="D781" s="146" t="s">
        <v>187</v>
      </c>
      <c r="F781" s="147" t="s">
        <v>559</v>
      </c>
      <c r="I781" s="148"/>
      <c r="L781" s="34"/>
      <c r="M781" s="149"/>
      <c r="T781" s="55"/>
      <c r="AT781" s="18" t="s">
        <v>187</v>
      </c>
      <c r="AU781" s="18" t="s">
        <v>88</v>
      </c>
    </row>
    <row r="782" spans="2:65" s="13" customFormat="1" ht="10.199999999999999">
      <c r="B782" s="157"/>
      <c r="D782" s="151" t="s">
        <v>189</v>
      </c>
      <c r="E782" s="158" t="s">
        <v>32</v>
      </c>
      <c r="F782" s="159" t="s">
        <v>5626</v>
      </c>
      <c r="H782" s="160">
        <v>55.186999999999998</v>
      </c>
      <c r="I782" s="161"/>
      <c r="L782" s="157"/>
      <c r="M782" s="162"/>
      <c r="T782" s="163"/>
      <c r="AT782" s="158" t="s">
        <v>189</v>
      </c>
      <c r="AU782" s="158" t="s">
        <v>88</v>
      </c>
      <c r="AV782" s="13" t="s">
        <v>88</v>
      </c>
      <c r="AW782" s="13" t="s">
        <v>41</v>
      </c>
      <c r="AX782" s="13" t="s">
        <v>79</v>
      </c>
      <c r="AY782" s="158" t="s">
        <v>178</v>
      </c>
    </row>
    <row r="783" spans="2:65" s="13" customFormat="1" ht="10.199999999999999">
      <c r="B783" s="157"/>
      <c r="D783" s="151" t="s">
        <v>189</v>
      </c>
      <c r="E783" s="158" t="s">
        <v>32</v>
      </c>
      <c r="F783" s="159" t="s">
        <v>5627</v>
      </c>
      <c r="H783" s="160">
        <v>21.413</v>
      </c>
      <c r="I783" s="161"/>
      <c r="L783" s="157"/>
      <c r="M783" s="162"/>
      <c r="T783" s="163"/>
      <c r="AT783" s="158" t="s">
        <v>189</v>
      </c>
      <c r="AU783" s="158" t="s">
        <v>88</v>
      </c>
      <c r="AV783" s="13" t="s">
        <v>88</v>
      </c>
      <c r="AW783" s="13" t="s">
        <v>41</v>
      </c>
      <c r="AX783" s="13" t="s">
        <v>79</v>
      </c>
      <c r="AY783" s="158" t="s">
        <v>178</v>
      </c>
    </row>
    <row r="784" spans="2:65" s="13" customFormat="1" ht="10.199999999999999">
      <c r="B784" s="157"/>
      <c r="D784" s="151" t="s">
        <v>189</v>
      </c>
      <c r="E784" s="158" t="s">
        <v>32</v>
      </c>
      <c r="F784" s="159" t="s">
        <v>5628</v>
      </c>
      <c r="H784" s="160">
        <v>6.9829999999999997</v>
      </c>
      <c r="I784" s="161"/>
      <c r="L784" s="157"/>
      <c r="M784" s="162"/>
      <c r="T784" s="163"/>
      <c r="AT784" s="158" t="s">
        <v>189</v>
      </c>
      <c r="AU784" s="158" t="s">
        <v>88</v>
      </c>
      <c r="AV784" s="13" t="s">
        <v>88</v>
      </c>
      <c r="AW784" s="13" t="s">
        <v>41</v>
      </c>
      <c r="AX784" s="13" t="s">
        <v>79</v>
      </c>
      <c r="AY784" s="158" t="s">
        <v>178</v>
      </c>
    </row>
    <row r="785" spans="2:65" s="14" customFormat="1" ht="10.199999999999999">
      <c r="B785" s="164"/>
      <c r="D785" s="151" t="s">
        <v>189</v>
      </c>
      <c r="E785" s="165" t="s">
        <v>32</v>
      </c>
      <c r="F785" s="166" t="s">
        <v>192</v>
      </c>
      <c r="H785" s="167">
        <v>83.582999999999998</v>
      </c>
      <c r="I785" s="168"/>
      <c r="L785" s="164"/>
      <c r="M785" s="169"/>
      <c r="T785" s="170"/>
      <c r="AT785" s="165" t="s">
        <v>189</v>
      </c>
      <c r="AU785" s="165" t="s">
        <v>88</v>
      </c>
      <c r="AV785" s="14" t="s">
        <v>185</v>
      </c>
      <c r="AW785" s="14" t="s">
        <v>41</v>
      </c>
      <c r="AX785" s="14" t="s">
        <v>86</v>
      </c>
      <c r="AY785" s="165" t="s">
        <v>178</v>
      </c>
    </row>
    <row r="786" spans="2:65" s="1" customFormat="1" ht="37.799999999999997" customHeight="1">
      <c r="B786" s="34"/>
      <c r="C786" s="133" t="s">
        <v>892</v>
      </c>
      <c r="D786" s="133" t="s">
        <v>180</v>
      </c>
      <c r="E786" s="134" t="s">
        <v>564</v>
      </c>
      <c r="F786" s="135" t="s">
        <v>565</v>
      </c>
      <c r="G786" s="136" t="s">
        <v>401</v>
      </c>
      <c r="H786" s="137">
        <v>1170.162</v>
      </c>
      <c r="I786" s="138"/>
      <c r="J786" s="139">
        <f>ROUND(I786*H786,2)</f>
        <v>0</v>
      </c>
      <c r="K786" s="135" t="s">
        <v>184</v>
      </c>
      <c r="L786" s="34"/>
      <c r="M786" s="140" t="s">
        <v>32</v>
      </c>
      <c r="N786" s="141" t="s">
        <v>50</v>
      </c>
      <c r="P786" s="142">
        <f>O786*H786</f>
        <v>0</v>
      </c>
      <c r="Q786" s="142">
        <v>0</v>
      </c>
      <c r="R786" s="142">
        <f>Q786*H786</f>
        <v>0</v>
      </c>
      <c r="S786" s="142">
        <v>0</v>
      </c>
      <c r="T786" s="143">
        <f>S786*H786</f>
        <v>0</v>
      </c>
      <c r="AR786" s="144" t="s">
        <v>185</v>
      </c>
      <c r="AT786" s="144" t="s">
        <v>180</v>
      </c>
      <c r="AU786" s="144" t="s">
        <v>88</v>
      </c>
      <c r="AY786" s="18" t="s">
        <v>178</v>
      </c>
      <c r="BE786" s="145">
        <f>IF(N786="základní",J786,0)</f>
        <v>0</v>
      </c>
      <c r="BF786" s="145">
        <f>IF(N786="snížená",J786,0)</f>
        <v>0</v>
      </c>
      <c r="BG786" s="145">
        <f>IF(N786="zákl. přenesená",J786,0)</f>
        <v>0</v>
      </c>
      <c r="BH786" s="145">
        <f>IF(N786="sníž. přenesená",J786,0)</f>
        <v>0</v>
      </c>
      <c r="BI786" s="145">
        <f>IF(N786="nulová",J786,0)</f>
        <v>0</v>
      </c>
      <c r="BJ786" s="18" t="s">
        <v>86</v>
      </c>
      <c r="BK786" s="145">
        <f>ROUND(I786*H786,2)</f>
        <v>0</v>
      </c>
      <c r="BL786" s="18" t="s">
        <v>185</v>
      </c>
      <c r="BM786" s="144" t="s">
        <v>5629</v>
      </c>
    </row>
    <row r="787" spans="2:65" s="1" customFormat="1" ht="10.199999999999999">
      <c r="B787" s="34"/>
      <c r="D787" s="146" t="s">
        <v>187</v>
      </c>
      <c r="F787" s="147" t="s">
        <v>567</v>
      </c>
      <c r="I787" s="148"/>
      <c r="L787" s="34"/>
      <c r="M787" s="149"/>
      <c r="T787" s="55"/>
      <c r="AT787" s="18" t="s">
        <v>187</v>
      </c>
      <c r="AU787" s="18" t="s">
        <v>88</v>
      </c>
    </row>
    <row r="788" spans="2:65" s="13" customFormat="1" ht="10.199999999999999">
      <c r="B788" s="157"/>
      <c r="D788" s="151" t="s">
        <v>189</v>
      </c>
      <c r="E788" s="158" t="s">
        <v>32</v>
      </c>
      <c r="F788" s="159" t="s">
        <v>5630</v>
      </c>
      <c r="H788" s="160">
        <v>83.582999999999998</v>
      </c>
      <c r="I788" s="161"/>
      <c r="L788" s="157"/>
      <c r="M788" s="162"/>
      <c r="T788" s="163"/>
      <c r="AT788" s="158" t="s">
        <v>189</v>
      </c>
      <c r="AU788" s="158" t="s">
        <v>88</v>
      </c>
      <c r="AV788" s="13" t="s">
        <v>88</v>
      </c>
      <c r="AW788" s="13" t="s">
        <v>41</v>
      </c>
      <c r="AX788" s="13" t="s">
        <v>86</v>
      </c>
      <c r="AY788" s="158" t="s">
        <v>178</v>
      </c>
    </row>
    <row r="789" spans="2:65" s="13" customFormat="1" ht="10.199999999999999">
      <c r="B789" s="157"/>
      <c r="D789" s="151" t="s">
        <v>189</v>
      </c>
      <c r="F789" s="159" t="s">
        <v>5631</v>
      </c>
      <c r="H789" s="160">
        <v>1170.162</v>
      </c>
      <c r="I789" s="161"/>
      <c r="L789" s="157"/>
      <c r="M789" s="162"/>
      <c r="T789" s="163"/>
      <c r="AT789" s="158" t="s">
        <v>189</v>
      </c>
      <c r="AU789" s="158" t="s">
        <v>88</v>
      </c>
      <c r="AV789" s="13" t="s">
        <v>88</v>
      </c>
      <c r="AW789" s="13" t="s">
        <v>4</v>
      </c>
      <c r="AX789" s="13" t="s">
        <v>86</v>
      </c>
      <c r="AY789" s="158" t="s">
        <v>178</v>
      </c>
    </row>
    <row r="790" spans="2:65" s="1" customFormat="1" ht="37.799999999999997" customHeight="1">
      <c r="B790" s="34"/>
      <c r="C790" s="133" t="s">
        <v>900</v>
      </c>
      <c r="D790" s="133" t="s">
        <v>180</v>
      </c>
      <c r="E790" s="134" t="s">
        <v>571</v>
      </c>
      <c r="F790" s="135" t="s">
        <v>572</v>
      </c>
      <c r="G790" s="136" t="s">
        <v>401</v>
      </c>
      <c r="H790" s="137">
        <v>48.673999999999999</v>
      </c>
      <c r="I790" s="138"/>
      <c r="J790" s="139">
        <f>ROUND(I790*H790,2)</f>
        <v>0</v>
      </c>
      <c r="K790" s="135" t="s">
        <v>184</v>
      </c>
      <c r="L790" s="34"/>
      <c r="M790" s="140" t="s">
        <v>32</v>
      </c>
      <c r="N790" s="141" t="s">
        <v>50</v>
      </c>
      <c r="P790" s="142">
        <f>O790*H790</f>
        <v>0</v>
      </c>
      <c r="Q790" s="142">
        <v>0</v>
      </c>
      <c r="R790" s="142">
        <f>Q790*H790</f>
        <v>0</v>
      </c>
      <c r="S790" s="142">
        <v>0</v>
      </c>
      <c r="T790" s="143">
        <f>S790*H790</f>
        <v>0</v>
      </c>
      <c r="AR790" s="144" t="s">
        <v>185</v>
      </c>
      <c r="AT790" s="144" t="s">
        <v>180</v>
      </c>
      <c r="AU790" s="144" t="s">
        <v>88</v>
      </c>
      <c r="AY790" s="18" t="s">
        <v>178</v>
      </c>
      <c r="BE790" s="145">
        <f>IF(N790="základní",J790,0)</f>
        <v>0</v>
      </c>
      <c r="BF790" s="145">
        <f>IF(N790="snížená",J790,0)</f>
        <v>0</v>
      </c>
      <c r="BG790" s="145">
        <f>IF(N790="zákl. přenesená",J790,0)</f>
        <v>0</v>
      </c>
      <c r="BH790" s="145">
        <f>IF(N790="sníž. přenesená",J790,0)</f>
        <v>0</v>
      </c>
      <c r="BI790" s="145">
        <f>IF(N790="nulová",J790,0)</f>
        <v>0</v>
      </c>
      <c r="BJ790" s="18" t="s">
        <v>86</v>
      </c>
      <c r="BK790" s="145">
        <f>ROUND(I790*H790,2)</f>
        <v>0</v>
      </c>
      <c r="BL790" s="18" t="s">
        <v>185</v>
      </c>
      <c r="BM790" s="144" t="s">
        <v>5632</v>
      </c>
    </row>
    <row r="791" spans="2:65" s="1" customFormat="1" ht="10.199999999999999">
      <c r="B791" s="34"/>
      <c r="D791" s="146" t="s">
        <v>187</v>
      </c>
      <c r="F791" s="147" t="s">
        <v>574</v>
      </c>
      <c r="I791" s="148"/>
      <c r="L791" s="34"/>
      <c r="M791" s="149"/>
      <c r="T791" s="55"/>
      <c r="AT791" s="18" t="s">
        <v>187</v>
      </c>
      <c r="AU791" s="18" t="s">
        <v>88</v>
      </c>
    </row>
    <row r="792" spans="2:65" s="13" customFormat="1" ht="10.199999999999999">
      <c r="B792" s="157"/>
      <c r="D792" s="151" t="s">
        <v>189</v>
      </c>
      <c r="E792" s="158" t="s">
        <v>32</v>
      </c>
      <c r="F792" s="159" t="s">
        <v>5633</v>
      </c>
      <c r="H792" s="160">
        <v>38.51</v>
      </c>
      <c r="I792" s="161"/>
      <c r="L792" s="157"/>
      <c r="M792" s="162"/>
      <c r="T792" s="163"/>
      <c r="AT792" s="158" t="s">
        <v>189</v>
      </c>
      <c r="AU792" s="158" t="s">
        <v>88</v>
      </c>
      <c r="AV792" s="13" t="s">
        <v>88</v>
      </c>
      <c r="AW792" s="13" t="s">
        <v>41</v>
      </c>
      <c r="AX792" s="13" t="s">
        <v>79</v>
      </c>
      <c r="AY792" s="158" t="s">
        <v>178</v>
      </c>
    </row>
    <row r="793" spans="2:65" s="13" customFormat="1" ht="10.199999999999999">
      <c r="B793" s="157"/>
      <c r="D793" s="151" t="s">
        <v>189</v>
      </c>
      <c r="E793" s="158" t="s">
        <v>32</v>
      </c>
      <c r="F793" s="159" t="s">
        <v>5634</v>
      </c>
      <c r="H793" s="160">
        <v>10.164</v>
      </c>
      <c r="I793" s="161"/>
      <c r="L793" s="157"/>
      <c r="M793" s="162"/>
      <c r="T793" s="163"/>
      <c r="AT793" s="158" t="s">
        <v>189</v>
      </c>
      <c r="AU793" s="158" t="s">
        <v>88</v>
      </c>
      <c r="AV793" s="13" t="s">
        <v>88</v>
      </c>
      <c r="AW793" s="13" t="s">
        <v>41</v>
      </c>
      <c r="AX793" s="13" t="s">
        <v>79</v>
      </c>
      <c r="AY793" s="158" t="s">
        <v>178</v>
      </c>
    </row>
    <row r="794" spans="2:65" s="14" customFormat="1" ht="10.199999999999999">
      <c r="B794" s="164"/>
      <c r="D794" s="151" t="s">
        <v>189</v>
      </c>
      <c r="E794" s="165" t="s">
        <v>32</v>
      </c>
      <c r="F794" s="166" t="s">
        <v>192</v>
      </c>
      <c r="H794" s="167">
        <v>48.673999999999999</v>
      </c>
      <c r="I794" s="168"/>
      <c r="L794" s="164"/>
      <c r="M794" s="169"/>
      <c r="T794" s="170"/>
      <c r="AT794" s="165" t="s">
        <v>189</v>
      </c>
      <c r="AU794" s="165" t="s">
        <v>88</v>
      </c>
      <c r="AV794" s="14" t="s">
        <v>185</v>
      </c>
      <c r="AW794" s="14" t="s">
        <v>41</v>
      </c>
      <c r="AX794" s="14" t="s">
        <v>86</v>
      </c>
      <c r="AY794" s="165" t="s">
        <v>178</v>
      </c>
    </row>
    <row r="795" spans="2:65" s="1" customFormat="1" ht="37.799999999999997" customHeight="1">
      <c r="B795" s="34"/>
      <c r="C795" s="133" t="s">
        <v>905</v>
      </c>
      <c r="D795" s="133" t="s">
        <v>180</v>
      </c>
      <c r="E795" s="134" t="s">
        <v>577</v>
      </c>
      <c r="F795" s="135" t="s">
        <v>565</v>
      </c>
      <c r="G795" s="136" t="s">
        <v>401</v>
      </c>
      <c r="H795" s="137">
        <v>681.43600000000004</v>
      </c>
      <c r="I795" s="138"/>
      <c r="J795" s="139">
        <f>ROUND(I795*H795,2)</f>
        <v>0</v>
      </c>
      <c r="K795" s="135" t="s">
        <v>184</v>
      </c>
      <c r="L795" s="34"/>
      <c r="M795" s="140" t="s">
        <v>32</v>
      </c>
      <c r="N795" s="141" t="s">
        <v>50</v>
      </c>
      <c r="P795" s="142">
        <f>O795*H795</f>
        <v>0</v>
      </c>
      <c r="Q795" s="142">
        <v>0</v>
      </c>
      <c r="R795" s="142">
        <f>Q795*H795</f>
        <v>0</v>
      </c>
      <c r="S795" s="142">
        <v>0</v>
      </c>
      <c r="T795" s="143">
        <f>S795*H795</f>
        <v>0</v>
      </c>
      <c r="AR795" s="144" t="s">
        <v>185</v>
      </c>
      <c r="AT795" s="144" t="s">
        <v>180</v>
      </c>
      <c r="AU795" s="144" t="s">
        <v>88</v>
      </c>
      <c r="AY795" s="18" t="s">
        <v>178</v>
      </c>
      <c r="BE795" s="145">
        <f>IF(N795="základní",J795,0)</f>
        <v>0</v>
      </c>
      <c r="BF795" s="145">
        <f>IF(N795="snížená",J795,0)</f>
        <v>0</v>
      </c>
      <c r="BG795" s="145">
        <f>IF(N795="zákl. přenesená",J795,0)</f>
        <v>0</v>
      </c>
      <c r="BH795" s="145">
        <f>IF(N795="sníž. přenesená",J795,0)</f>
        <v>0</v>
      </c>
      <c r="BI795" s="145">
        <f>IF(N795="nulová",J795,0)</f>
        <v>0</v>
      </c>
      <c r="BJ795" s="18" t="s">
        <v>86</v>
      </c>
      <c r="BK795" s="145">
        <f>ROUND(I795*H795,2)</f>
        <v>0</v>
      </c>
      <c r="BL795" s="18" t="s">
        <v>185</v>
      </c>
      <c r="BM795" s="144" t="s">
        <v>5635</v>
      </c>
    </row>
    <row r="796" spans="2:65" s="1" customFormat="1" ht="10.199999999999999">
      <c r="B796" s="34"/>
      <c r="D796" s="146" t="s">
        <v>187</v>
      </c>
      <c r="F796" s="147" t="s">
        <v>579</v>
      </c>
      <c r="I796" s="148"/>
      <c r="L796" s="34"/>
      <c r="M796" s="149"/>
      <c r="T796" s="55"/>
      <c r="AT796" s="18" t="s">
        <v>187</v>
      </c>
      <c r="AU796" s="18" t="s">
        <v>88</v>
      </c>
    </row>
    <row r="797" spans="2:65" s="13" customFormat="1" ht="10.199999999999999">
      <c r="B797" s="157"/>
      <c r="D797" s="151" t="s">
        <v>189</v>
      </c>
      <c r="E797" s="158" t="s">
        <v>32</v>
      </c>
      <c r="F797" s="159" t="s">
        <v>5636</v>
      </c>
      <c r="H797" s="160">
        <v>48.673999999999999</v>
      </c>
      <c r="I797" s="161"/>
      <c r="L797" s="157"/>
      <c r="M797" s="162"/>
      <c r="T797" s="163"/>
      <c r="AT797" s="158" t="s">
        <v>189</v>
      </c>
      <c r="AU797" s="158" t="s">
        <v>88</v>
      </c>
      <c r="AV797" s="13" t="s">
        <v>88</v>
      </c>
      <c r="AW797" s="13" t="s">
        <v>41</v>
      </c>
      <c r="AX797" s="13" t="s">
        <v>86</v>
      </c>
      <c r="AY797" s="158" t="s">
        <v>178</v>
      </c>
    </row>
    <row r="798" spans="2:65" s="13" customFormat="1" ht="10.199999999999999">
      <c r="B798" s="157"/>
      <c r="D798" s="151" t="s">
        <v>189</v>
      </c>
      <c r="F798" s="159" t="s">
        <v>5637</v>
      </c>
      <c r="H798" s="160">
        <v>681.43600000000004</v>
      </c>
      <c r="I798" s="161"/>
      <c r="L798" s="157"/>
      <c r="M798" s="162"/>
      <c r="T798" s="163"/>
      <c r="AT798" s="158" t="s">
        <v>189</v>
      </c>
      <c r="AU798" s="158" t="s">
        <v>88</v>
      </c>
      <c r="AV798" s="13" t="s">
        <v>88</v>
      </c>
      <c r="AW798" s="13" t="s">
        <v>4</v>
      </c>
      <c r="AX798" s="13" t="s">
        <v>86</v>
      </c>
      <c r="AY798" s="158" t="s">
        <v>178</v>
      </c>
    </row>
    <row r="799" spans="2:65" s="1" customFormat="1" ht="24.15" customHeight="1">
      <c r="B799" s="34"/>
      <c r="C799" s="133" t="s">
        <v>910</v>
      </c>
      <c r="D799" s="133" t="s">
        <v>180</v>
      </c>
      <c r="E799" s="134" t="s">
        <v>583</v>
      </c>
      <c r="F799" s="135" t="s">
        <v>584</v>
      </c>
      <c r="G799" s="136" t="s">
        <v>401</v>
      </c>
      <c r="H799" s="137">
        <v>132.25700000000001</v>
      </c>
      <c r="I799" s="138"/>
      <c r="J799" s="139">
        <f>ROUND(I799*H799,2)</f>
        <v>0</v>
      </c>
      <c r="K799" s="135" t="s">
        <v>184</v>
      </c>
      <c r="L799" s="34"/>
      <c r="M799" s="140" t="s">
        <v>32</v>
      </c>
      <c r="N799" s="141" t="s">
        <v>50</v>
      </c>
      <c r="P799" s="142">
        <f>O799*H799</f>
        <v>0</v>
      </c>
      <c r="Q799" s="142">
        <v>0</v>
      </c>
      <c r="R799" s="142">
        <f>Q799*H799</f>
        <v>0</v>
      </c>
      <c r="S799" s="142">
        <v>0</v>
      </c>
      <c r="T799" s="143">
        <f>S799*H799</f>
        <v>0</v>
      </c>
      <c r="AR799" s="144" t="s">
        <v>185</v>
      </c>
      <c r="AT799" s="144" t="s">
        <v>180</v>
      </c>
      <c r="AU799" s="144" t="s">
        <v>88</v>
      </c>
      <c r="AY799" s="18" t="s">
        <v>178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8" t="s">
        <v>86</v>
      </c>
      <c r="BK799" s="145">
        <f>ROUND(I799*H799,2)</f>
        <v>0</v>
      </c>
      <c r="BL799" s="18" t="s">
        <v>185</v>
      </c>
      <c r="BM799" s="144" t="s">
        <v>5638</v>
      </c>
    </row>
    <row r="800" spans="2:65" s="1" customFormat="1" ht="10.199999999999999">
      <c r="B800" s="34"/>
      <c r="D800" s="146" t="s">
        <v>187</v>
      </c>
      <c r="F800" s="147" t="s">
        <v>586</v>
      </c>
      <c r="I800" s="148"/>
      <c r="L800" s="34"/>
      <c r="M800" s="149"/>
      <c r="T800" s="55"/>
      <c r="AT800" s="18" t="s">
        <v>187</v>
      </c>
      <c r="AU800" s="18" t="s">
        <v>88</v>
      </c>
    </row>
    <row r="801" spans="2:65" s="13" customFormat="1" ht="10.199999999999999">
      <c r="B801" s="157"/>
      <c r="D801" s="151" t="s">
        <v>189</v>
      </c>
      <c r="E801" s="158" t="s">
        <v>32</v>
      </c>
      <c r="F801" s="159" t="s">
        <v>5626</v>
      </c>
      <c r="H801" s="160">
        <v>55.186999999999998</v>
      </c>
      <c r="I801" s="161"/>
      <c r="L801" s="157"/>
      <c r="M801" s="162"/>
      <c r="T801" s="163"/>
      <c r="AT801" s="158" t="s">
        <v>189</v>
      </c>
      <c r="AU801" s="158" t="s">
        <v>88</v>
      </c>
      <c r="AV801" s="13" t="s">
        <v>88</v>
      </c>
      <c r="AW801" s="13" t="s">
        <v>41</v>
      </c>
      <c r="AX801" s="13" t="s">
        <v>79</v>
      </c>
      <c r="AY801" s="158" t="s">
        <v>178</v>
      </c>
    </row>
    <row r="802" spans="2:65" s="13" customFormat="1" ht="10.199999999999999">
      <c r="B802" s="157"/>
      <c r="D802" s="151" t="s">
        <v>189</v>
      </c>
      <c r="E802" s="158" t="s">
        <v>32</v>
      </c>
      <c r="F802" s="159" t="s">
        <v>5627</v>
      </c>
      <c r="H802" s="160">
        <v>21.413</v>
      </c>
      <c r="I802" s="161"/>
      <c r="L802" s="157"/>
      <c r="M802" s="162"/>
      <c r="T802" s="163"/>
      <c r="AT802" s="158" t="s">
        <v>189</v>
      </c>
      <c r="AU802" s="158" t="s">
        <v>88</v>
      </c>
      <c r="AV802" s="13" t="s">
        <v>88</v>
      </c>
      <c r="AW802" s="13" t="s">
        <v>41</v>
      </c>
      <c r="AX802" s="13" t="s">
        <v>79</v>
      </c>
      <c r="AY802" s="158" t="s">
        <v>178</v>
      </c>
    </row>
    <row r="803" spans="2:65" s="13" customFormat="1" ht="10.199999999999999">
      <c r="B803" s="157"/>
      <c r="D803" s="151" t="s">
        <v>189</v>
      </c>
      <c r="E803" s="158" t="s">
        <v>32</v>
      </c>
      <c r="F803" s="159" t="s">
        <v>5628</v>
      </c>
      <c r="H803" s="160">
        <v>6.9829999999999997</v>
      </c>
      <c r="I803" s="161"/>
      <c r="L803" s="157"/>
      <c r="M803" s="162"/>
      <c r="T803" s="163"/>
      <c r="AT803" s="158" t="s">
        <v>189</v>
      </c>
      <c r="AU803" s="158" t="s">
        <v>88</v>
      </c>
      <c r="AV803" s="13" t="s">
        <v>88</v>
      </c>
      <c r="AW803" s="13" t="s">
        <v>41</v>
      </c>
      <c r="AX803" s="13" t="s">
        <v>79</v>
      </c>
      <c r="AY803" s="158" t="s">
        <v>178</v>
      </c>
    </row>
    <row r="804" spans="2:65" s="13" customFormat="1" ht="10.199999999999999">
      <c r="B804" s="157"/>
      <c r="D804" s="151" t="s">
        <v>189</v>
      </c>
      <c r="E804" s="158" t="s">
        <v>32</v>
      </c>
      <c r="F804" s="159" t="s">
        <v>5633</v>
      </c>
      <c r="H804" s="160">
        <v>38.51</v>
      </c>
      <c r="I804" s="161"/>
      <c r="L804" s="157"/>
      <c r="M804" s="162"/>
      <c r="T804" s="163"/>
      <c r="AT804" s="158" t="s">
        <v>189</v>
      </c>
      <c r="AU804" s="158" t="s">
        <v>88</v>
      </c>
      <c r="AV804" s="13" t="s">
        <v>88</v>
      </c>
      <c r="AW804" s="13" t="s">
        <v>41</v>
      </c>
      <c r="AX804" s="13" t="s">
        <v>79</v>
      </c>
      <c r="AY804" s="158" t="s">
        <v>178</v>
      </c>
    </row>
    <row r="805" spans="2:65" s="13" customFormat="1" ht="10.199999999999999">
      <c r="B805" s="157"/>
      <c r="D805" s="151" t="s">
        <v>189</v>
      </c>
      <c r="E805" s="158" t="s">
        <v>32</v>
      </c>
      <c r="F805" s="159" t="s">
        <v>5634</v>
      </c>
      <c r="H805" s="160">
        <v>10.164</v>
      </c>
      <c r="I805" s="161"/>
      <c r="L805" s="157"/>
      <c r="M805" s="162"/>
      <c r="T805" s="163"/>
      <c r="AT805" s="158" t="s">
        <v>189</v>
      </c>
      <c r="AU805" s="158" t="s">
        <v>88</v>
      </c>
      <c r="AV805" s="13" t="s">
        <v>88</v>
      </c>
      <c r="AW805" s="13" t="s">
        <v>41</v>
      </c>
      <c r="AX805" s="13" t="s">
        <v>79</v>
      </c>
      <c r="AY805" s="158" t="s">
        <v>178</v>
      </c>
    </row>
    <row r="806" spans="2:65" s="14" customFormat="1" ht="10.199999999999999">
      <c r="B806" s="164"/>
      <c r="D806" s="151" t="s">
        <v>189</v>
      </c>
      <c r="E806" s="165" t="s">
        <v>32</v>
      </c>
      <c r="F806" s="166" t="s">
        <v>192</v>
      </c>
      <c r="H806" s="167">
        <v>132.25700000000001</v>
      </c>
      <c r="I806" s="168"/>
      <c r="L806" s="164"/>
      <c r="M806" s="169"/>
      <c r="T806" s="170"/>
      <c r="AT806" s="165" t="s">
        <v>189</v>
      </c>
      <c r="AU806" s="165" t="s">
        <v>88</v>
      </c>
      <c r="AV806" s="14" t="s">
        <v>185</v>
      </c>
      <c r="AW806" s="14" t="s">
        <v>41</v>
      </c>
      <c r="AX806" s="14" t="s">
        <v>86</v>
      </c>
      <c r="AY806" s="165" t="s">
        <v>178</v>
      </c>
    </row>
    <row r="807" spans="2:65" s="1" customFormat="1" ht="44.25" customHeight="1">
      <c r="B807" s="34"/>
      <c r="C807" s="133" t="s">
        <v>916</v>
      </c>
      <c r="D807" s="133" t="s">
        <v>180</v>
      </c>
      <c r="E807" s="134" t="s">
        <v>5639</v>
      </c>
      <c r="F807" s="135" t="s">
        <v>5640</v>
      </c>
      <c r="G807" s="136" t="s">
        <v>401</v>
      </c>
      <c r="H807" s="137">
        <v>10.164</v>
      </c>
      <c r="I807" s="138"/>
      <c r="J807" s="139">
        <f>ROUND(I807*H807,2)</f>
        <v>0</v>
      </c>
      <c r="K807" s="135" t="s">
        <v>184</v>
      </c>
      <c r="L807" s="34"/>
      <c r="M807" s="140" t="s">
        <v>32</v>
      </c>
      <c r="N807" s="141" t="s">
        <v>50</v>
      </c>
      <c r="P807" s="142">
        <f>O807*H807</f>
        <v>0</v>
      </c>
      <c r="Q807" s="142">
        <v>0</v>
      </c>
      <c r="R807" s="142">
        <f>Q807*H807</f>
        <v>0</v>
      </c>
      <c r="S807" s="142">
        <v>0</v>
      </c>
      <c r="T807" s="143">
        <f>S807*H807</f>
        <v>0</v>
      </c>
      <c r="AR807" s="144" t="s">
        <v>185</v>
      </c>
      <c r="AT807" s="144" t="s">
        <v>180</v>
      </c>
      <c r="AU807" s="144" t="s">
        <v>88</v>
      </c>
      <c r="AY807" s="18" t="s">
        <v>178</v>
      </c>
      <c r="BE807" s="145">
        <f>IF(N807="základní",J807,0)</f>
        <v>0</v>
      </c>
      <c r="BF807" s="145">
        <f>IF(N807="snížená",J807,0)</f>
        <v>0</v>
      </c>
      <c r="BG807" s="145">
        <f>IF(N807="zákl. přenesená",J807,0)</f>
        <v>0</v>
      </c>
      <c r="BH807" s="145">
        <f>IF(N807="sníž. přenesená",J807,0)</f>
        <v>0</v>
      </c>
      <c r="BI807" s="145">
        <f>IF(N807="nulová",J807,0)</f>
        <v>0</v>
      </c>
      <c r="BJ807" s="18" t="s">
        <v>86</v>
      </c>
      <c r="BK807" s="145">
        <f>ROUND(I807*H807,2)</f>
        <v>0</v>
      </c>
      <c r="BL807" s="18" t="s">
        <v>185</v>
      </c>
      <c r="BM807" s="144" t="s">
        <v>5641</v>
      </c>
    </row>
    <row r="808" spans="2:65" s="1" customFormat="1" ht="10.199999999999999">
      <c r="B808" s="34"/>
      <c r="D808" s="146" t="s">
        <v>187</v>
      </c>
      <c r="F808" s="147" t="s">
        <v>5642</v>
      </c>
      <c r="I808" s="148"/>
      <c r="L808" s="34"/>
      <c r="M808" s="149"/>
      <c r="T808" s="55"/>
      <c r="AT808" s="18" t="s">
        <v>187</v>
      </c>
      <c r="AU808" s="18" t="s">
        <v>88</v>
      </c>
    </row>
    <row r="809" spans="2:65" s="13" customFormat="1" ht="10.199999999999999">
      <c r="B809" s="157"/>
      <c r="D809" s="151" t="s">
        <v>189</v>
      </c>
      <c r="E809" s="158" t="s">
        <v>32</v>
      </c>
      <c r="F809" s="159" t="s">
        <v>5634</v>
      </c>
      <c r="H809" s="160">
        <v>10.164</v>
      </c>
      <c r="I809" s="161"/>
      <c r="L809" s="157"/>
      <c r="M809" s="162"/>
      <c r="T809" s="163"/>
      <c r="AT809" s="158" t="s">
        <v>189</v>
      </c>
      <c r="AU809" s="158" t="s">
        <v>88</v>
      </c>
      <c r="AV809" s="13" t="s">
        <v>88</v>
      </c>
      <c r="AW809" s="13" t="s">
        <v>41</v>
      </c>
      <c r="AX809" s="13" t="s">
        <v>86</v>
      </c>
      <c r="AY809" s="158" t="s">
        <v>178</v>
      </c>
    </row>
    <row r="810" spans="2:65" s="1" customFormat="1" ht="44.25" customHeight="1">
      <c r="B810" s="34"/>
      <c r="C810" s="133" t="s">
        <v>921</v>
      </c>
      <c r="D810" s="133" t="s">
        <v>180</v>
      </c>
      <c r="E810" s="134" t="s">
        <v>593</v>
      </c>
      <c r="F810" s="135" t="s">
        <v>406</v>
      </c>
      <c r="G810" s="136" t="s">
        <v>401</v>
      </c>
      <c r="H810" s="137">
        <v>62.17</v>
      </c>
      <c r="I810" s="138"/>
      <c r="J810" s="139">
        <f>ROUND(I810*H810,2)</f>
        <v>0</v>
      </c>
      <c r="K810" s="135" t="s">
        <v>184</v>
      </c>
      <c r="L810" s="34"/>
      <c r="M810" s="140" t="s">
        <v>32</v>
      </c>
      <c r="N810" s="141" t="s">
        <v>50</v>
      </c>
      <c r="P810" s="142">
        <f>O810*H810</f>
        <v>0</v>
      </c>
      <c r="Q810" s="142">
        <v>0</v>
      </c>
      <c r="R810" s="142">
        <f>Q810*H810</f>
        <v>0</v>
      </c>
      <c r="S810" s="142">
        <v>0</v>
      </c>
      <c r="T810" s="143">
        <f>S810*H810</f>
        <v>0</v>
      </c>
      <c r="AR810" s="144" t="s">
        <v>185</v>
      </c>
      <c r="AT810" s="144" t="s">
        <v>180</v>
      </c>
      <c r="AU810" s="144" t="s">
        <v>88</v>
      </c>
      <c r="AY810" s="18" t="s">
        <v>178</v>
      </c>
      <c r="BE810" s="145">
        <f>IF(N810="základní",J810,0)</f>
        <v>0</v>
      </c>
      <c r="BF810" s="145">
        <f>IF(N810="snížená",J810,0)</f>
        <v>0</v>
      </c>
      <c r="BG810" s="145">
        <f>IF(N810="zákl. přenesená",J810,0)</f>
        <v>0</v>
      </c>
      <c r="BH810" s="145">
        <f>IF(N810="sníž. přenesená",J810,0)</f>
        <v>0</v>
      </c>
      <c r="BI810" s="145">
        <f>IF(N810="nulová",J810,0)</f>
        <v>0</v>
      </c>
      <c r="BJ810" s="18" t="s">
        <v>86</v>
      </c>
      <c r="BK810" s="145">
        <f>ROUND(I810*H810,2)</f>
        <v>0</v>
      </c>
      <c r="BL810" s="18" t="s">
        <v>185</v>
      </c>
      <c r="BM810" s="144" t="s">
        <v>5643</v>
      </c>
    </row>
    <row r="811" spans="2:65" s="1" customFormat="1" ht="10.199999999999999">
      <c r="B811" s="34"/>
      <c r="D811" s="146" t="s">
        <v>187</v>
      </c>
      <c r="F811" s="147" t="s">
        <v>595</v>
      </c>
      <c r="I811" s="148"/>
      <c r="L811" s="34"/>
      <c r="M811" s="149"/>
      <c r="T811" s="55"/>
      <c r="AT811" s="18" t="s">
        <v>187</v>
      </c>
      <c r="AU811" s="18" t="s">
        <v>88</v>
      </c>
    </row>
    <row r="812" spans="2:65" s="13" customFormat="1" ht="10.199999999999999">
      <c r="B812" s="157"/>
      <c r="D812" s="151" t="s">
        <v>189</v>
      </c>
      <c r="E812" s="158" t="s">
        <v>32</v>
      </c>
      <c r="F812" s="159" t="s">
        <v>5626</v>
      </c>
      <c r="H812" s="160">
        <v>55.186999999999998</v>
      </c>
      <c r="I812" s="161"/>
      <c r="L812" s="157"/>
      <c r="M812" s="162"/>
      <c r="T812" s="163"/>
      <c r="AT812" s="158" t="s">
        <v>189</v>
      </c>
      <c r="AU812" s="158" t="s">
        <v>88</v>
      </c>
      <c r="AV812" s="13" t="s">
        <v>88</v>
      </c>
      <c r="AW812" s="13" t="s">
        <v>41</v>
      </c>
      <c r="AX812" s="13" t="s">
        <v>79</v>
      </c>
      <c r="AY812" s="158" t="s">
        <v>178</v>
      </c>
    </row>
    <row r="813" spans="2:65" s="13" customFormat="1" ht="10.199999999999999">
      <c r="B813" s="157"/>
      <c r="D813" s="151" t="s">
        <v>189</v>
      </c>
      <c r="E813" s="158" t="s">
        <v>32</v>
      </c>
      <c r="F813" s="159" t="s">
        <v>5628</v>
      </c>
      <c r="H813" s="160">
        <v>6.9829999999999997</v>
      </c>
      <c r="I813" s="161"/>
      <c r="L813" s="157"/>
      <c r="M813" s="162"/>
      <c r="T813" s="163"/>
      <c r="AT813" s="158" t="s">
        <v>189</v>
      </c>
      <c r="AU813" s="158" t="s">
        <v>88</v>
      </c>
      <c r="AV813" s="13" t="s">
        <v>88</v>
      </c>
      <c r="AW813" s="13" t="s">
        <v>41</v>
      </c>
      <c r="AX813" s="13" t="s">
        <v>79</v>
      </c>
      <c r="AY813" s="158" t="s">
        <v>178</v>
      </c>
    </row>
    <row r="814" spans="2:65" s="14" customFormat="1" ht="10.199999999999999">
      <c r="B814" s="164"/>
      <c r="D814" s="151" t="s">
        <v>189</v>
      </c>
      <c r="E814" s="165" t="s">
        <v>32</v>
      </c>
      <c r="F814" s="166" t="s">
        <v>192</v>
      </c>
      <c r="H814" s="167">
        <v>62.17</v>
      </c>
      <c r="I814" s="168"/>
      <c r="L814" s="164"/>
      <c r="M814" s="169"/>
      <c r="T814" s="170"/>
      <c r="AT814" s="165" t="s">
        <v>189</v>
      </c>
      <c r="AU814" s="165" t="s">
        <v>88</v>
      </c>
      <c r="AV814" s="14" t="s">
        <v>185</v>
      </c>
      <c r="AW814" s="14" t="s">
        <v>41</v>
      </c>
      <c r="AX814" s="14" t="s">
        <v>86</v>
      </c>
      <c r="AY814" s="165" t="s">
        <v>178</v>
      </c>
    </row>
    <row r="815" spans="2:65" s="1" customFormat="1" ht="44.25" customHeight="1">
      <c r="B815" s="34"/>
      <c r="C815" s="133" t="s">
        <v>1795</v>
      </c>
      <c r="D815" s="133" t="s">
        <v>180</v>
      </c>
      <c r="E815" s="134" t="s">
        <v>588</v>
      </c>
      <c r="F815" s="135" t="s">
        <v>589</v>
      </c>
      <c r="G815" s="136" t="s">
        <v>401</v>
      </c>
      <c r="H815" s="137">
        <v>59.923000000000002</v>
      </c>
      <c r="I815" s="138"/>
      <c r="J815" s="139">
        <f>ROUND(I815*H815,2)</f>
        <v>0</v>
      </c>
      <c r="K815" s="135" t="s">
        <v>184</v>
      </c>
      <c r="L815" s="34"/>
      <c r="M815" s="140" t="s">
        <v>32</v>
      </c>
      <c r="N815" s="141" t="s">
        <v>50</v>
      </c>
      <c r="P815" s="142">
        <f>O815*H815</f>
        <v>0</v>
      </c>
      <c r="Q815" s="142">
        <v>0</v>
      </c>
      <c r="R815" s="142">
        <f>Q815*H815</f>
        <v>0</v>
      </c>
      <c r="S815" s="142">
        <v>0</v>
      </c>
      <c r="T815" s="143">
        <f>S815*H815</f>
        <v>0</v>
      </c>
      <c r="AR815" s="144" t="s">
        <v>185</v>
      </c>
      <c r="AT815" s="144" t="s">
        <v>180</v>
      </c>
      <c r="AU815" s="144" t="s">
        <v>88</v>
      </c>
      <c r="AY815" s="18" t="s">
        <v>178</v>
      </c>
      <c r="BE815" s="145">
        <f>IF(N815="základní",J815,0)</f>
        <v>0</v>
      </c>
      <c r="BF815" s="145">
        <f>IF(N815="snížená",J815,0)</f>
        <v>0</v>
      </c>
      <c r="BG815" s="145">
        <f>IF(N815="zákl. přenesená",J815,0)</f>
        <v>0</v>
      </c>
      <c r="BH815" s="145">
        <f>IF(N815="sníž. přenesená",J815,0)</f>
        <v>0</v>
      </c>
      <c r="BI815" s="145">
        <f>IF(N815="nulová",J815,0)</f>
        <v>0</v>
      </c>
      <c r="BJ815" s="18" t="s">
        <v>86</v>
      </c>
      <c r="BK815" s="145">
        <f>ROUND(I815*H815,2)</f>
        <v>0</v>
      </c>
      <c r="BL815" s="18" t="s">
        <v>185</v>
      </c>
      <c r="BM815" s="144" t="s">
        <v>5644</v>
      </c>
    </row>
    <row r="816" spans="2:65" s="1" customFormat="1" ht="10.199999999999999">
      <c r="B816" s="34"/>
      <c r="D816" s="146" t="s">
        <v>187</v>
      </c>
      <c r="F816" s="147" t="s">
        <v>591</v>
      </c>
      <c r="I816" s="148"/>
      <c r="L816" s="34"/>
      <c r="M816" s="149"/>
      <c r="T816" s="55"/>
      <c r="AT816" s="18" t="s">
        <v>187</v>
      </c>
      <c r="AU816" s="18" t="s">
        <v>88</v>
      </c>
    </row>
    <row r="817" spans="2:65" s="13" customFormat="1" ht="10.199999999999999">
      <c r="B817" s="157"/>
      <c r="D817" s="151" t="s">
        <v>189</v>
      </c>
      <c r="E817" s="158" t="s">
        <v>32</v>
      </c>
      <c r="F817" s="159" t="s">
        <v>5627</v>
      </c>
      <c r="H817" s="160">
        <v>21.413</v>
      </c>
      <c r="I817" s="161"/>
      <c r="L817" s="157"/>
      <c r="M817" s="162"/>
      <c r="T817" s="163"/>
      <c r="AT817" s="158" t="s">
        <v>189</v>
      </c>
      <c r="AU817" s="158" t="s">
        <v>88</v>
      </c>
      <c r="AV817" s="13" t="s">
        <v>88</v>
      </c>
      <c r="AW817" s="13" t="s">
        <v>41</v>
      </c>
      <c r="AX817" s="13" t="s">
        <v>79</v>
      </c>
      <c r="AY817" s="158" t="s">
        <v>178</v>
      </c>
    </row>
    <row r="818" spans="2:65" s="13" customFormat="1" ht="10.199999999999999">
      <c r="B818" s="157"/>
      <c r="D818" s="151" t="s">
        <v>189</v>
      </c>
      <c r="E818" s="158" t="s">
        <v>32</v>
      </c>
      <c r="F818" s="159" t="s">
        <v>5633</v>
      </c>
      <c r="H818" s="160">
        <v>38.51</v>
      </c>
      <c r="I818" s="161"/>
      <c r="L818" s="157"/>
      <c r="M818" s="162"/>
      <c r="T818" s="163"/>
      <c r="AT818" s="158" t="s">
        <v>189</v>
      </c>
      <c r="AU818" s="158" t="s">
        <v>88</v>
      </c>
      <c r="AV818" s="13" t="s">
        <v>88</v>
      </c>
      <c r="AW818" s="13" t="s">
        <v>41</v>
      </c>
      <c r="AX818" s="13" t="s">
        <v>79</v>
      </c>
      <c r="AY818" s="158" t="s">
        <v>178</v>
      </c>
    </row>
    <row r="819" spans="2:65" s="14" customFormat="1" ht="10.199999999999999">
      <c r="B819" s="164"/>
      <c r="D819" s="151" t="s">
        <v>189</v>
      </c>
      <c r="E819" s="165" t="s">
        <v>32</v>
      </c>
      <c r="F819" s="166" t="s">
        <v>192</v>
      </c>
      <c r="H819" s="167">
        <v>59.923000000000002</v>
      </c>
      <c r="I819" s="168"/>
      <c r="L819" s="164"/>
      <c r="M819" s="169"/>
      <c r="T819" s="170"/>
      <c r="AT819" s="165" t="s">
        <v>189</v>
      </c>
      <c r="AU819" s="165" t="s">
        <v>88</v>
      </c>
      <c r="AV819" s="14" t="s">
        <v>185</v>
      </c>
      <c r="AW819" s="14" t="s">
        <v>41</v>
      </c>
      <c r="AX819" s="14" t="s">
        <v>86</v>
      </c>
      <c r="AY819" s="165" t="s">
        <v>178</v>
      </c>
    </row>
    <row r="820" spans="2:65" s="11" customFormat="1" ht="22.8" customHeight="1">
      <c r="B820" s="121"/>
      <c r="D820" s="122" t="s">
        <v>78</v>
      </c>
      <c r="E820" s="131" t="s">
        <v>870</v>
      </c>
      <c r="F820" s="131" t="s">
        <v>871</v>
      </c>
      <c r="I820" s="124"/>
      <c r="J820" s="132">
        <f>BK820</f>
        <v>0</v>
      </c>
      <c r="L820" s="121"/>
      <c r="M820" s="126"/>
      <c r="P820" s="127">
        <f>SUM(P821:P822)</f>
        <v>0</v>
      </c>
      <c r="R820" s="127">
        <f>SUM(R821:R822)</f>
        <v>0</v>
      </c>
      <c r="T820" s="128">
        <f>SUM(T821:T822)</f>
        <v>0</v>
      </c>
      <c r="AR820" s="122" t="s">
        <v>86</v>
      </c>
      <c r="AT820" s="129" t="s">
        <v>78</v>
      </c>
      <c r="AU820" s="129" t="s">
        <v>86</v>
      </c>
      <c r="AY820" s="122" t="s">
        <v>178</v>
      </c>
      <c r="BK820" s="130">
        <f>SUM(BK821:BK822)</f>
        <v>0</v>
      </c>
    </row>
    <row r="821" spans="2:65" s="1" customFormat="1" ht="49.05" customHeight="1">
      <c r="B821" s="34"/>
      <c r="C821" s="133" t="s">
        <v>1803</v>
      </c>
      <c r="D821" s="133" t="s">
        <v>180</v>
      </c>
      <c r="E821" s="134" t="s">
        <v>873</v>
      </c>
      <c r="F821" s="135" t="s">
        <v>874</v>
      </c>
      <c r="G821" s="136" t="s">
        <v>401</v>
      </c>
      <c r="H821" s="137">
        <v>6.1470000000000002</v>
      </c>
      <c r="I821" s="138"/>
      <c r="J821" s="139">
        <f>ROUND(I821*H821,2)</f>
        <v>0</v>
      </c>
      <c r="K821" s="135" t="s">
        <v>184</v>
      </c>
      <c r="L821" s="34"/>
      <c r="M821" s="140" t="s">
        <v>32</v>
      </c>
      <c r="N821" s="141" t="s">
        <v>50</v>
      </c>
      <c r="P821" s="142">
        <f>O821*H821</f>
        <v>0</v>
      </c>
      <c r="Q821" s="142">
        <v>0</v>
      </c>
      <c r="R821" s="142">
        <f>Q821*H821</f>
        <v>0</v>
      </c>
      <c r="S821" s="142">
        <v>0</v>
      </c>
      <c r="T821" s="143">
        <f>S821*H821</f>
        <v>0</v>
      </c>
      <c r="AR821" s="144" t="s">
        <v>185</v>
      </c>
      <c r="AT821" s="144" t="s">
        <v>180</v>
      </c>
      <c r="AU821" s="144" t="s">
        <v>88</v>
      </c>
      <c r="AY821" s="18" t="s">
        <v>178</v>
      </c>
      <c r="BE821" s="145">
        <f>IF(N821="základní",J821,0)</f>
        <v>0</v>
      </c>
      <c r="BF821" s="145">
        <f>IF(N821="snížená",J821,0)</f>
        <v>0</v>
      </c>
      <c r="BG821" s="145">
        <f>IF(N821="zákl. přenesená",J821,0)</f>
        <v>0</v>
      </c>
      <c r="BH821" s="145">
        <f>IF(N821="sníž. přenesená",J821,0)</f>
        <v>0</v>
      </c>
      <c r="BI821" s="145">
        <f>IF(N821="nulová",J821,0)</f>
        <v>0</v>
      </c>
      <c r="BJ821" s="18" t="s">
        <v>86</v>
      </c>
      <c r="BK821" s="145">
        <f>ROUND(I821*H821,2)</f>
        <v>0</v>
      </c>
      <c r="BL821" s="18" t="s">
        <v>185</v>
      </c>
      <c r="BM821" s="144" t="s">
        <v>5645</v>
      </c>
    </row>
    <row r="822" spans="2:65" s="1" customFormat="1" ht="10.199999999999999">
      <c r="B822" s="34"/>
      <c r="D822" s="146" t="s">
        <v>187</v>
      </c>
      <c r="F822" s="147" t="s">
        <v>876</v>
      </c>
      <c r="I822" s="148"/>
      <c r="L822" s="34"/>
      <c r="M822" s="149"/>
      <c r="T822" s="55"/>
      <c r="AT822" s="18" t="s">
        <v>187</v>
      </c>
      <c r="AU822" s="18" t="s">
        <v>88</v>
      </c>
    </row>
    <row r="823" spans="2:65" s="11" customFormat="1" ht="25.95" customHeight="1">
      <c r="B823" s="121"/>
      <c r="D823" s="122" t="s">
        <v>78</v>
      </c>
      <c r="E823" s="123" t="s">
        <v>398</v>
      </c>
      <c r="F823" s="123" t="s">
        <v>882</v>
      </c>
      <c r="I823" s="124"/>
      <c r="J823" s="125">
        <f>BK823</f>
        <v>0</v>
      </c>
      <c r="L823" s="121"/>
      <c r="M823" s="126"/>
      <c r="P823" s="127">
        <f>P824</f>
        <v>0</v>
      </c>
      <c r="R823" s="127">
        <f>R824</f>
        <v>31.945149499999999</v>
      </c>
      <c r="T823" s="128">
        <f>T824</f>
        <v>35.727449999999997</v>
      </c>
      <c r="AR823" s="122" t="s">
        <v>199</v>
      </c>
      <c r="AT823" s="129" t="s">
        <v>78</v>
      </c>
      <c r="AU823" s="129" t="s">
        <v>79</v>
      </c>
      <c r="AY823" s="122" t="s">
        <v>178</v>
      </c>
      <c r="BK823" s="130">
        <f>BK824</f>
        <v>0</v>
      </c>
    </row>
    <row r="824" spans="2:65" s="11" customFormat="1" ht="22.8" customHeight="1">
      <c r="B824" s="121"/>
      <c r="D824" s="122" t="s">
        <v>78</v>
      </c>
      <c r="E824" s="131" t="s">
        <v>883</v>
      </c>
      <c r="F824" s="131" t="s">
        <v>884</v>
      </c>
      <c r="I824" s="124"/>
      <c r="J824" s="132">
        <f>BK824</f>
        <v>0</v>
      </c>
      <c r="L824" s="121"/>
      <c r="M824" s="126"/>
      <c r="P824" s="127">
        <f>SUM(P825:P853)</f>
        <v>0</v>
      </c>
      <c r="R824" s="127">
        <f>SUM(R825:R853)</f>
        <v>31.945149499999999</v>
      </c>
      <c r="T824" s="128">
        <f>SUM(T825:T853)</f>
        <v>35.727449999999997</v>
      </c>
      <c r="AR824" s="122" t="s">
        <v>199</v>
      </c>
      <c r="AT824" s="129" t="s">
        <v>78</v>
      </c>
      <c r="AU824" s="129" t="s">
        <v>86</v>
      </c>
      <c r="AY824" s="122" t="s">
        <v>178</v>
      </c>
      <c r="BK824" s="130">
        <f>SUM(BK825:BK853)</f>
        <v>0</v>
      </c>
    </row>
    <row r="825" spans="2:65" s="1" customFormat="1" ht="49.05" customHeight="1">
      <c r="B825" s="34"/>
      <c r="C825" s="133" t="s">
        <v>1810</v>
      </c>
      <c r="D825" s="133" t="s">
        <v>180</v>
      </c>
      <c r="E825" s="134" t="s">
        <v>886</v>
      </c>
      <c r="F825" s="135" t="s">
        <v>887</v>
      </c>
      <c r="G825" s="136" t="s">
        <v>234</v>
      </c>
      <c r="H825" s="137">
        <v>121.11</v>
      </c>
      <c r="I825" s="138"/>
      <c r="J825" s="139">
        <f>ROUND(I825*H825,2)</f>
        <v>0</v>
      </c>
      <c r="K825" s="135" t="s">
        <v>184</v>
      </c>
      <c r="L825" s="34"/>
      <c r="M825" s="140" t="s">
        <v>32</v>
      </c>
      <c r="N825" s="141" t="s">
        <v>50</v>
      </c>
      <c r="P825" s="142">
        <f>O825*H825</f>
        <v>0</v>
      </c>
      <c r="Q825" s="142">
        <v>8.4250000000000005E-2</v>
      </c>
      <c r="R825" s="142">
        <f>Q825*H825</f>
        <v>10.2035175</v>
      </c>
      <c r="S825" s="142">
        <v>0</v>
      </c>
      <c r="T825" s="143">
        <f>S825*H825</f>
        <v>0</v>
      </c>
      <c r="AR825" s="144" t="s">
        <v>648</v>
      </c>
      <c r="AT825" s="144" t="s">
        <v>180</v>
      </c>
      <c r="AU825" s="144" t="s">
        <v>88</v>
      </c>
      <c r="AY825" s="18" t="s">
        <v>178</v>
      </c>
      <c r="BE825" s="145">
        <f>IF(N825="základní",J825,0)</f>
        <v>0</v>
      </c>
      <c r="BF825" s="145">
        <f>IF(N825="snížená",J825,0)</f>
        <v>0</v>
      </c>
      <c r="BG825" s="145">
        <f>IF(N825="zákl. přenesená",J825,0)</f>
        <v>0</v>
      </c>
      <c r="BH825" s="145">
        <f>IF(N825="sníž. přenesená",J825,0)</f>
        <v>0</v>
      </c>
      <c r="BI825" s="145">
        <f>IF(N825="nulová",J825,0)</f>
        <v>0</v>
      </c>
      <c r="BJ825" s="18" t="s">
        <v>86</v>
      </c>
      <c r="BK825" s="145">
        <f>ROUND(I825*H825,2)</f>
        <v>0</v>
      </c>
      <c r="BL825" s="18" t="s">
        <v>648</v>
      </c>
      <c r="BM825" s="144" t="s">
        <v>5646</v>
      </c>
    </row>
    <row r="826" spans="2:65" s="1" customFormat="1" ht="10.199999999999999">
      <c r="B826" s="34"/>
      <c r="D826" s="146" t="s">
        <v>187</v>
      </c>
      <c r="F826" s="147" t="s">
        <v>889</v>
      </c>
      <c r="I826" s="148"/>
      <c r="L826" s="34"/>
      <c r="M826" s="149"/>
      <c r="T826" s="55"/>
      <c r="AT826" s="18" t="s">
        <v>187</v>
      </c>
      <c r="AU826" s="18" t="s">
        <v>88</v>
      </c>
    </row>
    <row r="827" spans="2:65" s="12" customFormat="1" ht="10.199999999999999">
      <c r="B827" s="150"/>
      <c r="D827" s="151" t="s">
        <v>189</v>
      </c>
      <c r="E827" s="152" t="s">
        <v>32</v>
      </c>
      <c r="F827" s="153" t="s">
        <v>190</v>
      </c>
      <c r="H827" s="152" t="s">
        <v>32</v>
      </c>
      <c r="I827" s="154"/>
      <c r="L827" s="150"/>
      <c r="M827" s="155"/>
      <c r="T827" s="156"/>
      <c r="AT827" s="152" t="s">
        <v>189</v>
      </c>
      <c r="AU827" s="152" t="s">
        <v>88</v>
      </c>
      <c r="AV827" s="12" t="s">
        <v>86</v>
      </c>
      <c r="AW827" s="12" t="s">
        <v>41</v>
      </c>
      <c r="AX827" s="12" t="s">
        <v>79</v>
      </c>
      <c r="AY827" s="152" t="s">
        <v>178</v>
      </c>
    </row>
    <row r="828" spans="2:65" s="12" customFormat="1" ht="10.199999999999999">
      <c r="B828" s="150"/>
      <c r="D828" s="151" t="s">
        <v>189</v>
      </c>
      <c r="E828" s="152" t="s">
        <v>32</v>
      </c>
      <c r="F828" s="153" t="s">
        <v>4774</v>
      </c>
      <c r="H828" s="152" t="s">
        <v>32</v>
      </c>
      <c r="I828" s="154"/>
      <c r="L828" s="150"/>
      <c r="M828" s="155"/>
      <c r="T828" s="156"/>
      <c r="AT828" s="152" t="s">
        <v>189</v>
      </c>
      <c r="AU828" s="152" t="s">
        <v>88</v>
      </c>
      <c r="AV828" s="12" t="s">
        <v>86</v>
      </c>
      <c r="AW828" s="12" t="s">
        <v>41</v>
      </c>
      <c r="AX828" s="12" t="s">
        <v>79</v>
      </c>
      <c r="AY828" s="152" t="s">
        <v>178</v>
      </c>
    </row>
    <row r="829" spans="2:65" s="12" customFormat="1" ht="10.199999999999999">
      <c r="B829" s="150"/>
      <c r="D829" s="151" t="s">
        <v>189</v>
      </c>
      <c r="E829" s="152" t="s">
        <v>32</v>
      </c>
      <c r="F829" s="153" t="s">
        <v>2813</v>
      </c>
      <c r="H829" s="152" t="s">
        <v>32</v>
      </c>
      <c r="I829" s="154"/>
      <c r="L829" s="150"/>
      <c r="M829" s="155"/>
      <c r="T829" s="156"/>
      <c r="AT829" s="152" t="s">
        <v>189</v>
      </c>
      <c r="AU829" s="152" t="s">
        <v>88</v>
      </c>
      <c r="AV829" s="12" t="s">
        <v>86</v>
      </c>
      <c r="AW829" s="12" t="s">
        <v>41</v>
      </c>
      <c r="AX829" s="12" t="s">
        <v>79</v>
      </c>
      <c r="AY829" s="152" t="s">
        <v>178</v>
      </c>
    </row>
    <row r="830" spans="2:65" s="12" customFormat="1" ht="20.399999999999999">
      <c r="B830" s="150"/>
      <c r="D830" s="151" t="s">
        <v>189</v>
      </c>
      <c r="E830" s="152" t="s">
        <v>32</v>
      </c>
      <c r="F830" s="153" t="s">
        <v>5647</v>
      </c>
      <c r="H830" s="152" t="s">
        <v>32</v>
      </c>
      <c r="I830" s="154"/>
      <c r="L830" s="150"/>
      <c r="M830" s="155"/>
      <c r="T830" s="156"/>
      <c r="AT830" s="152" t="s">
        <v>189</v>
      </c>
      <c r="AU830" s="152" t="s">
        <v>88</v>
      </c>
      <c r="AV830" s="12" t="s">
        <v>86</v>
      </c>
      <c r="AW830" s="12" t="s">
        <v>41</v>
      </c>
      <c r="AX830" s="12" t="s">
        <v>79</v>
      </c>
      <c r="AY830" s="152" t="s">
        <v>178</v>
      </c>
    </row>
    <row r="831" spans="2:65" s="13" customFormat="1" ht="10.199999999999999">
      <c r="B831" s="157"/>
      <c r="D831" s="151" t="s">
        <v>189</v>
      </c>
      <c r="E831" s="158" t="s">
        <v>32</v>
      </c>
      <c r="F831" s="159" t="s">
        <v>5648</v>
      </c>
      <c r="H831" s="160">
        <v>121.11</v>
      </c>
      <c r="I831" s="161"/>
      <c r="L831" s="157"/>
      <c r="M831" s="162"/>
      <c r="T831" s="163"/>
      <c r="AT831" s="158" t="s">
        <v>189</v>
      </c>
      <c r="AU831" s="158" t="s">
        <v>88</v>
      </c>
      <c r="AV831" s="13" t="s">
        <v>88</v>
      </c>
      <c r="AW831" s="13" t="s">
        <v>41</v>
      </c>
      <c r="AX831" s="13" t="s">
        <v>79</v>
      </c>
      <c r="AY831" s="158" t="s">
        <v>178</v>
      </c>
    </row>
    <row r="832" spans="2:65" s="14" customFormat="1" ht="10.199999999999999">
      <c r="B832" s="164"/>
      <c r="D832" s="151" t="s">
        <v>189</v>
      </c>
      <c r="E832" s="165" t="s">
        <v>32</v>
      </c>
      <c r="F832" s="166" t="s">
        <v>192</v>
      </c>
      <c r="H832" s="167">
        <v>121.11</v>
      </c>
      <c r="I832" s="168"/>
      <c r="L832" s="164"/>
      <c r="M832" s="169"/>
      <c r="T832" s="170"/>
      <c r="AT832" s="165" t="s">
        <v>189</v>
      </c>
      <c r="AU832" s="165" t="s">
        <v>88</v>
      </c>
      <c r="AV832" s="14" t="s">
        <v>185</v>
      </c>
      <c r="AW832" s="14" t="s">
        <v>41</v>
      </c>
      <c r="AX832" s="14" t="s">
        <v>86</v>
      </c>
      <c r="AY832" s="165" t="s">
        <v>178</v>
      </c>
    </row>
    <row r="833" spans="2:65" s="1" customFormat="1" ht="16.5" customHeight="1">
      <c r="B833" s="34"/>
      <c r="C833" s="171" t="s">
        <v>1815</v>
      </c>
      <c r="D833" s="171" t="s">
        <v>398</v>
      </c>
      <c r="E833" s="172" t="s">
        <v>893</v>
      </c>
      <c r="F833" s="173" t="s">
        <v>894</v>
      </c>
      <c r="G833" s="174" t="s">
        <v>234</v>
      </c>
      <c r="H833" s="175">
        <v>123.532</v>
      </c>
      <c r="I833" s="176"/>
      <c r="J833" s="177">
        <f>ROUND(I833*H833,2)</f>
        <v>0</v>
      </c>
      <c r="K833" s="173" t="s">
        <v>184</v>
      </c>
      <c r="L833" s="178"/>
      <c r="M833" s="179" t="s">
        <v>32</v>
      </c>
      <c r="N833" s="180" t="s">
        <v>50</v>
      </c>
      <c r="P833" s="142">
        <f>O833*H833</f>
        <v>0</v>
      </c>
      <c r="Q833" s="142">
        <v>0.17599999999999999</v>
      </c>
      <c r="R833" s="142">
        <f>Q833*H833</f>
        <v>21.741631999999999</v>
      </c>
      <c r="S833" s="142">
        <v>0</v>
      </c>
      <c r="T833" s="143">
        <f>S833*H833</f>
        <v>0</v>
      </c>
      <c r="AR833" s="144" t="s">
        <v>895</v>
      </c>
      <c r="AT833" s="144" t="s">
        <v>398</v>
      </c>
      <c r="AU833" s="144" t="s">
        <v>88</v>
      </c>
      <c r="AY833" s="18" t="s">
        <v>178</v>
      </c>
      <c r="BE833" s="145">
        <f>IF(N833="základní",J833,0)</f>
        <v>0</v>
      </c>
      <c r="BF833" s="145">
        <f>IF(N833="snížená",J833,0)</f>
        <v>0</v>
      </c>
      <c r="BG833" s="145">
        <f>IF(N833="zákl. přenesená",J833,0)</f>
        <v>0</v>
      </c>
      <c r="BH833" s="145">
        <f>IF(N833="sníž. přenesená",J833,0)</f>
        <v>0</v>
      </c>
      <c r="BI833" s="145">
        <f>IF(N833="nulová",J833,0)</f>
        <v>0</v>
      </c>
      <c r="BJ833" s="18" t="s">
        <v>86</v>
      </c>
      <c r="BK833" s="145">
        <f>ROUND(I833*H833,2)</f>
        <v>0</v>
      </c>
      <c r="BL833" s="18" t="s">
        <v>895</v>
      </c>
      <c r="BM833" s="144" t="s">
        <v>5649</v>
      </c>
    </row>
    <row r="834" spans="2:65" s="1" customFormat="1" ht="28.8">
      <c r="B834" s="34"/>
      <c r="D834" s="151" t="s">
        <v>897</v>
      </c>
      <c r="F834" s="188" t="s">
        <v>5305</v>
      </c>
      <c r="I834" s="148"/>
      <c r="L834" s="34"/>
      <c r="M834" s="149"/>
      <c r="T834" s="55"/>
      <c r="AT834" s="18" t="s">
        <v>897</v>
      </c>
      <c r="AU834" s="18" t="s">
        <v>88</v>
      </c>
    </row>
    <row r="835" spans="2:65" s="13" customFormat="1" ht="10.199999999999999">
      <c r="B835" s="157"/>
      <c r="D835" s="151" t="s">
        <v>189</v>
      </c>
      <c r="F835" s="159" t="s">
        <v>5650</v>
      </c>
      <c r="H835" s="160">
        <v>123.532</v>
      </c>
      <c r="I835" s="161"/>
      <c r="L835" s="157"/>
      <c r="M835" s="162"/>
      <c r="T835" s="163"/>
      <c r="AT835" s="158" t="s">
        <v>189</v>
      </c>
      <c r="AU835" s="158" t="s">
        <v>88</v>
      </c>
      <c r="AV835" s="13" t="s">
        <v>88</v>
      </c>
      <c r="AW835" s="13" t="s">
        <v>4</v>
      </c>
      <c r="AX835" s="13" t="s">
        <v>86</v>
      </c>
      <c r="AY835" s="158" t="s">
        <v>178</v>
      </c>
    </row>
    <row r="836" spans="2:65" s="1" customFormat="1" ht="55.5" customHeight="1">
      <c r="B836" s="34"/>
      <c r="C836" s="133" t="s">
        <v>1820</v>
      </c>
      <c r="D836" s="133" t="s">
        <v>180</v>
      </c>
      <c r="E836" s="134" t="s">
        <v>901</v>
      </c>
      <c r="F836" s="135" t="s">
        <v>902</v>
      </c>
      <c r="G836" s="136" t="s">
        <v>234</v>
      </c>
      <c r="H836" s="137">
        <v>121.11</v>
      </c>
      <c r="I836" s="138"/>
      <c r="J836" s="139">
        <f>ROUND(I836*H836,2)</f>
        <v>0</v>
      </c>
      <c r="K836" s="135" t="s">
        <v>184</v>
      </c>
      <c r="L836" s="34"/>
      <c r="M836" s="140" t="s">
        <v>32</v>
      </c>
      <c r="N836" s="141" t="s">
        <v>50</v>
      </c>
      <c r="P836" s="142">
        <f>O836*H836</f>
        <v>0</v>
      </c>
      <c r="Q836" s="142">
        <v>0</v>
      </c>
      <c r="R836" s="142">
        <f>Q836*H836</f>
        <v>0</v>
      </c>
      <c r="S836" s="142">
        <v>0.29499999999999998</v>
      </c>
      <c r="T836" s="143">
        <f>S836*H836</f>
        <v>35.727449999999997</v>
      </c>
      <c r="AR836" s="144" t="s">
        <v>648</v>
      </c>
      <c r="AT836" s="144" t="s">
        <v>180</v>
      </c>
      <c r="AU836" s="144" t="s">
        <v>88</v>
      </c>
      <c r="AY836" s="18" t="s">
        <v>178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8" t="s">
        <v>86</v>
      </c>
      <c r="BK836" s="145">
        <f>ROUND(I836*H836,2)</f>
        <v>0</v>
      </c>
      <c r="BL836" s="18" t="s">
        <v>648</v>
      </c>
      <c r="BM836" s="144" t="s">
        <v>5651</v>
      </c>
    </row>
    <row r="837" spans="2:65" s="1" customFormat="1" ht="10.199999999999999">
      <c r="B837" s="34"/>
      <c r="D837" s="146" t="s">
        <v>187</v>
      </c>
      <c r="F837" s="147" t="s">
        <v>904</v>
      </c>
      <c r="I837" s="148"/>
      <c r="L837" s="34"/>
      <c r="M837" s="149"/>
      <c r="T837" s="55"/>
      <c r="AT837" s="18" t="s">
        <v>187</v>
      </c>
      <c r="AU837" s="18" t="s">
        <v>88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190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88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2" customFormat="1" ht="10.199999999999999">
      <c r="B839" s="150"/>
      <c r="D839" s="151" t="s">
        <v>189</v>
      </c>
      <c r="E839" s="152" t="s">
        <v>32</v>
      </c>
      <c r="F839" s="153" t="s">
        <v>4774</v>
      </c>
      <c r="H839" s="152" t="s">
        <v>32</v>
      </c>
      <c r="I839" s="154"/>
      <c r="L839" s="150"/>
      <c r="M839" s="155"/>
      <c r="T839" s="156"/>
      <c r="AT839" s="152" t="s">
        <v>189</v>
      </c>
      <c r="AU839" s="152" t="s">
        <v>88</v>
      </c>
      <c r="AV839" s="12" t="s">
        <v>86</v>
      </c>
      <c r="AW839" s="12" t="s">
        <v>41</v>
      </c>
      <c r="AX839" s="12" t="s">
        <v>79</v>
      </c>
      <c r="AY839" s="152" t="s">
        <v>178</v>
      </c>
    </row>
    <row r="840" spans="2:65" s="12" customFormat="1" ht="10.199999999999999">
      <c r="B840" s="150"/>
      <c r="D840" s="151" t="s">
        <v>189</v>
      </c>
      <c r="E840" s="152" t="s">
        <v>32</v>
      </c>
      <c r="F840" s="153" t="s">
        <v>2813</v>
      </c>
      <c r="H840" s="152" t="s">
        <v>32</v>
      </c>
      <c r="I840" s="154"/>
      <c r="L840" s="150"/>
      <c r="M840" s="155"/>
      <c r="T840" s="156"/>
      <c r="AT840" s="152" t="s">
        <v>189</v>
      </c>
      <c r="AU840" s="152" t="s">
        <v>88</v>
      </c>
      <c r="AV840" s="12" t="s">
        <v>86</v>
      </c>
      <c r="AW840" s="12" t="s">
        <v>41</v>
      </c>
      <c r="AX840" s="12" t="s">
        <v>79</v>
      </c>
      <c r="AY840" s="152" t="s">
        <v>178</v>
      </c>
    </row>
    <row r="841" spans="2:65" s="12" customFormat="1" ht="20.399999999999999">
      <c r="B841" s="150"/>
      <c r="D841" s="151" t="s">
        <v>189</v>
      </c>
      <c r="E841" s="152" t="s">
        <v>32</v>
      </c>
      <c r="F841" s="153" t="s">
        <v>5647</v>
      </c>
      <c r="H841" s="152" t="s">
        <v>32</v>
      </c>
      <c r="I841" s="154"/>
      <c r="L841" s="150"/>
      <c r="M841" s="155"/>
      <c r="T841" s="156"/>
      <c r="AT841" s="152" t="s">
        <v>189</v>
      </c>
      <c r="AU841" s="152" t="s">
        <v>88</v>
      </c>
      <c r="AV841" s="12" t="s">
        <v>86</v>
      </c>
      <c r="AW841" s="12" t="s">
        <v>41</v>
      </c>
      <c r="AX841" s="12" t="s">
        <v>79</v>
      </c>
      <c r="AY841" s="152" t="s">
        <v>178</v>
      </c>
    </row>
    <row r="842" spans="2:65" s="13" customFormat="1" ht="10.199999999999999">
      <c r="B842" s="157"/>
      <c r="D842" s="151" t="s">
        <v>189</v>
      </c>
      <c r="E842" s="158" t="s">
        <v>32</v>
      </c>
      <c r="F842" s="159" t="s">
        <v>5648</v>
      </c>
      <c r="H842" s="160">
        <v>121.11</v>
      </c>
      <c r="I842" s="161"/>
      <c r="L842" s="157"/>
      <c r="M842" s="162"/>
      <c r="T842" s="163"/>
      <c r="AT842" s="158" t="s">
        <v>189</v>
      </c>
      <c r="AU842" s="158" t="s">
        <v>88</v>
      </c>
      <c r="AV842" s="13" t="s">
        <v>88</v>
      </c>
      <c r="AW842" s="13" t="s">
        <v>41</v>
      </c>
      <c r="AX842" s="13" t="s">
        <v>79</v>
      </c>
      <c r="AY842" s="158" t="s">
        <v>178</v>
      </c>
    </row>
    <row r="843" spans="2:65" s="14" customFormat="1" ht="10.199999999999999">
      <c r="B843" s="164"/>
      <c r="D843" s="151" t="s">
        <v>189</v>
      </c>
      <c r="E843" s="165" t="s">
        <v>32</v>
      </c>
      <c r="F843" s="166" t="s">
        <v>192</v>
      </c>
      <c r="H843" s="167">
        <v>121.11</v>
      </c>
      <c r="I843" s="168"/>
      <c r="L843" s="164"/>
      <c r="M843" s="169"/>
      <c r="T843" s="170"/>
      <c r="AT843" s="165" t="s">
        <v>189</v>
      </c>
      <c r="AU843" s="165" t="s">
        <v>88</v>
      </c>
      <c r="AV843" s="14" t="s">
        <v>185</v>
      </c>
      <c r="AW843" s="14" t="s">
        <v>41</v>
      </c>
      <c r="AX843" s="14" t="s">
        <v>86</v>
      </c>
      <c r="AY843" s="165" t="s">
        <v>178</v>
      </c>
    </row>
    <row r="844" spans="2:65" s="1" customFormat="1" ht="24.15" customHeight="1">
      <c r="B844" s="34"/>
      <c r="C844" s="133" t="s">
        <v>1826</v>
      </c>
      <c r="D844" s="133" t="s">
        <v>180</v>
      </c>
      <c r="E844" s="134" t="s">
        <v>906</v>
      </c>
      <c r="F844" s="135" t="s">
        <v>907</v>
      </c>
      <c r="G844" s="136" t="s">
        <v>401</v>
      </c>
      <c r="H844" s="137">
        <v>35.726999999999997</v>
      </c>
      <c r="I844" s="138"/>
      <c r="J844" s="139">
        <f>ROUND(I844*H844,2)</f>
        <v>0</v>
      </c>
      <c r="K844" s="135" t="s">
        <v>184</v>
      </c>
      <c r="L844" s="34"/>
      <c r="M844" s="140" t="s">
        <v>32</v>
      </c>
      <c r="N844" s="141" t="s">
        <v>50</v>
      </c>
      <c r="P844" s="142">
        <f>O844*H844</f>
        <v>0</v>
      </c>
      <c r="Q844" s="142">
        <v>0</v>
      </c>
      <c r="R844" s="142">
        <f>Q844*H844</f>
        <v>0</v>
      </c>
      <c r="S844" s="142">
        <v>0</v>
      </c>
      <c r="T844" s="143">
        <f>S844*H844</f>
        <v>0</v>
      </c>
      <c r="AR844" s="144" t="s">
        <v>648</v>
      </c>
      <c r="AT844" s="144" t="s">
        <v>180</v>
      </c>
      <c r="AU844" s="144" t="s">
        <v>88</v>
      </c>
      <c r="AY844" s="18" t="s">
        <v>178</v>
      </c>
      <c r="BE844" s="145">
        <f>IF(N844="základní",J844,0)</f>
        <v>0</v>
      </c>
      <c r="BF844" s="145">
        <f>IF(N844="snížená",J844,0)</f>
        <v>0</v>
      </c>
      <c r="BG844" s="145">
        <f>IF(N844="zákl. přenesená",J844,0)</f>
        <v>0</v>
      </c>
      <c r="BH844" s="145">
        <f>IF(N844="sníž. přenesená",J844,0)</f>
        <v>0</v>
      </c>
      <c r="BI844" s="145">
        <f>IF(N844="nulová",J844,0)</f>
        <v>0</v>
      </c>
      <c r="BJ844" s="18" t="s">
        <v>86</v>
      </c>
      <c r="BK844" s="145">
        <f>ROUND(I844*H844,2)</f>
        <v>0</v>
      </c>
      <c r="BL844" s="18" t="s">
        <v>648</v>
      </c>
      <c r="BM844" s="144" t="s">
        <v>5652</v>
      </c>
    </row>
    <row r="845" spans="2:65" s="1" customFormat="1" ht="10.199999999999999">
      <c r="B845" s="34"/>
      <c r="D845" s="146" t="s">
        <v>187</v>
      </c>
      <c r="F845" s="147" t="s">
        <v>909</v>
      </c>
      <c r="I845" s="148"/>
      <c r="L845" s="34"/>
      <c r="M845" s="149"/>
      <c r="T845" s="55"/>
      <c r="AT845" s="18" t="s">
        <v>187</v>
      </c>
      <c r="AU845" s="18" t="s">
        <v>88</v>
      </c>
    </row>
    <row r="846" spans="2:65" s="1" customFormat="1" ht="37.799999999999997" customHeight="1">
      <c r="B846" s="34"/>
      <c r="C846" s="133" t="s">
        <v>1831</v>
      </c>
      <c r="D846" s="133" t="s">
        <v>180</v>
      </c>
      <c r="E846" s="134" t="s">
        <v>911</v>
      </c>
      <c r="F846" s="135" t="s">
        <v>912</v>
      </c>
      <c r="G846" s="136" t="s">
        <v>401</v>
      </c>
      <c r="H846" s="137">
        <v>107.181</v>
      </c>
      <c r="I846" s="138"/>
      <c r="J846" s="139">
        <f>ROUND(I846*H846,2)</f>
        <v>0</v>
      </c>
      <c r="K846" s="135" t="s">
        <v>184</v>
      </c>
      <c r="L846" s="34"/>
      <c r="M846" s="140" t="s">
        <v>32</v>
      </c>
      <c r="N846" s="141" t="s">
        <v>50</v>
      </c>
      <c r="P846" s="142">
        <f>O846*H846</f>
        <v>0</v>
      </c>
      <c r="Q846" s="142">
        <v>0</v>
      </c>
      <c r="R846" s="142">
        <f>Q846*H846</f>
        <v>0</v>
      </c>
      <c r="S846" s="142">
        <v>0</v>
      </c>
      <c r="T846" s="143">
        <f>S846*H846</f>
        <v>0</v>
      </c>
      <c r="AR846" s="144" t="s">
        <v>648</v>
      </c>
      <c r="AT846" s="144" t="s">
        <v>180</v>
      </c>
      <c r="AU846" s="144" t="s">
        <v>88</v>
      </c>
      <c r="AY846" s="18" t="s">
        <v>178</v>
      </c>
      <c r="BE846" s="145">
        <f>IF(N846="základní",J846,0)</f>
        <v>0</v>
      </c>
      <c r="BF846" s="145">
        <f>IF(N846="snížená",J846,0)</f>
        <v>0</v>
      </c>
      <c r="BG846" s="145">
        <f>IF(N846="zákl. přenesená",J846,0)</f>
        <v>0</v>
      </c>
      <c r="BH846" s="145">
        <f>IF(N846="sníž. přenesená",J846,0)</f>
        <v>0</v>
      </c>
      <c r="BI846" s="145">
        <f>IF(N846="nulová",J846,0)</f>
        <v>0</v>
      </c>
      <c r="BJ846" s="18" t="s">
        <v>86</v>
      </c>
      <c r="BK846" s="145">
        <f>ROUND(I846*H846,2)</f>
        <v>0</v>
      </c>
      <c r="BL846" s="18" t="s">
        <v>648</v>
      </c>
      <c r="BM846" s="144" t="s">
        <v>5653</v>
      </c>
    </row>
    <row r="847" spans="2:65" s="1" customFormat="1" ht="10.199999999999999">
      <c r="B847" s="34"/>
      <c r="D847" s="146" t="s">
        <v>187</v>
      </c>
      <c r="F847" s="147" t="s">
        <v>914</v>
      </c>
      <c r="I847" s="148"/>
      <c r="L847" s="34"/>
      <c r="M847" s="149"/>
      <c r="T847" s="55"/>
      <c r="AT847" s="18" t="s">
        <v>187</v>
      </c>
      <c r="AU847" s="18" t="s">
        <v>88</v>
      </c>
    </row>
    <row r="848" spans="2:65" s="13" customFormat="1" ht="10.199999999999999">
      <c r="B848" s="157"/>
      <c r="D848" s="151" t="s">
        <v>189</v>
      </c>
      <c r="F848" s="159" t="s">
        <v>5654</v>
      </c>
      <c r="H848" s="160">
        <v>107.181</v>
      </c>
      <c r="I848" s="161"/>
      <c r="L848" s="157"/>
      <c r="M848" s="162"/>
      <c r="T848" s="163"/>
      <c r="AT848" s="158" t="s">
        <v>189</v>
      </c>
      <c r="AU848" s="158" t="s">
        <v>88</v>
      </c>
      <c r="AV848" s="13" t="s">
        <v>88</v>
      </c>
      <c r="AW848" s="13" t="s">
        <v>4</v>
      </c>
      <c r="AX848" s="13" t="s">
        <v>86</v>
      </c>
      <c r="AY848" s="158" t="s">
        <v>178</v>
      </c>
    </row>
    <row r="849" spans="2:65" s="1" customFormat="1" ht="24.15" customHeight="1">
      <c r="B849" s="34"/>
      <c r="C849" s="133" t="s">
        <v>1839</v>
      </c>
      <c r="D849" s="133" t="s">
        <v>180</v>
      </c>
      <c r="E849" s="134" t="s">
        <v>917</v>
      </c>
      <c r="F849" s="135" t="s">
        <v>918</v>
      </c>
      <c r="G849" s="136" t="s">
        <v>401</v>
      </c>
      <c r="H849" s="137">
        <v>31.945</v>
      </c>
      <c r="I849" s="138"/>
      <c r="J849" s="139">
        <f>ROUND(I849*H849,2)</f>
        <v>0</v>
      </c>
      <c r="K849" s="135" t="s">
        <v>184</v>
      </c>
      <c r="L849" s="34"/>
      <c r="M849" s="140" t="s">
        <v>32</v>
      </c>
      <c r="N849" s="141" t="s">
        <v>50</v>
      </c>
      <c r="P849" s="142">
        <f>O849*H849</f>
        <v>0</v>
      </c>
      <c r="Q849" s="142">
        <v>0</v>
      </c>
      <c r="R849" s="142">
        <f>Q849*H849</f>
        <v>0</v>
      </c>
      <c r="S849" s="142">
        <v>0</v>
      </c>
      <c r="T849" s="143">
        <f>S849*H849</f>
        <v>0</v>
      </c>
      <c r="AR849" s="144" t="s">
        <v>648</v>
      </c>
      <c r="AT849" s="144" t="s">
        <v>180</v>
      </c>
      <c r="AU849" s="144" t="s">
        <v>88</v>
      </c>
      <c r="AY849" s="18" t="s">
        <v>178</v>
      </c>
      <c r="BE849" s="145">
        <f>IF(N849="základní",J849,0)</f>
        <v>0</v>
      </c>
      <c r="BF849" s="145">
        <f>IF(N849="snížená",J849,0)</f>
        <v>0</v>
      </c>
      <c r="BG849" s="145">
        <f>IF(N849="zákl. přenesená",J849,0)</f>
        <v>0</v>
      </c>
      <c r="BH849" s="145">
        <f>IF(N849="sníž. přenesená",J849,0)</f>
        <v>0</v>
      </c>
      <c r="BI849" s="145">
        <f>IF(N849="nulová",J849,0)</f>
        <v>0</v>
      </c>
      <c r="BJ849" s="18" t="s">
        <v>86</v>
      </c>
      <c r="BK849" s="145">
        <f>ROUND(I849*H849,2)</f>
        <v>0</v>
      </c>
      <c r="BL849" s="18" t="s">
        <v>648</v>
      </c>
      <c r="BM849" s="144" t="s">
        <v>5655</v>
      </c>
    </row>
    <row r="850" spans="2:65" s="1" customFormat="1" ht="10.199999999999999">
      <c r="B850" s="34"/>
      <c r="D850" s="146" t="s">
        <v>187</v>
      </c>
      <c r="F850" s="147" t="s">
        <v>920</v>
      </c>
      <c r="I850" s="148"/>
      <c r="L850" s="34"/>
      <c r="M850" s="149"/>
      <c r="T850" s="55"/>
      <c r="AT850" s="18" t="s">
        <v>187</v>
      </c>
      <c r="AU850" s="18" t="s">
        <v>88</v>
      </c>
    </row>
    <row r="851" spans="2:65" s="1" customFormat="1" ht="55.5" customHeight="1">
      <c r="B851" s="34"/>
      <c r="C851" s="133" t="s">
        <v>1844</v>
      </c>
      <c r="D851" s="133" t="s">
        <v>180</v>
      </c>
      <c r="E851" s="134" t="s">
        <v>922</v>
      </c>
      <c r="F851" s="135" t="s">
        <v>923</v>
      </c>
      <c r="G851" s="136" t="s">
        <v>401</v>
      </c>
      <c r="H851" s="137">
        <v>95.834999999999994</v>
      </c>
      <c r="I851" s="138"/>
      <c r="J851" s="139">
        <f>ROUND(I851*H851,2)</f>
        <v>0</v>
      </c>
      <c r="K851" s="135" t="s">
        <v>184</v>
      </c>
      <c r="L851" s="34"/>
      <c r="M851" s="140" t="s">
        <v>32</v>
      </c>
      <c r="N851" s="141" t="s">
        <v>50</v>
      </c>
      <c r="P851" s="142">
        <f>O851*H851</f>
        <v>0</v>
      </c>
      <c r="Q851" s="142">
        <v>0</v>
      </c>
      <c r="R851" s="142">
        <f>Q851*H851</f>
        <v>0</v>
      </c>
      <c r="S851" s="142">
        <v>0</v>
      </c>
      <c r="T851" s="143">
        <f>S851*H851</f>
        <v>0</v>
      </c>
      <c r="AR851" s="144" t="s">
        <v>648</v>
      </c>
      <c r="AT851" s="144" t="s">
        <v>180</v>
      </c>
      <c r="AU851" s="144" t="s">
        <v>88</v>
      </c>
      <c r="AY851" s="18" t="s">
        <v>178</v>
      </c>
      <c r="BE851" s="145">
        <f>IF(N851="základní",J851,0)</f>
        <v>0</v>
      </c>
      <c r="BF851" s="145">
        <f>IF(N851="snížená",J851,0)</f>
        <v>0</v>
      </c>
      <c r="BG851" s="145">
        <f>IF(N851="zákl. přenesená",J851,0)</f>
        <v>0</v>
      </c>
      <c r="BH851" s="145">
        <f>IF(N851="sníž. přenesená",J851,0)</f>
        <v>0</v>
      </c>
      <c r="BI851" s="145">
        <f>IF(N851="nulová",J851,0)</f>
        <v>0</v>
      </c>
      <c r="BJ851" s="18" t="s">
        <v>86</v>
      </c>
      <c r="BK851" s="145">
        <f>ROUND(I851*H851,2)</f>
        <v>0</v>
      </c>
      <c r="BL851" s="18" t="s">
        <v>648</v>
      </c>
      <c r="BM851" s="144" t="s">
        <v>5656</v>
      </c>
    </row>
    <row r="852" spans="2:65" s="1" customFormat="1" ht="10.199999999999999">
      <c r="B852" s="34"/>
      <c r="D852" s="146" t="s">
        <v>187</v>
      </c>
      <c r="F852" s="147" t="s">
        <v>925</v>
      </c>
      <c r="I852" s="148"/>
      <c r="L852" s="34"/>
      <c r="M852" s="149"/>
      <c r="T852" s="55"/>
      <c r="AT852" s="18" t="s">
        <v>187</v>
      </c>
      <c r="AU852" s="18" t="s">
        <v>88</v>
      </c>
    </row>
    <row r="853" spans="2:65" s="13" customFormat="1" ht="10.199999999999999">
      <c r="B853" s="157"/>
      <c r="D853" s="151" t="s">
        <v>189</v>
      </c>
      <c r="F853" s="159" t="s">
        <v>5657</v>
      </c>
      <c r="H853" s="160">
        <v>95.834999999999994</v>
      </c>
      <c r="I853" s="161"/>
      <c r="L853" s="157"/>
      <c r="M853" s="189"/>
      <c r="N853" s="190"/>
      <c r="O853" s="190"/>
      <c r="P853" s="190"/>
      <c r="Q853" s="190"/>
      <c r="R853" s="190"/>
      <c r="S853" s="190"/>
      <c r="T853" s="191"/>
      <c r="AT853" s="158" t="s">
        <v>189</v>
      </c>
      <c r="AU853" s="158" t="s">
        <v>88</v>
      </c>
      <c r="AV853" s="13" t="s">
        <v>88</v>
      </c>
      <c r="AW853" s="13" t="s">
        <v>4</v>
      </c>
      <c r="AX853" s="13" t="s">
        <v>86</v>
      </c>
      <c r="AY853" s="158" t="s">
        <v>178</v>
      </c>
    </row>
    <row r="854" spans="2:65" s="1" customFormat="1" ht="6.9" customHeight="1">
      <c r="B854" s="43"/>
      <c r="C854" s="44"/>
      <c r="D854" s="44"/>
      <c r="E854" s="44"/>
      <c r="F854" s="44"/>
      <c r="G854" s="44"/>
      <c r="H854" s="44"/>
      <c r="I854" s="44"/>
      <c r="J854" s="44"/>
      <c r="K854" s="44"/>
      <c r="L854" s="34"/>
    </row>
  </sheetData>
  <sheetProtection algorithmName="SHA-512" hashValue="Mx0WWPeWdEe+79FMvH663BMU1WibZMkMNhQexvwGYMySkSK+wZ2mxbky37nxPbgMGJp8/9/uh4aBJdC/L0B7Zw==" saltValue="Zhj86dtqyBwaq9hM9zFwTkqAJOi/a3Yi/p6LB4/BN1mtJ+NuvKg9paMqN/ir3/wYwyBe619LBuv2TFF1LCe7jw==" spinCount="100000" sheet="1" objects="1" scenarios="1" formatColumns="0" formatRows="0" autoFilter="0"/>
  <autoFilter ref="C94:K853" xr:uid="{00000000-0009-0000-0000-00000C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hyperlinks>
    <hyperlink ref="F99" r:id="rId1" xr:uid="{00000000-0004-0000-0C00-000000000000}"/>
    <hyperlink ref="F107" r:id="rId2" xr:uid="{00000000-0004-0000-0C00-000001000000}"/>
    <hyperlink ref="F115" r:id="rId3" xr:uid="{00000000-0004-0000-0C00-000002000000}"/>
    <hyperlink ref="F123" r:id="rId4" xr:uid="{00000000-0004-0000-0C00-000003000000}"/>
    <hyperlink ref="F129" r:id="rId5" xr:uid="{00000000-0004-0000-0C00-000004000000}"/>
    <hyperlink ref="F136" r:id="rId6" xr:uid="{00000000-0004-0000-0C00-000005000000}"/>
    <hyperlink ref="F142" r:id="rId7" xr:uid="{00000000-0004-0000-0C00-000006000000}"/>
    <hyperlink ref="F148" r:id="rId8" xr:uid="{00000000-0004-0000-0C00-000007000000}"/>
    <hyperlink ref="F154" r:id="rId9" xr:uid="{00000000-0004-0000-0C00-000008000000}"/>
    <hyperlink ref="F160" r:id="rId10" xr:uid="{00000000-0004-0000-0C00-000009000000}"/>
    <hyperlink ref="F169" r:id="rId11" xr:uid="{00000000-0004-0000-0C00-00000A000000}"/>
    <hyperlink ref="F175" r:id="rId12" xr:uid="{00000000-0004-0000-0C00-00000B000000}"/>
    <hyperlink ref="F181" r:id="rId13" xr:uid="{00000000-0004-0000-0C00-00000C000000}"/>
    <hyperlink ref="F187" r:id="rId14" xr:uid="{00000000-0004-0000-0C00-00000D000000}"/>
    <hyperlink ref="F190" r:id="rId15" xr:uid="{00000000-0004-0000-0C00-00000E000000}"/>
    <hyperlink ref="F196" r:id="rId16" xr:uid="{00000000-0004-0000-0C00-00000F000000}"/>
    <hyperlink ref="F199" r:id="rId17" xr:uid="{00000000-0004-0000-0C00-000010000000}"/>
    <hyperlink ref="F205" r:id="rId18" xr:uid="{00000000-0004-0000-0C00-000011000000}"/>
    <hyperlink ref="F208" r:id="rId19" xr:uid="{00000000-0004-0000-0C00-000012000000}"/>
    <hyperlink ref="F219" r:id="rId20" xr:uid="{00000000-0004-0000-0C00-000013000000}"/>
    <hyperlink ref="F230" r:id="rId21" xr:uid="{00000000-0004-0000-0C00-000014000000}"/>
    <hyperlink ref="F241" r:id="rId22" xr:uid="{00000000-0004-0000-0C00-000015000000}"/>
    <hyperlink ref="F252" r:id="rId23" xr:uid="{00000000-0004-0000-0C00-000016000000}"/>
    <hyperlink ref="F263" r:id="rId24" xr:uid="{00000000-0004-0000-0C00-000017000000}"/>
    <hyperlink ref="F274" r:id="rId25" xr:uid="{00000000-0004-0000-0C00-000018000000}"/>
    <hyperlink ref="F286" r:id="rId26" xr:uid="{00000000-0004-0000-0C00-000019000000}"/>
    <hyperlink ref="F294" r:id="rId27" xr:uid="{00000000-0004-0000-0C00-00001A000000}"/>
    <hyperlink ref="F297" r:id="rId28" xr:uid="{00000000-0004-0000-0C00-00001B000000}"/>
    <hyperlink ref="F306" r:id="rId29" xr:uid="{00000000-0004-0000-0C00-00001C000000}"/>
    <hyperlink ref="F309" r:id="rId30" xr:uid="{00000000-0004-0000-0C00-00001D000000}"/>
    <hyperlink ref="F314" r:id="rId31" xr:uid="{00000000-0004-0000-0C00-00001E000000}"/>
    <hyperlink ref="F318" r:id="rId32" xr:uid="{00000000-0004-0000-0C00-00001F000000}"/>
    <hyperlink ref="F328" r:id="rId33" xr:uid="{00000000-0004-0000-0C00-000020000000}"/>
    <hyperlink ref="F335" r:id="rId34" xr:uid="{00000000-0004-0000-0C00-000021000000}"/>
    <hyperlink ref="F339" r:id="rId35" xr:uid="{00000000-0004-0000-0C00-000022000000}"/>
    <hyperlink ref="F347" r:id="rId36" xr:uid="{00000000-0004-0000-0C00-000023000000}"/>
    <hyperlink ref="F355" r:id="rId37" xr:uid="{00000000-0004-0000-0C00-000024000000}"/>
    <hyperlink ref="F358" r:id="rId38" xr:uid="{00000000-0004-0000-0C00-000025000000}"/>
    <hyperlink ref="F364" r:id="rId39" xr:uid="{00000000-0004-0000-0C00-000026000000}"/>
    <hyperlink ref="F376" r:id="rId40" xr:uid="{00000000-0004-0000-0C00-000027000000}"/>
    <hyperlink ref="F387" r:id="rId41" xr:uid="{00000000-0004-0000-0C00-000028000000}"/>
    <hyperlink ref="F396" r:id="rId42" xr:uid="{00000000-0004-0000-0C00-000029000000}"/>
    <hyperlink ref="F403" r:id="rId43" xr:uid="{00000000-0004-0000-0C00-00002A000000}"/>
    <hyperlink ref="F418" r:id="rId44" xr:uid="{00000000-0004-0000-0C00-00002B000000}"/>
    <hyperlink ref="F434" r:id="rId45" xr:uid="{00000000-0004-0000-0C00-00002C000000}"/>
    <hyperlink ref="F445" r:id="rId46" xr:uid="{00000000-0004-0000-0C00-00002D000000}"/>
    <hyperlink ref="F458" r:id="rId47" xr:uid="{00000000-0004-0000-0C00-00002E000000}"/>
    <hyperlink ref="F466" r:id="rId48" xr:uid="{00000000-0004-0000-0C00-00002F000000}"/>
    <hyperlink ref="F472" r:id="rId49" xr:uid="{00000000-0004-0000-0C00-000030000000}"/>
    <hyperlink ref="F478" r:id="rId50" xr:uid="{00000000-0004-0000-0C00-000031000000}"/>
    <hyperlink ref="F484" r:id="rId51" xr:uid="{00000000-0004-0000-0C00-000032000000}"/>
    <hyperlink ref="F491" r:id="rId52" xr:uid="{00000000-0004-0000-0C00-000033000000}"/>
    <hyperlink ref="F500" r:id="rId53" xr:uid="{00000000-0004-0000-0C00-000034000000}"/>
    <hyperlink ref="F509" r:id="rId54" xr:uid="{00000000-0004-0000-0C00-000035000000}"/>
    <hyperlink ref="F518" r:id="rId55" xr:uid="{00000000-0004-0000-0C00-000036000000}"/>
    <hyperlink ref="F527" r:id="rId56" xr:uid="{00000000-0004-0000-0C00-000037000000}"/>
    <hyperlink ref="F537" r:id="rId57" xr:uid="{00000000-0004-0000-0C00-000038000000}"/>
    <hyperlink ref="F554" r:id="rId58" xr:uid="{00000000-0004-0000-0C00-000039000000}"/>
    <hyperlink ref="F562" r:id="rId59" xr:uid="{00000000-0004-0000-0C00-00003A000000}"/>
    <hyperlink ref="F570" r:id="rId60" xr:uid="{00000000-0004-0000-0C00-00003B000000}"/>
    <hyperlink ref="F578" r:id="rId61" xr:uid="{00000000-0004-0000-0C00-00003C000000}"/>
    <hyperlink ref="F589" r:id="rId62" xr:uid="{00000000-0004-0000-0C00-00003D000000}"/>
    <hyperlink ref="F596" r:id="rId63" xr:uid="{00000000-0004-0000-0C00-00003E000000}"/>
    <hyperlink ref="F601" r:id="rId64" xr:uid="{00000000-0004-0000-0C00-00003F000000}"/>
    <hyperlink ref="F606" r:id="rId65" xr:uid="{00000000-0004-0000-0C00-000040000000}"/>
    <hyperlink ref="F620" r:id="rId66" xr:uid="{00000000-0004-0000-0C00-000041000000}"/>
    <hyperlink ref="F628" r:id="rId67" xr:uid="{00000000-0004-0000-0C00-000042000000}"/>
    <hyperlink ref="F636" r:id="rId68" xr:uid="{00000000-0004-0000-0C00-000043000000}"/>
    <hyperlink ref="F646" r:id="rId69" xr:uid="{00000000-0004-0000-0C00-000044000000}"/>
    <hyperlink ref="F654" r:id="rId70" xr:uid="{00000000-0004-0000-0C00-000045000000}"/>
    <hyperlink ref="F662" r:id="rId71" xr:uid="{00000000-0004-0000-0C00-000046000000}"/>
    <hyperlink ref="F676" r:id="rId72" xr:uid="{00000000-0004-0000-0C00-000047000000}"/>
    <hyperlink ref="F683" r:id="rId73" xr:uid="{00000000-0004-0000-0C00-000048000000}"/>
    <hyperlink ref="F694" r:id="rId74" xr:uid="{00000000-0004-0000-0C00-000049000000}"/>
    <hyperlink ref="F702" r:id="rId75" xr:uid="{00000000-0004-0000-0C00-00004A000000}"/>
    <hyperlink ref="F710" r:id="rId76" xr:uid="{00000000-0004-0000-0C00-00004B000000}"/>
    <hyperlink ref="F717" r:id="rId77" xr:uid="{00000000-0004-0000-0C00-00004C000000}"/>
    <hyperlink ref="F726" r:id="rId78" xr:uid="{00000000-0004-0000-0C00-00004D000000}"/>
    <hyperlink ref="F735" r:id="rId79" xr:uid="{00000000-0004-0000-0C00-00004E000000}"/>
    <hyperlink ref="F744" r:id="rId80" xr:uid="{00000000-0004-0000-0C00-00004F000000}"/>
    <hyperlink ref="F753" r:id="rId81" xr:uid="{00000000-0004-0000-0C00-000050000000}"/>
    <hyperlink ref="F762" r:id="rId82" xr:uid="{00000000-0004-0000-0C00-000051000000}"/>
    <hyperlink ref="F771" r:id="rId83" xr:uid="{00000000-0004-0000-0C00-000052000000}"/>
    <hyperlink ref="F781" r:id="rId84" xr:uid="{00000000-0004-0000-0C00-000053000000}"/>
    <hyperlink ref="F787" r:id="rId85" xr:uid="{00000000-0004-0000-0C00-000054000000}"/>
    <hyperlink ref="F791" r:id="rId86" xr:uid="{00000000-0004-0000-0C00-000055000000}"/>
    <hyperlink ref="F796" r:id="rId87" xr:uid="{00000000-0004-0000-0C00-000056000000}"/>
    <hyperlink ref="F800" r:id="rId88" xr:uid="{00000000-0004-0000-0C00-000057000000}"/>
    <hyperlink ref="F808" r:id="rId89" xr:uid="{00000000-0004-0000-0C00-000058000000}"/>
    <hyperlink ref="F811" r:id="rId90" xr:uid="{00000000-0004-0000-0C00-000059000000}"/>
    <hyperlink ref="F816" r:id="rId91" xr:uid="{00000000-0004-0000-0C00-00005A000000}"/>
    <hyperlink ref="F822" r:id="rId92" xr:uid="{00000000-0004-0000-0C00-00005B000000}"/>
    <hyperlink ref="F826" r:id="rId93" xr:uid="{00000000-0004-0000-0C00-00005C000000}"/>
    <hyperlink ref="F837" r:id="rId94" xr:uid="{00000000-0004-0000-0C00-00005D000000}"/>
    <hyperlink ref="F845" r:id="rId95" xr:uid="{00000000-0004-0000-0C00-00005E000000}"/>
    <hyperlink ref="F847" r:id="rId96" xr:uid="{00000000-0004-0000-0C00-00005F000000}"/>
    <hyperlink ref="F850" r:id="rId97" xr:uid="{00000000-0004-0000-0C00-000060000000}"/>
    <hyperlink ref="F852" r:id="rId98" xr:uid="{00000000-0004-0000-0C00-00006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B2:BM970"/>
  <sheetViews>
    <sheetView showGridLines="0" topLeftCell="A926" workbookViewId="0">
      <selection activeCell="E968" sqref="E968:F968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s="1" customFormat="1" ht="12" customHeight="1">
      <c r="B8" s="34"/>
      <c r="D8" s="28" t="s">
        <v>144</v>
      </c>
      <c r="L8" s="34"/>
    </row>
    <row r="9" spans="2:46" s="1" customFormat="1" ht="16.5" customHeight="1">
      <c r="B9" s="34"/>
      <c r="E9" s="295" t="s">
        <v>5658</v>
      </c>
      <c r="F9" s="333"/>
      <c r="G9" s="333"/>
      <c r="H9" s="333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23. 8. 2023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4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34</v>
      </c>
      <c r="J21" s="26" t="s">
        <v>40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31</v>
      </c>
      <c r="J23" s="26" t="s">
        <v>38</v>
      </c>
      <c r="L23" s="34"/>
    </row>
    <row r="24" spans="2:12" s="1" customFormat="1" ht="18" customHeight="1">
      <c r="B24" s="34"/>
      <c r="E24" s="26" t="s">
        <v>39</v>
      </c>
      <c r="I24" s="28" t="s">
        <v>34</v>
      </c>
      <c r="J24" s="26" t="s">
        <v>40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43</v>
      </c>
      <c r="L26" s="34"/>
    </row>
    <row r="27" spans="2:12" s="7" customFormat="1" ht="71.25" customHeight="1">
      <c r="B27" s="93"/>
      <c r="E27" s="306" t="s">
        <v>44</v>
      </c>
      <c r="F27" s="306"/>
      <c r="G27" s="306"/>
      <c r="H27" s="306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45</v>
      </c>
      <c r="J30" s="65">
        <f>ROUND(J92,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47</v>
      </c>
      <c r="I32" s="37" t="s">
        <v>46</v>
      </c>
      <c r="J32" s="37" t="s">
        <v>48</v>
      </c>
      <c r="L32" s="34"/>
    </row>
    <row r="33" spans="2:12" s="1" customFormat="1" ht="14.4" customHeight="1">
      <c r="B33" s="34"/>
      <c r="D33" s="54" t="s">
        <v>49</v>
      </c>
      <c r="E33" s="28" t="s">
        <v>50</v>
      </c>
      <c r="F33" s="85">
        <f>ROUND((SUM(BE92:BE969)),  2)</f>
        <v>0</v>
      </c>
      <c r="I33" s="95">
        <v>0.21</v>
      </c>
      <c r="J33" s="85">
        <f>ROUND(((SUM(BE92:BE969))*I33),  2)</f>
        <v>0</v>
      </c>
      <c r="L33" s="34"/>
    </row>
    <row r="34" spans="2:12" s="1" customFormat="1" ht="14.4" customHeight="1">
      <c r="B34" s="34"/>
      <c r="E34" s="28" t="s">
        <v>51</v>
      </c>
      <c r="F34" s="85">
        <f>ROUND((SUM(BF92:BF969)),  2)</f>
        <v>0</v>
      </c>
      <c r="I34" s="95">
        <v>0.15</v>
      </c>
      <c r="J34" s="85">
        <f>ROUND(((SUM(BF92:BF969))*I34),  2)</f>
        <v>0</v>
      </c>
      <c r="L34" s="34"/>
    </row>
    <row r="35" spans="2:12" s="1" customFormat="1" ht="14.4" hidden="1" customHeight="1">
      <c r="B35" s="34"/>
      <c r="E35" s="28" t="s">
        <v>52</v>
      </c>
      <c r="F35" s="85">
        <f>ROUND((SUM(BG92:BG969)),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53</v>
      </c>
      <c r="F36" s="85">
        <f>ROUND((SUM(BH92:BH969)),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54</v>
      </c>
      <c r="F37" s="85">
        <f>ROUND((SUM(BI92:BI969)),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55</v>
      </c>
      <c r="E39" s="56"/>
      <c r="F39" s="56"/>
      <c r="G39" s="98" t="s">
        <v>56</v>
      </c>
      <c r="H39" s="99" t="s">
        <v>57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148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1" t="str">
        <f>E7</f>
        <v>Kanalizace Svádov - II. etapa - revize R03</v>
      </c>
      <c r="F48" s="332"/>
      <c r="G48" s="332"/>
      <c r="H48" s="332"/>
      <c r="L48" s="34"/>
    </row>
    <row r="49" spans="2:47" s="1" customFormat="1" ht="12" customHeight="1">
      <c r="B49" s="34"/>
      <c r="C49" s="28" t="s">
        <v>144</v>
      </c>
      <c r="L49" s="34"/>
    </row>
    <row r="50" spans="2:47" s="1" customFormat="1" ht="16.5" customHeight="1">
      <c r="B50" s="34"/>
      <c r="E50" s="295" t="str">
        <f>E9</f>
        <v>SO 03 - Čerpací stanice odpadních vod</v>
      </c>
      <c r="F50" s="333"/>
      <c r="G50" s="333"/>
      <c r="H50" s="333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Ústí n.L. - Svádov</v>
      </c>
      <c r="I52" s="28" t="s">
        <v>24</v>
      </c>
      <c r="J52" s="51" t="str">
        <f>IF(J12="","",J12)</f>
        <v>23. 8. 2023</v>
      </c>
      <c r="L52" s="34"/>
    </row>
    <row r="53" spans="2:47" s="1" customFormat="1" ht="6.9" customHeight="1">
      <c r="B53" s="34"/>
      <c r="L53" s="34"/>
    </row>
    <row r="54" spans="2:47" s="1" customFormat="1" ht="40.049999999999997" customHeight="1">
      <c r="B54" s="34"/>
      <c r="C54" s="28" t="s">
        <v>30</v>
      </c>
      <c r="F54" s="26" t="str">
        <f>E15</f>
        <v>Statutární město Ústí nad Labem</v>
      </c>
      <c r="I54" s="28" t="s">
        <v>37</v>
      </c>
      <c r="J54" s="32" t="str">
        <f>E21</f>
        <v>PROVOD - inženýrská společnost, s.r.o.</v>
      </c>
      <c r="L54" s="34"/>
    </row>
    <row r="55" spans="2:47" s="1" customFormat="1" ht="40.049999999999997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>PROVOD - inženýrská společnost, s.r.o.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149</v>
      </c>
      <c r="D57" s="96"/>
      <c r="E57" s="96"/>
      <c r="F57" s="96"/>
      <c r="G57" s="96"/>
      <c r="H57" s="96"/>
      <c r="I57" s="96"/>
      <c r="J57" s="103" t="s">
        <v>150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77</v>
      </c>
      <c r="J59" s="65">
        <f>J92</f>
        <v>0</v>
      </c>
      <c r="L59" s="34"/>
      <c r="AU59" s="18" t="s">
        <v>151</v>
      </c>
    </row>
    <row r="60" spans="2:47" s="8" customFormat="1" ht="24.9" customHeight="1">
      <c r="B60" s="105"/>
      <c r="D60" s="106" t="s">
        <v>152</v>
      </c>
      <c r="E60" s="107"/>
      <c r="F60" s="107"/>
      <c r="G60" s="107"/>
      <c r="H60" s="107"/>
      <c r="I60" s="107"/>
      <c r="J60" s="108">
        <f>J93</f>
        <v>0</v>
      </c>
      <c r="L60" s="105"/>
    </row>
    <row r="61" spans="2:47" s="9" customFormat="1" ht="19.95" customHeight="1">
      <c r="B61" s="109"/>
      <c r="D61" s="110" t="s">
        <v>153</v>
      </c>
      <c r="E61" s="111"/>
      <c r="F61" s="111"/>
      <c r="G61" s="111"/>
      <c r="H61" s="111"/>
      <c r="I61" s="111"/>
      <c r="J61" s="112">
        <f>J94</f>
        <v>0</v>
      </c>
      <c r="L61" s="109"/>
    </row>
    <row r="62" spans="2:47" s="9" customFormat="1" ht="19.95" customHeight="1">
      <c r="B62" s="109"/>
      <c r="D62" s="110" t="s">
        <v>154</v>
      </c>
      <c r="E62" s="111"/>
      <c r="F62" s="111"/>
      <c r="G62" s="111"/>
      <c r="H62" s="111"/>
      <c r="I62" s="111"/>
      <c r="J62" s="112">
        <f>J336</f>
        <v>0</v>
      </c>
      <c r="L62" s="109"/>
    </row>
    <row r="63" spans="2:47" s="9" customFormat="1" ht="19.95" customHeight="1">
      <c r="B63" s="109"/>
      <c r="D63" s="110" t="s">
        <v>155</v>
      </c>
      <c r="E63" s="111"/>
      <c r="F63" s="111"/>
      <c r="G63" s="111"/>
      <c r="H63" s="111"/>
      <c r="I63" s="111"/>
      <c r="J63" s="112">
        <f>J399</f>
        <v>0</v>
      </c>
      <c r="L63" s="109"/>
    </row>
    <row r="64" spans="2:47" s="9" customFormat="1" ht="19.95" customHeight="1">
      <c r="B64" s="109"/>
      <c r="D64" s="110" t="s">
        <v>156</v>
      </c>
      <c r="E64" s="111"/>
      <c r="F64" s="111"/>
      <c r="G64" s="111"/>
      <c r="H64" s="111"/>
      <c r="I64" s="111"/>
      <c r="J64" s="112">
        <f>J455</f>
        <v>0</v>
      </c>
      <c r="L64" s="109"/>
    </row>
    <row r="65" spans="2:12" s="9" customFormat="1" ht="19.95" customHeight="1">
      <c r="B65" s="109"/>
      <c r="D65" s="110" t="s">
        <v>3551</v>
      </c>
      <c r="E65" s="111"/>
      <c r="F65" s="111"/>
      <c r="G65" s="111"/>
      <c r="H65" s="111"/>
      <c r="I65" s="111"/>
      <c r="J65" s="112">
        <f>J492</f>
        <v>0</v>
      </c>
      <c r="L65" s="109"/>
    </row>
    <row r="66" spans="2:12" s="9" customFormat="1" ht="19.95" customHeight="1">
      <c r="B66" s="109"/>
      <c r="D66" s="110" t="s">
        <v>158</v>
      </c>
      <c r="E66" s="111"/>
      <c r="F66" s="111"/>
      <c r="G66" s="111"/>
      <c r="H66" s="111"/>
      <c r="I66" s="111"/>
      <c r="J66" s="112">
        <f>J507</f>
        <v>0</v>
      </c>
      <c r="L66" s="109"/>
    </row>
    <row r="67" spans="2:12" s="9" customFormat="1" ht="19.95" customHeight="1">
      <c r="B67" s="109"/>
      <c r="D67" s="110" t="s">
        <v>159</v>
      </c>
      <c r="E67" s="111"/>
      <c r="F67" s="111"/>
      <c r="G67" s="111"/>
      <c r="H67" s="111"/>
      <c r="I67" s="111"/>
      <c r="J67" s="112">
        <f>J658</f>
        <v>0</v>
      </c>
      <c r="L67" s="109"/>
    </row>
    <row r="68" spans="2:12" s="9" customFormat="1" ht="19.95" customHeight="1">
      <c r="B68" s="109"/>
      <c r="D68" s="110" t="s">
        <v>160</v>
      </c>
      <c r="E68" s="111"/>
      <c r="F68" s="111"/>
      <c r="G68" s="111"/>
      <c r="H68" s="111"/>
      <c r="I68" s="111"/>
      <c r="J68" s="112">
        <f>J883</f>
        <v>0</v>
      </c>
      <c r="L68" s="109"/>
    </row>
    <row r="69" spans="2:12" s="8" customFormat="1" ht="24.9" customHeight="1">
      <c r="B69" s="105"/>
      <c r="D69" s="106" t="s">
        <v>4391</v>
      </c>
      <c r="E69" s="107"/>
      <c r="F69" s="107"/>
      <c r="G69" s="107"/>
      <c r="H69" s="107"/>
      <c r="I69" s="107"/>
      <c r="J69" s="108">
        <f>J886</f>
        <v>0</v>
      </c>
      <c r="L69" s="105"/>
    </row>
    <row r="70" spans="2:12" s="9" customFormat="1" ht="19.95" customHeight="1">
      <c r="B70" s="109"/>
      <c r="D70" s="110" t="s">
        <v>5659</v>
      </c>
      <c r="E70" s="111"/>
      <c r="F70" s="111"/>
      <c r="G70" s="111"/>
      <c r="H70" s="111"/>
      <c r="I70" s="111"/>
      <c r="J70" s="112">
        <f>J887</f>
        <v>0</v>
      </c>
      <c r="L70" s="109"/>
    </row>
    <row r="71" spans="2:12" s="9" customFormat="1" ht="19.95" customHeight="1">
      <c r="B71" s="109"/>
      <c r="D71" s="110" t="s">
        <v>5660</v>
      </c>
      <c r="E71" s="111"/>
      <c r="F71" s="111"/>
      <c r="G71" s="111"/>
      <c r="H71" s="111"/>
      <c r="I71" s="111"/>
      <c r="J71" s="112">
        <f>J899</f>
        <v>0</v>
      </c>
      <c r="L71" s="109"/>
    </row>
    <row r="72" spans="2:12" s="9" customFormat="1" ht="19.95" customHeight="1">
      <c r="B72" s="109"/>
      <c r="D72" s="110" t="s">
        <v>5661</v>
      </c>
      <c r="E72" s="111"/>
      <c r="F72" s="111"/>
      <c r="G72" s="111"/>
      <c r="H72" s="111"/>
      <c r="I72" s="111"/>
      <c r="J72" s="112">
        <f>J924</f>
        <v>0</v>
      </c>
      <c r="L72" s="109"/>
    </row>
    <row r="73" spans="2:12" s="1" customFormat="1" ht="21.75" customHeight="1">
      <c r="B73" s="34"/>
      <c r="L73" s="34"/>
    </row>
    <row r="74" spans="2:12" s="1" customFormat="1" ht="6.9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4"/>
    </row>
    <row r="78" spans="2:12" s="1" customFormat="1" ht="6.9" customHeigh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34"/>
    </row>
    <row r="79" spans="2:12" s="1" customFormat="1" ht="24.9" customHeight="1">
      <c r="B79" s="34"/>
      <c r="C79" s="22" t="s">
        <v>163</v>
      </c>
      <c r="L79" s="34"/>
    </row>
    <row r="80" spans="2:12" s="1" customFormat="1" ht="6.9" customHeight="1">
      <c r="B80" s="34"/>
      <c r="L80" s="34"/>
    </row>
    <row r="81" spans="2:65" s="1" customFormat="1" ht="12" customHeight="1">
      <c r="B81" s="34"/>
      <c r="C81" s="28" t="s">
        <v>16</v>
      </c>
      <c r="L81" s="34"/>
    </row>
    <row r="82" spans="2:65" s="1" customFormat="1" ht="16.5" customHeight="1">
      <c r="B82" s="34"/>
      <c r="E82" s="331" t="str">
        <f>E7</f>
        <v>Kanalizace Svádov - II. etapa - revize R03</v>
      </c>
      <c r="F82" s="332"/>
      <c r="G82" s="332"/>
      <c r="H82" s="332"/>
      <c r="L82" s="34"/>
    </row>
    <row r="83" spans="2:65" s="1" customFormat="1" ht="12" customHeight="1">
      <c r="B83" s="34"/>
      <c r="C83" s="28" t="s">
        <v>144</v>
      </c>
      <c r="L83" s="34"/>
    </row>
    <row r="84" spans="2:65" s="1" customFormat="1" ht="16.5" customHeight="1">
      <c r="B84" s="34"/>
      <c r="E84" s="295" t="str">
        <f>E9</f>
        <v>SO 03 - Čerpací stanice odpadních vod</v>
      </c>
      <c r="F84" s="333"/>
      <c r="G84" s="333"/>
      <c r="H84" s="333"/>
      <c r="L84" s="34"/>
    </row>
    <row r="85" spans="2:65" s="1" customFormat="1" ht="6.9" customHeight="1">
      <c r="B85" s="34"/>
      <c r="L85" s="34"/>
    </row>
    <row r="86" spans="2:65" s="1" customFormat="1" ht="12" customHeight="1">
      <c r="B86" s="34"/>
      <c r="C86" s="28" t="s">
        <v>22</v>
      </c>
      <c r="F86" s="26" t="str">
        <f>F12</f>
        <v>Ústí n.L. - Svádov</v>
      </c>
      <c r="I86" s="28" t="s">
        <v>24</v>
      </c>
      <c r="J86" s="51" t="str">
        <f>IF(J12="","",J12)</f>
        <v>23. 8. 2023</v>
      </c>
      <c r="L86" s="34"/>
    </row>
    <row r="87" spans="2:65" s="1" customFormat="1" ht="6.9" customHeight="1">
      <c r="B87" s="34"/>
      <c r="L87" s="34"/>
    </row>
    <row r="88" spans="2:65" s="1" customFormat="1" ht="40.049999999999997" customHeight="1">
      <c r="B88" s="34"/>
      <c r="C88" s="28" t="s">
        <v>30</v>
      </c>
      <c r="F88" s="26" t="str">
        <f>E15</f>
        <v>Statutární město Ústí nad Labem</v>
      </c>
      <c r="I88" s="28" t="s">
        <v>37</v>
      </c>
      <c r="J88" s="32" t="str">
        <f>E21</f>
        <v>PROVOD - inženýrská společnost, s.r.o.</v>
      </c>
      <c r="L88" s="34"/>
    </row>
    <row r="89" spans="2:65" s="1" customFormat="1" ht="40.049999999999997" customHeight="1">
      <c r="B89" s="34"/>
      <c r="C89" s="28" t="s">
        <v>35</v>
      </c>
      <c r="F89" s="26" t="str">
        <f>IF(E18="","",E18)</f>
        <v>Vyplň údaj</v>
      </c>
      <c r="I89" s="28" t="s">
        <v>42</v>
      </c>
      <c r="J89" s="32" t="str">
        <f>E24</f>
        <v>PROVOD - inženýrská společnost, s.r.o.</v>
      </c>
      <c r="L89" s="34"/>
    </row>
    <row r="90" spans="2:65" s="1" customFormat="1" ht="10.35" customHeight="1">
      <c r="B90" s="34"/>
      <c r="L90" s="34"/>
    </row>
    <row r="91" spans="2:65" s="10" customFormat="1" ht="29.25" customHeight="1">
      <c r="B91" s="113"/>
      <c r="C91" s="114" t="s">
        <v>164</v>
      </c>
      <c r="D91" s="115" t="s">
        <v>64</v>
      </c>
      <c r="E91" s="115" t="s">
        <v>60</v>
      </c>
      <c r="F91" s="115" t="s">
        <v>61</v>
      </c>
      <c r="G91" s="115" t="s">
        <v>165</v>
      </c>
      <c r="H91" s="115" t="s">
        <v>166</v>
      </c>
      <c r="I91" s="115" t="s">
        <v>167</v>
      </c>
      <c r="J91" s="115" t="s">
        <v>150</v>
      </c>
      <c r="K91" s="116" t="s">
        <v>168</v>
      </c>
      <c r="L91" s="113"/>
      <c r="M91" s="58" t="s">
        <v>32</v>
      </c>
      <c r="N91" s="59" t="s">
        <v>49</v>
      </c>
      <c r="O91" s="59" t="s">
        <v>169</v>
      </c>
      <c r="P91" s="59" t="s">
        <v>170</v>
      </c>
      <c r="Q91" s="59" t="s">
        <v>171</v>
      </c>
      <c r="R91" s="59" t="s">
        <v>172</v>
      </c>
      <c r="S91" s="59" t="s">
        <v>173</v>
      </c>
      <c r="T91" s="60" t="s">
        <v>174</v>
      </c>
    </row>
    <row r="92" spans="2:65" s="1" customFormat="1" ht="22.8" customHeight="1">
      <c r="B92" s="34"/>
      <c r="C92" s="63" t="s">
        <v>175</v>
      </c>
      <c r="J92" s="117">
        <f>BK92</f>
        <v>0</v>
      </c>
      <c r="L92" s="34"/>
      <c r="M92" s="61"/>
      <c r="N92" s="52"/>
      <c r="O92" s="52"/>
      <c r="P92" s="118">
        <f>P93+P886</f>
        <v>0</v>
      </c>
      <c r="Q92" s="52"/>
      <c r="R92" s="118">
        <f>R93+R886</f>
        <v>126.72171582283997</v>
      </c>
      <c r="S92" s="52"/>
      <c r="T92" s="119">
        <f>T93+T886</f>
        <v>0.60649999999999993</v>
      </c>
      <c r="AT92" s="18" t="s">
        <v>78</v>
      </c>
      <c r="AU92" s="18" t="s">
        <v>151</v>
      </c>
      <c r="BK92" s="120">
        <f>BK93+BK886</f>
        <v>0</v>
      </c>
    </row>
    <row r="93" spans="2:65" s="11" customFormat="1" ht="25.95" customHeight="1">
      <c r="B93" s="121"/>
      <c r="D93" s="122" t="s">
        <v>78</v>
      </c>
      <c r="E93" s="123" t="s">
        <v>176</v>
      </c>
      <c r="F93" s="123" t="s">
        <v>177</v>
      </c>
      <c r="I93" s="124"/>
      <c r="J93" s="125">
        <f>BK93</f>
        <v>0</v>
      </c>
      <c r="L93" s="121"/>
      <c r="M93" s="126"/>
      <c r="P93" s="127">
        <f>P94+P336+P399+P455+P492+P507+P658+P883</f>
        <v>0</v>
      </c>
      <c r="R93" s="127">
        <f>R94+R336+R399+R455+R492+R507+R658+R883</f>
        <v>126.31837348283997</v>
      </c>
      <c r="T93" s="128">
        <f>T94+T336+T399+T455+T492+T507+T658+T883</f>
        <v>0.60649999999999993</v>
      </c>
      <c r="AR93" s="122" t="s">
        <v>86</v>
      </c>
      <c r="AT93" s="129" t="s">
        <v>78</v>
      </c>
      <c r="AU93" s="129" t="s">
        <v>79</v>
      </c>
      <c r="AY93" s="122" t="s">
        <v>178</v>
      </c>
      <c r="BK93" s="130">
        <f>BK94+BK336+BK399+BK455+BK492+BK507+BK658+BK883</f>
        <v>0</v>
      </c>
    </row>
    <row r="94" spans="2:65" s="11" customFormat="1" ht="22.8" customHeight="1">
      <c r="B94" s="121"/>
      <c r="D94" s="122" t="s">
        <v>78</v>
      </c>
      <c r="E94" s="131" t="s">
        <v>86</v>
      </c>
      <c r="F94" s="131" t="s">
        <v>179</v>
      </c>
      <c r="I94" s="124"/>
      <c r="J94" s="132">
        <f>BK94</f>
        <v>0</v>
      </c>
      <c r="L94" s="121"/>
      <c r="M94" s="126"/>
      <c r="P94" s="127">
        <f>SUM(P95:P335)</f>
        <v>0</v>
      </c>
      <c r="R94" s="127">
        <f>SUM(R95:R335)</f>
        <v>22.380441740000002</v>
      </c>
      <c r="T94" s="128">
        <f>SUM(T95:T335)</f>
        <v>0</v>
      </c>
      <c r="AR94" s="122" t="s">
        <v>86</v>
      </c>
      <c r="AT94" s="129" t="s">
        <v>78</v>
      </c>
      <c r="AU94" s="129" t="s">
        <v>86</v>
      </c>
      <c r="AY94" s="122" t="s">
        <v>178</v>
      </c>
      <c r="BK94" s="130">
        <f>SUM(BK95:BK335)</f>
        <v>0</v>
      </c>
    </row>
    <row r="95" spans="2:65" s="1" customFormat="1" ht="24.15" customHeight="1">
      <c r="B95" s="34"/>
      <c r="C95" s="133" t="s">
        <v>86</v>
      </c>
      <c r="D95" s="133" t="s">
        <v>180</v>
      </c>
      <c r="E95" s="134" t="s">
        <v>181</v>
      </c>
      <c r="F95" s="135" t="s">
        <v>182</v>
      </c>
      <c r="G95" s="136" t="s">
        <v>183</v>
      </c>
      <c r="H95" s="137">
        <v>2208</v>
      </c>
      <c r="I95" s="138"/>
      <c r="J95" s="139">
        <f>ROUND(I95*H95,2)</f>
        <v>0</v>
      </c>
      <c r="K95" s="135" t="s">
        <v>184</v>
      </c>
      <c r="L95" s="34"/>
      <c r="M95" s="140" t="s">
        <v>32</v>
      </c>
      <c r="N95" s="141" t="s">
        <v>50</v>
      </c>
      <c r="P95" s="142">
        <f>O95*H95</f>
        <v>0</v>
      </c>
      <c r="Q95" s="142">
        <v>3.0000000000000001E-5</v>
      </c>
      <c r="R95" s="142">
        <f>Q95*H95</f>
        <v>6.6240000000000007E-2</v>
      </c>
      <c r="S95" s="142">
        <v>0</v>
      </c>
      <c r="T95" s="143">
        <f>S95*H95</f>
        <v>0</v>
      </c>
      <c r="AR95" s="144" t="s">
        <v>185</v>
      </c>
      <c r="AT95" s="144" t="s">
        <v>180</v>
      </c>
      <c r="AU95" s="144" t="s">
        <v>88</v>
      </c>
      <c r="AY95" s="18" t="s">
        <v>178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86</v>
      </c>
      <c r="BK95" s="145">
        <f>ROUND(I95*H95,2)</f>
        <v>0</v>
      </c>
      <c r="BL95" s="18" t="s">
        <v>185</v>
      </c>
      <c r="BM95" s="144" t="s">
        <v>5662</v>
      </c>
    </row>
    <row r="96" spans="2:65" s="1" customFormat="1" ht="10.199999999999999">
      <c r="B96" s="34"/>
      <c r="D96" s="146" t="s">
        <v>187</v>
      </c>
      <c r="F96" s="147" t="s">
        <v>188</v>
      </c>
      <c r="I96" s="148"/>
      <c r="L96" s="34"/>
      <c r="M96" s="149"/>
      <c r="T96" s="55"/>
      <c r="AT96" s="18" t="s">
        <v>187</v>
      </c>
      <c r="AU96" s="18" t="s">
        <v>88</v>
      </c>
    </row>
    <row r="97" spans="2:65" s="12" customFormat="1" ht="10.199999999999999">
      <c r="B97" s="150"/>
      <c r="D97" s="151" t="s">
        <v>189</v>
      </c>
      <c r="E97" s="152" t="s">
        <v>32</v>
      </c>
      <c r="F97" s="153" t="s">
        <v>190</v>
      </c>
      <c r="H97" s="152" t="s">
        <v>32</v>
      </c>
      <c r="I97" s="154"/>
      <c r="L97" s="150"/>
      <c r="M97" s="155"/>
      <c r="T97" s="156"/>
      <c r="AT97" s="152" t="s">
        <v>189</v>
      </c>
      <c r="AU97" s="152" t="s">
        <v>88</v>
      </c>
      <c r="AV97" s="12" t="s">
        <v>86</v>
      </c>
      <c r="AW97" s="12" t="s">
        <v>41</v>
      </c>
      <c r="AX97" s="12" t="s">
        <v>79</v>
      </c>
      <c r="AY97" s="152" t="s">
        <v>178</v>
      </c>
    </row>
    <row r="98" spans="2:65" s="12" customFormat="1" ht="10.199999999999999">
      <c r="B98" s="150"/>
      <c r="D98" s="151" t="s">
        <v>189</v>
      </c>
      <c r="E98" s="152" t="s">
        <v>32</v>
      </c>
      <c r="F98" s="153" t="s">
        <v>5663</v>
      </c>
      <c r="H98" s="152" t="s">
        <v>32</v>
      </c>
      <c r="I98" s="154"/>
      <c r="L98" s="150"/>
      <c r="M98" s="155"/>
      <c r="T98" s="156"/>
      <c r="AT98" s="152" t="s">
        <v>189</v>
      </c>
      <c r="AU98" s="152" t="s">
        <v>88</v>
      </c>
      <c r="AV98" s="12" t="s">
        <v>86</v>
      </c>
      <c r="AW98" s="12" t="s">
        <v>41</v>
      </c>
      <c r="AX98" s="12" t="s">
        <v>79</v>
      </c>
      <c r="AY98" s="152" t="s">
        <v>178</v>
      </c>
    </row>
    <row r="99" spans="2:65" s="13" customFormat="1" ht="10.199999999999999">
      <c r="B99" s="157"/>
      <c r="D99" s="151" t="s">
        <v>189</v>
      </c>
      <c r="E99" s="158" t="s">
        <v>32</v>
      </c>
      <c r="F99" s="159" t="s">
        <v>5664</v>
      </c>
      <c r="H99" s="160">
        <v>2208</v>
      </c>
      <c r="I99" s="161"/>
      <c r="L99" s="157"/>
      <c r="M99" s="162"/>
      <c r="T99" s="163"/>
      <c r="AT99" s="158" t="s">
        <v>189</v>
      </c>
      <c r="AU99" s="158" t="s">
        <v>88</v>
      </c>
      <c r="AV99" s="13" t="s">
        <v>88</v>
      </c>
      <c r="AW99" s="13" t="s">
        <v>41</v>
      </c>
      <c r="AX99" s="13" t="s">
        <v>79</v>
      </c>
      <c r="AY99" s="158" t="s">
        <v>178</v>
      </c>
    </row>
    <row r="100" spans="2:65" s="14" customFormat="1" ht="10.199999999999999">
      <c r="B100" s="164"/>
      <c r="D100" s="151" t="s">
        <v>189</v>
      </c>
      <c r="E100" s="165" t="s">
        <v>32</v>
      </c>
      <c r="F100" s="166" t="s">
        <v>192</v>
      </c>
      <c r="H100" s="167">
        <v>2208</v>
      </c>
      <c r="I100" s="168"/>
      <c r="L100" s="164"/>
      <c r="M100" s="169"/>
      <c r="T100" s="170"/>
      <c r="AT100" s="165" t="s">
        <v>189</v>
      </c>
      <c r="AU100" s="165" t="s">
        <v>88</v>
      </c>
      <c r="AV100" s="14" t="s">
        <v>185</v>
      </c>
      <c r="AW100" s="14" t="s">
        <v>41</v>
      </c>
      <c r="AX100" s="14" t="s">
        <v>86</v>
      </c>
      <c r="AY100" s="165" t="s">
        <v>178</v>
      </c>
    </row>
    <row r="101" spans="2:65" s="1" customFormat="1" ht="37.799999999999997" customHeight="1">
      <c r="B101" s="34"/>
      <c r="C101" s="133" t="s">
        <v>88</v>
      </c>
      <c r="D101" s="133" t="s">
        <v>180</v>
      </c>
      <c r="E101" s="134" t="s">
        <v>193</v>
      </c>
      <c r="F101" s="135" t="s">
        <v>194</v>
      </c>
      <c r="G101" s="136" t="s">
        <v>195</v>
      </c>
      <c r="H101" s="137">
        <v>92</v>
      </c>
      <c r="I101" s="138"/>
      <c r="J101" s="139">
        <f>ROUND(I101*H101,2)</f>
        <v>0</v>
      </c>
      <c r="K101" s="135" t="s">
        <v>184</v>
      </c>
      <c r="L101" s="34"/>
      <c r="M101" s="140" t="s">
        <v>32</v>
      </c>
      <c r="N101" s="141" t="s">
        <v>50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185</v>
      </c>
      <c r="AT101" s="144" t="s">
        <v>180</v>
      </c>
      <c r="AU101" s="144" t="s">
        <v>88</v>
      </c>
      <c r="AY101" s="18" t="s">
        <v>178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86</v>
      </c>
      <c r="BK101" s="145">
        <f>ROUND(I101*H101,2)</f>
        <v>0</v>
      </c>
      <c r="BL101" s="18" t="s">
        <v>185</v>
      </c>
      <c r="BM101" s="144" t="s">
        <v>5665</v>
      </c>
    </row>
    <row r="102" spans="2:65" s="1" customFormat="1" ht="10.199999999999999">
      <c r="B102" s="34"/>
      <c r="D102" s="146" t="s">
        <v>187</v>
      </c>
      <c r="F102" s="147" t="s">
        <v>197</v>
      </c>
      <c r="I102" s="148"/>
      <c r="L102" s="34"/>
      <c r="M102" s="149"/>
      <c r="T102" s="55"/>
      <c r="AT102" s="18" t="s">
        <v>187</v>
      </c>
      <c r="AU102" s="18" t="s">
        <v>88</v>
      </c>
    </row>
    <row r="103" spans="2:65" s="12" customFormat="1" ht="10.199999999999999">
      <c r="B103" s="150"/>
      <c r="D103" s="151" t="s">
        <v>189</v>
      </c>
      <c r="E103" s="152" t="s">
        <v>32</v>
      </c>
      <c r="F103" s="153" t="s">
        <v>190</v>
      </c>
      <c r="H103" s="152" t="s">
        <v>32</v>
      </c>
      <c r="I103" s="154"/>
      <c r="L103" s="150"/>
      <c r="M103" s="155"/>
      <c r="T103" s="156"/>
      <c r="AT103" s="152" t="s">
        <v>189</v>
      </c>
      <c r="AU103" s="152" t="s">
        <v>88</v>
      </c>
      <c r="AV103" s="12" t="s">
        <v>86</v>
      </c>
      <c r="AW103" s="12" t="s">
        <v>41</v>
      </c>
      <c r="AX103" s="12" t="s">
        <v>79</v>
      </c>
      <c r="AY103" s="152" t="s">
        <v>178</v>
      </c>
    </row>
    <row r="104" spans="2:65" s="12" customFormat="1" ht="10.199999999999999">
      <c r="B104" s="150"/>
      <c r="D104" s="151" t="s">
        <v>189</v>
      </c>
      <c r="E104" s="152" t="s">
        <v>32</v>
      </c>
      <c r="F104" s="153" t="s">
        <v>5663</v>
      </c>
      <c r="H104" s="152" t="s">
        <v>32</v>
      </c>
      <c r="I104" s="154"/>
      <c r="L104" s="150"/>
      <c r="M104" s="155"/>
      <c r="T104" s="156"/>
      <c r="AT104" s="152" t="s">
        <v>189</v>
      </c>
      <c r="AU104" s="152" t="s">
        <v>88</v>
      </c>
      <c r="AV104" s="12" t="s">
        <v>86</v>
      </c>
      <c r="AW104" s="12" t="s">
        <v>41</v>
      </c>
      <c r="AX104" s="12" t="s">
        <v>79</v>
      </c>
      <c r="AY104" s="152" t="s">
        <v>178</v>
      </c>
    </row>
    <row r="105" spans="2:65" s="13" customFormat="1" ht="10.199999999999999">
      <c r="B105" s="157"/>
      <c r="D105" s="151" t="s">
        <v>189</v>
      </c>
      <c r="E105" s="158" t="s">
        <v>32</v>
      </c>
      <c r="F105" s="159" t="s">
        <v>5666</v>
      </c>
      <c r="H105" s="160">
        <v>92</v>
      </c>
      <c r="I105" s="161"/>
      <c r="L105" s="157"/>
      <c r="M105" s="162"/>
      <c r="T105" s="163"/>
      <c r="AT105" s="158" t="s">
        <v>189</v>
      </c>
      <c r="AU105" s="158" t="s">
        <v>88</v>
      </c>
      <c r="AV105" s="13" t="s">
        <v>88</v>
      </c>
      <c r="AW105" s="13" t="s">
        <v>41</v>
      </c>
      <c r="AX105" s="13" t="s">
        <v>79</v>
      </c>
      <c r="AY105" s="158" t="s">
        <v>178</v>
      </c>
    </row>
    <row r="106" spans="2:65" s="14" customFormat="1" ht="10.199999999999999">
      <c r="B106" s="164"/>
      <c r="D106" s="151" t="s">
        <v>189</v>
      </c>
      <c r="E106" s="165" t="s">
        <v>32</v>
      </c>
      <c r="F106" s="166" t="s">
        <v>192</v>
      </c>
      <c r="H106" s="167">
        <v>92</v>
      </c>
      <c r="I106" s="168"/>
      <c r="L106" s="164"/>
      <c r="M106" s="169"/>
      <c r="T106" s="170"/>
      <c r="AT106" s="165" t="s">
        <v>189</v>
      </c>
      <c r="AU106" s="165" t="s">
        <v>88</v>
      </c>
      <c r="AV106" s="14" t="s">
        <v>185</v>
      </c>
      <c r="AW106" s="14" t="s">
        <v>41</v>
      </c>
      <c r="AX106" s="14" t="s">
        <v>86</v>
      </c>
      <c r="AY106" s="165" t="s">
        <v>178</v>
      </c>
    </row>
    <row r="107" spans="2:65" s="1" customFormat="1" ht="37.799999999999997" customHeight="1">
      <c r="B107" s="34"/>
      <c r="C107" s="133" t="s">
        <v>199</v>
      </c>
      <c r="D107" s="133" t="s">
        <v>180</v>
      </c>
      <c r="E107" s="134" t="s">
        <v>248</v>
      </c>
      <c r="F107" s="135" t="s">
        <v>249</v>
      </c>
      <c r="G107" s="136" t="s">
        <v>202</v>
      </c>
      <c r="H107" s="137">
        <v>42</v>
      </c>
      <c r="I107" s="138"/>
      <c r="J107" s="139">
        <f>ROUND(I107*H107,2)</f>
        <v>0</v>
      </c>
      <c r="K107" s="135" t="s">
        <v>184</v>
      </c>
      <c r="L107" s="34"/>
      <c r="M107" s="140" t="s">
        <v>32</v>
      </c>
      <c r="N107" s="141" t="s">
        <v>50</v>
      </c>
      <c r="P107" s="142">
        <f>O107*H107</f>
        <v>0</v>
      </c>
      <c r="Q107" s="142">
        <v>1.4999999999999999E-4</v>
      </c>
      <c r="R107" s="142">
        <f>Q107*H107</f>
        <v>6.2999999999999992E-3</v>
      </c>
      <c r="S107" s="142">
        <v>0</v>
      </c>
      <c r="T107" s="143">
        <f>S107*H107</f>
        <v>0</v>
      </c>
      <c r="AR107" s="144" t="s">
        <v>185</v>
      </c>
      <c r="AT107" s="144" t="s">
        <v>180</v>
      </c>
      <c r="AU107" s="144" t="s">
        <v>88</v>
      </c>
      <c r="AY107" s="18" t="s">
        <v>178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86</v>
      </c>
      <c r="BK107" s="145">
        <f>ROUND(I107*H107,2)</f>
        <v>0</v>
      </c>
      <c r="BL107" s="18" t="s">
        <v>185</v>
      </c>
      <c r="BM107" s="144" t="s">
        <v>5667</v>
      </c>
    </row>
    <row r="108" spans="2:65" s="1" customFormat="1" ht="10.199999999999999">
      <c r="B108" s="34"/>
      <c r="D108" s="146" t="s">
        <v>187</v>
      </c>
      <c r="F108" s="147" t="s">
        <v>251</v>
      </c>
      <c r="I108" s="148"/>
      <c r="L108" s="34"/>
      <c r="M108" s="149"/>
      <c r="T108" s="55"/>
      <c r="AT108" s="18" t="s">
        <v>187</v>
      </c>
      <c r="AU108" s="18" t="s">
        <v>88</v>
      </c>
    </row>
    <row r="109" spans="2:65" s="12" customFormat="1" ht="10.199999999999999">
      <c r="B109" s="150"/>
      <c r="D109" s="151" t="s">
        <v>189</v>
      </c>
      <c r="E109" s="152" t="s">
        <v>32</v>
      </c>
      <c r="F109" s="153" t="s">
        <v>5668</v>
      </c>
      <c r="H109" s="152" t="s">
        <v>32</v>
      </c>
      <c r="I109" s="154"/>
      <c r="L109" s="150"/>
      <c r="M109" s="155"/>
      <c r="T109" s="156"/>
      <c r="AT109" s="152" t="s">
        <v>189</v>
      </c>
      <c r="AU109" s="152" t="s">
        <v>88</v>
      </c>
      <c r="AV109" s="12" t="s">
        <v>86</v>
      </c>
      <c r="AW109" s="12" t="s">
        <v>41</v>
      </c>
      <c r="AX109" s="12" t="s">
        <v>79</v>
      </c>
      <c r="AY109" s="152" t="s">
        <v>178</v>
      </c>
    </row>
    <row r="110" spans="2:65" s="13" customFormat="1" ht="10.199999999999999">
      <c r="B110" s="157"/>
      <c r="D110" s="151" t="s">
        <v>189</v>
      </c>
      <c r="E110" s="158" t="s">
        <v>32</v>
      </c>
      <c r="F110" s="159" t="s">
        <v>5669</v>
      </c>
      <c r="H110" s="160">
        <v>42</v>
      </c>
      <c r="I110" s="161"/>
      <c r="L110" s="157"/>
      <c r="M110" s="162"/>
      <c r="T110" s="163"/>
      <c r="AT110" s="158" t="s">
        <v>189</v>
      </c>
      <c r="AU110" s="158" t="s">
        <v>88</v>
      </c>
      <c r="AV110" s="13" t="s">
        <v>88</v>
      </c>
      <c r="AW110" s="13" t="s">
        <v>41</v>
      </c>
      <c r="AX110" s="13" t="s">
        <v>79</v>
      </c>
      <c r="AY110" s="158" t="s">
        <v>178</v>
      </c>
    </row>
    <row r="111" spans="2:65" s="14" customFormat="1" ht="10.199999999999999">
      <c r="B111" s="164"/>
      <c r="D111" s="151" t="s">
        <v>189</v>
      </c>
      <c r="E111" s="165" t="s">
        <v>32</v>
      </c>
      <c r="F111" s="166" t="s">
        <v>192</v>
      </c>
      <c r="H111" s="167">
        <v>42</v>
      </c>
      <c r="I111" s="168"/>
      <c r="L111" s="164"/>
      <c r="M111" s="169"/>
      <c r="T111" s="170"/>
      <c r="AT111" s="165" t="s">
        <v>189</v>
      </c>
      <c r="AU111" s="165" t="s">
        <v>88</v>
      </c>
      <c r="AV111" s="14" t="s">
        <v>185</v>
      </c>
      <c r="AW111" s="14" t="s">
        <v>41</v>
      </c>
      <c r="AX111" s="14" t="s">
        <v>86</v>
      </c>
      <c r="AY111" s="165" t="s">
        <v>178</v>
      </c>
    </row>
    <row r="112" spans="2:65" s="1" customFormat="1" ht="37.799999999999997" customHeight="1">
      <c r="B112" s="34"/>
      <c r="C112" s="133" t="s">
        <v>185</v>
      </c>
      <c r="D112" s="133" t="s">
        <v>180</v>
      </c>
      <c r="E112" s="134" t="s">
        <v>256</v>
      </c>
      <c r="F112" s="135" t="s">
        <v>257</v>
      </c>
      <c r="G112" s="136" t="s">
        <v>202</v>
      </c>
      <c r="H112" s="137">
        <v>42</v>
      </c>
      <c r="I112" s="138"/>
      <c r="J112" s="139">
        <f>ROUND(I112*H112,2)</f>
        <v>0</v>
      </c>
      <c r="K112" s="135" t="s">
        <v>184</v>
      </c>
      <c r="L112" s="34"/>
      <c r="M112" s="140" t="s">
        <v>32</v>
      </c>
      <c r="N112" s="141" t="s">
        <v>50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185</v>
      </c>
      <c r="AT112" s="144" t="s">
        <v>180</v>
      </c>
      <c r="AU112" s="144" t="s">
        <v>88</v>
      </c>
      <c r="AY112" s="18" t="s">
        <v>178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86</v>
      </c>
      <c r="BK112" s="145">
        <f>ROUND(I112*H112,2)</f>
        <v>0</v>
      </c>
      <c r="BL112" s="18" t="s">
        <v>185</v>
      </c>
      <c r="BM112" s="144" t="s">
        <v>5670</v>
      </c>
    </row>
    <row r="113" spans="2:65" s="1" customFormat="1" ht="10.199999999999999">
      <c r="B113" s="34"/>
      <c r="D113" s="146" t="s">
        <v>187</v>
      </c>
      <c r="F113" s="147" t="s">
        <v>259</v>
      </c>
      <c r="I113" s="148"/>
      <c r="L113" s="34"/>
      <c r="M113" s="149"/>
      <c r="T113" s="55"/>
      <c r="AT113" s="18" t="s">
        <v>187</v>
      </c>
      <c r="AU113" s="18" t="s">
        <v>88</v>
      </c>
    </row>
    <row r="114" spans="2:65" s="13" customFormat="1" ht="10.199999999999999">
      <c r="B114" s="157"/>
      <c r="D114" s="151" t="s">
        <v>189</v>
      </c>
      <c r="E114" s="158" t="s">
        <v>32</v>
      </c>
      <c r="F114" s="159" t="s">
        <v>5671</v>
      </c>
      <c r="H114" s="160">
        <v>42</v>
      </c>
      <c r="I114" s="161"/>
      <c r="L114" s="157"/>
      <c r="M114" s="162"/>
      <c r="T114" s="163"/>
      <c r="AT114" s="158" t="s">
        <v>189</v>
      </c>
      <c r="AU114" s="158" t="s">
        <v>88</v>
      </c>
      <c r="AV114" s="13" t="s">
        <v>88</v>
      </c>
      <c r="AW114" s="13" t="s">
        <v>41</v>
      </c>
      <c r="AX114" s="13" t="s">
        <v>86</v>
      </c>
      <c r="AY114" s="158" t="s">
        <v>178</v>
      </c>
    </row>
    <row r="115" spans="2:65" s="1" customFormat="1" ht="24.15" customHeight="1">
      <c r="B115" s="34"/>
      <c r="C115" s="133" t="s">
        <v>216</v>
      </c>
      <c r="D115" s="133" t="s">
        <v>180</v>
      </c>
      <c r="E115" s="134" t="s">
        <v>262</v>
      </c>
      <c r="F115" s="135" t="s">
        <v>263</v>
      </c>
      <c r="G115" s="136" t="s">
        <v>202</v>
      </c>
      <c r="H115" s="137">
        <v>5.3</v>
      </c>
      <c r="I115" s="138"/>
      <c r="J115" s="139">
        <f>ROUND(I115*H115,2)</f>
        <v>0</v>
      </c>
      <c r="K115" s="135" t="s">
        <v>184</v>
      </c>
      <c r="L115" s="34"/>
      <c r="M115" s="140" t="s">
        <v>32</v>
      </c>
      <c r="N115" s="141" t="s">
        <v>50</v>
      </c>
      <c r="P115" s="142">
        <f>O115*H115</f>
        <v>0</v>
      </c>
      <c r="Q115" s="142">
        <v>4.6999999999999999E-4</v>
      </c>
      <c r="R115" s="142">
        <f>Q115*H115</f>
        <v>2.4909999999999997E-3</v>
      </c>
      <c r="S115" s="142">
        <v>0</v>
      </c>
      <c r="T115" s="143">
        <f>S115*H115</f>
        <v>0</v>
      </c>
      <c r="AR115" s="144" t="s">
        <v>185</v>
      </c>
      <c r="AT115" s="144" t="s">
        <v>180</v>
      </c>
      <c r="AU115" s="144" t="s">
        <v>88</v>
      </c>
      <c r="AY115" s="18" t="s">
        <v>178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86</v>
      </c>
      <c r="BK115" s="145">
        <f>ROUND(I115*H115,2)</f>
        <v>0</v>
      </c>
      <c r="BL115" s="18" t="s">
        <v>185</v>
      </c>
      <c r="BM115" s="144" t="s">
        <v>5672</v>
      </c>
    </row>
    <row r="116" spans="2:65" s="1" customFormat="1" ht="10.199999999999999">
      <c r="B116" s="34"/>
      <c r="D116" s="146" t="s">
        <v>187</v>
      </c>
      <c r="F116" s="147" t="s">
        <v>265</v>
      </c>
      <c r="I116" s="148"/>
      <c r="L116" s="34"/>
      <c r="M116" s="149"/>
      <c r="T116" s="55"/>
      <c r="AT116" s="18" t="s">
        <v>187</v>
      </c>
      <c r="AU116" s="18" t="s">
        <v>88</v>
      </c>
    </row>
    <row r="117" spans="2:65" s="12" customFormat="1" ht="10.199999999999999">
      <c r="B117" s="150"/>
      <c r="D117" s="151" t="s">
        <v>189</v>
      </c>
      <c r="E117" s="152" t="s">
        <v>32</v>
      </c>
      <c r="F117" s="153" t="s">
        <v>5673</v>
      </c>
      <c r="H117" s="152" t="s">
        <v>32</v>
      </c>
      <c r="I117" s="154"/>
      <c r="L117" s="150"/>
      <c r="M117" s="155"/>
      <c r="T117" s="156"/>
      <c r="AT117" s="152" t="s">
        <v>189</v>
      </c>
      <c r="AU117" s="152" t="s">
        <v>88</v>
      </c>
      <c r="AV117" s="12" t="s">
        <v>86</v>
      </c>
      <c r="AW117" s="12" t="s">
        <v>41</v>
      </c>
      <c r="AX117" s="12" t="s">
        <v>79</v>
      </c>
      <c r="AY117" s="152" t="s">
        <v>178</v>
      </c>
    </row>
    <row r="118" spans="2:65" s="12" customFormat="1" ht="10.199999999999999">
      <c r="B118" s="150"/>
      <c r="D118" s="151" t="s">
        <v>189</v>
      </c>
      <c r="E118" s="152" t="s">
        <v>32</v>
      </c>
      <c r="F118" s="153" t="s">
        <v>5674</v>
      </c>
      <c r="H118" s="152" t="s">
        <v>32</v>
      </c>
      <c r="I118" s="154"/>
      <c r="L118" s="150"/>
      <c r="M118" s="155"/>
      <c r="T118" s="156"/>
      <c r="AT118" s="152" t="s">
        <v>189</v>
      </c>
      <c r="AU118" s="152" t="s">
        <v>88</v>
      </c>
      <c r="AV118" s="12" t="s">
        <v>86</v>
      </c>
      <c r="AW118" s="12" t="s">
        <v>41</v>
      </c>
      <c r="AX118" s="12" t="s">
        <v>79</v>
      </c>
      <c r="AY118" s="152" t="s">
        <v>178</v>
      </c>
    </row>
    <row r="119" spans="2:65" s="12" customFormat="1" ht="10.199999999999999">
      <c r="B119" s="150"/>
      <c r="D119" s="151" t="s">
        <v>189</v>
      </c>
      <c r="E119" s="152" t="s">
        <v>32</v>
      </c>
      <c r="F119" s="153" t="s">
        <v>5675</v>
      </c>
      <c r="H119" s="152" t="s">
        <v>32</v>
      </c>
      <c r="I119" s="154"/>
      <c r="L119" s="150"/>
      <c r="M119" s="155"/>
      <c r="T119" s="156"/>
      <c r="AT119" s="152" t="s">
        <v>189</v>
      </c>
      <c r="AU119" s="152" t="s">
        <v>88</v>
      </c>
      <c r="AV119" s="12" t="s">
        <v>86</v>
      </c>
      <c r="AW119" s="12" t="s">
        <v>41</v>
      </c>
      <c r="AX119" s="12" t="s">
        <v>79</v>
      </c>
      <c r="AY119" s="152" t="s">
        <v>178</v>
      </c>
    </row>
    <row r="120" spans="2:65" s="13" customFormat="1" ht="10.199999999999999">
      <c r="B120" s="157"/>
      <c r="D120" s="151" t="s">
        <v>189</v>
      </c>
      <c r="E120" s="158" t="s">
        <v>32</v>
      </c>
      <c r="F120" s="159" t="s">
        <v>5676</v>
      </c>
      <c r="H120" s="160">
        <v>5.3</v>
      </c>
      <c r="I120" s="161"/>
      <c r="L120" s="157"/>
      <c r="M120" s="162"/>
      <c r="T120" s="163"/>
      <c r="AT120" s="158" t="s">
        <v>189</v>
      </c>
      <c r="AU120" s="158" t="s">
        <v>88</v>
      </c>
      <c r="AV120" s="13" t="s">
        <v>88</v>
      </c>
      <c r="AW120" s="13" t="s">
        <v>41</v>
      </c>
      <c r="AX120" s="13" t="s">
        <v>79</v>
      </c>
      <c r="AY120" s="158" t="s">
        <v>178</v>
      </c>
    </row>
    <row r="121" spans="2:65" s="14" customFormat="1" ht="10.199999999999999">
      <c r="B121" s="164"/>
      <c r="D121" s="151" t="s">
        <v>189</v>
      </c>
      <c r="E121" s="165" t="s">
        <v>32</v>
      </c>
      <c r="F121" s="166" t="s">
        <v>192</v>
      </c>
      <c r="H121" s="167">
        <v>5.3</v>
      </c>
      <c r="I121" s="168"/>
      <c r="L121" s="164"/>
      <c r="M121" s="169"/>
      <c r="T121" s="170"/>
      <c r="AT121" s="165" t="s">
        <v>189</v>
      </c>
      <c r="AU121" s="165" t="s">
        <v>88</v>
      </c>
      <c r="AV121" s="14" t="s">
        <v>185</v>
      </c>
      <c r="AW121" s="14" t="s">
        <v>41</v>
      </c>
      <c r="AX121" s="14" t="s">
        <v>86</v>
      </c>
      <c r="AY121" s="165" t="s">
        <v>178</v>
      </c>
    </row>
    <row r="122" spans="2:65" s="1" customFormat="1" ht="24.15" customHeight="1">
      <c r="B122" s="34"/>
      <c r="C122" s="133" t="s">
        <v>225</v>
      </c>
      <c r="D122" s="133" t="s">
        <v>180</v>
      </c>
      <c r="E122" s="134" t="s">
        <v>269</v>
      </c>
      <c r="F122" s="135" t="s">
        <v>270</v>
      </c>
      <c r="G122" s="136" t="s">
        <v>202</v>
      </c>
      <c r="H122" s="137">
        <v>5.3</v>
      </c>
      <c r="I122" s="138"/>
      <c r="J122" s="139">
        <f>ROUND(I122*H122,2)</f>
        <v>0</v>
      </c>
      <c r="K122" s="135" t="s">
        <v>184</v>
      </c>
      <c r="L122" s="34"/>
      <c r="M122" s="140" t="s">
        <v>32</v>
      </c>
      <c r="N122" s="141" t="s">
        <v>50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185</v>
      </c>
      <c r="AT122" s="144" t="s">
        <v>180</v>
      </c>
      <c r="AU122" s="144" t="s">
        <v>88</v>
      </c>
      <c r="AY122" s="18" t="s">
        <v>178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86</v>
      </c>
      <c r="BK122" s="145">
        <f>ROUND(I122*H122,2)</f>
        <v>0</v>
      </c>
      <c r="BL122" s="18" t="s">
        <v>185</v>
      </c>
      <c r="BM122" s="144" t="s">
        <v>5677</v>
      </c>
    </row>
    <row r="123" spans="2:65" s="1" customFormat="1" ht="10.199999999999999">
      <c r="B123" s="34"/>
      <c r="D123" s="146" t="s">
        <v>187</v>
      </c>
      <c r="F123" s="147" t="s">
        <v>272</v>
      </c>
      <c r="I123" s="148"/>
      <c r="L123" s="34"/>
      <c r="M123" s="149"/>
      <c r="T123" s="55"/>
      <c r="AT123" s="18" t="s">
        <v>187</v>
      </c>
      <c r="AU123" s="18" t="s">
        <v>88</v>
      </c>
    </row>
    <row r="124" spans="2:65" s="13" customFormat="1" ht="10.199999999999999">
      <c r="B124" s="157"/>
      <c r="D124" s="151" t="s">
        <v>189</v>
      </c>
      <c r="E124" s="158" t="s">
        <v>32</v>
      </c>
      <c r="F124" s="159" t="s">
        <v>5678</v>
      </c>
      <c r="H124" s="160">
        <v>5.3</v>
      </c>
      <c r="I124" s="161"/>
      <c r="L124" s="157"/>
      <c r="M124" s="162"/>
      <c r="T124" s="163"/>
      <c r="AT124" s="158" t="s">
        <v>189</v>
      </c>
      <c r="AU124" s="158" t="s">
        <v>88</v>
      </c>
      <c r="AV124" s="13" t="s">
        <v>88</v>
      </c>
      <c r="AW124" s="13" t="s">
        <v>41</v>
      </c>
      <c r="AX124" s="13" t="s">
        <v>86</v>
      </c>
      <c r="AY124" s="158" t="s">
        <v>178</v>
      </c>
    </row>
    <row r="125" spans="2:65" s="1" customFormat="1" ht="55.5" customHeight="1">
      <c r="B125" s="34"/>
      <c r="C125" s="133" t="s">
        <v>231</v>
      </c>
      <c r="D125" s="133" t="s">
        <v>180</v>
      </c>
      <c r="E125" s="134" t="s">
        <v>5679</v>
      </c>
      <c r="F125" s="135" t="s">
        <v>5680</v>
      </c>
      <c r="G125" s="136" t="s">
        <v>277</v>
      </c>
      <c r="H125" s="137">
        <v>2.133</v>
      </c>
      <c r="I125" s="138"/>
      <c r="J125" s="139">
        <f>ROUND(I125*H125,2)</f>
        <v>0</v>
      </c>
      <c r="K125" s="135" t="s">
        <v>184</v>
      </c>
      <c r="L125" s="34"/>
      <c r="M125" s="140" t="s">
        <v>32</v>
      </c>
      <c r="N125" s="141" t="s">
        <v>50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185</v>
      </c>
      <c r="AT125" s="144" t="s">
        <v>180</v>
      </c>
      <c r="AU125" s="144" t="s">
        <v>88</v>
      </c>
      <c r="AY125" s="18" t="s">
        <v>178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86</v>
      </c>
      <c r="BK125" s="145">
        <f>ROUND(I125*H125,2)</f>
        <v>0</v>
      </c>
      <c r="BL125" s="18" t="s">
        <v>185</v>
      </c>
      <c r="BM125" s="144" t="s">
        <v>5681</v>
      </c>
    </row>
    <row r="126" spans="2:65" s="1" customFormat="1" ht="10.199999999999999">
      <c r="B126" s="34"/>
      <c r="D126" s="146" t="s">
        <v>187</v>
      </c>
      <c r="F126" s="147" t="s">
        <v>5682</v>
      </c>
      <c r="I126" s="148"/>
      <c r="L126" s="34"/>
      <c r="M126" s="149"/>
      <c r="T126" s="55"/>
      <c r="AT126" s="18" t="s">
        <v>187</v>
      </c>
      <c r="AU126" s="18" t="s">
        <v>88</v>
      </c>
    </row>
    <row r="127" spans="2:65" s="12" customFormat="1" ht="10.199999999999999">
      <c r="B127" s="150"/>
      <c r="D127" s="151" t="s">
        <v>189</v>
      </c>
      <c r="E127" s="152" t="s">
        <v>32</v>
      </c>
      <c r="F127" s="153" t="s">
        <v>190</v>
      </c>
      <c r="H127" s="152" t="s">
        <v>32</v>
      </c>
      <c r="I127" s="154"/>
      <c r="L127" s="150"/>
      <c r="M127" s="155"/>
      <c r="T127" s="156"/>
      <c r="AT127" s="152" t="s">
        <v>189</v>
      </c>
      <c r="AU127" s="152" t="s">
        <v>88</v>
      </c>
      <c r="AV127" s="12" t="s">
        <v>86</v>
      </c>
      <c r="AW127" s="12" t="s">
        <v>41</v>
      </c>
      <c r="AX127" s="12" t="s">
        <v>79</v>
      </c>
      <c r="AY127" s="152" t="s">
        <v>178</v>
      </c>
    </row>
    <row r="128" spans="2:65" s="12" customFormat="1" ht="10.199999999999999">
      <c r="B128" s="150"/>
      <c r="D128" s="151" t="s">
        <v>189</v>
      </c>
      <c r="E128" s="152" t="s">
        <v>32</v>
      </c>
      <c r="F128" s="153" t="s">
        <v>5668</v>
      </c>
      <c r="H128" s="152" t="s">
        <v>32</v>
      </c>
      <c r="I128" s="154"/>
      <c r="L128" s="150"/>
      <c r="M128" s="155"/>
      <c r="T128" s="156"/>
      <c r="AT128" s="152" t="s">
        <v>189</v>
      </c>
      <c r="AU128" s="152" t="s">
        <v>88</v>
      </c>
      <c r="AV128" s="12" t="s">
        <v>86</v>
      </c>
      <c r="AW128" s="12" t="s">
        <v>41</v>
      </c>
      <c r="AX128" s="12" t="s">
        <v>79</v>
      </c>
      <c r="AY128" s="152" t="s">
        <v>178</v>
      </c>
    </row>
    <row r="129" spans="2:65" s="12" customFormat="1" ht="20.399999999999999">
      <c r="B129" s="150"/>
      <c r="D129" s="151" t="s">
        <v>189</v>
      </c>
      <c r="E129" s="152" t="s">
        <v>32</v>
      </c>
      <c r="F129" s="153" t="s">
        <v>5683</v>
      </c>
      <c r="H129" s="152" t="s">
        <v>32</v>
      </c>
      <c r="I129" s="154"/>
      <c r="L129" s="150"/>
      <c r="M129" s="155"/>
      <c r="T129" s="156"/>
      <c r="AT129" s="152" t="s">
        <v>189</v>
      </c>
      <c r="AU129" s="152" t="s">
        <v>88</v>
      </c>
      <c r="AV129" s="12" t="s">
        <v>86</v>
      </c>
      <c r="AW129" s="12" t="s">
        <v>41</v>
      </c>
      <c r="AX129" s="12" t="s">
        <v>79</v>
      </c>
      <c r="AY129" s="152" t="s">
        <v>178</v>
      </c>
    </row>
    <row r="130" spans="2:65" s="13" customFormat="1" ht="10.199999999999999">
      <c r="B130" s="157"/>
      <c r="D130" s="151" t="s">
        <v>189</v>
      </c>
      <c r="E130" s="158" t="s">
        <v>32</v>
      </c>
      <c r="F130" s="159" t="s">
        <v>5684</v>
      </c>
      <c r="H130" s="160">
        <v>1.1879999999999999</v>
      </c>
      <c r="I130" s="161"/>
      <c r="L130" s="157"/>
      <c r="M130" s="162"/>
      <c r="T130" s="163"/>
      <c r="AT130" s="158" t="s">
        <v>189</v>
      </c>
      <c r="AU130" s="158" t="s">
        <v>88</v>
      </c>
      <c r="AV130" s="13" t="s">
        <v>88</v>
      </c>
      <c r="AW130" s="13" t="s">
        <v>41</v>
      </c>
      <c r="AX130" s="13" t="s">
        <v>79</v>
      </c>
      <c r="AY130" s="158" t="s">
        <v>178</v>
      </c>
    </row>
    <row r="131" spans="2:65" s="13" customFormat="1" ht="10.199999999999999">
      <c r="B131" s="157"/>
      <c r="D131" s="151" t="s">
        <v>189</v>
      </c>
      <c r="E131" s="158" t="s">
        <v>32</v>
      </c>
      <c r="F131" s="159" t="s">
        <v>5685</v>
      </c>
      <c r="H131" s="160">
        <v>0.94499999999999995</v>
      </c>
      <c r="I131" s="161"/>
      <c r="L131" s="157"/>
      <c r="M131" s="162"/>
      <c r="T131" s="163"/>
      <c r="AT131" s="158" t="s">
        <v>189</v>
      </c>
      <c r="AU131" s="158" t="s">
        <v>88</v>
      </c>
      <c r="AV131" s="13" t="s">
        <v>88</v>
      </c>
      <c r="AW131" s="13" t="s">
        <v>41</v>
      </c>
      <c r="AX131" s="13" t="s">
        <v>79</v>
      </c>
      <c r="AY131" s="158" t="s">
        <v>178</v>
      </c>
    </row>
    <row r="132" spans="2:65" s="14" customFormat="1" ht="10.199999999999999">
      <c r="B132" s="164"/>
      <c r="D132" s="151" t="s">
        <v>189</v>
      </c>
      <c r="E132" s="165" t="s">
        <v>32</v>
      </c>
      <c r="F132" s="166" t="s">
        <v>192</v>
      </c>
      <c r="H132" s="167">
        <v>2.133</v>
      </c>
      <c r="I132" s="168"/>
      <c r="L132" s="164"/>
      <c r="M132" s="169"/>
      <c r="T132" s="170"/>
      <c r="AT132" s="165" t="s">
        <v>189</v>
      </c>
      <c r="AU132" s="165" t="s">
        <v>88</v>
      </c>
      <c r="AV132" s="14" t="s">
        <v>185</v>
      </c>
      <c r="AW132" s="14" t="s">
        <v>41</v>
      </c>
      <c r="AX132" s="14" t="s">
        <v>86</v>
      </c>
      <c r="AY132" s="165" t="s">
        <v>178</v>
      </c>
    </row>
    <row r="133" spans="2:65" s="1" customFormat="1" ht="55.5" customHeight="1">
      <c r="B133" s="34"/>
      <c r="C133" s="133" t="s">
        <v>241</v>
      </c>
      <c r="D133" s="133" t="s">
        <v>180</v>
      </c>
      <c r="E133" s="134" t="s">
        <v>5686</v>
      </c>
      <c r="F133" s="135" t="s">
        <v>5687</v>
      </c>
      <c r="G133" s="136" t="s">
        <v>277</v>
      </c>
      <c r="H133" s="137">
        <v>4.266</v>
      </c>
      <c r="I133" s="138"/>
      <c r="J133" s="139">
        <f>ROUND(I133*H133,2)</f>
        <v>0</v>
      </c>
      <c r="K133" s="135" t="s">
        <v>184</v>
      </c>
      <c r="L133" s="34"/>
      <c r="M133" s="140" t="s">
        <v>32</v>
      </c>
      <c r="N133" s="141" t="s">
        <v>50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185</v>
      </c>
      <c r="AT133" s="144" t="s">
        <v>180</v>
      </c>
      <c r="AU133" s="144" t="s">
        <v>88</v>
      </c>
      <c r="AY133" s="18" t="s">
        <v>178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86</v>
      </c>
      <c r="BK133" s="145">
        <f>ROUND(I133*H133,2)</f>
        <v>0</v>
      </c>
      <c r="BL133" s="18" t="s">
        <v>185</v>
      </c>
      <c r="BM133" s="144" t="s">
        <v>5688</v>
      </c>
    </row>
    <row r="134" spans="2:65" s="1" customFormat="1" ht="10.199999999999999">
      <c r="B134" s="34"/>
      <c r="D134" s="146" t="s">
        <v>187</v>
      </c>
      <c r="F134" s="147" t="s">
        <v>5689</v>
      </c>
      <c r="I134" s="148"/>
      <c r="L134" s="34"/>
      <c r="M134" s="149"/>
      <c r="T134" s="55"/>
      <c r="AT134" s="18" t="s">
        <v>187</v>
      </c>
      <c r="AU134" s="18" t="s">
        <v>88</v>
      </c>
    </row>
    <row r="135" spans="2:65" s="12" customFormat="1" ht="10.199999999999999">
      <c r="B135" s="150"/>
      <c r="D135" s="151" t="s">
        <v>189</v>
      </c>
      <c r="E135" s="152" t="s">
        <v>32</v>
      </c>
      <c r="F135" s="153" t="s">
        <v>190</v>
      </c>
      <c r="H135" s="152" t="s">
        <v>32</v>
      </c>
      <c r="I135" s="154"/>
      <c r="L135" s="150"/>
      <c r="M135" s="155"/>
      <c r="T135" s="156"/>
      <c r="AT135" s="152" t="s">
        <v>189</v>
      </c>
      <c r="AU135" s="152" t="s">
        <v>88</v>
      </c>
      <c r="AV135" s="12" t="s">
        <v>86</v>
      </c>
      <c r="AW135" s="12" t="s">
        <v>41</v>
      </c>
      <c r="AX135" s="12" t="s">
        <v>79</v>
      </c>
      <c r="AY135" s="152" t="s">
        <v>178</v>
      </c>
    </row>
    <row r="136" spans="2:65" s="12" customFormat="1" ht="10.199999999999999">
      <c r="B136" s="150"/>
      <c r="D136" s="151" t="s">
        <v>189</v>
      </c>
      <c r="E136" s="152" t="s">
        <v>32</v>
      </c>
      <c r="F136" s="153" t="s">
        <v>5668</v>
      </c>
      <c r="H136" s="152" t="s">
        <v>32</v>
      </c>
      <c r="I136" s="154"/>
      <c r="L136" s="150"/>
      <c r="M136" s="155"/>
      <c r="T136" s="156"/>
      <c r="AT136" s="152" t="s">
        <v>189</v>
      </c>
      <c r="AU136" s="152" t="s">
        <v>88</v>
      </c>
      <c r="AV136" s="12" t="s">
        <v>86</v>
      </c>
      <c r="AW136" s="12" t="s">
        <v>41</v>
      </c>
      <c r="AX136" s="12" t="s">
        <v>79</v>
      </c>
      <c r="AY136" s="152" t="s">
        <v>178</v>
      </c>
    </row>
    <row r="137" spans="2:65" s="12" customFormat="1" ht="20.399999999999999">
      <c r="B137" s="150"/>
      <c r="D137" s="151" t="s">
        <v>189</v>
      </c>
      <c r="E137" s="152" t="s">
        <v>32</v>
      </c>
      <c r="F137" s="153" t="s">
        <v>5683</v>
      </c>
      <c r="H137" s="152" t="s">
        <v>32</v>
      </c>
      <c r="I137" s="154"/>
      <c r="L137" s="150"/>
      <c r="M137" s="155"/>
      <c r="T137" s="156"/>
      <c r="AT137" s="152" t="s">
        <v>189</v>
      </c>
      <c r="AU137" s="152" t="s">
        <v>88</v>
      </c>
      <c r="AV137" s="12" t="s">
        <v>86</v>
      </c>
      <c r="AW137" s="12" t="s">
        <v>41</v>
      </c>
      <c r="AX137" s="12" t="s">
        <v>79</v>
      </c>
      <c r="AY137" s="152" t="s">
        <v>178</v>
      </c>
    </row>
    <row r="138" spans="2:65" s="13" customFormat="1" ht="10.199999999999999">
      <c r="B138" s="157"/>
      <c r="D138" s="151" t="s">
        <v>189</v>
      </c>
      <c r="E138" s="158" t="s">
        <v>32</v>
      </c>
      <c r="F138" s="159" t="s">
        <v>5690</v>
      </c>
      <c r="H138" s="160">
        <v>2.3759999999999999</v>
      </c>
      <c r="I138" s="161"/>
      <c r="L138" s="157"/>
      <c r="M138" s="162"/>
      <c r="T138" s="163"/>
      <c r="AT138" s="158" t="s">
        <v>189</v>
      </c>
      <c r="AU138" s="158" t="s">
        <v>88</v>
      </c>
      <c r="AV138" s="13" t="s">
        <v>88</v>
      </c>
      <c r="AW138" s="13" t="s">
        <v>41</v>
      </c>
      <c r="AX138" s="13" t="s">
        <v>79</v>
      </c>
      <c r="AY138" s="158" t="s">
        <v>178</v>
      </c>
    </row>
    <row r="139" spans="2:65" s="13" customFormat="1" ht="10.199999999999999">
      <c r="B139" s="157"/>
      <c r="D139" s="151" t="s">
        <v>189</v>
      </c>
      <c r="E139" s="158" t="s">
        <v>32</v>
      </c>
      <c r="F139" s="159" t="s">
        <v>5691</v>
      </c>
      <c r="H139" s="160">
        <v>1.89</v>
      </c>
      <c r="I139" s="161"/>
      <c r="L139" s="157"/>
      <c r="M139" s="162"/>
      <c r="T139" s="163"/>
      <c r="AT139" s="158" t="s">
        <v>189</v>
      </c>
      <c r="AU139" s="158" t="s">
        <v>88</v>
      </c>
      <c r="AV139" s="13" t="s">
        <v>88</v>
      </c>
      <c r="AW139" s="13" t="s">
        <v>41</v>
      </c>
      <c r="AX139" s="13" t="s">
        <v>79</v>
      </c>
      <c r="AY139" s="158" t="s">
        <v>178</v>
      </c>
    </row>
    <row r="140" spans="2:65" s="14" customFormat="1" ht="10.199999999999999">
      <c r="B140" s="164"/>
      <c r="D140" s="151" t="s">
        <v>189</v>
      </c>
      <c r="E140" s="165" t="s">
        <v>32</v>
      </c>
      <c r="F140" s="166" t="s">
        <v>192</v>
      </c>
      <c r="H140" s="167">
        <v>4.266</v>
      </c>
      <c r="I140" s="168"/>
      <c r="L140" s="164"/>
      <c r="M140" s="169"/>
      <c r="T140" s="170"/>
      <c r="AT140" s="165" t="s">
        <v>189</v>
      </c>
      <c r="AU140" s="165" t="s">
        <v>88</v>
      </c>
      <c r="AV140" s="14" t="s">
        <v>185</v>
      </c>
      <c r="AW140" s="14" t="s">
        <v>41</v>
      </c>
      <c r="AX140" s="14" t="s">
        <v>86</v>
      </c>
      <c r="AY140" s="165" t="s">
        <v>178</v>
      </c>
    </row>
    <row r="141" spans="2:65" s="1" customFormat="1" ht="55.5" customHeight="1">
      <c r="B141" s="34"/>
      <c r="C141" s="133" t="s">
        <v>247</v>
      </c>
      <c r="D141" s="133" t="s">
        <v>180</v>
      </c>
      <c r="E141" s="134" t="s">
        <v>5692</v>
      </c>
      <c r="F141" s="135" t="s">
        <v>5693</v>
      </c>
      <c r="G141" s="136" t="s">
        <v>277</v>
      </c>
      <c r="H141" s="137">
        <v>3.2</v>
      </c>
      <c r="I141" s="138"/>
      <c r="J141" s="139">
        <f>ROUND(I141*H141,2)</f>
        <v>0</v>
      </c>
      <c r="K141" s="135" t="s">
        <v>184</v>
      </c>
      <c r="L141" s="34"/>
      <c r="M141" s="140" t="s">
        <v>32</v>
      </c>
      <c r="N141" s="141" t="s">
        <v>50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185</v>
      </c>
      <c r="AT141" s="144" t="s">
        <v>180</v>
      </c>
      <c r="AU141" s="144" t="s">
        <v>88</v>
      </c>
      <c r="AY141" s="18" t="s">
        <v>178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86</v>
      </c>
      <c r="BK141" s="145">
        <f>ROUND(I141*H141,2)</f>
        <v>0</v>
      </c>
      <c r="BL141" s="18" t="s">
        <v>185</v>
      </c>
      <c r="BM141" s="144" t="s">
        <v>5694</v>
      </c>
    </row>
    <row r="142" spans="2:65" s="1" customFormat="1" ht="10.199999999999999">
      <c r="B142" s="34"/>
      <c r="D142" s="146" t="s">
        <v>187</v>
      </c>
      <c r="F142" s="147" t="s">
        <v>5695</v>
      </c>
      <c r="I142" s="148"/>
      <c r="L142" s="34"/>
      <c r="M142" s="149"/>
      <c r="T142" s="55"/>
      <c r="AT142" s="18" t="s">
        <v>187</v>
      </c>
      <c r="AU142" s="18" t="s">
        <v>88</v>
      </c>
    </row>
    <row r="143" spans="2:65" s="12" customFormat="1" ht="10.199999999999999">
      <c r="B143" s="150"/>
      <c r="D143" s="151" t="s">
        <v>189</v>
      </c>
      <c r="E143" s="152" t="s">
        <v>32</v>
      </c>
      <c r="F143" s="153" t="s">
        <v>190</v>
      </c>
      <c r="H143" s="152" t="s">
        <v>32</v>
      </c>
      <c r="I143" s="154"/>
      <c r="L143" s="150"/>
      <c r="M143" s="155"/>
      <c r="T143" s="156"/>
      <c r="AT143" s="152" t="s">
        <v>189</v>
      </c>
      <c r="AU143" s="152" t="s">
        <v>88</v>
      </c>
      <c r="AV143" s="12" t="s">
        <v>86</v>
      </c>
      <c r="AW143" s="12" t="s">
        <v>41</v>
      </c>
      <c r="AX143" s="12" t="s">
        <v>79</v>
      </c>
      <c r="AY143" s="152" t="s">
        <v>178</v>
      </c>
    </row>
    <row r="144" spans="2:65" s="12" customFormat="1" ht="10.199999999999999">
      <c r="B144" s="150"/>
      <c r="D144" s="151" t="s">
        <v>189</v>
      </c>
      <c r="E144" s="152" t="s">
        <v>32</v>
      </c>
      <c r="F144" s="153" t="s">
        <v>5668</v>
      </c>
      <c r="H144" s="152" t="s">
        <v>32</v>
      </c>
      <c r="I144" s="154"/>
      <c r="L144" s="150"/>
      <c r="M144" s="155"/>
      <c r="T144" s="156"/>
      <c r="AT144" s="152" t="s">
        <v>189</v>
      </c>
      <c r="AU144" s="152" t="s">
        <v>88</v>
      </c>
      <c r="AV144" s="12" t="s">
        <v>86</v>
      </c>
      <c r="AW144" s="12" t="s">
        <v>41</v>
      </c>
      <c r="AX144" s="12" t="s">
        <v>79</v>
      </c>
      <c r="AY144" s="152" t="s">
        <v>178</v>
      </c>
    </row>
    <row r="145" spans="2:65" s="12" customFormat="1" ht="20.399999999999999">
      <c r="B145" s="150"/>
      <c r="D145" s="151" t="s">
        <v>189</v>
      </c>
      <c r="E145" s="152" t="s">
        <v>32</v>
      </c>
      <c r="F145" s="153" t="s">
        <v>5683</v>
      </c>
      <c r="H145" s="152" t="s">
        <v>32</v>
      </c>
      <c r="I145" s="154"/>
      <c r="L145" s="150"/>
      <c r="M145" s="155"/>
      <c r="T145" s="156"/>
      <c r="AT145" s="152" t="s">
        <v>189</v>
      </c>
      <c r="AU145" s="152" t="s">
        <v>88</v>
      </c>
      <c r="AV145" s="12" t="s">
        <v>86</v>
      </c>
      <c r="AW145" s="12" t="s">
        <v>41</v>
      </c>
      <c r="AX145" s="12" t="s">
        <v>79</v>
      </c>
      <c r="AY145" s="152" t="s">
        <v>178</v>
      </c>
    </row>
    <row r="146" spans="2:65" s="13" customFormat="1" ht="10.199999999999999">
      <c r="B146" s="157"/>
      <c r="D146" s="151" t="s">
        <v>189</v>
      </c>
      <c r="E146" s="158" t="s">
        <v>32</v>
      </c>
      <c r="F146" s="159" t="s">
        <v>5696</v>
      </c>
      <c r="H146" s="160">
        <v>1.782</v>
      </c>
      <c r="I146" s="161"/>
      <c r="L146" s="157"/>
      <c r="M146" s="162"/>
      <c r="T146" s="163"/>
      <c r="AT146" s="158" t="s">
        <v>189</v>
      </c>
      <c r="AU146" s="158" t="s">
        <v>88</v>
      </c>
      <c r="AV146" s="13" t="s">
        <v>88</v>
      </c>
      <c r="AW146" s="13" t="s">
        <v>41</v>
      </c>
      <c r="AX146" s="13" t="s">
        <v>79</v>
      </c>
      <c r="AY146" s="158" t="s">
        <v>178</v>
      </c>
    </row>
    <row r="147" spans="2:65" s="13" customFormat="1" ht="10.199999999999999">
      <c r="B147" s="157"/>
      <c r="D147" s="151" t="s">
        <v>189</v>
      </c>
      <c r="E147" s="158" t="s">
        <v>32</v>
      </c>
      <c r="F147" s="159" t="s">
        <v>5697</v>
      </c>
      <c r="H147" s="160">
        <v>1.4179999999999999</v>
      </c>
      <c r="I147" s="161"/>
      <c r="L147" s="157"/>
      <c r="M147" s="162"/>
      <c r="T147" s="163"/>
      <c r="AT147" s="158" t="s">
        <v>189</v>
      </c>
      <c r="AU147" s="158" t="s">
        <v>88</v>
      </c>
      <c r="AV147" s="13" t="s">
        <v>88</v>
      </c>
      <c r="AW147" s="13" t="s">
        <v>41</v>
      </c>
      <c r="AX147" s="13" t="s">
        <v>79</v>
      </c>
      <c r="AY147" s="158" t="s">
        <v>178</v>
      </c>
    </row>
    <row r="148" spans="2:65" s="14" customFormat="1" ht="10.199999999999999">
      <c r="B148" s="164"/>
      <c r="D148" s="151" t="s">
        <v>189</v>
      </c>
      <c r="E148" s="165" t="s">
        <v>32</v>
      </c>
      <c r="F148" s="166" t="s">
        <v>192</v>
      </c>
      <c r="H148" s="167">
        <v>3.2</v>
      </c>
      <c r="I148" s="168"/>
      <c r="L148" s="164"/>
      <c r="M148" s="169"/>
      <c r="T148" s="170"/>
      <c r="AT148" s="165" t="s">
        <v>189</v>
      </c>
      <c r="AU148" s="165" t="s">
        <v>88</v>
      </c>
      <c r="AV148" s="14" t="s">
        <v>185</v>
      </c>
      <c r="AW148" s="14" t="s">
        <v>41</v>
      </c>
      <c r="AX148" s="14" t="s">
        <v>86</v>
      </c>
      <c r="AY148" s="165" t="s">
        <v>178</v>
      </c>
    </row>
    <row r="149" spans="2:65" s="1" customFormat="1" ht="55.5" customHeight="1">
      <c r="B149" s="34"/>
      <c r="C149" s="133" t="s">
        <v>255</v>
      </c>
      <c r="D149" s="133" t="s">
        <v>180</v>
      </c>
      <c r="E149" s="134" t="s">
        <v>5698</v>
      </c>
      <c r="F149" s="135" t="s">
        <v>5699</v>
      </c>
      <c r="G149" s="136" t="s">
        <v>277</v>
      </c>
      <c r="H149" s="137">
        <v>1.0669999999999999</v>
      </c>
      <c r="I149" s="138"/>
      <c r="J149" s="139">
        <f>ROUND(I149*H149,2)</f>
        <v>0</v>
      </c>
      <c r="K149" s="135" t="s">
        <v>184</v>
      </c>
      <c r="L149" s="34"/>
      <c r="M149" s="140" t="s">
        <v>32</v>
      </c>
      <c r="N149" s="141" t="s">
        <v>50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185</v>
      </c>
      <c r="AT149" s="144" t="s">
        <v>180</v>
      </c>
      <c r="AU149" s="144" t="s">
        <v>88</v>
      </c>
      <c r="AY149" s="18" t="s">
        <v>178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86</v>
      </c>
      <c r="BK149" s="145">
        <f>ROUND(I149*H149,2)</f>
        <v>0</v>
      </c>
      <c r="BL149" s="18" t="s">
        <v>185</v>
      </c>
      <c r="BM149" s="144" t="s">
        <v>5700</v>
      </c>
    </row>
    <row r="150" spans="2:65" s="1" customFormat="1" ht="10.199999999999999">
      <c r="B150" s="34"/>
      <c r="D150" s="146" t="s">
        <v>187</v>
      </c>
      <c r="F150" s="147" t="s">
        <v>5701</v>
      </c>
      <c r="I150" s="148"/>
      <c r="L150" s="34"/>
      <c r="M150" s="149"/>
      <c r="T150" s="55"/>
      <c r="AT150" s="18" t="s">
        <v>187</v>
      </c>
      <c r="AU150" s="18" t="s">
        <v>88</v>
      </c>
    </row>
    <row r="151" spans="2:65" s="12" customFormat="1" ht="10.199999999999999">
      <c r="B151" s="150"/>
      <c r="D151" s="151" t="s">
        <v>189</v>
      </c>
      <c r="E151" s="152" t="s">
        <v>32</v>
      </c>
      <c r="F151" s="153" t="s">
        <v>190</v>
      </c>
      <c r="H151" s="152" t="s">
        <v>32</v>
      </c>
      <c r="I151" s="154"/>
      <c r="L151" s="150"/>
      <c r="M151" s="155"/>
      <c r="T151" s="156"/>
      <c r="AT151" s="152" t="s">
        <v>189</v>
      </c>
      <c r="AU151" s="152" t="s">
        <v>88</v>
      </c>
      <c r="AV151" s="12" t="s">
        <v>86</v>
      </c>
      <c r="AW151" s="12" t="s">
        <v>41</v>
      </c>
      <c r="AX151" s="12" t="s">
        <v>79</v>
      </c>
      <c r="AY151" s="152" t="s">
        <v>178</v>
      </c>
    </row>
    <row r="152" spans="2:65" s="12" customFormat="1" ht="10.199999999999999">
      <c r="B152" s="150"/>
      <c r="D152" s="151" t="s">
        <v>189</v>
      </c>
      <c r="E152" s="152" t="s">
        <v>32</v>
      </c>
      <c r="F152" s="153" t="s">
        <v>5668</v>
      </c>
      <c r="H152" s="152" t="s">
        <v>32</v>
      </c>
      <c r="I152" s="154"/>
      <c r="L152" s="150"/>
      <c r="M152" s="155"/>
      <c r="T152" s="156"/>
      <c r="AT152" s="152" t="s">
        <v>189</v>
      </c>
      <c r="AU152" s="152" t="s">
        <v>88</v>
      </c>
      <c r="AV152" s="12" t="s">
        <v>86</v>
      </c>
      <c r="AW152" s="12" t="s">
        <v>41</v>
      </c>
      <c r="AX152" s="12" t="s">
        <v>79</v>
      </c>
      <c r="AY152" s="152" t="s">
        <v>178</v>
      </c>
    </row>
    <row r="153" spans="2:65" s="12" customFormat="1" ht="20.399999999999999">
      <c r="B153" s="150"/>
      <c r="D153" s="151" t="s">
        <v>189</v>
      </c>
      <c r="E153" s="152" t="s">
        <v>32</v>
      </c>
      <c r="F153" s="153" t="s">
        <v>5683</v>
      </c>
      <c r="H153" s="152" t="s">
        <v>32</v>
      </c>
      <c r="I153" s="154"/>
      <c r="L153" s="150"/>
      <c r="M153" s="155"/>
      <c r="T153" s="156"/>
      <c r="AT153" s="152" t="s">
        <v>189</v>
      </c>
      <c r="AU153" s="152" t="s">
        <v>88</v>
      </c>
      <c r="AV153" s="12" t="s">
        <v>86</v>
      </c>
      <c r="AW153" s="12" t="s">
        <v>41</v>
      </c>
      <c r="AX153" s="12" t="s">
        <v>79</v>
      </c>
      <c r="AY153" s="152" t="s">
        <v>178</v>
      </c>
    </row>
    <row r="154" spans="2:65" s="13" customFormat="1" ht="10.199999999999999">
      <c r="B154" s="157"/>
      <c r="D154" s="151" t="s">
        <v>189</v>
      </c>
      <c r="E154" s="158" t="s">
        <v>32</v>
      </c>
      <c r="F154" s="159" t="s">
        <v>5702</v>
      </c>
      <c r="H154" s="160">
        <v>0.59399999999999997</v>
      </c>
      <c r="I154" s="161"/>
      <c r="L154" s="157"/>
      <c r="M154" s="162"/>
      <c r="T154" s="163"/>
      <c r="AT154" s="158" t="s">
        <v>189</v>
      </c>
      <c r="AU154" s="158" t="s">
        <v>88</v>
      </c>
      <c r="AV154" s="13" t="s">
        <v>88</v>
      </c>
      <c r="AW154" s="13" t="s">
        <v>41</v>
      </c>
      <c r="AX154" s="13" t="s">
        <v>79</v>
      </c>
      <c r="AY154" s="158" t="s">
        <v>178</v>
      </c>
    </row>
    <row r="155" spans="2:65" s="13" customFormat="1" ht="10.199999999999999">
      <c r="B155" s="157"/>
      <c r="D155" s="151" t="s">
        <v>189</v>
      </c>
      <c r="E155" s="158" t="s">
        <v>32</v>
      </c>
      <c r="F155" s="159" t="s">
        <v>5703</v>
      </c>
      <c r="H155" s="160">
        <v>0.47299999999999998</v>
      </c>
      <c r="I155" s="161"/>
      <c r="L155" s="157"/>
      <c r="M155" s="162"/>
      <c r="T155" s="163"/>
      <c r="AT155" s="158" t="s">
        <v>189</v>
      </c>
      <c r="AU155" s="158" t="s">
        <v>88</v>
      </c>
      <c r="AV155" s="13" t="s">
        <v>88</v>
      </c>
      <c r="AW155" s="13" t="s">
        <v>41</v>
      </c>
      <c r="AX155" s="13" t="s">
        <v>79</v>
      </c>
      <c r="AY155" s="158" t="s">
        <v>178</v>
      </c>
    </row>
    <row r="156" spans="2:65" s="14" customFormat="1" ht="10.199999999999999">
      <c r="B156" s="164"/>
      <c r="D156" s="151" t="s">
        <v>189</v>
      </c>
      <c r="E156" s="165" t="s">
        <v>32</v>
      </c>
      <c r="F156" s="166" t="s">
        <v>192</v>
      </c>
      <c r="H156" s="167">
        <v>1.0669999999999999</v>
      </c>
      <c r="I156" s="168"/>
      <c r="L156" s="164"/>
      <c r="M156" s="169"/>
      <c r="T156" s="170"/>
      <c r="AT156" s="165" t="s">
        <v>189</v>
      </c>
      <c r="AU156" s="165" t="s">
        <v>88</v>
      </c>
      <c r="AV156" s="14" t="s">
        <v>185</v>
      </c>
      <c r="AW156" s="14" t="s">
        <v>41</v>
      </c>
      <c r="AX156" s="14" t="s">
        <v>86</v>
      </c>
      <c r="AY156" s="165" t="s">
        <v>178</v>
      </c>
    </row>
    <row r="157" spans="2:65" s="1" customFormat="1" ht="37.799999999999997" customHeight="1">
      <c r="B157" s="34"/>
      <c r="C157" s="133" t="s">
        <v>261</v>
      </c>
      <c r="D157" s="133" t="s">
        <v>180</v>
      </c>
      <c r="E157" s="134" t="s">
        <v>5704</v>
      </c>
      <c r="F157" s="135" t="s">
        <v>5705</v>
      </c>
      <c r="G157" s="136" t="s">
        <v>277</v>
      </c>
      <c r="H157" s="137">
        <v>37.649000000000001</v>
      </c>
      <c r="I157" s="138"/>
      <c r="J157" s="139">
        <f>ROUND(I157*H157,2)</f>
        <v>0</v>
      </c>
      <c r="K157" s="135" t="s">
        <v>184</v>
      </c>
      <c r="L157" s="34"/>
      <c r="M157" s="140" t="s">
        <v>32</v>
      </c>
      <c r="N157" s="141" t="s">
        <v>50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185</v>
      </c>
      <c r="AT157" s="144" t="s">
        <v>180</v>
      </c>
      <c r="AU157" s="144" t="s">
        <v>88</v>
      </c>
      <c r="AY157" s="18" t="s">
        <v>178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86</v>
      </c>
      <c r="BK157" s="145">
        <f>ROUND(I157*H157,2)</f>
        <v>0</v>
      </c>
      <c r="BL157" s="18" t="s">
        <v>185</v>
      </c>
      <c r="BM157" s="144" t="s">
        <v>5706</v>
      </c>
    </row>
    <row r="158" spans="2:65" s="1" customFormat="1" ht="10.199999999999999">
      <c r="B158" s="34"/>
      <c r="D158" s="146" t="s">
        <v>187</v>
      </c>
      <c r="F158" s="147" t="s">
        <v>5707</v>
      </c>
      <c r="I158" s="148"/>
      <c r="L158" s="34"/>
      <c r="M158" s="149"/>
      <c r="T158" s="55"/>
      <c r="AT158" s="18" t="s">
        <v>187</v>
      </c>
      <c r="AU158" s="18" t="s">
        <v>88</v>
      </c>
    </row>
    <row r="159" spans="2:65" s="12" customFormat="1" ht="10.199999999999999">
      <c r="B159" s="150"/>
      <c r="D159" s="151" t="s">
        <v>189</v>
      </c>
      <c r="E159" s="152" t="s">
        <v>32</v>
      </c>
      <c r="F159" s="153" t="s">
        <v>5673</v>
      </c>
      <c r="H159" s="152" t="s">
        <v>32</v>
      </c>
      <c r="I159" s="154"/>
      <c r="L159" s="150"/>
      <c r="M159" s="155"/>
      <c r="T159" s="156"/>
      <c r="AT159" s="152" t="s">
        <v>189</v>
      </c>
      <c r="AU159" s="152" t="s">
        <v>88</v>
      </c>
      <c r="AV159" s="12" t="s">
        <v>86</v>
      </c>
      <c r="AW159" s="12" t="s">
        <v>41</v>
      </c>
      <c r="AX159" s="12" t="s">
        <v>79</v>
      </c>
      <c r="AY159" s="152" t="s">
        <v>178</v>
      </c>
    </row>
    <row r="160" spans="2:65" s="12" customFormat="1" ht="10.199999999999999">
      <c r="B160" s="150"/>
      <c r="D160" s="151" t="s">
        <v>189</v>
      </c>
      <c r="E160" s="152" t="s">
        <v>32</v>
      </c>
      <c r="F160" s="153" t="s">
        <v>5674</v>
      </c>
      <c r="H160" s="152" t="s">
        <v>32</v>
      </c>
      <c r="I160" s="154"/>
      <c r="L160" s="150"/>
      <c r="M160" s="155"/>
      <c r="T160" s="156"/>
      <c r="AT160" s="152" t="s">
        <v>189</v>
      </c>
      <c r="AU160" s="152" t="s">
        <v>88</v>
      </c>
      <c r="AV160" s="12" t="s">
        <v>86</v>
      </c>
      <c r="AW160" s="12" t="s">
        <v>41</v>
      </c>
      <c r="AX160" s="12" t="s">
        <v>79</v>
      </c>
      <c r="AY160" s="152" t="s">
        <v>178</v>
      </c>
    </row>
    <row r="161" spans="2:65" s="12" customFormat="1" ht="10.199999999999999">
      <c r="B161" s="150"/>
      <c r="D161" s="151" t="s">
        <v>189</v>
      </c>
      <c r="E161" s="152" t="s">
        <v>32</v>
      </c>
      <c r="F161" s="153" t="s">
        <v>5708</v>
      </c>
      <c r="H161" s="152" t="s">
        <v>32</v>
      </c>
      <c r="I161" s="154"/>
      <c r="L161" s="150"/>
      <c r="M161" s="155"/>
      <c r="T161" s="156"/>
      <c r="AT161" s="152" t="s">
        <v>189</v>
      </c>
      <c r="AU161" s="152" t="s">
        <v>88</v>
      </c>
      <c r="AV161" s="12" t="s">
        <v>86</v>
      </c>
      <c r="AW161" s="12" t="s">
        <v>41</v>
      </c>
      <c r="AX161" s="12" t="s">
        <v>79</v>
      </c>
      <c r="AY161" s="152" t="s">
        <v>178</v>
      </c>
    </row>
    <row r="162" spans="2:65" s="12" customFormat="1" ht="20.399999999999999">
      <c r="B162" s="150"/>
      <c r="D162" s="151" t="s">
        <v>189</v>
      </c>
      <c r="E162" s="152" t="s">
        <v>32</v>
      </c>
      <c r="F162" s="153" t="s">
        <v>5709</v>
      </c>
      <c r="H162" s="152" t="s">
        <v>32</v>
      </c>
      <c r="I162" s="154"/>
      <c r="L162" s="150"/>
      <c r="M162" s="155"/>
      <c r="T162" s="156"/>
      <c r="AT162" s="152" t="s">
        <v>189</v>
      </c>
      <c r="AU162" s="152" t="s">
        <v>88</v>
      </c>
      <c r="AV162" s="12" t="s">
        <v>86</v>
      </c>
      <c r="AW162" s="12" t="s">
        <v>41</v>
      </c>
      <c r="AX162" s="12" t="s">
        <v>79</v>
      </c>
      <c r="AY162" s="152" t="s">
        <v>178</v>
      </c>
    </row>
    <row r="163" spans="2:65" s="13" customFormat="1" ht="10.199999999999999">
      <c r="B163" s="157"/>
      <c r="D163" s="151" t="s">
        <v>189</v>
      </c>
      <c r="E163" s="158" t="s">
        <v>32</v>
      </c>
      <c r="F163" s="159" t="s">
        <v>5710</v>
      </c>
      <c r="H163" s="160">
        <v>37.649000000000001</v>
      </c>
      <c r="I163" s="161"/>
      <c r="L163" s="157"/>
      <c r="M163" s="162"/>
      <c r="T163" s="163"/>
      <c r="AT163" s="158" t="s">
        <v>189</v>
      </c>
      <c r="AU163" s="158" t="s">
        <v>88</v>
      </c>
      <c r="AV163" s="13" t="s">
        <v>88</v>
      </c>
      <c r="AW163" s="13" t="s">
        <v>41</v>
      </c>
      <c r="AX163" s="13" t="s">
        <v>79</v>
      </c>
      <c r="AY163" s="158" t="s">
        <v>178</v>
      </c>
    </row>
    <row r="164" spans="2:65" s="14" customFormat="1" ht="10.199999999999999">
      <c r="B164" s="164"/>
      <c r="D164" s="151" t="s">
        <v>189</v>
      </c>
      <c r="E164" s="165" t="s">
        <v>32</v>
      </c>
      <c r="F164" s="166" t="s">
        <v>192</v>
      </c>
      <c r="H164" s="167">
        <v>37.649000000000001</v>
      </c>
      <c r="I164" s="168"/>
      <c r="L164" s="164"/>
      <c r="M164" s="169"/>
      <c r="T164" s="170"/>
      <c r="AT164" s="165" t="s">
        <v>189</v>
      </c>
      <c r="AU164" s="165" t="s">
        <v>88</v>
      </c>
      <c r="AV164" s="14" t="s">
        <v>185</v>
      </c>
      <c r="AW164" s="14" t="s">
        <v>41</v>
      </c>
      <c r="AX164" s="14" t="s">
        <v>86</v>
      </c>
      <c r="AY164" s="165" t="s">
        <v>178</v>
      </c>
    </row>
    <row r="165" spans="2:65" s="1" customFormat="1" ht="37.799999999999997" customHeight="1">
      <c r="B165" s="34"/>
      <c r="C165" s="133" t="s">
        <v>268</v>
      </c>
      <c r="D165" s="133" t="s">
        <v>180</v>
      </c>
      <c r="E165" s="134" t="s">
        <v>5711</v>
      </c>
      <c r="F165" s="135" t="s">
        <v>5712</v>
      </c>
      <c r="G165" s="136" t="s">
        <v>277</v>
      </c>
      <c r="H165" s="137">
        <v>75.298000000000002</v>
      </c>
      <c r="I165" s="138"/>
      <c r="J165" s="139">
        <f>ROUND(I165*H165,2)</f>
        <v>0</v>
      </c>
      <c r="K165" s="135" t="s">
        <v>184</v>
      </c>
      <c r="L165" s="34"/>
      <c r="M165" s="140" t="s">
        <v>32</v>
      </c>
      <c r="N165" s="141" t="s">
        <v>50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185</v>
      </c>
      <c r="AT165" s="144" t="s">
        <v>180</v>
      </c>
      <c r="AU165" s="144" t="s">
        <v>88</v>
      </c>
      <c r="AY165" s="18" t="s">
        <v>178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86</v>
      </c>
      <c r="BK165" s="145">
        <f>ROUND(I165*H165,2)</f>
        <v>0</v>
      </c>
      <c r="BL165" s="18" t="s">
        <v>185</v>
      </c>
      <c r="BM165" s="144" t="s">
        <v>5713</v>
      </c>
    </row>
    <row r="166" spans="2:65" s="1" customFormat="1" ht="10.199999999999999">
      <c r="B166" s="34"/>
      <c r="D166" s="146" t="s">
        <v>187</v>
      </c>
      <c r="F166" s="147" t="s">
        <v>5714</v>
      </c>
      <c r="I166" s="148"/>
      <c r="L166" s="34"/>
      <c r="M166" s="149"/>
      <c r="T166" s="55"/>
      <c r="AT166" s="18" t="s">
        <v>187</v>
      </c>
      <c r="AU166" s="18" t="s">
        <v>88</v>
      </c>
    </row>
    <row r="167" spans="2:65" s="12" customFormat="1" ht="10.199999999999999">
      <c r="B167" s="150"/>
      <c r="D167" s="151" t="s">
        <v>189</v>
      </c>
      <c r="E167" s="152" t="s">
        <v>32</v>
      </c>
      <c r="F167" s="153" t="s">
        <v>5673</v>
      </c>
      <c r="H167" s="152" t="s">
        <v>32</v>
      </c>
      <c r="I167" s="154"/>
      <c r="L167" s="150"/>
      <c r="M167" s="155"/>
      <c r="T167" s="156"/>
      <c r="AT167" s="152" t="s">
        <v>189</v>
      </c>
      <c r="AU167" s="152" t="s">
        <v>88</v>
      </c>
      <c r="AV167" s="12" t="s">
        <v>86</v>
      </c>
      <c r="AW167" s="12" t="s">
        <v>41</v>
      </c>
      <c r="AX167" s="12" t="s">
        <v>79</v>
      </c>
      <c r="AY167" s="152" t="s">
        <v>178</v>
      </c>
    </row>
    <row r="168" spans="2:65" s="12" customFormat="1" ht="10.199999999999999">
      <c r="B168" s="150"/>
      <c r="D168" s="151" t="s">
        <v>189</v>
      </c>
      <c r="E168" s="152" t="s">
        <v>32</v>
      </c>
      <c r="F168" s="153" t="s">
        <v>5674</v>
      </c>
      <c r="H168" s="152" t="s">
        <v>32</v>
      </c>
      <c r="I168" s="154"/>
      <c r="L168" s="150"/>
      <c r="M168" s="155"/>
      <c r="T168" s="156"/>
      <c r="AT168" s="152" t="s">
        <v>189</v>
      </c>
      <c r="AU168" s="152" t="s">
        <v>88</v>
      </c>
      <c r="AV168" s="12" t="s">
        <v>86</v>
      </c>
      <c r="AW168" s="12" t="s">
        <v>41</v>
      </c>
      <c r="AX168" s="12" t="s">
        <v>79</v>
      </c>
      <c r="AY168" s="152" t="s">
        <v>178</v>
      </c>
    </row>
    <row r="169" spans="2:65" s="12" customFormat="1" ht="10.199999999999999">
      <c r="B169" s="150"/>
      <c r="D169" s="151" t="s">
        <v>189</v>
      </c>
      <c r="E169" s="152" t="s">
        <v>32</v>
      </c>
      <c r="F169" s="153" t="s">
        <v>5708</v>
      </c>
      <c r="H169" s="152" t="s">
        <v>32</v>
      </c>
      <c r="I169" s="154"/>
      <c r="L169" s="150"/>
      <c r="M169" s="155"/>
      <c r="T169" s="156"/>
      <c r="AT169" s="152" t="s">
        <v>189</v>
      </c>
      <c r="AU169" s="152" t="s">
        <v>88</v>
      </c>
      <c r="AV169" s="12" t="s">
        <v>86</v>
      </c>
      <c r="AW169" s="12" t="s">
        <v>41</v>
      </c>
      <c r="AX169" s="12" t="s">
        <v>79</v>
      </c>
      <c r="AY169" s="152" t="s">
        <v>178</v>
      </c>
    </row>
    <row r="170" spans="2:65" s="12" customFormat="1" ht="20.399999999999999">
      <c r="B170" s="150"/>
      <c r="D170" s="151" t="s">
        <v>189</v>
      </c>
      <c r="E170" s="152" t="s">
        <v>32</v>
      </c>
      <c r="F170" s="153" t="s">
        <v>5709</v>
      </c>
      <c r="H170" s="152" t="s">
        <v>32</v>
      </c>
      <c r="I170" s="154"/>
      <c r="L170" s="150"/>
      <c r="M170" s="155"/>
      <c r="T170" s="156"/>
      <c r="AT170" s="152" t="s">
        <v>189</v>
      </c>
      <c r="AU170" s="152" t="s">
        <v>88</v>
      </c>
      <c r="AV170" s="12" t="s">
        <v>86</v>
      </c>
      <c r="AW170" s="12" t="s">
        <v>41</v>
      </c>
      <c r="AX170" s="12" t="s">
        <v>79</v>
      </c>
      <c r="AY170" s="152" t="s">
        <v>178</v>
      </c>
    </row>
    <row r="171" spans="2:65" s="13" customFormat="1" ht="10.199999999999999">
      <c r="B171" s="157"/>
      <c r="D171" s="151" t="s">
        <v>189</v>
      </c>
      <c r="E171" s="158" t="s">
        <v>32</v>
      </c>
      <c r="F171" s="159" t="s">
        <v>5715</v>
      </c>
      <c r="H171" s="160">
        <v>75.298000000000002</v>
      </c>
      <c r="I171" s="161"/>
      <c r="L171" s="157"/>
      <c r="M171" s="162"/>
      <c r="T171" s="163"/>
      <c r="AT171" s="158" t="s">
        <v>189</v>
      </c>
      <c r="AU171" s="158" t="s">
        <v>88</v>
      </c>
      <c r="AV171" s="13" t="s">
        <v>88</v>
      </c>
      <c r="AW171" s="13" t="s">
        <v>41</v>
      </c>
      <c r="AX171" s="13" t="s">
        <v>79</v>
      </c>
      <c r="AY171" s="158" t="s">
        <v>178</v>
      </c>
    </row>
    <row r="172" spans="2:65" s="14" customFormat="1" ht="10.199999999999999">
      <c r="B172" s="164"/>
      <c r="D172" s="151" t="s">
        <v>189</v>
      </c>
      <c r="E172" s="165" t="s">
        <v>32</v>
      </c>
      <c r="F172" s="166" t="s">
        <v>192</v>
      </c>
      <c r="H172" s="167">
        <v>75.298000000000002</v>
      </c>
      <c r="I172" s="168"/>
      <c r="L172" s="164"/>
      <c r="M172" s="169"/>
      <c r="T172" s="170"/>
      <c r="AT172" s="165" t="s">
        <v>189</v>
      </c>
      <c r="AU172" s="165" t="s">
        <v>88</v>
      </c>
      <c r="AV172" s="14" t="s">
        <v>185</v>
      </c>
      <c r="AW172" s="14" t="s">
        <v>41</v>
      </c>
      <c r="AX172" s="14" t="s">
        <v>86</v>
      </c>
      <c r="AY172" s="165" t="s">
        <v>178</v>
      </c>
    </row>
    <row r="173" spans="2:65" s="1" customFormat="1" ht="37.799999999999997" customHeight="1">
      <c r="B173" s="34"/>
      <c r="C173" s="133" t="s">
        <v>274</v>
      </c>
      <c r="D173" s="133" t="s">
        <v>180</v>
      </c>
      <c r="E173" s="134" t="s">
        <v>5716</v>
      </c>
      <c r="F173" s="135" t="s">
        <v>5717</v>
      </c>
      <c r="G173" s="136" t="s">
        <v>277</v>
      </c>
      <c r="H173" s="137">
        <v>56.472999999999999</v>
      </c>
      <c r="I173" s="138"/>
      <c r="J173" s="139">
        <f>ROUND(I173*H173,2)</f>
        <v>0</v>
      </c>
      <c r="K173" s="135" t="s">
        <v>184</v>
      </c>
      <c r="L173" s="34"/>
      <c r="M173" s="140" t="s">
        <v>32</v>
      </c>
      <c r="N173" s="141" t="s">
        <v>50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185</v>
      </c>
      <c r="AT173" s="144" t="s">
        <v>180</v>
      </c>
      <c r="AU173" s="144" t="s">
        <v>88</v>
      </c>
      <c r="AY173" s="18" t="s">
        <v>178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86</v>
      </c>
      <c r="BK173" s="145">
        <f>ROUND(I173*H173,2)</f>
        <v>0</v>
      </c>
      <c r="BL173" s="18" t="s">
        <v>185</v>
      </c>
      <c r="BM173" s="144" t="s">
        <v>5718</v>
      </c>
    </row>
    <row r="174" spans="2:65" s="1" customFormat="1" ht="10.199999999999999">
      <c r="B174" s="34"/>
      <c r="D174" s="146" t="s">
        <v>187</v>
      </c>
      <c r="F174" s="147" t="s">
        <v>5719</v>
      </c>
      <c r="I174" s="148"/>
      <c r="L174" s="34"/>
      <c r="M174" s="149"/>
      <c r="T174" s="55"/>
      <c r="AT174" s="18" t="s">
        <v>187</v>
      </c>
      <c r="AU174" s="18" t="s">
        <v>88</v>
      </c>
    </row>
    <row r="175" spans="2:65" s="12" customFormat="1" ht="10.199999999999999">
      <c r="B175" s="150"/>
      <c r="D175" s="151" t="s">
        <v>189</v>
      </c>
      <c r="E175" s="152" t="s">
        <v>32</v>
      </c>
      <c r="F175" s="153" t="s">
        <v>5673</v>
      </c>
      <c r="H175" s="152" t="s">
        <v>32</v>
      </c>
      <c r="I175" s="154"/>
      <c r="L175" s="150"/>
      <c r="M175" s="155"/>
      <c r="T175" s="156"/>
      <c r="AT175" s="152" t="s">
        <v>189</v>
      </c>
      <c r="AU175" s="152" t="s">
        <v>88</v>
      </c>
      <c r="AV175" s="12" t="s">
        <v>86</v>
      </c>
      <c r="AW175" s="12" t="s">
        <v>41</v>
      </c>
      <c r="AX175" s="12" t="s">
        <v>79</v>
      </c>
      <c r="AY175" s="152" t="s">
        <v>178</v>
      </c>
    </row>
    <row r="176" spans="2:65" s="12" customFormat="1" ht="10.199999999999999">
      <c r="B176" s="150"/>
      <c r="D176" s="151" t="s">
        <v>189</v>
      </c>
      <c r="E176" s="152" t="s">
        <v>32</v>
      </c>
      <c r="F176" s="153" t="s">
        <v>5674</v>
      </c>
      <c r="H176" s="152" t="s">
        <v>32</v>
      </c>
      <c r="I176" s="154"/>
      <c r="L176" s="150"/>
      <c r="M176" s="155"/>
      <c r="T176" s="156"/>
      <c r="AT176" s="152" t="s">
        <v>189</v>
      </c>
      <c r="AU176" s="152" t="s">
        <v>88</v>
      </c>
      <c r="AV176" s="12" t="s">
        <v>86</v>
      </c>
      <c r="AW176" s="12" t="s">
        <v>41</v>
      </c>
      <c r="AX176" s="12" t="s">
        <v>79</v>
      </c>
      <c r="AY176" s="152" t="s">
        <v>178</v>
      </c>
    </row>
    <row r="177" spans="2:65" s="12" customFormat="1" ht="10.199999999999999">
      <c r="B177" s="150"/>
      <c r="D177" s="151" t="s">
        <v>189</v>
      </c>
      <c r="E177" s="152" t="s">
        <v>32</v>
      </c>
      <c r="F177" s="153" t="s">
        <v>5708</v>
      </c>
      <c r="H177" s="152" t="s">
        <v>32</v>
      </c>
      <c r="I177" s="154"/>
      <c r="L177" s="150"/>
      <c r="M177" s="155"/>
      <c r="T177" s="156"/>
      <c r="AT177" s="152" t="s">
        <v>189</v>
      </c>
      <c r="AU177" s="152" t="s">
        <v>88</v>
      </c>
      <c r="AV177" s="12" t="s">
        <v>86</v>
      </c>
      <c r="AW177" s="12" t="s">
        <v>41</v>
      </c>
      <c r="AX177" s="12" t="s">
        <v>79</v>
      </c>
      <c r="AY177" s="152" t="s">
        <v>178</v>
      </c>
    </row>
    <row r="178" spans="2:65" s="12" customFormat="1" ht="20.399999999999999">
      <c r="B178" s="150"/>
      <c r="D178" s="151" t="s">
        <v>189</v>
      </c>
      <c r="E178" s="152" t="s">
        <v>32</v>
      </c>
      <c r="F178" s="153" t="s">
        <v>5709</v>
      </c>
      <c r="H178" s="152" t="s">
        <v>32</v>
      </c>
      <c r="I178" s="154"/>
      <c r="L178" s="150"/>
      <c r="M178" s="155"/>
      <c r="T178" s="156"/>
      <c r="AT178" s="152" t="s">
        <v>189</v>
      </c>
      <c r="AU178" s="152" t="s">
        <v>88</v>
      </c>
      <c r="AV178" s="12" t="s">
        <v>86</v>
      </c>
      <c r="AW178" s="12" t="s">
        <v>41</v>
      </c>
      <c r="AX178" s="12" t="s">
        <v>79</v>
      </c>
      <c r="AY178" s="152" t="s">
        <v>178</v>
      </c>
    </row>
    <row r="179" spans="2:65" s="13" customFormat="1" ht="10.199999999999999">
      <c r="B179" s="157"/>
      <c r="D179" s="151" t="s">
        <v>189</v>
      </c>
      <c r="E179" s="158" t="s">
        <v>32</v>
      </c>
      <c r="F179" s="159" t="s">
        <v>5720</v>
      </c>
      <c r="H179" s="160">
        <v>56.472999999999999</v>
      </c>
      <c r="I179" s="161"/>
      <c r="L179" s="157"/>
      <c r="M179" s="162"/>
      <c r="T179" s="163"/>
      <c r="AT179" s="158" t="s">
        <v>189</v>
      </c>
      <c r="AU179" s="158" t="s">
        <v>88</v>
      </c>
      <c r="AV179" s="13" t="s">
        <v>88</v>
      </c>
      <c r="AW179" s="13" t="s">
        <v>41</v>
      </c>
      <c r="AX179" s="13" t="s">
        <v>79</v>
      </c>
      <c r="AY179" s="158" t="s">
        <v>178</v>
      </c>
    </row>
    <row r="180" spans="2:65" s="14" customFormat="1" ht="10.199999999999999">
      <c r="B180" s="164"/>
      <c r="D180" s="151" t="s">
        <v>189</v>
      </c>
      <c r="E180" s="165" t="s">
        <v>32</v>
      </c>
      <c r="F180" s="166" t="s">
        <v>192</v>
      </c>
      <c r="H180" s="167">
        <v>56.472999999999999</v>
      </c>
      <c r="I180" s="168"/>
      <c r="L180" s="164"/>
      <c r="M180" s="169"/>
      <c r="T180" s="170"/>
      <c r="AT180" s="165" t="s">
        <v>189</v>
      </c>
      <c r="AU180" s="165" t="s">
        <v>88</v>
      </c>
      <c r="AV180" s="14" t="s">
        <v>185</v>
      </c>
      <c r="AW180" s="14" t="s">
        <v>41</v>
      </c>
      <c r="AX180" s="14" t="s">
        <v>86</v>
      </c>
      <c r="AY180" s="165" t="s">
        <v>178</v>
      </c>
    </row>
    <row r="181" spans="2:65" s="1" customFormat="1" ht="37.799999999999997" customHeight="1">
      <c r="B181" s="34"/>
      <c r="C181" s="133" t="s">
        <v>290</v>
      </c>
      <c r="D181" s="133" t="s">
        <v>180</v>
      </c>
      <c r="E181" s="134" t="s">
        <v>5721</v>
      </c>
      <c r="F181" s="135" t="s">
        <v>5722</v>
      </c>
      <c r="G181" s="136" t="s">
        <v>277</v>
      </c>
      <c r="H181" s="137">
        <v>18.824000000000002</v>
      </c>
      <c r="I181" s="138"/>
      <c r="J181" s="139">
        <f>ROUND(I181*H181,2)</f>
        <v>0</v>
      </c>
      <c r="K181" s="135" t="s">
        <v>184</v>
      </c>
      <c r="L181" s="34"/>
      <c r="M181" s="140" t="s">
        <v>32</v>
      </c>
      <c r="N181" s="141" t="s">
        <v>50</v>
      </c>
      <c r="P181" s="142">
        <f>O181*H181</f>
        <v>0</v>
      </c>
      <c r="Q181" s="142">
        <v>0</v>
      </c>
      <c r="R181" s="142">
        <f>Q181*H181</f>
        <v>0</v>
      </c>
      <c r="S181" s="142">
        <v>0</v>
      </c>
      <c r="T181" s="143">
        <f>S181*H181</f>
        <v>0</v>
      </c>
      <c r="AR181" s="144" t="s">
        <v>185</v>
      </c>
      <c r="AT181" s="144" t="s">
        <v>180</v>
      </c>
      <c r="AU181" s="144" t="s">
        <v>88</v>
      </c>
      <c r="AY181" s="18" t="s">
        <v>178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8" t="s">
        <v>86</v>
      </c>
      <c r="BK181" s="145">
        <f>ROUND(I181*H181,2)</f>
        <v>0</v>
      </c>
      <c r="BL181" s="18" t="s">
        <v>185</v>
      </c>
      <c r="BM181" s="144" t="s">
        <v>5723</v>
      </c>
    </row>
    <row r="182" spans="2:65" s="1" customFormat="1" ht="10.199999999999999">
      <c r="B182" s="34"/>
      <c r="D182" s="146" t="s">
        <v>187</v>
      </c>
      <c r="F182" s="147" t="s">
        <v>5724</v>
      </c>
      <c r="I182" s="148"/>
      <c r="L182" s="34"/>
      <c r="M182" s="149"/>
      <c r="T182" s="55"/>
      <c r="AT182" s="18" t="s">
        <v>187</v>
      </c>
      <c r="AU182" s="18" t="s">
        <v>88</v>
      </c>
    </row>
    <row r="183" spans="2:65" s="12" customFormat="1" ht="10.199999999999999">
      <c r="B183" s="150"/>
      <c r="D183" s="151" t="s">
        <v>189</v>
      </c>
      <c r="E183" s="152" t="s">
        <v>32</v>
      </c>
      <c r="F183" s="153" t="s">
        <v>5673</v>
      </c>
      <c r="H183" s="152" t="s">
        <v>32</v>
      </c>
      <c r="I183" s="154"/>
      <c r="L183" s="150"/>
      <c r="M183" s="155"/>
      <c r="T183" s="156"/>
      <c r="AT183" s="152" t="s">
        <v>189</v>
      </c>
      <c r="AU183" s="152" t="s">
        <v>88</v>
      </c>
      <c r="AV183" s="12" t="s">
        <v>86</v>
      </c>
      <c r="AW183" s="12" t="s">
        <v>41</v>
      </c>
      <c r="AX183" s="12" t="s">
        <v>79</v>
      </c>
      <c r="AY183" s="152" t="s">
        <v>178</v>
      </c>
    </row>
    <row r="184" spans="2:65" s="12" customFormat="1" ht="10.199999999999999">
      <c r="B184" s="150"/>
      <c r="D184" s="151" t="s">
        <v>189</v>
      </c>
      <c r="E184" s="152" t="s">
        <v>32</v>
      </c>
      <c r="F184" s="153" t="s">
        <v>5674</v>
      </c>
      <c r="H184" s="152" t="s">
        <v>32</v>
      </c>
      <c r="I184" s="154"/>
      <c r="L184" s="150"/>
      <c r="M184" s="155"/>
      <c r="T184" s="156"/>
      <c r="AT184" s="152" t="s">
        <v>189</v>
      </c>
      <c r="AU184" s="152" t="s">
        <v>88</v>
      </c>
      <c r="AV184" s="12" t="s">
        <v>86</v>
      </c>
      <c r="AW184" s="12" t="s">
        <v>41</v>
      </c>
      <c r="AX184" s="12" t="s">
        <v>79</v>
      </c>
      <c r="AY184" s="152" t="s">
        <v>178</v>
      </c>
    </row>
    <row r="185" spans="2:65" s="12" customFormat="1" ht="10.199999999999999">
      <c r="B185" s="150"/>
      <c r="D185" s="151" t="s">
        <v>189</v>
      </c>
      <c r="E185" s="152" t="s">
        <v>32</v>
      </c>
      <c r="F185" s="153" t="s">
        <v>5708</v>
      </c>
      <c r="H185" s="152" t="s">
        <v>32</v>
      </c>
      <c r="I185" s="154"/>
      <c r="L185" s="150"/>
      <c r="M185" s="155"/>
      <c r="T185" s="156"/>
      <c r="AT185" s="152" t="s">
        <v>189</v>
      </c>
      <c r="AU185" s="152" t="s">
        <v>88</v>
      </c>
      <c r="AV185" s="12" t="s">
        <v>86</v>
      </c>
      <c r="AW185" s="12" t="s">
        <v>41</v>
      </c>
      <c r="AX185" s="12" t="s">
        <v>79</v>
      </c>
      <c r="AY185" s="152" t="s">
        <v>178</v>
      </c>
    </row>
    <row r="186" spans="2:65" s="12" customFormat="1" ht="20.399999999999999">
      <c r="B186" s="150"/>
      <c r="D186" s="151" t="s">
        <v>189</v>
      </c>
      <c r="E186" s="152" t="s">
        <v>32</v>
      </c>
      <c r="F186" s="153" t="s">
        <v>5709</v>
      </c>
      <c r="H186" s="152" t="s">
        <v>32</v>
      </c>
      <c r="I186" s="154"/>
      <c r="L186" s="150"/>
      <c r="M186" s="155"/>
      <c r="T186" s="156"/>
      <c r="AT186" s="152" t="s">
        <v>189</v>
      </c>
      <c r="AU186" s="152" t="s">
        <v>88</v>
      </c>
      <c r="AV186" s="12" t="s">
        <v>86</v>
      </c>
      <c r="AW186" s="12" t="s">
        <v>41</v>
      </c>
      <c r="AX186" s="12" t="s">
        <v>79</v>
      </c>
      <c r="AY186" s="152" t="s">
        <v>178</v>
      </c>
    </row>
    <row r="187" spans="2:65" s="13" customFormat="1" ht="10.199999999999999">
      <c r="B187" s="157"/>
      <c r="D187" s="151" t="s">
        <v>189</v>
      </c>
      <c r="E187" s="158" t="s">
        <v>32</v>
      </c>
      <c r="F187" s="159" t="s">
        <v>5725</v>
      </c>
      <c r="H187" s="160">
        <v>18.824000000000002</v>
      </c>
      <c r="I187" s="161"/>
      <c r="L187" s="157"/>
      <c r="M187" s="162"/>
      <c r="T187" s="163"/>
      <c r="AT187" s="158" t="s">
        <v>189</v>
      </c>
      <c r="AU187" s="158" t="s">
        <v>88</v>
      </c>
      <c r="AV187" s="13" t="s">
        <v>88</v>
      </c>
      <c r="AW187" s="13" t="s">
        <v>41</v>
      </c>
      <c r="AX187" s="13" t="s">
        <v>79</v>
      </c>
      <c r="AY187" s="158" t="s">
        <v>178</v>
      </c>
    </row>
    <row r="188" spans="2:65" s="14" customFormat="1" ht="10.199999999999999">
      <c r="B188" s="164"/>
      <c r="D188" s="151" t="s">
        <v>189</v>
      </c>
      <c r="E188" s="165" t="s">
        <v>32</v>
      </c>
      <c r="F188" s="166" t="s">
        <v>192</v>
      </c>
      <c r="H188" s="167">
        <v>18.824000000000002</v>
      </c>
      <c r="I188" s="168"/>
      <c r="L188" s="164"/>
      <c r="M188" s="169"/>
      <c r="T188" s="170"/>
      <c r="AT188" s="165" t="s">
        <v>189</v>
      </c>
      <c r="AU188" s="165" t="s">
        <v>88</v>
      </c>
      <c r="AV188" s="14" t="s">
        <v>185</v>
      </c>
      <c r="AW188" s="14" t="s">
        <v>41</v>
      </c>
      <c r="AX188" s="14" t="s">
        <v>86</v>
      </c>
      <c r="AY188" s="165" t="s">
        <v>178</v>
      </c>
    </row>
    <row r="189" spans="2:65" s="1" customFormat="1" ht="37.799999999999997" customHeight="1">
      <c r="B189" s="34"/>
      <c r="C189" s="133" t="s">
        <v>8</v>
      </c>
      <c r="D189" s="133" t="s">
        <v>180</v>
      </c>
      <c r="E189" s="134" t="s">
        <v>989</v>
      </c>
      <c r="F189" s="135" t="s">
        <v>990</v>
      </c>
      <c r="G189" s="136" t="s">
        <v>277</v>
      </c>
      <c r="H189" s="137">
        <v>1.0669999999999999</v>
      </c>
      <c r="I189" s="138"/>
      <c r="J189" s="139">
        <f>ROUND(I189*H189,2)</f>
        <v>0</v>
      </c>
      <c r="K189" s="135" t="s">
        <v>184</v>
      </c>
      <c r="L189" s="34"/>
      <c r="M189" s="140" t="s">
        <v>32</v>
      </c>
      <c r="N189" s="141" t="s">
        <v>50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185</v>
      </c>
      <c r="AT189" s="144" t="s">
        <v>180</v>
      </c>
      <c r="AU189" s="144" t="s">
        <v>88</v>
      </c>
      <c r="AY189" s="18" t="s">
        <v>178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86</v>
      </c>
      <c r="BK189" s="145">
        <f>ROUND(I189*H189,2)</f>
        <v>0</v>
      </c>
      <c r="BL189" s="18" t="s">
        <v>185</v>
      </c>
      <c r="BM189" s="144" t="s">
        <v>5726</v>
      </c>
    </row>
    <row r="190" spans="2:65" s="1" customFormat="1" ht="10.199999999999999">
      <c r="B190" s="34"/>
      <c r="D190" s="146" t="s">
        <v>187</v>
      </c>
      <c r="F190" s="147" t="s">
        <v>992</v>
      </c>
      <c r="I190" s="148"/>
      <c r="L190" s="34"/>
      <c r="M190" s="149"/>
      <c r="T190" s="55"/>
      <c r="AT190" s="18" t="s">
        <v>187</v>
      </c>
      <c r="AU190" s="18" t="s">
        <v>88</v>
      </c>
    </row>
    <row r="191" spans="2:65" s="12" customFormat="1" ht="10.199999999999999">
      <c r="B191" s="150"/>
      <c r="D191" s="151" t="s">
        <v>189</v>
      </c>
      <c r="E191" s="152" t="s">
        <v>32</v>
      </c>
      <c r="F191" s="153" t="s">
        <v>190</v>
      </c>
      <c r="H191" s="152" t="s">
        <v>32</v>
      </c>
      <c r="I191" s="154"/>
      <c r="L191" s="150"/>
      <c r="M191" s="155"/>
      <c r="T191" s="156"/>
      <c r="AT191" s="152" t="s">
        <v>189</v>
      </c>
      <c r="AU191" s="152" t="s">
        <v>88</v>
      </c>
      <c r="AV191" s="12" t="s">
        <v>86</v>
      </c>
      <c r="AW191" s="12" t="s">
        <v>41</v>
      </c>
      <c r="AX191" s="12" t="s">
        <v>79</v>
      </c>
      <c r="AY191" s="152" t="s">
        <v>178</v>
      </c>
    </row>
    <row r="192" spans="2:65" s="12" customFormat="1" ht="10.199999999999999">
      <c r="B192" s="150"/>
      <c r="D192" s="151" t="s">
        <v>189</v>
      </c>
      <c r="E192" s="152" t="s">
        <v>32</v>
      </c>
      <c r="F192" s="153" t="s">
        <v>5668</v>
      </c>
      <c r="H192" s="152" t="s">
        <v>32</v>
      </c>
      <c r="I192" s="154"/>
      <c r="L192" s="150"/>
      <c r="M192" s="155"/>
      <c r="T192" s="156"/>
      <c r="AT192" s="152" t="s">
        <v>189</v>
      </c>
      <c r="AU192" s="152" t="s">
        <v>88</v>
      </c>
      <c r="AV192" s="12" t="s">
        <v>86</v>
      </c>
      <c r="AW192" s="12" t="s">
        <v>41</v>
      </c>
      <c r="AX192" s="12" t="s">
        <v>79</v>
      </c>
      <c r="AY192" s="152" t="s">
        <v>178</v>
      </c>
    </row>
    <row r="193" spans="2:65" s="12" customFormat="1" ht="20.399999999999999">
      <c r="B193" s="150"/>
      <c r="D193" s="151" t="s">
        <v>189</v>
      </c>
      <c r="E193" s="152" t="s">
        <v>32</v>
      </c>
      <c r="F193" s="153" t="s">
        <v>5683</v>
      </c>
      <c r="H193" s="152" t="s">
        <v>32</v>
      </c>
      <c r="I193" s="154"/>
      <c r="L193" s="150"/>
      <c r="M193" s="155"/>
      <c r="T193" s="156"/>
      <c r="AT193" s="152" t="s">
        <v>189</v>
      </c>
      <c r="AU193" s="152" t="s">
        <v>88</v>
      </c>
      <c r="AV193" s="12" t="s">
        <v>86</v>
      </c>
      <c r="AW193" s="12" t="s">
        <v>41</v>
      </c>
      <c r="AX193" s="12" t="s">
        <v>79</v>
      </c>
      <c r="AY193" s="152" t="s">
        <v>178</v>
      </c>
    </row>
    <row r="194" spans="2:65" s="13" customFormat="1" ht="10.199999999999999">
      <c r="B194" s="157"/>
      <c r="D194" s="151" t="s">
        <v>189</v>
      </c>
      <c r="E194" s="158" t="s">
        <v>32</v>
      </c>
      <c r="F194" s="159" t="s">
        <v>5727</v>
      </c>
      <c r="H194" s="160">
        <v>0.59399999999999997</v>
      </c>
      <c r="I194" s="161"/>
      <c r="L194" s="157"/>
      <c r="M194" s="162"/>
      <c r="T194" s="163"/>
      <c r="AT194" s="158" t="s">
        <v>189</v>
      </c>
      <c r="AU194" s="158" t="s">
        <v>88</v>
      </c>
      <c r="AV194" s="13" t="s">
        <v>88</v>
      </c>
      <c r="AW194" s="13" t="s">
        <v>41</v>
      </c>
      <c r="AX194" s="13" t="s">
        <v>79</v>
      </c>
      <c r="AY194" s="158" t="s">
        <v>178</v>
      </c>
    </row>
    <row r="195" spans="2:65" s="13" customFormat="1" ht="10.199999999999999">
      <c r="B195" s="157"/>
      <c r="D195" s="151" t="s">
        <v>189</v>
      </c>
      <c r="E195" s="158" t="s">
        <v>32</v>
      </c>
      <c r="F195" s="159" t="s">
        <v>5728</v>
      </c>
      <c r="H195" s="160">
        <v>0.47299999999999998</v>
      </c>
      <c r="I195" s="161"/>
      <c r="L195" s="157"/>
      <c r="M195" s="162"/>
      <c r="T195" s="163"/>
      <c r="AT195" s="158" t="s">
        <v>189</v>
      </c>
      <c r="AU195" s="158" t="s">
        <v>88</v>
      </c>
      <c r="AV195" s="13" t="s">
        <v>88</v>
      </c>
      <c r="AW195" s="13" t="s">
        <v>41</v>
      </c>
      <c r="AX195" s="13" t="s">
        <v>79</v>
      </c>
      <c r="AY195" s="158" t="s">
        <v>178</v>
      </c>
    </row>
    <row r="196" spans="2:65" s="14" customFormat="1" ht="10.199999999999999">
      <c r="B196" s="164"/>
      <c r="D196" s="151" t="s">
        <v>189</v>
      </c>
      <c r="E196" s="165" t="s">
        <v>32</v>
      </c>
      <c r="F196" s="166" t="s">
        <v>192</v>
      </c>
      <c r="H196" s="167">
        <v>1.0669999999999999</v>
      </c>
      <c r="I196" s="168"/>
      <c r="L196" s="164"/>
      <c r="M196" s="169"/>
      <c r="T196" s="170"/>
      <c r="AT196" s="165" t="s">
        <v>189</v>
      </c>
      <c r="AU196" s="165" t="s">
        <v>88</v>
      </c>
      <c r="AV196" s="14" t="s">
        <v>185</v>
      </c>
      <c r="AW196" s="14" t="s">
        <v>41</v>
      </c>
      <c r="AX196" s="14" t="s">
        <v>86</v>
      </c>
      <c r="AY196" s="165" t="s">
        <v>178</v>
      </c>
    </row>
    <row r="197" spans="2:65" s="1" customFormat="1" ht="37.799999999999997" customHeight="1">
      <c r="B197" s="34"/>
      <c r="C197" s="133" t="s">
        <v>310</v>
      </c>
      <c r="D197" s="133" t="s">
        <v>180</v>
      </c>
      <c r="E197" s="134" t="s">
        <v>5729</v>
      </c>
      <c r="F197" s="135" t="s">
        <v>5730</v>
      </c>
      <c r="G197" s="136" t="s">
        <v>277</v>
      </c>
      <c r="H197" s="137">
        <v>18.824000000000002</v>
      </c>
      <c r="I197" s="138"/>
      <c r="J197" s="139">
        <f>ROUND(I197*H197,2)</f>
        <v>0</v>
      </c>
      <c r="K197" s="135" t="s">
        <v>184</v>
      </c>
      <c r="L197" s="34"/>
      <c r="M197" s="140" t="s">
        <v>32</v>
      </c>
      <c r="N197" s="141" t="s">
        <v>50</v>
      </c>
      <c r="P197" s="142">
        <f>O197*H197</f>
        <v>0</v>
      </c>
      <c r="Q197" s="142">
        <v>0</v>
      </c>
      <c r="R197" s="142">
        <f>Q197*H197</f>
        <v>0</v>
      </c>
      <c r="S197" s="142">
        <v>0</v>
      </c>
      <c r="T197" s="143">
        <f>S197*H197</f>
        <v>0</v>
      </c>
      <c r="AR197" s="144" t="s">
        <v>185</v>
      </c>
      <c r="AT197" s="144" t="s">
        <v>180</v>
      </c>
      <c r="AU197" s="144" t="s">
        <v>88</v>
      </c>
      <c r="AY197" s="18" t="s">
        <v>178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8" t="s">
        <v>86</v>
      </c>
      <c r="BK197" s="145">
        <f>ROUND(I197*H197,2)</f>
        <v>0</v>
      </c>
      <c r="BL197" s="18" t="s">
        <v>185</v>
      </c>
      <c r="BM197" s="144" t="s">
        <v>5731</v>
      </c>
    </row>
    <row r="198" spans="2:65" s="1" customFormat="1" ht="10.199999999999999">
      <c r="B198" s="34"/>
      <c r="D198" s="146" t="s">
        <v>187</v>
      </c>
      <c r="F198" s="147" t="s">
        <v>5732</v>
      </c>
      <c r="I198" s="148"/>
      <c r="L198" s="34"/>
      <c r="M198" s="149"/>
      <c r="T198" s="55"/>
      <c r="AT198" s="18" t="s">
        <v>187</v>
      </c>
      <c r="AU198" s="18" t="s">
        <v>88</v>
      </c>
    </row>
    <row r="199" spans="2:65" s="12" customFormat="1" ht="10.199999999999999">
      <c r="B199" s="150"/>
      <c r="D199" s="151" t="s">
        <v>189</v>
      </c>
      <c r="E199" s="152" t="s">
        <v>32</v>
      </c>
      <c r="F199" s="153" t="s">
        <v>5673</v>
      </c>
      <c r="H199" s="152" t="s">
        <v>32</v>
      </c>
      <c r="I199" s="154"/>
      <c r="L199" s="150"/>
      <c r="M199" s="155"/>
      <c r="T199" s="156"/>
      <c r="AT199" s="152" t="s">
        <v>189</v>
      </c>
      <c r="AU199" s="152" t="s">
        <v>88</v>
      </c>
      <c r="AV199" s="12" t="s">
        <v>86</v>
      </c>
      <c r="AW199" s="12" t="s">
        <v>41</v>
      </c>
      <c r="AX199" s="12" t="s">
        <v>79</v>
      </c>
      <c r="AY199" s="152" t="s">
        <v>178</v>
      </c>
    </row>
    <row r="200" spans="2:65" s="12" customFormat="1" ht="10.199999999999999">
      <c r="B200" s="150"/>
      <c r="D200" s="151" t="s">
        <v>189</v>
      </c>
      <c r="E200" s="152" t="s">
        <v>32</v>
      </c>
      <c r="F200" s="153" t="s">
        <v>5674</v>
      </c>
      <c r="H200" s="152" t="s">
        <v>32</v>
      </c>
      <c r="I200" s="154"/>
      <c r="L200" s="150"/>
      <c r="M200" s="155"/>
      <c r="T200" s="156"/>
      <c r="AT200" s="152" t="s">
        <v>189</v>
      </c>
      <c r="AU200" s="152" t="s">
        <v>88</v>
      </c>
      <c r="AV200" s="12" t="s">
        <v>86</v>
      </c>
      <c r="AW200" s="12" t="s">
        <v>41</v>
      </c>
      <c r="AX200" s="12" t="s">
        <v>79</v>
      </c>
      <c r="AY200" s="152" t="s">
        <v>178</v>
      </c>
    </row>
    <row r="201" spans="2:65" s="12" customFormat="1" ht="10.199999999999999">
      <c r="B201" s="150"/>
      <c r="D201" s="151" t="s">
        <v>189</v>
      </c>
      <c r="E201" s="152" t="s">
        <v>32</v>
      </c>
      <c r="F201" s="153" t="s">
        <v>5708</v>
      </c>
      <c r="H201" s="152" t="s">
        <v>32</v>
      </c>
      <c r="I201" s="154"/>
      <c r="L201" s="150"/>
      <c r="M201" s="155"/>
      <c r="T201" s="156"/>
      <c r="AT201" s="152" t="s">
        <v>189</v>
      </c>
      <c r="AU201" s="152" t="s">
        <v>88</v>
      </c>
      <c r="AV201" s="12" t="s">
        <v>86</v>
      </c>
      <c r="AW201" s="12" t="s">
        <v>41</v>
      </c>
      <c r="AX201" s="12" t="s">
        <v>79</v>
      </c>
      <c r="AY201" s="152" t="s">
        <v>178</v>
      </c>
    </row>
    <row r="202" spans="2:65" s="12" customFormat="1" ht="20.399999999999999">
      <c r="B202" s="150"/>
      <c r="D202" s="151" t="s">
        <v>189</v>
      </c>
      <c r="E202" s="152" t="s">
        <v>32</v>
      </c>
      <c r="F202" s="153" t="s">
        <v>5709</v>
      </c>
      <c r="H202" s="152" t="s">
        <v>32</v>
      </c>
      <c r="I202" s="154"/>
      <c r="L202" s="150"/>
      <c r="M202" s="155"/>
      <c r="T202" s="156"/>
      <c r="AT202" s="152" t="s">
        <v>189</v>
      </c>
      <c r="AU202" s="152" t="s">
        <v>88</v>
      </c>
      <c r="AV202" s="12" t="s">
        <v>86</v>
      </c>
      <c r="AW202" s="12" t="s">
        <v>41</v>
      </c>
      <c r="AX202" s="12" t="s">
        <v>79</v>
      </c>
      <c r="AY202" s="152" t="s">
        <v>178</v>
      </c>
    </row>
    <row r="203" spans="2:65" s="13" customFormat="1" ht="10.199999999999999">
      <c r="B203" s="157"/>
      <c r="D203" s="151" t="s">
        <v>189</v>
      </c>
      <c r="E203" s="158" t="s">
        <v>32</v>
      </c>
      <c r="F203" s="159" t="s">
        <v>5733</v>
      </c>
      <c r="H203" s="160">
        <v>18.824000000000002</v>
      </c>
      <c r="I203" s="161"/>
      <c r="L203" s="157"/>
      <c r="M203" s="162"/>
      <c r="T203" s="163"/>
      <c r="AT203" s="158" t="s">
        <v>189</v>
      </c>
      <c r="AU203" s="158" t="s">
        <v>88</v>
      </c>
      <c r="AV203" s="13" t="s">
        <v>88</v>
      </c>
      <c r="AW203" s="13" t="s">
        <v>41</v>
      </c>
      <c r="AX203" s="13" t="s">
        <v>79</v>
      </c>
      <c r="AY203" s="158" t="s">
        <v>178</v>
      </c>
    </row>
    <row r="204" spans="2:65" s="14" customFormat="1" ht="10.199999999999999">
      <c r="B204" s="164"/>
      <c r="D204" s="151" t="s">
        <v>189</v>
      </c>
      <c r="E204" s="165" t="s">
        <v>32</v>
      </c>
      <c r="F204" s="166" t="s">
        <v>192</v>
      </c>
      <c r="H204" s="167">
        <v>18.824000000000002</v>
      </c>
      <c r="I204" s="168"/>
      <c r="L204" s="164"/>
      <c r="M204" s="169"/>
      <c r="T204" s="170"/>
      <c r="AT204" s="165" t="s">
        <v>189</v>
      </c>
      <c r="AU204" s="165" t="s">
        <v>88</v>
      </c>
      <c r="AV204" s="14" t="s">
        <v>185</v>
      </c>
      <c r="AW204" s="14" t="s">
        <v>41</v>
      </c>
      <c r="AX204" s="14" t="s">
        <v>86</v>
      </c>
      <c r="AY204" s="165" t="s">
        <v>178</v>
      </c>
    </row>
    <row r="205" spans="2:65" s="1" customFormat="1" ht="37.799999999999997" customHeight="1">
      <c r="B205" s="34"/>
      <c r="C205" s="133" t="s">
        <v>317</v>
      </c>
      <c r="D205" s="133" t="s">
        <v>180</v>
      </c>
      <c r="E205" s="134" t="s">
        <v>5734</v>
      </c>
      <c r="F205" s="135" t="s">
        <v>5735</v>
      </c>
      <c r="G205" s="136" t="s">
        <v>234</v>
      </c>
      <c r="H205" s="137">
        <v>166.8</v>
      </c>
      <c r="I205" s="138"/>
      <c r="J205" s="139">
        <f>ROUND(I205*H205,2)</f>
        <v>0</v>
      </c>
      <c r="K205" s="135" t="s">
        <v>184</v>
      </c>
      <c r="L205" s="34"/>
      <c r="M205" s="140" t="s">
        <v>32</v>
      </c>
      <c r="N205" s="141" t="s">
        <v>50</v>
      </c>
      <c r="P205" s="142">
        <f>O205*H205</f>
        <v>0</v>
      </c>
      <c r="Q205" s="142">
        <v>0</v>
      </c>
      <c r="R205" s="142">
        <f>Q205*H205</f>
        <v>0</v>
      </c>
      <c r="S205" s="142">
        <v>0</v>
      </c>
      <c r="T205" s="143">
        <f>S205*H205</f>
        <v>0</v>
      </c>
      <c r="AR205" s="144" t="s">
        <v>185</v>
      </c>
      <c r="AT205" s="144" t="s">
        <v>180</v>
      </c>
      <c r="AU205" s="144" t="s">
        <v>88</v>
      </c>
      <c r="AY205" s="18" t="s">
        <v>178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8" t="s">
        <v>86</v>
      </c>
      <c r="BK205" s="145">
        <f>ROUND(I205*H205,2)</f>
        <v>0</v>
      </c>
      <c r="BL205" s="18" t="s">
        <v>185</v>
      </c>
      <c r="BM205" s="144" t="s">
        <v>5736</v>
      </c>
    </row>
    <row r="206" spans="2:65" s="1" customFormat="1" ht="10.199999999999999">
      <c r="B206" s="34"/>
      <c r="D206" s="146" t="s">
        <v>187</v>
      </c>
      <c r="F206" s="147" t="s">
        <v>5737</v>
      </c>
      <c r="I206" s="148"/>
      <c r="L206" s="34"/>
      <c r="M206" s="149"/>
      <c r="T206" s="55"/>
      <c r="AT206" s="18" t="s">
        <v>187</v>
      </c>
      <c r="AU206" s="18" t="s">
        <v>88</v>
      </c>
    </row>
    <row r="207" spans="2:65" s="12" customFormat="1" ht="10.199999999999999">
      <c r="B207" s="150"/>
      <c r="D207" s="151" t="s">
        <v>189</v>
      </c>
      <c r="E207" s="152" t="s">
        <v>32</v>
      </c>
      <c r="F207" s="153" t="s">
        <v>5673</v>
      </c>
      <c r="H207" s="152" t="s">
        <v>32</v>
      </c>
      <c r="I207" s="154"/>
      <c r="L207" s="150"/>
      <c r="M207" s="155"/>
      <c r="T207" s="156"/>
      <c r="AT207" s="152" t="s">
        <v>189</v>
      </c>
      <c r="AU207" s="152" t="s">
        <v>88</v>
      </c>
      <c r="AV207" s="12" t="s">
        <v>86</v>
      </c>
      <c r="AW207" s="12" t="s">
        <v>41</v>
      </c>
      <c r="AX207" s="12" t="s">
        <v>79</v>
      </c>
      <c r="AY207" s="152" t="s">
        <v>178</v>
      </c>
    </row>
    <row r="208" spans="2:65" s="12" customFormat="1" ht="10.199999999999999">
      <c r="B208" s="150"/>
      <c r="D208" s="151" t="s">
        <v>189</v>
      </c>
      <c r="E208" s="152" t="s">
        <v>32</v>
      </c>
      <c r="F208" s="153" t="s">
        <v>5674</v>
      </c>
      <c r="H208" s="152" t="s">
        <v>32</v>
      </c>
      <c r="I208" s="154"/>
      <c r="L208" s="150"/>
      <c r="M208" s="155"/>
      <c r="T208" s="156"/>
      <c r="AT208" s="152" t="s">
        <v>189</v>
      </c>
      <c r="AU208" s="152" t="s">
        <v>88</v>
      </c>
      <c r="AV208" s="12" t="s">
        <v>86</v>
      </c>
      <c r="AW208" s="12" t="s">
        <v>41</v>
      </c>
      <c r="AX208" s="12" t="s">
        <v>79</v>
      </c>
      <c r="AY208" s="152" t="s">
        <v>178</v>
      </c>
    </row>
    <row r="209" spans="2:65" s="12" customFormat="1" ht="10.199999999999999">
      <c r="B209" s="150"/>
      <c r="D209" s="151" t="s">
        <v>189</v>
      </c>
      <c r="E209" s="152" t="s">
        <v>32</v>
      </c>
      <c r="F209" s="153" t="s">
        <v>5738</v>
      </c>
      <c r="H209" s="152" t="s">
        <v>32</v>
      </c>
      <c r="I209" s="154"/>
      <c r="L209" s="150"/>
      <c r="M209" s="155"/>
      <c r="T209" s="156"/>
      <c r="AT209" s="152" t="s">
        <v>189</v>
      </c>
      <c r="AU209" s="152" t="s">
        <v>88</v>
      </c>
      <c r="AV209" s="12" t="s">
        <v>86</v>
      </c>
      <c r="AW209" s="12" t="s">
        <v>41</v>
      </c>
      <c r="AX209" s="12" t="s">
        <v>79</v>
      </c>
      <c r="AY209" s="152" t="s">
        <v>178</v>
      </c>
    </row>
    <row r="210" spans="2:65" s="12" customFormat="1" ht="20.399999999999999">
      <c r="B210" s="150"/>
      <c r="D210" s="151" t="s">
        <v>189</v>
      </c>
      <c r="E210" s="152" t="s">
        <v>32</v>
      </c>
      <c r="F210" s="153" t="s">
        <v>5739</v>
      </c>
      <c r="H210" s="152" t="s">
        <v>32</v>
      </c>
      <c r="I210" s="154"/>
      <c r="L210" s="150"/>
      <c r="M210" s="155"/>
      <c r="T210" s="156"/>
      <c r="AT210" s="152" t="s">
        <v>189</v>
      </c>
      <c r="AU210" s="152" t="s">
        <v>88</v>
      </c>
      <c r="AV210" s="12" t="s">
        <v>86</v>
      </c>
      <c r="AW210" s="12" t="s">
        <v>41</v>
      </c>
      <c r="AX210" s="12" t="s">
        <v>79</v>
      </c>
      <c r="AY210" s="152" t="s">
        <v>178</v>
      </c>
    </row>
    <row r="211" spans="2:65" s="13" customFormat="1" ht="10.199999999999999">
      <c r="B211" s="157"/>
      <c r="D211" s="151" t="s">
        <v>189</v>
      </c>
      <c r="E211" s="158" t="s">
        <v>32</v>
      </c>
      <c r="F211" s="159" t="s">
        <v>5740</v>
      </c>
      <c r="H211" s="160">
        <v>166.8</v>
      </c>
      <c r="I211" s="161"/>
      <c r="L211" s="157"/>
      <c r="M211" s="162"/>
      <c r="T211" s="163"/>
      <c r="AT211" s="158" t="s">
        <v>189</v>
      </c>
      <c r="AU211" s="158" t="s">
        <v>88</v>
      </c>
      <c r="AV211" s="13" t="s">
        <v>88</v>
      </c>
      <c r="AW211" s="13" t="s">
        <v>41</v>
      </c>
      <c r="AX211" s="13" t="s">
        <v>79</v>
      </c>
      <c r="AY211" s="158" t="s">
        <v>178</v>
      </c>
    </row>
    <row r="212" spans="2:65" s="14" customFormat="1" ht="10.199999999999999">
      <c r="B212" s="164"/>
      <c r="D212" s="151" t="s">
        <v>189</v>
      </c>
      <c r="E212" s="165" t="s">
        <v>32</v>
      </c>
      <c r="F212" s="166" t="s">
        <v>192</v>
      </c>
      <c r="H212" s="167">
        <v>166.8</v>
      </c>
      <c r="I212" s="168"/>
      <c r="L212" s="164"/>
      <c r="M212" s="169"/>
      <c r="T212" s="170"/>
      <c r="AT212" s="165" t="s">
        <v>189</v>
      </c>
      <c r="AU212" s="165" t="s">
        <v>88</v>
      </c>
      <c r="AV212" s="14" t="s">
        <v>185</v>
      </c>
      <c r="AW212" s="14" t="s">
        <v>41</v>
      </c>
      <c r="AX212" s="14" t="s">
        <v>86</v>
      </c>
      <c r="AY212" s="165" t="s">
        <v>178</v>
      </c>
    </row>
    <row r="213" spans="2:65" s="1" customFormat="1" ht="24.15" customHeight="1">
      <c r="B213" s="34"/>
      <c r="C213" s="171" t="s">
        <v>324</v>
      </c>
      <c r="D213" s="171" t="s">
        <v>398</v>
      </c>
      <c r="E213" s="172" t="s">
        <v>738</v>
      </c>
      <c r="F213" s="173" t="s">
        <v>5741</v>
      </c>
      <c r="G213" s="174" t="s">
        <v>219</v>
      </c>
      <c r="H213" s="175">
        <v>48</v>
      </c>
      <c r="I213" s="176"/>
      <c r="J213" s="177">
        <f>ROUND(I213*H213,2)</f>
        <v>0</v>
      </c>
      <c r="K213" s="173" t="s">
        <v>376</v>
      </c>
      <c r="L213" s="178"/>
      <c r="M213" s="179" t="s">
        <v>32</v>
      </c>
      <c r="N213" s="180" t="s">
        <v>50</v>
      </c>
      <c r="P213" s="142">
        <f>O213*H213</f>
        <v>0</v>
      </c>
      <c r="Q213" s="142">
        <v>0.4446</v>
      </c>
      <c r="R213" s="142">
        <f>Q213*H213</f>
        <v>21.340800000000002</v>
      </c>
      <c r="S213" s="142">
        <v>0</v>
      </c>
      <c r="T213" s="143">
        <f>S213*H213</f>
        <v>0</v>
      </c>
      <c r="AR213" s="144" t="s">
        <v>241</v>
      </c>
      <c r="AT213" s="144" t="s">
        <v>398</v>
      </c>
      <c r="AU213" s="144" t="s">
        <v>88</v>
      </c>
      <c r="AY213" s="18" t="s">
        <v>178</v>
      </c>
      <c r="BE213" s="145">
        <f>IF(N213="základní",J213,0)</f>
        <v>0</v>
      </c>
      <c r="BF213" s="145">
        <f>IF(N213="snížená",J213,0)</f>
        <v>0</v>
      </c>
      <c r="BG213" s="145">
        <f>IF(N213="zákl. přenesená",J213,0)</f>
        <v>0</v>
      </c>
      <c r="BH213" s="145">
        <f>IF(N213="sníž. přenesená",J213,0)</f>
        <v>0</v>
      </c>
      <c r="BI213" s="145">
        <f>IF(N213="nulová",J213,0)</f>
        <v>0</v>
      </c>
      <c r="BJ213" s="18" t="s">
        <v>86</v>
      </c>
      <c r="BK213" s="145">
        <f>ROUND(I213*H213,2)</f>
        <v>0</v>
      </c>
      <c r="BL213" s="18" t="s">
        <v>185</v>
      </c>
      <c r="BM213" s="144" t="s">
        <v>5742</v>
      </c>
    </row>
    <row r="214" spans="2:65" s="1" customFormat="1" ht="28.8">
      <c r="B214" s="34"/>
      <c r="D214" s="151" t="s">
        <v>897</v>
      </c>
      <c r="F214" s="188" t="s">
        <v>5743</v>
      </c>
      <c r="I214" s="148"/>
      <c r="L214" s="34"/>
      <c r="M214" s="149"/>
      <c r="T214" s="55"/>
      <c r="AT214" s="18" t="s">
        <v>897</v>
      </c>
      <c r="AU214" s="18" t="s">
        <v>88</v>
      </c>
    </row>
    <row r="215" spans="2:65" s="1" customFormat="1" ht="37.799999999999997" customHeight="1">
      <c r="B215" s="34"/>
      <c r="C215" s="133" t="s">
        <v>330</v>
      </c>
      <c r="D215" s="133" t="s">
        <v>180</v>
      </c>
      <c r="E215" s="134" t="s">
        <v>5744</v>
      </c>
      <c r="F215" s="135" t="s">
        <v>5745</v>
      </c>
      <c r="G215" s="136" t="s">
        <v>234</v>
      </c>
      <c r="H215" s="137">
        <v>166.8</v>
      </c>
      <c r="I215" s="138"/>
      <c r="J215" s="139">
        <f>ROUND(I215*H215,2)</f>
        <v>0</v>
      </c>
      <c r="K215" s="135" t="s">
        <v>184</v>
      </c>
      <c r="L215" s="34"/>
      <c r="M215" s="140" t="s">
        <v>32</v>
      </c>
      <c r="N215" s="141" t="s">
        <v>50</v>
      </c>
      <c r="P215" s="142">
        <f>O215*H215</f>
        <v>0</v>
      </c>
      <c r="Q215" s="142">
        <v>0</v>
      </c>
      <c r="R215" s="142">
        <f>Q215*H215</f>
        <v>0</v>
      </c>
      <c r="S215" s="142">
        <v>0</v>
      </c>
      <c r="T215" s="143">
        <f>S215*H215</f>
        <v>0</v>
      </c>
      <c r="AR215" s="144" t="s">
        <v>185</v>
      </c>
      <c r="AT215" s="144" t="s">
        <v>180</v>
      </c>
      <c r="AU215" s="144" t="s">
        <v>88</v>
      </c>
      <c r="AY215" s="18" t="s">
        <v>178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86</v>
      </c>
      <c r="BK215" s="145">
        <f>ROUND(I215*H215,2)</f>
        <v>0</v>
      </c>
      <c r="BL215" s="18" t="s">
        <v>185</v>
      </c>
      <c r="BM215" s="144" t="s">
        <v>5746</v>
      </c>
    </row>
    <row r="216" spans="2:65" s="1" customFormat="1" ht="10.199999999999999">
      <c r="B216" s="34"/>
      <c r="D216" s="146" t="s">
        <v>187</v>
      </c>
      <c r="F216" s="147" t="s">
        <v>5747</v>
      </c>
      <c r="I216" s="148"/>
      <c r="L216" s="34"/>
      <c r="M216" s="149"/>
      <c r="T216" s="55"/>
      <c r="AT216" s="18" t="s">
        <v>187</v>
      </c>
      <c r="AU216" s="18" t="s">
        <v>88</v>
      </c>
    </row>
    <row r="217" spans="2:65" s="13" customFormat="1" ht="10.199999999999999">
      <c r="B217" s="157"/>
      <c r="D217" s="151" t="s">
        <v>189</v>
      </c>
      <c r="E217" s="158" t="s">
        <v>32</v>
      </c>
      <c r="F217" s="159" t="s">
        <v>5748</v>
      </c>
      <c r="H217" s="160">
        <v>166.8</v>
      </c>
      <c r="I217" s="161"/>
      <c r="L217" s="157"/>
      <c r="M217" s="162"/>
      <c r="T217" s="163"/>
      <c r="AT217" s="158" t="s">
        <v>189</v>
      </c>
      <c r="AU217" s="158" t="s">
        <v>88</v>
      </c>
      <c r="AV217" s="13" t="s">
        <v>88</v>
      </c>
      <c r="AW217" s="13" t="s">
        <v>41</v>
      </c>
      <c r="AX217" s="13" t="s">
        <v>86</v>
      </c>
      <c r="AY217" s="158" t="s">
        <v>178</v>
      </c>
    </row>
    <row r="218" spans="2:65" s="1" customFormat="1" ht="37.799999999999997" customHeight="1">
      <c r="B218" s="34"/>
      <c r="C218" s="133" t="s">
        <v>336</v>
      </c>
      <c r="D218" s="133" t="s">
        <v>180</v>
      </c>
      <c r="E218" s="134" t="s">
        <v>5749</v>
      </c>
      <c r="F218" s="135" t="s">
        <v>5750</v>
      </c>
      <c r="G218" s="136" t="s">
        <v>401</v>
      </c>
      <c r="H218" s="137">
        <v>0.88600000000000001</v>
      </c>
      <c r="I218" s="138"/>
      <c r="J218" s="139">
        <f>ROUND(I218*H218,2)</f>
        <v>0</v>
      </c>
      <c r="K218" s="135" t="s">
        <v>184</v>
      </c>
      <c r="L218" s="34"/>
      <c r="M218" s="140" t="s">
        <v>32</v>
      </c>
      <c r="N218" s="141" t="s">
        <v>50</v>
      </c>
      <c r="P218" s="142">
        <f>O218*H218</f>
        <v>0</v>
      </c>
      <c r="Q218" s="142">
        <v>2.0999999999999999E-3</v>
      </c>
      <c r="R218" s="142">
        <f>Q218*H218</f>
        <v>1.8605999999999998E-3</v>
      </c>
      <c r="S218" s="142">
        <v>0</v>
      </c>
      <c r="T218" s="143">
        <f>S218*H218</f>
        <v>0</v>
      </c>
      <c r="AR218" s="144" t="s">
        <v>185</v>
      </c>
      <c r="AT218" s="144" t="s">
        <v>180</v>
      </c>
      <c r="AU218" s="144" t="s">
        <v>88</v>
      </c>
      <c r="AY218" s="18" t="s">
        <v>178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8" t="s">
        <v>86</v>
      </c>
      <c r="BK218" s="145">
        <f>ROUND(I218*H218,2)</f>
        <v>0</v>
      </c>
      <c r="BL218" s="18" t="s">
        <v>185</v>
      </c>
      <c r="BM218" s="144" t="s">
        <v>5751</v>
      </c>
    </row>
    <row r="219" spans="2:65" s="1" customFormat="1" ht="10.199999999999999">
      <c r="B219" s="34"/>
      <c r="D219" s="146" t="s">
        <v>187</v>
      </c>
      <c r="F219" s="147" t="s">
        <v>5752</v>
      </c>
      <c r="I219" s="148"/>
      <c r="L219" s="34"/>
      <c r="M219" s="149"/>
      <c r="T219" s="55"/>
      <c r="AT219" s="18" t="s">
        <v>187</v>
      </c>
      <c r="AU219" s="18" t="s">
        <v>88</v>
      </c>
    </row>
    <row r="220" spans="2:65" s="13" customFormat="1" ht="10.199999999999999">
      <c r="B220" s="157"/>
      <c r="D220" s="151" t="s">
        <v>189</v>
      </c>
      <c r="E220" s="158" t="s">
        <v>32</v>
      </c>
      <c r="F220" s="159" t="s">
        <v>5753</v>
      </c>
      <c r="H220" s="160">
        <v>0.88600000000000001</v>
      </c>
      <c r="I220" s="161"/>
      <c r="L220" s="157"/>
      <c r="M220" s="162"/>
      <c r="T220" s="163"/>
      <c r="AT220" s="158" t="s">
        <v>189</v>
      </c>
      <c r="AU220" s="158" t="s">
        <v>88</v>
      </c>
      <c r="AV220" s="13" t="s">
        <v>88</v>
      </c>
      <c r="AW220" s="13" t="s">
        <v>41</v>
      </c>
      <c r="AX220" s="13" t="s">
        <v>86</v>
      </c>
      <c r="AY220" s="158" t="s">
        <v>178</v>
      </c>
    </row>
    <row r="221" spans="2:65" s="1" customFormat="1" ht="37.799999999999997" customHeight="1">
      <c r="B221" s="34"/>
      <c r="C221" s="133" t="s">
        <v>7</v>
      </c>
      <c r="D221" s="133" t="s">
        <v>180</v>
      </c>
      <c r="E221" s="134" t="s">
        <v>5754</v>
      </c>
      <c r="F221" s="135" t="s">
        <v>5755</v>
      </c>
      <c r="G221" s="136" t="s">
        <v>401</v>
      </c>
      <c r="H221" s="137">
        <v>0.88600000000000001</v>
      </c>
      <c r="I221" s="138"/>
      <c r="J221" s="139">
        <f>ROUND(I221*H221,2)</f>
        <v>0</v>
      </c>
      <c r="K221" s="135" t="s">
        <v>184</v>
      </c>
      <c r="L221" s="34"/>
      <c r="M221" s="140" t="s">
        <v>32</v>
      </c>
      <c r="N221" s="141" t="s">
        <v>50</v>
      </c>
      <c r="P221" s="142">
        <f>O221*H221</f>
        <v>0</v>
      </c>
      <c r="Q221" s="142">
        <v>5.77E-3</v>
      </c>
      <c r="R221" s="142">
        <f>Q221*H221</f>
        <v>5.1122199999999998E-3</v>
      </c>
      <c r="S221" s="142">
        <v>0</v>
      </c>
      <c r="T221" s="143">
        <f>S221*H221</f>
        <v>0</v>
      </c>
      <c r="AR221" s="144" t="s">
        <v>185</v>
      </c>
      <c r="AT221" s="144" t="s">
        <v>180</v>
      </c>
      <c r="AU221" s="144" t="s">
        <v>88</v>
      </c>
      <c r="AY221" s="18" t="s">
        <v>178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86</v>
      </c>
      <c r="BK221" s="145">
        <f>ROUND(I221*H221,2)</f>
        <v>0</v>
      </c>
      <c r="BL221" s="18" t="s">
        <v>185</v>
      </c>
      <c r="BM221" s="144" t="s">
        <v>5756</v>
      </c>
    </row>
    <row r="222" spans="2:65" s="1" customFormat="1" ht="10.199999999999999">
      <c r="B222" s="34"/>
      <c r="D222" s="146" t="s">
        <v>187</v>
      </c>
      <c r="F222" s="147" t="s">
        <v>5757</v>
      </c>
      <c r="I222" s="148"/>
      <c r="L222" s="34"/>
      <c r="M222" s="149"/>
      <c r="T222" s="55"/>
      <c r="AT222" s="18" t="s">
        <v>187</v>
      </c>
      <c r="AU222" s="18" t="s">
        <v>88</v>
      </c>
    </row>
    <row r="223" spans="2:65" s="12" customFormat="1" ht="10.199999999999999">
      <c r="B223" s="150"/>
      <c r="D223" s="151" t="s">
        <v>189</v>
      </c>
      <c r="E223" s="152" t="s">
        <v>32</v>
      </c>
      <c r="F223" s="153" t="s">
        <v>5673</v>
      </c>
      <c r="H223" s="152" t="s">
        <v>32</v>
      </c>
      <c r="I223" s="154"/>
      <c r="L223" s="150"/>
      <c r="M223" s="155"/>
      <c r="T223" s="156"/>
      <c r="AT223" s="152" t="s">
        <v>189</v>
      </c>
      <c r="AU223" s="152" t="s">
        <v>88</v>
      </c>
      <c r="AV223" s="12" t="s">
        <v>86</v>
      </c>
      <c r="AW223" s="12" t="s">
        <v>41</v>
      </c>
      <c r="AX223" s="12" t="s">
        <v>79</v>
      </c>
      <c r="AY223" s="152" t="s">
        <v>178</v>
      </c>
    </row>
    <row r="224" spans="2:65" s="12" customFormat="1" ht="10.199999999999999">
      <c r="B224" s="150"/>
      <c r="D224" s="151" t="s">
        <v>189</v>
      </c>
      <c r="E224" s="152" t="s">
        <v>32</v>
      </c>
      <c r="F224" s="153" t="s">
        <v>5674</v>
      </c>
      <c r="H224" s="152" t="s">
        <v>32</v>
      </c>
      <c r="I224" s="154"/>
      <c r="L224" s="150"/>
      <c r="M224" s="155"/>
      <c r="T224" s="156"/>
      <c r="AT224" s="152" t="s">
        <v>189</v>
      </c>
      <c r="AU224" s="152" t="s">
        <v>88</v>
      </c>
      <c r="AV224" s="12" t="s">
        <v>86</v>
      </c>
      <c r="AW224" s="12" t="s">
        <v>41</v>
      </c>
      <c r="AX224" s="12" t="s">
        <v>79</v>
      </c>
      <c r="AY224" s="152" t="s">
        <v>178</v>
      </c>
    </row>
    <row r="225" spans="2:65" s="12" customFormat="1" ht="10.199999999999999">
      <c r="B225" s="150"/>
      <c r="D225" s="151" t="s">
        <v>189</v>
      </c>
      <c r="E225" s="152" t="s">
        <v>32</v>
      </c>
      <c r="F225" s="153" t="s">
        <v>5738</v>
      </c>
      <c r="H225" s="152" t="s">
        <v>32</v>
      </c>
      <c r="I225" s="154"/>
      <c r="L225" s="150"/>
      <c r="M225" s="155"/>
      <c r="T225" s="156"/>
      <c r="AT225" s="152" t="s">
        <v>189</v>
      </c>
      <c r="AU225" s="152" t="s">
        <v>88</v>
      </c>
      <c r="AV225" s="12" t="s">
        <v>86</v>
      </c>
      <c r="AW225" s="12" t="s">
        <v>41</v>
      </c>
      <c r="AX225" s="12" t="s">
        <v>79</v>
      </c>
      <c r="AY225" s="152" t="s">
        <v>178</v>
      </c>
    </row>
    <row r="226" spans="2:65" s="13" customFormat="1" ht="10.199999999999999">
      <c r="B226" s="157"/>
      <c r="D226" s="151" t="s">
        <v>189</v>
      </c>
      <c r="E226" s="158" t="s">
        <v>32</v>
      </c>
      <c r="F226" s="159" t="s">
        <v>5758</v>
      </c>
      <c r="H226" s="160">
        <v>0.88600000000000001</v>
      </c>
      <c r="I226" s="161"/>
      <c r="L226" s="157"/>
      <c r="M226" s="162"/>
      <c r="T226" s="163"/>
      <c r="AT226" s="158" t="s">
        <v>189</v>
      </c>
      <c r="AU226" s="158" t="s">
        <v>88</v>
      </c>
      <c r="AV226" s="13" t="s">
        <v>88</v>
      </c>
      <c r="AW226" s="13" t="s">
        <v>41</v>
      </c>
      <c r="AX226" s="13" t="s">
        <v>79</v>
      </c>
      <c r="AY226" s="158" t="s">
        <v>178</v>
      </c>
    </row>
    <row r="227" spans="2:65" s="14" customFormat="1" ht="10.199999999999999">
      <c r="B227" s="164"/>
      <c r="D227" s="151" t="s">
        <v>189</v>
      </c>
      <c r="E227" s="165" t="s">
        <v>32</v>
      </c>
      <c r="F227" s="166" t="s">
        <v>192</v>
      </c>
      <c r="H227" s="167">
        <v>0.88600000000000001</v>
      </c>
      <c r="I227" s="168"/>
      <c r="L227" s="164"/>
      <c r="M227" s="169"/>
      <c r="T227" s="170"/>
      <c r="AT227" s="165" t="s">
        <v>189</v>
      </c>
      <c r="AU227" s="165" t="s">
        <v>88</v>
      </c>
      <c r="AV227" s="14" t="s">
        <v>185</v>
      </c>
      <c r="AW227" s="14" t="s">
        <v>41</v>
      </c>
      <c r="AX227" s="14" t="s">
        <v>86</v>
      </c>
      <c r="AY227" s="165" t="s">
        <v>178</v>
      </c>
    </row>
    <row r="228" spans="2:65" s="1" customFormat="1" ht="24.15" customHeight="1">
      <c r="B228" s="34"/>
      <c r="C228" s="171" t="s">
        <v>352</v>
      </c>
      <c r="D228" s="171" t="s">
        <v>398</v>
      </c>
      <c r="E228" s="172" t="s">
        <v>5759</v>
      </c>
      <c r="F228" s="173" t="s">
        <v>5760</v>
      </c>
      <c r="G228" s="174" t="s">
        <v>401</v>
      </c>
      <c r="H228" s="175">
        <v>0.95699999999999996</v>
      </c>
      <c r="I228" s="176"/>
      <c r="J228" s="177">
        <f>ROUND(I228*H228,2)</f>
        <v>0</v>
      </c>
      <c r="K228" s="173" t="s">
        <v>184</v>
      </c>
      <c r="L228" s="178"/>
      <c r="M228" s="179" t="s">
        <v>32</v>
      </c>
      <c r="N228" s="180" t="s">
        <v>50</v>
      </c>
      <c r="P228" s="142">
        <f>O228*H228</f>
        <v>0</v>
      </c>
      <c r="Q228" s="142">
        <v>1</v>
      </c>
      <c r="R228" s="142">
        <f>Q228*H228</f>
        <v>0.95699999999999996</v>
      </c>
      <c r="S228" s="142">
        <v>0</v>
      </c>
      <c r="T228" s="143">
        <f>S228*H228</f>
        <v>0</v>
      </c>
      <c r="AR228" s="144" t="s">
        <v>241</v>
      </c>
      <c r="AT228" s="144" t="s">
        <v>398</v>
      </c>
      <c r="AU228" s="144" t="s">
        <v>88</v>
      </c>
      <c r="AY228" s="18" t="s">
        <v>178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86</v>
      </c>
      <c r="BK228" s="145">
        <f>ROUND(I228*H228,2)</f>
        <v>0</v>
      </c>
      <c r="BL228" s="18" t="s">
        <v>185</v>
      </c>
      <c r="BM228" s="144" t="s">
        <v>5761</v>
      </c>
    </row>
    <row r="229" spans="2:65" s="1" customFormat="1" ht="28.8">
      <c r="B229" s="34"/>
      <c r="D229" s="151" t="s">
        <v>897</v>
      </c>
      <c r="F229" s="188" t="s">
        <v>5743</v>
      </c>
      <c r="I229" s="148"/>
      <c r="L229" s="34"/>
      <c r="M229" s="149"/>
      <c r="T229" s="55"/>
      <c r="AT229" s="18" t="s">
        <v>897</v>
      </c>
      <c r="AU229" s="18" t="s">
        <v>88</v>
      </c>
    </row>
    <row r="230" spans="2:65" s="13" customFormat="1" ht="10.199999999999999">
      <c r="B230" s="157"/>
      <c r="D230" s="151" t="s">
        <v>189</v>
      </c>
      <c r="F230" s="159" t="s">
        <v>5762</v>
      </c>
      <c r="H230" s="160">
        <v>0.95699999999999996</v>
      </c>
      <c r="I230" s="161"/>
      <c r="L230" s="157"/>
      <c r="M230" s="162"/>
      <c r="T230" s="163"/>
      <c r="AT230" s="158" t="s">
        <v>189</v>
      </c>
      <c r="AU230" s="158" t="s">
        <v>88</v>
      </c>
      <c r="AV230" s="13" t="s">
        <v>88</v>
      </c>
      <c r="AW230" s="13" t="s">
        <v>4</v>
      </c>
      <c r="AX230" s="13" t="s">
        <v>86</v>
      </c>
      <c r="AY230" s="158" t="s">
        <v>178</v>
      </c>
    </row>
    <row r="231" spans="2:65" s="1" customFormat="1" ht="37.799999999999997" customHeight="1">
      <c r="B231" s="34"/>
      <c r="C231" s="133" t="s">
        <v>359</v>
      </c>
      <c r="D231" s="133" t="s">
        <v>180</v>
      </c>
      <c r="E231" s="134" t="s">
        <v>5763</v>
      </c>
      <c r="F231" s="135" t="s">
        <v>5764</v>
      </c>
      <c r="G231" s="136" t="s">
        <v>401</v>
      </c>
      <c r="H231" s="137">
        <v>0.88600000000000001</v>
      </c>
      <c r="I231" s="138"/>
      <c r="J231" s="139">
        <f>ROUND(I231*H231,2)</f>
        <v>0</v>
      </c>
      <c r="K231" s="135" t="s">
        <v>184</v>
      </c>
      <c r="L231" s="34"/>
      <c r="M231" s="140" t="s">
        <v>32</v>
      </c>
      <c r="N231" s="141" t="s">
        <v>50</v>
      </c>
      <c r="P231" s="142">
        <f>O231*H231</f>
        <v>0</v>
      </c>
      <c r="Q231" s="142">
        <v>7.2000000000000005E-4</v>
      </c>
      <c r="R231" s="142">
        <f>Q231*H231</f>
        <v>6.3792000000000005E-4</v>
      </c>
      <c r="S231" s="142">
        <v>0</v>
      </c>
      <c r="T231" s="143">
        <f>S231*H231</f>
        <v>0</v>
      </c>
      <c r="AR231" s="144" t="s">
        <v>185</v>
      </c>
      <c r="AT231" s="144" t="s">
        <v>180</v>
      </c>
      <c r="AU231" s="144" t="s">
        <v>88</v>
      </c>
      <c r="AY231" s="18" t="s">
        <v>178</v>
      </c>
      <c r="BE231" s="145">
        <f>IF(N231="základní",J231,0)</f>
        <v>0</v>
      </c>
      <c r="BF231" s="145">
        <f>IF(N231="snížená",J231,0)</f>
        <v>0</v>
      </c>
      <c r="BG231" s="145">
        <f>IF(N231="zákl. přenesená",J231,0)</f>
        <v>0</v>
      </c>
      <c r="BH231" s="145">
        <f>IF(N231="sníž. přenesená",J231,0)</f>
        <v>0</v>
      </c>
      <c r="BI231" s="145">
        <f>IF(N231="nulová",J231,0)</f>
        <v>0</v>
      </c>
      <c r="BJ231" s="18" t="s">
        <v>86</v>
      </c>
      <c r="BK231" s="145">
        <f>ROUND(I231*H231,2)</f>
        <v>0</v>
      </c>
      <c r="BL231" s="18" t="s">
        <v>185</v>
      </c>
      <c r="BM231" s="144" t="s">
        <v>5765</v>
      </c>
    </row>
    <row r="232" spans="2:65" s="1" customFormat="1" ht="10.199999999999999">
      <c r="B232" s="34"/>
      <c r="D232" s="146" t="s">
        <v>187</v>
      </c>
      <c r="F232" s="147" t="s">
        <v>5766</v>
      </c>
      <c r="I232" s="148"/>
      <c r="L232" s="34"/>
      <c r="M232" s="149"/>
      <c r="T232" s="55"/>
      <c r="AT232" s="18" t="s">
        <v>187</v>
      </c>
      <c r="AU232" s="18" t="s">
        <v>88</v>
      </c>
    </row>
    <row r="233" spans="2:65" s="13" customFormat="1" ht="10.199999999999999">
      <c r="B233" s="157"/>
      <c r="D233" s="151" t="s">
        <v>189</v>
      </c>
      <c r="E233" s="158" t="s">
        <v>32</v>
      </c>
      <c r="F233" s="159" t="s">
        <v>5753</v>
      </c>
      <c r="H233" s="160">
        <v>0.88600000000000001</v>
      </c>
      <c r="I233" s="161"/>
      <c r="L233" s="157"/>
      <c r="M233" s="162"/>
      <c r="T233" s="163"/>
      <c r="AT233" s="158" t="s">
        <v>189</v>
      </c>
      <c r="AU233" s="158" t="s">
        <v>88</v>
      </c>
      <c r="AV233" s="13" t="s">
        <v>88</v>
      </c>
      <c r="AW233" s="13" t="s">
        <v>41</v>
      </c>
      <c r="AX233" s="13" t="s">
        <v>86</v>
      </c>
      <c r="AY233" s="158" t="s">
        <v>178</v>
      </c>
    </row>
    <row r="234" spans="2:65" s="1" customFormat="1" ht="62.7" customHeight="1">
      <c r="B234" s="34"/>
      <c r="C234" s="133" t="s">
        <v>366</v>
      </c>
      <c r="D234" s="133" t="s">
        <v>180</v>
      </c>
      <c r="E234" s="134" t="s">
        <v>345</v>
      </c>
      <c r="F234" s="135" t="s">
        <v>346</v>
      </c>
      <c r="G234" s="136" t="s">
        <v>277</v>
      </c>
      <c r="H234" s="137">
        <v>33.39</v>
      </c>
      <c r="I234" s="138"/>
      <c r="J234" s="139">
        <f>ROUND(I234*H234,2)</f>
        <v>0</v>
      </c>
      <c r="K234" s="135" t="s">
        <v>184</v>
      </c>
      <c r="L234" s="34"/>
      <c r="M234" s="140" t="s">
        <v>32</v>
      </c>
      <c r="N234" s="141" t="s">
        <v>50</v>
      </c>
      <c r="P234" s="142">
        <f>O234*H234</f>
        <v>0</v>
      </c>
      <c r="Q234" s="142">
        <v>0</v>
      </c>
      <c r="R234" s="142">
        <f>Q234*H234</f>
        <v>0</v>
      </c>
      <c r="S234" s="142">
        <v>0</v>
      </c>
      <c r="T234" s="143">
        <f>S234*H234</f>
        <v>0</v>
      </c>
      <c r="AR234" s="144" t="s">
        <v>185</v>
      </c>
      <c r="AT234" s="144" t="s">
        <v>180</v>
      </c>
      <c r="AU234" s="144" t="s">
        <v>88</v>
      </c>
      <c r="AY234" s="18" t="s">
        <v>178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86</v>
      </c>
      <c r="BK234" s="145">
        <f>ROUND(I234*H234,2)</f>
        <v>0</v>
      </c>
      <c r="BL234" s="18" t="s">
        <v>185</v>
      </c>
      <c r="BM234" s="144" t="s">
        <v>5767</v>
      </c>
    </row>
    <row r="235" spans="2:65" s="1" customFormat="1" ht="10.199999999999999">
      <c r="B235" s="34"/>
      <c r="D235" s="146" t="s">
        <v>187</v>
      </c>
      <c r="F235" s="147" t="s">
        <v>348</v>
      </c>
      <c r="I235" s="148"/>
      <c r="L235" s="34"/>
      <c r="M235" s="149"/>
      <c r="T235" s="55"/>
      <c r="AT235" s="18" t="s">
        <v>187</v>
      </c>
      <c r="AU235" s="18" t="s">
        <v>88</v>
      </c>
    </row>
    <row r="236" spans="2:65" s="12" customFormat="1" ht="10.199999999999999">
      <c r="B236" s="150"/>
      <c r="D236" s="151" t="s">
        <v>189</v>
      </c>
      <c r="E236" s="152" t="s">
        <v>32</v>
      </c>
      <c r="F236" s="153" t="s">
        <v>364</v>
      </c>
      <c r="H236" s="152" t="s">
        <v>32</v>
      </c>
      <c r="I236" s="154"/>
      <c r="L236" s="150"/>
      <c r="M236" s="155"/>
      <c r="T236" s="156"/>
      <c r="AT236" s="152" t="s">
        <v>189</v>
      </c>
      <c r="AU236" s="152" t="s">
        <v>88</v>
      </c>
      <c r="AV236" s="12" t="s">
        <v>86</v>
      </c>
      <c r="AW236" s="12" t="s">
        <v>41</v>
      </c>
      <c r="AX236" s="12" t="s">
        <v>79</v>
      </c>
      <c r="AY236" s="152" t="s">
        <v>178</v>
      </c>
    </row>
    <row r="237" spans="2:65" s="12" customFormat="1" ht="10.199999999999999">
      <c r="B237" s="150"/>
      <c r="D237" s="151" t="s">
        <v>189</v>
      </c>
      <c r="E237" s="152" t="s">
        <v>32</v>
      </c>
      <c r="F237" s="153" t="s">
        <v>5768</v>
      </c>
      <c r="H237" s="152" t="s">
        <v>32</v>
      </c>
      <c r="I237" s="154"/>
      <c r="L237" s="150"/>
      <c r="M237" s="155"/>
      <c r="T237" s="156"/>
      <c r="AT237" s="152" t="s">
        <v>189</v>
      </c>
      <c r="AU237" s="152" t="s">
        <v>88</v>
      </c>
      <c r="AV237" s="12" t="s">
        <v>86</v>
      </c>
      <c r="AW237" s="12" t="s">
        <v>41</v>
      </c>
      <c r="AX237" s="12" t="s">
        <v>79</v>
      </c>
      <c r="AY237" s="152" t="s">
        <v>178</v>
      </c>
    </row>
    <row r="238" spans="2:65" s="13" customFormat="1" ht="10.199999999999999">
      <c r="B238" s="157"/>
      <c r="D238" s="151" t="s">
        <v>189</v>
      </c>
      <c r="E238" s="158" t="s">
        <v>32</v>
      </c>
      <c r="F238" s="159" t="s">
        <v>5769</v>
      </c>
      <c r="H238" s="160">
        <v>2.133</v>
      </c>
      <c r="I238" s="161"/>
      <c r="L238" s="157"/>
      <c r="M238" s="162"/>
      <c r="T238" s="163"/>
      <c r="AT238" s="158" t="s">
        <v>189</v>
      </c>
      <c r="AU238" s="158" t="s">
        <v>88</v>
      </c>
      <c r="AV238" s="13" t="s">
        <v>88</v>
      </c>
      <c r="AW238" s="13" t="s">
        <v>41</v>
      </c>
      <c r="AX238" s="13" t="s">
        <v>79</v>
      </c>
      <c r="AY238" s="158" t="s">
        <v>178</v>
      </c>
    </row>
    <row r="239" spans="2:65" s="13" customFormat="1" ht="10.199999999999999">
      <c r="B239" s="157"/>
      <c r="D239" s="151" t="s">
        <v>189</v>
      </c>
      <c r="E239" s="158" t="s">
        <v>32</v>
      </c>
      <c r="F239" s="159" t="s">
        <v>5770</v>
      </c>
      <c r="H239" s="160">
        <v>37.649000000000001</v>
      </c>
      <c r="I239" s="161"/>
      <c r="L239" s="157"/>
      <c r="M239" s="162"/>
      <c r="T239" s="163"/>
      <c r="AT239" s="158" t="s">
        <v>189</v>
      </c>
      <c r="AU239" s="158" t="s">
        <v>88</v>
      </c>
      <c r="AV239" s="13" t="s">
        <v>88</v>
      </c>
      <c r="AW239" s="13" t="s">
        <v>41</v>
      </c>
      <c r="AX239" s="13" t="s">
        <v>79</v>
      </c>
      <c r="AY239" s="158" t="s">
        <v>178</v>
      </c>
    </row>
    <row r="240" spans="2:65" s="13" customFormat="1" ht="20.399999999999999">
      <c r="B240" s="157"/>
      <c r="D240" s="151" t="s">
        <v>189</v>
      </c>
      <c r="E240" s="158" t="s">
        <v>32</v>
      </c>
      <c r="F240" s="159" t="s">
        <v>5771</v>
      </c>
      <c r="H240" s="160">
        <v>-6.3920000000000003</v>
      </c>
      <c r="I240" s="161"/>
      <c r="L240" s="157"/>
      <c r="M240" s="162"/>
      <c r="T240" s="163"/>
      <c r="AT240" s="158" t="s">
        <v>189</v>
      </c>
      <c r="AU240" s="158" t="s">
        <v>88</v>
      </c>
      <c r="AV240" s="13" t="s">
        <v>88</v>
      </c>
      <c r="AW240" s="13" t="s">
        <v>41</v>
      </c>
      <c r="AX240" s="13" t="s">
        <v>79</v>
      </c>
      <c r="AY240" s="158" t="s">
        <v>178</v>
      </c>
    </row>
    <row r="241" spans="2:65" s="14" customFormat="1" ht="10.199999999999999">
      <c r="B241" s="164"/>
      <c r="D241" s="151" t="s">
        <v>189</v>
      </c>
      <c r="E241" s="165" t="s">
        <v>32</v>
      </c>
      <c r="F241" s="166" t="s">
        <v>192</v>
      </c>
      <c r="H241" s="167">
        <v>33.39</v>
      </c>
      <c r="I241" s="168"/>
      <c r="L241" s="164"/>
      <c r="M241" s="169"/>
      <c r="T241" s="170"/>
      <c r="AT241" s="165" t="s">
        <v>189</v>
      </c>
      <c r="AU241" s="165" t="s">
        <v>88</v>
      </c>
      <c r="AV241" s="14" t="s">
        <v>185</v>
      </c>
      <c r="AW241" s="14" t="s">
        <v>41</v>
      </c>
      <c r="AX241" s="14" t="s">
        <v>86</v>
      </c>
      <c r="AY241" s="165" t="s">
        <v>178</v>
      </c>
    </row>
    <row r="242" spans="2:65" s="1" customFormat="1" ht="66.75" customHeight="1">
      <c r="B242" s="34"/>
      <c r="C242" s="133" t="s">
        <v>373</v>
      </c>
      <c r="D242" s="133" t="s">
        <v>180</v>
      </c>
      <c r="E242" s="134" t="s">
        <v>353</v>
      </c>
      <c r="F242" s="135" t="s">
        <v>354</v>
      </c>
      <c r="G242" s="136" t="s">
        <v>277</v>
      </c>
      <c r="H242" s="137">
        <v>166.95</v>
      </c>
      <c r="I242" s="138"/>
      <c r="J242" s="139">
        <f>ROUND(I242*H242,2)</f>
        <v>0</v>
      </c>
      <c r="K242" s="135" t="s">
        <v>184</v>
      </c>
      <c r="L242" s="34"/>
      <c r="M242" s="140" t="s">
        <v>32</v>
      </c>
      <c r="N242" s="141" t="s">
        <v>50</v>
      </c>
      <c r="P242" s="142">
        <f>O242*H242</f>
        <v>0</v>
      </c>
      <c r="Q242" s="142">
        <v>0</v>
      </c>
      <c r="R242" s="142">
        <f>Q242*H242</f>
        <v>0</v>
      </c>
      <c r="S242" s="142">
        <v>0</v>
      </c>
      <c r="T242" s="143">
        <f>S242*H242</f>
        <v>0</v>
      </c>
      <c r="AR242" s="144" t="s">
        <v>185</v>
      </c>
      <c r="AT242" s="144" t="s">
        <v>180</v>
      </c>
      <c r="AU242" s="144" t="s">
        <v>88</v>
      </c>
      <c r="AY242" s="18" t="s">
        <v>178</v>
      </c>
      <c r="BE242" s="145">
        <f>IF(N242="základní",J242,0)</f>
        <v>0</v>
      </c>
      <c r="BF242" s="145">
        <f>IF(N242="snížená",J242,0)</f>
        <v>0</v>
      </c>
      <c r="BG242" s="145">
        <f>IF(N242="zákl. přenesená",J242,0)</f>
        <v>0</v>
      </c>
      <c r="BH242" s="145">
        <f>IF(N242="sníž. přenesená",J242,0)</f>
        <v>0</v>
      </c>
      <c r="BI242" s="145">
        <f>IF(N242="nulová",J242,0)</f>
        <v>0</v>
      </c>
      <c r="BJ242" s="18" t="s">
        <v>86</v>
      </c>
      <c r="BK242" s="145">
        <f>ROUND(I242*H242,2)</f>
        <v>0</v>
      </c>
      <c r="BL242" s="18" t="s">
        <v>185</v>
      </c>
      <c r="BM242" s="144" t="s">
        <v>5772</v>
      </c>
    </row>
    <row r="243" spans="2:65" s="1" customFormat="1" ht="10.199999999999999">
      <c r="B243" s="34"/>
      <c r="D243" s="146" t="s">
        <v>187</v>
      </c>
      <c r="F243" s="147" t="s">
        <v>356</v>
      </c>
      <c r="I243" s="148"/>
      <c r="L243" s="34"/>
      <c r="M243" s="149"/>
      <c r="T243" s="55"/>
      <c r="AT243" s="18" t="s">
        <v>187</v>
      </c>
      <c r="AU243" s="18" t="s">
        <v>88</v>
      </c>
    </row>
    <row r="244" spans="2:65" s="13" customFormat="1" ht="10.199999999999999">
      <c r="B244" s="157"/>
      <c r="D244" s="151" t="s">
        <v>189</v>
      </c>
      <c r="E244" s="158" t="s">
        <v>32</v>
      </c>
      <c r="F244" s="159" t="s">
        <v>5773</v>
      </c>
      <c r="H244" s="160">
        <v>33.39</v>
      </c>
      <c r="I244" s="161"/>
      <c r="L244" s="157"/>
      <c r="M244" s="162"/>
      <c r="T244" s="163"/>
      <c r="AT244" s="158" t="s">
        <v>189</v>
      </c>
      <c r="AU244" s="158" t="s">
        <v>88</v>
      </c>
      <c r="AV244" s="13" t="s">
        <v>88</v>
      </c>
      <c r="AW244" s="13" t="s">
        <v>41</v>
      </c>
      <c r="AX244" s="13" t="s">
        <v>86</v>
      </c>
      <c r="AY244" s="158" t="s">
        <v>178</v>
      </c>
    </row>
    <row r="245" spans="2:65" s="13" customFormat="1" ht="10.199999999999999">
      <c r="B245" s="157"/>
      <c r="D245" s="151" t="s">
        <v>189</v>
      </c>
      <c r="F245" s="159" t="s">
        <v>5774</v>
      </c>
      <c r="H245" s="160">
        <v>166.95</v>
      </c>
      <c r="I245" s="161"/>
      <c r="L245" s="157"/>
      <c r="M245" s="162"/>
      <c r="T245" s="163"/>
      <c r="AT245" s="158" t="s">
        <v>189</v>
      </c>
      <c r="AU245" s="158" t="s">
        <v>88</v>
      </c>
      <c r="AV245" s="13" t="s">
        <v>88</v>
      </c>
      <c r="AW245" s="13" t="s">
        <v>4</v>
      </c>
      <c r="AX245" s="13" t="s">
        <v>86</v>
      </c>
      <c r="AY245" s="158" t="s">
        <v>178</v>
      </c>
    </row>
    <row r="246" spans="2:65" s="1" customFormat="1" ht="62.7" customHeight="1">
      <c r="B246" s="34"/>
      <c r="C246" s="133" t="s">
        <v>381</v>
      </c>
      <c r="D246" s="133" t="s">
        <v>180</v>
      </c>
      <c r="E246" s="134" t="s">
        <v>360</v>
      </c>
      <c r="F246" s="135" t="s">
        <v>361</v>
      </c>
      <c r="G246" s="136" t="s">
        <v>277</v>
      </c>
      <c r="H246" s="137">
        <v>139.23699999999999</v>
      </c>
      <c r="I246" s="138"/>
      <c r="J246" s="139">
        <f>ROUND(I246*H246,2)</f>
        <v>0</v>
      </c>
      <c r="K246" s="135" t="s">
        <v>184</v>
      </c>
      <c r="L246" s="34"/>
      <c r="M246" s="140" t="s">
        <v>32</v>
      </c>
      <c r="N246" s="141" t="s">
        <v>50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185</v>
      </c>
      <c r="AT246" s="144" t="s">
        <v>180</v>
      </c>
      <c r="AU246" s="144" t="s">
        <v>88</v>
      </c>
      <c r="AY246" s="18" t="s">
        <v>178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86</v>
      </c>
      <c r="BK246" s="145">
        <f>ROUND(I246*H246,2)</f>
        <v>0</v>
      </c>
      <c r="BL246" s="18" t="s">
        <v>185</v>
      </c>
      <c r="BM246" s="144" t="s">
        <v>5775</v>
      </c>
    </row>
    <row r="247" spans="2:65" s="1" customFormat="1" ht="10.199999999999999">
      <c r="B247" s="34"/>
      <c r="D247" s="146" t="s">
        <v>187</v>
      </c>
      <c r="F247" s="147" t="s">
        <v>363</v>
      </c>
      <c r="I247" s="148"/>
      <c r="L247" s="34"/>
      <c r="M247" s="149"/>
      <c r="T247" s="55"/>
      <c r="AT247" s="18" t="s">
        <v>187</v>
      </c>
      <c r="AU247" s="18" t="s">
        <v>88</v>
      </c>
    </row>
    <row r="248" spans="2:65" s="12" customFormat="1" ht="10.199999999999999">
      <c r="B248" s="150"/>
      <c r="D248" s="151" t="s">
        <v>189</v>
      </c>
      <c r="E248" s="152" t="s">
        <v>32</v>
      </c>
      <c r="F248" s="153" t="s">
        <v>364</v>
      </c>
      <c r="H248" s="152" t="s">
        <v>32</v>
      </c>
      <c r="I248" s="154"/>
      <c r="L248" s="150"/>
      <c r="M248" s="155"/>
      <c r="T248" s="156"/>
      <c r="AT248" s="152" t="s">
        <v>189</v>
      </c>
      <c r="AU248" s="152" t="s">
        <v>88</v>
      </c>
      <c r="AV248" s="12" t="s">
        <v>86</v>
      </c>
      <c r="AW248" s="12" t="s">
        <v>41</v>
      </c>
      <c r="AX248" s="12" t="s">
        <v>79</v>
      </c>
      <c r="AY248" s="152" t="s">
        <v>178</v>
      </c>
    </row>
    <row r="249" spans="2:65" s="12" customFormat="1" ht="10.199999999999999">
      <c r="B249" s="150"/>
      <c r="D249" s="151" t="s">
        <v>189</v>
      </c>
      <c r="E249" s="152" t="s">
        <v>32</v>
      </c>
      <c r="F249" s="153" t="s">
        <v>5768</v>
      </c>
      <c r="H249" s="152" t="s">
        <v>32</v>
      </c>
      <c r="I249" s="154"/>
      <c r="L249" s="150"/>
      <c r="M249" s="155"/>
      <c r="T249" s="156"/>
      <c r="AT249" s="152" t="s">
        <v>189</v>
      </c>
      <c r="AU249" s="152" t="s">
        <v>88</v>
      </c>
      <c r="AV249" s="12" t="s">
        <v>86</v>
      </c>
      <c r="AW249" s="12" t="s">
        <v>41</v>
      </c>
      <c r="AX249" s="12" t="s">
        <v>79</v>
      </c>
      <c r="AY249" s="152" t="s">
        <v>178</v>
      </c>
    </row>
    <row r="250" spans="2:65" s="13" customFormat="1" ht="10.199999999999999">
      <c r="B250" s="157"/>
      <c r="D250" s="151" t="s">
        <v>189</v>
      </c>
      <c r="E250" s="158" t="s">
        <v>32</v>
      </c>
      <c r="F250" s="159" t="s">
        <v>5776</v>
      </c>
      <c r="H250" s="160">
        <v>4.266</v>
      </c>
      <c r="I250" s="161"/>
      <c r="L250" s="157"/>
      <c r="M250" s="162"/>
      <c r="T250" s="163"/>
      <c r="AT250" s="158" t="s">
        <v>189</v>
      </c>
      <c r="AU250" s="158" t="s">
        <v>88</v>
      </c>
      <c r="AV250" s="13" t="s">
        <v>88</v>
      </c>
      <c r="AW250" s="13" t="s">
        <v>41</v>
      </c>
      <c r="AX250" s="13" t="s">
        <v>79</v>
      </c>
      <c r="AY250" s="158" t="s">
        <v>178</v>
      </c>
    </row>
    <row r="251" spans="2:65" s="13" customFormat="1" ht="10.199999999999999">
      <c r="B251" s="157"/>
      <c r="D251" s="151" t="s">
        <v>189</v>
      </c>
      <c r="E251" s="158" t="s">
        <v>32</v>
      </c>
      <c r="F251" s="159" t="s">
        <v>5777</v>
      </c>
      <c r="H251" s="160">
        <v>3.2</v>
      </c>
      <c r="I251" s="161"/>
      <c r="L251" s="157"/>
      <c r="M251" s="162"/>
      <c r="T251" s="163"/>
      <c r="AT251" s="158" t="s">
        <v>189</v>
      </c>
      <c r="AU251" s="158" t="s">
        <v>88</v>
      </c>
      <c r="AV251" s="13" t="s">
        <v>88</v>
      </c>
      <c r="AW251" s="13" t="s">
        <v>41</v>
      </c>
      <c r="AX251" s="13" t="s">
        <v>79</v>
      </c>
      <c r="AY251" s="158" t="s">
        <v>178</v>
      </c>
    </row>
    <row r="252" spans="2:65" s="13" customFormat="1" ht="10.199999999999999">
      <c r="B252" s="157"/>
      <c r="D252" s="151" t="s">
        <v>189</v>
      </c>
      <c r="E252" s="158" t="s">
        <v>32</v>
      </c>
      <c r="F252" s="159" t="s">
        <v>5778</v>
      </c>
      <c r="H252" s="160">
        <v>75.298000000000002</v>
      </c>
      <c r="I252" s="161"/>
      <c r="L252" s="157"/>
      <c r="M252" s="162"/>
      <c r="T252" s="163"/>
      <c r="AT252" s="158" t="s">
        <v>189</v>
      </c>
      <c r="AU252" s="158" t="s">
        <v>88</v>
      </c>
      <c r="AV252" s="13" t="s">
        <v>88</v>
      </c>
      <c r="AW252" s="13" t="s">
        <v>41</v>
      </c>
      <c r="AX252" s="13" t="s">
        <v>79</v>
      </c>
      <c r="AY252" s="158" t="s">
        <v>178</v>
      </c>
    </row>
    <row r="253" spans="2:65" s="13" customFormat="1" ht="10.199999999999999">
      <c r="B253" s="157"/>
      <c r="D253" s="151" t="s">
        <v>189</v>
      </c>
      <c r="E253" s="158" t="s">
        <v>32</v>
      </c>
      <c r="F253" s="159" t="s">
        <v>5779</v>
      </c>
      <c r="H253" s="160">
        <v>56.472999999999999</v>
      </c>
      <c r="I253" s="161"/>
      <c r="L253" s="157"/>
      <c r="M253" s="162"/>
      <c r="T253" s="163"/>
      <c r="AT253" s="158" t="s">
        <v>189</v>
      </c>
      <c r="AU253" s="158" t="s">
        <v>88</v>
      </c>
      <c r="AV253" s="13" t="s">
        <v>88</v>
      </c>
      <c r="AW253" s="13" t="s">
        <v>41</v>
      </c>
      <c r="AX253" s="13" t="s">
        <v>79</v>
      </c>
      <c r="AY253" s="158" t="s">
        <v>178</v>
      </c>
    </row>
    <row r="254" spans="2:65" s="14" customFormat="1" ht="10.199999999999999">
      <c r="B254" s="164"/>
      <c r="D254" s="151" t="s">
        <v>189</v>
      </c>
      <c r="E254" s="165" t="s">
        <v>32</v>
      </c>
      <c r="F254" s="166" t="s">
        <v>192</v>
      </c>
      <c r="H254" s="167">
        <v>139.23699999999999</v>
      </c>
      <c r="I254" s="168"/>
      <c r="L254" s="164"/>
      <c r="M254" s="169"/>
      <c r="T254" s="170"/>
      <c r="AT254" s="165" t="s">
        <v>189</v>
      </c>
      <c r="AU254" s="165" t="s">
        <v>88</v>
      </c>
      <c r="AV254" s="14" t="s">
        <v>185</v>
      </c>
      <c r="AW254" s="14" t="s">
        <v>41</v>
      </c>
      <c r="AX254" s="14" t="s">
        <v>86</v>
      </c>
      <c r="AY254" s="165" t="s">
        <v>178</v>
      </c>
    </row>
    <row r="255" spans="2:65" s="1" customFormat="1" ht="66.75" customHeight="1">
      <c r="B255" s="34"/>
      <c r="C255" s="133" t="s">
        <v>388</v>
      </c>
      <c r="D255" s="133" t="s">
        <v>180</v>
      </c>
      <c r="E255" s="134" t="s">
        <v>367</v>
      </c>
      <c r="F255" s="135" t="s">
        <v>368</v>
      </c>
      <c r="G255" s="136" t="s">
        <v>277</v>
      </c>
      <c r="H255" s="137">
        <v>696.18499999999995</v>
      </c>
      <c r="I255" s="138"/>
      <c r="J255" s="139">
        <f>ROUND(I255*H255,2)</f>
        <v>0</v>
      </c>
      <c r="K255" s="135" t="s">
        <v>184</v>
      </c>
      <c r="L255" s="34"/>
      <c r="M255" s="140" t="s">
        <v>32</v>
      </c>
      <c r="N255" s="141" t="s">
        <v>50</v>
      </c>
      <c r="P255" s="142">
        <f>O255*H255</f>
        <v>0</v>
      </c>
      <c r="Q255" s="142">
        <v>0</v>
      </c>
      <c r="R255" s="142">
        <f>Q255*H255</f>
        <v>0</v>
      </c>
      <c r="S255" s="142">
        <v>0</v>
      </c>
      <c r="T255" s="143">
        <f>S255*H255</f>
        <v>0</v>
      </c>
      <c r="AR255" s="144" t="s">
        <v>185</v>
      </c>
      <c r="AT255" s="144" t="s">
        <v>180</v>
      </c>
      <c r="AU255" s="144" t="s">
        <v>88</v>
      </c>
      <c r="AY255" s="18" t="s">
        <v>178</v>
      </c>
      <c r="BE255" s="145">
        <f>IF(N255="základní",J255,0)</f>
        <v>0</v>
      </c>
      <c r="BF255" s="145">
        <f>IF(N255="snížená",J255,0)</f>
        <v>0</v>
      </c>
      <c r="BG255" s="145">
        <f>IF(N255="zákl. přenesená",J255,0)</f>
        <v>0</v>
      </c>
      <c r="BH255" s="145">
        <f>IF(N255="sníž. přenesená",J255,0)</f>
        <v>0</v>
      </c>
      <c r="BI255" s="145">
        <f>IF(N255="nulová",J255,0)</f>
        <v>0</v>
      </c>
      <c r="BJ255" s="18" t="s">
        <v>86</v>
      </c>
      <c r="BK255" s="145">
        <f>ROUND(I255*H255,2)</f>
        <v>0</v>
      </c>
      <c r="BL255" s="18" t="s">
        <v>185</v>
      </c>
      <c r="BM255" s="144" t="s">
        <v>5780</v>
      </c>
    </row>
    <row r="256" spans="2:65" s="1" customFormat="1" ht="10.199999999999999">
      <c r="B256" s="34"/>
      <c r="D256" s="146" t="s">
        <v>187</v>
      </c>
      <c r="F256" s="147" t="s">
        <v>370</v>
      </c>
      <c r="I256" s="148"/>
      <c r="L256" s="34"/>
      <c r="M256" s="149"/>
      <c r="T256" s="55"/>
      <c r="AT256" s="18" t="s">
        <v>187</v>
      </c>
      <c r="AU256" s="18" t="s">
        <v>88</v>
      </c>
    </row>
    <row r="257" spans="2:65" s="13" customFormat="1" ht="10.199999999999999">
      <c r="B257" s="157"/>
      <c r="D257" s="151" t="s">
        <v>189</v>
      </c>
      <c r="E257" s="158" t="s">
        <v>32</v>
      </c>
      <c r="F257" s="159" t="s">
        <v>5781</v>
      </c>
      <c r="H257" s="160">
        <v>139.23699999999999</v>
      </c>
      <c r="I257" s="161"/>
      <c r="L257" s="157"/>
      <c r="M257" s="162"/>
      <c r="T257" s="163"/>
      <c r="AT257" s="158" t="s">
        <v>189</v>
      </c>
      <c r="AU257" s="158" t="s">
        <v>88</v>
      </c>
      <c r="AV257" s="13" t="s">
        <v>88</v>
      </c>
      <c r="AW257" s="13" t="s">
        <v>41</v>
      </c>
      <c r="AX257" s="13" t="s">
        <v>86</v>
      </c>
      <c r="AY257" s="158" t="s">
        <v>178</v>
      </c>
    </row>
    <row r="258" spans="2:65" s="13" customFormat="1" ht="10.199999999999999">
      <c r="B258" s="157"/>
      <c r="D258" s="151" t="s">
        <v>189</v>
      </c>
      <c r="F258" s="159" t="s">
        <v>5782</v>
      </c>
      <c r="H258" s="160">
        <v>696.18499999999995</v>
      </c>
      <c r="I258" s="161"/>
      <c r="L258" s="157"/>
      <c r="M258" s="162"/>
      <c r="T258" s="163"/>
      <c r="AT258" s="158" t="s">
        <v>189</v>
      </c>
      <c r="AU258" s="158" t="s">
        <v>88</v>
      </c>
      <c r="AV258" s="13" t="s">
        <v>88</v>
      </c>
      <c r="AW258" s="13" t="s">
        <v>4</v>
      </c>
      <c r="AX258" s="13" t="s">
        <v>86</v>
      </c>
      <c r="AY258" s="158" t="s">
        <v>178</v>
      </c>
    </row>
    <row r="259" spans="2:65" s="1" customFormat="1" ht="62.7" customHeight="1">
      <c r="B259" s="34"/>
      <c r="C259" s="133" t="s">
        <v>397</v>
      </c>
      <c r="D259" s="133" t="s">
        <v>180</v>
      </c>
      <c r="E259" s="134" t="s">
        <v>1021</v>
      </c>
      <c r="F259" s="135" t="s">
        <v>1022</v>
      </c>
      <c r="G259" s="136" t="s">
        <v>277</v>
      </c>
      <c r="H259" s="137">
        <v>19.890999999999998</v>
      </c>
      <c r="I259" s="138"/>
      <c r="J259" s="139">
        <f>ROUND(I259*H259,2)</f>
        <v>0</v>
      </c>
      <c r="K259" s="135" t="s">
        <v>184</v>
      </c>
      <c r="L259" s="34"/>
      <c r="M259" s="140" t="s">
        <v>32</v>
      </c>
      <c r="N259" s="141" t="s">
        <v>50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185</v>
      </c>
      <c r="AT259" s="144" t="s">
        <v>180</v>
      </c>
      <c r="AU259" s="144" t="s">
        <v>88</v>
      </c>
      <c r="AY259" s="18" t="s">
        <v>178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86</v>
      </c>
      <c r="BK259" s="145">
        <f>ROUND(I259*H259,2)</f>
        <v>0</v>
      </c>
      <c r="BL259" s="18" t="s">
        <v>185</v>
      </c>
      <c r="BM259" s="144" t="s">
        <v>5783</v>
      </c>
    </row>
    <row r="260" spans="2:65" s="1" customFormat="1" ht="10.199999999999999">
      <c r="B260" s="34"/>
      <c r="D260" s="146" t="s">
        <v>187</v>
      </c>
      <c r="F260" s="147" t="s">
        <v>1024</v>
      </c>
      <c r="I260" s="148"/>
      <c r="L260" s="34"/>
      <c r="M260" s="149"/>
      <c r="T260" s="55"/>
      <c r="AT260" s="18" t="s">
        <v>187</v>
      </c>
      <c r="AU260" s="18" t="s">
        <v>88</v>
      </c>
    </row>
    <row r="261" spans="2:65" s="12" customFormat="1" ht="10.199999999999999">
      <c r="B261" s="150"/>
      <c r="D261" s="151" t="s">
        <v>189</v>
      </c>
      <c r="E261" s="152" t="s">
        <v>32</v>
      </c>
      <c r="F261" s="153" t="s">
        <v>364</v>
      </c>
      <c r="H261" s="152" t="s">
        <v>32</v>
      </c>
      <c r="I261" s="154"/>
      <c r="L261" s="150"/>
      <c r="M261" s="155"/>
      <c r="T261" s="156"/>
      <c r="AT261" s="152" t="s">
        <v>189</v>
      </c>
      <c r="AU261" s="152" t="s">
        <v>88</v>
      </c>
      <c r="AV261" s="12" t="s">
        <v>86</v>
      </c>
      <c r="AW261" s="12" t="s">
        <v>41</v>
      </c>
      <c r="AX261" s="12" t="s">
        <v>79</v>
      </c>
      <c r="AY261" s="152" t="s">
        <v>178</v>
      </c>
    </row>
    <row r="262" spans="2:65" s="12" customFormat="1" ht="10.199999999999999">
      <c r="B262" s="150"/>
      <c r="D262" s="151" t="s">
        <v>189</v>
      </c>
      <c r="E262" s="152" t="s">
        <v>32</v>
      </c>
      <c r="F262" s="153" t="s">
        <v>5768</v>
      </c>
      <c r="H262" s="152" t="s">
        <v>32</v>
      </c>
      <c r="I262" s="154"/>
      <c r="L262" s="150"/>
      <c r="M262" s="155"/>
      <c r="T262" s="156"/>
      <c r="AT262" s="152" t="s">
        <v>189</v>
      </c>
      <c r="AU262" s="152" t="s">
        <v>88</v>
      </c>
      <c r="AV262" s="12" t="s">
        <v>86</v>
      </c>
      <c r="AW262" s="12" t="s">
        <v>41</v>
      </c>
      <c r="AX262" s="12" t="s">
        <v>79</v>
      </c>
      <c r="AY262" s="152" t="s">
        <v>178</v>
      </c>
    </row>
    <row r="263" spans="2:65" s="13" customFormat="1" ht="10.199999999999999">
      <c r="B263" s="157"/>
      <c r="D263" s="151" t="s">
        <v>189</v>
      </c>
      <c r="E263" s="158" t="s">
        <v>32</v>
      </c>
      <c r="F263" s="159" t="s">
        <v>5784</v>
      </c>
      <c r="H263" s="160">
        <v>1.0669999999999999</v>
      </c>
      <c r="I263" s="161"/>
      <c r="L263" s="157"/>
      <c r="M263" s="162"/>
      <c r="T263" s="163"/>
      <c r="AT263" s="158" t="s">
        <v>189</v>
      </c>
      <c r="AU263" s="158" t="s">
        <v>88</v>
      </c>
      <c r="AV263" s="13" t="s">
        <v>88</v>
      </c>
      <c r="AW263" s="13" t="s">
        <v>41</v>
      </c>
      <c r="AX263" s="13" t="s">
        <v>79</v>
      </c>
      <c r="AY263" s="158" t="s">
        <v>178</v>
      </c>
    </row>
    <row r="264" spans="2:65" s="13" customFormat="1" ht="10.199999999999999">
      <c r="B264" s="157"/>
      <c r="D264" s="151" t="s">
        <v>189</v>
      </c>
      <c r="E264" s="158" t="s">
        <v>32</v>
      </c>
      <c r="F264" s="159" t="s">
        <v>5785</v>
      </c>
      <c r="H264" s="160">
        <v>18.824000000000002</v>
      </c>
      <c r="I264" s="161"/>
      <c r="L264" s="157"/>
      <c r="M264" s="162"/>
      <c r="T264" s="163"/>
      <c r="AT264" s="158" t="s">
        <v>189</v>
      </c>
      <c r="AU264" s="158" t="s">
        <v>88</v>
      </c>
      <c r="AV264" s="13" t="s">
        <v>88</v>
      </c>
      <c r="AW264" s="13" t="s">
        <v>41</v>
      </c>
      <c r="AX264" s="13" t="s">
        <v>79</v>
      </c>
      <c r="AY264" s="158" t="s">
        <v>178</v>
      </c>
    </row>
    <row r="265" spans="2:65" s="14" customFormat="1" ht="10.199999999999999">
      <c r="B265" s="164"/>
      <c r="D265" s="151" t="s">
        <v>189</v>
      </c>
      <c r="E265" s="165" t="s">
        <v>32</v>
      </c>
      <c r="F265" s="166" t="s">
        <v>192</v>
      </c>
      <c r="H265" s="167">
        <v>19.890999999999998</v>
      </c>
      <c r="I265" s="168"/>
      <c r="L265" s="164"/>
      <c r="M265" s="169"/>
      <c r="T265" s="170"/>
      <c r="AT265" s="165" t="s">
        <v>189</v>
      </c>
      <c r="AU265" s="165" t="s">
        <v>88</v>
      </c>
      <c r="AV265" s="14" t="s">
        <v>185</v>
      </c>
      <c r="AW265" s="14" t="s">
        <v>41</v>
      </c>
      <c r="AX265" s="14" t="s">
        <v>86</v>
      </c>
      <c r="AY265" s="165" t="s">
        <v>178</v>
      </c>
    </row>
    <row r="266" spans="2:65" s="1" customFormat="1" ht="66.75" customHeight="1">
      <c r="B266" s="34"/>
      <c r="C266" s="133" t="s">
        <v>404</v>
      </c>
      <c r="D266" s="133" t="s">
        <v>180</v>
      </c>
      <c r="E266" s="134" t="s">
        <v>1026</v>
      </c>
      <c r="F266" s="135" t="s">
        <v>1027</v>
      </c>
      <c r="G266" s="136" t="s">
        <v>277</v>
      </c>
      <c r="H266" s="137">
        <v>99.454999999999998</v>
      </c>
      <c r="I266" s="138"/>
      <c r="J266" s="139">
        <f>ROUND(I266*H266,2)</f>
        <v>0</v>
      </c>
      <c r="K266" s="135" t="s">
        <v>184</v>
      </c>
      <c r="L266" s="34"/>
      <c r="M266" s="140" t="s">
        <v>32</v>
      </c>
      <c r="N266" s="141" t="s">
        <v>50</v>
      </c>
      <c r="P266" s="142">
        <f>O266*H266</f>
        <v>0</v>
      </c>
      <c r="Q266" s="142">
        <v>0</v>
      </c>
      <c r="R266" s="142">
        <f>Q266*H266</f>
        <v>0</v>
      </c>
      <c r="S266" s="142">
        <v>0</v>
      </c>
      <c r="T266" s="143">
        <f>S266*H266</f>
        <v>0</v>
      </c>
      <c r="AR266" s="144" t="s">
        <v>185</v>
      </c>
      <c r="AT266" s="144" t="s">
        <v>180</v>
      </c>
      <c r="AU266" s="144" t="s">
        <v>88</v>
      </c>
      <c r="AY266" s="18" t="s">
        <v>178</v>
      </c>
      <c r="BE266" s="145">
        <f>IF(N266="základní",J266,0)</f>
        <v>0</v>
      </c>
      <c r="BF266" s="145">
        <f>IF(N266="snížená",J266,0)</f>
        <v>0</v>
      </c>
      <c r="BG266" s="145">
        <f>IF(N266="zákl. přenesená",J266,0)</f>
        <v>0</v>
      </c>
      <c r="BH266" s="145">
        <f>IF(N266="sníž. přenesená",J266,0)</f>
        <v>0</v>
      </c>
      <c r="BI266" s="145">
        <f>IF(N266="nulová",J266,0)</f>
        <v>0</v>
      </c>
      <c r="BJ266" s="18" t="s">
        <v>86</v>
      </c>
      <c r="BK266" s="145">
        <f>ROUND(I266*H266,2)</f>
        <v>0</v>
      </c>
      <c r="BL266" s="18" t="s">
        <v>185</v>
      </c>
      <c r="BM266" s="144" t="s">
        <v>5786</v>
      </c>
    </row>
    <row r="267" spans="2:65" s="1" customFormat="1" ht="10.199999999999999">
      <c r="B267" s="34"/>
      <c r="D267" s="146" t="s">
        <v>187</v>
      </c>
      <c r="F267" s="147" t="s">
        <v>1029</v>
      </c>
      <c r="I267" s="148"/>
      <c r="L267" s="34"/>
      <c r="M267" s="149"/>
      <c r="T267" s="55"/>
      <c r="AT267" s="18" t="s">
        <v>187</v>
      </c>
      <c r="AU267" s="18" t="s">
        <v>88</v>
      </c>
    </row>
    <row r="268" spans="2:65" s="13" customFormat="1" ht="10.199999999999999">
      <c r="B268" s="157"/>
      <c r="D268" s="151" t="s">
        <v>189</v>
      </c>
      <c r="E268" s="158" t="s">
        <v>32</v>
      </c>
      <c r="F268" s="159" t="s">
        <v>5787</v>
      </c>
      <c r="H268" s="160">
        <v>19.890999999999998</v>
      </c>
      <c r="I268" s="161"/>
      <c r="L268" s="157"/>
      <c r="M268" s="162"/>
      <c r="T268" s="163"/>
      <c r="AT268" s="158" t="s">
        <v>189</v>
      </c>
      <c r="AU268" s="158" t="s">
        <v>88</v>
      </c>
      <c r="AV268" s="13" t="s">
        <v>88</v>
      </c>
      <c r="AW268" s="13" t="s">
        <v>41</v>
      </c>
      <c r="AX268" s="13" t="s">
        <v>86</v>
      </c>
      <c r="AY268" s="158" t="s">
        <v>178</v>
      </c>
    </row>
    <row r="269" spans="2:65" s="13" customFormat="1" ht="10.199999999999999">
      <c r="B269" s="157"/>
      <c r="D269" s="151" t="s">
        <v>189</v>
      </c>
      <c r="F269" s="159" t="s">
        <v>5788</v>
      </c>
      <c r="H269" s="160">
        <v>99.454999999999998</v>
      </c>
      <c r="I269" s="161"/>
      <c r="L269" s="157"/>
      <c r="M269" s="162"/>
      <c r="T269" s="163"/>
      <c r="AT269" s="158" t="s">
        <v>189</v>
      </c>
      <c r="AU269" s="158" t="s">
        <v>88</v>
      </c>
      <c r="AV269" s="13" t="s">
        <v>88</v>
      </c>
      <c r="AW269" s="13" t="s">
        <v>4</v>
      </c>
      <c r="AX269" s="13" t="s">
        <v>86</v>
      </c>
      <c r="AY269" s="158" t="s">
        <v>178</v>
      </c>
    </row>
    <row r="270" spans="2:65" s="1" customFormat="1" ht="44.25" customHeight="1">
      <c r="B270" s="34"/>
      <c r="C270" s="133" t="s">
        <v>412</v>
      </c>
      <c r="D270" s="133" t="s">
        <v>180</v>
      </c>
      <c r="E270" s="134" t="s">
        <v>405</v>
      </c>
      <c r="F270" s="135" t="s">
        <v>406</v>
      </c>
      <c r="G270" s="136" t="s">
        <v>401</v>
      </c>
      <c r="H270" s="137">
        <v>356.15800000000002</v>
      </c>
      <c r="I270" s="138"/>
      <c r="J270" s="139">
        <f>ROUND(I270*H270,2)</f>
        <v>0</v>
      </c>
      <c r="K270" s="135" t="s">
        <v>184</v>
      </c>
      <c r="L270" s="34"/>
      <c r="M270" s="140" t="s">
        <v>32</v>
      </c>
      <c r="N270" s="141" t="s">
        <v>50</v>
      </c>
      <c r="P270" s="142">
        <f>O270*H270</f>
        <v>0</v>
      </c>
      <c r="Q270" s="142">
        <v>0</v>
      </c>
      <c r="R270" s="142">
        <f>Q270*H270</f>
        <v>0</v>
      </c>
      <c r="S270" s="142">
        <v>0</v>
      </c>
      <c r="T270" s="143">
        <f>S270*H270</f>
        <v>0</v>
      </c>
      <c r="AR270" s="144" t="s">
        <v>185</v>
      </c>
      <c r="AT270" s="144" t="s">
        <v>180</v>
      </c>
      <c r="AU270" s="144" t="s">
        <v>88</v>
      </c>
      <c r="AY270" s="18" t="s">
        <v>178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86</v>
      </c>
      <c r="BK270" s="145">
        <f>ROUND(I270*H270,2)</f>
        <v>0</v>
      </c>
      <c r="BL270" s="18" t="s">
        <v>185</v>
      </c>
      <c r="BM270" s="144" t="s">
        <v>5789</v>
      </c>
    </row>
    <row r="271" spans="2:65" s="1" customFormat="1" ht="10.199999999999999">
      <c r="B271" s="34"/>
      <c r="D271" s="146" t="s">
        <v>187</v>
      </c>
      <c r="F271" s="147" t="s">
        <v>408</v>
      </c>
      <c r="I271" s="148"/>
      <c r="L271" s="34"/>
      <c r="M271" s="149"/>
      <c r="T271" s="55"/>
      <c r="AT271" s="18" t="s">
        <v>187</v>
      </c>
      <c r="AU271" s="18" t="s">
        <v>88</v>
      </c>
    </row>
    <row r="272" spans="2:65" s="12" customFormat="1" ht="10.199999999999999">
      <c r="B272" s="150"/>
      <c r="D272" s="151" t="s">
        <v>189</v>
      </c>
      <c r="E272" s="152" t="s">
        <v>32</v>
      </c>
      <c r="F272" s="153" t="s">
        <v>4538</v>
      </c>
      <c r="H272" s="152" t="s">
        <v>32</v>
      </c>
      <c r="I272" s="154"/>
      <c r="L272" s="150"/>
      <c r="M272" s="155"/>
      <c r="T272" s="156"/>
      <c r="AT272" s="152" t="s">
        <v>189</v>
      </c>
      <c r="AU272" s="152" t="s">
        <v>88</v>
      </c>
      <c r="AV272" s="12" t="s">
        <v>86</v>
      </c>
      <c r="AW272" s="12" t="s">
        <v>41</v>
      </c>
      <c r="AX272" s="12" t="s">
        <v>79</v>
      </c>
      <c r="AY272" s="152" t="s">
        <v>178</v>
      </c>
    </row>
    <row r="273" spans="2:65" s="12" customFormat="1" ht="20.399999999999999">
      <c r="B273" s="150"/>
      <c r="D273" s="151" t="s">
        <v>189</v>
      </c>
      <c r="E273" s="152" t="s">
        <v>32</v>
      </c>
      <c r="F273" s="153" t="s">
        <v>4540</v>
      </c>
      <c r="H273" s="152" t="s">
        <v>32</v>
      </c>
      <c r="I273" s="154"/>
      <c r="L273" s="150"/>
      <c r="M273" s="155"/>
      <c r="T273" s="156"/>
      <c r="AT273" s="152" t="s">
        <v>189</v>
      </c>
      <c r="AU273" s="152" t="s">
        <v>88</v>
      </c>
      <c r="AV273" s="12" t="s">
        <v>86</v>
      </c>
      <c r="AW273" s="12" t="s">
        <v>41</v>
      </c>
      <c r="AX273" s="12" t="s">
        <v>79</v>
      </c>
      <c r="AY273" s="152" t="s">
        <v>178</v>
      </c>
    </row>
    <row r="274" spans="2:65" s="13" customFormat="1" ht="10.199999999999999">
      <c r="B274" s="157"/>
      <c r="D274" s="151" t="s">
        <v>189</v>
      </c>
      <c r="E274" s="158" t="s">
        <v>32</v>
      </c>
      <c r="F274" s="159" t="s">
        <v>5773</v>
      </c>
      <c r="H274" s="160">
        <v>33.39</v>
      </c>
      <c r="I274" s="161"/>
      <c r="L274" s="157"/>
      <c r="M274" s="162"/>
      <c r="T274" s="163"/>
      <c r="AT274" s="158" t="s">
        <v>189</v>
      </c>
      <c r="AU274" s="158" t="s">
        <v>88</v>
      </c>
      <c r="AV274" s="13" t="s">
        <v>88</v>
      </c>
      <c r="AW274" s="13" t="s">
        <v>41</v>
      </c>
      <c r="AX274" s="13" t="s">
        <v>79</v>
      </c>
      <c r="AY274" s="158" t="s">
        <v>178</v>
      </c>
    </row>
    <row r="275" spans="2:65" s="13" customFormat="1" ht="10.199999999999999">
      <c r="B275" s="157"/>
      <c r="D275" s="151" t="s">
        <v>189</v>
      </c>
      <c r="E275" s="158" t="s">
        <v>32</v>
      </c>
      <c r="F275" s="159" t="s">
        <v>5781</v>
      </c>
      <c r="H275" s="160">
        <v>139.23699999999999</v>
      </c>
      <c r="I275" s="161"/>
      <c r="L275" s="157"/>
      <c r="M275" s="162"/>
      <c r="T275" s="163"/>
      <c r="AT275" s="158" t="s">
        <v>189</v>
      </c>
      <c r="AU275" s="158" t="s">
        <v>88</v>
      </c>
      <c r="AV275" s="13" t="s">
        <v>88</v>
      </c>
      <c r="AW275" s="13" t="s">
        <v>41</v>
      </c>
      <c r="AX275" s="13" t="s">
        <v>79</v>
      </c>
      <c r="AY275" s="158" t="s">
        <v>178</v>
      </c>
    </row>
    <row r="276" spans="2:65" s="13" customFormat="1" ht="10.199999999999999">
      <c r="B276" s="157"/>
      <c r="D276" s="151" t="s">
        <v>189</v>
      </c>
      <c r="E276" s="158" t="s">
        <v>32</v>
      </c>
      <c r="F276" s="159" t="s">
        <v>5787</v>
      </c>
      <c r="H276" s="160">
        <v>19.890999999999998</v>
      </c>
      <c r="I276" s="161"/>
      <c r="L276" s="157"/>
      <c r="M276" s="162"/>
      <c r="T276" s="163"/>
      <c r="AT276" s="158" t="s">
        <v>189</v>
      </c>
      <c r="AU276" s="158" t="s">
        <v>88</v>
      </c>
      <c r="AV276" s="13" t="s">
        <v>88</v>
      </c>
      <c r="AW276" s="13" t="s">
        <v>41</v>
      </c>
      <c r="AX276" s="13" t="s">
        <v>79</v>
      </c>
      <c r="AY276" s="158" t="s">
        <v>178</v>
      </c>
    </row>
    <row r="277" spans="2:65" s="14" customFormat="1" ht="10.199999999999999">
      <c r="B277" s="164"/>
      <c r="D277" s="151" t="s">
        <v>189</v>
      </c>
      <c r="E277" s="165" t="s">
        <v>32</v>
      </c>
      <c r="F277" s="166" t="s">
        <v>192</v>
      </c>
      <c r="H277" s="167">
        <v>192.518</v>
      </c>
      <c r="I277" s="168"/>
      <c r="L277" s="164"/>
      <c r="M277" s="169"/>
      <c r="T277" s="170"/>
      <c r="AT277" s="165" t="s">
        <v>189</v>
      </c>
      <c r="AU277" s="165" t="s">
        <v>88</v>
      </c>
      <c r="AV277" s="14" t="s">
        <v>185</v>
      </c>
      <c r="AW277" s="14" t="s">
        <v>41</v>
      </c>
      <c r="AX277" s="14" t="s">
        <v>86</v>
      </c>
      <c r="AY277" s="165" t="s">
        <v>178</v>
      </c>
    </row>
    <row r="278" spans="2:65" s="13" customFormat="1" ht="10.199999999999999">
      <c r="B278" s="157"/>
      <c r="D278" s="151" t="s">
        <v>189</v>
      </c>
      <c r="F278" s="159" t="s">
        <v>5790</v>
      </c>
      <c r="H278" s="160">
        <v>356.15800000000002</v>
      </c>
      <c r="I278" s="161"/>
      <c r="L278" s="157"/>
      <c r="M278" s="162"/>
      <c r="T278" s="163"/>
      <c r="AT278" s="158" t="s">
        <v>189</v>
      </c>
      <c r="AU278" s="158" t="s">
        <v>88</v>
      </c>
      <c r="AV278" s="13" t="s">
        <v>88</v>
      </c>
      <c r="AW278" s="13" t="s">
        <v>4</v>
      </c>
      <c r="AX278" s="13" t="s">
        <v>86</v>
      </c>
      <c r="AY278" s="158" t="s">
        <v>178</v>
      </c>
    </row>
    <row r="279" spans="2:65" s="1" customFormat="1" ht="37.799999999999997" customHeight="1">
      <c r="B279" s="34"/>
      <c r="C279" s="133" t="s">
        <v>418</v>
      </c>
      <c r="D279" s="133" t="s">
        <v>180</v>
      </c>
      <c r="E279" s="134" t="s">
        <v>413</v>
      </c>
      <c r="F279" s="135" t="s">
        <v>414</v>
      </c>
      <c r="G279" s="136" t="s">
        <v>277</v>
      </c>
      <c r="H279" s="137">
        <v>192.518</v>
      </c>
      <c r="I279" s="138"/>
      <c r="J279" s="139">
        <f>ROUND(I279*H279,2)</f>
        <v>0</v>
      </c>
      <c r="K279" s="135" t="s">
        <v>184</v>
      </c>
      <c r="L279" s="34"/>
      <c r="M279" s="140" t="s">
        <v>32</v>
      </c>
      <c r="N279" s="141" t="s">
        <v>50</v>
      </c>
      <c r="P279" s="142">
        <f>O279*H279</f>
        <v>0</v>
      </c>
      <c r="Q279" s="142">
        <v>0</v>
      </c>
      <c r="R279" s="142">
        <f>Q279*H279</f>
        <v>0</v>
      </c>
      <c r="S279" s="142">
        <v>0</v>
      </c>
      <c r="T279" s="143">
        <f>S279*H279</f>
        <v>0</v>
      </c>
      <c r="AR279" s="144" t="s">
        <v>185</v>
      </c>
      <c r="AT279" s="144" t="s">
        <v>180</v>
      </c>
      <c r="AU279" s="144" t="s">
        <v>88</v>
      </c>
      <c r="AY279" s="18" t="s">
        <v>178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86</v>
      </c>
      <c r="BK279" s="145">
        <f>ROUND(I279*H279,2)</f>
        <v>0</v>
      </c>
      <c r="BL279" s="18" t="s">
        <v>185</v>
      </c>
      <c r="BM279" s="144" t="s">
        <v>5791</v>
      </c>
    </row>
    <row r="280" spans="2:65" s="1" customFormat="1" ht="10.199999999999999">
      <c r="B280" s="34"/>
      <c r="D280" s="146" t="s">
        <v>187</v>
      </c>
      <c r="F280" s="147" t="s">
        <v>416</v>
      </c>
      <c r="I280" s="148"/>
      <c r="L280" s="34"/>
      <c r="M280" s="149"/>
      <c r="T280" s="55"/>
      <c r="AT280" s="18" t="s">
        <v>187</v>
      </c>
      <c r="AU280" s="18" t="s">
        <v>88</v>
      </c>
    </row>
    <row r="281" spans="2:65" s="12" customFormat="1" ht="10.199999999999999">
      <c r="B281" s="150"/>
      <c r="D281" s="151" t="s">
        <v>189</v>
      </c>
      <c r="E281" s="152" t="s">
        <v>32</v>
      </c>
      <c r="F281" s="153" t="s">
        <v>4538</v>
      </c>
      <c r="H281" s="152" t="s">
        <v>32</v>
      </c>
      <c r="I281" s="154"/>
      <c r="L281" s="150"/>
      <c r="M281" s="155"/>
      <c r="T281" s="156"/>
      <c r="AT281" s="152" t="s">
        <v>189</v>
      </c>
      <c r="AU281" s="152" t="s">
        <v>88</v>
      </c>
      <c r="AV281" s="12" t="s">
        <v>86</v>
      </c>
      <c r="AW281" s="12" t="s">
        <v>41</v>
      </c>
      <c r="AX281" s="12" t="s">
        <v>79</v>
      </c>
      <c r="AY281" s="152" t="s">
        <v>178</v>
      </c>
    </row>
    <row r="282" spans="2:65" s="13" customFormat="1" ht="10.199999999999999">
      <c r="B282" s="157"/>
      <c r="D282" s="151" t="s">
        <v>189</v>
      </c>
      <c r="E282" s="158" t="s">
        <v>32</v>
      </c>
      <c r="F282" s="159" t="s">
        <v>5773</v>
      </c>
      <c r="H282" s="160">
        <v>33.39</v>
      </c>
      <c r="I282" s="161"/>
      <c r="L282" s="157"/>
      <c r="M282" s="162"/>
      <c r="T282" s="163"/>
      <c r="AT282" s="158" t="s">
        <v>189</v>
      </c>
      <c r="AU282" s="158" t="s">
        <v>88</v>
      </c>
      <c r="AV282" s="13" t="s">
        <v>88</v>
      </c>
      <c r="AW282" s="13" t="s">
        <v>41</v>
      </c>
      <c r="AX282" s="13" t="s">
        <v>79</v>
      </c>
      <c r="AY282" s="158" t="s">
        <v>178</v>
      </c>
    </row>
    <row r="283" spans="2:65" s="13" customFormat="1" ht="10.199999999999999">
      <c r="B283" s="157"/>
      <c r="D283" s="151" t="s">
        <v>189</v>
      </c>
      <c r="E283" s="158" t="s">
        <v>32</v>
      </c>
      <c r="F283" s="159" t="s">
        <v>5781</v>
      </c>
      <c r="H283" s="160">
        <v>139.23699999999999</v>
      </c>
      <c r="I283" s="161"/>
      <c r="L283" s="157"/>
      <c r="M283" s="162"/>
      <c r="T283" s="163"/>
      <c r="AT283" s="158" t="s">
        <v>189</v>
      </c>
      <c r="AU283" s="158" t="s">
        <v>88</v>
      </c>
      <c r="AV283" s="13" t="s">
        <v>88</v>
      </c>
      <c r="AW283" s="13" t="s">
        <v>41</v>
      </c>
      <c r="AX283" s="13" t="s">
        <v>79</v>
      </c>
      <c r="AY283" s="158" t="s">
        <v>178</v>
      </c>
    </row>
    <row r="284" spans="2:65" s="13" customFormat="1" ht="10.199999999999999">
      <c r="B284" s="157"/>
      <c r="D284" s="151" t="s">
        <v>189</v>
      </c>
      <c r="E284" s="158" t="s">
        <v>32</v>
      </c>
      <c r="F284" s="159" t="s">
        <v>5787</v>
      </c>
      <c r="H284" s="160">
        <v>19.890999999999998</v>
      </c>
      <c r="I284" s="161"/>
      <c r="L284" s="157"/>
      <c r="M284" s="162"/>
      <c r="T284" s="163"/>
      <c r="AT284" s="158" t="s">
        <v>189</v>
      </c>
      <c r="AU284" s="158" t="s">
        <v>88</v>
      </c>
      <c r="AV284" s="13" t="s">
        <v>88</v>
      </c>
      <c r="AW284" s="13" t="s">
        <v>41</v>
      </c>
      <c r="AX284" s="13" t="s">
        <v>79</v>
      </c>
      <c r="AY284" s="158" t="s">
        <v>178</v>
      </c>
    </row>
    <row r="285" spans="2:65" s="14" customFormat="1" ht="10.199999999999999">
      <c r="B285" s="164"/>
      <c r="D285" s="151" t="s">
        <v>189</v>
      </c>
      <c r="E285" s="165" t="s">
        <v>32</v>
      </c>
      <c r="F285" s="166" t="s">
        <v>192</v>
      </c>
      <c r="H285" s="167">
        <v>192.518</v>
      </c>
      <c r="I285" s="168"/>
      <c r="L285" s="164"/>
      <c r="M285" s="169"/>
      <c r="T285" s="170"/>
      <c r="AT285" s="165" t="s">
        <v>189</v>
      </c>
      <c r="AU285" s="165" t="s">
        <v>88</v>
      </c>
      <c r="AV285" s="14" t="s">
        <v>185</v>
      </c>
      <c r="AW285" s="14" t="s">
        <v>41</v>
      </c>
      <c r="AX285" s="14" t="s">
        <v>86</v>
      </c>
      <c r="AY285" s="165" t="s">
        <v>178</v>
      </c>
    </row>
    <row r="286" spans="2:65" s="1" customFormat="1" ht="49.05" customHeight="1">
      <c r="B286" s="34"/>
      <c r="C286" s="133" t="s">
        <v>434</v>
      </c>
      <c r="D286" s="133" t="s">
        <v>180</v>
      </c>
      <c r="E286" s="134" t="s">
        <v>4542</v>
      </c>
      <c r="F286" s="135" t="s">
        <v>4543</v>
      </c>
      <c r="G286" s="136" t="s">
        <v>277</v>
      </c>
      <c r="H286" s="137">
        <v>88.775000000000006</v>
      </c>
      <c r="I286" s="138"/>
      <c r="J286" s="139">
        <f>ROUND(I286*H286,2)</f>
        <v>0</v>
      </c>
      <c r="K286" s="135" t="s">
        <v>184</v>
      </c>
      <c r="L286" s="34"/>
      <c r="M286" s="140" t="s">
        <v>32</v>
      </c>
      <c r="N286" s="141" t="s">
        <v>50</v>
      </c>
      <c r="P286" s="142">
        <f>O286*H286</f>
        <v>0</v>
      </c>
      <c r="Q286" s="142">
        <v>0</v>
      </c>
      <c r="R286" s="142">
        <f>Q286*H286</f>
        <v>0</v>
      </c>
      <c r="S286" s="142">
        <v>0</v>
      </c>
      <c r="T286" s="143">
        <f>S286*H286</f>
        <v>0</v>
      </c>
      <c r="AR286" s="144" t="s">
        <v>185</v>
      </c>
      <c r="AT286" s="144" t="s">
        <v>180</v>
      </c>
      <c r="AU286" s="144" t="s">
        <v>88</v>
      </c>
      <c r="AY286" s="18" t="s">
        <v>178</v>
      </c>
      <c r="BE286" s="145">
        <f>IF(N286="základní",J286,0)</f>
        <v>0</v>
      </c>
      <c r="BF286" s="145">
        <f>IF(N286="snížená",J286,0)</f>
        <v>0</v>
      </c>
      <c r="BG286" s="145">
        <f>IF(N286="zákl. přenesená",J286,0)</f>
        <v>0</v>
      </c>
      <c r="BH286" s="145">
        <f>IF(N286="sníž. přenesená",J286,0)</f>
        <v>0</v>
      </c>
      <c r="BI286" s="145">
        <f>IF(N286="nulová",J286,0)</f>
        <v>0</v>
      </c>
      <c r="BJ286" s="18" t="s">
        <v>86</v>
      </c>
      <c r="BK286" s="145">
        <f>ROUND(I286*H286,2)</f>
        <v>0</v>
      </c>
      <c r="BL286" s="18" t="s">
        <v>185</v>
      </c>
      <c r="BM286" s="144" t="s">
        <v>5792</v>
      </c>
    </row>
    <row r="287" spans="2:65" s="1" customFormat="1" ht="10.199999999999999">
      <c r="B287" s="34"/>
      <c r="D287" s="146" t="s">
        <v>187</v>
      </c>
      <c r="F287" s="147" t="s">
        <v>4545</v>
      </c>
      <c r="I287" s="148"/>
      <c r="L287" s="34"/>
      <c r="M287" s="149"/>
      <c r="T287" s="55"/>
      <c r="AT287" s="18" t="s">
        <v>187</v>
      </c>
      <c r="AU287" s="18" t="s">
        <v>88</v>
      </c>
    </row>
    <row r="288" spans="2:65" s="12" customFormat="1" ht="10.199999999999999">
      <c r="B288" s="150"/>
      <c r="D288" s="151" t="s">
        <v>189</v>
      </c>
      <c r="E288" s="152" t="s">
        <v>32</v>
      </c>
      <c r="F288" s="153" t="s">
        <v>5673</v>
      </c>
      <c r="H288" s="152" t="s">
        <v>32</v>
      </c>
      <c r="I288" s="154"/>
      <c r="L288" s="150"/>
      <c r="M288" s="155"/>
      <c r="T288" s="156"/>
      <c r="AT288" s="152" t="s">
        <v>189</v>
      </c>
      <c r="AU288" s="152" t="s">
        <v>88</v>
      </c>
      <c r="AV288" s="12" t="s">
        <v>86</v>
      </c>
      <c r="AW288" s="12" t="s">
        <v>41</v>
      </c>
      <c r="AX288" s="12" t="s">
        <v>79</v>
      </c>
      <c r="AY288" s="152" t="s">
        <v>178</v>
      </c>
    </row>
    <row r="289" spans="2:65" s="12" customFormat="1" ht="10.199999999999999">
      <c r="B289" s="150"/>
      <c r="D289" s="151" t="s">
        <v>189</v>
      </c>
      <c r="E289" s="152" t="s">
        <v>32</v>
      </c>
      <c r="F289" s="153" t="s">
        <v>5674</v>
      </c>
      <c r="H289" s="152" t="s">
        <v>32</v>
      </c>
      <c r="I289" s="154"/>
      <c r="L289" s="150"/>
      <c r="M289" s="155"/>
      <c r="T289" s="156"/>
      <c r="AT289" s="152" t="s">
        <v>189</v>
      </c>
      <c r="AU289" s="152" t="s">
        <v>88</v>
      </c>
      <c r="AV289" s="12" t="s">
        <v>86</v>
      </c>
      <c r="AW289" s="12" t="s">
        <v>41</v>
      </c>
      <c r="AX289" s="12" t="s">
        <v>79</v>
      </c>
      <c r="AY289" s="152" t="s">
        <v>178</v>
      </c>
    </row>
    <row r="290" spans="2:65" s="12" customFormat="1" ht="20.399999999999999">
      <c r="B290" s="150"/>
      <c r="D290" s="151" t="s">
        <v>189</v>
      </c>
      <c r="E290" s="152" t="s">
        <v>32</v>
      </c>
      <c r="F290" s="153" t="s">
        <v>5793</v>
      </c>
      <c r="H290" s="152" t="s">
        <v>32</v>
      </c>
      <c r="I290" s="154"/>
      <c r="L290" s="150"/>
      <c r="M290" s="155"/>
      <c r="T290" s="156"/>
      <c r="AT290" s="152" t="s">
        <v>189</v>
      </c>
      <c r="AU290" s="152" t="s">
        <v>88</v>
      </c>
      <c r="AV290" s="12" t="s">
        <v>86</v>
      </c>
      <c r="AW290" s="12" t="s">
        <v>41</v>
      </c>
      <c r="AX290" s="12" t="s">
        <v>79</v>
      </c>
      <c r="AY290" s="152" t="s">
        <v>178</v>
      </c>
    </row>
    <row r="291" spans="2:65" s="13" customFormat="1" ht="10.199999999999999">
      <c r="B291" s="157"/>
      <c r="D291" s="151" t="s">
        <v>189</v>
      </c>
      <c r="E291" s="158" t="s">
        <v>32</v>
      </c>
      <c r="F291" s="159" t="s">
        <v>5794</v>
      </c>
      <c r="H291" s="160">
        <v>188.244</v>
      </c>
      <c r="I291" s="161"/>
      <c r="L291" s="157"/>
      <c r="M291" s="162"/>
      <c r="T291" s="163"/>
      <c r="AT291" s="158" t="s">
        <v>189</v>
      </c>
      <c r="AU291" s="158" t="s">
        <v>88</v>
      </c>
      <c r="AV291" s="13" t="s">
        <v>88</v>
      </c>
      <c r="AW291" s="13" t="s">
        <v>41</v>
      </c>
      <c r="AX291" s="13" t="s">
        <v>79</v>
      </c>
      <c r="AY291" s="158" t="s">
        <v>178</v>
      </c>
    </row>
    <row r="292" spans="2:65" s="13" customFormat="1" ht="10.199999999999999">
      <c r="B292" s="157"/>
      <c r="D292" s="151" t="s">
        <v>189</v>
      </c>
      <c r="E292" s="158" t="s">
        <v>32</v>
      </c>
      <c r="F292" s="159" t="s">
        <v>5795</v>
      </c>
      <c r="H292" s="160">
        <v>-11.62</v>
      </c>
      <c r="I292" s="161"/>
      <c r="L292" s="157"/>
      <c r="M292" s="162"/>
      <c r="T292" s="163"/>
      <c r="AT292" s="158" t="s">
        <v>189</v>
      </c>
      <c r="AU292" s="158" t="s">
        <v>88</v>
      </c>
      <c r="AV292" s="13" t="s">
        <v>88</v>
      </c>
      <c r="AW292" s="13" t="s">
        <v>41</v>
      </c>
      <c r="AX292" s="13" t="s">
        <v>79</v>
      </c>
      <c r="AY292" s="158" t="s">
        <v>178</v>
      </c>
    </row>
    <row r="293" spans="2:65" s="13" customFormat="1" ht="10.199999999999999">
      <c r="B293" s="157"/>
      <c r="D293" s="151" t="s">
        <v>189</v>
      </c>
      <c r="E293" s="158" t="s">
        <v>32</v>
      </c>
      <c r="F293" s="159" t="s">
        <v>5796</v>
      </c>
      <c r="H293" s="160">
        <v>-1.645</v>
      </c>
      <c r="I293" s="161"/>
      <c r="L293" s="157"/>
      <c r="M293" s="162"/>
      <c r="T293" s="163"/>
      <c r="AT293" s="158" t="s">
        <v>189</v>
      </c>
      <c r="AU293" s="158" t="s">
        <v>88</v>
      </c>
      <c r="AV293" s="13" t="s">
        <v>88</v>
      </c>
      <c r="AW293" s="13" t="s">
        <v>41</v>
      </c>
      <c r="AX293" s="13" t="s">
        <v>79</v>
      </c>
      <c r="AY293" s="158" t="s">
        <v>178</v>
      </c>
    </row>
    <row r="294" spans="2:65" s="13" customFormat="1" ht="10.199999999999999">
      <c r="B294" s="157"/>
      <c r="D294" s="151" t="s">
        <v>189</v>
      </c>
      <c r="E294" s="158" t="s">
        <v>32</v>
      </c>
      <c r="F294" s="159" t="s">
        <v>5797</v>
      </c>
      <c r="H294" s="160">
        <v>-0.51200000000000001</v>
      </c>
      <c r="I294" s="161"/>
      <c r="L294" s="157"/>
      <c r="M294" s="162"/>
      <c r="T294" s="163"/>
      <c r="AT294" s="158" t="s">
        <v>189</v>
      </c>
      <c r="AU294" s="158" t="s">
        <v>88</v>
      </c>
      <c r="AV294" s="13" t="s">
        <v>88</v>
      </c>
      <c r="AW294" s="13" t="s">
        <v>41</v>
      </c>
      <c r="AX294" s="13" t="s">
        <v>79</v>
      </c>
      <c r="AY294" s="158" t="s">
        <v>178</v>
      </c>
    </row>
    <row r="295" spans="2:65" s="13" customFormat="1" ht="20.399999999999999">
      <c r="B295" s="157"/>
      <c r="D295" s="151" t="s">
        <v>189</v>
      </c>
      <c r="E295" s="158" t="s">
        <v>32</v>
      </c>
      <c r="F295" s="159" t="s">
        <v>5798</v>
      </c>
      <c r="H295" s="160">
        <v>-0.51200000000000001</v>
      </c>
      <c r="I295" s="161"/>
      <c r="L295" s="157"/>
      <c r="M295" s="162"/>
      <c r="T295" s="163"/>
      <c r="AT295" s="158" t="s">
        <v>189</v>
      </c>
      <c r="AU295" s="158" t="s">
        <v>88</v>
      </c>
      <c r="AV295" s="13" t="s">
        <v>88</v>
      </c>
      <c r="AW295" s="13" t="s">
        <v>41</v>
      </c>
      <c r="AX295" s="13" t="s">
        <v>79</v>
      </c>
      <c r="AY295" s="158" t="s">
        <v>178</v>
      </c>
    </row>
    <row r="296" spans="2:65" s="13" customFormat="1" ht="20.399999999999999">
      <c r="B296" s="157"/>
      <c r="D296" s="151" t="s">
        <v>189</v>
      </c>
      <c r="E296" s="158" t="s">
        <v>32</v>
      </c>
      <c r="F296" s="159" t="s">
        <v>5799</v>
      </c>
      <c r="H296" s="160">
        <v>-53.82</v>
      </c>
      <c r="I296" s="161"/>
      <c r="L296" s="157"/>
      <c r="M296" s="162"/>
      <c r="T296" s="163"/>
      <c r="AT296" s="158" t="s">
        <v>189</v>
      </c>
      <c r="AU296" s="158" t="s">
        <v>88</v>
      </c>
      <c r="AV296" s="13" t="s">
        <v>88</v>
      </c>
      <c r="AW296" s="13" t="s">
        <v>41</v>
      </c>
      <c r="AX296" s="13" t="s">
        <v>79</v>
      </c>
      <c r="AY296" s="158" t="s">
        <v>178</v>
      </c>
    </row>
    <row r="297" spans="2:65" s="13" customFormat="1" ht="10.199999999999999">
      <c r="B297" s="157"/>
      <c r="D297" s="151" t="s">
        <v>189</v>
      </c>
      <c r="E297" s="158" t="s">
        <v>32</v>
      </c>
      <c r="F297" s="159" t="s">
        <v>5800</v>
      </c>
      <c r="H297" s="160">
        <v>-31.36</v>
      </c>
      <c r="I297" s="161"/>
      <c r="L297" s="157"/>
      <c r="M297" s="162"/>
      <c r="T297" s="163"/>
      <c r="AT297" s="158" t="s">
        <v>189</v>
      </c>
      <c r="AU297" s="158" t="s">
        <v>88</v>
      </c>
      <c r="AV297" s="13" t="s">
        <v>88</v>
      </c>
      <c r="AW297" s="13" t="s">
        <v>41</v>
      </c>
      <c r="AX297" s="13" t="s">
        <v>79</v>
      </c>
      <c r="AY297" s="158" t="s">
        <v>178</v>
      </c>
    </row>
    <row r="298" spans="2:65" s="14" customFormat="1" ht="10.199999999999999">
      <c r="B298" s="164"/>
      <c r="D298" s="151" t="s">
        <v>189</v>
      </c>
      <c r="E298" s="165" t="s">
        <v>32</v>
      </c>
      <c r="F298" s="166" t="s">
        <v>192</v>
      </c>
      <c r="H298" s="167">
        <v>88.775000000000006</v>
      </c>
      <c r="I298" s="168"/>
      <c r="L298" s="164"/>
      <c r="M298" s="169"/>
      <c r="T298" s="170"/>
      <c r="AT298" s="165" t="s">
        <v>189</v>
      </c>
      <c r="AU298" s="165" t="s">
        <v>88</v>
      </c>
      <c r="AV298" s="14" t="s">
        <v>185</v>
      </c>
      <c r="AW298" s="14" t="s">
        <v>41</v>
      </c>
      <c r="AX298" s="14" t="s">
        <v>86</v>
      </c>
      <c r="AY298" s="165" t="s">
        <v>178</v>
      </c>
    </row>
    <row r="299" spans="2:65" s="1" customFormat="1" ht="16.5" customHeight="1">
      <c r="B299" s="34"/>
      <c r="C299" s="171" t="s">
        <v>439</v>
      </c>
      <c r="D299" s="171" t="s">
        <v>398</v>
      </c>
      <c r="E299" s="172" t="s">
        <v>435</v>
      </c>
      <c r="F299" s="173" t="s">
        <v>436</v>
      </c>
      <c r="G299" s="174" t="s">
        <v>401</v>
      </c>
      <c r="H299" s="175">
        <v>88.775999999999996</v>
      </c>
      <c r="I299" s="176"/>
      <c r="J299" s="177">
        <f>ROUND(I299*H299,2)</f>
        <v>0</v>
      </c>
      <c r="K299" s="173" t="s">
        <v>184</v>
      </c>
      <c r="L299" s="178"/>
      <c r="M299" s="179" t="s">
        <v>32</v>
      </c>
      <c r="N299" s="180" t="s">
        <v>50</v>
      </c>
      <c r="P299" s="142">
        <f>O299*H299</f>
        <v>0</v>
      </c>
      <c r="Q299" s="142">
        <v>0</v>
      </c>
      <c r="R299" s="142">
        <f>Q299*H299</f>
        <v>0</v>
      </c>
      <c r="S299" s="142">
        <v>0</v>
      </c>
      <c r="T299" s="143">
        <f>S299*H299</f>
        <v>0</v>
      </c>
      <c r="AR299" s="144" t="s">
        <v>241</v>
      </c>
      <c r="AT299" s="144" t="s">
        <v>398</v>
      </c>
      <c r="AU299" s="144" t="s">
        <v>88</v>
      </c>
      <c r="AY299" s="18" t="s">
        <v>178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86</v>
      </c>
      <c r="BK299" s="145">
        <f>ROUND(I299*H299,2)</f>
        <v>0</v>
      </c>
      <c r="BL299" s="18" t="s">
        <v>185</v>
      </c>
      <c r="BM299" s="144" t="s">
        <v>5801</v>
      </c>
    </row>
    <row r="300" spans="2:65" s="13" customFormat="1" ht="10.199999999999999">
      <c r="B300" s="157"/>
      <c r="D300" s="151" t="s">
        <v>189</v>
      </c>
      <c r="E300" s="158" t="s">
        <v>32</v>
      </c>
      <c r="F300" s="159" t="s">
        <v>5802</v>
      </c>
      <c r="H300" s="160">
        <v>44.387999999999998</v>
      </c>
      <c r="I300" s="161"/>
      <c r="L300" s="157"/>
      <c r="M300" s="162"/>
      <c r="T300" s="163"/>
      <c r="AT300" s="158" t="s">
        <v>189</v>
      </c>
      <c r="AU300" s="158" t="s">
        <v>88</v>
      </c>
      <c r="AV300" s="13" t="s">
        <v>88</v>
      </c>
      <c r="AW300" s="13" t="s">
        <v>41</v>
      </c>
      <c r="AX300" s="13" t="s">
        <v>86</v>
      </c>
      <c r="AY300" s="158" t="s">
        <v>178</v>
      </c>
    </row>
    <row r="301" spans="2:65" s="13" customFormat="1" ht="10.199999999999999">
      <c r="B301" s="157"/>
      <c r="D301" s="151" t="s">
        <v>189</v>
      </c>
      <c r="F301" s="159" t="s">
        <v>5803</v>
      </c>
      <c r="H301" s="160">
        <v>88.775999999999996</v>
      </c>
      <c r="I301" s="161"/>
      <c r="L301" s="157"/>
      <c r="M301" s="162"/>
      <c r="T301" s="163"/>
      <c r="AT301" s="158" t="s">
        <v>189</v>
      </c>
      <c r="AU301" s="158" t="s">
        <v>88</v>
      </c>
      <c r="AV301" s="13" t="s">
        <v>88</v>
      </c>
      <c r="AW301" s="13" t="s">
        <v>4</v>
      </c>
      <c r="AX301" s="13" t="s">
        <v>86</v>
      </c>
      <c r="AY301" s="158" t="s">
        <v>178</v>
      </c>
    </row>
    <row r="302" spans="2:65" s="1" customFormat="1" ht="16.5" customHeight="1">
      <c r="B302" s="34"/>
      <c r="C302" s="171" t="s">
        <v>447</v>
      </c>
      <c r="D302" s="171" t="s">
        <v>398</v>
      </c>
      <c r="E302" s="172" t="s">
        <v>5804</v>
      </c>
      <c r="F302" s="173" t="s">
        <v>5805</v>
      </c>
      <c r="G302" s="174" t="s">
        <v>401</v>
      </c>
      <c r="H302" s="175">
        <v>88.775999999999996</v>
      </c>
      <c r="I302" s="176"/>
      <c r="J302" s="177">
        <f>ROUND(I302*H302,2)</f>
        <v>0</v>
      </c>
      <c r="K302" s="173" t="s">
        <v>184</v>
      </c>
      <c r="L302" s="178"/>
      <c r="M302" s="179" t="s">
        <v>32</v>
      </c>
      <c r="N302" s="180" t="s">
        <v>50</v>
      </c>
      <c r="P302" s="142">
        <f>O302*H302</f>
        <v>0</v>
      </c>
      <c r="Q302" s="142">
        <v>0</v>
      </c>
      <c r="R302" s="142">
        <f>Q302*H302</f>
        <v>0</v>
      </c>
      <c r="S302" s="142">
        <v>0</v>
      </c>
      <c r="T302" s="143">
        <f>S302*H302</f>
        <v>0</v>
      </c>
      <c r="AR302" s="144" t="s">
        <v>241</v>
      </c>
      <c r="AT302" s="144" t="s">
        <v>398</v>
      </c>
      <c r="AU302" s="144" t="s">
        <v>88</v>
      </c>
      <c r="AY302" s="18" t="s">
        <v>178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86</v>
      </c>
      <c r="BK302" s="145">
        <f>ROUND(I302*H302,2)</f>
        <v>0</v>
      </c>
      <c r="BL302" s="18" t="s">
        <v>185</v>
      </c>
      <c r="BM302" s="144" t="s">
        <v>5806</v>
      </c>
    </row>
    <row r="303" spans="2:65" s="13" customFormat="1" ht="10.199999999999999">
      <c r="B303" s="157"/>
      <c r="D303" s="151" t="s">
        <v>189</v>
      </c>
      <c r="E303" s="158" t="s">
        <v>32</v>
      </c>
      <c r="F303" s="159" t="s">
        <v>5802</v>
      </c>
      <c r="H303" s="160">
        <v>44.387999999999998</v>
      </c>
      <c r="I303" s="161"/>
      <c r="L303" s="157"/>
      <c r="M303" s="162"/>
      <c r="T303" s="163"/>
      <c r="AT303" s="158" t="s">
        <v>189</v>
      </c>
      <c r="AU303" s="158" t="s">
        <v>88</v>
      </c>
      <c r="AV303" s="13" t="s">
        <v>88</v>
      </c>
      <c r="AW303" s="13" t="s">
        <v>41</v>
      </c>
      <c r="AX303" s="13" t="s">
        <v>86</v>
      </c>
      <c r="AY303" s="158" t="s">
        <v>178</v>
      </c>
    </row>
    <row r="304" spans="2:65" s="13" customFormat="1" ht="10.199999999999999">
      <c r="B304" s="157"/>
      <c r="D304" s="151" t="s">
        <v>189</v>
      </c>
      <c r="F304" s="159" t="s">
        <v>5803</v>
      </c>
      <c r="H304" s="160">
        <v>88.775999999999996</v>
      </c>
      <c r="I304" s="161"/>
      <c r="L304" s="157"/>
      <c r="M304" s="162"/>
      <c r="T304" s="163"/>
      <c r="AT304" s="158" t="s">
        <v>189</v>
      </c>
      <c r="AU304" s="158" t="s">
        <v>88</v>
      </c>
      <c r="AV304" s="13" t="s">
        <v>88</v>
      </c>
      <c r="AW304" s="13" t="s">
        <v>4</v>
      </c>
      <c r="AX304" s="13" t="s">
        <v>86</v>
      </c>
      <c r="AY304" s="158" t="s">
        <v>178</v>
      </c>
    </row>
    <row r="305" spans="2:65" s="1" customFormat="1" ht="49.05" customHeight="1">
      <c r="B305" s="34"/>
      <c r="C305" s="133" t="s">
        <v>453</v>
      </c>
      <c r="D305" s="133" t="s">
        <v>180</v>
      </c>
      <c r="E305" s="134" t="s">
        <v>4542</v>
      </c>
      <c r="F305" s="135" t="s">
        <v>4543</v>
      </c>
      <c r="G305" s="136" t="s">
        <v>277</v>
      </c>
      <c r="H305" s="137">
        <v>31.36</v>
      </c>
      <c r="I305" s="138"/>
      <c r="J305" s="139">
        <f>ROUND(I305*H305,2)</f>
        <v>0</v>
      </c>
      <c r="K305" s="135" t="s">
        <v>184</v>
      </c>
      <c r="L305" s="34"/>
      <c r="M305" s="140" t="s">
        <v>32</v>
      </c>
      <c r="N305" s="141" t="s">
        <v>50</v>
      </c>
      <c r="P305" s="142">
        <f>O305*H305</f>
        <v>0</v>
      </c>
      <c r="Q305" s="142">
        <v>0</v>
      </c>
      <c r="R305" s="142">
        <f>Q305*H305</f>
        <v>0</v>
      </c>
      <c r="S305" s="142">
        <v>0</v>
      </c>
      <c r="T305" s="143">
        <f>S305*H305</f>
        <v>0</v>
      </c>
      <c r="AR305" s="144" t="s">
        <v>185</v>
      </c>
      <c r="AT305" s="144" t="s">
        <v>180</v>
      </c>
      <c r="AU305" s="144" t="s">
        <v>88</v>
      </c>
      <c r="AY305" s="18" t="s">
        <v>178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86</v>
      </c>
      <c r="BK305" s="145">
        <f>ROUND(I305*H305,2)</f>
        <v>0</v>
      </c>
      <c r="BL305" s="18" t="s">
        <v>185</v>
      </c>
      <c r="BM305" s="144" t="s">
        <v>5807</v>
      </c>
    </row>
    <row r="306" spans="2:65" s="1" customFormat="1" ht="10.199999999999999">
      <c r="B306" s="34"/>
      <c r="D306" s="146" t="s">
        <v>187</v>
      </c>
      <c r="F306" s="147" t="s">
        <v>4545</v>
      </c>
      <c r="I306" s="148"/>
      <c r="L306" s="34"/>
      <c r="M306" s="149"/>
      <c r="T306" s="55"/>
      <c r="AT306" s="18" t="s">
        <v>187</v>
      </c>
      <c r="AU306" s="18" t="s">
        <v>88</v>
      </c>
    </row>
    <row r="307" spans="2:65" s="12" customFormat="1" ht="10.199999999999999">
      <c r="B307" s="150"/>
      <c r="D307" s="151" t="s">
        <v>189</v>
      </c>
      <c r="E307" s="152" t="s">
        <v>32</v>
      </c>
      <c r="F307" s="153" t="s">
        <v>5673</v>
      </c>
      <c r="H307" s="152" t="s">
        <v>32</v>
      </c>
      <c r="I307" s="154"/>
      <c r="L307" s="150"/>
      <c r="M307" s="155"/>
      <c r="T307" s="156"/>
      <c r="AT307" s="152" t="s">
        <v>189</v>
      </c>
      <c r="AU307" s="152" t="s">
        <v>88</v>
      </c>
      <c r="AV307" s="12" t="s">
        <v>86</v>
      </c>
      <c r="AW307" s="12" t="s">
        <v>41</v>
      </c>
      <c r="AX307" s="12" t="s">
        <v>79</v>
      </c>
      <c r="AY307" s="152" t="s">
        <v>178</v>
      </c>
    </row>
    <row r="308" spans="2:65" s="12" customFormat="1" ht="10.199999999999999">
      <c r="B308" s="150"/>
      <c r="D308" s="151" t="s">
        <v>189</v>
      </c>
      <c r="E308" s="152" t="s">
        <v>32</v>
      </c>
      <c r="F308" s="153" t="s">
        <v>5674</v>
      </c>
      <c r="H308" s="152" t="s">
        <v>32</v>
      </c>
      <c r="I308" s="154"/>
      <c r="L308" s="150"/>
      <c r="M308" s="155"/>
      <c r="T308" s="156"/>
      <c r="AT308" s="152" t="s">
        <v>189</v>
      </c>
      <c r="AU308" s="152" t="s">
        <v>88</v>
      </c>
      <c r="AV308" s="12" t="s">
        <v>86</v>
      </c>
      <c r="AW308" s="12" t="s">
        <v>41</v>
      </c>
      <c r="AX308" s="12" t="s">
        <v>79</v>
      </c>
      <c r="AY308" s="152" t="s">
        <v>178</v>
      </c>
    </row>
    <row r="309" spans="2:65" s="12" customFormat="1" ht="10.199999999999999">
      <c r="B309" s="150"/>
      <c r="D309" s="151" t="s">
        <v>189</v>
      </c>
      <c r="E309" s="152" t="s">
        <v>32</v>
      </c>
      <c r="F309" s="153" t="s">
        <v>5808</v>
      </c>
      <c r="H309" s="152" t="s">
        <v>32</v>
      </c>
      <c r="I309" s="154"/>
      <c r="L309" s="150"/>
      <c r="M309" s="155"/>
      <c r="T309" s="156"/>
      <c r="AT309" s="152" t="s">
        <v>189</v>
      </c>
      <c r="AU309" s="152" t="s">
        <v>88</v>
      </c>
      <c r="AV309" s="12" t="s">
        <v>86</v>
      </c>
      <c r="AW309" s="12" t="s">
        <v>41</v>
      </c>
      <c r="AX309" s="12" t="s">
        <v>79</v>
      </c>
      <c r="AY309" s="152" t="s">
        <v>178</v>
      </c>
    </row>
    <row r="310" spans="2:65" s="13" customFormat="1" ht="10.199999999999999">
      <c r="B310" s="157"/>
      <c r="D310" s="151" t="s">
        <v>189</v>
      </c>
      <c r="E310" s="158" t="s">
        <v>32</v>
      </c>
      <c r="F310" s="159" t="s">
        <v>5809</v>
      </c>
      <c r="H310" s="160">
        <v>31.36</v>
      </c>
      <c r="I310" s="161"/>
      <c r="L310" s="157"/>
      <c r="M310" s="162"/>
      <c r="T310" s="163"/>
      <c r="AT310" s="158" t="s">
        <v>189</v>
      </c>
      <c r="AU310" s="158" t="s">
        <v>88</v>
      </c>
      <c r="AV310" s="13" t="s">
        <v>88</v>
      </c>
      <c r="AW310" s="13" t="s">
        <v>41</v>
      </c>
      <c r="AX310" s="13" t="s">
        <v>79</v>
      </c>
      <c r="AY310" s="158" t="s">
        <v>178</v>
      </c>
    </row>
    <row r="311" spans="2:65" s="14" customFormat="1" ht="10.199999999999999">
      <c r="B311" s="164"/>
      <c r="D311" s="151" t="s">
        <v>189</v>
      </c>
      <c r="E311" s="165" t="s">
        <v>32</v>
      </c>
      <c r="F311" s="166" t="s">
        <v>192</v>
      </c>
      <c r="H311" s="167">
        <v>31.36</v>
      </c>
      <c r="I311" s="168"/>
      <c r="L311" s="164"/>
      <c r="M311" s="169"/>
      <c r="T311" s="170"/>
      <c r="AT311" s="165" t="s">
        <v>189</v>
      </c>
      <c r="AU311" s="165" t="s">
        <v>88</v>
      </c>
      <c r="AV311" s="14" t="s">
        <v>185</v>
      </c>
      <c r="AW311" s="14" t="s">
        <v>41</v>
      </c>
      <c r="AX311" s="14" t="s">
        <v>86</v>
      </c>
      <c r="AY311" s="165" t="s">
        <v>178</v>
      </c>
    </row>
    <row r="312" spans="2:65" s="1" customFormat="1" ht="24.15" customHeight="1">
      <c r="B312" s="34"/>
      <c r="C312" s="171" t="s">
        <v>461</v>
      </c>
      <c r="D312" s="171" t="s">
        <v>398</v>
      </c>
      <c r="E312" s="172" t="s">
        <v>5810</v>
      </c>
      <c r="F312" s="173" t="s">
        <v>5811</v>
      </c>
      <c r="G312" s="174" t="s">
        <v>277</v>
      </c>
      <c r="H312" s="175">
        <v>31.36</v>
      </c>
      <c r="I312" s="176"/>
      <c r="J312" s="177">
        <f>ROUND(I312*H312,2)</f>
        <v>0</v>
      </c>
      <c r="K312" s="173" t="s">
        <v>184</v>
      </c>
      <c r="L312" s="178"/>
      <c r="M312" s="179" t="s">
        <v>32</v>
      </c>
      <c r="N312" s="180" t="s">
        <v>50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241</v>
      </c>
      <c r="AT312" s="144" t="s">
        <v>398</v>
      </c>
      <c r="AU312" s="144" t="s">
        <v>88</v>
      </c>
      <c r="AY312" s="18" t="s">
        <v>178</v>
      </c>
      <c r="BE312" s="145">
        <f>IF(N312="základní",J312,0)</f>
        <v>0</v>
      </c>
      <c r="BF312" s="145">
        <f>IF(N312="snížená",J312,0)</f>
        <v>0</v>
      </c>
      <c r="BG312" s="145">
        <f>IF(N312="zákl. přenesená",J312,0)</f>
        <v>0</v>
      </c>
      <c r="BH312" s="145">
        <f>IF(N312="sníž. přenesená",J312,0)</f>
        <v>0</v>
      </c>
      <c r="BI312" s="145">
        <f>IF(N312="nulová",J312,0)</f>
        <v>0</v>
      </c>
      <c r="BJ312" s="18" t="s">
        <v>86</v>
      </c>
      <c r="BK312" s="145">
        <f>ROUND(I312*H312,2)</f>
        <v>0</v>
      </c>
      <c r="BL312" s="18" t="s">
        <v>185</v>
      </c>
      <c r="BM312" s="144" t="s">
        <v>5812</v>
      </c>
    </row>
    <row r="313" spans="2:65" s="1" customFormat="1" ht="49.05" customHeight="1">
      <c r="B313" s="34"/>
      <c r="C313" s="133" t="s">
        <v>467</v>
      </c>
      <c r="D313" s="133" t="s">
        <v>180</v>
      </c>
      <c r="E313" s="134" t="s">
        <v>4542</v>
      </c>
      <c r="F313" s="135" t="s">
        <v>4543</v>
      </c>
      <c r="G313" s="136" t="s">
        <v>277</v>
      </c>
      <c r="H313" s="137">
        <v>6.3920000000000003</v>
      </c>
      <c r="I313" s="138"/>
      <c r="J313" s="139">
        <f>ROUND(I313*H313,2)</f>
        <v>0</v>
      </c>
      <c r="K313" s="135" t="s">
        <v>184</v>
      </c>
      <c r="L313" s="34"/>
      <c r="M313" s="140" t="s">
        <v>32</v>
      </c>
      <c r="N313" s="141" t="s">
        <v>50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185</v>
      </c>
      <c r="AT313" s="144" t="s">
        <v>180</v>
      </c>
      <c r="AU313" s="144" t="s">
        <v>88</v>
      </c>
      <c r="AY313" s="18" t="s">
        <v>178</v>
      </c>
      <c r="BE313" s="145">
        <f>IF(N313="základní",J313,0)</f>
        <v>0</v>
      </c>
      <c r="BF313" s="145">
        <f>IF(N313="snížená",J313,0)</f>
        <v>0</v>
      </c>
      <c r="BG313" s="145">
        <f>IF(N313="zákl. přenesená",J313,0)</f>
        <v>0</v>
      </c>
      <c r="BH313" s="145">
        <f>IF(N313="sníž. přenesená",J313,0)</f>
        <v>0</v>
      </c>
      <c r="BI313" s="145">
        <f>IF(N313="nulová",J313,0)</f>
        <v>0</v>
      </c>
      <c r="BJ313" s="18" t="s">
        <v>86</v>
      </c>
      <c r="BK313" s="145">
        <f>ROUND(I313*H313,2)</f>
        <v>0</v>
      </c>
      <c r="BL313" s="18" t="s">
        <v>185</v>
      </c>
      <c r="BM313" s="144" t="s">
        <v>5813</v>
      </c>
    </row>
    <row r="314" spans="2:65" s="1" customFormat="1" ht="10.199999999999999">
      <c r="B314" s="34"/>
      <c r="D314" s="146" t="s">
        <v>187</v>
      </c>
      <c r="F314" s="147" t="s">
        <v>4545</v>
      </c>
      <c r="I314" s="148"/>
      <c r="L314" s="34"/>
      <c r="M314" s="149"/>
      <c r="T314" s="55"/>
      <c r="AT314" s="18" t="s">
        <v>187</v>
      </c>
      <c r="AU314" s="18" t="s">
        <v>88</v>
      </c>
    </row>
    <row r="315" spans="2:65" s="12" customFormat="1" ht="10.199999999999999">
      <c r="B315" s="150"/>
      <c r="D315" s="151" t="s">
        <v>189</v>
      </c>
      <c r="E315" s="152" t="s">
        <v>32</v>
      </c>
      <c r="F315" s="153" t="s">
        <v>190</v>
      </c>
      <c r="H315" s="152" t="s">
        <v>32</v>
      </c>
      <c r="I315" s="154"/>
      <c r="L315" s="150"/>
      <c r="M315" s="155"/>
      <c r="T315" s="156"/>
      <c r="AT315" s="152" t="s">
        <v>189</v>
      </c>
      <c r="AU315" s="152" t="s">
        <v>88</v>
      </c>
      <c r="AV315" s="12" t="s">
        <v>86</v>
      </c>
      <c r="AW315" s="12" t="s">
        <v>41</v>
      </c>
      <c r="AX315" s="12" t="s">
        <v>79</v>
      </c>
      <c r="AY315" s="152" t="s">
        <v>178</v>
      </c>
    </row>
    <row r="316" spans="2:65" s="12" customFormat="1" ht="10.199999999999999">
      <c r="B316" s="150"/>
      <c r="D316" s="151" t="s">
        <v>189</v>
      </c>
      <c r="E316" s="152" t="s">
        <v>32</v>
      </c>
      <c r="F316" s="153" t="s">
        <v>5668</v>
      </c>
      <c r="H316" s="152" t="s">
        <v>32</v>
      </c>
      <c r="I316" s="154"/>
      <c r="L316" s="150"/>
      <c r="M316" s="155"/>
      <c r="T316" s="156"/>
      <c r="AT316" s="152" t="s">
        <v>189</v>
      </c>
      <c r="AU316" s="152" t="s">
        <v>88</v>
      </c>
      <c r="AV316" s="12" t="s">
        <v>86</v>
      </c>
      <c r="AW316" s="12" t="s">
        <v>41</v>
      </c>
      <c r="AX316" s="12" t="s">
        <v>79</v>
      </c>
      <c r="AY316" s="152" t="s">
        <v>178</v>
      </c>
    </row>
    <row r="317" spans="2:65" s="12" customFormat="1" ht="10.199999999999999">
      <c r="B317" s="150"/>
      <c r="D317" s="151" t="s">
        <v>189</v>
      </c>
      <c r="E317" s="152" t="s">
        <v>32</v>
      </c>
      <c r="F317" s="153" t="s">
        <v>5814</v>
      </c>
      <c r="H317" s="152" t="s">
        <v>32</v>
      </c>
      <c r="I317" s="154"/>
      <c r="L317" s="150"/>
      <c r="M317" s="155"/>
      <c r="T317" s="156"/>
      <c r="AT317" s="152" t="s">
        <v>189</v>
      </c>
      <c r="AU317" s="152" t="s">
        <v>88</v>
      </c>
      <c r="AV317" s="12" t="s">
        <v>86</v>
      </c>
      <c r="AW317" s="12" t="s">
        <v>41</v>
      </c>
      <c r="AX317" s="12" t="s">
        <v>79</v>
      </c>
      <c r="AY317" s="152" t="s">
        <v>178</v>
      </c>
    </row>
    <row r="318" spans="2:65" s="13" customFormat="1" ht="10.199999999999999">
      <c r="B318" s="157"/>
      <c r="D318" s="151" t="s">
        <v>189</v>
      </c>
      <c r="E318" s="158" t="s">
        <v>32</v>
      </c>
      <c r="F318" s="159" t="s">
        <v>5815</v>
      </c>
      <c r="H318" s="160">
        <v>5.94</v>
      </c>
      <c r="I318" s="161"/>
      <c r="L318" s="157"/>
      <c r="M318" s="162"/>
      <c r="T318" s="163"/>
      <c r="AT318" s="158" t="s">
        <v>189</v>
      </c>
      <c r="AU318" s="158" t="s">
        <v>88</v>
      </c>
      <c r="AV318" s="13" t="s">
        <v>88</v>
      </c>
      <c r="AW318" s="13" t="s">
        <v>41</v>
      </c>
      <c r="AX318" s="13" t="s">
        <v>79</v>
      </c>
      <c r="AY318" s="158" t="s">
        <v>178</v>
      </c>
    </row>
    <row r="319" spans="2:65" s="13" customFormat="1" ht="10.199999999999999">
      <c r="B319" s="157"/>
      <c r="D319" s="151" t="s">
        <v>189</v>
      </c>
      <c r="E319" s="158" t="s">
        <v>32</v>
      </c>
      <c r="F319" s="159" t="s">
        <v>5816</v>
      </c>
      <c r="H319" s="160">
        <v>4.7249999999999996</v>
      </c>
      <c r="I319" s="161"/>
      <c r="L319" s="157"/>
      <c r="M319" s="162"/>
      <c r="T319" s="163"/>
      <c r="AT319" s="158" t="s">
        <v>189</v>
      </c>
      <c r="AU319" s="158" t="s">
        <v>88</v>
      </c>
      <c r="AV319" s="13" t="s">
        <v>88</v>
      </c>
      <c r="AW319" s="13" t="s">
        <v>41</v>
      </c>
      <c r="AX319" s="13" t="s">
        <v>79</v>
      </c>
      <c r="AY319" s="158" t="s">
        <v>178</v>
      </c>
    </row>
    <row r="320" spans="2:65" s="13" customFormat="1" ht="10.199999999999999">
      <c r="B320" s="157"/>
      <c r="D320" s="151" t="s">
        <v>189</v>
      </c>
      <c r="E320" s="158" t="s">
        <v>32</v>
      </c>
      <c r="F320" s="159" t="s">
        <v>5817</v>
      </c>
      <c r="H320" s="160">
        <v>-0.29699999999999999</v>
      </c>
      <c r="I320" s="161"/>
      <c r="L320" s="157"/>
      <c r="M320" s="162"/>
      <c r="T320" s="163"/>
      <c r="AT320" s="158" t="s">
        <v>189</v>
      </c>
      <c r="AU320" s="158" t="s">
        <v>88</v>
      </c>
      <c r="AV320" s="13" t="s">
        <v>88</v>
      </c>
      <c r="AW320" s="13" t="s">
        <v>41</v>
      </c>
      <c r="AX320" s="13" t="s">
        <v>79</v>
      </c>
      <c r="AY320" s="158" t="s">
        <v>178</v>
      </c>
    </row>
    <row r="321" spans="2:65" s="13" customFormat="1" ht="10.199999999999999">
      <c r="B321" s="157"/>
      <c r="D321" s="151" t="s">
        <v>189</v>
      </c>
      <c r="E321" s="158" t="s">
        <v>32</v>
      </c>
      <c r="F321" s="159" t="s">
        <v>5818</v>
      </c>
      <c r="H321" s="160">
        <v>-0.93799999999999994</v>
      </c>
      <c r="I321" s="161"/>
      <c r="L321" s="157"/>
      <c r="M321" s="162"/>
      <c r="T321" s="163"/>
      <c r="AT321" s="158" t="s">
        <v>189</v>
      </c>
      <c r="AU321" s="158" t="s">
        <v>88</v>
      </c>
      <c r="AV321" s="13" t="s">
        <v>88</v>
      </c>
      <c r="AW321" s="13" t="s">
        <v>41</v>
      </c>
      <c r="AX321" s="13" t="s">
        <v>79</v>
      </c>
      <c r="AY321" s="158" t="s">
        <v>178</v>
      </c>
    </row>
    <row r="322" spans="2:65" s="13" customFormat="1" ht="20.399999999999999">
      <c r="B322" s="157"/>
      <c r="D322" s="151" t="s">
        <v>189</v>
      </c>
      <c r="E322" s="158" t="s">
        <v>32</v>
      </c>
      <c r="F322" s="159" t="s">
        <v>5819</v>
      </c>
      <c r="H322" s="160">
        <v>-1.4850000000000001</v>
      </c>
      <c r="I322" s="161"/>
      <c r="L322" s="157"/>
      <c r="M322" s="162"/>
      <c r="T322" s="163"/>
      <c r="AT322" s="158" t="s">
        <v>189</v>
      </c>
      <c r="AU322" s="158" t="s">
        <v>88</v>
      </c>
      <c r="AV322" s="13" t="s">
        <v>88</v>
      </c>
      <c r="AW322" s="13" t="s">
        <v>41</v>
      </c>
      <c r="AX322" s="13" t="s">
        <v>79</v>
      </c>
      <c r="AY322" s="158" t="s">
        <v>178</v>
      </c>
    </row>
    <row r="323" spans="2:65" s="13" customFormat="1" ht="10.199999999999999">
      <c r="B323" s="157"/>
      <c r="D323" s="151" t="s">
        <v>189</v>
      </c>
      <c r="E323" s="158" t="s">
        <v>32</v>
      </c>
      <c r="F323" s="159" t="s">
        <v>5820</v>
      </c>
      <c r="H323" s="160">
        <v>-0.22500000000000001</v>
      </c>
      <c r="I323" s="161"/>
      <c r="L323" s="157"/>
      <c r="M323" s="162"/>
      <c r="T323" s="163"/>
      <c r="AT323" s="158" t="s">
        <v>189</v>
      </c>
      <c r="AU323" s="158" t="s">
        <v>88</v>
      </c>
      <c r="AV323" s="13" t="s">
        <v>88</v>
      </c>
      <c r="AW323" s="13" t="s">
        <v>41</v>
      </c>
      <c r="AX323" s="13" t="s">
        <v>79</v>
      </c>
      <c r="AY323" s="158" t="s">
        <v>178</v>
      </c>
    </row>
    <row r="324" spans="2:65" s="13" customFormat="1" ht="10.199999999999999">
      <c r="B324" s="157"/>
      <c r="D324" s="151" t="s">
        <v>189</v>
      </c>
      <c r="E324" s="158" t="s">
        <v>32</v>
      </c>
      <c r="F324" s="159" t="s">
        <v>5821</v>
      </c>
      <c r="H324" s="160">
        <v>-1.3280000000000001</v>
      </c>
      <c r="I324" s="161"/>
      <c r="L324" s="157"/>
      <c r="M324" s="162"/>
      <c r="T324" s="163"/>
      <c r="AT324" s="158" t="s">
        <v>189</v>
      </c>
      <c r="AU324" s="158" t="s">
        <v>88</v>
      </c>
      <c r="AV324" s="13" t="s">
        <v>88</v>
      </c>
      <c r="AW324" s="13" t="s">
        <v>41</v>
      </c>
      <c r="AX324" s="13" t="s">
        <v>79</v>
      </c>
      <c r="AY324" s="158" t="s">
        <v>178</v>
      </c>
    </row>
    <row r="325" spans="2:65" s="14" customFormat="1" ht="10.199999999999999">
      <c r="B325" s="164"/>
      <c r="D325" s="151" t="s">
        <v>189</v>
      </c>
      <c r="E325" s="165" t="s">
        <v>32</v>
      </c>
      <c r="F325" s="166" t="s">
        <v>192</v>
      </c>
      <c r="H325" s="167">
        <v>6.3920000000000003</v>
      </c>
      <c r="I325" s="168"/>
      <c r="L325" s="164"/>
      <c r="M325" s="169"/>
      <c r="T325" s="170"/>
      <c r="AT325" s="165" t="s">
        <v>189</v>
      </c>
      <c r="AU325" s="165" t="s">
        <v>88</v>
      </c>
      <c r="AV325" s="14" t="s">
        <v>185</v>
      </c>
      <c r="AW325" s="14" t="s">
        <v>41</v>
      </c>
      <c r="AX325" s="14" t="s">
        <v>86</v>
      </c>
      <c r="AY325" s="165" t="s">
        <v>178</v>
      </c>
    </row>
    <row r="326" spans="2:65" s="1" customFormat="1" ht="66.75" customHeight="1">
      <c r="B326" s="34"/>
      <c r="C326" s="133" t="s">
        <v>480</v>
      </c>
      <c r="D326" s="133" t="s">
        <v>180</v>
      </c>
      <c r="E326" s="134" t="s">
        <v>440</v>
      </c>
      <c r="F326" s="135" t="s">
        <v>441</v>
      </c>
      <c r="G326" s="136" t="s">
        <v>277</v>
      </c>
      <c r="H326" s="137">
        <v>1.294</v>
      </c>
      <c r="I326" s="138"/>
      <c r="J326" s="139">
        <f>ROUND(I326*H326,2)</f>
        <v>0</v>
      </c>
      <c r="K326" s="135" t="s">
        <v>184</v>
      </c>
      <c r="L326" s="34"/>
      <c r="M326" s="140" t="s">
        <v>32</v>
      </c>
      <c r="N326" s="141" t="s">
        <v>50</v>
      </c>
      <c r="P326" s="142">
        <f>O326*H326</f>
        <v>0</v>
      </c>
      <c r="Q326" s="142">
        <v>0</v>
      </c>
      <c r="R326" s="142">
        <f>Q326*H326</f>
        <v>0</v>
      </c>
      <c r="S326" s="142">
        <v>0</v>
      </c>
      <c r="T326" s="143">
        <f>S326*H326</f>
        <v>0</v>
      </c>
      <c r="AR326" s="144" t="s">
        <v>185</v>
      </c>
      <c r="AT326" s="144" t="s">
        <v>180</v>
      </c>
      <c r="AU326" s="144" t="s">
        <v>88</v>
      </c>
      <c r="AY326" s="18" t="s">
        <v>178</v>
      </c>
      <c r="BE326" s="145">
        <f>IF(N326="základní",J326,0)</f>
        <v>0</v>
      </c>
      <c r="BF326" s="145">
        <f>IF(N326="snížená",J326,0)</f>
        <v>0</v>
      </c>
      <c r="BG326" s="145">
        <f>IF(N326="zákl. přenesená",J326,0)</f>
        <v>0</v>
      </c>
      <c r="BH326" s="145">
        <f>IF(N326="sníž. přenesená",J326,0)</f>
        <v>0</v>
      </c>
      <c r="BI326" s="145">
        <f>IF(N326="nulová",J326,0)</f>
        <v>0</v>
      </c>
      <c r="BJ326" s="18" t="s">
        <v>86</v>
      </c>
      <c r="BK326" s="145">
        <f>ROUND(I326*H326,2)</f>
        <v>0</v>
      </c>
      <c r="BL326" s="18" t="s">
        <v>185</v>
      </c>
      <c r="BM326" s="144" t="s">
        <v>5822</v>
      </c>
    </row>
    <row r="327" spans="2:65" s="1" customFormat="1" ht="10.199999999999999">
      <c r="B327" s="34"/>
      <c r="D327" s="146" t="s">
        <v>187</v>
      </c>
      <c r="F327" s="147" t="s">
        <v>443</v>
      </c>
      <c r="I327" s="148"/>
      <c r="L327" s="34"/>
      <c r="M327" s="149"/>
      <c r="T327" s="55"/>
      <c r="AT327" s="18" t="s">
        <v>187</v>
      </c>
      <c r="AU327" s="18" t="s">
        <v>88</v>
      </c>
    </row>
    <row r="328" spans="2:65" s="12" customFormat="1" ht="10.199999999999999">
      <c r="B328" s="150"/>
      <c r="D328" s="151" t="s">
        <v>189</v>
      </c>
      <c r="E328" s="152" t="s">
        <v>32</v>
      </c>
      <c r="F328" s="153" t="s">
        <v>190</v>
      </c>
      <c r="H328" s="152" t="s">
        <v>32</v>
      </c>
      <c r="I328" s="154"/>
      <c r="L328" s="150"/>
      <c r="M328" s="155"/>
      <c r="T328" s="156"/>
      <c r="AT328" s="152" t="s">
        <v>189</v>
      </c>
      <c r="AU328" s="152" t="s">
        <v>88</v>
      </c>
      <c r="AV328" s="12" t="s">
        <v>86</v>
      </c>
      <c r="AW328" s="12" t="s">
        <v>41</v>
      </c>
      <c r="AX328" s="12" t="s">
        <v>79</v>
      </c>
      <c r="AY328" s="152" t="s">
        <v>178</v>
      </c>
    </row>
    <row r="329" spans="2:65" s="12" customFormat="1" ht="10.199999999999999">
      <c r="B329" s="150"/>
      <c r="D329" s="151" t="s">
        <v>189</v>
      </c>
      <c r="E329" s="152" t="s">
        <v>32</v>
      </c>
      <c r="F329" s="153" t="s">
        <v>5668</v>
      </c>
      <c r="H329" s="152" t="s">
        <v>32</v>
      </c>
      <c r="I329" s="154"/>
      <c r="L329" s="150"/>
      <c r="M329" s="155"/>
      <c r="T329" s="156"/>
      <c r="AT329" s="152" t="s">
        <v>189</v>
      </c>
      <c r="AU329" s="152" t="s">
        <v>88</v>
      </c>
      <c r="AV329" s="12" t="s">
        <v>86</v>
      </c>
      <c r="AW329" s="12" t="s">
        <v>41</v>
      </c>
      <c r="AX329" s="12" t="s">
        <v>79</v>
      </c>
      <c r="AY329" s="152" t="s">
        <v>178</v>
      </c>
    </row>
    <row r="330" spans="2:65" s="12" customFormat="1" ht="10.199999999999999">
      <c r="B330" s="150"/>
      <c r="D330" s="151" t="s">
        <v>189</v>
      </c>
      <c r="E330" s="152" t="s">
        <v>32</v>
      </c>
      <c r="F330" s="153" t="s">
        <v>280</v>
      </c>
      <c r="H330" s="152" t="s">
        <v>32</v>
      </c>
      <c r="I330" s="154"/>
      <c r="L330" s="150"/>
      <c r="M330" s="155"/>
      <c r="T330" s="156"/>
      <c r="AT330" s="152" t="s">
        <v>189</v>
      </c>
      <c r="AU330" s="152" t="s">
        <v>88</v>
      </c>
      <c r="AV330" s="12" t="s">
        <v>86</v>
      </c>
      <c r="AW330" s="12" t="s">
        <v>41</v>
      </c>
      <c r="AX330" s="12" t="s">
        <v>79</v>
      </c>
      <c r="AY330" s="152" t="s">
        <v>178</v>
      </c>
    </row>
    <row r="331" spans="2:65" s="13" customFormat="1" ht="10.199999999999999">
      <c r="B331" s="157"/>
      <c r="D331" s="151" t="s">
        <v>189</v>
      </c>
      <c r="E331" s="158" t="s">
        <v>32</v>
      </c>
      <c r="F331" s="159" t="s">
        <v>5823</v>
      </c>
      <c r="H331" s="160">
        <v>1.4850000000000001</v>
      </c>
      <c r="I331" s="161"/>
      <c r="L331" s="157"/>
      <c r="M331" s="162"/>
      <c r="T331" s="163"/>
      <c r="AT331" s="158" t="s">
        <v>189</v>
      </c>
      <c r="AU331" s="158" t="s">
        <v>88</v>
      </c>
      <c r="AV331" s="13" t="s">
        <v>88</v>
      </c>
      <c r="AW331" s="13" t="s">
        <v>41</v>
      </c>
      <c r="AX331" s="13" t="s">
        <v>79</v>
      </c>
      <c r="AY331" s="158" t="s">
        <v>178</v>
      </c>
    </row>
    <row r="332" spans="2:65" s="13" customFormat="1" ht="10.199999999999999">
      <c r="B332" s="157"/>
      <c r="D332" s="151" t="s">
        <v>189</v>
      </c>
      <c r="E332" s="158" t="s">
        <v>32</v>
      </c>
      <c r="F332" s="159" t="s">
        <v>5824</v>
      </c>
      <c r="H332" s="160">
        <v>-0.191</v>
      </c>
      <c r="I332" s="161"/>
      <c r="L332" s="157"/>
      <c r="M332" s="162"/>
      <c r="T332" s="163"/>
      <c r="AT332" s="158" t="s">
        <v>189</v>
      </c>
      <c r="AU332" s="158" t="s">
        <v>88</v>
      </c>
      <c r="AV332" s="13" t="s">
        <v>88</v>
      </c>
      <c r="AW332" s="13" t="s">
        <v>41</v>
      </c>
      <c r="AX332" s="13" t="s">
        <v>79</v>
      </c>
      <c r="AY332" s="158" t="s">
        <v>178</v>
      </c>
    </row>
    <row r="333" spans="2:65" s="14" customFormat="1" ht="10.199999999999999">
      <c r="B333" s="164"/>
      <c r="D333" s="151" t="s">
        <v>189</v>
      </c>
      <c r="E333" s="165" t="s">
        <v>32</v>
      </c>
      <c r="F333" s="166" t="s">
        <v>192</v>
      </c>
      <c r="H333" s="167">
        <v>1.294</v>
      </c>
      <c r="I333" s="168"/>
      <c r="L333" s="164"/>
      <c r="M333" s="169"/>
      <c r="T333" s="170"/>
      <c r="AT333" s="165" t="s">
        <v>189</v>
      </c>
      <c r="AU333" s="165" t="s">
        <v>88</v>
      </c>
      <c r="AV333" s="14" t="s">
        <v>185</v>
      </c>
      <c r="AW333" s="14" t="s">
        <v>41</v>
      </c>
      <c r="AX333" s="14" t="s">
        <v>86</v>
      </c>
      <c r="AY333" s="165" t="s">
        <v>178</v>
      </c>
    </row>
    <row r="334" spans="2:65" s="1" customFormat="1" ht="16.5" customHeight="1">
      <c r="B334" s="34"/>
      <c r="C334" s="171" t="s">
        <v>487</v>
      </c>
      <c r="D334" s="171" t="s">
        <v>398</v>
      </c>
      <c r="E334" s="172" t="s">
        <v>448</v>
      </c>
      <c r="F334" s="173" t="s">
        <v>449</v>
      </c>
      <c r="G334" s="174" t="s">
        <v>401</v>
      </c>
      <c r="H334" s="175">
        <v>2.5880000000000001</v>
      </c>
      <c r="I334" s="176"/>
      <c r="J334" s="177">
        <f>ROUND(I334*H334,2)</f>
        <v>0</v>
      </c>
      <c r="K334" s="173" t="s">
        <v>184</v>
      </c>
      <c r="L334" s="178"/>
      <c r="M334" s="179" t="s">
        <v>32</v>
      </c>
      <c r="N334" s="180" t="s">
        <v>50</v>
      </c>
      <c r="P334" s="142">
        <f>O334*H334</f>
        <v>0</v>
      </c>
      <c r="Q334" s="142">
        <v>0</v>
      </c>
      <c r="R334" s="142">
        <f>Q334*H334</f>
        <v>0</v>
      </c>
      <c r="S334" s="142">
        <v>0</v>
      </c>
      <c r="T334" s="143">
        <f>S334*H334</f>
        <v>0</v>
      </c>
      <c r="AR334" s="144" t="s">
        <v>241</v>
      </c>
      <c r="AT334" s="144" t="s">
        <v>398</v>
      </c>
      <c r="AU334" s="144" t="s">
        <v>88</v>
      </c>
      <c r="AY334" s="18" t="s">
        <v>178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86</v>
      </c>
      <c r="BK334" s="145">
        <f>ROUND(I334*H334,2)</f>
        <v>0</v>
      </c>
      <c r="BL334" s="18" t="s">
        <v>185</v>
      </c>
      <c r="BM334" s="144" t="s">
        <v>5825</v>
      </c>
    </row>
    <row r="335" spans="2:65" s="13" customFormat="1" ht="10.199999999999999">
      <c r="B335" s="157"/>
      <c r="D335" s="151" t="s">
        <v>189</v>
      </c>
      <c r="F335" s="159" t="s">
        <v>5826</v>
      </c>
      <c r="H335" s="160">
        <v>2.5880000000000001</v>
      </c>
      <c r="I335" s="161"/>
      <c r="L335" s="157"/>
      <c r="M335" s="162"/>
      <c r="T335" s="163"/>
      <c r="AT335" s="158" t="s">
        <v>189</v>
      </c>
      <c r="AU335" s="158" t="s">
        <v>88</v>
      </c>
      <c r="AV335" s="13" t="s">
        <v>88</v>
      </c>
      <c r="AW335" s="13" t="s">
        <v>4</v>
      </c>
      <c r="AX335" s="13" t="s">
        <v>86</v>
      </c>
      <c r="AY335" s="158" t="s">
        <v>178</v>
      </c>
    </row>
    <row r="336" spans="2:65" s="11" customFormat="1" ht="22.8" customHeight="1">
      <c r="B336" s="121"/>
      <c r="D336" s="122" t="s">
        <v>78</v>
      </c>
      <c r="E336" s="131" t="s">
        <v>199</v>
      </c>
      <c r="F336" s="131" t="s">
        <v>452</v>
      </c>
      <c r="I336" s="124"/>
      <c r="J336" s="132">
        <f>BK336</f>
        <v>0</v>
      </c>
      <c r="L336" s="121"/>
      <c r="M336" s="126"/>
      <c r="P336" s="127">
        <f>SUM(P337:P398)</f>
        <v>0</v>
      </c>
      <c r="R336" s="127">
        <f>SUM(R337:R398)</f>
        <v>70.339762979999989</v>
      </c>
      <c r="T336" s="128">
        <f>SUM(T337:T398)</f>
        <v>0</v>
      </c>
      <c r="AR336" s="122" t="s">
        <v>86</v>
      </c>
      <c r="AT336" s="129" t="s">
        <v>78</v>
      </c>
      <c r="AU336" s="129" t="s">
        <v>86</v>
      </c>
      <c r="AY336" s="122" t="s">
        <v>178</v>
      </c>
      <c r="BK336" s="130">
        <f>SUM(BK337:BK398)</f>
        <v>0</v>
      </c>
    </row>
    <row r="337" spans="2:65" s="1" customFormat="1" ht="16.5" customHeight="1">
      <c r="B337" s="34"/>
      <c r="C337" s="133" t="s">
        <v>493</v>
      </c>
      <c r="D337" s="133" t="s">
        <v>180</v>
      </c>
      <c r="E337" s="134" t="s">
        <v>454</v>
      </c>
      <c r="F337" s="135" t="s">
        <v>455</v>
      </c>
      <c r="G337" s="136" t="s">
        <v>202</v>
      </c>
      <c r="H337" s="137">
        <v>4</v>
      </c>
      <c r="I337" s="138"/>
      <c r="J337" s="139">
        <f>ROUND(I337*H337,2)</f>
        <v>0</v>
      </c>
      <c r="K337" s="135" t="s">
        <v>184</v>
      </c>
      <c r="L337" s="34"/>
      <c r="M337" s="140" t="s">
        <v>32</v>
      </c>
      <c r="N337" s="141" t="s">
        <v>50</v>
      </c>
      <c r="P337" s="142">
        <f>O337*H337</f>
        <v>0</v>
      </c>
      <c r="Q337" s="142">
        <v>0</v>
      </c>
      <c r="R337" s="142">
        <f>Q337*H337</f>
        <v>0</v>
      </c>
      <c r="S337" s="142">
        <v>0</v>
      </c>
      <c r="T337" s="143">
        <f>S337*H337</f>
        <v>0</v>
      </c>
      <c r="AR337" s="144" t="s">
        <v>185</v>
      </c>
      <c r="AT337" s="144" t="s">
        <v>180</v>
      </c>
      <c r="AU337" s="144" t="s">
        <v>88</v>
      </c>
      <c r="AY337" s="18" t="s">
        <v>178</v>
      </c>
      <c r="BE337" s="145">
        <f>IF(N337="základní",J337,0)</f>
        <v>0</v>
      </c>
      <c r="BF337" s="145">
        <f>IF(N337="snížená",J337,0)</f>
        <v>0</v>
      </c>
      <c r="BG337" s="145">
        <f>IF(N337="zákl. přenesená",J337,0)</f>
        <v>0</v>
      </c>
      <c r="BH337" s="145">
        <f>IF(N337="sníž. přenesená",J337,0)</f>
        <v>0</v>
      </c>
      <c r="BI337" s="145">
        <f>IF(N337="nulová",J337,0)</f>
        <v>0</v>
      </c>
      <c r="BJ337" s="18" t="s">
        <v>86</v>
      </c>
      <c r="BK337" s="145">
        <f>ROUND(I337*H337,2)</f>
        <v>0</v>
      </c>
      <c r="BL337" s="18" t="s">
        <v>185</v>
      </c>
      <c r="BM337" s="144" t="s">
        <v>5827</v>
      </c>
    </row>
    <row r="338" spans="2:65" s="1" customFormat="1" ht="10.199999999999999">
      <c r="B338" s="34"/>
      <c r="D338" s="146" t="s">
        <v>187</v>
      </c>
      <c r="F338" s="147" t="s">
        <v>457</v>
      </c>
      <c r="I338" s="148"/>
      <c r="L338" s="34"/>
      <c r="M338" s="149"/>
      <c r="T338" s="55"/>
      <c r="AT338" s="18" t="s">
        <v>187</v>
      </c>
      <c r="AU338" s="18" t="s">
        <v>88</v>
      </c>
    </row>
    <row r="339" spans="2:65" s="12" customFormat="1" ht="10.199999999999999">
      <c r="B339" s="150"/>
      <c r="D339" s="151" t="s">
        <v>189</v>
      </c>
      <c r="E339" s="152" t="s">
        <v>32</v>
      </c>
      <c r="F339" s="153" t="s">
        <v>190</v>
      </c>
      <c r="H339" s="152" t="s">
        <v>32</v>
      </c>
      <c r="I339" s="154"/>
      <c r="L339" s="150"/>
      <c r="M339" s="155"/>
      <c r="T339" s="156"/>
      <c r="AT339" s="152" t="s">
        <v>189</v>
      </c>
      <c r="AU339" s="152" t="s">
        <v>88</v>
      </c>
      <c r="AV339" s="12" t="s">
        <v>86</v>
      </c>
      <c r="AW339" s="12" t="s">
        <v>41</v>
      </c>
      <c r="AX339" s="12" t="s">
        <v>79</v>
      </c>
      <c r="AY339" s="152" t="s">
        <v>178</v>
      </c>
    </row>
    <row r="340" spans="2:65" s="12" customFormat="1" ht="10.199999999999999">
      <c r="B340" s="150"/>
      <c r="D340" s="151" t="s">
        <v>189</v>
      </c>
      <c r="E340" s="152" t="s">
        <v>32</v>
      </c>
      <c r="F340" s="153" t="s">
        <v>5668</v>
      </c>
      <c r="H340" s="152" t="s">
        <v>32</v>
      </c>
      <c r="I340" s="154"/>
      <c r="L340" s="150"/>
      <c r="M340" s="155"/>
      <c r="T340" s="156"/>
      <c r="AT340" s="152" t="s">
        <v>189</v>
      </c>
      <c r="AU340" s="152" t="s">
        <v>88</v>
      </c>
      <c r="AV340" s="12" t="s">
        <v>86</v>
      </c>
      <c r="AW340" s="12" t="s">
        <v>41</v>
      </c>
      <c r="AX340" s="12" t="s">
        <v>79</v>
      </c>
      <c r="AY340" s="152" t="s">
        <v>178</v>
      </c>
    </row>
    <row r="341" spans="2:65" s="13" customFormat="1" ht="10.199999999999999">
      <c r="B341" s="157"/>
      <c r="D341" s="151" t="s">
        <v>189</v>
      </c>
      <c r="E341" s="158" t="s">
        <v>32</v>
      </c>
      <c r="F341" s="159" t="s">
        <v>5828</v>
      </c>
      <c r="H341" s="160">
        <v>4</v>
      </c>
      <c r="I341" s="161"/>
      <c r="L341" s="157"/>
      <c r="M341" s="162"/>
      <c r="T341" s="163"/>
      <c r="AT341" s="158" t="s">
        <v>189</v>
      </c>
      <c r="AU341" s="158" t="s">
        <v>88</v>
      </c>
      <c r="AV341" s="13" t="s">
        <v>88</v>
      </c>
      <c r="AW341" s="13" t="s">
        <v>41</v>
      </c>
      <c r="AX341" s="13" t="s">
        <v>79</v>
      </c>
      <c r="AY341" s="158" t="s">
        <v>178</v>
      </c>
    </row>
    <row r="342" spans="2:65" s="14" customFormat="1" ht="10.199999999999999">
      <c r="B342" s="164"/>
      <c r="D342" s="151" t="s">
        <v>189</v>
      </c>
      <c r="E342" s="165" t="s">
        <v>32</v>
      </c>
      <c r="F342" s="166" t="s">
        <v>192</v>
      </c>
      <c r="H342" s="167">
        <v>4</v>
      </c>
      <c r="I342" s="168"/>
      <c r="L342" s="164"/>
      <c r="M342" s="169"/>
      <c r="T342" s="170"/>
      <c r="AT342" s="165" t="s">
        <v>189</v>
      </c>
      <c r="AU342" s="165" t="s">
        <v>88</v>
      </c>
      <c r="AV342" s="14" t="s">
        <v>185</v>
      </c>
      <c r="AW342" s="14" t="s">
        <v>41</v>
      </c>
      <c r="AX342" s="14" t="s">
        <v>86</v>
      </c>
      <c r="AY342" s="165" t="s">
        <v>178</v>
      </c>
    </row>
    <row r="343" spans="2:65" s="1" customFormat="1" ht="24.15" customHeight="1">
      <c r="B343" s="34"/>
      <c r="C343" s="133" t="s">
        <v>502</v>
      </c>
      <c r="D343" s="133" t="s">
        <v>180</v>
      </c>
      <c r="E343" s="134" t="s">
        <v>462</v>
      </c>
      <c r="F343" s="135" t="s">
        <v>463</v>
      </c>
      <c r="G343" s="136" t="s">
        <v>202</v>
      </c>
      <c r="H343" s="137">
        <v>4</v>
      </c>
      <c r="I343" s="138"/>
      <c r="J343" s="139">
        <f>ROUND(I343*H343,2)</f>
        <v>0</v>
      </c>
      <c r="K343" s="135" t="s">
        <v>184</v>
      </c>
      <c r="L343" s="34"/>
      <c r="M343" s="140" t="s">
        <v>32</v>
      </c>
      <c r="N343" s="141" t="s">
        <v>50</v>
      </c>
      <c r="P343" s="142">
        <f>O343*H343</f>
        <v>0</v>
      </c>
      <c r="Q343" s="142">
        <v>0</v>
      </c>
      <c r="R343" s="142">
        <f>Q343*H343</f>
        <v>0</v>
      </c>
      <c r="S343" s="142">
        <v>0</v>
      </c>
      <c r="T343" s="143">
        <f>S343*H343</f>
        <v>0</v>
      </c>
      <c r="AR343" s="144" t="s">
        <v>185</v>
      </c>
      <c r="AT343" s="144" t="s">
        <v>180</v>
      </c>
      <c r="AU343" s="144" t="s">
        <v>88</v>
      </c>
      <c r="AY343" s="18" t="s">
        <v>178</v>
      </c>
      <c r="BE343" s="145">
        <f>IF(N343="základní",J343,0)</f>
        <v>0</v>
      </c>
      <c r="BF343" s="145">
        <f>IF(N343="snížená",J343,0)</f>
        <v>0</v>
      </c>
      <c r="BG343" s="145">
        <f>IF(N343="zákl. přenesená",J343,0)</f>
        <v>0</v>
      </c>
      <c r="BH343" s="145">
        <f>IF(N343="sníž. přenesená",J343,0)</f>
        <v>0</v>
      </c>
      <c r="BI343" s="145">
        <f>IF(N343="nulová",J343,0)</f>
        <v>0</v>
      </c>
      <c r="BJ343" s="18" t="s">
        <v>86</v>
      </c>
      <c r="BK343" s="145">
        <f>ROUND(I343*H343,2)</f>
        <v>0</v>
      </c>
      <c r="BL343" s="18" t="s">
        <v>185</v>
      </c>
      <c r="BM343" s="144" t="s">
        <v>5829</v>
      </c>
    </row>
    <row r="344" spans="2:65" s="1" customFormat="1" ht="10.199999999999999">
      <c r="B344" s="34"/>
      <c r="D344" s="146" t="s">
        <v>187</v>
      </c>
      <c r="F344" s="147" t="s">
        <v>465</v>
      </c>
      <c r="I344" s="148"/>
      <c r="L344" s="34"/>
      <c r="M344" s="149"/>
      <c r="T344" s="55"/>
      <c r="AT344" s="18" t="s">
        <v>187</v>
      </c>
      <c r="AU344" s="18" t="s">
        <v>88</v>
      </c>
    </row>
    <row r="345" spans="2:65" s="12" customFormat="1" ht="10.199999999999999">
      <c r="B345" s="150"/>
      <c r="D345" s="151" t="s">
        <v>189</v>
      </c>
      <c r="E345" s="152" t="s">
        <v>32</v>
      </c>
      <c r="F345" s="153" t="s">
        <v>190</v>
      </c>
      <c r="H345" s="152" t="s">
        <v>32</v>
      </c>
      <c r="I345" s="154"/>
      <c r="L345" s="150"/>
      <c r="M345" s="155"/>
      <c r="T345" s="156"/>
      <c r="AT345" s="152" t="s">
        <v>189</v>
      </c>
      <c r="AU345" s="152" t="s">
        <v>88</v>
      </c>
      <c r="AV345" s="12" t="s">
        <v>86</v>
      </c>
      <c r="AW345" s="12" t="s">
        <v>41</v>
      </c>
      <c r="AX345" s="12" t="s">
        <v>79</v>
      </c>
      <c r="AY345" s="152" t="s">
        <v>178</v>
      </c>
    </row>
    <row r="346" spans="2:65" s="12" customFormat="1" ht="10.199999999999999">
      <c r="B346" s="150"/>
      <c r="D346" s="151" t="s">
        <v>189</v>
      </c>
      <c r="E346" s="152" t="s">
        <v>32</v>
      </c>
      <c r="F346" s="153" t="s">
        <v>5668</v>
      </c>
      <c r="H346" s="152" t="s">
        <v>32</v>
      </c>
      <c r="I346" s="154"/>
      <c r="L346" s="150"/>
      <c r="M346" s="155"/>
      <c r="T346" s="156"/>
      <c r="AT346" s="152" t="s">
        <v>189</v>
      </c>
      <c r="AU346" s="152" t="s">
        <v>88</v>
      </c>
      <c r="AV346" s="12" t="s">
        <v>86</v>
      </c>
      <c r="AW346" s="12" t="s">
        <v>41</v>
      </c>
      <c r="AX346" s="12" t="s">
        <v>79</v>
      </c>
      <c r="AY346" s="152" t="s">
        <v>178</v>
      </c>
    </row>
    <row r="347" spans="2:65" s="13" customFormat="1" ht="10.199999999999999">
      <c r="B347" s="157"/>
      <c r="D347" s="151" t="s">
        <v>189</v>
      </c>
      <c r="E347" s="158" t="s">
        <v>32</v>
      </c>
      <c r="F347" s="159" t="s">
        <v>5828</v>
      </c>
      <c r="H347" s="160">
        <v>4</v>
      </c>
      <c r="I347" s="161"/>
      <c r="L347" s="157"/>
      <c r="M347" s="162"/>
      <c r="T347" s="163"/>
      <c r="AT347" s="158" t="s">
        <v>189</v>
      </c>
      <c r="AU347" s="158" t="s">
        <v>88</v>
      </c>
      <c r="AV347" s="13" t="s">
        <v>88</v>
      </c>
      <c r="AW347" s="13" t="s">
        <v>41</v>
      </c>
      <c r="AX347" s="13" t="s">
        <v>79</v>
      </c>
      <c r="AY347" s="158" t="s">
        <v>178</v>
      </c>
    </row>
    <row r="348" spans="2:65" s="14" customFormat="1" ht="10.199999999999999">
      <c r="B348" s="164"/>
      <c r="D348" s="151" t="s">
        <v>189</v>
      </c>
      <c r="E348" s="165" t="s">
        <v>32</v>
      </c>
      <c r="F348" s="166" t="s">
        <v>192</v>
      </c>
      <c r="H348" s="167">
        <v>4</v>
      </c>
      <c r="I348" s="168"/>
      <c r="L348" s="164"/>
      <c r="M348" s="169"/>
      <c r="T348" s="170"/>
      <c r="AT348" s="165" t="s">
        <v>189</v>
      </c>
      <c r="AU348" s="165" t="s">
        <v>88</v>
      </c>
      <c r="AV348" s="14" t="s">
        <v>185</v>
      </c>
      <c r="AW348" s="14" t="s">
        <v>41</v>
      </c>
      <c r="AX348" s="14" t="s">
        <v>86</v>
      </c>
      <c r="AY348" s="165" t="s">
        <v>178</v>
      </c>
    </row>
    <row r="349" spans="2:65" s="1" customFormat="1" ht="49.05" customHeight="1">
      <c r="B349" s="34"/>
      <c r="C349" s="133" t="s">
        <v>511</v>
      </c>
      <c r="D349" s="133" t="s">
        <v>180</v>
      </c>
      <c r="E349" s="134" t="s">
        <v>5830</v>
      </c>
      <c r="F349" s="135" t="s">
        <v>5831</v>
      </c>
      <c r="G349" s="136" t="s">
        <v>277</v>
      </c>
      <c r="H349" s="137">
        <v>25.849</v>
      </c>
      <c r="I349" s="138"/>
      <c r="J349" s="139">
        <f>ROUND(I349*H349,2)</f>
        <v>0</v>
      </c>
      <c r="K349" s="135" t="s">
        <v>184</v>
      </c>
      <c r="L349" s="34"/>
      <c r="M349" s="140" t="s">
        <v>32</v>
      </c>
      <c r="N349" s="141" t="s">
        <v>50</v>
      </c>
      <c r="P349" s="142">
        <f>O349*H349</f>
        <v>0</v>
      </c>
      <c r="Q349" s="142">
        <v>2.5143</v>
      </c>
      <c r="R349" s="142">
        <f>Q349*H349</f>
        <v>64.992140699999993</v>
      </c>
      <c r="S349" s="142">
        <v>0</v>
      </c>
      <c r="T349" s="143">
        <f>S349*H349</f>
        <v>0</v>
      </c>
      <c r="AR349" s="144" t="s">
        <v>185</v>
      </c>
      <c r="AT349" s="144" t="s">
        <v>180</v>
      </c>
      <c r="AU349" s="144" t="s">
        <v>88</v>
      </c>
      <c r="AY349" s="18" t="s">
        <v>178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86</v>
      </c>
      <c r="BK349" s="145">
        <f>ROUND(I349*H349,2)</f>
        <v>0</v>
      </c>
      <c r="BL349" s="18" t="s">
        <v>185</v>
      </c>
      <c r="BM349" s="144" t="s">
        <v>5832</v>
      </c>
    </row>
    <row r="350" spans="2:65" s="1" customFormat="1" ht="10.199999999999999">
      <c r="B350" s="34"/>
      <c r="D350" s="146" t="s">
        <v>187</v>
      </c>
      <c r="F350" s="147" t="s">
        <v>5833</v>
      </c>
      <c r="I350" s="148"/>
      <c r="L350" s="34"/>
      <c r="M350" s="149"/>
      <c r="T350" s="55"/>
      <c r="AT350" s="18" t="s">
        <v>187</v>
      </c>
      <c r="AU350" s="18" t="s">
        <v>88</v>
      </c>
    </row>
    <row r="351" spans="2:65" s="12" customFormat="1" ht="10.199999999999999">
      <c r="B351" s="150"/>
      <c r="D351" s="151" t="s">
        <v>189</v>
      </c>
      <c r="E351" s="152" t="s">
        <v>32</v>
      </c>
      <c r="F351" s="153" t="s">
        <v>5834</v>
      </c>
      <c r="H351" s="152" t="s">
        <v>32</v>
      </c>
      <c r="I351" s="154"/>
      <c r="L351" s="150"/>
      <c r="M351" s="155"/>
      <c r="T351" s="156"/>
      <c r="AT351" s="152" t="s">
        <v>189</v>
      </c>
      <c r="AU351" s="152" t="s">
        <v>88</v>
      </c>
      <c r="AV351" s="12" t="s">
        <v>86</v>
      </c>
      <c r="AW351" s="12" t="s">
        <v>41</v>
      </c>
      <c r="AX351" s="12" t="s">
        <v>79</v>
      </c>
      <c r="AY351" s="152" t="s">
        <v>178</v>
      </c>
    </row>
    <row r="352" spans="2:65" s="12" customFormat="1" ht="10.199999999999999">
      <c r="B352" s="150"/>
      <c r="D352" s="151" t="s">
        <v>189</v>
      </c>
      <c r="E352" s="152" t="s">
        <v>32</v>
      </c>
      <c r="F352" s="153" t="s">
        <v>5835</v>
      </c>
      <c r="H352" s="152" t="s">
        <v>32</v>
      </c>
      <c r="I352" s="154"/>
      <c r="L352" s="150"/>
      <c r="M352" s="155"/>
      <c r="T352" s="156"/>
      <c r="AT352" s="152" t="s">
        <v>189</v>
      </c>
      <c r="AU352" s="152" t="s">
        <v>88</v>
      </c>
      <c r="AV352" s="12" t="s">
        <v>86</v>
      </c>
      <c r="AW352" s="12" t="s">
        <v>41</v>
      </c>
      <c r="AX352" s="12" t="s">
        <v>79</v>
      </c>
      <c r="AY352" s="152" t="s">
        <v>178</v>
      </c>
    </row>
    <row r="353" spans="2:51" s="12" customFormat="1" ht="10.199999999999999">
      <c r="B353" s="150"/>
      <c r="D353" s="151" t="s">
        <v>189</v>
      </c>
      <c r="E353" s="152" t="s">
        <v>32</v>
      </c>
      <c r="F353" s="153" t="s">
        <v>5836</v>
      </c>
      <c r="H353" s="152" t="s">
        <v>32</v>
      </c>
      <c r="I353" s="154"/>
      <c r="L353" s="150"/>
      <c r="M353" s="155"/>
      <c r="T353" s="156"/>
      <c r="AT353" s="152" t="s">
        <v>189</v>
      </c>
      <c r="AU353" s="152" t="s">
        <v>88</v>
      </c>
      <c r="AV353" s="12" t="s">
        <v>86</v>
      </c>
      <c r="AW353" s="12" t="s">
        <v>41</v>
      </c>
      <c r="AX353" s="12" t="s">
        <v>79</v>
      </c>
      <c r="AY353" s="152" t="s">
        <v>178</v>
      </c>
    </row>
    <row r="354" spans="2:51" s="13" customFormat="1" ht="10.199999999999999">
      <c r="B354" s="157"/>
      <c r="D354" s="151" t="s">
        <v>189</v>
      </c>
      <c r="E354" s="158" t="s">
        <v>32</v>
      </c>
      <c r="F354" s="159" t="s">
        <v>5837</v>
      </c>
      <c r="H354" s="160">
        <v>4.4550000000000001</v>
      </c>
      <c r="I354" s="161"/>
      <c r="L354" s="157"/>
      <c r="M354" s="162"/>
      <c r="T354" s="163"/>
      <c r="AT354" s="158" t="s">
        <v>189</v>
      </c>
      <c r="AU354" s="158" t="s">
        <v>88</v>
      </c>
      <c r="AV354" s="13" t="s">
        <v>88</v>
      </c>
      <c r="AW354" s="13" t="s">
        <v>41</v>
      </c>
      <c r="AX354" s="13" t="s">
        <v>79</v>
      </c>
      <c r="AY354" s="158" t="s">
        <v>178</v>
      </c>
    </row>
    <row r="355" spans="2:51" s="13" customFormat="1" ht="10.199999999999999">
      <c r="B355" s="157"/>
      <c r="D355" s="151" t="s">
        <v>189</v>
      </c>
      <c r="E355" s="158" t="s">
        <v>32</v>
      </c>
      <c r="F355" s="159" t="s">
        <v>5838</v>
      </c>
      <c r="H355" s="160">
        <v>1.35</v>
      </c>
      <c r="I355" s="161"/>
      <c r="L355" s="157"/>
      <c r="M355" s="162"/>
      <c r="T355" s="163"/>
      <c r="AT355" s="158" t="s">
        <v>189</v>
      </c>
      <c r="AU355" s="158" t="s">
        <v>88</v>
      </c>
      <c r="AV355" s="13" t="s">
        <v>88</v>
      </c>
      <c r="AW355" s="13" t="s">
        <v>41</v>
      </c>
      <c r="AX355" s="13" t="s">
        <v>79</v>
      </c>
      <c r="AY355" s="158" t="s">
        <v>178</v>
      </c>
    </row>
    <row r="356" spans="2:51" s="15" customFormat="1" ht="10.199999999999999">
      <c r="B356" s="181"/>
      <c r="D356" s="151" t="s">
        <v>189</v>
      </c>
      <c r="E356" s="182" t="s">
        <v>32</v>
      </c>
      <c r="F356" s="183" t="s">
        <v>5839</v>
      </c>
      <c r="H356" s="184">
        <v>5.8049999999999997</v>
      </c>
      <c r="I356" s="185"/>
      <c r="L356" s="181"/>
      <c r="M356" s="186"/>
      <c r="T356" s="187"/>
      <c r="AT356" s="182" t="s">
        <v>189</v>
      </c>
      <c r="AU356" s="182" t="s">
        <v>88</v>
      </c>
      <c r="AV356" s="15" t="s">
        <v>199</v>
      </c>
      <c r="AW356" s="15" t="s">
        <v>41</v>
      </c>
      <c r="AX356" s="15" t="s">
        <v>79</v>
      </c>
      <c r="AY356" s="182" t="s">
        <v>178</v>
      </c>
    </row>
    <row r="357" spans="2:51" s="12" customFormat="1" ht="10.199999999999999">
      <c r="B357" s="150"/>
      <c r="D357" s="151" t="s">
        <v>189</v>
      </c>
      <c r="E357" s="152" t="s">
        <v>32</v>
      </c>
      <c r="F357" s="153" t="s">
        <v>5840</v>
      </c>
      <c r="H357" s="152" t="s">
        <v>32</v>
      </c>
      <c r="I357" s="154"/>
      <c r="L357" s="150"/>
      <c r="M357" s="155"/>
      <c r="T357" s="156"/>
      <c r="AT357" s="152" t="s">
        <v>189</v>
      </c>
      <c r="AU357" s="152" t="s">
        <v>88</v>
      </c>
      <c r="AV357" s="12" t="s">
        <v>86</v>
      </c>
      <c r="AW357" s="12" t="s">
        <v>41</v>
      </c>
      <c r="AX357" s="12" t="s">
        <v>79</v>
      </c>
      <c r="AY357" s="152" t="s">
        <v>178</v>
      </c>
    </row>
    <row r="358" spans="2:51" s="13" customFormat="1" ht="10.199999999999999">
      <c r="B358" s="157"/>
      <c r="D358" s="151" t="s">
        <v>189</v>
      </c>
      <c r="E358" s="158" t="s">
        <v>32</v>
      </c>
      <c r="F358" s="159" t="s">
        <v>5841</v>
      </c>
      <c r="H358" s="160">
        <v>2.2679999999999998</v>
      </c>
      <c r="I358" s="161"/>
      <c r="L358" s="157"/>
      <c r="M358" s="162"/>
      <c r="T358" s="163"/>
      <c r="AT358" s="158" t="s">
        <v>189</v>
      </c>
      <c r="AU358" s="158" t="s">
        <v>88</v>
      </c>
      <c r="AV358" s="13" t="s">
        <v>88</v>
      </c>
      <c r="AW358" s="13" t="s">
        <v>41</v>
      </c>
      <c r="AX358" s="13" t="s">
        <v>79</v>
      </c>
      <c r="AY358" s="158" t="s">
        <v>178</v>
      </c>
    </row>
    <row r="359" spans="2:51" s="13" customFormat="1" ht="10.199999999999999">
      <c r="B359" s="157"/>
      <c r="D359" s="151" t="s">
        <v>189</v>
      </c>
      <c r="E359" s="158" t="s">
        <v>32</v>
      </c>
      <c r="F359" s="159" t="s">
        <v>5842</v>
      </c>
      <c r="H359" s="160">
        <v>4.4420000000000002</v>
      </c>
      <c r="I359" s="161"/>
      <c r="L359" s="157"/>
      <c r="M359" s="162"/>
      <c r="T359" s="163"/>
      <c r="AT359" s="158" t="s">
        <v>189</v>
      </c>
      <c r="AU359" s="158" t="s">
        <v>88</v>
      </c>
      <c r="AV359" s="13" t="s">
        <v>88</v>
      </c>
      <c r="AW359" s="13" t="s">
        <v>41</v>
      </c>
      <c r="AX359" s="13" t="s">
        <v>79</v>
      </c>
      <c r="AY359" s="158" t="s">
        <v>178</v>
      </c>
    </row>
    <row r="360" spans="2:51" s="13" customFormat="1" ht="10.199999999999999">
      <c r="B360" s="157"/>
      <c r="D360" s="151" t="s">
        <v>189</v>
      </c>
      <c r="E360" s="158" t="s">
        <v>32</v>
      </c>
      <c r="F360" s="159" t="s">
        <v>5843</v>
      </c>
      <c r="H360" s="160">
        <v>4.4420000000000002</v>
      </c>
      <c r="I360" s="161"/>
      <c r="L360" s="157"/>
      <c r="M360" s="162"/>
      <c r="T360" s="163"/>
      <c r="AT360" s="158" t="s">
        <v>189</v>
      </c>
      <c r="AU360" s="158" t="s">
        <v>88</v>
      </c>
      <c r="AV360" s="13" t="s">
        <v>88</v>
      </c>
      <c r="AW360" s="13" t="s">
        <v>41</v>
      </c>
      <c r="AX360" s="13" t="s">
        <v>79</v>
      </c>
      <c r="AY360" s="158" t="s">
        <v>178</v>
      </c>
    </row>
    <row r="361" spans="2:51" s="13" customFormat="1" ht="10.199999999999999">
      <c r="B361" s="157"/>
      <c r="D361" s="151" t="s">
        <v>189</v>
      </c>
      <c r="E361" s="158" t="s">
        <v>32</v>
      </c>
      <c r="F361" s="159" t="s">
        <v>5844</v>
      </c>
      <c r="H361" s="160">
        <v>0.75600000000000001</v>
      </c>
      <c r="I361" s="161"/>
      <c r="L361" s="157"/>
      <c r="M361" s="162"/>
      <c r="T361" s="163"/>
      <c r="AT361" s="158" t="s">
        <v>189</v>
      </c>
      <c r="AU361" s="158" t="s">
        <v>88</v>
      </c>
      <c r="AV361" s="13" t="s">
        <v>88</v>
      </c>
      <c r="AW361" s="13" t="s">
        <v>41</v>
      </c>
      <c r="AX361" s="13" t="s">
        <v>79</v>
      </c>
      <c r="AY361" s="158" t="s">
        <v>178</v>
      </c>
    </row>
    <row r="362" spans="2:51" s="13" customFormat="1" ht="10.199999999999999">
      <c r="B362" s="157"/>
      <c r="D362" s="151" t="s">
        <v>189</v>
      </c>
      <c r="E362" s="158" t="s">
        <v>32</v>
      </c>
      <c r="F362" s="159" t="s">
        <v>5845</v>
      </c>
      <c r="H362" s="160">
        <v>2.2679999999999998</v>
      </c>
      <c r="I362" s="161"/>
      <c r="L362" s="157"/>
      <c r="M362" s="162"/>
      <c r="T362" s="163"/>
      <c r="AT362" s="158" t="s">
        <v>189</v>
      </c>
      <c r="AU362" s="158" t="s">
        <v>88</v>
      </c>
      <c r="AV362" s="13" t="s">
        <v>88</v>
      </c>
      <c r="AW362" s="13" t="s">
        <v>41</v>
      </c>
      <c r="AX362" s="13" t="s">
        <v>79</v>
      </c>
      <c r="AY362" s="158" t="s">
        <v>178</v>
      </c>
    </row>
    <row r="363" spans="2:51" s="13" customFormat="1" ht="10.199999999999999">
      <c r="B363" s="157"/>
      <c r="D363" s="151" t="s">
        <v>189</v>
      </c>
      <c r="E363" s="158" t="s">
        <v>32</v>
      </c>
      <c r="F363" s="159" t="s">
        <v>5846</v>
      </c>
      <c r="H363" s="160">
        <v>2.2679999999999998</v>
      </c>
      <c r="I363" s="161"/>
      <c r="L363" s="157"/>
      <c r="M363" s="162"/>
      <c r="T363" s="163"/>
      <c r="AT363" s="158" t="s">
        <v>189</v>
      </c>
      <c r="AU363" s="158" t="s">
        <v>88</v>
      </c>
      <c r="AV363" s="13" t="s">
        <v>88</v>
      </c>
      <c r="AW363" s="13" t="s">
        <v>41</v>
      </c>
      <c r="AX363" s="13" t="s">
        <v>79</v>
      </c>
      <c r="AY363" s="158" t="s">
        <v>178</v>
      </c>
    </row>
    <row r="364" spans="2:51" s="15" customFormat="1" ht="10.199999999999999">
      <c r="B364" s="181"/>
      <c r="D364" s="151" t="s">
        <v>189</v>
      </c>
      <c r="E364" s="182" t="s">
        <v>32</v>
      </c>
      <c r="F364" s="183" t="s">
        <v>5847</v>
      </c>
      <c r="H364" s="184">
        <v>16.443999999999999</v>
      </c>
      <c r="I364" s="185"/>
      <c r="L364" s="181"/>
      <c r="M364" s="186"/>
      <c r="T364" s="187"/>
      <c r="AT364" s="182" t="s">
        <v>189</v>
      </c>
      <c r="AU364" s="182" t="s">
        <v>88</v>
      </c>
      <c r="AV364" s="15" t="s">
        <v>199</v>
      </c>
      <c r="AW364" s="15" t="s">
        <v>41</v>
      </c>
      <c r="AX364" s="15" t="s">
        <v>79</v>
      </c>
      <c r="AY364" s="182" t="s">
        <v>178</v>
      </c>
    </row>
    <row r="365" spans="2:51" s="12" customFormat="1" ht="10.199999999999999">
      <c r="B365" s="150"/>
      <c r="D365" s="151" t="s">
        <v>189</v>
      </c>
      <c r="E365" s="152" t="s">
        <v>32</v>
      </c>
      <c r="F365" s="153" t="s">
        <v>5848</v>
      </c>
      <c r="H365" s="152" t="s">
        <v>32</v>
      </c>
      <c r="I365" s="154"/>
      <c r="L365" s="150"/>
      <c r="M365" s="155"/>
      <c r="T365" s="156"/>
      <c r="AT365" s="152" t="s">
        <v>189</v>
      </c>
      <c r="AU365" s="152" t="s">
        <v>88</v>
      </c>
      <c r="AV365" s="12" t="s">
        <v>86</v>
      </c>
      <c r="AW365" s="12" t="s">
        <v>41</v>
      </c>
      <c r="AX365" s="12" t="s">
        <v>79</v>
      </c>
      <c r="AY365" s="152" t="s">
        <v>178</v>
      </c>
    </row>
    <row r="366" spans="2:51" s="13" customFormat="1" ht="10.199999999999999">
      <c r="B366" s="157"/>
      <c r="D366" s="151" t="s">
        <v>189</v>
      </c>
      <c r="E366" s="158" t="s">
        <v>32</v>
      </c>
      <c r="F366" s="159" t="s">
        <v>5849</v>
      </c>
      <c r="H366" s="160">
        <v>4.2750000000000004</v>
      </c>
      <c r="I366" s="161"/>
      <c r="L366" s="157"/>
      <c r="M366" s="162"/>
      <c r="T366" s="163"/>
      <c r="AT366" s="158" t="s">
        <v>189</v>
      </c>
      <c r="AU366" s="158" t="s">
        <v>88</v>
      </c>
      <c r="AV366" s="13" t="s">
        <v>88</v>
      </c>
      <c r="AW366" s="13" t="s">
        <v>41</v>
      </c>
      <c r="AX366" s="13" t="s">
        <v>79</v>
      </c>
      <c r="AY366" s="158" t="s">
        <v>178</v>
      </c>
    </row>
    <row r="367" spans="2:51" s="12" customFormat="1" ht="10.199999999999999">
      <c r="B367" s="150"/>
      <c r="D367" s="151" t="s">
        <v>189</v>
      </c>
      <c r="E367" s="152" t="s">
        <v>32</v>
      </c>
      <c r="F367" s="153" t="s">
        <v>5850</v>
      </c>
      <c r="H367" s="152" t="s">
        <v>32</v>
      </c>
      <c r="I367" s="154"/>
      <c r="L367" s="150"/>
      <c r="M367" s="155"/>
      <c r="T367" s="156"/>
      <c r="AT367" s="152" t="s">
        <v>189</v>
      </c>
      <c r="AU367" s="152" t="s">
        <v>88</v>
      </c>
      <c r="AV367" s="12" t="s">
        <v>86</v>
      </c>
      <c r="AW367" s="12" t="s">
        <v>41</v>
      </c>
      <c r="AX367" s="12" t="s">
        <v>79</v>
      </c>
      <c r="AY367" s="152" t="s">
        <v>178</v>
      </c>
    </row>
    <row r="368" spans="2:51" s="13" customFormat="1" ht="10.199999999999999">
      <c r="B368" s="157"/>
      <c r="D368" s="151" t="s">
        <v>189</v>
      </c>
      <c r="E368" s="158" t="s">
        <v>32</v>
      </c>
      <c r="F368" s="159" t="s">
        <v>5851</v>
      </c>
      <c r="H368" s="160">
        <v>-0.27</v>
      </c>
      <c r="I368" s="161"/>
      <c r="L368" s="157"/>
      <c r="M368" s="162"/>
      <c r="T368" s="163"/>
      <c r="AT368" s="158" t="s">
        <v>189</v>
      </c>
      <c r="AU368" s="158" t="s">
        <v>88</v>
      </c>
      <c r="AV368" s="13" t="s">
        <v>88</v>
      </c>
      <c r="AW368" s="13" t="s">
        <v>41</v>
      </c>
      <c r="AX368" s="13" t="s">
        <v>79</v>
      </c>
      <c r="AY368" s="158" t="s">
        <v>178</v>
      </c>
    </row>
    <row r="369" spans="2:65" s="13" customFormat="1" ht="10.199999999999999">
      <c r="B369" s="157"/>
      <c r="D369" s="151" t="s">
        <v>189</v>
      </c>
      <c r="E369" s="158" t="s">
        <v>32</v>
      </c>
      <c r="F369" s="159" t="s">
        <v>5852</v>
      </c>
      <c r="H369" s="160">
        <v>-0.40500000000000003</v>
      </c>
      <c r="I369" s="161"/>
      <c r="L369" s="157"/>
      <c r="M369" s="162"/>
      <c r="T369" s="163"/>
      <c r="AT369" s="158" t="s">
        <v>189</v>
      </c>
      <c r="AU369" s="158" t="s">
        <v>88</v>
      </c>
      <c r="AV369" s="13" t="s">
        <v>88</v>
      </c>
      <c r="AW369" s="13" t="s">
        <v>41</v>
      </c>
      <c r="AX369" s="13" t="s">
        <v>79</v>
      </c>
      <c r="AY369" s="158" t="s">
        <v>178</v>
      </c>
    </row>
    <row r="370" spans="2:65" s="15" customFormat="1" ht="10.199999999999999">
      <c r="B370" s="181"/>
      <c r="D370" s="151" t="s">
        <v>189</v>
      </c>
      <c r="E370" s="182" t="s">
        <v>32</v>
      </c>
      <c r="F370" s="183" t="s">
        <v>5853</v>
      </c>
      <c r="H370" s="184">
        <v>3.6</v>
      </c>
      <c r="I370" s="185"/>
      <c r="L370" s="181"/>
      <c r="M370" s="186"/>
      <c r="T370" s="187"/>
      <c r="AT370" s="182" t="s">
        <v>189</v>
      </c>
      <c r="AU370" s="182" t="s">
        <v>88</v>
      </c>
      <c r="AV370" s="15" t="s">
        <v>199</v>
      </c>
      <c r="AW370" s="15" t="s">
        <v>41</v>
      </c>
      <c r="AX370" s="15" t="s">
        <v>79</v>
      </c>
      <c r="AY370" s="182" t="s">
        <v>178</v>
      </c>
    </row>
    <row r="371" spans="2:65" s="14" customFormat="1" ht="10.199999999999999">
      <c r="B371" s="164"/>
      <c r="D371" s="151" t="s">
        <v>189</v>
      </c>
      <c r="E371" s="165" t="s">
        <v>32</v>
      </c>
      <c r="F371" s="166" t="s">
        <v>192</v>
      </c>
      <c r="H371" s="167">
        <v>25.849</v>
      </c>
      <c r="I371" s="168"/>
      <c r="L371" s="164"/>
      <c r="M371" s="169"/>
      <c r="T371" s="170"/>
      <c r="AT371" s="165" t="s">
        <v>189</v>
      </c>
      <c r="AU371" s="165" t="s">
        <v>88</v>
      </c>
      <c r="AV371" s="14" t="s">
        <v>185</v>
      </c>
      <c r="AW371" s="14" t="s">
        <v>41</v>
      </c>
      <c r="AX371" s="14" t="s">
        <v>86</v>
      </c>
      <c r="AY371" s="165" t="s">
        <v>178</v>
      </c>
    </row>
    <row r="372" spans="2:65" s="1" customFormat="1" ht="49.05" customHeight="1">
      <c r="B372" s="34"/>
      <c r="C372" s="133" t="s">
        <v>518</v>
      </c>
      <c r="D372" s="133" t="s">
        <v>180</v>
      </c>
      <c r="E372" s="134" t="s">
        <v>5854</v>
      </c>
      <c r="F372" s="135" t="s">
        <v>5855</v>
      </c>
      <c r="G372" s="136" t="s">
        <v>234</v>
      </c>
      <c r="H372" s="137">
        <v>133.68</v>
      </c>
      <c r="I372" s="138"/>
      <c r="J372" s="139">
        <f>ROUND(I372*H372,2)</f>
        <v>0</v>
      </c>
      <c r="K372" s="135" t="s">
        <v>184</v>
      </c>
      <c r="L372" s="34"/>
      <c r="M372" s="140" t="s">
        <v>32</v>
      </c>
      <c r="N372" s="141" t="s">
        <v>50</v>
      </c>
      <c r="P372" s="142">
        <f>O372*H372</f>
        <v>0</v>
      </c>
      <c r="Q372" s="142">
        <v>2.47E-3</v>
      </c>
      <c r="R372" s="142">
        <f>Q372*H372</f>
        <v>0.33018960000000003</v>
      </c>
      <c r="S372" s="142">
        <v>0</v>
      </c>
      <c r="T372" s="143">
        <f>S372*H372</f>
        <v>0</v>
      </c>
      <c r="AR372" s="144" t="s">
        <v>185</v>
      </c>
      <c r="AT372" s="144" t="s">
        <v>180</v>
      </c>
      <c r="AU372" s="144" t="s">
        <v>88</v>
      </c>
      <c r="AY372" s="18" t="s">
        <v>178</v>
      </c>
      <c r="BE372" s="145">
        <f>IF(N372="základní",J372,0)</f>
        <v>0</v>
      </c>
      <c r="BF372" s="145">
        <f>IF(N372="snížená",J372,0)</f>
        <v>0</v>
      </c>
      <c r="BG372" s="145">
        <f>IF(N372="zákl. přenesená",J372,0)</f>
        <v>0</v>
      </c>
      <c r="BH372" s="145">
        <f>IF(N372="sníž. přenesená",J372,0)</f>
        <v>0</v>
      </c>
      <c r="BI372" s="145">
        <f>IF(N372="nulová",J372,0)</f>
        <v>0</v>
      </c>
      <c r="BJ372" s="18" t="s">
        <v>86</v>
      </c>
      <c r="BK372" s="145">
        <f>ROUND(I372*H372,2)</f>
        <v>0</v>
      </c>
      <c r="BL372" s="18" t="s">
        <v>185</v>
      </c>
      <c r="BM372" s="144" t="s">
        <v>5856</v>
      </c>
    </row>
    <row r="373" spans="2:65" s="1" customFormat="1" ht="10.199999999999999">
      <c r="B373" s="34"/>
      <c r="D373" s="146" t="s">
        <v>187</v>
      </c>
      <c r="F373" s="147" t="s">
        <v>5857</v>
      </c>
      <c r="I373" s="148"/>
      <c r="L373" s="34"/>
      <c r="M373" s="149"/>
      <c r="T373" s="55"/>
      <c r="AT373" s="18" t="s">
        <v>187</v>
      </c>
      <c r="AU373" s="18" t="s">
        <v>88</v>
      </c>
    </row>
    <row r="374" spans="2:65" s="12" customFormat="1" ht="10.199999999999999">
      <c r="B374" s="150"/>
      <c r="D374" s="151" t="s">
        <v>189</v>
      </c>
      <c r="E374" s="152" t="s">
        <v>32</v>
      </c>
      <c r="F374" s="153" t="s">
        <v>5834</v>
      </c>
      <c r="H374" s="152" t="s">
        <v>32</v>
      </c>
      <c r="I374" s="154"/>
      <c r="L374" s="150"/>
      <c r="M374" s="155"/>
      <c r="T374" s="156"/>
      <c r="AT374" s="152" t="s">
        <v>189</v>
      </c>
      <c r="AU374" s="152" t="s">
        <v>88</v>
      </c>
      <c r="AV374" s="12" t="s">
        <v>86</v>
      </c>
      <c r="AW374" s="12" t="s">
        <v>41</v>
      </c>
      <c r="AX374" s="12" t="s">
        <v>79</v>
      </c>
      <c r="AY374" s="152" t="s">
        <v>178</v>
      </c>
    </row>
    <row r="375" spans="2:65" s="13" customFormat="1" ht="10.199999999999999">
      <c r="B375" s="157"/>
      <c r="D375" s="151" t="s">
        <v>189</v>
      </c>
      <c r="E375" s="158" t="s">
        <v>32</v>
      </c>
      <c r="F375" s="159" t="s">
        <v>5858</v>
      </c>
      <c r="H375" s="160">
        <v>4.68</v>
      </c>
      <c r="I375" s="161"/>
      <c r="L375" s="157"/>
      <c r="M375" s="162"/>
      <c r="T375" s="163"/>
      <c r="AT375" s="158" t="s">
        <v>189</v>
      </c>
      <c r="AU375" s="158" t="s">
        <v>88</v>
      </c>
      <c r="AV375" s="13" t="s">
        <v>88</v>
      </c>
      <c r="AW375" s="13" t="s">
        <v>41</v>
      </c>
      <c r="AX375" s="13" t="s">
        <v>79</v>
      </c>
      <c r="AY375" s="158" t="s">
        <v>178</v>
      </c>
    </row>
    <row r="376" spans="2:65" s="13" customFormat="1" ht="10.199999999999999">
      <c r="B376" s="157"/>
      <c r="D376" s="151" t="s">
        <v>189</v>
      </c>
      <c r="E376" s="158" t="s">
        <v>32</v>
      </c>
      <c r="F376" s="159" t="s">
        <v>5859</v>
      </c>
      <c r="H376" s="160">
        <v>2.7</v>
      </c>
      <c r="I376" s="161"/>
      <c r="L376" s="157"/>
      <c r="M376" s="162"/>
      <c r="T376" s="163"/>
      <c r="AT376" s="158" t="s">
        <v>189</v>
      </c>
      <c r="AU376" s="158" t="s">
        <v>88</v>
      </c>
      <c r="AV376" s="13" t="s">
        <v>88</v>
      </c>
      <c r="AW376" s="13" t="s">
        <v>41</v>
      </c>
      <c r="AX376" s="13" t="s">
        <v>79</v>
      </c>
      <c r="AY376" s="158" t="s">
        <v>178</v>
      </c>
    </row>
    <row r="377" spans="2:65" s="15" customFormat="1" ht="10.199999999999999">
      <c r="B377" s="181"/>
      <c r="D377" s="151" t="s">
        <v>189</v>
      </c>
      <c r="E377" s="182" t="s">
        <v>32</v>
      </c>
      <c r="F377" s="183" t="s">
        <v>5860</v>
      </c>
      <c r="H377" s="184">
        <v>7.38</v>
      </c>
      <c r="I377" s="185"/>
      <c r="L377" s="181"/>
      <c r="M377" s="186"/>
      <c r="T377" s="187"/>
      <c r="AT377" s="182" t="s">
        <v>189</v>
      </c>
      <c r="AU377" s="182" t="s">
        <v>88</v>
      </c>
      <c r="AV377" s="15" t="s">
        <v>199</v>
      </c>
      <c r="AW377" s="15" t="s">
        <v>41</v>
      </c>
      <c r="AX377" s="15" t="s">
        <v>79</v>
      </c>
      <c r="AY377" s="182" t="s">
        <v>178</v>
      </c>
    </row>
    <row r="378" spans="2:65" s="13" customFormat="1" ht="10.199999999999999">
      <c r="B378" s="157"/>
      <c r="D378" s="151" t="s">
        <v>189</v>
      </c>
      <c r="E378" s="158" t="s">
        <v>32</v>
      </c>
      <c r="F378" s="159" t="s">
        <v>5861</v>
      </c>
      <c r="H378" s="160">
        <v>17.010000000000002</v>
      </c>
      <c r="I378" s="161"/>
      <c r="L378" s="157"/>
      <c r="M378" s="162"/>
      <c r="T378" s="163"/>
      <c r="AT378" s="158" t="s">
        <v>189</v>
      </c>
      <c r="AU378" s="158" t="s">
        <v>88</v>
      </c>
      <c r="AV378" s="13" t="s">
        <v>88</v>
      </c>
      <c r="AW378" s="13" t="s">
        <v>41</v>
      </c>
      <c r="AX378" s="13" t="s">
        <v>79</v>
      </c>
      <c r="AY378" s="158" t="s">
        <v>178</v>
      </c>
    </row>
    <row r="379" spans="2:65" s="13" customFormat="1" ht="30.6">
      <c r="B379" s="157"/>
      <c r="D379" s="151" t="s">
        <v>189</v>
      </c>
      <c r="E379" s="158" t="s">
        <v>32</v>
      </c>
      <c r="F379" s="159" t="s">
        <v>5862</v>
      </c>
      <c r="H379" s="160">
        <v>26.46</v>
      </c>
      <c r="I379" s="161"/>
      <c r="L379" s="157"/>
      <c r="M379" s="162"/>
      <c r="T379" s="163"/>
      <c r="AT379" s="158" t="s">
        <v>189</v>
      </c>
      <c r="AU379" s="158" t="s">
        <v>88</v>
      </c>
      <c r="AV379" s="13" t="s">
        <v>88</v>
      </c>
      <c r="AW379" s="13" t="s">
        <v>41</v>
      </c>
      <c r="AX379" s="13" t="s">
        <v>79</v>
      </c>
      <c r="AY379" s="158" t="s">
        <v>178</v>
      </c>
    </row>
    <row r="380" spans="2:65" s="13" customFormat="1" ht="30.6">
      <c r="B380" s="157"/>
      <c r="D380" s="151" t="s">
        <v>189</v>
      </c>
      <c r="E380" s="158" t="s">
        <v>32</v>
      </c>
      <c r="F380" s="159" t="s">
        <v>5863</v>
      </c>
      <c r="H380" s="160">
        <v>26.46</v>
      </c>
      <c r="I380" s="161"/>
      <c r="L380" s="157"/>
      <c r="M380" s="162"/>
      <c r="T380" s="163"/>
      <c r="AT380" s="158" t="s">
        <v>189</v>
      </c>
      <c r="AU380" s="158" t="s">
        <v>88</v>
      </c>
      <c r="AV380" s="13" t="s">
        <v>88</v>
      </c>
      <c r="AW380" s="13" t="s">
        <v>41</v>
      </c>
      <c r="AX380" s="13" t="s">
        <v>79</v>
      </c>
      <c r="AY380" s="158" t="s">
        <v>178</v>
      </c>
    </row>
    <row r="381" spans="2:65" s="13" customFormat="1" ht="10.199999999999999">
      <c r="B381" s="157"/>
      <c r="D381" s="151" t="s">
        <v>189</v>
      </c>
      <c r="E381" s="158" t="s">
        <v>32</v>
      </c>
      <c r="F381" s="159" t="s">
        <v>5864</v>
      </c>
      <c r="H381" s="160">
        <v>5.67</v>
      </c>
      <c r="I381" s="161"/>
      <c r="L381" s="157"/>
      <c r="M381" s="162"/>
      <c r="T381" s="163"/>
      <c r="AT381" s="158" t="s">
        <v>189</v>
      </c>
      <c r="AU381" s="158" t="s">
        <v>88</v>
      </c>
      <c r="AV381" s="13" t="s">
        <v>88</v>
      </c>
      <c r="AW381" s="13" t="s">
        <v>41</v>
      </c>
      <c r="AX381" s="13" t="s">
        <v>79</v>
      </c>
      <c r="AY381" s="158" t="s">
        <v>178</v>
      </c>
    </row>
    <row r="382" spans="2:65" s="13" customFormat="1" ht="10.199999999999999">
      <c r="B382" s="157"/>
      <c r="D382" s="151" t="s">
        <v>189</v>
      </c>
      <c r="E382" s="158" t="s">
        <v>32</v>
      </c>
      <c r="F382" s="159" t="s">
        <v>5865</v>
      </c>
      <c r="H382" s="160">
        <v>15.12</v>
      </c>
      <c r="I382" s="161"/>
      <c r="L382" s="157"/>
      <c r="M382" s="162"/>
      <c r="T382" s="163"/>
      <c r="AT382" s="158" t="s">
        <v>189</v>
      </c>
      <c r="AU382" s="158" t="s">
        <v>88</v>
      </c>
      <c r="AV382" s="13" t="s">
        <v>88</v>
      </c>
      <c r="AW382" s="13" t="s">
        <v>41</v>
      </c>
      <c r="AX382" s="13" t="s">
        <v>79</v>
      </c>
      <c r="AY382" s="158" t="s">
        <v>178</v>
      </c>
    </row>
    <row r="383" spans="2:65" s="13" customFormat="1" ht="10.199999999999999">
      <c r="B383" s="157"/>
      <c r="D383" s="151" t="s">
        <v>189</v>
      </c>
      <c r="E383" s="158" t="s">
        <v>32</v>
      </c>
      <c r="F383" s="159" t="s">
        <v>5866</v>
      </c>
      <c r="H383" s="160">
        <v>16.38</v>
      </c>
      <c r="I383" s="161"/>
      <c r="L383" s="157"/>
      <c r="M383" s="162"/>
      <c r="T383" s="163"/>
      <c r="AT383" s="158" t="s">
        <v>189</v>
      </c>
      <c r="AU383" s="158" t="s">
        <v>88</v>
      </c>
      <c r="AV383" s="13" t="s">
        <v>88</v>
      </c>
      <c r="AW383" s="13" t="s">
        <v>41</v>
      </c>
      <c r="AX383" s="13" t="s">
        <v>79</v>
      </c>
      <c r="AY383" s="158" t="s">
        <v>178</v>
      </c>
    </row>
    <row r="384" spans="2:65" s="15" customFormat="1" ht="10.199999999999999">
      <c r="B384" s="181"/>
      <c r="D384" s="151" t="s">
        <v>189</v>
      </c>
      <c r="E384" s="182" t="s">
        <v>32</v>
      </c>
      <c r="F384" s="183" t="s">
        <v>5847</v>
      </c>
      <c r="H384" s="184">
        <v>107.1</v>
      </c>
      <c r="I384" s="185"/>
      <c r="L384" s="181"/>
      <c r="M384" s="186"/>
      <c r="T384" s="187"/>
      <c r="AT384" s="182" t="s">
        <v>189</v>
      </c>
      <c r="AU384" s="182" t="s">
        <v>88</v>
      </c>
      <c r="AV384" s="15" t="s">
        <v>199</v>
      </c>
      <c r="AW384" s="15" t="s">
        <v>41</v>
      </c>
      <c r="AX384" s="15" t="s">
        <v>79</v>
      </c>
      <c r="AY384" s="182" t="s">
        <v>178</v>
      </c>
    </row>
    <row r="385" spans="2:65" s="13" customFormat="1" ht="30.6">
      <c r="B385" s="157"/>
      <c r="D385" s="151" t="s">
        <v>189</v>
      </c>
      <c r="E385" s="158" t="s">
        <v>32</v>
      </c>
      <c r="F385" s="159" t="s">
        <v>5867</v>
      </c>
      <c r="H385" s="160">
        <v>15.15</v>
      </c>
      <c r="I385" s="161"/>
      <c r="L385" s="157"/>
      <c r="M385" s="162"/>
      <c r="T385" s="163"/>
      <c r="AT385" s="158" t="s">
        <v>189</v>
      </c>
      <c r="AU385" s="158" t="s">
        <v>88</v>
      </c>
      <c r="AV385" s="13" t="s">
        <v>88</v>
      </c>
      <c r="AW385" s="13" t="s">
        <v>41</v>
      </c>
      <c r="AX385" s="13" t="s">
        <v>79</v>
      </c>
      <c r="AY385" s="158" t="s">
        <v>178</v>
      </c>
    </row>
    <row r="386" spans="2:65" s="13" customFormat="1" ht="10.199999999999999">
      <c r="B386" s="157"/>
      <c r="D386" s="151" t="s">
        <v>189</v>
      </c>
      <c r="E386" s="158" t="s">
        <v>32</v>
      </c>
      <c r="F386" s="159" t="s">
        <v>5868</v>
      </c>
      <c r="H386" s="160">
        <v>1.8</v>
      </c>
      <c r="I386" s="161"/>
      <c r="L386" s="157"/>
      <c r="M386" s="162"/>
      <c r="T386" s="163"/>
      <c r="AT386" s="158" t="s">
        <v>189</v>
      </c>
      <c r="AU386" s="158" t="s">
        <v>88</v>
      </c>
      <c r="AV386" s="13" t="s">
        <v>88</v>
      </c>
      <c r="AW386" s="13" t="s">
        <v>41</v>
      </c>
      <c r="AX386" s="13" t="s">
        <v>79</v>
      </c>
      <c r="AY386" s="158" t="s">
        <v>178</v>
      </c>
    </row>
    <row r="387" spans="2:65" s="13" customFormat="1" ht="10.199999999999999">
      <c r="B387" s="157"/>
      <c r="D387" s="151" t="s">
        <v>189</v>
      </c>
      <c r="E387" s="158" t="s">
        <v>32</v>
      </c>
      <c r="F387" s="159" t="s">
        <v>5869</v>
      </c>
      <c r="H387" s="160">
        <v>2.25</v>
      </c>
      <c r="I387" s="161"/>
      <c r="L387" s="157"/>
      <c r="M387" s="162"/>
      <c r="T387" s="163"/>
      <c r="AT387" s="158" t="s">
        <v>189</v>
      </c>
      <c r="AU387" s="158" t="s">
        <v>88</v>
      </c>
      <c r="AV387" s="13" t="s">
        <v>88</v>
      </c>
      <c r="AW387" s="13" t="s">
        <v>41</v>
      </c>
      <c r="AX387" s="13" t="s">
        <v>79</v>
      </c>
      <c r="AY387" s="158" t="s">
        <v>178</v>
      </c>
    </row>
    <row r="388" spans="2:65" s="15" customFormat="1" ht="10.199999999999999">
      <c r="B388" s="181"/>
      <c r="D388" s="151" t="s">
        <v>189</v>
      </c>
      <c r="E388" s="182" t="s">
        <v>32</v>
      </c>
      <c r="F388" s="183" t="s">
        <v>5853</v>
      </c>
      <c r="H388" s="184">
        <v>19.2</v>
      </c>
      <c r="I388" s="185"/>
      <c r="L388" s="181"/>
      <c r="M388" s="186"/>
      <c r="T388" s="187"/>
      <c r="AT388" s="182" t="s">
        <v>189</v>
      </c>
      <c r="AU388" s="182" t="s">
        <v>88</v>
      </c>
      <c r="AV388" s="15" t="s">
        <v>199</v>
      </c>
      <c r="AW388" s="15" t="s">
        <v>41</v>
      </c>
      <c r="AX388" s="15" t="s">
        <v>79</v>
      </c>
      <c r="AY388" s="182" t="s">
        <v>178</v>
      </c>
    </row>
    <row r="389" spans="2:65" s="14" customFormat="1" ht="10.199999999999999">
      <c r="B389" s="164"/>
      <c r="D389" s="151" t="s">
        <v>189</v>
      </c>
      <c r="E389" s="165" t="s">
        <v>32</v>
      </c>
      <c r="F389" s="166" t="s">
        <v>192</v>
      </c>
      <c r="H389" s="167">
        <v>133.68</v>
      </c>
      <c r="I389" s="168"/>
      <c r="L389" s="164"/>
      <c r="M389" s="169"/>
      <c r="T389" s="170"/>
      <c r="AT389" s="165" t="s">
        <v>189</v>
      </c>
      <c r="AU389" s="165" t="s">
        <v>88</v>
      </c>
      <c r="AV389" s="14" t="s">
        <v>185</v>
      </c>
      <c r="AW389" s="14" t="s">
        <v>41</v>
      </c>
      <c r="AX389" s="14" t="s">
        <v>86</v>
      </c>
      <c r="AY389" s="165" t="s">
        <v>178</v>
      </c>
    </row>
    <row r="390" spans="2:65" s="1" customFormat="1" ht="49.05" customHeight="1">
      <c r="B390" s="34"/>
      <c r="C390" s="133" t="s">
        <v>526</v>
      </c>
      <c r="D390" s="133" t="s">
        <v>180</v>
      </c>
      <c r="E390" s="134" t="s">
        <v>5870</v>
      </c>
      <c r="F390" s="135" t="s">
        <v>5871</v>
      </c>
      <c r="G390" s="136" t="s">
        <v>234</v>
      </c>
      <c r="H390" s="137">
        <v>133.68</v>
      </c>
      <c r="I390" s="138"/>
      <c r="J390" s="139">
        <f>ROUND(I390*H390,2)</f>
        <v>0</v>
      </c>
      <c r="K390" s="135" t="s">
        <v>184</v>
      </c>
      <c r="L390" s="34"/>
      <c r="M390" s="140" t="s">
        <v>32</v>
      </c>
      <c r="N390" s="141" t="s">
        <v>50</v>
      </c>
      <c r="P390" s="142">
        <f>O390*H390</f>
        <v>0</v>
      </c>
      <c r="Q390" s="142">
        <v>0</v>
      </c>
      <c r="R390" s="142">
        <f>Q390*H390</f>
        <v>0</v>
      </c>
      <c r="S390" s="142">
        <v>0</v>
      </c>
      <c r="T390" s="143">
        <f>S390*H390</f>
        <v>0</v>
      </c>
      <c r="AR390" s="144" t="s">
        <v>185</v>
      </c>
      <c r="AT390" s="144" t="s">
        <v>180</v>
      </c>
      <c r="AU390" s="144" t="s">
        <v>88</v>
      </c>
      <c r="AY390" s="18" t="s">
        <v>178</v>
      </c>
      <c r="BE390" s="145">
        <f>IF(N390="základní",J390,0)</f>
        <v>0</v>
      </c>
      <c r="BF390" s="145">
        <f>IF(N390="snížená",J390,0)</f>
        <v>0</v>
      </c>
      <c r="BG390" s="145">
        <f>IF(N390="zákl. přenesená",J390,0)</f>
        <v>0</v>
      </c>
      <c r="BH390" s="145">
        <f>IF(N390="sníž. přenesená",J390,0)</f>
        <v>0</v>
      </c>
      <c r="BI390" s="145">
        <f>IF(N390="nulová",J390,0)</f>
        <v>0</v>
      </c>
      <c r="BJ390" s="18" t="s">
        <v>86</v>
      </c>
      <c r="BK390" s="145">
        <f>ROUND(I390*H390,2)</f>
        <v>0</v>
      </c>
      <c r="BL390" s="18" t="s">
        <v>185</v>
      </c>
      <c r="BM390" s="144" t="s">
        <v>5872</v>
      </c>
    </row>
    <row r="391" spans="2:65" s="1" customFormat="1" ht="10.199999999999999">
      <c r="B391" s="34"/>
      <c r="D391" s="146" t="s">
        <v>187</v>
      </c>
      <c r="F391" s="147" t="s">
        <v>5873</v>
      </c>
      <c r="I391" s="148"/>
      <c r="L391" s="34"/>
      <c r="M391" s="149"/>
      <c r="T391" s="55"/>
      <c r="AT391" s="18" t="s">
        <v>187</v>
      </c>
      <c r="AU391" s="18" t="s">
        <v>88</v>
      </c>
    </row>
    <row r="392" spans="2:65" s="13" customFormat="1" ht="10.199999999999999">
      <c r="B392" s="157"/>
      <c r="D392" s="151" t="s">
        <v>189</v>
      </c>
      <c r="E392" s="158" t="s">
        <v>32</v>
      </c>
      <c r="F392" s="159" t="s">
        <v>5874</v>
      </c>
      <c r="H392" s="160">
        <v>133.68</v>
      </c>
      <c r="I392" s="161"/>
      <c r="L392" s="157"/>
      <c r="M392" s="162"/>
      <c r="T392" s="163"/>
      <c r="AT392" s="158" t="s">
        <v>189</v>
      </c>
      <c r="AU392" s="158" t="s">
        <v>88</v>
      </c>
      <c r="AV392" s="13" t="s">
        <v>88</v>
      </c>
      <c r="AW392" s="13" t="s">
        <v>41</v>
      </c>
      <c r="AX392" s="13" t="s">
        <v>86</v>
      </c>
      <c r="AY392" s="158" t="s">
        <v>178</v>
      </c>
    </row>
    <row r="393" spans="2:65" s="1" customFormat="1" ht="37.799999999999997" customHeight="1">
      <c r="B393" s="34"/>
      <c r="C393" s="133" t="s">
        <v>532</v>
      </c>
      <c r="D393" s="133" t="s">
        <v>180</v>
      </c>
      <c r="E393" s="134" t="s">
        <v>5875</v>
      </c>
      <c r="F393" s="135" t="s">
        <v>5876</v>
      </c>
      <c r="G393" s="136" t="s">
        <v>401</v>
      </c>
      <c r="H393" s="137">
        <v>4.524</v>
      </c>
      <c r="I393" s="138"/>
      <c r="J393" s="139">
        <f>ROUND(I393*H393,2)</f>
        <v>0</v>
      </c>
      <c r="K393" s="135" t="s">
        <v>184</v>
      </c>
      <c r="L393" s="34"/>
      <c r="M393" s="140" t="s">
        <v>32</v>
      </c>
      <c r="N393" s="141" t="s">
        <v>50</v>
      </c>
      <c r="P393" s="142">
        <f>O393*H393</f>
        <v>0</v>
      </c>
      <c r="Q393" s="142">
        <v>1.10907</v>
      </c>
      <c r="R393" s="142">
        <f>Q393*H393</f>
        <v>5.0174326799999998</v>
      </c>
      <c r="S393" s="142">
        <v>0</v>
      </c>
      <c r="T393" s="143">
        <f>S393*H393</f>
        <v>0</v>
      </c>
      <c r="AR393" s="144" t="s">
        <v>185</v>
      </c>
      <c r="AT393" s="144" t="s">
        <v>180</v>
      </c>
      <c r="AU393" s="144" t="s">
        <v>88</v>
      </c>
      <c r="AY393" s="18" t="s">
        <v>178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86</v>
      </c>
      <c r="BK393" s="145">
        <f>ROUND(I393*H393,2)</f>
        <v>0</v>
      </c>
      <c r="BL393" s="18" t="s">
        <v>185</v>
      </c>
      <c r="BM393" s="144" t="s">
        <v>5877</v>
      </c>
    </row>
    <row r="394" spans="2:65" s="1" customFormat="1" ht="10.199999999999999">
      <c r="B394" s="34"/>
      <c r="D394" s="146" t="s">
        <v>187</v>
      </c>
      <c r="F394" s="147" t="s">
        <v>5878</v>
      </c>
      <c r="I394" s="148"/>
      <c r="L394" s="34"/>
      <c r="M394" s="149"/>
      <c r="T394" s="55"/>
      <c r="AT394" s="18" t="s">
        <v>187</v>
      </c>
      <c r="AU394" s="18" t="s">
        <v>88</v>
      </c>
    </row>
    <row r="395" spans="2:65" s="12" customFormat="1" ht="10.199999999999999">
      <c r="B395" s="150"/>
      <c r="D395" s="151" t="s">
        <v>189</v>
      </c>
      <c r="E395" s="152" t="s">
        <v>32</v>
      </c>
      <c r="F395" s="153" t="s">
        <v>5834</v>
      </c>
      <c r="H395" s="152" t="s">
        <v>32</v>
      </c>
      <c r="I395" s="154"/>
      <c r="L395" s="150"/>
      <c r="M395" s="155"/>
      <c r="T395" s="156"/>
      <c r="AT395" s="152" t="s">
        <v>189</v>
      </c>
      <c r="AU395" s="152" t="s">
        <v>88</v>
      </c>
      <c r="AV395" s="12" t="s">
        <v>86</v>
      </c>
      <c r="AW395" s="12" t="s">
        <v>41</v>
      </c>
      <c r="AX395" s="12" t="s">
        <v>79</v>
      </c>
      <c r="AY395" s="152" t="s">
        <v>178</v>
      </c>
    </row>
    <row r="396" spans="2:65" s="12" customFormat="1" ht="10.199999999999999">
      <c r="B396" s="150"/>
      <c r="D396" s="151" t="s">
        <v>189</v>
      </c>
      <c r="E396" s="152" t="s">
        <v>32</v>
      </c>
      <c r="F396" s="153" t="s">
        <v>5879</v>
      </c>
      <c r="H396" s="152" t="s">
        <v>32</v>
      </c>
      <c r="I396" s="154"/>
      <c r="L396" s="150"/>
      <c r="M396" s="155"/>
      <c r="T396" s="156"/>
      <c r="AT396" s="152" t="s">
        <v>189</v>
      </c>
      <c r="AU396" s="152" t="s">
        <v>88</v>
      </c>
      <c r="AV396" s="12" t="s">
        <v>86</v>
      </c>
      <c r="AW396" s="12" t="s">
        <v>41</v>
      </c>
      <c r="AX396" s="12" t="s">
        <v>79</v>
      </c>
      <c r="AY396" s="152" t="s">
        <v>178</v>
      </c>
    </row>
    <row r="397" spans="2:65" s="13" customFormat="1" ht="10.199999999999999">
      <c r="B397" s="157"/>
      <c r="D397" s="151" t="s">
        <v>189</v>
      </c>
      <c r="E397" s="158" t="s">
        <v>32</v>
      </c>
      <c r="F397" s="159" t="s">
        <v>5880</v>
      </c>
      <c r="H397" s="160">
        <v>4.524</v>
      </c>
      <c r="I397" s="161"/>
      <c r="L397" s="157"/>
      <c r="M397" s="162"/>
      <c r="T397" s="163"/>
      <c r="AT397" s="158" t="s">
        <v>189</v>
      </c>
      <c r="AU397" s="158" t="s">
        <v>88</v>
      </c>
      <c r="AV397" s="13" t="s">
        <v>88</v>
      </c>
      <c r="AW397" s="13" t="s">
        <v>41</v>
      </c>
      <c r="AX397" s="13" t="s">
        <v>79</v>
      </c>
      <c r="AY397" s="158" t="s">
        <v>178</v>
      </c>
    </row>
    <row r="398" spans="2:65" s="14" customFormat="1" ht="10.199999999999999">
      <c r="B398" s="164"/>
      <c r="D398" s="151" t="s">
        <v>189</v>
      </c>
      <c r="E398" s="165" t="s">
        <v>32</v>
      </c>
      <c r="F398" s="166" t="s">
        <v>192</v>
      </c>
      <c r="H398" s="167">
        <v>4.524</v>
      </c>
      <c r="I398" s="168"/>
      <c r="L398" s="164"/>
      <c r="M398" s="169"/>
      <c r="T398" s="170"/>
      <c r="AT398" s="165" t="s">
        <v>189</v>
      </c>
      <c r="AU398" s="165" t="s">
        <v>88</v>
      </c>
      <c r="AV398" s="14" t="s">
        <v>185</v>
      </c>
      <c r="AW398" s="14" t="s">
        <v>41</v>
      </c>
      <c r="AX398" s="14" t="s">
        <v>86</v>
      </c>
      <c r="AY398" s="165" t="s">
        <v>178</v>
      </c>
    </row>
    <row r="399" spans="2:65" s="11" customFormat="1" ht="22.8" customHeight="1">
      <c r="B399" s="121"/>
      <c r="D399" s="122" t="s">
        <v>78</v>
      </c>
      <c r="E399" s="131" t="s">
        <v>185</v>
      </c>
      <c r="F399" s="131" t="s">
        <v>466</v>
      </c>
      <c r="I399" s="124"/>
      <c r="J399" s="132">
        <f>BK399</f>
        <v>0</v>
      </c>
      <c r="L399" s="121"/>
      <c r="M399" s="126"/>
      <c r="P399" s="127">
        <f>SUM(P400:P454)</f>
        <v>0</v>
      </c>
      <c r="R399" s="127">
        <f>SUM(R400:R454)</f>
        <v>0.26851398000000004</v>
      </c>
      <c r="T399" s="128">
        <f>SUM(T400:T454)</f>
        <v>0</v>
      </c>
      <c r="AR399" s="122" t="s">
        <v>86</v>
      </c>
      <c r="AT399" s="129" t="s">
        <v>78</v>
      </c>
      <c r="AU399" s="129" t="s">
        <v>86</v>
      </c>
      <c r="AY399" s="122" t="s">
        <v>178</v>
      </c>
      <c r="BK399" s="130">
        <f>SUM(BK400:BK454)</f>
        <v>0</v>
      </c>
    </row>
    <row r="400" spans="2:65" s="1" customFormat="1" ht="24.15" customHeight="1">
      <c r="B400" s="34"/>
      <c r="C400" s="133" t="s">
        <v>540</v>
      </c>
      <c r="D400" s="133" t="s">
        <v>180</v>
      </c>
      <c r="E400" s="134" t="s">
        <v>5881</v>
      </c>
      <c r="F400" s="135" t="s">
        <v>5882</v>
      </c>
      <c r="G400" s="136" t="s">
        <v>277</v>
      </c>
      <c r="H400" s="137">
        <v>11.62</v>
      </c>
      <c r="I400" s="138"/>
      <c r="J400" s="139">
        <f>ROUND(I400*H400,2)</f>
        <v>0</v>
      </c>
      <c r="K400" s="135" t="s">
        <v>184</v>
      </c>
      <c r="L400" s="34"/>
      <c r="M400" s="140" t="s">
        <v>32</v>
      </c>
      <c r="N400" s="141" t="s">
        <v>50</v>
      </c>
      <c r="P400" s="142">
        <f>O400*H400</f>
        <v>0</v>
      </c>
      <c r="Q400" s="142">
        <v>0</v>
      </c>
      <c r="R400" s="142">
        <f>Q400*H400</f>
        <v>0</v>
      </c>
      <c r="S400" s="142">
        <v>0</v>
      </c>
      <c r="T400" s="143">
        <f>S400*H400</f>
        <v>0</v>
      </c>
      <c r="AR400" s="144" t="s">
        <v>185</v>
      </c>
      <c r="AT400" s="144" t="s">
        <v>180</v>
      </c>
      <c r="AU400" s="144" t="s">
        <v>88</v>
      </c>
      <c r="AY400" s="18" t="s">
        <v>178</v>
      </c>
      <c r="BE400" s="145">
        <f>IF(N400="základní",J400,0)</f>
        <v>0</v>
      </c>
      <c r="BF400" s="145">
        <f>IF(N400="snížená",J400,0)</f>
        <v>0</v>
      </c>
      <c r="BG400" s="145">
        <f>IF(N400="zákl. přenesená",J400,0)</f>
        <v>0</v>
      </c>
      <c r="BH400" s="145">
        <f>IF(N400="sníž. přenesená",J400,0)</f>
        <v>0</v>
      </c>
      <c r="BI400" s="145">
        <f>IF(N400="nulová",J400,0)</f>
        <v>0</v>
      </c>
      <c r="BJ400" s="18" t="s">
        <v>86</v>
      </c>
      <c r="BK400" s="145">
        <f>ROUND(I400*H400,2)</f>
        <v>0</v>
      </c>
      <c r="BL400" s="18" t="s">
        <v>185</v>
      </c>
      <c r="BM400" s="144" t="s">
        <v>5883</v>
      </c>
    </row>
    <row r="401" spans="2:65" s="1" customFormat="1" ht="10.199999999999999">
      <c r="B401" s="34"/>
      <c r="D401" s="146" t="s">
        <v>187</v>
      </c>
      <c r="F401" s="147" t="s">
        <v>5884</v>
      </c>
      <c r="I401" s="148"/>
      <c r="L401" s="34"/>
      <c r="M401" s="149"/>
      <c r="T401" s="55"/>
      <c r="AT401" s="18" t="s">
        <v>187</v>
      </c>
      <c r="AU401" s="18" t="s">
        <v>88</v>
      </c>
    </row>
    <row r="402" spans="2:65" s="12" customFormat="1" ht="10.199999999999999">
      <c r="B402" s="150"/>
      <c r="D402" s="151" t="s">
        <v>189</v>
      </c>
      <c r="E402" s="152" t="s">
        <v>32</v>
      </c>
      <c r="F402" s="153" t="s">
        <v>5673</v>
      </c>
      <c r="H402" s="152" t="s">
        <v>32</v>
      </c>
      <c r="I402" s="154"/>
      <c r="L402" s="150"/>
      <c r="M402" s="155"/>
      <c r="T402" s="156"/>
      <c r="AT402" s="152" t="s">
        <v>189</v>
      </c>
      <c r="AU402" s="152" t="s">
        <v>88</v>
      </c>
      <c r="AV402" s="12" t="s">
        <v>86</v>
      </c>
      <c r="AW402" s="12" t="s">
        <v>41</v>
      </c>
      <c r="AX402" s="12" t="s">
        <v>79</v>
      </c>
      <c r="AY402" s="152" t="s">
        <v>178</v>
      </c>
    </row>
    <row r="403" spans="2:65" s="12" customFormat="1" ht="10.199999999999999">
      <c r="B403" s="150"/>
      <c r="D403" s="151" t="s">
        <v>189</v>
      </c>
      <c r="E403" s="152" t="s">
        <v>32</v>
      </c>
      <c r="F403" s="153" t="s">
        <v>5674</v>
      </c>
      <c r="H403" s="152" t="s">
        <v>32</v>
      </c>
      <c r="I403" s="154"/>
      <c r="L403" s="150"/>
      <c r="M403" s="155"/>
      <c r="T403" s="156"/>
      <c r="AT403" s="152" t="s">
        <v>189</v>
      </c>
      <c r="AU403" s="152" t="s">
        <v>88</v>
      </c>
      <c r="AV403" s="12" t="s">
        <v>86</v>
      </c>
      <c r="AW403" s="12" t="s">
        <v>41</v>
      </c>
      <c r="AX403" s="12" t="s">
        <v>79</v>
      </c>
      <c r="AY403" s="152" t="s">
        <v>178</v>
      </c>
    </row>
    <row r="404" spans="2:65" s="13" customFormat="1" ht="10.199999999999999">
      <c r="B404" s="157"/>
      <c r="D404" s="151" t="s">
        <v>189</v>
      </c>
      <c r="E404" s="158" t="s">
        <v>32</v>
      </c>
      <c r="F404" s="159" t="s">
        <v>5885</v>
      </c>
      <c r="H404" s="160">
        <v>11.62</v>
      </c>
      <c r="I404" s="161"/>
      <c r="L404" s="157"/>
      <c r="M404" s="162"/>
      <c r="T404" s="163"/>
      <c r="AT404" s="158" t="s">
        <v>189</v>
      </c>
      <c r="AU404" s="158" t="s">
        <v>88</v>
      </c>
      <c r="AV404" s="13" t="s">
        <v>88</v>
      </c>
      <c r="AW404" s="13" t="s">
        <v>41</v>
      </c>
      <c r="AX404" s="13" t="s">
        <v>79</v>
      </c>
      <c r="AY404" s="158" t="s">
        <v>178</v>
      </c>
    </row>
    <row r="405" spans="2:65" s="14" customFormat="1" ht="10.199999999999999">
      <c r="B405" s="164"/>
      <c r="D405" s="151" t="s">
        <v>189</v>
      </c>
      <c r="E405" s="165" t="s">
        <v>32</v>
      </c>
      <c r="F405" s="166" t="s">
        <v>192</v>
      </c>
      <c r="H405" s="167">
        <v>11.62</v>
      </c>
      <c r="I405" s="168"/>
      <c r="L405" s="164"/>
      <c r="M405" s="169"/>
      <c r="T405" s="170"/>
      <c r="AT405" s="165" t="s">
        <v>189</v>
      </c>
      <c r="AU405" s="165" t="s">
        <v>88</v>
      </c>
      <c r="AV405" s="14" t="s">
        <v>185</v>
      </c>
      <c r="AW405" s="14" t="s">
        <v>41</v>
      </c>
      <c r="AX405" s="14" t="s">
        <v>86</v>
      </c>
      <c r="AY405" s="165" t="s">
        <v>178</v>
      </c>
    </row>
    <row r="406" spans="2:65" s="1" customFormat="1" ht="33" customHeight="1">
      <c r="B406" s="34"/>
      <c r="C406" s="133" t="s">
        <v>549</v>
      </c>
      <c r="D406" s="133" t="s">
        <v>180</v>
      </c>
      <c r="E406" s="134" t="s">
        <v>468</v>
      </c>
      <c r="F406" s="135" t="s">
        <v>469</v>
      </c>
      <c r="G406" s="136" t="s">
        <v>277</v>
      </c>
      <c r="H406" s="137">
        <v>1.2350000000000001</v>
      </c>
      <c r="I406" s="138"/>
      <c r="J406" s="139">
        <f>ROUND(I406*H406,2)</f>
        <v>0</v>
      </c>
      <c r="K406" s="135" t="s">
        <v>184</v>
      </c>
      <c r="L406" s="34"/>
      <c r="M406" s="140" t="s">
        <v>32</v>
      </c>
      <c r="N406" s="141" t="s">
        <v>50</v>
      </c>
      <c r="P406" s="142">
        <f>O406*H406</f>
        <v>0</v>
      </c>
      <c r="Q406" s="142">
        <v>0</v>
      </c>
      <c r="R406" s="142">
        <f>Q406*H406</f>
        <v>0</v>
      </c>
      <c r="S406" s="142">
        <v>0</v>
      </c>
      <c r="T406" s="143">
        <f>S406*H406</f>
        <v>0</v>
      </c>
      <c r="AR406" s="144" t="s">
        <v>185</v>
      </c>
      <c r="AT406" s="144" t="s">
        <v>180</v>
      </c>
      <c r="AU406" s="144" t="s">
        <v>88</v>
      </c>
      <c r="AY406" s="18" t="s">
        <v>178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8" t="s">
        <v>86</v>
      </c>
      <c r="BK406" s="145">
        <f>ROUND(I406*H406,2)</f>
        <v>0</v>
      </c>
      <c r="BL406" s="18" t="s">
        <v>185</v>
      </c>
      <c r="BM406" s="144" t="s">
        <v>5886</v>
      </c>
    </row>
    <row r="407" spans="2:65" s="1" customFormat="1" ht="10.199999999999999">
      <c r="B407" s="34"/>
      <c r="D407" s="146" t="s">
        <v>187</v>
      </c>
      <c r="F407" s="147" t="s">
        <v>471</v>
      </c>
      <c r="I407" s="148"/>
      <c r="L407" s="34"/>
      <c r="M407" s="149"/>
      <c r="T407" s="55"/>
      <c r="AT407" s="18" t="s">
        <v>187</v>
      </c>
      <c r="AU407" s="18" t="s">
        <v>88</v>
      </c>
    </row>
    <row r="408" spans="2:65" s="12" customFormat="1" ht="10.199999999999999">
      <c r="B408" s="150"/>
      <c r="D408" s="151" t="s">
        <v>189</v>
      </c>
      <c r="E408" s="152" t="s">
        <v>32</v>
      </c>
      <c r="F408" s="153" t="s">
        <v>190</v>
      </c>
      <c r="H408" s="152" t="s">
        <v>32</v>
      </c>
      <c r="I408" s="154"/>
      <c r="L408" s="150"/>
      <c r="M408" s="155"/>
      <c r="T408" s="156"/>
      <c r="AT408" s="152" t="s">
        <v>189</v>
      </c>
      <c r="AU408" s="152" t="s">
        <v>88</v>
      </c>
      <c r="AV408" s="12" t="s">
        <v>86</v>
      </c>
      <c r="AW408" s="12" t="s">
        <v>41</v>
      </c>
      <c r="AX408" s="12" t="s">
        <v>79</v>
      </c>
      <c r="AY408" s="152" t="s">
        <v>178</v>
      </c>
    </row>
    <row r="409" spans="2:65" s="12" customFormat="1" ht="10.199999999999999">
      <c r="B409" s="150"/>
      <c r="D409" s="151" t="s">
        <v>189</v>
      </c>
      <c r="E409" s="152" t="s">
        <v>32</v>
      </c>
      <c r="F409" s="153" t="s">
        <v>5668</v>
      </c>
      <c r="H409" s="152" t="s">
        <v>32</v>
      </c>
      <c r="I409" s="154"/>
      <c r="L409" s="150"/>
      <c r="M409" s="155"/>
      <c r="T409" s="156"/>
      <c r="AT409" s="152" t="s">
        <v>189</v>
      </c>
      <c r="AU409" s="152" t="s">
        <v>88</v>
      </c>
      <c r="AV409" s="12" t="s">
        <v>86</v>
      </c>
      <c r="AW409" s="12" t="s">
        <v>41</v>
      </c>
      <c r="AX409" s="12" t="s">
        <v>79</v>
      </c>
      <c r="AY409" s="152" t="s">
        <v>178</v>
      </c>
    </row>
    <row r="410" spans="2:65" s="13" customFormat="1" ht="10.199999999999999">
      <c r="B410" s="157"/>
      <c r="D410" s="151" t="s">
        <v>189</v>
      </c>
      <c r="E410" s="158" t="s">
        <v>32</v>
      </c>
      <c r="F410" s="159" t="s">
        <v>5887</v>
      </c>
      <c r="H410" s="160">
        <v>0.29699999999999999</v>
      </c>
      <c r="I410" s="161"/>
      <c r="L410" s="157"/>
      <c r="M410" s="162"/>
      <c r="T410" s="163"/>
      <c r="AT410" s="158" t="s">
        <v>189</v>
      </c>
      <c r="AU410" s="158" t="s">
        <v>88</v>
      </c>
      <c r="AV410" s="13" t="s">
        <v>88</v>
      </c>
      <c r="AW410" s="13" t="s">
        <v>41</v>
      </c>
      <c r="AX410" s="13" t="s">
        <v>79</v>
      </c>
      <c r="AY410" s="158" t="s">
        <v>178</v>
      </c>
    </row>
    <row r="411" spans="2:65" s="13" customFormat="1" ht="10.199999999999999">
      <c r="B411" s="157"/>
      <c r="D411" s="151" t="s">
        <v>189</v>
      </c>
      <c r="E411" s="158" t="s">
        <v>32</v>
      </c>
      <c r="F411" s="159" t="s">
        <v>5888</v>
      </c>
      <c r="H411" s="160">
        <v>0.93799999999999994</v>
      </c>
      <c r="I411" s="161"/>
      <c r="L411" s="157"/>
      <c r="M411" s="162"/>
      <c r="T411" s="163"/>
      <c r="AT411" s="158" t="s">
        <v>189</v>
      </c>
      <c r="AU411" s="158" t="s">
        <v>88</v>
      </c>
      <c r="AV411" s="13" t="s">
        <v>88</v>
      </c>
      <c r="AW411" s="13" t="s">
        <v>41</v>
      </c>
      <c r="AX411" s="13" t="s">
        <v>79</v>
      </c>
      <c r="AY411" s="158" t="s">
        <v>178</v>
      </c>
    </row>
    <row r="412" spans="2:65" s="14" customFormat="1" ht="10.199999999999999">
      <c r="B412" s="164"/>
      <c r="D412" s="151" t="s">
        <v>189</v>
      </c>
      <c r="E412" s="165" t="s">
        <v>32</v>
      </c>
      <c r="F412" s="166" t="s">
        <v>192</v>
      </c>
      <c r="H412" s="167">
        <v>1.2350000000000001</v>
      </c>
      <c r="I412" s="168"/>
      <c r="L412" s="164"/>
      <c r="M412" s="169"/>
      <c r="T412" s="170"/>
      <c r="AT412" s="165" t="s">
        <v>189</v>
      </c>
      <c r="AU412" s="165" t="s">
        <v>88</v>
      </c>
      <c r="AV412" s="14" t="s">
        <v>185</v>
      </c>
      <c r="AW412" s="14" t="s">
        <v>41</v>
      </c>
      <c r="AX412" s="14" t="s">
        <v>86</v>
      </c>
      <c r="AY412" s="165" t="s">
        <v>178</v>
      </c>
    </row>
    <row r="413" spans="2:65" s="1" customFormat="1" ht="49.05" customHeight="1">
      <c r="B413" s="34"/>
      <c r="C413" s="133" t="s">
        <v>555</v>
      </c>
      <c r="D413" s="133" t="s">
        <v>180</v>
      </c>
      <c r="E413" s="134" t="s">
        <v>5889</v>
      </c>
      <c r="F413" s="135" t="s">
        <v>5890</v>
      </c>
      <c r="G413" s="136" t="s">
        <v>277</v>
      </c>
      <c r="H413" s="137">
        <v>3.7999999999999999E-2</v>
      </c>
      <c r="I413" s="138"/>
      <c r="J413" s="139">
        <f>ROUND(I413*H413,2)</f>
        <v>0</v>
      </c>
      <c r="K413" s="135" t="s">
        <v>184</v>
      </c>
      <c r="L413" s="34"/>
      <c r="M413" s="140" t="s">
        <v>32</v>
      </c>
      <c r="N413" s="141" t="s">
        <v>50</v>
      </c>
      <c r="P413" s="142">
        <f>O413*H413</f>
        <v>0</v>
      </c>
      <c r="Q413" s="142">
        <v>2.20411</v>
      </c>
      <c r="R413" s="142">
        <f>Q413*H413</f>
        <v>8.375618E-2</v>
      </c>
      <c r="S413" s="142">
        <v>0</v>
      </c>
      <c r="T413" s="143">
        <f>S413*H413</f>
        <v>0</v>
      </c>
      <c r="AR413" s="144" t="s">
        <v>185</v>
      </c>
      <c r="AT413" s="144" t="s">
        <v>180</v>
      </c>
      <c r="AU413" s="144" t="s">
        <v>88</v>
      </c>
      <c r="AY413" s="18" t="s">
        <v>178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8" t="s">
        <v>86</v>
      </c>
      <c r="BK413" s="145">
        <f>ROUND(I413*H413,2)</f>
        <v>0</v>
      </c>
      <c r="BL413" s="18" t="s">
        <v>185</v>
      </c>
      <c r="BM413" s="144" t="s">
        <v>5891</v>
      </c>
    </row>
    <row r="414" spans="2:65" s="1" customFormat="1" ht="10.199999999999999">
      <c r="B414" s="34"/>
      <c r="D414" s="146" t="s">
        <v>187</v>
      </c>
      <c r="F414" s="147" t="s">
        <v>5892</v>
      </c>
      <c r="I414" s="148"/>
      <c r="L414" s="34"/>
      <c r="M414" s="149"/>
      <c r="T414" s="55"/>
      <c r="AT414" s="18" t="s">
        <v>187</v>
      </c>
      <c r="AU414" s="18" t="s">
        <v>88</v>
      </c>
    </row>
    <row r="415" spans="2:65" s="12" customFormat="1" ht="10.199999999999999">
      <c r="B415" s="150"/>
      <c r="D415" s="151" t="s">
        <v>189</v>
      </c>
      <c r="E415" s="152" t="s">
        <v>32</v>
      </c>
      <c r="F415" s="153" t="s">
        <v>190</v>
      </c>
      <c r="H415" s="152" t="s">
        <v>32</v>
      </c>
      <c r="I415" s="154"/>
      <c r="L415" s="150"/>
      <c r="M415" s="155"/>
      <c r="T415" s="156"/>
      <c r="AT415" s="152" t="s">
        <v>189</v>
      </c>
      <c r="AU415" s="152" t="s">
        <v>88</v>
      </c>
      <c r="AV415" s="12" t="s">
        <v>86</v>
      </c>
      <c r="AW415" s="12" t="s">
        <v>41</v>
      </c>
      <c r="AX415" s="12" t="s">
        <v>79</v>
      </c>
      <c r="AY415" s="152" t="s">
        <v>178</v>
      </c>
    </row>
    <row r="416" spans="2:65" s="12" customFormat="1" ht="10.199999999999999">
      <c r="B416" s="150"/>
      <c r="D416" s="151" t="s">
        <v>189</v>
      </c>
      <c r="E416" s="152" t="s">
        <v>32</v>
      </c>
      <c r="F416" s="153" t="s">
        <v>5668</v>
      </c>
      <c r="H416" s="152" t="s">
        <v>32</v>
      </c>
      <c r="I416" s="154"/>
      <c r="L416" s="150"/>
      <c r="M416" s="155"/>
      <c r="T416" s="156"/>
      <c r="AT416" s="152" t="s">
        <v>189</v>
      </c>
      <c r="AU416" s="152" t="s">
        <v>88</v>
      </c>
      <c r="AV416" s="12" t="s">
        <v>86</v>
      </c>
      <c r="AW416" s="12" t="s">
        <v>41</v>
      </c>
      <c r="AX416" s="12" t="s">
        <v>79</v>
      </c>
      <c r="AY416" s="152" t="s">
        <v>178</v>
      </c>
    </row>
    <row r="417" spans="2:65" s="12" customFormat="1" ht="10.199999999999999">
      <c r="B417" s="150"/>
      <c r="D417" s="151" t="s">
        <v>189</v>
      </c>
      <c r="E417" s="152" t="s">
        <v>32</v>
      </c>
      <c r="F417" s="153" t="s">
        <v>5893</v>
      </c>
      <c r="H417" s="152" t="s">
        <v>32</v>
      </c>
      <c r="I417" s="154"/>
      <c r="L417" s="150"/>
      <c r="M417" s="155"/>
      <c r="T417" s="156"/>
      <c r="AT417" s="152" t="s">
        <v>189</v>
      </c>
      <c r="AU417" s="152" t="s">
        <v>88</v>
      </c>
      <c r="AV417" s="12" t="s">
        <v>86</v>
      </c>
      <c r="AW417" s="12" t="s">
        <v>41</v>
      </c>
      <c r="AX417" s="12" t="s">
        <v>79</v>
      </c>
      <c r="AY417" s="152" t="s">
        <v>178</v>
      </c>
    </row>
    <row r="418" spans="2:65" s="13" customFormat="1" ht="20.399999999999999">
      <c r="B418" s="157"/>
      <c r="D418" s="151" t="s">
        <v>189</v>
      </c>
      <c r="E418" s="158" t="s">
        <v>32</v>
      </c>
      <c r="F418" s="159" t="s">
        <v>5894</v>
      </c>
      <c r="H418" s="160">
        <v>3.7999999999999999E-2</v>
      </c>
      <c r="I418" s="161"/>
      <c r="L418" s="157"/>
      <c r="M418" s="162"/>
      <c r="T418" s="163"/>
      <c r="AT418" s="158" t="s">
        <v>189</v>
      </c>
      <c r="AU418" s="158" t="s">
        <v>88</v>
      </c>
      <c r="AV418" s="13" t="s">
        <v>88</v>
      </c>
      <c r="AW418" s="13" t="s">
        <v>41</v>
      </c>
      <c r="AX418" s="13" t="s">
        <v>79</v>
      </c>
      <c r="AY418" s="158" t="s">
        <v>178</v>
      </c>
    </row>
    <row r="419" spans="2:65" s="14" customFormat="1" ht="10.199999999999999">
      <c r="B419" s="164"/>
      <c r="D419" s="151" t="s">
        <v>189</v>
      </c>
      <c r="E419" s="165" t="s">
        <v>32</v>
      </c>
      <c r="F419" s="166" t="s">
        <v>192</v>
      </c>
      <c r="H419" s="167">
        <v>3.7999999999999999E-2</v>
      </c>
      <c r="I419" s="168"/>
      <c r="L419" s="164"/>
      <c r="M419" s="169"/>
      <c r="T419" s="170"/>
      <c r="AT419" s="165" t="s">
        <v>189</v>
      </c>
      <c r="AU419" s="165" t="s">
        <v>88</v>
      </c>
      <c r="AV419" s="14" t="s">
        <v>185</v>
      </c>
      <c r="AW419" s="14" t="s">
        <v>41</v>
      </c>
      <c r="AX419" s="14" t="s">
        <v>86</v>
      </c>
      <c r="AY419" s="165" t="s">
        <v>178</v>
      </c>
    </row>
    <row r="420" spans="2:65" s="1" customFormat="1" ht="49.05" customHeight="1">
      <c r="B420" s="34"/>
      <c r="C420" s="133" t="s">
        <v>563</v>
      </c>
      <c r="D420" s="133" t="s">
        <v>180</v>
      </c>
      <c r="E420" s="134" t="s">
        <v>481</v>
      </c>
      <c r="F420" s="135" t="s">
        <v>482</v>
      </c>
      <c r="G420" s="136" t="s">
        <v>277</v>
      </c>
      <c r="H420" s="137">
        <v>2.157</v>
      </c>
      <c r="I420" s="138"/>
      <c r="J420" s="139">
        <f>ROUND(I420*H420,2)</f>
        <v>0</v>
      </c>
      <c r="K420" s="135" t="s">
        <v>184</v>
      </c>
      <c r="L420" s="34"/>
      <c r="M420" s="140" t="s">
        <v>32</v>
      </c>
      <c r="N420" s="141" t="s">
        <v>50</v>
      </c>
      <c r="P420" s="142">
        <f>O420*H420</f>
        <v>0</v>
      </c>
      <c r="Q420" s="142">
        <v>0</v>
      </c>
      <c r="R420" s="142">
        <f>Q420*H420</f>
        <v>0</v>
      </c>
      <c r="S420" s="142">
        <v>0</v>
      </c>
      <c r="T420" s="143">
        <f>S420*H420</f>
        <v>0</v>
      </c>
      <c r="AR420" s="144" t="s">
        <v>185</v>
      </c>
      <c r="AT420" s="144" t="s">
        <v>180</v>
      </c>
      <c r="AU420" s="144" t="s">
        <v>88</v>
      </c>
      <c r="AY420" s="18" t="s">
        <v>178</v>
      </c>
      <c r="BE420" s="145">
        <f>IF(N420="základní",J420,0)</f>
        <v>0</v>
      </c>
      <c r="BF420" s="145">
        <f>IF(N420="snížená",J420,0)</f>
        <v>0</v>
      </c>
      <c r="BG420" s="145">
        <f>IF(N420="zákl. přenesená",J420,0)</f>
        <v>0</v>
      </c>
      <c r="BH420" s="145">
        <f>IF(N420="sníž. přenesená",J420,0)</f>
        <v>0</v>
      </c>
      <c r="BI420" s="145">
        <f>IF(N420="nulová",J420,0)</f>
        <v>0</v>
      </c>
      <c r="BJ420" s="18" t="s">
        <v>86</v>
      </c>
      <c r="BK420" s="145">
        <f>ROUND(I420*H420,2)</f>
        <v>0</v>
      </c>
      <c r="BL420" s="18" t="s">
        <v>185</v>
      </c>
      <c r="BM420" s="144" t="s">
        <v>5895</v>
      </c>
    </row>
    <row r="421" spans="2:65" s="1" customFormat="1" ht="10.199999999999999">
      <c r="B421" s="34"/>
      <c r="D421" s="146" t="s">
        <v>187</v>
      </c>
      <c r="F421" s="147" t="s">
        <v>484</v>
      </c>
      <c r="I421" s="148"/>
      <c r="L421" s="34"/>
      <c r="M421" s="149"/>
      <c r="T421" s="55"/>
      <c r="AT421" s="18" t="s">
        <v>187</v>
      </c>
      <c r="AU421" s="18" t="s">
        <v>88</v>
      </c>
    </row>
    <row r="422" spans="2:65" s="12" customFormat="1" ht="10.199999999999999">
      <c r="B422" s="150"/>
      <c r="D422" s="151" t="s">
        <v>189</v>
      </c>
      <c r="E422" s="152" t="s">
        <v>32</v>
      </c>
      <c r="F422" s="153" t="s">
        <v>5834</v>
      </c>
      <c r="H422" s="152" t="s">
        <v>32</v>
      </c>
      <c r="I422" s="154"/>
      <c r="L422" s="150"/>
      <c r="M422" s="155"/>
      <c r="T422" s="156"/>
      <c r="AT422" s="152" t="s">
        <v>189</v>
      </c>
      <c r="AU422" s="152" t="s">
        <v>88</v>
      </c>
      <c r="AV422" s="12" t="s">
        <v>86</v>
      </c>
      <c r="AW422" s="12" t="s">
        <v>41</v>
      </c>
      <c r="AX422" s="12" t="s">
        <v>79</v>
      </c>
      <c r="AY422" s="152" t="s">
        <v>178</v>
      </c>
    </row>
    <row r="423" spans="2:65" s="12" customFormat="1" ht="10.199999999999999">
      <c r="B423" s="150"/>
      <c r="D423" s="151" t="s">
        <v>189</v>
      </c>
      <c r="E423" s="152" t="s">
        <v>32</v>
      </c>
      <c r="F423" s="153" t="s">
        <v>485</v>
      </c>
      <c r="H423" s="152" t="s">
        <v>32</v>
      </c>
      <c r="I423" s="154"/>
      <c r="L423" s="150"/>
      <c r="M423" s="155"/>
      <c r="T423" s="156"/>
      <c r="AT423" s="152" t="s">
        <v>189</v>
      </c>
      <c r="AU423" s="152" t="s">
        <v>88</v>
      </c>
      <c r="AV423" s="12" t="s">
        <v>86</v>
      </c>
      <c r="AW423" s="12" t="s">
        <v>41</v>
      </c>
      <c r="AX423" s="12" t="s">
        <v>79</v>
      </c>
      <c r="AY423" s="152" t="s">
        <v>178</v>
      </c>
    </row>
    <row r="424" spans="2:65" s="13" customFormat="1" ht="10.199999999999999">
      <c r="B424" s="157"/>
      <c r="D424" s="151" t="s">
        <v>189</v>
      </c>
      <c r="E424" s="158" t="s">
        <v>32</v>
      </c>
      <c r="F424" s="159" t="s">
        <v>5896</v>
      </c>
      <c r="H424" s="160">
        <v>1.645</v>
      </c>
      <c r="I424" s="161"/>
      <c r="L424" s="157"/>
      <c r="M424" s="162"/>
      <c r="T424" s="163"/>
      <c r="AT424" s="158" t="s">
        <v>189</v>
      </c>
      <c r="AU424" s="158" t="s">
        <v>88</v>
      </c>
      <c r="AV424" s="13" t="s">
        <v>88</v>
      </c>
      <c r="AW424" s="13" t="s">
        <v>41</v>
      </c>
      <c r="AX424" s="13" t="s">
        <v>79</v>
      </c>
      <c r="AY424" s="158" t="s">
        <v>178</v>
      </c>
    </row>
    <row r="425" spans="2:65" s="13" customFormat="1" ht="10.199999999999999">
      <c r="B425" s="157"/>
      <c r="D425" s="151" t="s">
        <v>189</v>
      </c>
      <c r="E425" s="158" t="s">
        <v>32</v>
      </c>
      <c r="F425" s="159" t="s">
        <v>5897</v>
      </c>
      <c r="H425" s="160">
        <v>0.51200000000000001</v>
      </c>
      <c r="I425" s="161"/>
      <c r="L425" s="157"/>
      <c r="M425" s="162"/>
      <c r="T425" s="163"/>
      <c r="AT425" s="158" t="s">
        <v>189</v>
      </c>
      <c r="AU425" s="158" t="s">
        <v>88</v>
      </c>
      <c r="AV425" s="13" t="s">
        <v>88</v>
      </c>
      <c r="AW425" s="13" t="s">
        <v>41</v>
      </c>
      <c r="AX425" s="13" t="s">
        <v>79</v>
      </c>
      <c r="AY425" s="158" t="s">
        <v>178</v>
      </c>
    </row>
    <row r="426" spans="2:65" s="14" customFormat="1" ht="10.199999999999999">
      <c r="B426" s="164"/>
      <c r="D426" s="151" t="s">
        <v>189</v>
      </c>
      <c r="E426" s="165" t="s">
        <v>32</v>
      </c>
      <c r="F426" s="166" t="s">
        <v>192</v>
      </c>
      <c r="H426" s="167">
        <v>2.157</v>
      </c>
      <c r="I426" s="168"/>
      <c r="L426" s="164"/>
      <c r="M426" s="169"/>
      <c r="T426" s="170"/>
      <c r="AT426" s="165" t="s">
        <v>189</v>
      </c>
      <c r="AU426" s="165" t="s">
        <v>88</v>
      </c>
      <c r="AV426" s="14" t="s">
        <v>185</v>
      </c>
      <c r="AW426" s="14" t="s">
        <v>41</v>
      </c>
      <c r="AX426" s="14" t="s">
        <v>86</v>
      </c>
      <c r="AY426" s="165" t="s">
        <v>178</v>
      </c>
    </row>
    <row r="427" spans="2:65" s="1" customFormat="1" ht="37.799999999999997" customHeight="1">
      <c r="B427" s="34"/>
      <c r="C427" s="133" t="s">
        <v>570</v>
      </c>
      <c r="D427" s="133" t="s">
        <v>180</v>
      </c>
      <c r="E427" s="134" t="s">
        <v>488</v>
      </c>
      <c r="F427" s="135" t="s">
        <v>489</v>
      </c>
      <c r="G427" s="136" t="s">
        <v>234</v>
      </c>
      <c r="H427" s="137">
        <v>2.6</v>
      </c>
      <c r="I427" s="138"/>
      <c r="J427" s="139">
        <f>ROUND(I427*H427,2)</f>
        <v>0</v>
      </c>
      <c r="K427" s="135" t="s">
        <v>184</v>
      </c>
      <c r="L427" s="34"/>
      <c r="M427" s="140" t="s">
        <v>32</v>
      </c>
      <c r="N427" s="141" t="s">
        <v>50</v>
      </c>
      <c r="P427" s="142">
        <f>O427*H427</f>
        <v>0</v>
      </c>
      <c r="Q427" s="142">
        <v>6.3200000000000001E-3</v>
      </c>
      <c r="R427" s="142">
        <f>Q427*H427</f>
        <v>1.6432000000000002E-2</v>
      </c>
      <c r="S427" s="142">
        <v>0</v>
      </c>
      <c r="T427" s="143">
        <f>S427*H427</f>
        <v>0</v>
      </c>
      <c r="AR427" s="144" t="s">
        <v>185</v>
      </c>
      <c r="AT427" s="144" t="s">
        <v>180</v>
      </c>
      <c r="AU427" s="144" t="s">
        <v>88</v>
      </c>
      <c r="AY427" s="18" t="s">
        <v>178</v>
      </c>
      <c r="BE427" s="145">
        <f>IF(N427="základní",J427,0)</f>
        <v>0</v>
      </c>
      <c r="BF427" s="145">
        <f>IF(N427="snížená",J427,0)</f>
        <v>0</v>
      </c>
      <c r="BG427" s="145">
        <f>IF(N427="zákl. přenesená",J427,0)</f>
        <v>0</v>
      </c>
      <c r="BH427" s="145">
        <f>IF(N427="sníž. přenesená",J427,0)</f>
        <v>0</v>
      </c>
      <c r="BI427" s="145">
        <f>IF(N427="nulová",J427,0)</f>
        <v>0</v>
      </c>
      <c r="BJ427" s="18" t="s">
        <v>86</v>
      </c>
      <c r="BK427" s="145">
        <f>ROUND(I427*H427,2)</f>
        <v>0</v>
      </c>
      <c r="BL427" s="18" t="s">
        <v>185</v>
      </c>
      <c r="BM427" s="144" t="s">
        <v>5898</v>
      </c>
    </row>
    <row r="428" spans="2:65" s="1" customFormat="1" ht="10.199999999999999">
      <c r="B428" s="34"/>
      <c r="D428" s="146" t="s">
        <v>187</v>
      </c>
      <c r="F428" s="147" t="s">
        <v>491</v>
      </c>
      <c r="I428" s="148"/>
      <c r="L428" s="34"/>
      <c r="M428" s="149"/>
      <c r="T428" s="55"/>
      <c r="AT428" s="18" t="s">
        <v>187</v>
      </c>
      <c r="AU428" s="18" t="s">
        <v>88</v>
      </c>
    </row>
    <row r="429" spans="2:65" s="12" customFormat="1" ht="10.199999999999999">
      <c r="B429" s="150"/>
      <c r="D429" s="151" t="s">
        <v>189</v>
      </c>
      <c r="E429" s="152" t="s">
        <v>32</v>
      </c>
      <c r="F429" s="153" t="s">
        <v>5834</v>
      </c>
      <c r="H429" s="152" t="s">
        <v>32</v>
      </c>
      <c r="I429" s="154"/>
      <c r="L429" s="150"/>
      <c r="M429" s="155"/>
      <c r="T429" s="156"/>
      <c r="AT429" s="152" t="s">
        <v>189</v>
      </c>
      <c r="AU429" s="152" t="s">
        <v>88</v>
      </c>
      <c r="AV429" s="12" t="s">
        <v>86</v>
      </c>
      <c r="AW429" s="12" t="s">
        <v>41</v>
      </c>
      <c r="AX429" s="12" t="s">
        <v>79</v>
      </c>
      <c r="AY429" s="152" t="s">
        <v>178</v>
      </c>
    </row>
    <row r="430" spans="2:65" s="12" customFormat="1" ht="10.199999999999999">
      <c r="B430" s="150"/>
      <c r="D430" s="151" t="s">
        <v>189</v>
      </c>
      <c r="E430" s="152" t="s">
        <v>32</v>
      </c>
      <c r="F430" s="153" t="s">
        <v>485</v>
      </c>
      <c r="H430" s="152" t="s">
        <v>32</v>
      </c>
      <c r="I430" s="154"/>
      <c r="L430" s="150"/>
      <c r="M430" s="155"/>
      <c r="T430" s="156"/>
      <c r="AT430" s="152" t="s">
        <v>189</v>
      </c>
      <c r="AU430" s="152" t="s">
        <v>88</v>
      </c>
      <c r="AV430" s="12" t="s">
        <v>86</v>
      </c>
      <c r="AW430" s="12" t="s">
        <v>41</v>
      </c>
      <c r="AX430" s="12" t="s">
        <v>79</v>
      </c>
      <c r="AY430" s="152" t="s">
        <v>178</v>
      </c>
    </row>
    <row r="431" spans="2:65" s="13" customFormat="1" ht="10.199999999999999">
      <c r="B431" s="157"/>
      <c r="D431" s="151" t="s">
        <v>189</v>
      </c>
      <c r="E431" s="158" t="s">
        <v>32</v>
      </c>
      <c r="F431" s="159" t="s">
        <v>5899</v>
      </c>
      <c r="H431" s="160">
        <v>1.64</v>
      </c>
      <c r="I431" s="161"/>
      <c r="L431" s="157"/>
      <c r="M431" s="162"/>
      <c r="T431" s="163"/>
      <c r="AT431" s="158" t="s">
        <v>189</v>
      </c>
      <c r="AU431" s="158" t="s">
        <v>88</v>
      </c>
      <c r="AV431" s="13" t="s">
        <v>88</v>
      </c>
      <c r="AW431" s="13" t="s">
        <v>41</v>
      </c>
      <c r="AX431" s="13" t="s">
        <v>79</v>
      </c>
      <c r="AY431" s="158" t="s">
        <v>178</v>
      </c>
    </row>
    <row r="432" spans="2:65" s="13" customFormat="1" ht="10.199999999999999">
      <c r="B432" s="157"/>
      <c r="D432" s="151" t="s">
        <v>189</v>
      </c>
      <c r="E432" s="158" t="s">
        <v>32</v>
      </c>
      <c r="F432" s="159" t="s">
        <v>5900</v>
      </c>
      <c r="H432" s="160">
        <v>0.96</v>
      </c>
      <c r="I432" s="161"/>
      <c r="L432" s="157"/>
      <c r="M432" s="162"/>
      <c r="T432" s="163"/>
      <c r="AT432" s="158" t="s">
        <v>189</v>
      </c>
      <c r="AU432" s="158" t="s">
        <v>88</v>
      </c>
      <c r="AV432" s="13" t="s">
        <v>88</v>
      </c>
      <c r="AW432" s="13" t="s">
        <v>41</v>
      </c>
      <c r="AX432" s="13" t="s">
        <v>79</v>
      </c>
      <c r="AY432" s="158" t="s">
        <v>178</v>
      </c>
    </row>
    <row r="433" spans="2:65" s="14" customFormat="1" ht="10.199999999999999">
      <c r="B433" s="164"/>
      <c r="D433" s="151" t="s">
        <v>189</v>
      </c>
      <c r="E433" s="165" t="s">
        <v>32</v>
      </c>
      <c r="F433" s="166" t="s">
        <v>192</v>
      </c>
      <c r="H433" s="167">
        <v>2.6</v>
      </c>
      <c r="I433" s="168"/>
      <c r="L433" s="164"/>
      <c r="M433" s="169"/>
      <c r="T433" s="170"/>
      <c r="AT433" s="165" t="s">
        <v>189</v>
      </c>
      <c r="AU433" s="165" t="s">
        <v>88</v>
      </c>
      <c r="AV433" s="14" t="s">
        <v>185</v>
      </c>
      <c r="AW433" s="14" t="s">
        <v>41</v>
      </c>
      <c r="AX433" s="14" t="s">
        <v>86</v>
      </c>
      <c r="AY433" s="165" t="s">
        <v>178</v>
      </c>
    </row>
    <row r="434" spans="2:65" s="1" customFormat="1" ht="37.799999999999997" customHeight="1">
      <c r="B434" s="34"/>
      <c r="C434" s="133" t="s">
        <v>576</v>
      </c>
      <c r="D434" s="133" t="s">
        <v>180</v>
      </c>
      <c r="E434" s="134" t="s">
        <v>5901</v>
      </c>
      <c r="F434" s="135" t="s">
        <v>5902</v>
      </c>
      <c r="G434" s="136" t="s">
        <v>219</v>
      </c>
      <c r="H434" s="137">
        <v>9</v>
      </c>
      <c r="I434" s="138"/>
      <c r="J434" s="139">
        <f>ROUND(I434*H434,2)</f>
        <v>0</v>
      </c>
      <c r="K434" s="135" t="s">
        <v>184</v>
      </c>
      <c r="L434" s="34"/>
      <c r="M434" s="140" t="s">
        <v>32</v>
      </c>
      <c r="N434" s="141" t="s">
        <v>50</v>
      </c>
      <c r="P434" s="142">
        <f>O434*H434</f>
        <v>0</v>
      </c>
      <c r="Q434" s="142">
        <v>3.5999999999999999E-3</v>
      </c>
      <c r="R434" s="142">
        <f>Q434*H434</f>
        <v>3.2399999999999998E-2</v>
      </c>
      <c r="S434" s="142">
        <v>0</v>
      </c>
      <c r="T434" s="143">
        <f>S434*H434</f>
        <v>0</v>
      </c>
      <c r="AR434" s="144" t="s">
        <v>185</v>
      </c>
      <c r="AT434" s="144" t="s">
        <v>180</v>
      </c>
      <c r="AU434" s="144" t="s">
        <v>88</v>
      </c>
      <c r="AY434" s="18" t="s">
        <v>178</v>
      </c>
      <c r="BE434" s="145">
        <f>IF(N434="základní",J434,0)</f>
        <v>0</v>
      </c>
      <c r="BF434" s="145">
        <f>IF(N434="snížená",J434,0)</f>
        <v>0</v>
      </c>
      <c r="BG434" s="145">
        <f>IF(N434="zákl. přenesená",J434,0)</f>
        <v>0</v>
      </c>
      <c r="BH434" s="145">
        <f>IF(N434="sníž. přenesená",J434,0)</f>
        <v>0</v>
      </c>
      <c r="BI434" s="145">
        <f>IF(N434="nulová",J434,0)</f>
        <v>0</v>
      </c>
      <c r="BJ434" s="18" t="s">
        <v>86</v>
      </c>
      <c r="BK434" s="145">
        <f>ROUND(I434*H434,2)</f>
        <v>0</v>
      </c>
      <c r="BL434" s="18" t="s">
        <v>185</v>
      </c>
      <c r="BM434" s="144" t="s">
        <v>5903</v>
      </c>
    </row>
    <row r="435" spans="2:65" s="1" customFormat="1" ht="10.199999999999999">
      <c r="B435" s="34"/>
      <c r="D435" s="146" t="s">
        <v>187</v>
      </c>
      <c r="F435" s="147" t="s">
        <v>5904</v>
      </c>
      <c r="I435" s="148"/>
      <c r="L435" s="34"/>
      <c r="M435" s="149"/>
      <c r="T435" s="55"/>
      <c r="AT435" s="18" t="s">
        <v>187</v>
      </c>
      <c r="AU435" s="18" t="s">
        <v>88</v>
      </c>
    </row>
    <row r="436" spans="2:65" s="12" customFormat="1" ht="10.199999999999999">
      <c r="B436" s="150"/>
      <c r="D436" s="151" t="s">
        <v>189</v>
      </c>
      <c r="E436" s="152" t="s">
        <v>32</v>
      </c>
      <c r="F436" s="153" t="s">
        <v>5673</v>
      </c>
      <c r="H436" s="152" t="s">
        <v>32</v>
      </c>
      <c r="I436" s="154"/>
      <c r="L436" s="150"/>
      <c r="M436" s="155"/>
      <c r="T436" s="156"/>
      <c r="AT436" s="152" t="s">
        <v>189</v>
      </c>
      <c r="AU436" s="152" t="s">
        <v>88</v>
      </c>
      <c r="AV436" s="12" t="s">
        <v>86</v>
      </c>
      <c r="AW436" s="12" t="s">
        <v>41</v>
      </c>
      <c r="AX436" s="12" t="s">
        <v>79</v>
      </c>
      <c r="AY436" s="152" t="s">
        <v>178</v>
      </c>
    </row>
    <row r="437" spans="2:65" s="12" customFormat="1" ht="10.199999999999999">
      <c r="B437" s="150"/>
      <c r="D437" s="151" t="s">
        <v>189</v>
      </c>
      <c r="E437" s="152" t="s">
        <v>32</v>
      </c>
      <c r="F437" s="153" t="s">
        <v>5674</v>
      </c>
      <c r="H437" s="152" t="s">
        <v>32</v>
      </c>
      <c r="I437" s="154"/>
      <c r="L437" s="150"/>
      <c r="M437" s="155"/>
      <c r="T437" s="156"/>
      <c r="AT437" s="152" t="s">
        <v>189</v>
      </c>
      <c r="AU437" s="152" t="s">
        <v>88</v>
      </c>
      <c r="AV437" s="12" t="s">
        <v>86</v>
      </c>
      <c r="AW437" s="12" t="s">
        <v>41</v>
      </c>
      <c r="AX437" s="12" t="s">
        <v>79</v>
      </c>
      <c r="AY437" s="152" t="s">
        <v>178</v>
      </c>
    </row>
    <row r="438" spans="2:65" s="13" customFormat="1" ht="10.199999999999999">
      <c r="B438" s="157"/>
      <c r="D438" s="151" t="s">
        <v>189</v>
      </c>
      <c r="E438" s="158" t="s">
        <v>32</v>
      </c>
      <c r="F438" s="159" t="s">
        <v>5905</v>
      </c>
      <c r="H438" s="160">
        <v>4</v>
      </c>
      <c r="I438" s="161"/>
      <c r="L438" s="157"/>
      <c r="M438" s="162"/>
      <c r="T438" s="163"/>
      <c r="AT438" s="158" t="s">
        <v>189</v>
      </c>
      <c r="AU438" s="158" t="s">
        <v>88</v>
      </c>
      <c r="AV438" s="13" t="s">
        <v>88</v>
      </c>
      <c r="AW438" s="13" t="s">
        <v>41</v>
      </c>
      <c r="AX438" s="13" t="s">
        <v>79</v>
      </c>
      <c r="AY438" s="158" t="s">
        <v>178</v>
      </c>
    </row>
    <row r="439" spans="2:65" s="13" customFormat="1" ht="10.199999999999999">
      <c r="B439" s="157"/>
      <c r="D439" s="151" t="s">
        <v>189</v>
      </c>
      <c r="E439" s="158" t="s">
        <v>32</v>
      </c>
      <c r="F439" s="159" t="s">
        <v>5906</v>
      </c>
      <c r="H439" s="160">
        <v>3</v>
      </c>
      <c r="I439" s="161"/>
      <c r="L439" s="157"/>
      <c r="M439" s="162"/>
      <c r="T439" s="163"/>
      <c r="AT439" s="158" t="s">
        <v>189</v>
      </c>
      <c r="AU439" s="158" t="s">
        <v>88</v>
      </c>
      <c r="AV439" s="13" t="s">
        <v>88</v>
      </c>
      <c r="AW439" s="13" t="s">
        <v>41</v>
      </c>
      <c r="AX439" s="13" t="s">
        <v>79</v>
      </c>
      <c r="AY439" s="158" t="s">
        <v>178</v>
      </c>
    </row>
    <row r="440" spans="2:65" s="13" customFormat="1" ht="10.199999999999999">
      <c r="B440" s="157"/>
      <c r="D440" s="151" t="s">
        <v>189</v>
      </c>
      <c r="E440" s="158" t="s">
        <v>32</v>
      </c>
      <c r="F440" s="159" t="s">
        <v>5907</v>
      </c>
      <c r="H440" s="160">
        <v>1</v>
      </c>
      <c r="I440" s="161"/>
      <c r="L440" s="157"/>
      <c r="M440" s="162"/>
      <c r="T440" s="163"/>
      <c r="AT440" s="158" t="s">
        <v>189</v>
      </c>
      <c r="AU440" s="158" t="s">
        <v>88</v>
      </c>
      <c r="AV440" s="13" t="s">
        <v>88</v>
      </c>
      <c r="AW440" s="13" t="s">
        <v>41</v>
      </c>
      <c r="AX440" s="13" t="s">
        <v>79</v>
      </c>
      <c r="AY440" s="158" t="s">
        <v>178</v>
      </c>
    </row>
    <row r="441" spans="2:65" s="13" customFormat="1" ht="10.199999999999999">
      <c r="B441" s="157"/>
      <c r="D441" s="151" t="s">
        <v>189</v>
      </c>
      <c r="E441" s="158" t="s">
        <v>32</v>
      </c>
      <c r="F441" s="159" t="s">
        <v>5908</v>
      </c>
      <c r="H441" s="160">
        <v>1</v>
      </c>
      <c r="I441" s="161"/>
      <c r="L441" s="157"/>
      <c r="M441" s="162"/>
      <c r="T441" s="163"/>
      <c r="AT441" s="158" t="s">
        <v>189</v>
      </c>
      <c r="AU441" s="158" t="s">
        <v>88</v>
      </c>
      <c r="AV441" s="13" t="s">
        <v>88</v>
      </c>
      <c r="AW441" s="13" t="s">
        <v>41</v>
      </c>
      <c r="AX441" s="13" t="s">
        <v>79</v>
      </c>
      <c r="AY441" s="158" t="s">
        <v>178</v>
      </c>
    </row>
    <row r="442" spans="2:65" s="14" customFormat="1" ht="10.199999999999999">
      <c r="B442" s="164"/>
      <c r="D442" s="151" t="s">
        <v>189</v>
      </c>
      <c r="E442" s="165" t="s">
        <v>32</v>
      </c>
      <c r="F442" s="166" t="s">
        <v>192</v>
      </c>
      <c r="H442" s="167">
        <v>9</v>
      </c>
      <c r="I442" s="168"/>
      <c r="L442" s="164"/>
      <c r="M442" s="169"/>
      <c r="T442" s="170"/>
      <c r="AT442" s="165" t="s">
        <v>189</v>
      </c>
      <c r="AU442" s="165" t="s">
        <v>88</v>
      </c>
      <c r="AV442" s="14" t="s">
        <v>185</v>
      </c>
      <c r="AW442" s="14" t="s">
        <v>41</v>
      </c>
      <c r="AX442" s="14" t="s">
        <v>86</v>
      </c>
      <c r="AY442" s="165" t="s">
        <v>178</v>
      </c>
    </row>
    <row r="443" spans="2:65" s="1" customFormat="1" ht="24.15" customHeight="1">
      <c r="B443" s="34"/>
      <c r="C443" s="171" t="s">
        <v>582</v>
      </c>
      <c r="D443" s="171" t="s">
        <v>398</v>
      </c>
      <c r="E443" s="172" t="s">
        <v>5909</v>
      </c>
      <c r="F443" s="173" t="s">
        <v>5910</v>
      </c>
      <c r="G443" s="174" t="s">
        <v>202</v>
      </c>
      <c r="H443" s="175">
        <v>1.212</v>
      </c>
      <c r="I443" s="176"/>
      <c r="J443" s="177">
        <f>ROUND(I443*H443,2)</f>
        <v>0</v>
      </c>
      <c r="K443" s="173" t="s">
        <v>184</v>
      </c>
      <c r="L443" s="178"/>
      <c r="M443" s="179" t="s">
        <v>32</v>
      </c>
      <c r="N443" s="180" t="s">
        <v>50</v>
      </c>
      <c r="P443" s="142">
        <f>O443*H443</f>
        <v>0</v>
      </c>
      <c r="Q443" s="142">
        <v>3.6119999999999999E-2</v>
      </c>
      <c r="R443" s="142">
        <f>Q443*H443</f>
        <v>4.3777440000000001E-2</v>
      </c>
      <c r="S443" s="142">
        <v>0</v>
      </c>
      <c r="T443" s="143">
        <f>S443*H443</f>
        <v>0</v>
      </c>
      <c r="AR443" s="144" t="s">
        <v>241</v>
      </c>
      <c r="AT443" s="144" t="s">
        <v>398</v>
      </c>
      <c r="AU443" s="144" t="s">
        <v>88</v>
      </c>
      <c r="AY443" s="18" t="s">
        <v>178</v>
      </c>
      <c r="BE443" s="145">
        <f>IF(N443="základní",J443,0)</f>
        <v>0</v>
      </c>
      <c r="BF443" s="145">
        <f>IF(N443="snížená",J443,0)</f>
        <v>0</v>
      </c>
      <c r="BG443" s="145">
        <f>IF(N443="zákl. přenesená",J443,0)</f>
        <v>0</v>
      </c>
      <c r="BH443" s="145">
        <f>IF(N443="sníž. přenesená",J443,0)</f>
        <v>0</v>
      </c>
      <c r="BI443" s="145">
        <f>IF(N443="nulová",J443,0)</f>
        <v>0</v>
      </c>
      <c r="BJ443" s="18" t="s">
        <v>86</v>
      </c>
      <c r="BK443" s="145">
        <f>ROUND(I443*H443,2)</f>
        <v>0</v>
      </c>
      <c r="BL443" s="18" t="s">
        <v>185</v>
      </c>
      <c r="BM443" s="144" t="s">
        <v>5911</v>
      </c>
    </row>
    <row r="444" spans="2:65" s="13" customFormat="1" ht="10.199999999999999">
      <c r="B444" s="157"/>
      <c r="D444" s="151" t="s">
        <v>189</v>
      </c>
      <c r="E444" s="158" t="s">
        <v>32</v>
      </c>
      <c r="F444" s="159" t="s">
        <v>5912</v>
      </c>
      <c r="H444" s="160">
        <v>1.2</v>
      </c>
      <c r="I444" s="161"/>
      <c r="L444" s="157"/>
      <c r="M444" s="162"/>
      <c r="T444" s="163"/>
      <c r="AT444" s="158" t="s">
        <v>189</v>
      </c>
      <c r="AU444" s="158" t="s">
        <v>88</v>
      </c>
      <c r="AV444" s="13" t="s">
        <v>88</v>
      </c>
      <c r="AW444" s="13" t="s">
        <v>41</v>
      </c>
      <c r="AX444" s="13" t="s">
        <v>86</v>
      </c>
      <c r="AY444" s="158" t="s">
        <v>178</v>
      </c>
    </row>
    <row r="445" spans="2:65" s="13" customFormat="1" ht="10.199999999999999">
      <c r="B445" s="157"/>
      <c r="D445" s="151" t="s">
        <v>189</v>
      </c>
      <c r="F445" s="159" t="s">
        <v>5913</v>
      </c>
      <c r="H445" s="160">
        <v>1.212</v>
      </c>
      <c r="I445" s="161"/>
      <c r="L445" s="157"/>
      <c r="M445" s="162"/>
      <c r="T445" s="163"/>
      <c r="AT445" s="158" t="s">
        <v>189</v>
      </c>
      <c r="AU445" s="158" t="s">
        <v>88</v>
      </c>
      <c r="AV445" s="13" t="s">
        <v>88</v>
      </c>
      <c r="AW445" s="13" t="s">
        <v>4</v>
      </c>
      <c r="AX445" s="13" t="s">
        <v>86</v>
      </c>
      <c r="AY445" s="158" t="s">
        <v>178</v>
      </c>
    </row>
    <row r="446" spans="2:65" s="1" customFormat="1" ht="24.15" customHeight="1">
      <c r="B446" s="34"/>
      <c r="C446" s="171" t="s">
        <v>587</v>
      </c>
      <c r="D446" s="171" t="s">
        <v>398</v>
      </c>
      <c r="E446" s="172" t="s">
        <v>5914</v>
      </c>
      <c r="F446" s="173" t="s">
        <v>5915</v>
      </c>
      <c r="G446" s="174" t="s">
        <v>202</v>
      </c>
      <c r="H446" s="175">
        <v>0.90900000000000003</v>
      </c>
      <c r="I446" s="176"/>
      <c r="J446" s="177">
        <f>ROUND(I446*H446,2)</f>
        <v>0</v>
      </c>
      <c r="K446" s="173" t="s">
        <v>184</v>
      </c>
      <c r="L446" s="178"/>
      <c r="M446" s="179" t="s">
        <v>32</v>
      </c>
      <c r="N446" s="180" t="s">
        <v>50</v>
      </c>
      <c r="P446" s="142">
        <f>O446*H446</f>
        <v>0</v>
      </c>
      <c r="Q446" s="142">
        <v>9.0520000000000003E-2</v>
      </c>
      <c r="R446" s="142">
        <f>Q446*H446</f>
        <v>8.2282680000000011E-2</v>
      </c>
      <c r="S446" s="142">
        <v>0</v>
      </c>
      <c r="T446" s="143">
        <f>S446*H446</f>
        <v>0</v>
      </c>
      <c r="AR446" s="144" t="s">
        <v>241</v>
      </c>
      <c r="AT446" s="144" t="s">
        <v>398</v>
      </c>
      <c r="AU446" s="144" t="s">
        <v>88</v>
      </c>
      <c r="AY446" s="18" t="s">
        <v>178</v>
      </c>
      <c r="BE446" s="145">
        <f>IF(N446="základní",J446,0)</f>
        <v>0</v>
      </c>
      <c r="BF446" s="145">
        <f>IF(N446="snížená",J446,0)</f>
        <v>0</v>
      </c>
      <c r="BG446" s="145">
        <f>IF(N446="zákl. přenesená",J446,0)</f>
        <v>0</v>
      </c>
      <c r="BH446" s="145">
        <f>IF(N446="sníž. přenesená",J446,0)</f>
        <v>0</v>
      </c>
      <c r="BI446" s="145">
        <f>IF(N446="nulová",J446,0)</f>
        <v>0</v>
      </c>
      <c r="BJ446" s="18" t="s">
        <v>86</v>
      </c>
      <c r="BK446" s="145">
        <f>ROUND(I446*H446,2)</f>
        <v>0</v>
      </c>
      <c r="BL446" s="18" t="s">
        <v>185</v>
      </c>
      <c r="BM446" s="144" t="s">
        <v>5916</v>
      </c>
    </row>
    <row r="447" spans="2:65" s="13" customFormat="1" ht="10.199999999999999">
      <c r="B447" s="157"/>
      <c r="D447" s="151" t="s">
        <v>189</v>
      </c>
      <c r="E447" s="158" t="s">
        <v>32</v>
      </c>
      <c r="F447" s="159" t="s">
        <v>5917</v>
      </c>
      <c r="H447" s="160">
        <v>0.9</v>
      </c>
      <c r="I447" s="161"/>
      <c r="L447" s="157"/>
      <c r="M447" s="162"/>
      <c r="T447" s="163"/>
      <c r="AT447" s="158" t="s">
        <v>189</v>
      </c>
      <c r="AU447" s="158" t="s">
        <v>88</v>
      </c>
      <c r="AV447" s="13" t="s">
        <v>88</v>
      </c>
      <c r="AW447" s="13" t="s">
        <v>41</v>
      </c>
      <c r="AX447" s="13" t="s">
        <v>86</v>
      </c>
      <c r="AY447" s="158" t="s">
        <v>178</v>
      </c>
    </row>
    <row r="448" spans="2:65" s="13" customFormat="1" ht="10.199999999999999">
      <c r="B448" s="157"/>
      <c r="D448" s="151" t="s">
        <v>189</v>
      </c>
      <c r="F448" s="159" t="s">
        <v>5918</v>
      </c>
      <c r="H448" s="160">
        <v>0.90900000000000003</v>
      </c>
      <c r="I448" s="161"/>
      <c r="L448" s="157"/>
      <c r="M448" s="162"/>
      <c r="T448" s="163"/>
      <c r="AT448" s="158" t="s">
        <v>189</v>
      </c>
      <c r="AU448" s="158" t="s">
        <v>88</v>
      </c>
      <c r="AV448" s="13" t="s">
        <v>88</v>
      </c>
      <c r="AW448" s="13" t="s">
        <v>4</v>
      </c>
      <c r="AX448" s="13" t="s">
        <v>86</v>
      </c>
      <c r="AY448" s="158" t="s">
        <v>178</v>
      </c>
    </row>
    <row r="449" spans="2:65" s="1" customFormat="1" ht="24.15" customHeight="1">
      <c r="B449" s="34"/>
      <c r="C449" s="171" t="s">
        <v>592</v>
      </c>
      <c r="D449" s="171" t="s">
        <v>398</v>
      </c>
      <c r="E449" s="172" t="s">
        <v>5919</v>
      </c>
      <c r="F449" s="173" t="s">
        <v>5920</v>
      </c>
      <c r="G449" s="174" t="s">
        <v>202</v>
      </c>
      <c r="H449" s="175">
        <v>0.30299999999999999</v>
      </c>
      <c r="I449" s="176"/>
      <c r="J449" s="177">
        <f>ROUND(I449*H449,2)</f>
        <v>0</v>
      </c>
      <c r="K449" s="173" t="s">
        <v>184</v>
      </c>
      <c r="L449" s="178"/>
      <c r="M449" s="179" t="s">
        <v>32</v>
      </c>
      <c r="N449" s="180" t="s">
        <v>50</v>
      </c>
      <c r="P449" s="142">
        <f>O449*H449</f>
        <v>0</v>
      </c>
      <c r="Q449" s="142">
        <v>2.1899999999999999E-2</v>
      </c>
      <c r="R449" s="142">
        <f>Q449*H449</f>
        <v>6.6356999999999996E-3</v>
      </c>
      <c r="S449" s="142">
        <v>0</v>
      </c>
      <c r="T449" s="143">
        <f>S449*H449</f>
        <v>0</v>
      </c>
      <c r="AR449" s="144" t="s">
        <v>241</v>
      </c>
      <c r="AT449" s="144" t="s">
        <v>398</v>
      </c>
      <c r="AU449" s="144" t="s">
        <v>88</v>
      </c>
      <c r="AY449" s="18" t="s">
        <v>178</v>
      </c>
      <c r="BE449" s="145">
        <f>IF(N449="základní",J449,0)</f>
        <v>0</v>
      </c>
      <c r="BF449" s="145">
        <f>IF(N449="snížená",J449,0)</f>
        <v>0</v>
      </c>
      <c r="BG449" s="145">
        <f>IF(N449="zákl. přenesená",J449,0)</f>
        <v>0</v>
      </c>
      <c r="BH449" s="145">
        <f>IF(N449="sníž. přenesená",J449,0)</f>
        <v>0</v>
      </c>
      <c r="BI449" s="145">
        <f>IF(N449="nulová",J449,0)</f>
        <v>0</v>
      </c>
      <c r="BJ449" s="18" t="s">
        <v>86</v>
      </c>
      <c r="BK449" s="145">
        <f>ROUND(I449*H449,2)</f>
        <v>0</v>
      </c>
      <c r="BL449" s="18" t="s">
        <v>185</v>
      </c>
      <c r="BM449" s="144" t="s">
        <v>5921</v>
      </c>
    </row>
    <row r="450" spans="2:65" s="13" customFormat="1" ht="10.199999999999999">
      <c r="B450" s="157"/>
      <c r="D450" s="151" t="s">
        <v>189</v>
      </c>
      <c r="E450" s="158" t="s">
        <v>32</v>
      </c>
      <c r="F450" s="159" t="s">
        <v>5922</v>
      </c>
      <c r="H450" s="160">
        <v>0.3</v>
      </c>
      <c r="I450" s="161"/>
      <c r="L450" s="157"/>
      <c r="M450" s="162"/>
      <c r="T450" s="163"/>
      <c r="AT450" s="158" t="s">
        <v>189</v>
      </c>
      <c r="AU450" s="158" t="s">
        <v>88</v>
      </c>
      <c r="AV450" s="13" t="s">
        <v>88</v>
      </c>
      <c r="AW450" s="13" t="s">
        <v>41</v>
      </c>
      <c r="AX450" s="13" t="s">
        <v>86</v>
      </c>
      <c r="AY450" s="158" t="s">
        <v>178</v>
      </c>
    </row>
    <row r="451" spans="2:65" s="13" customFormat="1" ht="10.199999999999999">
      <c r="B451" s="157"/>
      <c r="D451" s="151" t="s">
        <v>189</v>
      </c>
      <c r="F451" s="159" t="s">
        <v>5923</v>
      </c>
      <c r="H451" s="160">
        <v>0.30299999999999999</v>
      </c>
      <c r="I451" s="161"/>
      <c r="L451" s="157"/>
      <c r="M451" s="162"/>
      <c r="T451" s="163"/>
      <c r="AT451" s="158" t="s">
        <v>189</v>
      </c>
      <c r="AU451" s="158" t="s">
        <v>88</v>
      </c>
      <c r="AV451" s="13" t="s">
        <v>88</v>
      </c>
      <c r="AW451" s="13" t="s">
        <v>4</v>
      </c>
      <c r="AX451" s="13" t="s">
        <v>86</v>
      </c>
      <c r="AY451" s="158" t="s">
        <v>178</v>
      </c>
    </row>
    <row r="452" spans="2:65" s="1" customFormat="1" ht="24.15" customHeight="1">
      <c r="B452" s="34"/>
      <c r="C452" s="171" t="s">
        <v>596</v>
      </c>
      <c r="D452" s="171" t="s">
        <v>398</v>
      </c>
      <c r="E452" s="172" t="s">
        <v>5924</v>
      </c>
      <c r="F452" s="173" t="s">
        <v>5925</v>
      </c>
      <c r="G452" s="174" t="s">
        <v>202</v>
      </c>
      <c r="H452" s="175">
        <v>0.30299999999999999</v>
      </c>
      <c r="I452" s="176"/>
      <c r="J452" s="177">
        <f>ROUND(I452*H452,2)</f>
        <v>0</v>
      </c>
      <c r="K452" s="173" t="s">
        <v>184</v>
      </c>
      <c r="L452" s="178"/>
      <c r="M452" s="179" t="s">
        <v>32</v>
      </c>
      <c r="N452" s="180" t="s">
        <v>50</v>
      </c>
      <c r="P452" s="142">
        <f>O452*H452</f>
        <v>0</v>
      </c>
      <c r="Q452" s="142">
        <v>1.0659999999999999E-2</v>
      </c>
      <c r="R452" s="142">
        <f>Q452*H452</f>
        <v>3.2299799999999999E-3</v>
      </c>
      <c r="S452" s="142">
        <v>0</v>
      </c>
      <c r="T452" s="143">
        <f>S452*H452</f>
        <v>0</v>
      </c>
      <c r="AR452" s="144" t="s">
        <v>241</v>
      </c>
      <c r="AT452" s="144" t="s">
        <v>398</v>
      </c>
      <c r="AU452" s="144" t="s">
        <v>88</v>
      </c>
      <c r="AY452" s="18" t="s">
        <v>178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86</v>
      </c>
      <c r="BK452" s="145">
        <f>ROUND(I452*H452,2)</f>
        <v>0</v>
      </c>
      <c r="BL452" s="18" t="s">
        <v>185</v>
      </c>
      <c r="BM452" s="144" t="s">
        <v>5926</v>
      </c>
    </row>
    <row r="453" spans="2:65" s="13" customFormat="1" ht="10.199999999999999">
      <c r="B453" s="157"/>
      <c r="D453" s="151" t="s">
        <v>189</v>
      </c>
      <c r="E453" s="158" t="s">
        <v>32</v>
      </c>
      <c r="F453" s="159" t="s">
        <v>5927</v>
      </c>
      <c r="H453" s="160">
        <v>0.3</v>
      </c>
      <c r="I453" s="161"/>
      <c r="L453" s="157"/>
      <c r="M453" s="162"/>
      <c r="T453" s="163"/>
      <c r="AT453" s="158" t="s">
        <v>189</v>
      </c>
      <c r="AU453" s="158" t="s">
        <v>88</v>
      </c>
      <c r="AV453" s="13" t="s">
        <v>88</v>
      </c>
      <c r="AW453" s="13" t="s">
        <v>41</v>
      </c>
      <c r="AX453" s="13" t="s">
        <v>86</v>
      </c>
      <c r="AY453" s="158" t="s">
        <v>178</v>
      </c>
    </row>
    <row r="454" spans="2:65" s="13" customFormat="1" ht="10.199999999999999">
      <c r="B454" s="157"/>
      <c r="D454" s="151" t="s">
        <v>189</v>
      </c>
      <c r="F454" s="159" t="s">
        <v>5923</v>
      </c>
      <c r="H454" s="160">
        <v>0.30299999999999999</v>
      </c>
      <c r="I454" s="161"/>
      <c r="L454" s="157"/>
      <c r="M454" s="162"/>
      <c r="T454" s="163"/>
      <c r="AT454" s="158" t="s">
        <v>189</v>
      </c>
      <c r="AU454" s="158" t="s">
        <v>88</v>
      </c>
      <c r="AV454" s="13" t="s">
        <v>88</v>
      </c>
      <c r="AW454" s="13" t="s">
        <v>4</v>
      </c>
      <c r="AX454" s="13" t="s">
        <v>86</v>
      </c>
      <c r="AY454" s="158" t="s">
        <v>178</v>
      </c>
    </row>
    <row r="455" spans="2:65" s="11" customFormat="1" ht="22.8" customHeight="1">
      <c r="B455" s="121"/>
      <c r="D455" s="122" t="s">
        <v>78</v>
      </c>
      <c r="E455" s="131" t="s">
        <v>216</v>
      </c>
      <c r="F455" s="131" t="s">
        <v>508</v>
      </c>
      <c r="I455" s="124"/>
      <c r="J455" s="132">
        <f>BK455</f>
        <v>0</v>
      </c>
      <c r="L455" s="121"/>
      <c r="M455" s="126"/>
      <c r="P455" s="127">
        <f>SUM(P456:P491)</f>
        <v>0</v>
      </c>
      <c r="R455" s="127">
        <f>SUM(R456:R491)</f>
        <v>5.8534049999999995</v>
      </c>
      <c r="T455" s="128">
        <f>SUM(T456:T491)</f>
        <v>0</v>
      </c>
      <c r="AR455" s="122" t="s">
        <v>86</v>
      </c>
      <c r="AT455" s="129" t="s">
        <v>78</v>
      </c>
      <c r="AU455" s="129" t="s">
        <v>86</v>
      </c>
      <c r="AY455" s="122" t="s">
        <v>178</v>
      </c>
      <c r="BK455" s="130">
        <f>SUM(BK456:BK491)</f>
        <v>0</v>
      </c>
    </row>
    <row r="456" spans="2:65" s="1" customFormat="1" ht="33" customHeight="1">
      <c r="B456" s="34"/>
      <c r="C456" s="133" t="s">
        <v>602</v>
      </c>
      <c r="D456" s="133" t="s">
        <v>180</v>
      </c>
      <c r="E456" s="134" t="s">
        <v>597</v>
      </c>
      <c r="F456" s="135" t="s">
        <v>598</v>
      </c>
      <c r="G456" s="136" t="s">
        <v>234</v>
      </c>
      <c r="H456" s="137">
        <v>18.41</v>
      </c>
      <c r="I456" s="138"/>
      <c r="J456" s="139">
        <f>ROUND(I456*H456,2)</f>
        <v>0</v>
      </c>
      <c r="K456" s="135" t="s">
        <v>184</v>
      </c>
      <c r="L456" s="34"/>
      <c r="M456" s="140" t="s">
        <v>32</v>
      </c>
      <c r="N456" s="141" t="s">
        <v>50</v>
      </c>
      <c r="P456" s="142">
        <f>O456*H456</f>
        <v>0</v>
      </c>
      <c r="Q456" s="142">
        <v>0</v>
      </c>
      <c r="R456" s="142">
        <f>Q456*H456</f>
        <v>0</v>
      </c>
      <c r="S456" s="142">
        <v>0</v>
      </c>
      <c r="T456" s="143">
        <f>S456*H456</f>
        <v>0</v>
      </c>
      <c r="AR456" s="144" t="s">
        <v>185</v>
      </c>
      <c r="AT456" s="144" t="s">
        <v>180</v>
      </c>
      <c r="AU456" s="144" t="s">
        <v>88</v>
      </c>
      <c r="AY456" s="18" t="s">
        <v>178</v>
      </c>
      <c r="BE456" s="145">
        <f>IF(N456="základní",J456,0)</f>
        <v>0</v>
      </c>
      <c r="BF456" s="145">
        <f>IF(N456="snížená",J456,0)</f>
        <v>0</v>
      </c>
      <c r="BG456" s="145">
        <f>IF(N456="zákl. přenesená",J456,0)</f>
        <v>0</v>
      </c>
      <c r="BH456" s="145">
        <f>IF(N456="sníž. přenesená",J456,0)</f>
        <v>0</v>
      </c>
      <c r="BI456" s="145">
        <f>IF(N456="nulová",J456,0)</f>
        <v>0</v>
      </c>
      <c r="BJ456" s="18" t="s">
        <v>86</v>
      </c>
      <c r="BK456" s="145">
        <f>ROUND(I456*H456,2)</f>
        <v>0</v>
      </c>
      <c r="BL456" s="18" t="s">
        <v>185</v>
      </c>
      <c r="BM456" s="144" t="s">
        <v>5928</v>
      </c>
    </row>
    <row r="457" spans="2:65" s="1" customFormat="1" ht="10.199999999999999">
      <c r="B457" s="34"/>
      <c r="D457" s="146" t="s">
        <v>187</v>
      </c>
      <c r="F457" s="147" t="s">
        <v>600</v>
      </c>
      <c r="I457" s="148"/>
      <c r="L457" s="34"/>
      <c r="M457" s="149"/>
      <c r="T457" s="55"/>
      <c r="AT457" s="18" t="s">
        <v>187</v>
      </c>
      <c r="AU457" s="18" t="s">
        <v>88</v>
      </c>
    </row>
    <row r="458" spans="2:65" s="12" customFormat="1" ht="10.199999999999999">
      <c r="B458" s="150"/>
      <c r="D458" s="151" t="s">
        <v>189</v>
      </c>
      <c r="E458" s="152" t="s">
        <v>32</v>
      </c>
      <c r="F458" s="153" t="s">
        <v>190</v>
      </c>
      <c r="H458" s="152" t="s">
        <v>32</v>
      </c>
      <c r="I458" s="154"/>
      <c r="L458" s="150"/>
      <c r="M458" s="155"/>
      <c r="T458" s="156"/>
      <c r="AT458" s="152" t="s">
        <v>189</v>
      </c>
      <c r="AU458" s="152" t="s">
        <v>88</v>
      </c>
      <c r="AV458" s="12" t="s">
        <v>86</v>
      </c>
      <c r="AW458" s="12" t="s">
        <v>41</v>
      </c>
      <c r="AX458" s="12" t="s">
        <v>79</v>
      </c>
      <c r="AY458" s="152" t="s">
        <v>178</v>
      </c>
    </row>
    <row r="459" spans="2:65" s="12" customFormat="1" ht="10.199999999999999">
      <c r="B459" s="150"/>
      <c r="D459" s="151" t="s">
        <v>189</v>
      </c>
      <c r="E459" s="152" t="s">
        <v>32</v>
      </c>
      <c r="F459" s="153" t="s">
        <v>5668</v>
      </c>
      <c r="H459" s="152" t="s">
        <v>32</v>
      </c>
      <c r="I459" s="154"/>
      <c r="L459" s="150"/>
      <c r="M459" s="155"/>
      <c r="T459" s="156"/>
      <c r="AT459" s="152" t="s">
        <v>189</v>
      </c>
      <c r="AU459" s="152" t="s">
        <v>88</v>
      </c>
      <c r="AV459" s="12" t="s">
        <v>86</v>
      </c>
      <c r="AW459" s="12" t="s">
        <v>41</v>
      </c>
      <c r="AX459" s="12" t="s">
        <v>79</v>
      </c>
      <c r="AY459" s="152" t="s">
        <v>178</v>
      </c>
    </row>
    <row r="460" spans="2:65" s="13" customFormat="1" ht="10.199999999999999">
      <c r="B460" s="157"/>
      <c r="D460" s="151" t="s">
        <v>189</v>
      </c>
      <c r="E460" s="158" t="s">
        <v>32</v>
      </c>
      <c r="F460" s="159" t="s">
        <v>5929</v>
      </c>
      <c r="H460" s="160">
        <v>13.7</v>
      </c>
      <c r="I460" s="161"/>
      <c r="L460" s="157"/>
      <c r="M460" s="162"/>
      <c r="T460" s="163"/>
      <c r="AT460" s="158" t="s">
        <v>189</v>
      </c>
      <c r="AU460" s="158" t="s">
        <v>88</v>
      </c>
      <c r="AV460" s="13" t="s">
        <v>88</v>
      </c>
      <c r="AW460" s="13" t="s">
        <v>41</v>
      </c>
      <c r="AX460" s="13" t="s">
        <v>79</v>
      </c>
      <c r="AY460" s="158" t="s">
        <v>178</v>
      </c>
    </row>
    <row r="461" spans="2:65" s="13" customFormat="1" ht="10.199999999999999">
      <c r="B461" s="157"/>
      <c r="D461" s="151" t="s">
        <v>189</v>
      </c>
      <c r="E461" s="158" t="s">
        <v>32</v>
      </c>
      <c r="F461" s="159" t="s">
        <v>5930</v>
      </c>
      <c r="H461" s="160">
        <v>4.71</v>
      </c>
      <c r="I461" s="161"/>
      <c r="L461" s="157"/>
      <c r="M461" s="162"/>
      <c r="T461" s="163"/>
      <c r="AT461" s="158" t="s">
        <v>189</v>
      </c>
      <c r="AU461" s="158" t="s">
        <v>88</v>
      </c>
      <c r="AV461" s="13" t="s">
        <v>88</v>
      </c>
      <c r="AW461" s="13" t="s">
        <v>41</v>
      </c>
      <c r="AX461" s="13" t="s">
        <v>79</v>
      </c>
      <c r="AY461" s="158" t="s">
        <v>178</v>
      </c>
    </row>
    <row r="462" spans="2:65" s="14" customFormat="1" ht="10.199999999999999">
      <c r="B462" s="164"/>
      <c r="D462" s="151" t="s">
        <v>189</v>
      </c>
      <c r="E462" s="165" t="s">
        <v>32</v>
      </c>
      <c r="F462" s="166" t="s">
        <v>192</v>
      </c>
      <c r="H462" s="167">
        <v>18.41</v>
      </c>
      <c r="I462" s="168"/>
      <c r="L462" s="164"/>
      <c r="M462" s="169"/>
      <c r="T462" s="170"/>
      <c r="AT462" s="165" t="s">
        <v>189</v>
      </c>
      <c r="AU462" s="165" t="s">
        <v>88</v>
      </c>
      <c r="AV462" s="14" t="s">
        <v>185</v>
      </c>
      <c r="AW462" s="14" t="s">
        <v>41</v>
      </c>
      <c r="AX462" s="14" t="s">
        <v>86</v>
      </c>
      <c r="AY462" s="165" t="s">
        <v>178</v>
      </c>
    </row>
    <row r="463" spans="2:65" s="1" customFormat="1" ht="33" customHeight="1">
      <c r="B463" s="34"/>
      <c r="C463" s="133" t="s">
        <v>607</v>
      </c>
      <c r="D463" s="133" t="s">
        <v>180</v>
      </c>
      <c r="E463" s="134" t="s">
        <v>5931</v>
      </c>
      <c r="F463" s="135" t="s">
        <v>5932</v>
      </c>
      <c r="G463" s="136" t="s">
        <v>234</v>
      </c>
      <c r="H463" s="137">
        <v>12.8</v>
      </c>
      <c r="I463" s="138"/>
      <c r="J463" s="139">
        <f>ROUND(I463*H463,2)</f>
        <v>0</v>
      </c>
      <c r="K463" s="135" t="s">
        <v>184</v>
      </c>
      <c r="L463" s="34"/>
      <c r="M463" s="140" t="s">
        <v>32</v>
      </c>
      <c r="N463" s="141" t="s">
        <v>50</v>
      </c>
      <c r="P463" s="142">
        <f>O463*H463</f>
        <v>0</v>
      </c>
      <c r="Q463" s="142">
        <v>0</v>
      </c>
      <c r="R463" s="142">
        <f>Q463*H463</f>
        <v>0</v>
      </c>
      <c r="S463" s="142">
        <v>0</v>
      </c>
      <c r="T463" s="143">
        <f>S463*H463</f>
        <v>0</v>
      </c>
      <c r="AR463" s="144" t="s">
        <v>185</v>
      </c>
      <c r="AT463" s="144" t="s">
        <v>180</v>
      </c>
      <c r="AU463" s="144" t="s">
        <v>88</v>
      </c>
      <c r="AY463" s="18" t="s">
        <v>178</v>
      </c>
      <c r="BE463" s="145">
        <f>IF(N463="základní",J463,0)</f>
        <v>0</v>
      </c>
      <c r="BF463" s="145">
        <f>IF(N463="snížená",J463,0)</f>
        <v>0</v>
      </c>
      <c r="BG463" s="145">
        <f>IF(N463="zákl. přenesená",J463,0)</f>
        <v>0</v>
      </c>
      <c r="BH463" s="145">
        <f>IF(N463="sníž. přenesená",J463,0)</f>
        <v>0</v>
      </c>
      <c r="BI463" s="145">
        <f>IF(N463="nulová",J463,0)</f>
        <v>0</v>
      </c>
      <c r="BJ463" s="18" t="s">
        <v>86</v>
      </c>
      <c r="BK463" s="145">
        <f>ROUND(I463*H463,2)</f>
        <v>0</v>
      </c>
      <c r="BL463" s="18" t="s">
        <v>185</v>
      </c>
      <c r="BM463" s="144" t="s">
        <v>5933</v>
      </c>
    </row>
    <row r="464" spans="2:65" s="1" customFormat="1" ht="10.199999999999999">
      <c r="B464" s="34"/>
      <c r="D464" s="146" t="s">
        <v>187</v>
      </c>
      <c r="F464" s="147" t="s">
        <v>5934</v>
      </c>
      <c r="I464" s="148"/>
      <c r="L464" s="34"/>
      <c r="M464" s="149"/>
      <c r="T464" s="55"/>
      <c r="AT464" s="18" t="s">
        <v>187</v>
      </c>
      <c r="AU464" s="18" t="s">
        <v>88</v>
      </c>
    </row>
    <row r="465" spans="2:65" s="12" customFormat="1" ht="10.199999999999999">
      <c r="B465" s="150"/>
      <c r="D465" s="151" t="s">
        <v>189</v>
      </c>
      <c r="E465" s="152" t="s">
        <v>32</v>
      </c>
      <c r="F465" s="153" t="s">
        <v>190</v>
      </c>
      <c r="H465" s="152" t="s">
        <v>32</v>
      </c>
      <c r="I465" s="154"/>
      <c r="L465" s="150"/>
      <c r="M465" s="155"/>
      <c r="T465" s="156"/>
      <c r="AT465" s="152" t="s">
        <v>189</v>
      </c>
      <c r="AU465" s="152" t="s">
        <v>88</v>
      </c>
      <c r="AV465" s="12" t="s">
        <v>86</v>
      </c>
      <c r="AW465" s="12" t="s">
        <v>41</v>
      </c>
      <c r="AX465" s="12" t="s">
        <v>79</v>
      </c>
      <c r="AY465" s="152" t="s">
        <v>178</v>
      </c>
    </row>
    <row r="466" spans="2:65" s="12" customFormat="1" ht="10.199999999999999">
      <c r="B466" s="150"/>
      <c r="D466" s="151" t="s">
        <v>189</v>
      </c>
      <c r="E466" s="152" t="s">
        <v>32</v>
      </c>
      <c r="F466" s="153" t="s">
        <v>5668</v>
      </c>
      <c r="H466" s="152" t="s">
        <v>32</v>
      </c>
      <c r="I466" s="154"/>
      <c r="L466" s="150"/>
      <c r="M466" s="155"/>
      <c r="T466" s="156"/>
      <c r="AT466" s="152" t="s">
        <v>189</v>
      </c>
      <c r="AU466" s="152" t="s">
        <v>88</v>
      </c>
      <c r="AV466" s="12" t="s">
        <v>86</v>
      </c>
      <c r="AW466" s="12" t="s">
        <v>41</v>
      </c>
      <c r="AX466" s="12" t="s">
        <v>79</v>
      </c>
      <c r="AY466" s="152" t="s">
        <v>178</v>
      </c>
    </row>
    <row r="467" spans="2:65" s="13" customFormat="1" ht="10.199999999999999">
      <c r="B467" s="157"/>
      <c r="D467" s="151" t="s">
        <v>189</v>
      </c>
      <c r="E467" s="158" t="s">
        <v>32</v>
      </c>
      <c r="F467" s="159" t="s">
        <v>5935</v>
      </c>
      <c r="H467" s="160">
        <v>9.5</v>
      </c>
      <c r="I467" s="161"/>
      <c r="L467" s="157"/>
      <c r="M467" s="162"/>
      <c r="T467" s="163"/>
      <c r="AT467" s="158" t="s">
        <v>189</v>
      </c>
      <c r="AU467" s="158" t="s">
        <v>88</v>
      </c>
      <c r="AV467" s="13" t="s">
        <v>88</v>
      </c>
      <c r="AW467" s="13" t="s">
        <v>41</v>
      </c>
      <c r="AX467" s="13" t="s">
        <v>79</v>
      </c>
      <c r="AY467" s="158" t="s">
        <v>178</v>
      </c>
    </row>
    <row r="468" spans="2:65" s="13" customFormat="1" ht="10.199999999999999">
      <c r="B468" s="157"/>
      <c r="D468" s="151" t="s">
        <v>189</v>
      </c>
      <c r="E468" s="158" t="s">
        <v>32</v>
      </c>
      <c r="F468" s="159" t="s">
        <v>5936</v>
      </c>
      <c r="H468" s="160">
        <v>3.3</v>
      </c>
      <c r="I468" s="161"/>
      <c r="L468" s="157"/>
      <c r="M468" s="162"/>
      <c r="T468" s="163"/>
      <c r="AT468" s="158" t="s">
        <v>189</v>
      </c>
      <c r="AU468" s="158" t="s">
        <v>88</v>
      </c>
      <c r="AV468" s="13" t="s">
        <v>88</v>
      </c>
      <c r="AW468" s="13" t="s">
        <v>41</v>
      </c>
      <c r="AX468" s="13" t="s">
        <v>79</v>
      </c>
      <c r="AY468" s="158" t="s">
        <v>178</v>
      </c>
    </row>
    <row r="469" spans="2:65" s="14" customFormat="1" ht="10.199999999999999">
      <c r="B469" s="164"/>
      <c r="D469" s="151" t="s">
        <v>189</v>
      </c>
      <c r="E469" s="165" t="s">
        <v>32</v>
      </c>
      <c r="F469" s="166" t="s">
        <v>192</v>
      </c>
      <c r="H469" s="167">
        <v>12.8</v>
      </c>
      <c r="I469" s="168"/>
      <c r="L469" s="164"/>
      <c r="M469" s="169"/>
      <c r="T469" s="170"/>
      <c r="AT469" s="165" t="s">
        <v>189</v>
      </c>
      <c r="AU469" s="165" t="s">
        <v>88</v>
      </c>
      <c r="AV469" s="14" t="s">
        <v>185</v>
      </c>
      <c r="AW469" s="14" t="s">
        <v>41</v>
      </c>
      <c r="AX469" s="14" t="s">
        <v>86</v>
      </c>
      <c r="AY469" s="165" t="s">
        <v>178</v>
      </c>
    </row>
    <row r="470" spans="2:65" s="1" customFormat="1" ht="37.799999999999997" customHeight="1">
      <c r="B470" s="34"/>
      <c r="C470" s="133" t="s">
        <v>612</v>
      </c>
      <c r="D470" s="133" t="s">
        <v>180</v>
      </c>
      <c r="E470" s="134" t="s">
        <v>5937</v>
      </c>
      <c r="F470" s="135" t="s">
        <v>5938</v>
      </c>
      <c r="G470" s="136" t="s">
        <v>234</v>
      </c>
      <c r="H470" s="137">
        <v>9.5</v>
      </c>
      <c r="I470" s="138"/>
      <c r="J470" s="139">
        <f>ROUND(I470*H470,2)</f>
        <v>0</v>
      </c>
      <c r="K470" s="135" t="s">
        <v>184</v>
      </c>
      <c r="L470" s="34"/>
      <c r="M470" s="140" t="s">
        <v>32</v>
      </c>
      <c r="N470" s="141" t="s">
        <v>50</v>
      </c>
      <c r="P470" s="142">
        <f>O470*H470</f>
        <v>0</v>
      </c>
      <c r="Q470" s="142">
        <v>0</v>
      </c>
      <c r="R470" s="142">
        <f>Q470*H470</f>
        <v>0</v>
      </c>
      <c r="S470" s="142">
        <v>0</v>
      </c>
      <c r="T470" s="143">
        <f>S470*H470</f>
        <v>0</v>
      </c>
      <c r="AR470" s="144" t="s">
        <v>185</v>
      </c>
      <c r="AT470" s="144" t="s">
        <v>180</v>
      </c>
      <c r="AU470" s="144" t="s">
        <v>88</v>
      </c>
      <c r="AY470" s="18" t="s">
        <v>178</v>
      </c>
      <c r="BE470" s="145">
        <f>IF(N470="základní",J470,0)</f>
        <v>0</v>
      </c>
      <c r="BF470" s="145">
        <f>IF(N470="snížená",J470,0)</f>
        <v>0</v>
      </c>
      <c r="BG470" s="145">
        <f>IF(N470="zákl. přenesená",J470,0)</f>
        <v>0</v>
      </c>
      <c r="BH470" s="145">
        <f>IF(N470="sníž. přenesená",J470,0)</f>
        <v>0</v>
      </c>
      <c r="BI470" s="145">
        <f>IF(N470="nulová",J470,0)</f>
        <v>0</v>
      </c>
      <c r="BJ470" s="18" t="s">
        <v>86</v>
      </c>
      <c r="BK470" s="145">
        <f>ROUND(I470*H470,2)</f>
        <v>0</v>
      </c>
      <c r="BL470" s="18" t="s">
        <v>185</v>
      </c>
      <c r="BM470" s="144" t="s">
        <v>5939</v>
      </c>
    </row>
    <row r="471" spans="2:65" s="1" customFormat="1" ht="10.199999999999999">
      <c r="B471" s="34"/>
      <c r="D471" s="146" t="s">
        <v>187</v>
      </c>
      <c r="F471" s="147" t="s">
        <v>5940</v>
      </c>
      <c r="I471" s="148"/>
      <c r="L471" s="34"/>
      <c r="M471" s="149"/>
      <c r="T471" s="55"/>
      <c r="AT471" s="18" t="s">
        <v>187</v>
      </c>
      <c r="AU471" s="18" t="s">
        <v>88</v>
      </c>
    </row>
    <row r="472" spans="2:65" s="12" customFormat="1" ht="10.199999999999999">
      <c r="B472" s="150"/>
      <c r="D472" s="151" t="s">
        <v>189</v>
      </c>
      <c r="E472" s="152" t="s">
        <v>32</v>
      </c>
      <c r="F472" s="153" t="s">
        <v>190</v>
      </c>
      <c r="H472" s="152" t="s">
        <v>32</v>
      </c>
      <c r="I472" s="154"/>
      <c r="L472" s="150"/>
      <c r="M472" s="155"/>
      <c r="T472" s="156"/>
      <c r="AT472" s="152" t="s">
        <v>189</v>
      </c>
      <c r="AU472" s="152" t="s">
        <v>88</v>
      </c>
      <c r="AV472" s="12" t="s">
        <v>86</v>
      </c>
      <c r="AW472" s="12" t="s">
        <v>41</v>
      </c>
      <c r="AX472" s="12" t="s">
        <v>79</v>
      </c>
      <c r="AY472" s="152" t="s">
        <v>178</v>
      </c>
    </row>
    <row r="473" spans="2:65" s="12" customFormat="1" ht="10.199999999999999">
      <c r="B473" s="150"/>
      <c r="D473" s="151" t="s">
        <v>189</v>
      </c>
      <c r="E473" s="152" t="s">
        <v>32</v>
      </c>
      <c r="F473" s="153" t="s">
        <v>5668</v>
      </c>
      <c r="H473" s="152" t="s">
        <v>32</v>
      </c>
      <c r="I473" s="154"/>
      <c r="L473" s="150"/>
      <c r="M473" s="155"/>
      <c r="T473" s="156"/>
      <c r="AT473" s="152" t="s">
        <v>189</v>
      </c>
      <c r="AU473" s="152" t="s">
        <v>88</v>
      </c>
      <c r="AV473" s="12" t="s">
        <v>86</v>
      </c>
      <c r="AW473" s="12" t="s">
        <v>41</v>
      </c>
      <c r="AX473" s="12" t="s">
        <v>79</v>
      </c>
      <c r="AY473" s="152" t="s">
        <v>178</v>
      </c>
    </row>
    <row r="474" spans="2:65" s="13" customFormat="1" ht="10.199999999999999">
      <c r="B474" s="157"/>
      <c r="D474" s="151" t="s">
        <v>189</v>
      </c>
      <c r="E474" s="158" t="s">
        <v>32</v>
      </c>
      <c r="F474" s="159" t="s">
        <v>5935</v>
      </c>
      <c r="H474" s="160">
        <v>9.5</v>
      </c>
      <c r="I474" s="161"/>
      <c r="L474" s="157"/>
      <c r="M474" s="162"/>
      <c r="T474" s="163"/>
      <c r="AT474" s="158" t="s">
        <v>189</v>
      </c>
      <c r="AU474" s="158" t="s">
        <v>88</v>
      </c>
      <c r="AV474" s="13" t="s">
        <v>88</v>
      </c>
      <c r="AW474" s="13" t="s">
        <v>41</v>
      </c>
      <c r="AX474" s="13" t="s">
        <v>79</v>
      </c>
      <c r="AY474" s="158" t="s">
        <v>178</v>
      </c>
    </row>
    <row r="475" spans="2:65" s="14" customFormat="1" ht="10.199999999999999">
      <c r="B475" s="164"/>
      <c r="D475" s="151" t="s">
        <v>189</v>
      </c>
      <c r="E475" s="165" t="s">
        <v>32</v>
      </c>
      <c r="F475" s="166" t="s">
        <v>192</v>
      </c>
      <c r="H475" s="167">
        <v>9.5</v>
      </c>
      <c r="I475" s="168"/>
      <c r="L475" s="164"/>
      <c r="M475" s="169"/>
      <c r="T475" s="170"/>
      <c r="AT475" s="165" t="s">
        <v>189</v>
      </c>
      <c r="AU475" s="165" t="s">
        <v>88</v>
      </c>
      <c r="AV475" s="14" t="s">
        <v>185</v>
      </c>
      <c r="AW475" s="14" t="s">
        <v>41</v>
      </c>
      <c r="AX475" s="14" t="s">
        <v>86</v>
      </c>
      <c r="AY475" s="165" t="s">
        <v>178</v>
      </c>
    </row>
    <row r="476" spans="2:65" s="1" customFormat="1" ht="78" customHeight="1">
      <c r="B476" s="34"/>
      <c r="C476" s="133" t="s">
        <v>617</v>
      </c>
      <c r="D476" s="133" t="s">
        <v>180</v>
      </c>
      <c r="E476" s="134" t="s">
        <v>5941</v>
      </c>
      <c r="F476" s="135" t="s">
        <v>5942</v>
      </c>
      <c r="G476" s="136" t="s">
        <v>234</v>
      </c>
      <c r="H476" s="137">
        <v>13.7</v>
      </c>
      <c r="I476" s="138"/>
      <c r="J476" s="139">
        <f>ROUND(I476*H476,2)</f>
        <v>0</v>
      </c>
      <c r="K476" s="135" t="s">
        <v>184</v>
      </c>
      <c r="L476" s="34"/>
      <c r="M476" s="140" t="s">
        <v>32</v>
      </c>
      <c r="N476" s="141" t="s">
        <v>50</v>
      </c>
      <c r="P476" s="142">
        <f>O476*H476</f>
        <v>0</v>
      </c>
      <c r="Q476" s="142">
        <v>8.9219999999999994E-2</v>
      </c>
      <c r="R476" s="142">
        <f>Q476*H476</f>
        <v>1.2223139999999999</v>
      </c>
      <c r="S476" s="142">
        <v>0</v>
      </c>
      <c r="T476" s="143">
        <f>S476*H476</f>
        <v>0</v>
      </c>
      <c r="AR476" s="144" t="s">
        <v>185</v>
      </c>
      <c r="AT476" s="144" t="s">
        <v>180</v>
      </c>
      <c r="AU476" s="144" t="s">
        <v>88</v>
      </c>
      <c r="AY476" s="18" t="s">
        <v>178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8" t="s">
        <v>86</v>
      </c>
      <c r="BK476" s="145">
        <f>ROUND(I476*H476,2)</f>
        <v>0</v>
      </c>
      <c r="BL476" s="18" t="s">
        <v>185</v>
      </c>
      <c r="BM476" s="144" t="s">
        <v>5943</v>
      </c>
    </row>
    <row r="477" spans="2:65" s="1" customFormat="1" ht="10.199999999999999">
      <c r="B477" s="34"/>
      <c r="D477" s="146" t="s">
        <v>187</v>
      </c>
      <c r="F477" s="147" t="s">
        <v>5944</v>
      </c>
      <c r="I477" s="148"/>
      <c r="L477" s="34"/>
      <c r="M477" s="149"/>
      <c r="T477" s="55"/>
      <c r="AT477" s="18" t="s">
        <v>187</v>
      </c>
      <c r="AU477" s="18" t="s">
        <v>88</v>
      </c>
    </row>
    <row r="478" spans="2:65" s="12" customFormat="1" ht="10.199999999999999">
      <c r="B478" s="150"/>
      <c r="D478" s="151" t="s">
        <v>189</v>
      </c>
      <c r="E478" s="152" t="s">
        <v>32</v>
      </c>
      <c r="F478" s="153" t="s">
        <v>190</v>
      </c>
      <c r="H478" s="152" t="s">
        <v>32</v>
      </c>
      <c r="I478" s="154"/>
      <c r="L478" s="150"/>
      <c r="M478" s="155"/>
      <c r="T478" s="156"/>
      <c r="AT478" s="152" t="s">
        <v>189</v>
      </c>
      <c r="AU478" s="152" t="s">
        <v>88</v>
      </c>
      <c r="AV478" s="12" t="s">
        <v>86</v>
      </c>
      <c r="AW478" s="12" t="s">
        <v>41</v>
      </c>
      <c r="AX478" s="12" t="s">
        <v>79</v>
      </c>
      <c r="AY478" s="152" t="s">
        <v>178</v>
      </c>
    </row>
    <row r="479" spans="2:65" s="12" customFormat="1" ht="10.199999999999999">
      <c r="B479" s="150"/>
      <c r="D479" s="151" t="s">
        <v>189</v>
      </c>
      <c r="E479" s="152" t="s">
        <v>32</v>
      </c>
      <c r="F479" s="153" t="s">
        <v>5668</v>
      </c>
      <c r="H479" s="152" t="s">
        <v>32</v>
      </c>
      <c r="I479" s="154"/>
      <c r="L479" s="150"/>
      <c r="M479" s="155"/>
      <c r="T479" s="156"/>
      <c r="AT479" s="152" t="s">
        <v>189</v>
      </c>
      <c r="AU479" s="152" t="s">
        <v>88</v>
      </c>
      <c r="AV479" s="12" t="s">
        <v>86</v>
      </c>
      <c r="AW479" s="12" t="s">
        <v>41</v>
      </c>
      <c r="AX479" s="12" t="s">
        <v>79</v>
      </c>
      <c r="AY479" s="152" t="s">
        <v>178</v>
      </c>
    </row>
    <row r="480" spans="2:65" s="13" customFormat="1" ht="10.199999999999999">
      <c r="B480" s="157"/>
      <c r="D480" s="151" t="s">
        <v>189</v>
      </c>
      <c r="E480" s="158" t="s">
        <v>32</v>
      </c>
      <c r="F480" s="159" t="s">
        <v>5929</v>
      </c>
      <c r="H480" s="160">
        <v>13.7</v>
      </c>
      <c r="I480" s="161"/>
      <c r="L480" s="157"/>
      <c r="M480" s="162"/>
      <c r="T480" s="163"/>
      <c r="AT480" s="158" t="s">
        <v>189</v>
      </c>
      <c r="AU480" s="158" t="s">
        <v>88</v>
      </c>
      <c r="AV480" s="13" t="s">
        <v>88</v>
      </c>
      <c r="AW480" s="13" t="s">
        <v>41</v>
      </c>
      <c r="AX480" s="13" t="s">
        <v>79</v>
      </c>
      <c r="AY480" s="158" t="s">
        <v>178</v>
      </c>
    </row>
    <row r="481" spans="2:65" s="14" customFormat="1" ht="10.199999999999999">
      <c r="B481" s="164"/>
      <c r="D481" s="151" t="s">
        <v>189</v>
      </c>
      <c r="E481" s="165" t="s">
        <v>32</v>
      </c>
      <c r="F481" s="166" t="s">
        <v>192</v>
      </c>
      <c r="H481" s="167">
        <v>13.7</v>
      </c>
      <c r="I481" s="168"/>
      <c r="L481" s="164"/>
      <c r="M481" s="169"/>
      <c r="T481" s="170"/>
      <c r="AT481" s="165" t="s">
        <v>189</v>
      </c>
      <c r="AU481" s="165" t="s">
        <v>88</v>
      </c>
      <c r="AV481" s="14" t="s">
        <v>185</v>
      </c>
      <c r="AW481" s="14" t="s">
        <v>41</v>
      </c>
      <c r="AX481" s="14" t="s">
        <v>86</v>
      </c>
      <c r="AY481" s="165" t="s">
        <v>178</v>
      </c>
    </row>
    <row r="482" spans="2:65" s="1" customFormat="1" ht="21.75" customHeight="1">
      <c r="B482" s="34"/>
      <c r="C482" s="171" t="s">
        <v>625</v>
      </c>
      <c r="D482" s="171" t="s">
        <v>398</v>
      </c>
      <c r="E482" s="172" t="s">
        <v>5945</v>
      </c>
      <c r="F482" s="173" t="s">
        <v>5946</v>
      </c>
      <c r="G482" s="174" t="s">
        <v>234</v>
      </c>
      <c r="H482" s="175">
        <v>14.111000000000001</v>
      </c>
      <c r="I482" s="176"/>
      <c r="J482" s="177">
        <f>ROUND(I482*H482,2)</f>
        <v>0</v>
      </c>
      <c r="K482" s="173" t="s">
        <v>184</v>
      </c>
      <c r="L482" s="178"/>
      <c r="M482" s="179" t="s">
        <v>32</v>
      </c>
      <c r="N482" s="180" t="s">
        <v>50</v>
      </c>
      <c r="P482" s="142">
        <f>O482*H482</f>
        <v>0</v>
      </c>
      <c r="Q482" s="142">
        <v>0.13100000000000001</v>
      </c>
      <c r="R482" s="142">
        <f>Q482*H482</f>
        <v>1.8485410000000002</v>
      </c>
      <c r="S482" s="142">
        <v>0</v>
      </c>
      <c r="T482" s="143">
        <f>S482*H482</f>
        <v>0</v>
      </c>
      <c r="AR482" s="144" t="s">
        <v>241</v>
      </c>
      <c r="AT482" s="144" t="s">
        <v>398</v>
      </c>
      <c r="AU482" s="144" t="s">
        <v>88</v>
      </c>
      <c r="AY482" s="18" t="s">
        <v>178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86</v>
      </c>
      <c r="BK482" s="145">
        <f>ROUND(I482*H482,2)</f>
        <v>0</v>
      </c>
      <c r="BL482" s="18" t="s">
        <v>185</v>
      </c>
      <c r="BM482" s="144" t="s">
        <v>5947</v>
      </c>
    </row>
    <row r="483" spans="2:65" s="13" customFormat="1" ht="10.199999999999999">
      <c r="B483" s="157"/>
      <c r="D483" s="151" t="s">
        <v>189</v>
      </c>
      <c r="F483" s="159" t="s">
        <v>5948</v>
      </c>
      <c r="H483" s="160">
        <v>14.111000000000001</v>
      </c>
      <c r="I483" s="161"/>
      <c r="L483" s="157"/>
      <c r="M483" s="162"/>
      <c r="T483" s="163"/>
      <c r="AT483" s="158" t="s">
        <v>189</v>
      </c>
      <c r="AU483" s="158" t="s">
        <v>88</v>
      </c>
      <c r="AV483" s="13" t="s">
        <v>88</v>
      </c>
      <c r="AW483" s="13" t="s">
        <v>4</v>
      </c>
      <c r="AX483" s="13" t="s">
        <v>86</v>
      </c>
      <c r="AY483" s="158" t="s">
        <v>178</v>
      </c>
    </row>
    <row r="484" spans="2:65" s="1" customFormat="1" ht="78" customHeight="1">
      <c r="B484" s="34"/>
      <c r="C484" s="133" t="s">
        <v>630</v>
      </c>
      <c r="D484" s="133" t="s">
        <v>180</v>
      </c>
      <c r="E484" s="134" t="s">
        <v>5949</v>
      </c>
      <c r="F484" s="135" t="s">
        <v>5950</v>
      </c>
      <c r="G484" s="136" t="s">
        <v>234</v>
      </c>
      <c r="H484" s="137">
        <v>9.5</v>
      </c>
      <c r="I484" s="138"/>
      <c r="J484" s="139">
        <f>ROUND(I484*H484,2)</f>
        <v>0</v>
      </c>
      <c r="K484" s="135" t="s">
        <v>184</v>
      </c>
      <c r="L484" s="34"/>
      <c r="M484" s="140" t="s">
        <v>32</v>
      </c>
      <c r="N484" s="141" t="s">
        <v>50</v>
      </c>
      <c r="P484" s="142">
        <f>O484*H484</f>
        <v>0</v>
      </c>
      <c r="Q484" s="142">
        <v>0.11162</v>
      </c>
      <c r="R484" s="142">
        <f>Q484*H484</f>
        <v>1.0603899999999999</v>
      </c>
      <c r="S484" s="142">
        <v>0</v>
      </c>
      <c r="T484" s="143">
        <f>S484*H484</f>
        <v>0</v>
      </c>
      <c r="AR484" s="144" t="s">
        <v>185</v>
      </c>
      <c r="AT484" s="144" t="s">
        <v>180</v>
      </c>
      <c r="AU484" s="144" t="s">
        <v>88</v>
      </c>
      <c r="AY484" s="18" t="s">
        <v>178</v>
      </c>
      <c r="BE484" s="145">
        <f>IF(N484="základní",J484,0)</f>
        <v>0</v>
      </c>
      <c r="BF484" s="145">
        <f>IF(N484="snížená",J484,0)</f>
        <v>0</v>
      </c>
      <c r="BG484" s="145">
        <f>IF(N484="zákl. přenesená",J484,0)</f>
        <v>0</v>
      </c>
      <c r="BH484" s="145">
        <f>IF(N484="sníž. přenesená",J484,0)</f>
        <v>0</v>
      </c>
      <c r="BI484" s="145">
        <f>IF(N484="nulová",J484,0)</f>
        <v>0</v>
      </c>
      <c r="BJ484" s="18" t="s">
        <v>86</v>
      </c>
      <c r="BK484" s="145">
        <f>ROUND(I484*H484,2)</f>
        <v>0</v>
      </c>
      <c r="BL484" s="18" t="s">
        <v>185</v>
      </c>
      <c r="BM484" s="144" t="s">
        <v>5951</v>
      </c>
    </row>
    <row r="485" spans="2:65" s="1" customFormat="1" ht="10.199999999999999">
      <c r="B485" s="34"/>
      <c r="D485" s="146" t="s">
        <v>187</v>
      </c>
      <c r="F485" s="147" t="s">
        <v>5952</v>
      </c>
      <c r="I485" s="148"/>
      <c r="L485" s="34"/>
      <c r="M485" s="149"/>
      <c r="T485" s="55"/>
      <c r="AT485" s="18" t="s">
        <v>187</v>
      </c>
      <c r="AU485" s="18" t="s">
        <v>88</v>
      </c>
    </row>
    <row r="486" spans="2:65" s="12" customFormat="1" ht="10.199999999999999">
      <c r="B486" s="150"/>
      <c r="D486" s="151" t="s">
        <v>189</v>
      </c>
      <c r="E486" s="152" t="s">
        <v>32</v>
      </c>
      <c r="F486" s="153" t="s">
        <v>190</v>
      </c>
      <c r="H486" s="152" t="s">
        <v>32</v>
      </c>
      <c r="I486" s="154"/>
      <c r="L486" s="150"/>
      <c r="M486" s="155"/>
      <c r="T486" s="156"/>
      <c r="AT486" s="152" t="s">
        <v>189</v>
      </c>
      <c r="AU486" s="152" t="s">
        <v>88</v>
      </c>
      <c r="AV486" s="12" t="s">
        <v>86</v>
      </c>
      <c r="AW486" s="12" t="s">
        <v>41</v>
      </c>
      <c r="AX486" s="12" t="s">
        <v>79</v>
      </c>
      <c r="AY486" s="152" t="s">
        <v>178</v>
      </c>
    </row>
    <row r="487" spans="2:65" s="12" customFormat="1" ht="10.199999999999999">
      <c r="B487" s="150"/>
      <c r="D487" s="151" t="s">
        <v>189</v>
      </c>
      <c r="E487" s="152" t="s">
        <v>32</v>
      </c>
      <c r="F487" s="153" t="s">
        <v>5668</v>
      </c>
      <c r="H487" s="152" t="s">
        <v>32</v>
      </c>
      <c r="I487" s="154"/>
      <c r="L487" s="150"/>
      <c r="M487" s="155"/>
      <c r="T487" s="156"/>
      <c r="AT487" s="152" t="s">
        <v>189</v>
      </c>
      <c r="AU487" s="152" t="s">
        <v>88</v>
      </c>
      <c r="AV487" s="12" t="s">
        <v>86</v>
      </c>
      <c r="AW487" s="12" t="s">
        <v>41</v>
      </c>
      <c r="AX487" s="12" t="s">
        <v>79</v>
      </c>
      <c r="AY487" s="152" t="s">
        <v>178</v>
      </c>
    </row>
    <row r="488" spans="2:65" s="13" customFormat="1" ht="10.199999999999999">
      <c r="B488" s="157"/>
      <c r="D488" s="151" t="s">
        <v>189</v>
      </c>
      <c r="E488" s="158" t="s">
        <v>32</v>
      </c>
      <c r="F488" s="159" t="s">
        <v>5935</v>
      </c>
      <c r="H488" s="160">
        <v>9.5</v>
      </c>
      <c r="I488" s="161"/>
      <c r="L488" s="157"/>
      <c r="M488" s="162"/>
      <c r="T488" s="163"/>
      <c r="AT488" s="158" t="s">
        <v>189</v>
      </c>
      <c r="AU488" s="158" t="s">
        <v>88</v>
      </c>
      <c r="AV488" s="13" t="s">
        <v>88</v>
      </c>
      <c r="AW488" s="13" t="s">
        <v>41</v>
      </c>
      <c r="AX488" s="13" t="s">
        <v>79</v>
      </c>
      <c r="AY488" s="158" t="s">
        <v>178</v>
      </c>
    </row>
    <row r="489" spans="2:65" s="14" customFormat="1" ht="10.199999999999999">
      <c r="B489" s="164"/>
      <c r="D489" s="151" t="s">
        <v>189</v>
      </c>
      <c r="E489" s="165" t="s">
        <v>32</v>
      </c>
      <c r="F489" s="166" t="s">
        <v>192</v>
      </c>
      <c r="H489" s="167">
        <v>9.5</v>
      </c>
      <c r="I489" s="168"/>
      <c r="L489" s="164"/>
      <c r="M489" s="169"/>
      <c r="T489" s="170"/>
      <c r="AT489" s="165" t="s">
        <v>189</v>
      </c>
      <c r="AU489" s="165" t="s">
        <v>88</v>
      </c>
      <c r="AV489" s="14" t="s">
        <v>185</v>
      </c>
      <c r="AW489" s="14" t="s">
        <v>41</v>
      </c>
      <c r="AX489" s="14" t="s">
        <v>86</v>
      </c>
      <c r="AY489" s="165" t="s">
        <v>178</v>
      </c>
    </row>
    <row r="490" spans="2:65" s="1" customFormat="1" ht="21.75" customHeight="1">
      <c r="B490" s="34"/>
      <c r="C490" s="171" t="s">
        <v>635</v>
      </c>
      <c r="D490" s="171" t="s">
        <v>398</v>
      </c>
      <c r="E490" s="172" t="s">
        <v>5953</v>
      </c>
      <c r="F490" s="173" t="s">
        <v>5954</v>
      </c>
      <c r="G490" s="174" t="s">
        <v>234</v>
      </c>
      <c r="H490" s="175">
        <v>9.7850000000000001</v>
      </c>
      <c r="I490" s="176"/>
      <c r="J490" s="177">
        <f>ROUND(I490*H490,2)</f>
        <v>0</v>
      </c>
      <c r="K490" s="173" t="s">
        <v>184</v>
      </c>
      <c r="L490" s="178"/>
      <c r="M490" s="179" t="s">
        <v>32</v>
      </c>
      <c r="N490" s="180" t="s">
        <v>50</v>
      </c>
      <c r="P490" s="142">
        <f>O490*H490</f>
        <v>0</v>
      </c>
      <c r="Q490" s="142">
        <v>0.17599999999999999</v>
      </c>
      <c r="R490" s="142">
        <f>Q490*H490</f>
        <v>1.7221599999999999</v>
      </c>
      <c r="S490" s="142">
        <v>0</v>
      </c>
      <c r="T490" s="143">
        <f>S490*H490</f>
        <v>0</v>
      </c>
      <c r="AR490" s="144" t="s">
        <v>241</v>
      </c>
      <c r="AT490" s="144" t="s">
        <v>398</v>
      </c>
      <c r="AU490" s="144" t="s">
        <v>88</v>
      </c>
      <c r="AY490" s="18" t="s">
        <v>178</v>
      </c>
      <c r="BE490" s="145">
        <f>IF(N490="základní",J490,0)</f>
        <v>0</v>
      </c>
      <c r="BF490" s="145">
        <f>IF(N490="snížená",J490,0)</f>
        <v>0</v>
      </c>
      <c r="BG490" s="145">
        <f>IF(N490="zákl. přenesená",J490,0)</f>
        <v>0</v>
      </c>
      <c r="BH490" s="145">
        <f>IF(N490="sníž. přenesená",J490,0)</f>
        <v>0</v>
      </c>
      <c r="BI490" s="145">
        <f>IF(N490="nulová",J490,0)</f>
        <v>0</v>
      </c>
      <c r="BJ490" s="18" t="s">
        <v>86</v>
      </c>
      <c r="BK490" s="145">
        <f>ROUND(I490*H490,2)</f>
        <v>0</v>
      </c>
      <c r="BL490" s="18" t="s">
        <v>185</v>
      </c>
      <c r="BM490" s="144" t="s">
        <v>5955</v>
      </c>
    </row>
    <row r="491" spans="2:65" s="13" customFormat="1" ht="10.199999999999999">
      <c r="B491" s="157"/>
      <c r="D491" s="151" t="s">
        <v>189</v>
      </c>
      <c r="F491" s="159" t="s">
        <v>5956</v>
      </c>
      <c r="H491" s="160">
        <v>9.7850000000000001</v>
      </c>
      <c r="I491" s="161"/>
      <c r="L491" s="157"/>
      <c r="M491" s="162"/>
      <c r="T491" s="163"/>
      <c r="AT491" s="158" t="s">
        <v>189</v>
      </c>
      <c r="AU491" s="158" t="s">
        <v>88</v>
      </c>
      <c r="AV491" s="13" t="s">
        <v>88</v>
      </c>
      <c r="AW491" s="13" t="s">
        <v>4</v>
      </c>
      <c r="AX491" s="13" t="s">
        <v>86</v>
      </c>
      <c r="AY491" s="158" t="s">
        <v>178</v>
      </c>
    </row>
    <row r="492" spans="2:65" s="11" customFormat="1" ht="22.8" customHeight="1">
      <c r="B492" s="121"/>
      <c r="D492" s="122" t="s">
        <v>78</v>
      </c>
      <c r="E492" s="131" t="s">
        <v>225</v>
      </c>
      <c r="F492" s="131" t="s">
        <v>3729</v>
      </c>
      <c r="I492" s="124"/>
      <c r="J492" s="132">
        <f>BK492</f>
        <v>0</v>
      </c>
      <c r="L492" s="121"/>
      <c r="M492" s="126"/>
      <c r="P492" s="127">
        <f>SUM(P493:P506)</f>
        <v>0</v>
      </c>
      <c r="R492" s="127">
        <f>SUM(R493:R506)</f>
        <v>12.236324342839998</v>
      </c>
      <c r="T492" s="128">
        <f>SUM(T493:T506)</f>
        <v>0</v>
      </c>
      <c r="AR492" s="122" t="s">
        <v>86</v>
      </c>
      <c r="AT492" s="129" t="s">
        <v>78</v>
      </c>
      <c r="AU492" s="129" t="s">
        <v>86</v>
      </c>
      <c r="AY492" s="122" t="s">
        <v>178</v>
      </c>
      <c r="BK492" s="130">
        <f>SUM(BK493:BK506)</f>
        <v>0</v>
      </c>
    </row>
    <row r="493" spans="2:65" s="1" customFormat="1" ht="37.799999999999997" customHeight="1">
      <c r="B493" s="34"/>
      <c r="C493" s="133" t="s">
        <v>641</v>
      </c>
      <c r="D493" s="133" t="s">
        <v>180</v>
      </c>
      <c r="E493" s="134" t="s">
        <v>1694</v>
      </c>
      <c r="F493" s="135" t="s">
        <v>5957</v>
      </c>
      <c r="G493" s="136" t="s">
        <v>277</v>
      </c>
      <c r="H493" s="137">
        <v>4.9909999999999997</v>
      </c>
      <c r="I493" s="138"/>
      <c r="J493" s="139">
        <f>ROUND(I493*H493,2)</f>
        <v>0</v>
      </c>
      <c r="K493" s="135" t="s">
        <v>376</v>
      </c>
      <c r="L493" s="34"/>
      <c r="M493" s="140" t="s">
        <v>32</v>
      </c>
      <c r="N493" s="141" t="s">
        <v>50</v>
      </c>
      <c r="P493" s="142">
        <f>O493*H493</f>
        <v>0</v>
      </c>
      <c r="Q493" s="142">
        <v>2.4390952399999999</v>
      </c>
      <c r="R493" s="142">
        <f>Q493*H493</f>
        <v>12.173524342839999</v>
      </c>
      <c r="S493" s="142">
        <v>0</v>
      </c>
      <c r="T493" s="143">
        <f>S493*H493</f>
        <v>0</v>
      </c>
      <c r="AR493" s="144" t="s">
        <v>185</v>
      </c>
      <c r="AT493" s="144" t="s">
        <v>180</v>
      </c>
      <c r="AU493" s="144" t="s">
        <v>88</v>
      </c>
      <c r="AY493" s="18" t="s">
        <v>178</v>
      </c>
      <c r="BE493" s="145">
        <f>IF(N493="základní",J493,0)</f>
        <v>0</v>
      </c>
      <c r="BF493" s="145">
        <f>IF(N493="snížená",J493,0)</f>
        <v>0</v>
      </c>
      <c r="BG493" s="145">
        <f>IF(N493="zákl. přenesená",J493,0)</f>
        <v>0</v>
      </c>
      <c r="BH493" s="145">
        <f>IF(N493="sníž. přenesená",J493,0)</f>
        <v>0</v>
      </c>
      <c r="BI493" s="145">
        <f>IF(N493="nulová",J493,0)</f>
        <v>0</v>
      </c>
      <c r="BJ493" s="18" t="s">
        <v>86</v>
      </c>
      <c r="BK493" s="145">
        <f>ROUND(I493*H493,2)</f>
        <v>0</v>
      </c>
      <c r="BL493" s="18" t="s">
        <v>185</v>
      </c>
      <c r="BM493" s="144" t="s">
        <v>5958</v>
      </c>
    </row>
    <row r="494" spans="2:65" s="12" customFormat="1" ht="10.199999999999999">
      <c r="B494" s="150"/>
      <c r="D494" s="151" t="s">
        <v>189</v>
      </c>
      <c r="E494" s="152" t="s">
        <v>32</v>
      </c>
      <c r="F494" s="153" t="s">
        <v>5673</v>
      </c>
      <c r="H494" s="152" t="s">
        <v>32</v>
      </c>
      <c r="I494" s="154"/>
      <c r="L494" s="150"/>
      <c r="M494" s="155"/>
      <c r="T494" s="156"/>
      <c r="AT494" s="152" t="s">
        <v>189</v>
      </c>
      <c r="AU494" s="152" t="s">
        <v>88</v>
      </c>
      <c r="AV494" s="12" t="s">
        <v>86</v>
      </c>
      <c r="AW494" s="12" t="s">
        <v>41</v>
      </c>
      <c r="AX494" s="12" t="s">
        <v>79</v>
      </c>
      <c r="AY494" s="152" t="s">
        <v>178</v>
      </c>
    </row>
    <row r="495" spans="2:65" s="12" customFormat="1" ht="10.199999999999999">
      <c r="B495" s="150"/>
      <c r="D495" s="151" t="s">
        <v>189</v>
      </c>
      <c r="E495" s="152" t="s">
        <v>32</v>
      </c>
      <c r="F495" s="153" t="s">
        <v>5674</v>
      </c>
      <c r="H495" s="152" t="s">
        <v>32</v>
      </c>
      <c r="I495" s="154"/>
      <c r="L495" s="150"/>
      <c r="M495" s="155"/>
      <c r="T495" s="156"/>
      <c r="AT495" s="152" t="s">
        <v>189</v>
      </c>
      <c r="AU495" s="152" t="s">
        <v>88</v>
      </c>
      <c r="AV495" s="12" t="s">
        <v>86</v>
      </c>
      <c r="AW495" s="12" t="s">
        <v>41</v>
      </c>
      <c r="AX495" s="12" t="s">
        <v>79</v>
      </c>
      <c r="AY495" s="152" t="s">
        <v>178</v>
      </c>
    </row>
    <row r="496" spans="2:65" s="12" customFormat="1" ht="10.199999999999999">
      <c r="B496" s="150"/>
      <c r="D496" s="151" t="s">
        <v>189</v>
      </c>
      <c r="E496" s="152" t="s">
        <v>32</v>
      </c>
      <c r="F496" s="153" t="s">
        <v>5959</v>
      </c>
      <c r="H496" s="152" t="s">
        <v>32</v>
      </c>
      <c r="I496" s="154"/>
      <c r="L496" s="150"/>
      <c r="M496" s="155"/>
      <c r="T496" s="156"/>
      <c r="AT496" s="152" t="s">
        <v>189</v>
      </c>
      <c r="AU496" s="152" t="s">
        <v>88</v>
      </c>
      <c r="AV496" s="12" t="s">
        <v>86</v>
      </c>
      <c r="AW496" s="12" t="s">
        <v>41</v>
      </c>
      <c r="AX496" s="12" t="s">
        <v>79</v>
      </c>
      <c r="AY496" s="152" t="s">
        <v>178</v>
      </c>
    </row>
    <row r="497" spans="2:65" s="13" customFormat="1" ht="30.6">
      <c r="B497" s="157"/>
      <c r="D497" s="151" t="s">
        <v>189</v>
      </c>
      <c r="E497" s="158" t="s">
        <v>32</v>
      </c>
      <c r="F497" s="159" t="s">
        <v>5960</v>
      </c>
      <c r="H497" s="160">
        <v>0.63300000000000001</v>
      </c>
      <c r="I497" s="161"/>
      <c r="L497" s="157"/>
      <c r="M497" s="162"/>
      <c r="T497" s="163"/>
      <c r="AT497" s="158" t="s">
        <v>189</v>
      </c>
      <c r="AU497" s="158" t="s">
        <v>88</v>
      </c>
      <c r="AV497" s="13" t="s">
        <v>88</v>
      </c>
      <c r="AW497" s="13" t="s">
        <v>41</v>
      </c>
      <c r="AX497" s="13" t="s">
        <v>79</v>
      </c>
      <c r="AY497" s="158" t="s">
        <v>178</v>
      </c>
    </row>
    <row r="498" spans="2:65" s="13" customFormat="1" ht="10.199999999999999">
      <c r="B498" s="157"/>
      <c r="D498" s="151" t="s">
        <v>189</v>
      </c>
      <c r="E498" s="158" t="s">
        <v>32</v>
      </c>
      <c r="F498" s="159" t="s">
        <v>5961</v>
      </c>
      <c r="H498" s="160">
        <v>1.452</v>
      </c>
      <c r="I498" s="161"/>
      <c r="L498" s="157"/>
      <c r="M498" s="162"/>
      <c r="T498" s="163"/>
      <c r="AT498" s="158" t="s">
        <v>189</v>
      </c>
      <c r="AU498" s="158" t="s">
        <v>88</v>
      </c>
      <c r="AV498" s="13" t="s">
        <v>88</v>
      </c>
      <c r="AW498" s="13" t="s">
        <v>41</v>
      </c>
      <c r="AX498" s="13" t="s">
        <v>79</v>
      </c>
      <c r="AY498" s="158" t="s">
        <v>178</v>
      </c>
    </row>
    <row r="499" spans="2:65" s="13" customFormat="1" ht="10.199999999999999">
      <c r="B499" s="157"/>
      <c r="D499" s="151" t="s">
        <v>189</v>
      </c>
      <c r="E499" s="158" t="s">
        <v>32</v>
      </c>
      <c r="F499" s="159" t="s">
        <v>5962</v>
      </c>
      <c r="H499" s="160">
        <v>2.9060000000000001</v>
      </c>
      <c r="I499" s="161"/>
      <c r="L499" s="157"/>
      <c r="M499" s="162"/>
      <c r="T499" s="163"/>
      <c r="AT499" s="158" t="s">
        <v>189</v>
      </c>
      <c r="AU499" s="158" t="s">
        <v>88</v>
      </c>
      <c r="AV499" s="13" t="s">
        <v>88</v>
      </c>
      <c r="AW499" s="13" t="s">
        <v>41</v>
      </c>
      <c r="AX499" s="13" t="s">
        <v>79</v>
      </c>
      <c r="AY499" s="158" t="s">
        <v>178</v>
      </c>
    </row>
    <row r="500" spans="2:65" s="14" customFormat="1" ht="10.199999999999999">
      <c r="B500" s="164"/>
      <c r="D500" s="151" t="s">
        <v>189</v>
      </c>
      <c r="E500" s="165" t="s">
        <v>32</v>
      </c>
      <c r="F500" s="166" t="s">
        <v>192</v>
      </c>
      <c r="H500" s="167">
        <v>4.9909999999999997</v>
      </c>
      <c r="I500" s="168"/>
      <c r="L500" s="164"/>
      <c r="M500" s="169"/>
      <c r="T500" s="170"/>
      <c r="AT500" s="165" t="s">
        <v>189</v>
      </c>
      <c r="AU500" s="165" t="s">
        <v>88</v>
      </c>
      <c r="AV500" s="14" t="s">
        <v>185</v>
      </c>
      <c r="AW500" s="14" t="s">
        <v>41</v>
      </c>
      <c r="AX500" s="14" t="s">
        <v>86</v>
      </c>
      <c r="AY500" s="165" t="s">
        <v>178</v>
      </c>
    </row>
    <row r="501" spans="2:65" s="1" customFormat="1" ht="24.15" customHeight="1">
      <c r="B501" s="34"/>
      <c r="C501" s="133" t="s">
        <v>648</v>
      </c>
      <c r="D501" s="133" t="s">
        <v>180</v>
      </c>
      <c r="E501" s="134" t="s">
        <v>1698</v>
      </c>
      <c r="F501" s="135" t="s">
        <v>5963</v>
      </c>
      <c r="G501" s="136" t="s">
        <v>219</v>
      </c>
      <c r="H501" s="137">
        <v>4</v>
      </c>
      <c r="I501" s="138"/>
      <c r="J501" s="139">
        <f>ROUND(I501*H501,2)</f>
        <v>0</v>
      </c>
      <c r="K501" s="135" t="s">
        <v>376</v>
      </c>
      <c r="L501" s="34"/>
      <c r="M501" s="140" t="s">
        <v>32</v>
      </c>
      <c r="N501" s="141" t="s">
        <v>50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185</v>
      </c>
      <c r="AT501" s="144" t="s">
        <v>180</v>
      </c>
      <c r="AU501" s="144" t="s">
        <v>88</v>
      </c>
      <c r="AY501" s="18" t="s">
        <v>178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86</v>
      </c>
      <c r="BK501" s="145">
        <f>ROUND(I501*H501,2)</f>
        <v>0</v>
      </c>
      <c r="BL501" s="18" t="s">
        <v>185</v>
      </c>
      <c r="BM501" s="144" t="s">
        <v>5964</v>
      </c>
    </row>
    <row r="502" spans="2:65" s="12" customFormat="1" ht="10.199999999999999">
      <c r="B502" s="150"/>
      <c r="D502" s="151" t="s">
        <v>189</v>
      </c>
      <c r="E502" s="152" t="s">
        <v>32</v>
      </c>
      <c r="F502" s="153" t="s">
        <v>5673</v>
      </c>
      <c r="H502" s="152" t="s">
        <v>32</v>
      </c>
      <c r="I502" s="154"/>
      <c r="L502" s="150"/>
      <c r="M502" s="155"/>
      <c r="T502" s="156"/>
      <c r="AT502" s="152" t="s">
        <v>189</v>
      </c>
      <c r="AU502" s="152" t="s">
        <v>88</v>
      </c>
      <c r="AV502" s="12" t="s">
        <v>86</v>
      </c>
      <c r="AW502" s="12" t="s">
        <v>41</v>
      </c>
      <c r="AX502" s="12" t="s">
        <v>79</v>
      </c>
      <c r="AY502" s="152" t="s">
        <v>178</v>
      </c>
    </row>
    <row r="503" spans="2:65" s="12" customFormat="1" ht="10.199999999999999">
      <c r="B503" s="150"/>
      <c r="D503" s="151" t="s">
        <v>189</v>
      </c>
      <c r="E503" s="152" t="s">
        <v>32</v>
      </c>
      <c r="F503" s="153" t="s">
        <v>5674</v>
      </c>
      <c r="H503" s="152" t="s">
        <v>32</v>
      </c>
      <c r="I503" s="154"/>
      <c r="L503" s="150"/>
      <c r="M503" s="155"/>
      <c r="T503" s="156"/>
      <c r="AT503" s="152" t="s">
        <v>189</v>
      </c>
      <c r="AU503" s="152" t="s">
        <v>88</v>
      </c>
      <c r="AV503" s="12" t="s">
        <v>86</v>
      </c>
      <c r="AW503" s="12" t="s">
        <v>41</v>
      </c>
      <c r="AX503" s="12" t="s">
        <v>79</v>
      </c>
      <c r="AY503" s="152" t="s">
        <v>178</v>
      </c>
    </row>
    <row r="504" spans="2:65" s="13" customFormat="1" ht="10.199999999999999">
      <c r="B504" s="157"/>
      <c r="D504" s="151" t="s">
        <v>189</v>
      </c>
      <c r="E504" s="158" t="s">
        <v>32</v>
      </c>
      <c r="F504" s="159" t="s">
        <v>1620</v>
      </c>
      <c r="H504" s="160">
        <v>4</v>
      </c>
      <c r="I504" s="161"/>
      <c r="L504" s="157"/>
      <c r="M504" s="162"/>
      <c r="T504" s="163"/>
      <c r="AT504" s="158" t="s">
        <v>189</v>
      </c>
      <c r="AU504" s="158" t="s">
        <v>88</v>
      </c>
      <c r="AV504" s="13" t="s">
        <v>88</v>
      </c>
      <c r="AW504" s="13" t="s">
        <v>41</v>
      </c>
      <c r="AX504" s="13" t="s">
        <v>79</v>
      </c>
      <c r="AY504" s="158" t="s">
        <v>178</v>
      </c>
    </row>
    <row r="505" spans="2:65" s="14" customFormat="1" ht="10.199999999999999">
      <c r="B505" s="164"/>
      <c r="D505" s="151" t="s">
        <v>189</v>
      </c>
      <c r="E505" s="165" t="s">
        <v>32</v>
      </c>
      <c r="F505" s="166" t="s">
        <v>192</v>
      </c>
      <c r="H505" s="167">
        <v>4</v>
      </c>
      <c r="I505" s="168"/>
      <c r="L505" s="164"/>
      <c r="M505" s="169"/>
      <c r="T505" s="170"/>
      <c r="AT505" s="165" t="s">
        <v>189</v>
      </c>
      <c r="AU505" s="165" t="s">
        <v>88</v>
      </c>
      <c r="AV505" s="14" t="s">
        <v>185</v>
      </c>
      <c r="AW505" s="14" t="s">
        <v>41</v>
      </c>
      <c r="AX505" s="14" t="s">
        <v>86</v>
      </c>
      <c r="AY505" s="165" t="s">
        <v>178</v>
      </c>
    </row>
    <row r="506" spans="2:65" s="1" customFormat="1" ht="21.75" customHeight="1">
      <c r="B506" s="34"/>
      <c r="C506" s="171" t="s">
        <v>653</v>
      </c>
      <c r="D506" s="171" t="s">
        <v>398</v>
      </c>
      <c r="E506" s="172" t="s">
        <v>5965</v>
      </c>
      <c r="F506" s="173" t="s">
        <v>5966</v>
      </c>
      <c r="G506" s="174" t="s">
        <v>219</v>
      </c>
      <c r="H506" s="175">
        <v>4</v>
      </c>
      <c r="I506" s="176"/>
      <c r="J506" s="177">
        <f>ROUND(I506*H506,2)</f>
        <v>0</v>
      </c>
      <c r="K506" s="173" t="s">
        <v>376</v>
      </c>
      <c r="L506" s="178"/>
      <c r="M506" s="179" t="s">
        <v>32</v>
      </c>
      <c r="N506" s="180" t="s">
        <v>50</v>
      </c>
      <c r="P506" s="142">
        <f>O506*H506</f>
        <v>0</v>
      </c>
      <c r="Q506" s="142">
        <v>1.5699999999999999E-2</v>
      </c>
      <c r="R506" s="142">
        <f>Q506*H506</f>
        <v>6.2799999999999995E-2</v>
      </c>
      <c r="S506" s="142">
        <v>0</v>
      </c>
      <c r="T506" s="143">
        <f>S506*H506</f>
        <v>0</v>
      </c>
      <c r="AR506" s="144" t="s">
        <v>241</v>
      </c>
      <c r="AT506" s="144" t="s">
        <v>398</v>
      </c>
      <c r="AU506" s="144" t="s">
        <v>88</v>
      </c>
      <c r="AY506" s="18" t="s">
        <v>178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8" t="s">
        <v>86</v>
      </c>
      <c r="BK506" s="145">
        <f>ROUND(I506*H506,2)</f>
        <v>0</v>
      </c>
      <c r="BL506" s="18" t="s">
        <v>185</v>
      </c>
      <c r="BM506" s="144" t="s">
        <v>5967</v>
      </c>
    </row>
    <row r="507" spans="2:65" s="11" customFormat="1" ht="22.8" customHeight="1">
      <c r="B507" s="121"/>
      <c r="D507" s="122" t="s">
        <v>78</v>
      </c>
      <c r="E507" s="131" t="s">
        <v>241</v>
      </c>
      <c r="F507" s="131" t="s">
        <v>668</v>
      </c>
      <c r="I507" s="124"/>
      <c r="J507" s="132">
        <f>BK507</f>
        <v>0</v>
      </c>
      <c r="L507" s="121"/>
      <c r="M507" s="126"/>
      <c r="P507" s="127">
        <f>SUM(P508:P657)</f>
        <v>0</v>
      </c>
      <c r="R507" s="127">
        <f>SUM(R508:R657)</f>
        <v>7.7168485199999992</v>
      </c>
      <c r="T507" s="128">
        <f>SUM(T508:T657)</f>
        <v>0</v>
      </c>
      <c r="AR507" s="122" t="s">
        <v>86</v>
      </c>
      <c r="AT507" s="129" t="s">
        <v>78</v>
      </c>
      <c r="AU507" s="129" t="s">
        <v>86</v>
      </c>
      <c r="AY507" s="122" t="s">
        <v>178</v>
      </c>
      <c r="BK507" s="130">
        <f>SUM(BK508:BK657)</f>
        <v>0</v>
      </c>
    </row>
    <row r="508" spans="2:65" s="1" customFormat="1" ht="33" customHeight="1">
      <c r="B508" s="34"/>
      <c r="C508" s="133" t="s">
        <v>658</v>
      </c>
      <c r="D508" s="133" t="s">
        <v>180</v>
      </c>
      <c r="E508" s="134" t="s">
        <v>5968</v>
      </c>
      <c r="F508" s="135" t="s">
        <v>5969</v>
      </c>
      <c r="G508" s="136" t="s">
        <v>202</v>
      </c>
      <c r="H508" s="137">
        <v>2.7</v>
      </c>
      <c r="I508" s="138"/>
      <c r="J508" s="139">
        <f>ROUND(I508*H508,2)</f>
        <v>0</v>
      </c>
      <c r="K508" s="135" t="s">
        <v>184</v>
      </c>
      <c r="L508" s="34"/>
      <c r="M508" s="140" t="s">
        <v>32</v>
      </c>
      <c r="N508" s="141" t="s">
        <v>50</v>
      </c>
      <c r="P508" s="142">
        <f>O508*H508</f>
        <v>0</v>
      </c>
      <c r="Q508" s="142">
        <v>2.0000000000000002E-5</v>
      </c>
      <c r="R508" s="142">
        <f>Q508*H508</f>
        <v>5.4000000000000005E-5</v>
      </c>
      <c r="S508" s="142">
        <v>0</v>
      </c>
      <c r="T508" s="143">
        <f>S508*H508</f>
        <v>0</v>
      </c>
      <c r="AR508" s="144" t="s">
        <v>185</v>
      </c>
      <c r="AT508" s="144" t="s">
        <v>180</v>
      </c>
      <c r="AU508" s="144" t="s">
        <v>88</v>
      </c>
      <c r="AY508" s="18" t="s">
        <v>178</v>
      </c>
      <c r="BE508" s="145">
        <f>IF(N508="základní",J508,0)</f>
        <v>0</v>
      </c>
      <c r="BF508" s="145">
        <f>IF(N508="snížená",J508,0)</f>
        <v>0</v>
      </c>
      <c r="BG508" s="145">
        <f>IF(N508="zákl. přenesená",J508,0)</f>
        <v>0</v>
      </c>
      <c r="BH508" s="145">
        <f>IF(N508="sníž. přenesená",J508,0)</f>
        <v>0</v>
      </c>
      <c r="BI508" s="145">
        <f>IF(N508="nulová",J508,0)</f>
        <v>0</v>
      </c>
      <c r="BJ508" s="18" t="s">
        <v>86</v>
      </c>
      <c r="BK508" s="145">
        <f>ROUND(I508*H508,2)</f>
        <v>0</v>
      </c>
      <c r="BL508" s="18" t="s">
        <v>185</v>
      </c>
      <c r="BM508" s="144" t="s">
        <v>5970</v>
      </c>
    </row>
    <row r="509" spans="2:65" s="1" customFormat="1" ht="10.199999999999999">
      <c r="B509" s="34"/>
      <c r="D509" s="146" t="s">
        <v>187</v>
      </c>
      <c r="F509" s="147" t="s">
        <v>5971</v>
      </c>
      <c r="I509" s="148"/>
      <c r="L509" s="34"/>
      <c r="M509" s="149"/>
      <c r="T509" s="55"/>
      <c r="AT509" s="18" t="s">
        <v>187</v>
      </c>
      <c r="AU509" s="18" t="s">
        <v>88</v>
      </c>
    </row>
    <row r="510" spans="2:65" s="12" customFormat="1" ht="10.199999999999999">
      <c r="B510" s="150"/>
      <c r="D510" s="151" t="s">
        <v>189</v>
      </c>
      <c r="E510" s="152" t="s">
        <v>32</v>
      </c>
      <c r="F510" s="153" t="s">
        <v>190</v>
      </c>
      <c r="H510" s="152" t="s">
        <v>32</v>
      </c>
      <c r="I510" s="154"/>
      <c r="L510" s="150"/>
      <c r="M510" s="155"/>
      <c r="T510" s="156"/>
      <c r="AT510" s="152" t="s">
        <v>189</v>
      </c>
      <c r="AU510" s="152" t="s">
        <v>88</v>
      </c>
      <c r="AV510" s="12" t="s">
        <v>86</v>
      </c>
      <c r="AW510" s="12" t="s">
        <v>41</v>
      </c>
      <c r="AX510" s="12" t="s">
        <v>79</v>
      </c>
      <c r="AY510" s="152" t="s">
        <v>178</v>
      </c>
    </row>
    <row r="511" spans="2:65" s="12" customFormat="1" ht="10.199999999999999">
      <c r="B511" s="150"/>
      <c r="D511" s="151" t="s">
        <v>189</v>
      </c>
      <c r="E511" s="152" t="s">
        <v>32</v>
      </c>
      <c r="F511" s="153" t="s">
        <v>5668</v>
      </c>
      <c r="H511" s="152" t="s">
        <v>32</v>
      </c>
      <c r="I511" s="154"/>
      <c r="L511" s="150"/>
      <c r="M511" s="155"/>
      <c r="T511" s="156"/>
      <c r="AT511" s="152" t="s">
        <v>189</v>
      </c>
      <c r="AU511" s="152" t="s">
        <v>88</v>
      </c>
      <c r="AV511" s="12" t="s">
        <v>86</v>
      </c>
      <c r="AW511" s="12" t="s">
        <v>41</v>
      </c>
      <c r="AX511" s="12" t="s">
        <v>79</v>
      </c>
      <c r="AY511" s="152" t="s">
        <v>178</v>
      </c>
    </row>
    <row r="512" spans="2:65" s="13" customFormat="1" ht="10.199999999999999">
      <c r="B512" s="157"/>
      <c r="D512" s="151" t="s">
        <v>189</v>
      </c>
      <c r="E512" s="158" t="s">
        <v>32</v>
      </c>
      <c r="F512" s="159" t="s">
        <v>5972</v>
      </c>
      <c r="H512" s="160">
        <v>2.7</v>
      </c>
      <c r="I512" s="161"/>
      <c r="L512" s="157"/>
      <c r="M512" s="162"/>
      <c r="T512" s="163"/>
      <c r="AT512" s="158" t="s">
        <v>189</v>
      </c>
      <c r="AU512" s="158" t="s">
        <v>88</v>
      </c>
      <c r="AV512" s="13" t="s">
        <v>88</v>
      </c>
      <c r="AW512" s="13" t="s">
        <v>41</v>
      </c>
      <c r="AX512" s="13" t="s">
        <v>79</v>
      </c>
      <c r="AY512" s="158" t="s">
        <v>178</v>
      </c>
    </row>
    <row r="513" spans="2:65" s="14" customFormat="1" ht="10.199999999999999">
      <c r="B513" s="164"/>
      <c r="D513" s="151" t="s">
        <v>189</v>
      </c>
      <c r="E513" s="165" t="s">
        <v>32</v>
      </c>
      <c r="F513" s="166" t="s">
        <v>192</v>
      </c>
      <c r="H513" s="167">
        <v>2.7</v>
      </c>
      <c r="I513" s="168"/>
      <c r="L513" s="164"/>
      <c r="M513" s="169"/>
      <c r="T513" s="170"/>
      <c r="AT513" s="165" t="s">
        <v>189</v>
      </c>
      <c r="AU513" s="165" t="s">
        <v>88</v>
      </c>
      <c r="AV513" s="14" t="s">
        <v>185</v>
      </c>
      <c r="AW513" s="14" t="s">
        <v>41</v>
      </c>
      <c r="AX513" s="14" t="s">
        <v>86</v>
      </c>
      <c r="AY513" s="165" t="s">
        <v>178</v>
      </c>
    </row>
    <row r="514" spans="2:65" s="1" customFormat="1" ht="24.15" customHeight="1">
      <c r="B514" s="34"/>
      <c r="C514" s="171" t="s">
        <v>663</v>
      </c>
      <c r="D514" s="171" t="s">
        <v>398</v>
      </c>
      <c r="E514" s="172" t="s">
        <v>5973</v>
      </c>
      <c r="F514" s="173" t="s">
        <v>5974</v>
      </c>
      <c r="G514" s="174" t="s">
        <v>202</v>
      </c>
      <c r="H514" s="175">
        <v>2.7410000000000001</v>
      </c>
      <c r="I514" s="176"/>
      <c r="J514" s="177">
        <f>ROUND(I514*H514,2)</f>
        <v>0</v>
      </c>
      <c r="K514" s="173" t="s">
        <v>184</v>
      </c>
      <c r="L514" s="178"/>
      <c r="M514" s="179" t="s">
        <v>32</v>
      </c>
      <c r="N514" s="180" t="s">
        <v>50</v>
      </c>
      <c r="P514" s="142">
        <f>O514*H514</f>
        <v>0</v>
      </c>
      <c r="Q514" s="142">
        <v>1.14E-2</v>
      </c>
      <c r="R514" s="142">
        <f>Q514*H514</f>
        <v>3.1247400000000002E-2</v>
      </c>
      <c r="S514" s="142">
        <v>0</v>
      </c>
      <c r="T514" s="143">
        <f>S514*H514</f>
        <v>0</v>
      </c>
      <c r="AR514" s="144" t="s">
        <v>241</v>
      </c>
      <c r="AT514" s="144" t="s">
        <v>398</v>
      </c>
      <c r="AU514" s="144" t="s">
        <v>88</v>
      </c>
      <c r="AY514" s="18" t="s">
        <v>178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8" t="s">
        <v>86</v>
      </c>
      <c r="BK514" s="145">
        <f>ROUND(I514*H514,2)</f>
        <v>0</v>
      </c>
      <c r="BL514" s="18" t="s">
        <v>185</v>
      </c>
      <c r="BM514" s="144" t="s">
        <v>5975</v>
      </c>
    </row>
    <row r="515" spans="2:65" s="13" customFormat="1" ht="10.199999999999999">
      <c r="B515" s="157"/>
      <c r="D515" s="151" t="s">
        <v>189</v>
      </c>
      <c r="F515" s="159" t="s">
        <v>5976</v>
      </c>
      <c r="H515" s="160">
        <v>2.7410000000000001</v>
      </c>
      <c r="I515" s="161"/>
      <c r="L515" s="157"/>
      <c r="M515" s="162"/>
      <c r="T515" s="163"/>
      <c r="AT515" s="158" t="s">
        <v>189</v>
      </c>
      <c r="AU515" s="158" t="s">
        <v>88</v>
      </c>
      <c r="AV515" s="13" t="s">
        <v>88</v>
      </c>
      <c r="AW515" s="13" t="s">
        <v>4</v>
      </c>
      <c r="AX515" s="13" t="s">
        <v>86</v>
      </c>
      <c r="AY515" s="158" t="s">
        <v>178</v>
      </c>
    </row>
    <row r="516" spans="2:65" s="1" customFormat="1" ht="33" customHeight="1">
      <c r="B516" s="34"/>
      <c r="C516" s="133" t="s">
        <v>669</v>
      </c>
      <c r="D516" s="133" t="s">
        <v>180</v>
      </c>
      <c r="E516" s="134" t="s">
        <v>5977</v>
      </c>
      <c r="F516" s="135" t="s">
        <v>5978</v>
      </c>
      <c r="G516" s="136" t="s">
        <v>202</v>
      </c>
      <c r="H516" s="137">
        <v>2</v>
      </c>
      <c r="I516" s="138"/>
      <c r="J516" s="139">
        <f>ROUND(I516*H516,2)</f>
        <v>0</v>
      </c>
      <c r="K516" s="135" t="s">
        <v>184</v>
      </c>
      <c r="L516" s="34"/>
      <c r="M516" s="140" t="s">
        <v>32</v>
      </c>
      <c r="N516" s="141" t="s">
        <v>50</v>
      </c>
      <c r="P516" s="142">
        <f>O516*H516</f>
        <v>0</v>
      </c>
      <c r="Q516" s="142">
        <v>3.0000000000000001E-5</v>
      </c>
      <c r="R516" s="142">
        <f>Q516*H516</f>
        <v>6.0000000000000002E-5</v>
      </c>
      <c r="S516" s="142">
        <v>0</v>
      </c>
      <c r="T516" s="143">
        <f>S516*H516</f>
        <v>0</v>
      </c>
      <c r="AR516" s="144" t="s">
        <v>185</v>
      </c>
      <c r="AT516" s="144" t="s">
        <v>180</v>
      </c>
      <c r="AU516" s="144" t="s">
        <v>88</v>
      </c>
      <c r="AY516" s="18" t="s">
        <v>178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86</v>
      </c>
      <c r="BK516" s="145">
        <f>ROUND(I516*H516,2)</f>
        <v>0</v>
      </c>
      <c r="BL516" s="18" t="s">
        <v>185</v>
      </c>
      <c r="BM516" s="144" t="s">
        <v>5979</v>
      </c>
    </row>
    <row r="517" spans="2:65" s="1" customFormat="1" ht="10.199999999999999">
      <c r="B517" s="34"/>
      <c r="D517" s="146" t="s">
        <v>187</v>
      </c>
      <c r="F517" s="147" t="s">
        <v>5980</v>
      </c>
      <c r="I517" s="148"/>
      <c r="L517" s="34"/>
      <c r="M517" s="149"/>
      <c r="T517" s="55"/>
      <c r="AT517" s="18" t="s">
        <v>187</v>
      </c>
      <c r="AU517" s="18" t="s">
        <v>88</v>
      </c>
    </row>
    <row r="518" spans="2:65" s="12" customFormat="1" ht="10.199999999999999">
      <c r="B518" s="150"/>
      <c r="D518" s="151" t="s">
        <v>189</v>
      </c>
      <c r="E518" s="152" t="s">
        <v>32</v>
      </c>
      <c r="F518" s="153" t="s">
        <v>190</v>
      </c>
      <c r="H518" s="152" t="s">
        <v>32</v>
      </c>
      <c r="I518" s="154"/>
      <c r="L518" s="150"/>
      <c r="M518" s="155"/>
      <c r="T518" s="156"/>
      <c r="AT518" s="152" t="s">
        <v>189</v>
      </c>
      <c r="AU518" s="152" t="s">
        <v>88</v>
      </c>
      <c r="AV518" s="12" t="s">
        <v>86</v>
      </c>
      <c r="AW518" s="12" t="s">
        <v>41</v>
      </c>
      <c r="AX518" s="12" t="s">
        <v>79</v>
      </c>
      <c r="AY518" s="152" t="s">
        <v>178</v>
      </c>
    </row>
    <row r="519" spans="2:65" s="12" customFormat="1" ht="10.199999999999999">
      <c r="B519" s="150"/>
      <c r="D519" s="151" t="s">
        <v>189</v>
      </c>
      <c r="E519" s="152" t="s">
        <v>32</v>
      </c>
      <c r="F519" s="153" t="s">
        <v>5668</v>
      </c>
      <c r="H519" s="152" t="s">
        <v>32</v>
      </c>
      <c r="I519" s="154"/>
      <c r="L519" s="150"/>
      <c r="M519" s="155"/>
      <c r="T519" s="156"/>
      <c r="AT519" s="152" t="s">
        <v>189</v>
      </c>
      <c r="AU519" s="152" t="s">
        <v>88</v>
      </c>
      <c r="AV519" s="12" t="s">
        <v>86</v>
      </c>
      <c r="AW519" s="12" t="s">
        <v>41</v>
      </c>
      <c r="AX519" s="12" t="s">
        <v>79</v>
      </c>
      <c r="AY519" s="152" t="s">
        <v>178</v>
      </c>
    </row>
    <row r="520" spans="2:65" s="12" customFormat="1" ht="10.199999999999999">
      <c r="B520" s="150"/>
      <c r="D520" s="151" t="s">
        <v>189</v>
      </c>
      <c r="E520" s="152" t="s">
        <v>32</v>
      </c>
      <c r="F520" s="153" t="s">
        <v>5673</v>
      </c>
      <c r="H520" s="152" t="s">
        <v>32</v>
      </c>
      <c r="I520" s="154"/>
      <c r="L520" s="150"/>
      <c r="M520" s="155"/>
      <c r="T520" s="156"/>
      <c r="AT520" s="152" t="s">
        <v>189</v>
      </c>
      <c r="AU520" s="152" t="s">
        <v>88</v>
      </c>
      <c r="AV520" s="12" t="s">
        <v>86</v>
      </c>
      <c r="AW520" s="12" t="s">
        <v>41</v>
      </c>
      <c r="AX520" s="12" t="s">
        <v>79</v>
      </c>
      <c r="AY520" s="152" t="s">
        <v>178</v>
      </c>
    </row>
    <row r="521" spans="2:65" s="12" customFormat="1" ht="10.199999999999999">
      <c r="B521" s="150"/>
      <c r="D521" s="151" t="s">
        <v>189</v>
      </c>
      <c r="E521" s="152" t="s">
        <v>32</v>
      </c>
      <c r="F521" s="153" t="s">
        <v>5674</v>
      </c>
      <c r="H521" s="152" t="s">
        <v>32</v>
      </c>
      <c r="I521" s="154"/>
      <c r="L521" s="150"/>
      <c r="M521" s="155"/>
      <c r="T521" s="156"/>
      <c r="AT521" s="152" t="s">
        <v>189</v>
      </c>
      <c r="AU521" s="152" t="s">
        <v>88</v>
      </c>
      <c r="AV521" s="12" t="s">
        <v>86</v>
      </c>
      <c r="AW521" s="12" t="s">
        <v>41</v>
      </c>
      <c r="AX521" s="12" t="s">
        <v>79</v>
      </c>
      <c r="AY521" s="152" t="s">
        <v>178</v>
      </c>
    </row>
    <row r="522" spans="2:65" s="13" customFormat="1" ht="10.199999999999999">
      <c r="B522" s="157"/>
      <c r="D522" s="151" t="s">
        <v>189</v>
      </c>
      <c r="E522" s="158" t="s">
        <v>32</v>
      </c>
      <c r="F522" s="159" t="s">
        <v>5981</v>
      </c>
      <c r="H522" s="160">
        <v>2</v>
      </c>
      <c r="I522" s="161"/>
      <c r="L522" s="157"/>
      <c r="M522" s="162"/>
      <c r="T522" s="163"/>
      <c r="AT522" s="158" t="s">
        <v>189</v>
      </c>
      <c r="AU522" s="158" t="s">
        <v>88</v>
      </c>
      <c r="AV522" s="13" t="s">
        <v>88</v>
      </c>
      <c r="AW522" s="13" t="s">
        <v>41</v>
      </c>
      <c r="AX522" s="13" t="s">
        <v>79</v>
      </c>
      <c r="AY522" s="158" t="s">
        <v>178</v>
      </c>
    </row>
    <row r="523" spans="2:65" s="14" customFormat="1" ht="10.199999999999999">
      <c r="B523" s="164"/>
      <c r="D523" s="151" t="s">
        <v>189</v>
      </c>
      <c r="E523" s="165" t="s">
        <v>32</v>
      </c>
      <c r="F523" s="166" t="s">
        <v>192</v>
      </c>
      <c r="H523" s="167">
        <v>2</v>
      </c>
      <c r="I523" s="168"/>
      <c r="L523" s="164"/>
      <c r="M523" s="169"/>
      <c r="T523" s="170"/>
      <c r="AT523" s="165" t="s">
        <v>189</v>
      </c>
      <c r="AU523" s="165" t="s">
        <v>88</v>
      </c>
      <c r="AV523" s="14" t="s">
        <v>185</v>
      </c>
      <c r="AW523" s="14" t="s">
        <v>41</v>
      </c>
      <c r="AX523" s="14" t="s">
        <v>86</v>
      </c>
      <c r="AY523" s="165" t="s">
        <v>178</v>
      </c>
    </row>
    <row r="524" spans="2:65" s="1" customFormat="1" ht="24.15" customHeight="1">
      <c r="B524" s="34"/>
      <c r="C524" s="171" t="s">
        <v>676</v>
      </c>
      <c r="D524" s="171" t="s">
        <v>398</v>
      </c>
      <c r="E524" s="172" t="s">
        <v>5982</v>
      </c>
      <c r="F524" s="173" t="s">
        <v>5983</v>
      </c>
      <c r="G524" s="174" t="s">
        <v>202</v>
      </c>
      <c r="H524" s="175">
        <v>2.0299999999999998</v>
      </c>
      <c r="I524" s="176"/>
      <c r="J524" s="177">
        <f>ROUND(I524*H524,2)</f>
        <v>0</v>
      </c>
      <c r="K524" s="173" t="s">
        <v>184</v>
      </c>
      <c r="L524" s="178"/>
      <c r="M524" s="179" t="s">
        <v>32</v>
      </c>
      <c r="N524" s="180" t="s">
        <v>50</v>
      </c>
      <c r="P524" s="142">
        <f>O524*H524</f>
        <v>0</v>
      </c>
      <c r="Q524" s="142">
        <v>2.0400000000000001E-2</v>
      </c>
      <c r="R524" s="142">
        <f>Q524*H524</f>
        <v>4.1411999999999997E-2</v>
      </c>
      <c r="S524" s="142">
        <v>0</v>
      </c>
      <c r="T524" s="143">
        <f>S524*H524</f>
        <v>0</v>
      </c>
      <c r="AR524" s="144" t="s">
        <v>241</v>
      </c>
      <c r="AT524" s="144" t="s">
        <v>398</v>
      </c>
      <c r="AU524" s="144" t="s">
        <v>88</v>
      </c>
      <c r="AY524" s="18" t="s">
        <v>178</v>
      </c>
      <c r="BE524" s="145">
        <f>IF(N524="základní",J524,0)</f>
        <v>0</v>
      </c>
      <c r="BF524" s="145">
        <f>IF(N524="snížená",J524,0)</f>
        <v>0</v>
      </c>
      <c r="BG524" s="145">
        <f>IF(N524="zákl. přenesená",J524,0)</f>
        <v>0</v>
      </c>
      <c r="BH524" s="145">
        <f>IF(N524="sníž. přenesená",J524,0)</f>
        <v>0</v>
      </c>
      <c r="BI524" s="145">
        <f>IF(N524="nulová",J524,0)</f>
        <v>0</v>
      </c>
      <c r="BJ524" s="18" t="s">
        <v>86</v>
      </c>
      <c r="BK524" s="145">
        <f>ROUND(I524*H524,2)</f>
        <v>0</v>
      </c>
      <c r="BL524" s="18" t="s">
        <v>185</v>
      </c>
      <c r="BM524" s="144" t="s">
        <v>5984</v>
      </c>
    </row>
    <row r="525" spans="2:65" s="13" customFormat="1" ht="10.199999999999999">
      <c r="B525" s="157"/>
      <c r="D525" s="151" t="s">
        <v>189</v>
      </c>
      <c r="F525" s="159" t="s">
        <v>1631</v>
      </c>
      <c r="H525" s="160">
        <v>2.0299999999999998</v>
      </c>
      <c r="I525" s="161"/>
      <c r="L525" s="157"/>
      <c r="M525" s="162"/>
      <c r="T525" s="163"/>
      <c r="AT525" s="158" t="s">
        <v>189</v>
      </c>
      <c r="AU525" s="158" t="s">
        <v>88</v>
      </c>
      <c r="AV525" s="13" t="s">
        <v>88</v>
      </c>
      <c r="AW525" s="13" t="s">
        <v>4</v>
      </c>
      <c r="AX525" s="13" t="s">
        <v>86</v>
      </c>
      <c r="AY525" s="158" t="s">
        <v>178</v>
      </c>
    </row>
    <row r="526" spans="2:65" s="1" customFormat="1" ht="37.799999999999997" customHeight="1">
      <c r="B526" s="34"/>
      <c r="C526" s="133" t="s">
        <v>681</v>
      </c>
      <c r="D526" s="133" t="s">
        <v>180</v>
      </c>
      <c r="E526" s="134" t="s">
        <v>714</v>
      </c>
      <c r="F526" s="135" t="s">
        <v>715</v>
      </c>
      <c r="G526" s="136" t="s">
        <v>219</v>
      </c>
      <c r="H526" s="137">
        <v>2</v>
      </c>
      <c r="I526" s="138"/>
      <c r="J526" s="139">
        <f>ROUND(I526*H526,2)</f>
        <v>0</v>
      </c>
      <c r="K526" s="135" t="s">
        <v>184</v>
      </c>
      <c r="L526" s="34"/>
      <c r="M526" s="140" t="s">
        <v>32</v>
      </c>
      <c r="N526" s="141" t="s">
        <v>50</v>
      </c>
      <c r="P526" s="142">
        <f>O526*H526</f>
        <v>0</v>
      </c>
      <c r="Q526" s="142">
        <v>1E-4</v>
      </c>
      <c r="R526" s="142">
        <f>Q526*H526</f>
        <v>2.0000000000000001E-4</v>
      </c>
      <c r="S526" s="142">
        <v>0</v>
      </c>
      <c r="T526" s="143">
        <f>S526*H526</f>
        <v>0</v>
      </c>
      <c r="AR526" s="144" t="s">
        <v>185</v>
      </c>
      <c r="AT526" s="144" t="s">
        <v>180</v>
      </c>
      <c r="AU526" s="144" t="s">
        <v>88</v>
      </c>
      <c r="AY526" s="18" t="s">
        <v>178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86</v>
      </c>
      <c r="BK526" s="145">
        <f>ROUND(I526*H526,2)</f>
        <v>0</v>
      </c>
      <c r="BL526" s="18" t="s">
        <v>185</v>
      </c>
      <c r="BM526" s="144" t="s">
        <v>5985</v>
      </c>
    </row>
    <row r="527" spans="2:65" s="1" customFormat="1" ht="10.199999999999999">
      <c r="B527" s="34"/>
      <c r="D527" s="146" t="s">
        <v>187</v>
      </c>
      <c r="F527" s="147" t="s">
        <v>717</v>
      </c>
      <c r="I527" s="148"/>
      <c r="L527" s="34"/>
      <c r="M527" s="149"/>
      <c r="T527" s="55"/>
      <c r="AT527" s="18" t="s">
        <v>187</v>
      </c>
      <c r="AU527" s="18" t="s">
        <v>88</v>
      </c>
    </row>
    <row r="528" spans="2:65" s="12" customFormat="1" ht="10.199999999999999">
      <c r="B528" s="150"/>
      <c r="D528" s="151" t="s">
        <v>189</v>
      </c>
      <c r="E528" s="152" t="s">
        <v>32</v>
      </c>
      <c r="F528" s="153" t="s">
        <v>190</v>
      </c>
      <c r="H528" s="152" t="s">
        <v>32</v>
      </c>
      <c r="I528" s="154"/>
      <c r="L528" s="150"/>
      <c r="M528" s="155"/>
      <c r="T528" s="156"/>
      <c r="AT528" s="152" t="s">
        <v>189</v>
      </c>
      <c r="AU528" s="152" t="s">
        <v>88</v>
      </c>
      <c r="AV528" s="12" t="s">
        <v>86</v>
      </c>
      <c r="AW528" s="12" t="s">
        <v>41</v>
      </c>
      <c r="AX528" s="12" t="s">
        <v>79</v>
      </c>
      <c r="AY528" s="152" t="s">
        <v>178</v>
      </c>
    </row>
    <row r="529" spans="2:65" s="12" customFormat="1" ht="10.199999999999999">
      <c r="B529" s="150"/>
      <c r="D529" s="151" t="s">
        <v>189</v>
      </c>
      <c r="E529" s="152" t="s">
        <v>32</v>
      </c>
      <c r="F529" s="153" t="s">
        <v>5668</v>
      </c>
      <c r="H529" s="152" t="s">
        <v>32</v>
      </c>
      <c r="I529" s="154"/>
      <c r="L529" s="150"/>
      <c r="M529" s="155"/>
      <c r="T529" s="156"/>
      <c r="AT529" s="152" t="s">
        <v>189</v>
      </c>
      <c r="AU529" s="152" t="s">
        <v>88</v>
      </c>
      <c r="AV529" s="12" t="s">
        <v>86</v>
      </c>
      <c r="AW529" s="12" t="s">
        <v>41</v>
      </c>
      <c r="AX529" s="12" t="s">
        <v>79</v>
      </c>
      <c r="AY529" s="152" t="s">
        <v>178</v>
      </c>
    </row>
    <row r="530" spans="2:65" s="12" customFormat="1" ht="10.199999999999999">
      <c r="B530" s="150"/>
      <c r="D530" s="151" t="s">
        <v>189</v>
      </c>
      <c r="E530" s="152" t="s">
        <v>32</v>
      </c>
      <c r="F530" s="153" t="s">
        <v>5986</v>
      </c>
      <c r="H530" s="152" t="s">
        <v>32</v>
      </c>
      <c r="I530" s="154"/>
      <c r="L530" s="150"/>
      <c r="M530" s="155"/>
      <c r="T530" s="156"/>
      <c r="AT530" s="152" t="s">
        <v>189</v>
      </c>
      <c r="AU530" s="152" t="s">
        <v>88</v>
      </c>
      <c r="AV530" s="12" t="s">
        <v>86</v>
      </c>
      <c r="AW530" s="12" t="s">
        <v>41</v>
      </c>
      <c r="AX530" s="12" t="s">
        <v>79</v>
      </c>
      <c r="AY530" s="152" t="s">
        <v>178</v>
      </c>
    </row>
    <row r="531" spans="2:65" s="13" customFormat="1" ht="10.199999999999999">
      <c r="B531" s="157"/>
      <c r="D531" s="151" t="s">
        <v>189</v>
      </c>
      <c r="E531" s="158" t="s">
        <v>32</v>
      </c>
      <c r="F531" s="159" t="s">
        <v>5987</v>
      </c>
      <c r="H531" s="160">
        <v>2</v>
      </c>
      <c r="I531" s="161"/>
      <c r="L531" s="157"/>
      <c r="M531" s="162"/>
      <c r="T531" s="163"/>
      <c r="AT531" s="158" t="s">
        <v>189</v>
      </c>
      <c r="AU531" s="158" t="s">
        <v>88</v>
      </c>
      <c r="AV531" s="13" t="s">
        <v>88</v>
      </c>
      <c r="AW531" s="13" t="s">
        <v>41</v>
      </c>
      <c r="AX531" s="13" t="s">
        <v>79</v>
      </c>
      <c r="AY531" s="158" t="s">
        <v>178</v>
      </c>
    </row>
    <row r="532" spans="2:65" s="14" customFormat="1" ht="10.199999999999999">
      <c r="B532" s="164"/>
      <c r="D532" s="151" t="s">
        <v>189</v>
      </c>
      <c r="E532" s="165" t="s">
        <v>32</v>
      </c>
      <c r="F532" s="166" t="s">
        <v>192</v>
      </c>
      <c r="H532" s="167">
        <v>2</v>
      </c>
      <c r="I532" s="168"/>
      <c r="L532" s="164"/>
      <c r="M532" s="169"/>
      <c r="T532" s="170"/>
      <c r="AT532" s="165" t="s">
        <v>189</v>
      </c>
      <c r="AU532" s="165" t="s">
        <v>88</v>
      </c>
      <c r="AV532" s="14" t="s">
        <v>185</v>
      </c>
      <c r="AW532" s="14" t="s">
        <v>41</v>
      </c>
      <c r="AX532" s="14" t="s">
        <v>86</v>
      </c>
      <c r="AY532" s="165" t="s">
        <v>178</v>
      </c>
    </row>
    <row r="533" spans="2:65" s="1" customFormat="1" ht="16.5" customHeight="1">
      <c r="B533" s="34"/>
      <c r="C533" s="171" t="s">
        <v>688</v>
      </c>
      <c r="D533" s="171" t="s">
        <v>398</v>
      </c>
      <c r="E533" s="172" t="s">
        <v>3141</v>
      </c>
      <c r="F533" s="173" t="s">
        <v>3142</v>
      </c>
      <c r="G533" s="174" t="s">
        <v>219</v>
      </c>
      <c r="H533" s="175">
        <v>2.0299999999999998</v>
      </c>
      <c r="I533" s="176"/>
      <c r="J533" s="177">
        <f>ROUND(I533*H533,2)</f>
        <v>0</v>
      </c>
      <c r="K533" s="173" t="s">
        <v>184</v>
      </c>
      <c r="L533" s="178"/>
      <c r="M533" s="179" t="s">
        <v>32</v>
      </c>
      <c r="N533" s="180" t="s">
        <v>50</v>
      </c>
      <c r="P533" s="142">
        <f>O533*H533</f>
        <v>0</v>
      </c>
      <c r="Q533" s="142">
        <v>8.9999999999999998E-4</v>
      </c>
      <c r="R533" s="142">
        <f>Q533*H533</f>
        <v>1.8269999999999998E-3</v>
      </c>
      <c r="S533" s="142">
        <v>0</v>
      </c>
      <c r="T533" s="143">
        <f>S533*H533</f>
        <v>0</v>
      </c>
      <c r="AR533" s="144" t="s">
        <v>241</v>
      </c>
      <c r="AT533" s="144" t="s">
        <v>398</v>
      </c>
      <c r="AU533" s="144" t="s">
        <v>88</v>
      </c>
      <c r="AY533" s="18" t="s">
        <v>178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8" t="s">
        <v>86</v>
      </c>
      <c r="BK533" s="145">
        <f>ROUND(I533*H533,2)</f>
        <v>0</v>
      </c>
      <c r="BL533" s="18" t="s">
        <v>185</v>
      </c>
      <c r="BM533" s="144" t="s">
        <v>5988</v>
      </c>
    </row>
    <row r="534" spans="2:65" s="13" customFormat="1" ht="10.199999999999999">
      <c r="B534" s="157"/>
      <c r="D534" s="151" t="s">
        <v>189</v>
      </c>
      <c r="F534" s="159" t="s">
        <v>1631</v>
      </c>
      <c r="H534" s="160">
        <v>2.0299999999999998</v>
      </c>
      <c r="I534" s="161"/>
      <c r="L534" s="157"/>
      <c r="M534" s="162"/>
      <c r="T534" s="163"/>
      <c r="AT534" s="158" t="s">
        <v>189</v>
      </c>
      <c r="AU534" s="158" t="s">
        <v>88</v>
      </c>
      <c r="AV534" s="13" t="s">
        <v>88</v>
      </c>
      <c r="AW534" s="13" t="s">
        <v>4</v>
      </c>
      <c r="AX534" s="13" t="s">
        <v>86</v>
      </c>
      <c r="AY534" s="158" t="s">
        <v>178</v>
      </c>
    </row>
    <row r="535" spans="2:65" s="1" customFormat="1" ht="37.799999999999997" customHeight="1">
      <c r="B535" s="34"/>
      <c r="C535" s="133" t="s">
        <v>692</v>
      </c>
      <c r="D535" s="133" t="s">
        <v>180</v>
      </c>
      <c r="E535" s="134" t="s">
        <v>3144</v>
      </c>
      <c r="F535" s="135" t="s">
        <v>3145</v>
      </c>
      <c r="G535" s="136" t="s">
        <v>219</v>
      </c>
      <c r="H535" s="137">
        <v>1</v>
      </c>
      <c r="I535" s="138"/>
      <c r="J535" s="139">
        <f>ROUND(I535*H535,2)</f>
        <v>0</v>
      </c>
      <c r="K535" s="135" t="s">
        <v>184</v>
      </c>
      <c r="L535" s="34"/>
      <c r="M535" s="140" t="s">
        <v>32</v>
      </c>
      <c r="N535" s="141" t="s">
        <v>50</v>
      </c>
      <c r="P535" s="142">
        <f>O535*H535</f>
        <v>0</v>
      </c>
      <c r="Q535" s="142">
        <v>1E-4</v>
      </c>
      <c r="R535" s="142">
        <f>Q535*H535</f>
        <v>1E-4</v>
      </c>
      <c r="S535" s="142">
        <v>0</v>
      </c>
      <c r="T535" s="143">
        <f>S535*H535</f>
        <v>0</v>
      </c>
      <c r="AR535" s="144" t="s">
        <v>185</v>
      </c>
      <c r="AT535" s="144" t="s">
        <v>180</v>
      </c>
      <c r="AU535" s="144" t="s">
        <v>88</v>
      </c>
      <c r="AY535" s="18" t="s">
        <v>178</v>
      </c>
      <c r="BE535" s="145">
        <f>IF(N535="základní",J535,0)</f>
        <v>0</v>
      </c>
      <c r="BF535" s="145">
        <f>IF(N535="snížená",J535,0)</f>
        <v>0</v>
      </c>
      <c r="BG535" s="145">
        <f>IF(N535="zákl. přenesená",J535,0)</f>
        <v>0</v>
      </c>
      <c r="BH535" s="145">
        <f>IF(N535="sníž. přenesená",J535,0)</f>
        <v>0</v>
      </c>
      <c r="BI535" s="145">
        <f>IF(N535="nulová",J535,0)</f>
        <v>0</v>
      </c>
      <c r="BJ535" s="18" t="s">
        <v>86</v>
      </c>
      <c r="BK535" s="145">
        <f>ROUND(I535*H535,2)</f>
        <v>0</v>
      </c>
      <c r="BL535" s="18" t="s">
        <v>185</v>
      </c>
      <c r="BM535" s="144" t="s">
        <v>5989</v>
      </c>
    </row>
    <row r="536" spans="2:65" s="1" customFormat="1" ht="10.199999999999999">
      <c r="B536" s="34"/>
      <c r="D536" s="146" t="s">
        <v>187</v>
      </c>
      <c r="F536" s="147" t="s">
        <v>3147</v>
      </c>
      <c r="I536" s="148"/>
      <c r="L536" s="34"/>
      <c r="M536" s="149"/>
      <c r="T536" s="55"/>
      <c r="AT536" s="18" t="s">
        <v>187</v>
      </c>
      <c r="AU536" s="18" t="s">
        <v>88</v>
      </c>
    </row>
    <row r="537" spans="2:65" s="12" customFormat="1" ht="10.199999999999999">
      <c r="B537" s="150"/>
      <c r="D537" s="151" t="s">
        <v>189</v>
      </c>
      <c r="E537" s="152" t="s">
        <v>32</v>
      </c>
      <c r="F537" s="153" t="s">
        <v>190</v>
      </c>
      <c r="H537" s="152" t="s">
        <v>32</v>
      </c>
      <c r="I537" s="154"/>
      <c r="L537" s="150"/>
      <c r="M537" s="155"/>
      <c r="T537" s="156"/>
      <c r="AT537" s="152" t="s">
        <v>189</v>
      </c>
      <c r="AU537" s="152" t="s">
        <v>88</v>
      </c>
      <c r="AV537" s="12" t="s">
        <v>86</v>
      </c>
      <c r="AW537" s="12" t="s">
        <v>41</v>
      </c>
      <c r="AX537" s="12" t="s">
        <v>79</v>
      </c>
      <c r="AY537" s="152" t="s">
        <v>178</v>
      </c>
    </row>
    <row r="538" spans="2:65" s="12" customFormat="1" ht="10.199999999999999">
      <c r="B538" s="150"/>
      <c r="D538" s="151" t="s">
        <v>189</v>
      </c>
      <c r="E538" s="152" t="s">
        <v>32</v>
      </c>
      <c r="F538" s="153" t="s">
        <v>5668</v>
      </c>
      <c r="H538" s="152" t="s">
        <v>32</v>
      </c>
      <c r="I538" s="154"/>
      <c r="L538" s="150"/>
      <c r="M538" s="155"/>
      <c r="T538" s="156"/>
      <c r="AT538" s="152" t="s">
        <v>189</v>
      </c>
      <c r="AU538" s="152" t="s">
        <v>88</v>
      </c>
      <c r="AV538" s="12" t="s">
        <v>86</v>
      </c>
      <c r="AW538" s="12" t="s">
        <v>41</v>
      </c>
      <c r="AX538" s="12" t="s">
        <v>79</v>
      </c>
      <c r="AY538" s="152" t="s">
        <v>178</v>
      </c>
    </row>
    <row r="539" spans="2:65" s="12" customFormat="1" ht="10.199999999999999">
      <c r="B539" s="150"/>
      <c r="D539" s="151" t="s">
        <v>189</v>
      </c>
      <c r="E539" s="152" t="s">
        <v>32</v>
      </c>
      <c r="F539" s="153" t="s">
        <v>5673</v>
      </c>
      <c r="H539" s="152" t="s">
        <v>32</v>
      </c>
      <c r="I539" s="154"/>
      <c r="L539" s="150"/>
      <c r="M539" s="155"/>
      <c r="T539" s="156"/>
      <c r="AT539" s="152" t="s">
        <v>189</v>
      </c>
      <c r="AU539" s="152" t="s">
        <v>88</v>
      </c>
      <c r="AV539" s="12" t="s">
        <v>86</v>
      </c>
      <c r="AW539" s="12" t="s">
        <v>41</v>
      </c>
      <c r="AX539" s="12" t="s">
        <v>79</v>
      </c>
      <c r="AY539" s="152" t="s">
        <v>178</v>
      </c>
    </row>
    <row r="540" spans="2:65" s="12" customFormat="1" ht="10.199999999999999">
      <c r="B540" s="150"/>
      <c r="D540" s="151" t="s">
        <v>189</v>
      </c>
      <c r="E540" s="152" t="s">
        <v>32</v>
      </c>
      <c r="F540" s="153" t="s">
        <v>5674</v>
      </c>
      <c r="H540" s="152" t="s">
        <v>32</v>
      </c>
      <c r="I540" s="154"/>
      <c r="L540" s="150"/>
      <c r="M540" s="155"/>
      <c r="T540" s="156"/>
      <c r="AT540" s="152" t="s">
        <v>189</v>
      </c>
      <c r="AU540" s="152" t="s">
        <v>88</v>
      </c>
      <c r="AV540" s="12" t="s">
        <v>86</v>
      </c>
      <c r="AW540" s="12" t="s">
        <v>41</v>
      </c>
      <c r="AX540" s="12" t="s">
        <v>79</v>
      </c>
      <c r="AY540" s="152" t="s">
        <v>178</v>
      </c>
    </row>
    <row r="541" spans="2:65" s="13" customFormat="1" ht="10.199999999999999">
      <c r="B541" s="157"/>
      <c r="D541" s="151" t="s">
        <v>189</v>
      </c>
      <c r="E541" s="158" t="s">
        <v>32</v>
      </c>
      <c r="F541" s="159" t="s">
        <v>5990</v>
      </c>
      <c r="H541" s="160">
        <v>1</v>
      </c>
      <c r="I541" s="161"/>
      <c r="L541" s="157"/>
      <c r="M541" s="162"/>
      <c r="T541" s="163"/>
      <c r="AT541" s="158" t="s">
        <v>189</v>
      </c>
      <c r="AU541" s="158" t="s">
        <v>88</v>
      </c>
      <c r="AV541" s="13" t="s">
        <v>88</v>
      </c>
      <c r="AW541" s="13" t="s">
        <v>41</v>
      </c>
      <c r="AX541" s="13" t="s">
        <v>79</v>
      </c>
      <c r="AY541" s="158" t="s">
        <v>178</v>
      </c>
    </row>
    <row r="542" spans="2:65" s="14" customFormat="1" ht="10.199999999999999">
      <c r="B542" s="164"/>
      <c r="D542" s="151" t="s">
        <v>189</v>
      </c>
      <c r="E542" s="165" t="s">
        <v>32</v>
      </c>
      <c r="F542" s="166" t="s">
        <v>192</v>
      </c>
      <c r="H542" s="167">
        <v>1</v>
      </c>
      <c r="I542" s="168"/>
      <c r="L542" s="164"/>
      <c r="M542" s="169"/>
      <c r="T542" s="170"/>
      <c r="AT542" s="165" t="s">
        <v>189</v>
      </c>
      <c r="AU542" s="165" t="s">
        <v>88</v>
      </c>
      <c r="AV542" s="14" t="s">
        <v>185</v>
      </c>
      <c r="AW542" s="14" t="s">
        <v>41</v>
      </c>
      <c r="AX542" s="14" t="s">
        <v>86</v>
      </c>
      <c r="AY542" s="165" t="s">
        <v>178</v>
      </c>
    </row>
    <row r="543" spans="2:65" s="1" customFormat="1" ht="16.5" customHeight="1">
      <c r="B543" s="34"/>
      <c r="C543" s="171" t="s">
        <v>700</v>
      </c>
      <c r="D543" s="171" t="s">
        <v>398</v>
      </c>
      <c r="E543" s="172" t="s">
        <v>3148</v>
      </c>
      <c r="F543" s="173" t="s">
        <v>3149</v>
      </c>
      <c r="G543" s="174" t="s">
        <v>219</v>
      </c>
      <c r="H543" s="175">
        <v>1.0149999999999999</v>
      </c>
      <c r="I543" s="176"/>
      <c r="J543" s="177">
        <f>ROUND(I543*H543,2)</f>
        <v>0</v>
      </c>
      <c r="K543" s="173" t="s">
        <v>184</v>
      </c>
      <c r="L543" s="178"/>
      <c r="M543" s="179" t="s">
        <v>32</v>
      </c>
      <c r="N543" s="180" t="s">
        <v>50</v>
      </c>
      <c r="P543" s="142">
        <f>O543*H543</f>
        <v>0</v>
      </c>
      <c r="Q543" s="142">
        <v>1.1000000000000001E-3</v>
      </c>
      <c r="R543" s="142">
        <f>Q543*H543</f>
        <v>1.1164999999999999E-3</v>
      </c>
      <c r="S543" s="142">
        <v>0</v>
      </c>
      <c r="T543" s="143">
        <f>S543*H543</f>
        <v>0</v>
      </c>
      <c r="AR543" s="144" t="s">
        <v>241</v>
      </c>
      <c r="AT543" s="144" t="s">
        <v>398</v>
      </c>
      <c r="AU543" s="144" t="s">
        <v>88</v>
      </c>
      <c r="AY543" s="18" t="s">
        <v>178</v>
      </c>
      <c r="BE543" s="145">
        <f>IF(N543="základní",J543,0)</f>
        <v>0</v>
      </c>
      <c r="BF543" s="145">
        <f>IF(N543="snížená",J543,0)</f>
        <v>0</v>
      </c>
      <c r="BG543" s="145">
        <f>IF(N543="zákl. přenesená",J543,0)</f>
        <v>0</v>
      </c>
      <c r="BH543" s="145">
        <f>IF(N543="sníž. přenesená",J543,0)</f>
        <v>0</v>
      </c>
      <c r="BI543" s="145">
        <f>IF(N543="nulová",J543,0)</f>
        <v>0</v>
      </c>
      <c r="BJ543" s="18" t="s">
        <v>86</v>
      </c>
      <c r="BK543" s="145">
        <f>ROUND(I543*H543,2)</f>
        <v>0</v>
      </c>
      <c r="BL543" s="18" t="s">
        <v>185</v>
      </c>
      <c r="BM543" s="144" t="s">
        <v>5991</v>
      </c>
    </row>
    <row r="544" spans="2:65" s="13" customFormat="1" ht="10.199999999999999">
      <c r="B544" s="157"/>
      <c r="D544" s="151" t="s">
        <v>189</v>
      </c>
      <c r="F544" s="159" t="s">
        <v>1617</v>
      </c>
      <c r="H544" s="160">
        <v>1.0149999999999999</v>
      </c>
      <c r="I544" s="161"/>
      <c r="L544" s="157"/>
      <c r="M544" s="162"/>
      <c r="T544" s="163"/>
      <c r="AT544" s="158" t="s">
        <v>189</v>
      </c>
      <c r="AU544" s="158" t="s">
        <v>88</v>
      </c>
      <c r="AV544" s="13" t="s">
        <v>88</v>
      </c>
      <c r="AW544" s="13" t="s">
        <v>4</v>
      </c>
      <c r="AX544" s="13" t="s">
        <v>86</v>
      </c>
      <c r="AY544" s="158" t="s">
        <v>178</v>
      </c>
    </row>
    <row r="545" spans="2:65" s="1" customFormat="1" ht="24.15" customHeight="1">
      <c r="B545" s="34"/>
      <c r="C545" s="133" t="s">
        <v>704</v>
      </c>
      <c r="D545" s="133" t="s">
        <v>180</v>
      </c>
      <c r="E545" s="134" t="s">
        <v>5992</v>
      </c>
      <c r="F545" s="135" t="s">
        <v>5993</v>
      </c>
      <c r="G545" s="136" t="s">
        <v>219</v>
      </c>
      <c r="H545" s="137">
        <v>1</v>
      </c>
      <c r="I545" s="138"/>
      <c r="J545" s="139">
        <f>ROUND(I545*H545,2)</f>
        <v>0</v>
      </c>
      <c r="K545" s="135" t="s">
        <v>184</v>
      </c>
      <c r="L545" s="34"/>
      <c r="M545" s="140" t="s">
        <v>32</v>
      </c>
      <c r="N545" s="141" t="s">
        <v>50</v>
      </c>
      <c r="P545" s="142">
        <f>O545*H545</f>
        <v>0</v>
      </c>
      <c r="Q545" s="142">
        <v>0.12723000000000001</v>
      </c>
      <c r="R545" s="142">
        <f>Q545*H545</f>
        <v>0.12723000000000001</v>
      </c>
      <c r="S545" s="142">
        <v>0</v>
      </c>
      <c r="T545" s="143">
        <f>S545*H545</f>
        <v>0</v>
      </c>
      <c r="AR545" s="144" t="s">
        <v>185</v>
      </c>
      <c r="AT545" s="144" t="s">
        <v>180</v>
      </c>
      <c r="AU545" s="144" t="s">
        <v>88</v>
      </c>
      <c r="AY545" s="18" t="s">
        <v>178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8" t="s">
        <v>86</v>
      </c>
      <c r="BK545" s="145">
        <f>ROUND(I545*H545,2)</f>
        <v>0</v>
      </c>
      <c r="BL545" s="18" t="s">
        <v>185</v>
      </c>
      <c r="BM545" s="144" t="s">
        <v>5994</v>
      </c>
    </row>
    <row r="546" spans="2:65" s="1" customFormat="1" ht="10.199999999999999">
      <c r="B546" s="34"/>
      <c r="D546" s="146" t="s">
        <v>187</v>
      </c>
      <c r="F546" s="147" t="s">
        <v>5995</v>
      </c>
      <c r="I546" s="148"/>
      <c r="L546" s="34"/>
      <c r="M546" s="149"/>
      <c r="T546" s="55"/>
      <c r="AT546" s="18" t="s">
        <v>187</v>
      </c>
      <c r="AU546" s="18" t="s">
        <v>88</v>
      </c>
    </row>
    <row r="547" spans="2:65" s="12" customFormat="1" ht="10.199999999999999">
      <c r="B547" s="150"/>
      <c r="D547" s="151" t="s">
        <v>189</v>
      </c>
      <c r="E547" s="152" t="s">
        <v>32</v>
      </c>
      <c r="F547" s="153" t="s">
        <v>190</v>
      </c>
      <c r="H547" s="152" t="s">
        <v>32</v>
      </c>
      <c r="I547" s="154"/>
      <c r="L547" s="150"/>
      <c r="M547" s="155"/>
      <c r="T547" s="156"/>
      <c r="AT547" s="152" t="s">
        <v>189</v>
      </c>
      <c r="AU547" s="152" t="s">
        <v>88</v>
      </c>
      <c r="AV547" s="12" t="s">
        <v>86</v>
      </c>
      <c r="AW547" s="12" t="s">
        <v>41</v>
      </c>
      <c r="AX547" s="12" t="s">
        <v>79</v>
      </c>
      <c r="AY547" s="152" t="s">
        <v>178</v>
      </c>
    </row>
    <row r="548" spans="2:65" s="12" customFormat="1" ht="10.199999999999999">
      <c r="B548" s="150"/>
      <c r="D548" s="151" t="s">
        <v>189</v>
      </c>
      <c r="E548" s="152" t="s">
        <v>32</v>
      </c>
      <c r="F548" s="153" t="s">
        <v>5668</v>
      </c>
      <c r="H548" s="152" t="s">
        <v>32</v>
      </c>
      <c r="I548" s="154"/>
      <c r="L548" s="150"/>
      <c r="M548" s="155"/>
      <c r="T548" s="156"/>
      <c r="AT548" s="152" t="s">
        <v>189</v>
      </c>
      <c r="AU548" s="152" t="s">
        <v>88</v>
      </c>
      <c r="AV548" s="12" t="s">
        <v>86</v>
      </c>
      <c r="AW548" s="12" t="s">
        <v>41</v>
      </c>
      <c r="AX548" s="12" t="s">
        <v>79</v>
      </c>
      <c r="AY548" s="152" t="s">
        <v>178</v>
      </c>
    </row>
    <row r="549" spans="2:65" s="13" customFormat="1" ht="10.199999999999999">
      <c r="B549" s="157"/>
      <c r="D549" s="151" t="s">
        <v>189</v>
      </c>
      <c r="E549" s="158" t="s">
        <v>32</v>
      </c>
      <c r="F549" s="159" t="s">
        <v>5996</v>
      </c>
      <c r="H549" s="160">
        <v>1</v>
      </c>
      <c r="I549" s="161"/>
      <c r="L549" s="157"/>
      <c r="M549" s="162"/>
      <c r="T549" s="163"/>
      <c r="AT549" s="158" t="s">
        <v>189</v>
      </c>
      <c r="AU549" s="158" t="s">
        <v>88</v>
      </c>
      <c r="AV549" s="13" t="s">
        <v>88</v>
      </c>
      <c r="AW549" s="13" t="s">
        <v>41</v>
      </c>
      <c r="AX549" s="13" t="s">
        <v>79</v>
      </c>
      <c r="AY549" s="158" t="s">
        <v>178</v>
      </c>
    </row>
    <row r="550" spans="2:65" s="14" customFormat="1" ht="10.199999999999999">
      <c r="B550" s="164"/>
      <c r="D550" s="151" t="s">
        <v>189</v>
      </c>
      <c r="E550" s="165" t="s">
        <v>32</v>
      </c>
      <c r="F550" s="166" t="s">
        <v>192</v>
      </c>
      <c r="H550" s="167">
        <v>1</v>
      </c>
      <c r="I550" s="168"/>
      <c r="L550" s="164"/>
      <c r="M550" s="169"/>
      <c r="T550" s="170"/>
      <c r="AT550" s="165" t="s">
        <v>189</v>
      </c>
      <c r="AU550" s="165" t="s">
        <v>88</v>
      </c>
      <c r="AV550" s="14" t="s">
        <v>185</v>
      </c>
      <c r="AW550" s="14" t="s">
        <v>41</v>
      </c>
      <c r="AX550" s="14" t="s">
        <v>86</v>
      </c>
      <c r="AY550" s="165" t="s">
        <v>178</v>
      </c>
    </row>
    <row r="551" spans="2:65" s="1" customFormat="1" ht="16.5" customHeight="1">
      <c r="B551" s="34"/>
      <c r="C551" s="171" t="s">
        <v>709</v>
      </c>
      <c r="D551" s="171" t="s">
        <v>398</v>
      </c>
      <c r="E551" s="172" t="s">
        <v>5997</v>
      </c>
      <c r="F551" s="173" t="s">
        <v>5998</v>
      </c>
      <c r="G551" s="174" t="s">
        <v>219</v>
      </c>
      <c r="H551" s="175">
        <v>1</v>
      </c>
      <c r="I551" s="176"/>
      <c r="J551" s="177">
        <f>ROUND(I551*H551,2)</f>
        <v>0</v>
      </c>
      <c r="K551" s="173" t="s">
        <v>184</v>
      </c>
      <c r="L551" s="178"/>
      <c r="M551" s="179" t="s">
        <v>32</v>
      </c>
      <c r="N551" s="180" t="s">
        <v>50</v>
      </c>
      <c r="P551" s="142">
        <f>O551*H551</f>
        <v>0</v>
      </c>
      <c r="Q551" s="142">
        <v>2.1999999999999999E-2</v>
      </c>
      <c r="R551" s="142">
        <f>Q551*H551</f>
        <v>2.1999999999999999E-2</v>
      </c>
      <c r="S551" s="142">
        <v>0</v>
      </c>
      <c r="T551" s="143">
        <f>S551*H551</f>
        <v>0</v>
      </c>
      <c r="AR551" s="144" t="s">
        <v>241</v>
      </c>
      <c r="AT551" s="144" t="s">
        <v>398</v>
      </c>
      <c r="AU551" s="144" t="s">
        <v>88</v>
      </c>
      <c r="AY551" s="18" t="s">
        <v>178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8" t="s">
        <v>86</v>
      </c>
      <c r="BK551" s="145">
        <f>ROUND(I551*H551,2)</f>
        <v>0</v>
      </c>
      <c r="BL551" s="18" t="s">
        <v>185</v>
      </c>
      <c r="BM551" s="144" t="s">
        <v>5999</v>
      </c>
    </row>
    <row r="552" spans="2:65" s="1" customFormat="1" ht="33" customHeight="1">
      <c r="B552" s="34"/>
      <c r="C552" s="133" t="s">
        <v>713</v>
      </c>
      <c r="D552" s="133" t="s">
        <v>180</v>
      </c>
      <c r="E552" s="134" t="s">
        <v>6000</v>
      </c>
      <c r="F552" s="135" t="s">
        <v>6001</v>
      </c>
      <c r="G552" s="136" t="s">
        <v>219</v>
      </c>
      <c r="H552" s="137">
        <v>1</v>
      </c>
      <c r="I552" s="138"/>
      <c r="J552" s="139">
        <f>ROUND(I552*H552,2)</f>
        <v>0</v>
      </c>
      <c r="K552" s="135" t="s">
        <v>184</v>
      </c>
      <c r="L552" s="34"/>
      <c r="M552" s="140" t="s">
        <v>32</v>
      </c>
      <c r="N552" s="141" t="s">
        <v>50</v>
      </c>
      <c r="P552" s="142">
        <f>O552*H552</f>
        <v>0</v>
      </c>
      <c r="Q552" s="142">
        <v>0</v>
      </c>
      <c r="R552" s="142">
        <f>Q552*H552</f>
        <v>0</v>
      </c>
      <c r="S552" s="142">
        <v>0</v>
      </c>
      <c r="T552" s="143">
        <f>S552*H552</f>
        <v>0</v>
      </c>
      <c r="AR552" s="144" t="s">
        <v>185</v>
      </c>
      <c r="AT552" s="144" t="s">
        <v>180</v>
      </c>
      <c r="AU552" s="144" t="s">
        <v>88</v>
      </c>
      <c r="AY552" s="18" t="s">
        <v>178</v>
      </c>
      <c r="BE552" s="145">
        <f>IF(N552="základní",J552,0)</f>
        <v>0</v>
      </c>
      <c r="BF552" s="145">
        <f>IF(N552="snížená",J552,0)</f>
        <v>0</v>
      </c>
      <c r="BG552" s="145">
        <f>IF(N552="zákl. přenesená",J552,0)</f>
        <v>0</v>
      </c>
      <c r="BH552" s="145">
        <f>IF(N552="sníž. přenesená",J552,0)</f>
        <v>0</v>
      </c>
      <c r="BI552" s="145">
        <f>IF(N552="nulová",J552,0)</f>
        <v>0</v>
      </c>
      <c r="BJ552" s="18" t="s">
        <v>86</v>
      </c>
      <c r="BK552" s="145">
        <f>ROUND(I552*H552,2)</f>
        <v>0</v>
      </c>
      <c r="BL552" s="18" t="s">
        <v>185</v>
      </c>
      <c r="BM552" s="144" t="s">
        <v>6002</v>
      </c>
    </row>
    <row r="553" spans="2:65" s="1" customFormat="1" ht="10.199999999999999">
      <c r="B553" s="34"/>
      <c r="D553" s="146" t="s">
        <v>187</v>
      </c>
      <c r="F553" s="147" t="s">
        <v>6003</v>
      </c>
      <c r="I553" s="148"/>
      <c r="L553" s="34"/>
      <c r="M553" s="149"/>
      <c r="T553" s="55"/>
      <c r="AT553" s="18" t="s">
        <v>187</v>
      </c>
      <c r="AU553" s="18" t="s">
        <v>88</v>
      </c>
    </row>
    <row r="554" spans="2:65" s="12" customFormat="1" ht="10.199999999999999">
      <c r="B554" s="150"/>
      <c r="D554" s="151" t="s">
        <v>189</v>
      </c>
      <c r="E554" s="152" t="s">
        <v>32</v>
      </c>
      <c r="F554" s="153" t="s">
        <v>190</v>
      </c>
      <c r="H554" s="152" t="s">
        <v>32</v>
      </c>
      <c r="I554" s="154"/>
      <c r="L554" s="150"/>
      <c r="M554" s="155"/>
      <c r="T554" s="156"/>
      <c r="AT554" s="152" t="s">
        <v>189</v>
      </c>
      <c r="AU554" s="152" t="s">
        <v>88</v>
      </c>
      <c r="AV554" s="12" t="s">
        <v>86</v>
      </c>
      <c r="AW554" s="12" t="s">
        <v>41</v>
      </c>
      <c r="AX554" s="12" t="s">
        <v>79</v>
      </c>
      <c r="AY554" s="152" t="s">
        <v>178</v>
      </c>
    </row>
    <row r="555" spans="2:65" s="12" customFormat="1" ht="10.199999999999999">
      <c r="B555" s="150"/>
      <c r="D555" s="151" t="s">
        <v>189</v>
      </c>
      <c r="E555" s="152" t="s">
        <v>32</v>
      </c>
      <c r="F555" s="153" t="s">
        <v>5668</v>
      </c>
      <c r="H555" s="152" t="s">
        <v>32</v>
      </c>
      <c r="I555" s="154"/>
      <c r="L555" s="150"/>
      <c r="M555" s="155"/>
      <c r="T555" s="156"/>
      <c r="AT555" s="152" t="s">
        <v>189</v>
      </c>
      <c r="AU555" s="152" t="s">
        <v>88</v>
      </c>
      <c r="AV555" s="12" t="s">
        <v>86</v>
      </c>
      <c r="AW555" s="12" t="s">
        <v>41</v>
      </c>
      <c r="AX555" s="12" t="s">
        <v>79</v>
      </c>
      <c r="AY555" s="152" t="s">
        <v>178</v>
      </c>
    </row>
    <row r="556" spans="2:65" s="13" customFormat="1" ht="10.199999999999999">
      <c r="B556" s="157"/>
      <c r="D556" s="151" t="s">
        <v>189</v>
      </c>
      <c r="E556" s="158" t="s">
        <v>32</v>
      </c>
      <c r="F556" s="159" t="s">
        <v>6004</v>
      </c>
      <c r="H556" s="160">
        <v>1</v>
      </c>
      <c r="I556" s="161"/>
      <c r="L556" s="157"/>
      <c r="M556" s="162"/>
      <c r="T556" s="163"/>
      <c r="AT556" s="158" t="s">
        <v>189</v>
      </c>
      <c r="AU556" s="158" t="s">
        <v>88</v>
      </c>
      <c r="AV556" s="13" t="s">
        <v>88</v>
      </c>
      <c r="AW556" s="13" t="s">
        <v>41</v>
      </c>
      <c r="AX556" s="13" t="s">
        <v>79</v>
      </c>
      <c r="AY556" s="158" t="s">
        <v>178</v>
      </c>
    </row>
    <row r="557" spans="2:65" s="14" customFormat="1" ht="10.199999999999999">
      <c r="B557" s="164"/>
      <c r="D557" s="151" t="s">
        <v>189</v>
      </c>
      <c r="E557" s="165" t="s">
        <v>32</v>
      </c>
      <c r="F557" s="166" t="s">
        <v>192</v>
      </c>
      <c r="H557" s="167">
        <v>1</v>
      </c>
      <c r="I557" s="168"/>
      <c r="L557" s="164"/>
      <c r="M557" s="169"/>
      <c r="T557" s="170"/>
      <c r="AT557" s="165" t="s">
        <v>189</v>
      </c>
      <c r="AU557" s="165" t="s">
        <v>88</v>
      </c>
      <c r="AV557" s="14" t="s">
        <v>185</v>
      </c>
      <c r="AW557" s="14" t="s">
        <v>41</v>
      </c>
      <c r="AX557" s="14" t="s">
        <v>86</v>
      </c>
      <c r="AY557" s="165" t="s">
        <v>178</v>
      </c>
    </row>
    <row r="558" spans="2:65" s="1" customFormat="1" ht="24.15" customHeight="1">
      <c r="B558" s="34"/>
      <c r="C558" s="171" t="s">
        <v>723</v>
      </c>
      <c r="D558" s="171" t="s">
        <v>398</v>
      </c>
      <c r="E558" s="172" t="s">
        <v>6005</v>
      </c>
      <c r="F558" s="173" t="s">
        <v>6006</v>
      </c>
      <c r="G558" s="174" t="s">
        <v>219</v>
      </c>
      <c r="H558" s="175">
        <v>1</v>
      </c>
      <c r="I558" s="176"/>
      <c r="J558" s="177">
        <f>ROUND(I558*H558,2)</f>
        <v>0</v>
      </c>
      <c r="K558" s="173" t="s">
        <v>184</v>
      </c>
      <c r="L558" s="178"/>
      <c r="M558" s="179" t="s">
        <v>32</v>
      </c>
      <c r="N558" s="180" t="s">
        <v>50</v>
      </c>
      <c r="P558" s="142">
        <f>O558*H558</f>
        <v>0</v>
      </c>
      <c r="Q558" s="142">
        <v>8.0000000000000002E-3</v>
      </c>
      <c r="R558" s="142">
        <f>Q558*H558</f>
        <v>8.0000000000000002E-3</v>
      </c>
      <c r="S558" s="142">
        <v>0</v>
      </c>
      <c r="T558" s="143">
        <f>S558*H558</f>
        <v>0</v>
      </c>
      <c r="AR558" s="144" t="s">
        <v>241</v>
      </c>
      <c r="AT558" s="144" t="s">
        <v>398</v>
      </c>
      <c r="AU558" s="144" t="s">
        <v>88</v>
      </c>
      <c r="AY558" s="18" t="s">
        <v>178</v>
      </c>
      <c r="BE558" s="145">
        <f>IF(N558="základní",J558,0)</f>
        <v>0</v>
      </c>
      <c r="BF558" s="145">
        <f>IF(N558="snížená",J558,0)</f>
        <v>0</v>
      </c>
      <c r="BG558" s="145">
        <f>IF(N558="zákl. přenesená",J558,0)</f>
        <v>0</v>
      </c>
      <c r="BH558" s="145">
        <f>IF(N558="sníž. přenesená",J558,0)</f>
        <v>0</v>
      </c>
      <c r="BI558" s="145">
        <f>IF(N558="nulová",J558,0)</f>
        <v>0</v>
      </c>
      <c r="BJ558" s="18" t="s">
        <v>86</v>
      </c>
      <c r="BK558" s="145">
        <f>ROUND(I558*H558,2)</f>
        <v>0</v>
      </c>
      <c r="BL558" s="18" t="s">
        <v>185</v>
      </c>
      <c r="BM558" s="144" t="s">
        <v>6007</v>
      </c>
    </row>
    <row r="559" spans="2:65" s="1" customFormat="1" ht="24.15" customHeight="1">
      <c r="B559" s="34"/>
      <c r="C559" s="133" t="s">
        <v>727</v>
      </c>
      <c r="D559" s="133" t="s">
        <v>180</v>
      </c>
      <c r="E559" s="134" t="s">
        <v>746</v>
      </c>
      <c r="F559" s="135" t="s">
        <v>747</v>
      </c>
      <c r="G559" s="136" t="s">
        <v>748</v>
      </c>
      <c r="H559" s="137">
        <v>2</v>
      </c>
      <c r="I559" s="138"/>
      <c r="J559" s="139">
        <f>ROUND(I559*H559,2)</f>
        <v>0</v>
      </c>
      <c r="K559" s="135" t="s">
        <v>184</v>
      </c>
      <c r="L559" s="34"/>
      <c r="M559" s="140" t="s">
        <v>32</v>
      </c>
      <c r="N559" s="141" t="s">
        <v>50</v>
      </c>
      <c r="P559" s="142">
        <f>O559*H559</f>
        <v>0</v>
      </c>
      <c r="Q559" s="142">
        <v>3.1E-4</v>
      </c>
      <c r="R559" s="142">
        <f>Q559*H559</f>
        <v>6.2E-4</v>
      </c>
      <c r="S559" s="142">
        <v>0</v>
      </c>
      <c r="T559" s="143">
        <f>S559*H559</f>
        <v>0</v>
      </c>
      <c r="AR559" s="144" t="s">
        <v>185</v>
      </c>
      <c r="AT559" s="144" t="s">
        <v>180</v>
      </c>
      <c r="AU559" s="144" t="s">
        <v>88</v>
      </c>
      <c r="AY559" s="18" t="s">
        <v>178</v>
      </c>
      <c r="BE559" s="145">
        <f>IF(N559="základní",J559,0)</f>
        <v>0</v>
      </c>
      <c r="BF559" s="145">
        <f>IF(N559="snížená",J559,0)</f>
        <v>0</v>
      </c>
      <c r="BG559" s="145">
        <f>IF(N559="zákl. přenesená",J559,0)</f>
        <v>0</v>
      </c>
      <c r="BH559" s="145">
        <f>IF(N559="sníž. přenesená",J559,0)</f>
        <v>0</v>
      </c>
      <c r="BI559" s="145">
        <f>IF(N559="nulová",J559,0)</f>
        <v>0</v>
      </c>
      <c r="BJ559" s="18" t="s">
        <v>86</v>
      </c>
      <c r="BK559" s="145">
        <f>ROUND(I559*H559,2)</f>
        <v>0</v>
      </c>
      <c r="BL559" s="18" t="s">
        <v>185</v>
      </c>
      <c r="BM559" s="144" t="s">
        <v>6008</v>
      </c>
    </row>
    <row r="560" spans="2:65" s="1" customFormat="1" ht="10.199999999999999">
      <c r="B560" s="34"/>
      <c r="D560" s="146" t="s">
        <v>187</v>
      </c>
      <c r="F560" s="147" t="s">
        <v>750</v>
      </c>
      <c r="I560" s="148"/>
      <c r="L560" s="34"/>
      <c r="M560" s="149"/>
      <c r="T560" s="55"/>
      <c r="AT560" s="18" t="s">
        <v>187</v>
      </c>
      <c r="AU560" s="18" t="s">
        <v>88</v>
      </c>
    </row>
    <row r="561" spans="2:65" s="12" customFormat="1" ht="10.199999999999999">
      <c r="B561" s="150"/>
      <c r="D561" s="151" t="s">
        <v>189</v>
      </c>
      <c r="E561" s="152" t="s">
        <v>32</v>
      </c>
      <c r="F561" s="153" t="s">
        <v>190</v>
      </c>
      <c r="H561" s="152" t="s">
        <v>32</v>
      </c>
      <c r="I561" s="154"/>
      <c r="L561" s="150"/>
      <c r="M561" s="155"/>
      <c r="T561" s="156"/>
      <c r="AT561" s="152" t="s">
        <v>189</v>
      </c>
      <c r="AU561" s="152" t="s">
        <v>88</v>
      </c>
      <c r="AV561" s="12" t="s">
        <v>86</v>
      </c>
      <c r="AW561" s="12" t="s">
        <v>41</v>
      </c>
      <c r="AX561" s="12" t="s">
        <v>79</v>
      </c>
      <c r="AY561" s="152" t="s">
        <v>178</v>
      </c>
    </row>
    <row r="562" spans="2:65" s="12" customFormat="1" ht="10.199999999999999">
      <c r="B562" s="150"/>
      <c r="D562" s="151" t="s">
        <v>189</v>
      </c>
      <c r="E562" s="152" t="s">
        <v>32</v>
      </c>
      <c r="F562" s="153" t="s">
        <v>5668</v>
      </c>
      <c r="H562" s="152" t="s">
        <v>32</v>
      </c>
      <c r="I562" s="154"/>
      <c r="L562" s="150"/>
      <c r="M562" s="155"/>
      <c r="T562" s="156"/>
      <c r="AT562" s="152" t="s">
        <v>189</v>
      </c>
      <c r="AU562" s="152" t="s">
        <v>88</v>
      </c>
      <c r="AV562" s="12" t="s">
        <v>86</v>
      </c>
      <c r="AW562" s="12" t="s">
        <v>41</v>
      </c>
      <c r="AX562" s="12" t="s">
        <v>79</v>
      </c>
      <c r="AY562" s="152" t="s">
        <v>178</v>
      </c>
    </row>
    <row r="563" spans="2:65" s="12" customFormat="1" ht="10.199999999999999">
      <c r="B563" s="150"/>
      <c r="D563" s="151" t="s">
        <v>189</v>
      </c>
      <c r="E563" s="152" t="s">
        <v>32</v>
      </c>
      <c r="F563" s="153" t="s">
        <v>5986</v>
      </c>
      <c r="H563" s="152" t="s">
        <v>32</v>
      </c>
      <c r="I563" s="154"/>
      <c r="L563" s="150"/>
      <c r="M563" s="155"/>
      <c r="T563" s="156"/>
      <c r="AT563" s="152" t="s">
        <v>189</v>
      </c>
      <c r="AU563" s="152" t="s">
        <v>88</v>
      </c>
      <c r="AV563" s="12" t="s">
        <v>86</v>
      </c>
      <c r="AW563" s="12" t="s">
        <v>41</v>
      </c>
      <c r="AX563" s="12" t="s">
        <v>79</v>
      </c>
      <c r="AY563" s="152" t="s">
        <v>178</v>
      </c>
    </row>
    <row r="564" spans="2:65" s="13" customFormat="1" ht="10.199999999999999">
      <c r="B564" s="157"/>
      <c r="D564" s="151" t="s">
        <v>189</v>
      </c>
      <c r="E564" s="158" t="s">
        <v>32</v>
      </c>
      <c r="F564" s="159" t="s">
        <v>6009</v>
      </c>
      <c r="H564" s="160">
        <v>1</v>
      </c>
      <c r="I564" s="161"/>
      <c r="L564" s="157"/>
      <c r="M564" s="162"/>
      <c r="T564" s="163"/>
      <c r="AT564" s="158" t="s">
        <v>189</v>
      </c>
      <c r="AU564" s="158" t="s">
        <v>88</v>
      </c>
      <c r="AV564" s="13" t="s">
        <v>88</v>
      </c>
      <c r="AW564" s="13" t="s">
        <v>41</v>
      </c>
      <c r="AX564" s="13" t="s">
        <v>79</v>
      </c>
      <c r="AY564" s="158" t="s">
        <v>178</v>
      </c>
    </row>
    <row r="565" spans="2:65" s="13" customFormat="1" ht="10.199999999999999">
      <c r="B565" s="157"/>
      <c r="D565" s="151" t="s">
        <v>189</v>
      </c>
      <c r="E565" s="158" t="s">
        <v>32</v>
      </c>
      <c r="F565" s="159" t="s">
        <v>6010</v>
      </c>
      <c r="H565" s="160">
        <v>1</v>
      </c>
      <c r="I565" s="161"/>
      <c r="L565" s="157"/>
      <c r="M565" s="162"/>
      <c r="T565" s="163"/>
      <c r="AT565" s="158" t="s">
        <v>189</v>
      </c>
      <c r="AU565" s="158" t="s">
        <v>88</v>
      </c>
      <c r="AV565" s="13" t="s">
        <v>88</v>
      </c>
      <c r="AW565" s="13" t="s">
        <v>41</v>
      </c>
      <c r="AX565" s="13" t="s">
        <v>79</v>
      </c>
      <c r="AY565" s="158" t="s">
        <v>178</v>
      </c>
    </row>
    <row r="566" spans="2:65" s="14" customFormat="1" ht="10.199999999999999">
      <c r="B566" s="164"/>
      <c r="D566" s="151" t="s">
        <v>189</v>
      </c>
      <c r="E566" s="165" t="s">
        <v>32</v>
      </c>
      <c r="F566" s="166" t="s">
        <v>192</v>
      </c>
      <c r="H566" s="167">
        <v>2</v>
      </c>
      <c r="I566" s="168"/>
      <c r="L566" s="164"/>
      <c r="M566" s="169"/>
      <c r="T566" s="170"/>
      <c r="AT566" s="165" t="s">
        <v>189</v>
      </c>
      <c r="AU566" s="165" t="s">
        <v>88</v>
      </c>
      <c r="AV566" s="14" t="s">
        <v>185</v>
      </c>
      <c r="AW566" s="14" t="s">
        <v>41</v>
      </c>
      <c r="AX566" s="14" t="s">
        <v>86</v>
      </c>
      <c r="AY566" s="165" t="s">
        <v>178</v>
      </c>
    </row>
    <row r="567" spans="2:65" s="1" customFormat="1" ht="24.15" customHeight="1">
      <c r="B567" s="34"/>
      <c r="C567" s="133" t="s">
        <v>733</v>
      </c>
      <c r="D567" s="133" t="s">
        <v>180</v>
      </c>
      <c r="E567" s="134" t="s">
        <v>755</v>
      </c>
      <c r="F567" s="135" t="s">
        <v>756</v>
      </c>
      <c r="G567" s="136" t="s">
        <v>202</v>
      </c>
      <c r="H567" s="137">
        <v>2.7</v>
      </c>
      <c r="I567" s="138"/>
      <c r="J567" s="139">
        <f>ROUND(I567*H567,2)</f>
        <v>0</v>
      </c>
      <c r="K567" s="135" t="s">
        <v>184</v>
      </c>
      <c r="L567" s="34"/>
      <c r="M567" s="140" t="s">
        <v>32</v>
      </c>
      <c r="N567" s="141" t="s">
        <v>50</v>
      </c>
      <c r="P567" s="142">
        <f>O567*H567</f>
        <v>0</v>
      </c>
      <c r="Q567" s="142">
        <v>0</v>
      </c>
      <c r="R567" s="142">
        <f>Q567*H567</f>
        <v>0</v>
      </c>
      <c r="S567" s="142">
        <v>0</v>
      </c>
      <c r="T567" s="143">
        <f>S567*H567</f>
        <v>0</v>
      </c>
      <c r="AR567" s="144" t="s">
        <v>185</v>
      </c>
      <c r="AT567" s="144" t="s">
        <v>180</v>
      </c>
      <c r="AU567" s="144" t="s">
        <v>88</v>
      </c>
      <c r="AY567" s="18" t="s">
        <v>178</v>
      </c>
      <c r="BE567" s="145">
        <f>IF(N567="základní",J567,0)</f>
        <v>0</v>
      </c>
      <c r="BF567" s="145">
        <f>IF(N567="snížená",J567,0)</f>
        <v>0</v>
      </c>
      <c r="BG567" s="145">
        <f>IF(N567="zákl. přenesená",J567,0)</f>
        <v>0</v>
      </c>
      <c r="BH567" s="145">
        <f>IF(N567="sníž. přenesená",J567,0)</f>
        <v>0</v>
      </c>
      <c r="BI567" s="145">
        <f>IF(N567="nulová",J567,0)</f>
        <v>0</v>
      </c>
      <c r="BJ567" s="18" t="s">
        <v>86</v>
      </c>
      <c r="BK567" s="145">
        <f>ROUND(I567*H567,2)</f>
        <v>0</v>
      </c>
      <c r="BL567" s="18" t="s">
        <v>185</v>
      </c>
      <c r="BM567" s="144" t="s">
        <v>6011</v>
      </c>
    </row>
    <row r="568" spans="2:65" s="1" customFormat="1" ht="10.199999999999999">
      <c r="B568" s="34"/>
      <c r="D568" s="146" t="s">
        <v>187</v>
      </c>
      <c r="F568" s="147" t="s">
        <v>758</v>
      </c>
      <c r="I568" s="148"/>
      <c r="L568" s="34"/>
      <c r="M568" s="149"/>
      <c r="T568" s="55"/>
      <c r="AT568" s="18" t="s">
        <v>187</v>
      </c>
      <c r="AU568" s="18" t="s">
        <v>88</v>
      </c>
    </row>
    <row r="569" spans="2:65" s="12" customFormat="1" ht="10.199999999999999">
      <c r="B569" s="150"/>
      <c r="D569" s="151" t="s">
        <v>189</v>
      </c>
      <c r="E569" s="152" t="s">
        <v>32</v>
      </c>
      <c r="F569" s="153" t="s">
        <v>190</v>
      </c>
      <c r="H569" s="152" t="s">
        <v>32</v>
      </c>
      <c r="I569" s="154"/>
      <c r="L569" s="150"/>
      <c r="M569" s="155"/>
      <c r="T569" s="156"/>
      <c r="AT569" s="152" t="s">
        <v>189</v>
      </c>
      <c r="AU569" s="152" t="s">
        <v>88</v>
      </c>
      <c r="AV569" s="12" t="s">
        <v>86</v>
      </c>
      <c r="AW569" s="12" t="s">
        <v>41</v>
      </c>
      <c r="AX569" s="12" t="s">
        <v>79</v>
      </c>
      <c r="AY569" s="152" t="s">
        <v>178</v>
      </c>
    </row>
    <row r="570" spans="2:65" s="12" customFormat="1" ht="10.199999999999999">
      <c r="B570" s="150"/>
      <c r="D570" s="151" t="s">
        <v>189</v>
      </c>
      <c r="E570" s="152" t="s">
        <v>32</v>
      </c>
      <c r="F570" s="153" t="s">
        <v>5668</v>
      </c>
      <c r="H570" s="152" t="s">
        <v>32</v>
      </c>
      <c r="I570" s="154"/>
      <c r="L570" s="150"/>
      <c r="M570" s="155"/>
      <c r="T570" s="156"/>
      <c r="AT570" s="152" t="s">
        <v>189</v>
      </c>
      <c r="AU570" s="152" t="s">
        <v>88</v>
      </c>
      <c r="AV570" s="12" t="s">
        <v>86</v>
      </c>
      <c r="AW570" s="12" t="s">
        <v>41</v>
      </c>
      <c r="AX570" s="12" t="s">
        <v>79</v>
      </c>
      <c r="AY570" s="152" t="s">
        <v>178</v>
      </c>
    </row>
    <row r="571" spans="2:65" s="13" customFormat="1" ht="10.199999999999999">
      <c r="B571" s="157"/>
      <c r="D571" s="151" t="s">
        <v>189</v>
      </c>
      <c r="E571" s="158" t="s">
        <v>32</v>
      </c>
      <c r="F571" s="159" t="s">
        <v>5972</v>
      </c>
      <c r="H571" s="160">
        <v>2.7</v>
      </c>
      <c r="I571" s="161"/>
      <c r="L571" s="157"/>
      <c r="M571" s="162"/>
      <c r="T571" s="163"/>
      <c r="AT571" s="158" t="s">
        <v>189</v>
      </c>
      <c r="AU571" s="158" t="s">
        <v>88</v>
      </c>
      <c r="AV571" s="13" t="s">
        <v>88</v>
      </c>
      <c r="AW571" s="13" t="s">
        <v>41</v>
      </c>
      <c r="AX571" s="13" t="s">
        <v>79</v>
      </c>
      <c r="AY571" s="158" t="s">
        <v>178</v>
      </c>
    </row>
    <row r="572" spans="2:65" s="14" customFormat="1" ht="10.199999999999999">
      <c r="B572" s="164"/>
      <c r="D572" s="151" t="s">
        <v>189</v>
      </c>
      <c r="E572" s="165" t="s">
        <v>32</v>
      </c>
      <c r="F572" s="166" t="s">
        <v>192</v>
      </c>
      <c r="H572" s="167">
        <v>2.7</v>
      </c>
      <c r="I572" s="168"/>
      <c r="L572" s="164"/>
      <c r="M572" s="169"/>
      <c r="T572" s="170"/>
      <c r="AT572" s="165" t="s">
        <v>189</v>
      </c>
      <c r="AU572" s="165" t="s">
        <v>88</v>
      </c>
      <c r="AV572" s="14" t="s">
        <v>185</v>
      </c>
      <c r="AW572" s="14" t="s">
        <v>41</v>
      </c>
      <c r="AX572" s="14" t="s">
        <v>86</v>
      </c>
      <c r="AY572" s="165" t="s">
        <v>178</v>
      </c>
    </row>
    <row r="573" spans="2:65" s="1" customFormat="1" ht="24.15" customHeight="1">
      <c r="B573" s="34"/>
      <c r="C573" s="133" t="s">
        <v>737</v>
      </c>
      <c r="D573" s="133" t="s">
        <v>180</v>
      </c>
      <c r="E573" s="134" t="s">
        <v>6012</v>
      </c>
      <c r="F573" s="135" t="s">
        <v>6013</v>
      </c>
      <c r="G573" s="136" t="s">
        <v>748</v>
      </c>
      <c r="H573" s="137">
        <v>1</v>
      </c>
      <c r="I573" s="138"/>
      <c r="J573" s="139">
        <f>ROUND(I573*H573,2)</f>
        <v>0</v>
      </c>
      <c r="K573" s="135" t="s">
        <v>184</v>
      </c>
      <c r="L573" s="34"/>
      <c r="M573" s="140" t="s">
        <v>32</v>
      </c>
      <c r="N573" s="141" t="s">
        <v>50</v>
      </c>
      <c r="P573" s="142">
        <f>O573*H573</f>
        <v>0</v>
      </c>
      <c r="Q573" s="142">
        <v>2.5000000000000001E-4</v>
      </c>
      <c r="R573" s="142">
        <f>Q573*H573</f>
        <v>2.5000000000000001E-4</v>
      </c>
      <c r="S573" s="142">
        <v>0</v>
      </c>
      <c r="T573" s="143">
        <f>S573*H573</f>
        <v>0</v>
      </c>
      <c r="AR573" s="144" t="s">
        <v>185</v>
      </c>
      <c r="AT573" s="144" t="s">
        <v>180</v>
      </c>
      <c r="AU573" s="144" t="s">
        <v>88</v>
      </c>
      <c r="AY573" s="18" t="s">
        <v>178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8" t="s">
        <v>86</v>
      </c>
      <c r="BK573" s="145">
        <f>ROUND(I573*H573,2)</f>
        <v>0</v>
      </c>
      <c r="BL573" s="18" t="s">
        <v>185</v>
      </c>
      <c r="BM573" s="144" t="s">
        <v>6014</v>
      </c>
    </row>
    <row r="574" spans="2:65" s="1" customFormat="1" ht="10.199999999999999">
      <c r="B574" s="34"/>
      <c r="D574" s="146" t="s">
        <v>187</v>
      </c>
      <c r="F574" s="147" t="s">
        <v>6015</v>
      </c>
      <c r="I574" s="148"/>
      <c r="L574" s="34"/>
      <c r="M574" s="149"/>
      <c r="T574" s="55"/>
      <c r="AT574" s="18" t="s">
        <v>187</v>
      </c>
      <c r="AU574" s="18" t="s">
        <v>88</v>
      </c>
    </row>
    <row r="575" spans="2:65" s="12" customFormat="1" ht="10.199999999999999">
      <c r="B575" s="150"/>
      <c r="D575" s="151" t="s">
        <v>189</v>
      </c>
      <c r="E575" s="152" t="s">
        <v>32</v>
      </c>
      <c r="F575" s="153" t="s">
        <v>190</v>
      </c>
      <c r="H575" s="152" t="s">
        <v>32</v>
      </c>
      <c r="I575" s="154"/>
      <c r="L575" s="150"/>
      <c r="M575" s="155"/>
      <c r="T575" s="156"/>
      <c r="AT575" s="152" t="s">
        <v>189</v>
      </c>
      <c r="AU575" s="152" t="s">
        <v>88</v>
      </c>
      <c r="AV575" s="12" t="s">
        <v>86</v>
      </c>
      <c r="AW575" s="12" t="s">
        <v>41</v>
      </c>
      <c r="AX575" s="12" t="s">
        <v>79</v>
      </c>
      <c r="AY575" s="152" t="s">
        <v>178</v>
      </c>
    </row>
    <row r="576" spans="2:65" s="12" customFormat="1" ht="10.199999999999999">
      <c r="B576" s="150"/>
      <c r="D576" s="151" t="s">
        <v>189</v>
      </c>
      <c r="E576" s="152" t="s">
        <v>32</v>
      </c>
      <c r="F576" s="153" t="s">
        <v>5668</v>
      </c>
      <c r="H576" s="152" t="s">
        <v>32</v>
      </c>
      <c r="I576" s="154"/>
      <c r="L576" s="150"/>
      <c r="M576" s="155"/>
      <c r="T576" s="156"/>
      <c r="AT576" s="152" t="s">
        <v>189</v>
      </c>
      <c r="AU576" s="152" t="s">
        <v>88</v>
      </c>
      <c r="AV576" s="12" t="s">
        <v>86</v>
      </c>
      <c r="AW576" s="12" t="s">
        <v>41</v>
      </c>
      <c r="AX576" s="12" t="s">
        <v>79</v>
      </c>
      <c r="AY576" s="152" t="s">
        <v>178</v>
      </c>
    </row>
    <row r="577" spans="2:65" s="12" customFormat="1" ht="10.199999999999999">
      <c r="B577" s="150"/>
      <c r="D577" s="151" t="s">
        <v>189</v>
      </c>
      <c r="E577" s="152" t="s">
        <v>32</v>
      </c>
      <c r="F577" s="153" t="s">
        <v>5673</v>
      </c>
      <c r="H577" s="152" t="s">
        <v>32</v>
      </c>
      <c r="I577" s="154"/>
      <c r="L577" s="150"/>
      <c r="M577" s="155"/>
      <c r="T577" s="156"/>
      <c r="AT577" s="152" t="s">
        <v>189</v>
      </c>
      <c r="AU577" s="152" t="s">
        <v>88</v>
      </c>
      <c r="AV577" s="12" t="s">
        <v>86</v>
      </c>
      <c r="AW577" s="12" t="s">
        <v>41</v>
      </c>
      <c r="AX577" s="12" t="s">
        <v>79</v>
      </c>
      <c r="AY577" s="152" t="s">
        <v>178</v>
      </c>
    </row>
    <row r="578" spans="2:65" s="12" customFormat="1" ht="10.199999999999999">
      <c r="B578" s="150"/>
      <c r="D578" s="151" t="s">
        <v>189</v>
      </c>
      <c r="E578" s="152" t="s">
        <v>32</v>
      </c>
      <c r="F578" s="153" t="s">
        <v>5674</v>
      </c>
      <c r="H578" s="152" t="s">
        <v>32</v>
      </c>
      <c r="I578" s="154"/>
      <c r="L578" s="150"/>
      <c r="M578" s="155"/>
      <c r="T578" s="156"/>
      <c r="AT578" s="152" t="s">
        <v>189</v>
      </c>
      <c r="AU578" s="152" t="s">
        <v>88</v>
      </c>
      <c r="AV578" s="12" t="s">
        <v>86</v>
      </c>
      <c r="AW578" s="12" t="s">
        <v>41</v>
      </c>
      <c r="AX578" s="12" t="s">
        <v>79</v>
      </c>
      <c r="AY578" s="152" t="s">
        <v>178</v>
      </c>
    </row>
    <row r="579" spans="2:65" s="13" customFormat="1" ht="10.199999999999999">
      <c r="B579" s="157"/>
      <c r="D579" s="151" t="s">
        <v>189</v>
      </c>
      <c r="E579" s="158" t="s">
        <v>32</v>
      </c>
      <c r="F579" s="159" t="s">
        <v>6016</v>
      </c>
      <c r="H579" s="160">
        <v>1</v>
      </c>
      <c r="I579" s="161"/>
      <c r="L579" s="157"/>
      <c r="M579" s="162"/>
      <c r="T579" s="163"/>
      <c r="AT579" s="158" t="s">
        <v>189</v>
      </c>
      <c r="AU579" s="158" t="s">
        <v>88</v>
      </c>
      <c r="AV579" s="13" t="s">
        <v>88</v>
      </c>
      <c r="AW579" s="13" t="s">
        <v>41</v>
      </c>
      <c r="AX579" s="13" t="s">
        <v>79</v>
      </c>
      <c r="AY579" s="158" t="s">
        <v>178</v>
      </c>
    </row>
    <row r="580" spans="2:65" s="14" customFormat="1" ht="10.199999999999999">
      <c r="B580" s="164"/>
      <c r="D580" s="151" t="s">
        <v>189</v>
      </c>
      <c r="E580" s="165" t="s">
        <v>32</v>
      </c>
      <c r="F580" s="166" t="s">
        <v>192</v>
      </c>
      <c r="H580" s="167">
        <v>1</v>
      </c>
      <c r="I580" s="168"/>
      <c r="L580" s="164"/>
      <c r="M580" s="169"/>
      <c r="T580" s="170"/>
      <c r="AT580" s="165" t="s">
        <v>189</v>
      </c>
      <c r="AU580" s="165" t="s">
        <v>88</v>
      </c>
      <c r="AV580" s="14" t="s">
        <v>185</v>
      </c>
      <c r="AW580" s="14" t="s">
        <v>41</v>
      </c>
      <c r="AX580" s="14" t="s">
        <v>86</v>
      </c>
      <c r="AY580" s="165" t="s">
        <v>178</v>
      </c>
    </row>
    <row r="581" spans="2:65" s="1" customFormat="1" ht="21.75" customHeight="1">
      <c r="B581" s="34"/>
      <c r="C581" s="133" t="s">
        <v>741</v>
      </c>
      <c r="D581" s="133" t="s">
        <v>180</v>
      </c>
      <c r="E581" s="134" t="s">
        <v>6017</v>
      </c>
      <c r="F581" s="135" t="s">
        <v>6018</v>
      </c>
      <c r="G581" s="136" t="s">
        <v>202</v>
      </c>
      <c r="H581" s="137">
        <v>2</v>
      </c>
      <c r="I581" s="138"/>
      <c r="J581" s="139">
        <f>ROUND(I581*H581,2)</f>
        <v>0</v>
      </c>
      <c r="K581" s="135" t="s">
        <v>184</v>
      </c>
      <c r="L581" s="34"/>
      <c r="M581" s="140" t="s">
        <v>32</v>
      </c>
      <c r="N581" s="141" t="s">
        <v>50</v>
      </c>
      <c r="P581" s="142">
        <f>O581*H581</f>
        <v>0</v>
      </c>
      <c r="Q581" s="142">
        <v>0</v>
      </c>
      <c r="R581" s="142">
        <f>Q581*H581</f>
        <v>0</v>
      </c>
      <c r="S581" s="142">
        <v>0</v>
      </c>
      <c r="T581" s="143">
        <f>S581*H581</f>
        <v>0</v>
      </c>
      <c r="AR581" s="144" t="s">
        <v>185</v>
      </c>
      <c r="AT581" s="144" t="s">
        <v>180</v>
      </c>
      <c r="AU581" s="144" t="s">
        <v>88</v>
      </c>
      <c r="AY581" s="18" t="s">
        <v>178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18" t="s">
        <v>86</v>
      </c>
      <c r="BK581" s="145">
        <f>ROUND(I581*H581,2)</f>
        <v>0</v>
      </c>
      <c r="BL581" s="18" t="s">
        <v>185</v>
      </c>
      <c r="BM581" s="144" t="s">
        <v>6019</v>
      </c>
    </row>
    <row r="582" spans="2:65" s="1" customFormat="1" ht="10.199999999999999">
      <c r="B582" s="34"/>
      <c r="D582" s="146" t="s">
        <v>187</v>
      </c>
      <c r="F582" s="147" t="s">
        <v>6020</v>
      </c>
      <c r="I582" s="148"/>
      <c r="L582" s="34"/>
      <c r="M582" s="149"/>
      <c r="T582" s="55"/>
      <c r="AT582" s="18" t="s">
        <v>187</v>
      </c>
      <c r="AU582" s="18" t="s">
        <v>88</v>
      </c>
    </row>
    <row r="583" spans="2:65" s="12" customFormat="1" ht="10.199999999999999">
      <c r="B583" s="150"/>
      <c r="D583" s="151" t="s">
        <v>189</v>
      </c>
      <c r="E583" s="152" t="s">
        <v>32</v>
      </c>
      <c r="F583" s="153" t="s">
        <v>190</v>
      </c>
      <c r="H583" s="152" t="s">
        <v>32</v>
      </c>
      <c r="I583" s="154"/>
      <c r="L583" s="150"/>
      <c r="M583" s="155"/>
      <c r="T583" s="156"/>
      <c r="AT583" s="152" t="s">
        <v>189</v>
      </c>
      <c r="AU583" s="152" t="s">
        <v>88</v>
      </c>
      <c r="AV583" s="12" t="s">
        <v>86</v>
      </c>
      <c r="AW583" s="12" t="s">
        <v>41</v>
      </c>
      <c r="AX583" s="12" t="s">
        <v>79</v>
      </c>
      <c r="AY583" s="152" t="s">
        <v>178</v>
      </c>
    </row>
    <row r="584" spans="2:65" s="12" customFormat="1" ht="10.199999999999999">
      <c r="B584" s="150"/>
      <c r="D584" s="151" t="s">
        <v>189</v>
      </c>
      <c r="E584" s="152" t="s">
        <v>32</v>
      </c>
      <c r="F584" s="153" t="s">
        <v>5668</v>
      </c>
      <c r="H584" s="152" t="s">
        <v>32</v>
      </c>
      <c r="I584" s="154"/>
      <c r="L584" s="150"/>
      <c r="M584" s="155"/>
      <c r="T584" s="156"/>
      <c r="AT584" s="152" t="s">
        <v>189</v>
      </c>
      <c r="AU584" s="152" t="s">
        <v>88</v>
      </c>
      <c r="AV584" s="12" t="s">
        <v>86</v>
      </c>
      <c r="AW584" s="12" t="s">
        <v>41</v>
      </c>
      <c r="AX584" s="12" t="s">
        <v>79</v>
      </c>
      <c r="AY584" s="152" t="s">
        <v>178</v>
      </c>
    </row>
    <row r="585" spans="2:65" s="12" customFormat="1" ht="10.199999999999999">
      <c r="B585" s="150"/>
      <c r="D585" s="151" t="s">
        <v>189</v>
      </c>
      <c r="E585" s="152" t="s">
        <v>32</v>
      </c>
      <c r="F585" s="153" t="s">
        <v>5673</v>
      </c>
      <c r="H585" s="152" t="s">
        <v>32</v>
      </c>
      <c r="I585" s="154"/>
      <c r="L585" s="150"/>
      <c r="M585" s="155"/>
      <c r="T585" s="156"/>
      <c r="AT585" s="152" t="s">
        <v>189</v>
      </c>
      <c r="AU585" s="152" t="s">
        <v>88</v>
      </c>
      <c r="AV585" s="12" t="s">
        <v>86</v>
      </c>
      <c r="AW585" s="12" t="s">
        <v>41</v>
      </c>
      <c r="AX585" s="12" t="s">
        <v>79</v>
      </c>
      <c r="AY585" s="152" t="s">
        <v>178</v>
      </c>
    </row>
    <row r="586" spans="2:65" s="12" customFormat="1" ht="10.199999999999999">
      <c r="B586" s="150"/>
      <c r="D586" s="151" t="s">
        <v>189</v>
      </c>
      <c r="E586" s="152" t="s">
        <v>32</v>
      </c>
      <c r="F586" s="153" t="s">
        <v>5674</v>
      </c>
      <c r="H586" s="152" t="s">
        <v>32</v>
      </c>
      <c r="I586" s="154"/>
      <c r="L586" s="150"/>
      <c r="M586" s="155"/>
      <c r="T586" s="156"/>
      <c r="AT586" s="152" t="s">
        <v>189</v>
      </c>
      <c r="AU586" s="152" t="s">
        <v>88</v>
      </c>
      <c r="AV586" s="12" t="s">
        <v>86</v>
      </c>
      <c r="AW586" s="12" t="s">
        <v>41</v>
      </c>
      <c r="AX586" s="12" t="s">
        <v>79</v>
      </c>
      <c r="AY586" s="152" t="s">
        <v>178</v>
      </c>
    </row>
    <row r="587" spans="2:65" s="13" customFormat="1" ht="10.199999999999999">
      <c r="B587" s="157"/>
      <c r="D587" s="151" t="s">
        <v>189</v>
      </c>
      <c r="E587" s="158" t="s">
        <v>32</v>
      </c>
      <c r="F587" s="159" t="s">
        <v>5981</v>
      </c>
      <c r="H587" s="160">
        <v>2</v>
      </c>
      <c r="I587" s="161"/>
      <c r="L587" s="157"/>
      <c r="M587" s="162"/>
      <c r="T587" s="163"/>
      <c r="AT587" s="158" t="s">
        <v>189</v>
      </c>
      <c r="AU587" s="158" t="s">
        <v>88</v>
      </c>
      <c r="AV587" s="13" t="s">
        <v>88</v>
      </c>
      <c r="AW587" s="13" t="s">
        <v>41</v>
      </c>
      <c r="AX587" s="13" t="s">
        <v>79</v>
      </c>
      <c r="AY587" s="158" t="s">
        <v>178</v>
      </c>
    </row>
    <row r="588" spans="2:65" s="14" customFormat="1" ht="10.199999999999999">
      <c r="B588" s="164"/>
      <c r="D588" s="151" t="s">
        <v>189</v>
      </c>
      <c r="E588" s="165" t="s">
        <v>32</v>
      </c>
      <c r="F588" s="166" t="s">
        <v>192</v>
      </c>
      <c r="H588" s="167">
        <v>2</v>
      </c>
      <c r="I588" s="168"/>
      <c r="L588" s="164"/>
      <c r="M588" s="169"/>
      <c r="T588" s="170"/>
      <c r="AT588" s="165" t="s">
        <v>189</v>
      </c>
      <c r="AU588" s="165" t="s">
        <v>88</v>
      </c>
      <c r="AV588" s="14" t="s">
        <v>185</v>
      </c>
      <c r="AW588" s="14" t="s">
        <v>41</v>
      </c>
      <c r="AX588" s="14" t="s">
        <v>86</v>
      </c>
      <c r="AY588" s="165" t="s">
        <v>178</v>
      </c>
    </row>
    <row r="589" spans="2:65" s="1" customFormat="1" ht="24.15" customHeight="1">
      <c r="B589" s="34"/>
      <c r="C589" s="133" t="s">
        <v>745</v>
      </c>
      <c r="D589" s="133" t="s">
        <v>180</v>
      </c>
      <c r="E589" s="134" t="s">
        <v>6021</v>
      </c>
      <c r="F589" s="135" t="s">
        <v>6022</v>
      </c>
      <c r="G589" s="136" t="s">
        <v>219</v>
      </c>
      <c r="H589" s="137">
        <v>1</v>
      </c>
      <c r="I589" s="138"/>
      <c r="J589" s="139">
        <f>ROUND(I589*H589,2)</f>
        <v>0</v>
      </c>
      <c r="K589" s="135" t="s">
        <v>184</v>
      </c>
      <c r="L589" s="34"/>
      <c r="M589" s="140" t="s">
        <v>32</v>
      </c>
      <c r="N589" s="141" t="s">
        <v>50</v>
      </c>
      <c r="P589" s="142">
        <f>O589*H589</f>
        <v>0</v>
      </c>
      <c r="Q589" s="142">
        <v>0.41488999999999998</v>
      </c>
      <c r="R589" s="142">
        <f>Q589*H589</f>
        <v>0.41488999999999998</v>
      </c>
      <c r="S589" s="142">
        <v>0</v>
      </c>
      <c r="T589" s="143">
        <f>S589*H589</f>
        <v>0</v>
      </c>
      <c r="AR589" s="144" t="s">
        <v>185</v>
      </c>
      <c r="AT589" s="144" t="s">
        <v>180</v>
      </c>
      <c r="AU589" s="144" t="s">
        <v>88</v>
      </c>
      <c r="AY589" s="18" t="s">
        <v>178</v>
      </c>
      <c r="BE589" s="145">
        <f>IF(N589="základní",J589,0)</f>
        <v>0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8" t="s">
        <v>86</v>
      </c>
      <c r="BK589" s="145">
        <f>ROUND(I589*H589,2)</f>
        <v>0</v>
      </c>
      <c r="BL589" s="18" t="s">
        <v>185</v>
      </c>
      <c r="BM589" s="144" t="s">
        <v>6023</v>
      </c>
    </row>
    <row r="590" spans="2:65" s="1" customFormat="1" ht="10.199999999999999">
      <c r="B590" s="34"/>
      <c r="D590" s="146" t="s">
        <v>187</v>
      </c>
      <c r="F590" s="147" t="s">
        <v>6024</v>
      </c>
      <c r="I590" s="148"/>
      <c r="L590" s="34"/>
      <c r="M590" s="149"/>
      <c r="T590" s="55"/>
      <c r="AT590" s="18" t="s">
        <v>187</v>
      </c>
      <c r="AU590" s="18" t="s">
        <v>88</v>
      </c>
    </row>
    <row r="591" spans="2:65" s="12" customFormat="1" ht="10.199999999999999">
      <c r="B591" s="150"/>
      <c r="D591" s="151" t="s">
        <v>189</v>
      </c>
      <c r="E591" s="152" t="s">
        <v>32</v>
      </c>
      <c r="F591" s="153" t="s">
        <v>190</v>
      </c>
      <c r="H591" s="152" t="s">
        <v>32</v>
      </c>
      <c r="I591" s="154"/>
      <c r="L591" s="150"/>
      <c r="M591" s="155"/>
      <c r="T591" s="156"/>
      <c r="AT591" s="152" t="s">
        <v>189</v>
      </c>
      <c r="AU591" s="152" t="s">
        <v>88</v>
      </c>
      <c r="AV591" s="12" t="s">
        <v>86</v>
      </c>
      <c r="AW591" s="12" t="s">
        <v>41</v>
      </c>
      <c r="AX591" s="12" t="s">
        <v>79</v>
      </c>
      <c r="AY591" s="152" t="s">
        <v>178</v>
      </c>
    </row>
    <row r="592" spans="2:65" s="12" customFormat="1" ht="10.199999999999999">
      <c r="B592" s="150"/>
      <c r="D592" s="151" t="s">
        <v>189</v>
      </c>
      <c r="E592" s="152" t="s">
        <v>32</v>
      </c>
      <c r="F592" s="153" t="s">
        <v>5668</v>
      </c>
      <c r="H592" s="152" t="s">
        <v>32</v>
      </c>
      <c r="I592" s="154"/>
      <c r="L592" s="150"/>
      <c r="M592" s="155"/>
      <c r="T592" s="156"/>
      <c r="AT592" s="152" t="s">
        <v>189</v>
      </c>
      <c r="AU592" s="152" t="s">
        <v>88</v>
      </c>
      <c r="AV592" s="12" t="s">
        <v>86</v>
      </c>
      <c r="AW592" s="12" t="s">
        <v>41</v>
      </c>
      <c r="AX592" s="12" t="s">
        <v>79</v>
      </c>
      <c r="AY592" s="152" t="s">
        <v>178</v>
      </c>
    </row>
    <row r="593" spans="2:65" s="13" customFormat="1" ht="10.199999999999999">
      <c r="B593" s="157"/>
      <c r="D593" s="151" t="s">
        <v>189</v>
      </c>
      <c r="E593" s="158" t="s">
        <v>32</v>
      </c>
      <c r="F593" s="159" t="s">
        <v>5996</v>
      </c>
      <c r="H593" s="160">
        <v>1</v>
      </c>
      <c r="I593" s="161"/>
      <c r="L593" s="157"/>
      <c r="M593" s="162"/>
      <c r="T593" s="163"/>
      <c r="AT593" s="158" t="s">
        <v>189</v>
      </c>
      <c r="AU593" s="158" t="s">
        <v>88</v>
      </c>
      <c r="AV593" s="13" t="s">
        <v>88</v>
      </c>
      <c r="AW593" s="13" t="s">
        <v>41</v>
      </c>
      <c r="AX593" s="13" t="s">
        <v>79</v>
      </c>
      <c r="AY593" s="158" t="s">
        <v>178</v>
      </c>
    </row>
    <row r="594" spans="2:65" s="14" customFormat="1" ht="10.199999999999999">
      <c r="B594" s="164"/>
      <c r="D594" s="151" t="s">
        <v>189</v>
      </c>
      <c r="E594" s="165" t="s">
        <v>32</v>
      </c>
      <c r="F594" s="166" t="s">
        <v>192</v>
      </c>
      <c r="H594" s="167">
        <v>1</v>
      </c>
      <c r="I594" s="168"/>
      <c r="L594" s="164"/>
      <c r="M594" s="169"/>
      <c r="T594" s="170"/>
      <c r="AT594" s="165" t="s">
        <v>189</v>
      </c>
      <c r="AU594" s="165" t="s">
        <v>88</v>
      </c>
      <c r="AV594" s="14" t="s">
        <v>185</v>
      </c>
      <c r="AW594" s="14" t="s">
        <v>41</v>
      </c>
      <c r="AX594" s="14" t="s">
        <v>86</v>
      </c>
      <c r="AY594" s="165" t="s">
        <v>178</v>
      </c>
    </row>
    <row r="595" spans="2:65" s="1" customFormat="1" ht="21.75" customHeight="1">
      <c r="B595" s="34"/>
      <c r="C595" s="171" t="s">
        <v>754</v>
      </c>
      <c r="D595" s="171" t="s">
        <v>398</v>
      </c>
      <c r="E595" s="172" t="s">
        <v>6025</v>
      </c>
      <c r="F595" s="173" t="s">
        <v>6026</v>
      </c>
      <c r="G595" s="174" t="s">
        <v>219</v>
      </c>
      <c r="H595" s="175">
        <v>1.02</v>
      </c>
      <c r="I595" s="176"/>
      <c r="J595" s="177">
        <f>ROUND(I595*H595,2)</f>
        <v>0</v>
      </c>
      <c r="K595" s="173" t="s">
        <v>184</v>
      </c>
      <c r="L595" s="178"/>
      <c r="M595" s="179" t="s">
        <v>32</v>
      </c>
      <c r="N595" s="180" t="s">
        <v>50</v>
      </c>
      <c r="P595" s="142">
        <f>O595*H595</f>
        <v>0</v>
      </c>
      <c r="Q595" s="142">
        <v>2.1</v>
      </c>
      <c r="R595" s="142">
        <f>Q595*H595</f>
        <v>2.1420000000000003</v>
      </c>
      <c r="S595" s="142">
        <v>0</v>
      </c>
      <c r="T595" s="143">
        <f>S595*H595</f>
        <v>0</v>
      </c>
      <c r="AR595" s="144" t="s">
        <v>241</v>
      </c>
      <c r="AT595" s="144" t="s">
        <v>398</v>
      </c>
      <c r="AU595" s="144" t="s">
        <v>88</v>
      </c>
      <c r="AY595" s="18" t="s">
        <v>178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8" t="s">
        <v>86</v>
      </c>
      <c r="BK595" s="145">
        <f>ROUND(I595*H595,2)</f>
        <v>0</v>
      </c>
      <c r="BL595" s="18" t="s">
        <v>185</v>
      </c>
      <c r="BM595" s="144" t="s">
        <v>6027</v>
      </c>
    </row>
    <row r="596" spans="2:65" s="13" customFormat="1" ht="10.199999999999999">
      <c r="B596" s="157"/>
      <c r="D596" s="151" t="s">
        <v>189</v>
      </c>
      <c r="F596" s="159" t="s">
        <v>784</v>
      </c>
      <c r="H596" s="160">
        <v>1.02</v>
      </c>
      <c r="I596" s="161"/>
      <c r="L596" s="157"/>
      <c r="M596" s="162"/>
      <c r="T596" s="163"/>
      <c r="AT596" s="158" t="s">
        <v>189</v>
      </c>
      <c r="AU596" s="158" t="s">
        <v>88</v>
      </c>
      <c r="AV596" s="13" t="s">
        <v>88</v>
      </c>
      <c r="AW596" s="13" t="s">
        <v>4</v>
      </c>
      <c r="AX596" s="13" t="s">
        <v>86</v>
      </c>
      <c r="AY596" s="158" t="s">
        <v>178</v>
      </c>
    </row>
    <row r="597" spans="2:65" s="1" customFormat="1" ht="24.15" customHeight="1">
      <c r="B597" s="34"/>
      <c r="C597" s="171" t="s">
        <v>760</v>
      </c>
      <c r="D597" s="171" t="s">
        <v>398</v>
      </c>
      <c r="E597" s="172" t="s">
        <v>772</v>
      </c>
      <c r="F597" s="173" t="s">
        <v>773</v>
      </c>
      <c r="G597" s="174" t="s">
        <v>219</v>
      </c>
      <c r="H597" s="175">
        <v>1</v>
      </c>
      <c r="I597" s="176"/>
      <c r="J597" s="177">
        <f>ROUND(I597*H597,2)</f>
        <v>0</v>
      </c>
      <c r="K597" s="173" t="s">
        <v>184</v>
      </c>
      <c r="L597" s="178"/>
      <c r="M597" s="179" t="s">
        <v>32</v>
      </c>
      <c r="N597" s="180" t="s">
        <v>50</v>
      </c>
      <c r="P597" s="142">
        <f>O597*H597</f>
        <v>0</v>
      </c>
      <c r="Q597" s="142">
        <v>2E-3</v>
      </c>
      <c r="R597" s="142">
        <f>Q597*H597</f>
        <v>2E-3</v>
      </c>
      <c r="S597" s="142">
        <v>0</v>
      </c>
      <c r="T597" s="143">
        <f>S597*H597</f>
        <v>0</v>
      </c>
      <c r="AR597" s="144" t="s">
        <v>241</v>
      </c>
      <c r="AT597" s="144" t="s">
        <v>398</v>
      </c>
      <c r="AU597" s="144" t="s">
        <v>88</v>
      </c>
      <c r="AY597" s="18" t="s">
        <v>178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8" t="s">
        <v>86</v>
      </c>
      <c r="BK597" s="145">
        <f>ROUND(I597*H597,2)</f>
        <v>0</v>
      </c>
      <c r="BL597" s="18" t="s">
        <v>185</v>
      </c>
      <c r="BM597" s="144" t="s">
        <v>6028</v>
      </c>
    </row>
    <row r="598" spans="2:65" s="1" customFormat="1" ht="24.15" customHeight="1">
      <c r="B598" s="34"/>
      <c r="C598" s="133" t="s">
        <v>766</v>
      </c>
      <c r="D598" s="133" t="s">
        <v>180</v>
      </c>
      <c r="E598" s="134" t="s">
        <v>790</v>
      </c>
      <c r="F598" s="135" t="s">
        <v>791</v>
      </c>
      <c r="G598" s="136" t="s">
        <v>219</v>
      </c>
      <c r="H598" s="137">
        <v>1</v>
      </c>
      <c r="I598" s="138"/>
      <c r="J598" s="139">
        <f>ROUND(I598*H598,2)</f>
        <v>0</v>
      </c>
      <c r="K598" s="135" t="s">
        <v>184</v>
      </c>
      <c r="L598" s="34"/>
      <c r="M598" s="140" t="s">
        <v>32</v>
      </c>
      <c r="N598" s="141" t="s">
        <v>50</v>
      </c>
      <c r="P598" s="142">
        <f>O598*H598</f>
        <v>0</v>
      </c>
      <c r="Q598" s="142">
        <v>9.8899999999999995E-3</v>
      </c>
      <c r="R598" s="142">
        <f>Q598*H598</f>
        <v>9.8899999999999995E-3</v>
      </c>
      <c r="S598" s="142">
        <v>0</v>
      </c>
      <c r="T598" s="143">
        <f>S598*H598</f>
        <v>0</v>
      </c>
      <c r="AR598" s="144" t="s">
        <v>185</v>
      </c>
      <c r="AT598" s="144" t="s">
        <v>180</v>
      </c>
      <c r="AU598" s="144" t="s">
        <v>88</v>
      </c>
      <c r="AY598" s="18" t="s">
        <v>178</v>
      </c>
      <c r="BE598" s="145">
        <f>IF(N598="základní",J598,0)</f>
        <v>0</v>
      </c>
      <c r="BF598" s="145">
        <f>IF(N598="snížená",J598,0)</f>
        <v>0</v>
      </c>
      <c r="BG598" s="145">
        <f>IF(N598="zákl. přenesená",J598,0)</f>
        <v>0</v>
      </c>
      <c r="BH598" s="145">
        <f>IF(N598="sníž. přenesená",J598,0)</f>
        <v>0</v>
      </c>
      <c r="BI598" s="145">
        <f>IF(N598="nulová",J598,0)</f>
        <v>0</v>
      </c>
      <c r="BJ598" s="18" t="s">
        <v>86</v>
      </c>
      <c r="BK598" s="145">
        <f>ROUND(I598*H598,2)</f>
        <v>0</v>
      </c>
      <c r="BL598" s="18" t="s">
        <v>185</v>
      </c>
      <c r="BM598" s="144" t="s">
        <v>6029</v>
      </c>
    </row>
    <row r="599" spans="2:65" s="1" customFormat="1" ht="10.199999999999999">
      <c r="B599" s="34"/>
      <c r="D599" s="146" t="s">
        <v>187</v>
      </c>
      <c r="F599" s="147" t="s">
        <v>793</v>
      </c>
      <c r="I599" s="148"/>
      <c r="L599" s="34"/>
      <c r="M599" s="149"/>
      <c r="T599" s="55"/>
      <c r="AT599" s="18" t="s">
        <v>187</v>
      </c>
      <c r="AU599" s="18" t="s">
        <v>88</v>
      </c>
    </row>
    <row r="600" spans="2:65" s="12" customFormat="1" ht="10.199999999999999">
      <c r="B600" s="150"/>
      <c r="D600" s="151" t="s">
        <v>189</v>
      </c>
      <c r="E600" s="152" t="s">
        <v>32</v>
      </c>
      <c r="F600" s="153" t="s">
        <v>190</v>
      </c>
      <c r="H600" s="152" t="s">
        <v>32</v>
      </c>
      <c r="I600" s="154"/>
      <c r="L600" s="150"/>
      <c r="M600" s="155"/>
      <c r="T600" s="156"/>
      <c r="AT600" s="152" t="s">
        <v>189</v>
      </c>
      <c r="AU600" s="152" t="s">
        <v>88</v>
      </c>
      <c r="AV600" s="12" t="s">
        <v>86</v>
      </c>
      <c r="AW600" s="12" t="s">
        <v>41</v>
      </c>
      <c r="AX600" s="12" t="s">
        <v>79</v>
      </c>
      <c r="AY600" s="152" t="s">
        <v>178</v>
      </c>
    </row>
    <row r="601" spans="2:65" s="12" customFormat="1" ht="10.199999999999999">
      <c r="B601" s="150"/>
      <c r="D601" s="151" t="s">
        <v>189</v>
      </c>
      <c r="E601" s="152" t="s">
        <v>32</v>
      </c>
      <c r="F601" s="153" t="s">
        <v>5668</v>
      </c>
      <c r="H601" s="152" t="s">
        <v>32</v>
      </c>
      <c r="I601" s="154"/>
      <c r="L601" s="150"/>
      <c r="M601" s="155"/>
      <c r="T601" s="156"/>
      <c r="AT601" s="152" t="s">
        <v>189</v>
      </c>
      <c r="AU601" s="152" t="s">
        <v>88</v>
      </c>
      <c r="AV601" s="12" t="s">
        <v>86</v>
      </c>
      <c r="AW601" s="12" t="s">
        <v>41</v>
      </c>
      <c r="AX601" s="12" t="s">
        <v>79</v>
      </c>
      <c r="AY601" s="152" t="s">
        <v>178</v>
      </c>
    </row>
    <row r="602" spans="2:65" s="13" customFormat="1" ht="10.199999999999999">
      <c r="B602" s="157"/>
      <c r="D602" s="151" t="s">
        <v>189</v>
      </c>
      <c r="E602" s="158" t="s">
        <v>32</v>
      </c>
      <c r="F602" s="159" t="s">
        <v>5996</v>
      </c>
      <c r="H602" s="160">
        <v>1</v>
      </c>
      <c r="I602" s="161"/>
      <c r="L602" s="157"/>
      <c r="M602" s="162"/>
      <c r="T602" s="163"/>
      <c r="AT602" s="158" t="s">
        <v>189</v>
      </c>
      <c r="AU602" s="158" t="s">
        <v>88</v>
      </c>
      <c r="AV602" s="13" t="s">
        <v>88</v>
      </c>
      <c r="AW602" s="13" t="s">
        <v>41</v>
      </c>
      <c r="AX602" s="13" t="s">
        <v>79</v>
      </c>
      <c r="AY602" s="158" t="s">
        <v>178</v>
      </c>
    </row>
    <row r="603" spans="2:65" s="14" customFormat="1" ht="10.199999999999999">
      <c r="B603" s="164"/>
      <c r="D603" s="151" t="s">
        <v>189</v>
      </c>
      <c r="E603" s="165" t="s">
        <v>32</v>
      </c>
      <c r="F603" s="166" t="s">
        <v>192</v>
      </c>
      <c r="H603" s="167">
        <v>1</v>
      </c>
      <c r="I603" s="168"/>
      <c r="L603" s="164"/>
      <c r="M603" s="169"/>
      <c r="T603" s="170"/>
      <c r="AT603" s="165" t="s">
        <v>189</v>
      </c>
      <c r="AU603" s="165" t="s">
        <v>88</v>
      </c>
      <c r="AV603" s="14" t="s">
        <v>185</v>
      </c>
      <c r="AW603" s="14" t="s">
        <v>41</v>
      </c>
      <c r="AX603" s="14" t="s">
        <v>86</v>
      </c>
      <c r="AY603" s="165" t="s">
        <v>178</v>
      </c>
    </row>
    <row r="604" spans="2:65" s="1" customFormat="1" ht="16.5" customHeight="1">
      <c r="B604" s="34"/>
      <c r="C604" s="171" t="s">
        <v>771</v>
      </c>
      <c r="D604" s="171" t="s">
        <v>398</v>
      </c>
      <c r="E604" s="172" t="s">
        <v>796</v>
      </c>
      <c r="F604" s="173" t="s">
        <v>797</v>
      </c>
      <c r="G604" s="174" t="s">
        <v>219</v>
      </c>
      <c r="H604" s="175">
        <v>1.02</v>
      </c>
      <c r="I604" s="176"/>
      <c r="J604" s="177">
        <f>ROUND(I604*H604,2)</f>
        <v>0</v>
      </c>
      <c r="K604" s="173" t="s">
        <v>184</v>
      </c>
      <c r="L604" s="178"/>
      <c r="M604" s="179" t="s">
        <v>32</v>
      </c>
      <c r="N604" s="180" t="s">
        <v>50</v>
      </c>
      <c r="P604" s="142">
        <f>O604*H604</f>
        <v>0</v>
      </c>
      <c r="Q604" s="142">
        <v>0.26200000000000001</v>
      </c>
      <c r="R604" s="142">
        <f>Q604*H604</f>
        <v>0.26724000000000003</v>
      </c>
      <c r="S604" s="142">
        <v>0</v>
      </c>
      <c r="T604" s="143">
        <f>S604*H604</f>
        <v>0</v>
      </c>
      <c r="AR604" s="144" t="s">
        <v>241</v>
      </c>
      <c r="AT604" s="144" t="s">
        <v>398</v>
      </c>
      <c r="AU604" s="144" t="s">
        <v>88</v>
      </c>
      <c r="AY604" s="18" t="s">
        <v>178</v>
      </c>
      <c r="BE604" s="145">
        <f>IF(N604="základní",J604,0)</f>
        <v>0</v>
      </c>
      <c r="BF604" s="145">
        <f>IF(N604="snížená",J604,0)</f>
        <v>0</v>
      </c>
      <c r="BG604" s="145">
        <f>IF(N604="zákl. přenesená",J604,0)</f>
        <v>0</v>
      </c>
      <c r="BH604" s="145">
        <f>IF(N604="sníž. přenesená",J604,0)</f>
        <v>0</v>
      </c>
      <c r="BI604" s="145">
        <f>IF(N604="nulová",J604,0)</f>
        <v>0</v>
      </c>
      <c r="BJ604" s="18" t="s">
        <v>86</v>
      </c>
      <c r="BK604" s="145">
        <f>ROUND(I604*H604,2)</f>
        <v>0</v>
      </c>
      <c r="BL604" s="18" t="s">
        <v>185</v>
      </c>
      <c r="BM604" s="144" t="s">
        <v>6030</v>
      </c>
    </row>
    <row r="605" spans="2:65" s="13" customFormat="1" ht="10.199999999999999">
      <c r="B605" s="157"/>
      <c r="D605" s="151" t="s">
        <v>189</v>
      </c>
      <c r="F605" s="159" t="s">
        <v>784</v>
      </c>
      <c r="H605" s="160">
        <v>1.02</v>
      </c>
      <c r="I605" s="161"/>
      <c r="L605" s="157"/>
      <c r="M605" s="162"/>
      <c r="T605" s="163"/>
      <c r="AT605" s="158" t="s">
        <v>189</v>
      </c>
      <c r="AU605" s="158" t="s">
        <v>88</v>
      </c>
      <c r="AV605" s="13" t="s">
        <v>88</v>
      </c>
      <c r="AW605" s="13" t="s">
        <v>4</v>
      </c>
      <c r="AX605" s="13" t="s">
        <v>86</v>
      </c>
      <c r="AY605" s="158" t="s">
        <v>178</v>
      </c>
    </row>
    <row r="606" spans="2:65" s="1" customFormat="1" ht="24.15" customHeight="1">
      <c r="B606" s="34"/>
      <c r="C606" s="171" t="s">
        <v>775</v>
      </c>
      <c r="D606" s="171" t="s">
        <v>398</v>
      </c>
      <c r="E606" s="172" t="s">
        <v>772</v>
      </c>
      <c r="F606" s="173" t="s">
        <v>773</v>
      </c>
      <c r="G606" s="174" t="s">
        <v>219</v>
      </c>
      <c r="H606" s="175">
        <v>1</v>
      </c>
      <c r="I606" s="176"/>
      <c r="J606" s="177">
        <f>ROUND(I606*H606,2)</f>
        <v>0</v>
      </c>
      <c r="K606" s="173" t="s">
        <v>184</v>
      </c>
      <c r="L606" s="178"/>
      <c r="M606" s="179" t="s">
        <v>32</v>
      </c>
      <c r="N606" s="180" t="s">
        <v>50</v>
      </c>
      <c r="P606" s="142">
        <f>O606*H606</f>
        <v>0</v>
      </c>
      <c r="Q606" s="142">
        <v>2E-3</v>
      </c>
      <c r="R606" s="142">
        <f>Q606*H606</f>
        <v>2E-3</v>
      </c>
      <c r="S606" s="142">
        <v>0</v>
      </c>
      <c r="T606" s="143">
        <f>S606*H606</f>
        <v>0</v>
      </c>
      <c r="AR606" s="144" t="s">
        <v>241</v>
      </c>
      <c r="AT606" s="144" t="s">
        <v>398</v>
      </c>
      <c r="AU606" s="144" t="s">
        <v>88</v>
      </c>
      <c r="AY606" s="18" t="s">
        <v>178</v>
      </c>
      <c r="BE606" s="145">
        <f>IF(N606="základní",J606,0)</f>
        <v>0</v>
      </c>
      <c r="BF606" s="145">
        <f>IF(N606="snížená",J606,0)</f>
        <v>0</v>
      </c>
      <c r="BG606" s="145">
        <f>IF(N606="zákl. přenesená",J606,0)</f>
        <v>0</v>
      </c>
      <c r="BH606" s="145">
        <f>IF(N606="sníž. přenesená",J606,0)</f>
        <v>0</v>
      </c>
      <c r="BI606" s="145">
        <f>IF(N606="nulová",J606,0)</f>
        <v>0</v>
      </c>
      <c r="BJ606" s="18" t="s">
        <v>86</v>
      </c>
      <c r="BK606" s="145">
        <f>ROUND(I606*H606,2)</f>
        <v>0</v>
      </c>
      <c r="BL606" s="18" t="s">
        <v>185</v>
      </c>
      <c r="BM606" s="144" t="s">
        <v>6031</v>
      </c>
    </row>
    <row r="607" spans="2:65" s="1" customFormat="1" ht="24.15" customHeight="1">
      <c r="B607" s="34"/>
      <c r="C607" s="133" t="s">
        <v>780</v>
      </c>
      <c r="D607" s="133" t="s">
        <v>180</v>
      </c>
      <c r="E607" s="134" t="s">
        <v>2693</v>
      </c>
      <c r="F607" s="135" t="s">
        <v>2694</v>
      </c>
      <c r="G607" s="136" t="s">
        <v>219</v>
      </c>
      <c r="H607" s="137">
        <v>1</v>
      </c>
      <c r="I607" s="138"/>
      <c r="J607" s="139">
        <f>ROUND(I607*H607,2)</f>
        <v>0</v>
      </c>
      <c r="K607" s="135" t="s">
        <v>184</v>
      </c>
      <c r="L607" s="34"/>
      <c r="M607" s="140" t="s">
        <v>32</v>
      </c>
      <c r="N607" s="141" t="s">
        <v>50</v>
      </c>
      <c r="P607" s="142">
        <f>O607*H607</f>
        <v>0</v>
      </c>
      <c r="Q607" s="142">
        <v>9.8899999999999995E-3</v>
      </c>
      <c r="R607" s="142">
        <f>Q607*H607</f>
        <v>9.8899999999999995E-3</v>
      </c>
      <c r="S607" s="142">
        <v>0</v>
      </c>
      <c r="T607" s="143">
        <f>S607*H607</f>
        <v>0</v>
      </c>
      <c r="AR607" s="144" t="s">
        <v>185</v>
      </c>
      <c r="AT607" s="144" t="s">
        <v>180</v>
      </c>
      <c r="AU607" s="144" t="s">
        <v>88</v>
      </c>
      <c r="AY607" s="18" t="s">
        <v>178</v>
      </c>
      <c r="BE607" s="145">
        <f>IF(N607="základní",J607,0)</f>
        <v>0</v>
      </c>
      <c r="BF607" s="145">
        <f>IF(N607="snížená",J607,0)</f>
        <v>0</v>
      </c>
      <c r="BG607" s="145">
        <f>IF(N607="zákl. přenesená",J607,0)</f>
        <v>0</v>
      </c>
      <c r="BH607" s="145">
        <f>IF(N607="sníž. přenesená",J607,0)</f>
        <v>0</v>
      </c>
      <c r="BI607" s="145">
        <f>IF(N607="nulová",J607,0)</f>
        <v>0</v>
      </c>
      <c r="BJ607" s="18" t="s">
        <v>86</v>
      </c>
      <c r="BK607" s="145">
        <f>ROUND(I607*H607,2)</f>
        <v>0</v>
      </c>
      <c r="BL607" s="18" t="s">
        <v>185</v>
      </c>
      <c r="BM607" s="144" t="s">
        <v>6032</v>
      </c>
    </row>
    <row r="608" spans="2:65" s="1" customFormat="1" ht="10.199999999999999">
      <c r="B608" s="34"/>
      <c r="D608" s="146" t="s">
        <v>187</v>
      </c>
      <c r="F608" s="147" t="s">
        <v>2696</v>
      </c>
      <c r="I608" s="148"/>
      <c r="L608" s="34"/>
      <c r="M608" s="149"/>
      <c r="T608" s="55"/>
      <c r="AT608" s="18" t="s">
        <v>187</v>
      </c>
      <c r="AU608" s="18" t="s">
        <v>88</v>
      </c>
    </row>
    <row r="609" spans="2:65" s="12" customFormat="1" ht="10.199999999999999">
      <c r="B609" s="150"/>
      <c r="D609" s="151" t="s">
        <v>189</v>
      </c>
      <c r="E609" s="152" t="s">
        <v>32</v>
      </c>
      <c r="F609" s="153" t="s">
        <v>190</v>
      </c>
      <c r="H609" s="152" t="s">
        <v>32</v>
      </c>
      <c r="I609" s="154"/>
      <c r="L609" s="150"/>
      <c r="M609" s="155"/>
      <c r="T609" s="156"/>
      <c r="AT609" s="152" t="s">
        <v>189</v>
      </c>
      <c r="AU609" s="152" t="s">
        <v>88</v>
      </c>
      <c r="AV609" s="12" t="s">
        <v>86</v>
      </c>
      <c r="AW609" s="12" t="s">
        <v>41</v>
      </c>
      <c r="AX609" s="12" t="s">
        <v>79</v>
      </c>
      <c r="AY609" s="152" t="s">
        <v>178</v>
      </c>
    </row>
    <row r="610" spans="2:65" s="12" customFormat="1" ht="10.199999999999999">
      <c r="B610" s="150"/>
      <c r="D610" s="151" t="s">
        <v>189</v>
      </c>
      <c r="E610" s="152" t="s">
        <v>32</v>
      </c>
      <c r="F610" s="153" t="s">
        <v>5668</v>
      </c>
      <c r="H610" s="152" t="s">
        <v>32</v>
      </c>
      <c r="I610" s="154"/>
      <c r="L610" s="150"/>
      <c r="M610" s="155"/>
      <c r="T610" s="156"/>
      <c r="AT610" s="152" t="s">
        <v>189</v>
      </c>
      <c r="AU610" s="152" t="s">
        <v>88</v>
      </c>
      <c r="AV610" s="12" t="s">
        <v>86</v>
      </c>
      <c r="AW610" s="12" t="s">
        <v>41</v>
      </c>
      <c r="AX610" s="12" t="s">
        <v>79</v>
      </c>
      <c r="AY610" s="152" t="s">
        <v>178</v>
      </c>
    </row>
    <row r="611" spans="2:65" s="13" customFormat="1" ht="10.199999999999999">
      <c r="B611" s="157"/>
      <c r="D611" s="151" t="s">
        <v>189</v>
      </c>
      <c r="E611" s="158" t="s">
        <v>32</v>
      </c>
      <c r="F611" s="159" t="s">
        <v>5996</v>
      </c>
      <c r="H611" s="160">
        <v>1</v>
      </c>
      <c r="I611" s="161"/>
      <c r="L611" s="157"/>
      <c r="M611" s="162"/>
      <c r="T611" s="163"/>
      <c r="AT611" s="158" t="s">
        <v>189</v>
      </c>
      <c r="AU611" s="158" t="s">
        <v>88</v>
      </c>
      <c r="AV611" s="13" t="s">
        <v>88</v>
      </c>
      <c r="AW611" s="13" t="s">
        <v>41</v>
      </c>
      <c r="AX611" s="13" t="s">
        <v>79</v>
      </c>
      <c r="AY611" s="158" t="s">
        <v>178</v>
      </c>
    </row>
    <row r="612" spans="2:65" s="14" customFormat="1" ht="10.199999999999999">
      <c r="B612" s="164"/>
      <c r="D612" s="151" t="s">
        <v>189</v>
      </c>
      <c r="E612" s="165" t="s">
        <v>32</v>
      </c>
      <c r="F612" s="166" t="s">
        <v>192</v>
      </c>
      <c r="H612" s="167">
        <v>1</v>
      </c>
      <c r="I612" s="168"/>
      <c r="L612" s="164"/>
      <c r="M612" s="169"/>
      <c r="T612" s="170"/>
      <c r="AT612" s="165" t="s">
        <v>189</v>
      </c>
      <c r="AU612" s="165" t="s">
        <v>88</v>
      </c>
      <c r="AV612" s="14" t="s">
        <v>185</v>
      </c>
      <c r="AW612" s="14" t="s">
        <v>41</v>
      </c>
      <c r="AX612" s="14" t="s">
        <v>86</v>
      </c>
      <c r="AY612" s="165" t="s">
        <v>178</v>
      </c>
    </row>
    <row r="613" spans="2:65" s="1" customFormat="1" ht="24.15" customHeight="1">
      <c r="B613" s="34"/>
      <c r="C613" s="171" t="s">
        <v>785</v>
      </c>
      <c r="D613" s="171" t="s">
        <v>398</v>
      </c>
      <c r="E613" s="172" t="s">
        <v>3211</v>
      </c>
      <c r="F613" s="173" t="s">
        <v>3212</v>
      </c>
      <c r="G613" s="174" t="s">
        <v>219</v>
      </c>
      <c r="H613" s="175">
        <v>1.02</v>
      </c>
      <c r="I613" s="176"/>
      <c r="J613" s="177">
        <f>ROUND(I613*H613,2)</f>
        <v>0</v>
      </c>
      <c r="K613" s="173" t="s">
        <v>184</v>
      </c>
      <c r="L613" s="178"/>
      <c r="M613" s="179" t="s">
        <v>32</v>
      </c>
      <c r="N613" s="180" t="s">
        <v>50</v>
      </c>
      <c r="P613" s="142">
        <f>O613*H613</f>
        <v>0</v>
      </c>
      <c r="Q613" s="142">
        <v>0.44900000000000001</v>
      </c>
      <c r="R613" s="142">
        <f>Q613*H613</f>
        <v>0.45798</v>
      </c>
      <c r="S613" s="142">
        <v>0</v>
      </c>
      <c r="T613" s="143">
        <f>S613*H613</f>
        <v>0</v>
      </c>
      <c r="AR613" s="144" t="s">
        <v>241</v>
      </c>
      <c r="AT613" s="144" t="s">
        <v>398</v>
      </c>
      <c r="AU613" s="144" t="s">
        <v>88</v>
      </c>
      <c r="AY613" s="18" t="s">
        <v>178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86</v>
      </c>
      <c r="BK613" s="145">
        <f>ROUND(I613*H613,2)</f>
        <v>0</v>
      </c>
      <c r="BL613" s="18" t="s">
        <v>185</v>
      </c>
      <c r="BM613" s="144" t="s">
        <v>6033</v>
      </c>
    </row>
    <row r="614" spans="2:65" s="13" customFormat="1" ht="10.199999999999999">
      <c r="B614" s="157"/>
      <c r="D614" s="151" t="s">
        <v>189</v>
      </c>
      <c r="F614" s="159" t="s">
        <v>784</v>
      </c>
      <c r="H614" s="160">
        <v>1.02</v>
      </c>
      <c r="I614" s="161"/>
      <c r="L614" s="157"/>
      <c r="M614" s="162"/>
      <c r="T614" s="163"/>
      <c r="AT614" s="158" t="s">
        <v>189</v>
      </c>
      <c r="AU614" s="158" t="s">
        <v>88</v>
      </c>
      <c r="AV614" s="13" t="s">
        <v>88</v>
      </c>
      <c r="AW614" s="13" t="s">
        <v>4</v>
      </c>
      <c r="AX614" s="13" t="s">
        <v>86</v>
      </c>
      <c r="AY614" s="158" t="s">
        <v>178</v>
      </c>
    </row>
    <row r="615" spans="2:65" s="1" customFormat="1" ht="24.15" customHeight="1">
      <c r="B615" s="34"/>
      <c r="C615" s="133" t="s">
        <v>789</v>
      </c>
      <c r="D615" s="133" t="s">
        <v>180</v>
      </c>
      <c r="E615" s="134" t="s">
        <v>6034</v>
      </c>
      <c r="F615" s="135" t="s">
        <v>6035</v>
      </c>
      <c r="G615" s="136" t="s">
        <v>219</v>
      </c>
      <c r="H615" s="137">
        <v>1</v>
      </c>
      <c r="I615" s="138"/>
      <c r="J615" s="139">
        <f>ROUND(I615*H615,2)</f>
        <v>0</v>
      </c>
      <c r="K615" s="135" t="s">
        <v>184</v>
      </c>
      <c r="L615" s="34"/>
      <c r="M615" s="140" t="s">
        <v>32</v>
      </c>
      <c r="N615" s="141" t="s">
        <v>50</v>
      </c>
      <c r="P615" s="142">
        <f>O615*H615</f>
        <v>0</v>
      </c>
      <c r="Q615" s="142">
        <v>0.21734000000000001</v>
      </c>
      <c r="R615" s="142">
        <f>Q615*H615</f>
        <v>0.21734000000000001</v>
      </c>
      <c r="S615" s="142">
        <v>0</v>
      </c>
      <c r="T615" s="143">
        <f>S615*H615</f>
        <v>0</v>
      </c>
      <c r="AR615" s="144" t="s">
        <v>185</v>
      </c>
      <c r="AT615" s="144" t="s">
        <v>180</v>
      </c>
      <c r="AU615" s="144" t="s">
        <v>88</v>
      </c>
      <c r="AY615" s="18" t="s">
        <v>178</v>
      </c>
      <c r="BE615" s="145">
        <f>IF(N615="základní",J615,0)</f>
        <v>0</v>
      </c>
      <c r="BF615" s="145">
        <f>IF(N615="snížená",J615,0)</f>
        <v>0</v>
      </c>
      <c r="BG615" s="145">
        <f>IF(N615="zákl. přenesená",J615,0)</f>
        <v>0</v>
      </c>
      <c r="BH615" s="145">
        <f>IF(N615="sníž. přenesená",J615,0)</f>
        <v>0</v>
      </c>
      <c r="BI615" s="145">
        <f>IF(N615="nulová",J615,0)</f>
        <v>0</v>
      </c>
      <c r="BJ615" s="18" t="s">
        <v>86</v>
      </c>
      <c r="BK615" s="145">
        <f>ROUND(I615*H615,2)</f>
        <v>0</v>
      </c>
      <c r="BL615" s="18" t="s">
        <v>185</v>
      </c>
      <c r="BM615" s="144" t="s">
        <v>6036</v>
      </c>
    </row>
    <row r="616" spans="2:65" s="1" customFormat="1" ht="10.199999999999999">
      <c r="B616" s="34"/>
      <c r="D616" s="146" t="s">
        <v>187</v>
      </c>
      <c r="F616" s="147" t="s">
        <v>6037</v>
      </c>
      <c r="I616" s="148"/>
      <c r="L616" s="34"/>
      <c r="M616" s="149"/>
      <c r="T616" s="55"/>
      <c r="AT616" s="18" t="s">
        <v>187</v>
      </c>
      <c r="AU616" s="18" t="s">
        <v>88</v>
      </c>
    </row>
    <row r="617" spans="2:65" s="12" customFormat="1" ht="10.199999999999999">
      <c r="B617" s="150"/>
      <c r="D617" s="151" t="s">
        <v>189</v>
      </c>
      <c r="E617" s="152" t="s">
        <v>32</v>
      </c>
      <c r="F617" s="153" t="s">
        <v>190</v>
      </c>
      <c r="H617" s="152" t="s">
        <v>32</v>
      </c>
      <c r="I617" s="154"/>
      <c r="L617" s="150"/>
      <c r="M617" s="155"/>
      <c r="T617" s="156"/>
      <c r="AT617" s="152" t="s">
        <v>189</v>
      </c>
      <c r="AU617" s="152" t="s">
        <v>88</v>
      </c>
      <c r="AV617" s="12" t="s">
        <v>86</v>
      </c>
      <c r="AW617" s="12" t="s">
        <v>41</v>
      </c>
      <c r="AX617" s="12" t="s">
        <v>79</v>
      </c>
      <c r="AY617" s="152" t="s">
        <v>178</v>
      </c>
    </row>
    <row r="618" spans="2:65" s="12" customFormat="1" ht="10.199999999999999">
      <c r="B618" s="150"/>
      <c r="D618" s="151" t="s">
        <v>189</v>
      </c>
      <c r="E618" s="152" t="s">
        <v>32</v>
      </c>
      <c r="F618" s="153" t="s">
        <v>5668</v>
      </c>
      <c r="H618" s="152" t="s">
        <v>32</v>
      </c>
      <c r="I618" s="154"/>
      <c r="L618" s="150"/>
      <c r="M618" s="155"/>
      <c r="T618" s="156"/>
      <c r="AT618" s="152" t="s">
        <v>189</v>
      </c>
      <c r="AU618" s="152" t="s">
        <v>88</v>
      </c>
      <c r="AV618" s="12" t="s">
        <v>86</v>
      </c>
      <c r="AW618" s="12" t="s">
        <v>41</v>
      </c>
      <c r="AX618" s="12" t="s">
        <v>79</v>
      </c>
      <c r="AY618" s="152" t="s">
        <v>178</v>
      </c>
    </row>
    <row r="619" spans="2:65" s="13" customFormat="1" ht="10.199999999999999">
      <c r="B619" s="157"/>
      <c r="D619" s="151" t="s">
        <v>189</v>
      </c>
      <c r="E619" s="158" t="s">
        <v>32</v>
      </c>
      <c r="F619" s="159" t="s">
        <v>5996</v>
      </c>
      <c r="H619" s="160">
        <v>1</v>
      </c>
      <c r="I619" s="161"/>
      <c r="L619" s="157"/>
      <c r="M619" s="162"/>
      <c r="T619" s="163"/>
      <c r="AT619" s="158" t="s">
        <v>189</v>
      </c>
      <c r="AU619" s="158" t="s">
        <v>88</v>
      </c>
      <c r="AV619" s="13" t="s">
        <v>88</v>
      </c>
      <c r="AW619" s="13" t="s">
        <v>41</v>
      </c>
      <c r="AX619" s="13" t="s">
        <v>79</v>
      </c>
      <c r="AY619" s="158" t="s">
        <v>178</v>
      </c>
    </row>
    <row r="620" spans="2:65" s="14" customFormat="1" ht="10.199999999999999">
      <c r="B620" s="164"/>
      <c r="D620" s="151" t="s">
        <v>189</v>
      </c>
      <c r="E620" s="165" t="s">
        <v>32</v>
      </c>
      <c r="F620" s="166" t="s">
        <v>192</v>
      </c>
      <c r="H620" s="167">
        <v>1</v>
      </c>
      <c r="I620" s="168"/>
      <c r="L620" s="164"/>
      <c r="M620" s="169"/>
      <c r="T620" s="170"/>
      <c r="AT620" s="165" t="s">
        <v>189</v>
      </c>
      <c r="AU620" s="165" t="s">
        <v>88</v>
      </c>
      <c r="AV620" s="14" t="s">
        <v>185</v>
      </c>
      <c r="AW620" s="14" t="s">
        <v>41</v>
      </c>
      <c r="AX620" s="14" t="s">
        <v>86</v>
      </c>
      <c r="AY620" s="165" t="s">
        <v>178</v>
      </c>
    </row>
    <row r="621" spans="2:65" s="1" customFormat="1" ht="21.75" customHeight="1">
      <c r="B621" s="34"/>
      <c r="C621" s="171" t="s">
        <v>795</v>
      </c>
      <c r="D621" s="171" t="s">
        <v>398</v>
      </c>
      <c r="E621" s="172" t="s">
        <v>6038</v>
      </c>
      <c r="F621" s="173" t="s">
        <v>6039</v>
      </c>
      <c r="G621" s="174" t="s">
        <v>219</v>
      </c>
      <c r="H621" s="175">
        <v>1</v>
      </c>
      <c r="I621" s="176"/>
      <c r="J621" s="177">
        <f>ROUND(I621*H621,2)</f>
        <v>0</v>
      </c>
      <c r="K621" s="173" t="s">
        <v>184</v>
      </c>
      <c r="L621" s="178"/>
      <c r="M621" s="179" t="s">
        <v>32</v>
      </c>
      <c r="N621" s="180" t="s">
        <v>50</v>
      </c>
      <c r="P621" s="142">
        <f>O621*H621</f>
        <v>0</v>
      </c>
      <c r="Q621" s="142">
        <v>0.06</v>
      </c>
      <c r="R621" s="142">
        <f>Q621*H621</f>
        <v>0.06</v>
      </c>
      <c r="S621" s="142">
        <v>0</v>
      </c>
      <c r="T621" s="143">
        <f>S621*H621</f>
        <v>0</v>
      </c>
      <c r="AR621" s="144" t="s">
        <v>241</v>
      </c>
      <c r="AT621" s="144" t="s">
        <v>398</v>
      </c>
      <c r="AU621" s="144" t="s">
        <v>88</v>
      </c>
      <c r="AY621" s="18" t="s">
        <v>178</v>
      </c>
      <c r="BE621" s="145">
        <f>IF(N621="základní",J621,0)</f>
        <v>0</v>
      </c>
      <c r="BF621" s="145">
        <f>IF(N621="snížená",J621,0)</f>
        <v>0</v>
      </c>
      <c r="BG621" s="145">
        <f>IF(N621="zákl. přenesená",J621,0)</f>
        <v>0</v>
      </c>
      <c r="BH621" s="145">
        <f>IF(N621="sníž. přenesená",J621,0)</f>
        <v>0</v>
      </c>
      <c r="BI621" s="145">
        <f>IF(N621="nulová",J621,0)</f>
        <v>0</v>
      </c>
      <c r="BJ621" s="18" t="s">
        <v>86</v>
      </c>
      <c r="BK621" s="145">
        <f>ROUND(I621*H621,2)</f>
        <v>0</v>
      </c>
      <c r="BL621" s="18" t="s">
        <v>185</v>
      </c>
      <c r="BM621" s="144" t="s">
        <v>6040</v>
      </c>
    </row>
    <row r="622" spans="2:65" s="1" customFormat="1" ht="24.15" customHeight="1">
      <c r="B622" s="34"/>
      <c r="C622" s="133" t="s">
        <v>800</v>
      </c>
      <c r="D622" s="133" t="s">
        <v>180</v>
      </c>
      <c r="E622" s="134" t="s">
        <v>834</v>
      </c>
      <c r="F622" s="135" t="s">
        <v>835</v>
      </c>
      <c r="G622" s="136" t="s">
        <v>219</v>
      </c>
      <c r="H622" s="137">
        <v>6</v>
      </c>
      <c r="I622" s="138"/>
      <c r="J622" s="139">
        <f>ROUND(I622*H622,2)</f>
        <v>0</v>
      </c>
      <c r="K622" s="135" t="s">
        <v>184</v>
      </c>
      <c r="L622" s="34"/>
      <c r="M622" s="140" t="s">
        <v>32</v>
      </c>
      <c r="N622" s="141" t="s">
        <v>50</v>
      </c>
      <c r="P622" s="142">
        <f>O622*H622</f>
        <v>0</v>
      </c>
      <c r="Q622" s="142">
        <v>0.21734000000000001</v>
      </c>
      <c r="R622" s="142">
        <f>Q622*H622</f>
        <v>1.3040400000000001</v>
      </c>
      <c r="S622" s="142">
        <v>0</v>
      </c>
      <c r="T622" s="143">
        <f>S622*H622</f>
        <v>0</v>
      </c>
      <c r="AR622" s="144" t="s">
        <v>185</v>
      </c>
      <c r="AT622" s="144" t="s">
        <v>180</v>
      </c>
      <c r="AU622" s="144" t="s">
        <v>88</v>
      </c>
      <c r="AY622" s="18" t="s">
        <v>178</v>
      </c>
      <c r="BE622" s="145">
        <f>IF(N622="základní",J622,0)</f>
        <v>0</v>
      </c>
      <c r="BF622" s="145">
        <f>IF(N622="snížená",J622,0)</f>
        <v>0</v>
      </c>
      <c r="BG622" s="145">
        <f>IF(N622="zákl. přenesená",J622,0)</f>
        <v>0</v>
      </c>
      <c r="BH622" s="145">
        <f>IF(N622="sníž. přenesená",J622,0)</f>
        <v>0</v>
      </c>
      <c r="BI622" s="145">
        <f>IF(N622="nulová",J622,0)</f>
        <v>0</v>
      </c>
      <c r="BJ622" s="18" t="s">
        <v>86</v>
      </c>
      <c r="BK622" s="145">
        <f>ROUND(I622*H622,2)</f>
        <v>0</v>
      </c>
      <c r="BL622" s="18" t="s">
        <v>185</v>
      </c>
      <c r="BM622" s="144" t="s">
        <v>6041</v>
      </c>
    </row>
    <row r="623" spans="2:65" s="1" customFormat="1" ht="10.199999999999999">
      <c r="B623" s="34"/>
      <c r="D623" s="146" t="s">
        <v>187</v>
      </c>
      <c r="F623" s="147" t="s">
        <v>837</v>
      </c>
      <c r="I623" s="148"/>
      <c r="L623" s="34"/>
      <c r="M623" s="149"/>
      <c r="T623" s="55"/>
      <c r="AT623" s="18" t="s">
        <v>187</v>
      </c>
      <c r="AU623" s="18" t="s">
        <v>88</v>
      </c>
    </row>
    <row r="624" spans="2:65" s="12" customFormat="1" ht="10.199999999999999">
      <c r="B624" s="150"/>
      <c r="D624" s="151" t="s">
        <v>189</v>
      </c>
      <c r="E624" s="152" t="s">
        <v>32</v>
      </c>
      <c r="F624" s="153" t="s">
        <v>5673</v>
      </c>
      <c r="H624" s="152" t="s">
        <v>32</v>
      </c>
      <c r="I624" s="154"/>
      <c r="L624" s="150"/>
      <c r="M624" s="155"/>
      <c r="T624" s="156"/>
      <c r="AT624" s="152" t="s">
        <v>189</v>
      </c>
      <c r="AU624" s="152" t="s">
        <v>88</v>
      </c>
      <c r="AV624" s="12" t="s">
        <v>86</v>
      </c>
      <c r="AW624" s="12" t="s">
        <v>41</v>
      </c>
      <c r="AX624" s="12" t="s">
        <v>79</v>
      </c>
      <c r="AY624" s="152" t="s">
        <v>178</v>
      </c>
    </row>
    <row r="625" spans="2:65" s="12" customFormat="1" ht="10.199999999999999">
      <c r="B625" s="150"/>
      <c r="D625" s="151" t="s">
        <v>189</v>
      </c>
      <c r="E625" s="152" t="s">
        <v>32</v>
      </c>
      <c r="F625" s="153" t="s">
        <v>5674</v>
      </c>
      <c r="H625" s="152" t="s">
        <v>32</v>
      </c>
      <c r="I625" s="154"/>
      <c r="L625" s="150"/>
      <c r="M625" s="155"/>
      <c r="T625" s="156"/>
      <c r="AT625" s="152" t="s">
        <v>189</v>
      </c>
      <c r="AU625" s="152" t="s">
        <v>88</v>
      </c>
      <c r="AV625" s="12" t="s">
        <v>86</v>
      </c>
      <c r="AW625" s="12" t="s">
        <v>41</v>
      </c>
      <c r="AX625" s="12" t="s">
        <v>79</v>
      </c>
      <c r="AY625" s="152" t="s">
        <v>178</v>
      </c>
    </row>
    <row r="626" spans="2:65" s="13" customFormat="1" ht="10.199999999999999">
      <c r="B626" s="157"/>
      <c r="D626" s="151" t="s">
        <v>189</v>
      </c>
      <c r="E626" s="158" t="s">
        <v>32</v>
      </c>
      <c r="F626" s="159" t="s">
        <v>6042</v>
      </c>
      <c r="H626" s="160">
        <v>3</v>
      </c>
      <c r="I626" s="161"/>
      <c r="L626" s="157"/>
      <c r="M626" s="162"/>
      <c r="T626" s="163"/>
      <c r="AT626" s="158" t="s">
        <v>189</v>
      </c>
      <c r="AU626" s="158" t="s">
        <v>88</v>
      </c>
      <c r="AV626" s="13" t="s">
        <v>88</v>
      </c>
      <c r="AW626" s="13" t="s">
        <v>41</v>
      </c>
      <c r="AX626" s="13" t="s">
        <v>79</v>
      </c>
      <c r="AY626" s="158" t="s">
        <v>178</v>
      </c>
    </row>
    <row r="627" spans="2:65" s="13" customFormat="1" ht="10.199999999999999">
      <c r="B627" s="157"/>
      <c r="D627" s="151" t="s">
        <v>189</v>
      </c>
      <c r="E627" s="158" t="s">
        <v>32</v>
      </c>
      <c r="F627" s="159" t="s">
        <v>6043</v>
      </c>
      <c r="H627" s="160">
        <v>3</v>
      </c>
      <c r="I627" s="161"/>
      <c r="L627" s="157"/>
      <c r="M627" s="162"/>
      <c r="T627" s="163"/>
      <c r="AT627" s="158" t="s">
        <v>189</v>
      </c>
      <c r="AU627" s="158" t="s">
        <v>88</v>
      </c>
      <c r="AV627" s="13" t="s">
        <v>88</v>
      </c>
      <c r="AW627" s="13" t="s">
        <v>41</v>
      </c>
      <c r="AX627" s="13" t="s">
        <v>79</v>
      </c>
      <c r="AY627" s="158" t="s">
        <v>178</v>
      </c>
    </row>
    <row r="628" spans="2:65" s="14" customFormat="1" ht="10.199999999999999">
      <c r="B628" s="164"/>
      <c r="D628" s="151" t="s">
        <v>189</v>
      </c>
      <c r="E628" s="165" t="s">
        <v>32</v>
      </c>
      <c r="F628" s="166" t="s">
        <v>192</v>
      </c>
      <c r="H628" s="167">
        <v>6</v>
      </c>
      <c r="I628" s="168"/>
      <c r="L628" s="164"/>
      <c r="M628" s="169"/>
      <c r="T628" s="170"/>
      <c r="AT628" s="165" t="s">
        <v>189</v>
      </c>
      <c r="AU628" s="165" t="s">
        <v>88</v>
      </c>
      <c r="AV628" s="14" t="s">
        <v>185</v>
      </c>
      <c r="AW628" s="14" t="s">
        <v>41</v>
      </c>
      <c r="AX628" s="14" t="s">
        <v>86</v>
      </c>
      <c r="AY628" s="165" t="s">
        <v>178</v>
      </c>
    </row>
    <row r="629" spans="2:65" s="1" customFormat="1" ht="16.5" customHeight="1">
      <c r="B629" s="34"/>
      <c r="C629" s="171" t="s">
        <v>802</v>
      </c>
      <c r="D629" s="171" t="s">
        <v>398</v>
      </c>
      <c r="E629" s="172" t="s">
        <v>6044</v>
      </c>
      <c r="F629" s="173" t="s">
        <v>6045</v>
      </c>
      <c r="G629" s="174" t="s">
        <v>219</v>
      </c>
      <c r="H629" s="175">
        <v>2</v>
      </c>
      <c r="I629" s="176"/>
      <c r="J629" s="177">
        <f>ROUND(I629*H629,2)</f>
        <v>0</v>
      </c>
      <c r="K629" s="173" t="s">
        <v>376</v>
      </c>
      <c r="L629" s="178"/>
      <c r="M629" s="179" t="s">
        <v>32</v>
      </c>
      <c r="N629" s="180" t="s">
        <v>50</v>
      </c>
      <c r="P629" s="142">
        <f>O629*H629</f>
        <v>0</v>
      </c>
      <c r="Q629" s="142">
        <v>0.14199999999999999</v>
      </c>
      <c r="R629" s="142">
        <f>Q629*H629</f>
        <v>0.28399999999999997</v>
      </c>
      <c r="S629" s="142">
        <v>0</v>
      </c>
      <c r="T629" s="143">
        <f>S629*H629</f>
        <v>0</v>
      </c>
      <c r="AR629" s="144" t="s">
        <v>241</v>
      </c>
      <c r="AT629" s="144" t="s">
        <v>398</v>
      </c>
      <c r="AU629" s="144" t="s">
        <v>88</v>
      </c>
      <c r="AY629" s="18" t="s">
        <v>178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86</v>
      </c>
      <c r="BK629" s="145">
        <f>ROUND(I629*H629,2)</f>
        <v>0</v>
      </c>
      <c r="BL629" s="18" t="s">
        <v>185</v>
      </c>
      <c r="BM629" s="144" t="s">
        <v>6046</v>
      </c>
    </row>
    <row r="630" spans="2:65" s="1" customFormat="1" ht="24.15" customHeight="1">
      <c r="B630" s="34"/>
      <c r="C630" s="171" t="s">
        <v>808</v>
      </c>
      <c r="D630" s="171" t="s">
        <v>398</v>
      </c>
      <c r="E630" s="172" t="s">
        <v>6047</v>
      </c>
      <c r="F630" s="173" t="s">
        <v>6048</v>
      </c>
      <c r="G630" s="174" t="s">
        <v>219</v>
      </c>
      <c r="H630" s="175">
        <v>1</v>
      </c>
      <c r="I630" s="176"/>
      <c r="J630" s="177">
        <f>ROUND(I630*H630,2)</f>
        <v>0</v>
      </c>
      <c r="K630" s="173" t="s">
        <v>376</v>
      </c>
      <c r="L630" s="178"/>
      <c r="M630" s="179" t="s">
        <v>32</v>
      </c>
      <c r="N630" s="180" t="s">
        <v>50</v>
      </c>
      <c r="P630" s="142">
        <f>O630*H630</f>
        <v>0</v>
      </c>
      <c r="Q630" s="142">
        <v>0.14499999999999999</v>
      </c>
      <c r="R630" s="142">
        <f>Q630*H630</f>
        <v>0.14499999999999999</v>
      </c>
      <c r="S630" s="142">
        <v>0</v>
      </c>
      <c r="T630" s="143">
        <f>S630*H630</f>
        <v>0</v>
      </c>
      <c r="AR630" s="144" t="s">
        <v>241</v>
      </c>
      <c r="AT630" s="144" t="s">
        <v>398</v>
      </c>
      <c r="AU630" s="144" t="s">
        <v>88</v>
      </c>
      <c r="AY630" s="18" t="s">
        <v>178</v>
      </c>
      <c r="BE630" s="145">
        <f>IF(N630="základní",J630,0)</f>
        <v>0</v>
      </c>
      <c r="BF630" s="145">
        <f>IF(N630="snížená",J630,0)</f>
        <v>0</v>
      </c>
      <c r="BG630" s="145">
        <f>IF(N630="zákl. přenesená",J630,0)</f>
        <v>0</v>
      </c>
      <c r="BH630" s="145">
        <f>IF(N630="sníž. přenesená",J630,0)</f>
        <v>0</v>
      </c>
      <c r="BI630" s="145">
        <f>IF(N630="nulová",J630,0)</f>
        <v>0</v>
      </c>
      <c r="BJ630" s="18" t="s">
        <v>86</v>
      </c>
      <c r="BK630" s="145">
        <f>ROUND(I630*H630,2)</f>
        <v>0</v>
      </c>
      <c r="BL630" s="18" t="s">
        <v>185</v>
      </c>
      <c r="BM630" s="144" t="s">
        <v>6049</v>
      </c>
    </row>
    <row r="631" spans="2:65" s="1" customFormat="1" ht="16.5" customHeight="1">
      <c r="B631" s="34"/>
      <c r="C631" s="171" t="s">
        <v>813</v>
      </c>
      <c r="D631" s="171" t="s">
        <v>398</v>
      </c>
      <c r="E631" s="172" t="s">
        <v>6050</v>
      </c>
      <c r="F631" s="173" t="s">
        <v>6051</v>
      </c>
      <c r="G631" s="174" t="s">
        <v>219</v>
      </c>
      <c r="H631" s="175">
        <v>3</v>
      </c>
      <c r="I631" s="176"/>
      <c r="J631" s="177">
        <f>ROUND(I631*H631,2)</f>
        <v>0</v>
      </c>
      <c r="K631" s="173" t="s">
        <v>376</v>
      </c>
      <c r="L631" s="178"/>
      <c r="M631" s="179" t="s">
        <v>32</v>
      </c>
      <c r="N631" s="180" t="s">
        <v>50</v>
      </c>
      <c r="P631" s="142">
        <f>O631*H631</f>
        <v>0</v>
      </c>
      <c r="Q631" s="142">
        <v>0.14699999999999999</v>
      </c>
      <c r="R631" s="142">
        <f>Q631*H631</f>
        <v>0.44099999999999995</v>
      </c>
      <c r="S631" s="142">
        <v>0</v>
      </c>
      <c r="T631" s="143">
        <f>S631*H631</f>
        <v>0</v>
      </c>
      <c r="AR631" s="144" t="s">
        <v>241</v>
      </c>
      <c r="AT631" s="144" t="s">
        <v>398</v>
      </c>
      <c r="AU631" s="144" t="s">
        <v>88</v>
      </c>
      <c r="AY631" s="18" t="s">
        <v>178</v>
      </c>
      <c r="BE631" s="145">
        <f>IF(N631="základní",J631,0)</f>
        <v>0</v>
      </c>
      <c r="BF631" s="145">
        <f>IF(N631="snížená",J631,0)</f>
        <v>0</v>
      </c>
      <c r="BG631" s="145">
        <f>IF(N631="zákl. přenesená",J631,0)</f>
        <v>0</v>
      </c>
      <c r="BH631" s="145">
        <f>IF(N631="sníž. přenesená",J631,0)</f>
        <v>0</v>
      </c>
      <c r="BI631" s="145">
        <f>IF(N631="nulová",J631,0)</f>
        <v>0</v>
      </c>
      <c r="BJ631" s="18" t="s">
        <v>86</v>
      </c>
      <c r="BK631" s="145">
        <f>ROUND(I631*H631,2)</f>
        <v>0</v>
      </c>
      <c r="BL631" s="18" t="s">
        <v>185</v>
      </c>
      <c r="BM631" s="144" t="s">
        <v>6052</v>
      </c>
    </row>
    <row r="632" spans="2:65" s="1" customFormat="1" ht="16.5" customHeight="1">
      <c r="B632" s="34"/>
      <c r="C632" s="133" t="s">
        <v>815</v>
      </c>
      <c r="D632" s="133" t="s">
        <v>180</v>
      </c>
      <c r="E632" s="134" t="s">
        <v>5201</v>
      </c>
      <c r="F632" s="135" t="s">
        <v>5202</v>
      </c>
      <c r="G632" s="136" t="s">
        <v>219</v>
      </c>
      <c r="H632" s="137">
        <v>4</v>
      </c>
      <c r="I632" s="138"/>
      <c r="J632" s="139">
        <f>ROUND(I632*H632,2)</f>
        <v>0</v>
      </c>
      <c r="K632" s="135" t="s">
        <v>184</v>
      </c>
      <c r="L632" s="34"/>
      <c r="M632" s="140" t="s">
        <v>32</v>
      </c>
      <c r="N632" s="141" t="s">
        <v>50</v>
      </c>
      <c r="P632" s="142">
        <f>O632*H632</f>
        <v>0</v>
      </c>
      <c r="Q632" s="142">
        <v>0.12303</v>
      </c>
      <c r="R632" s="142">
        <f>Q632*H632</f>
        <v>0.49212</v>
      </c>
      <c r="S632" s="142">
        <v>0</v>
      </c>
      <c r="T632" s="143">
        <f>S632*H632</f>
        <v>0</v>
      </c>
      <c r="AR632" s="144" t="s">
        <v>185</v>
      </c>
      <c r="AT632" s="144" t="s">
        <v>180</v>
      </c>
      <c r="AU632" s="144" t="s">
        <v>88</v>
      </c>
      <c r="AY632" s="18" t="s">
        <v>178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8" t="s">
        <v>86</v>
      </c>
      <c r="BK632" s="145">
        <f>ROUND(I632*H632,2)</f>
        <v>0</v>
      </c>
      <c r="BL632" s="18" t="s">
        <v>185</v>
      </c>
      <c r="BM632" s="144" t="s">
        <v>6053</v>
      </c>
    </row>
    <row r="633" spans="2:65" s="1" customFormat="1" ht="10.199999999999999">
      <c r="B633" s="34"/>
      <c r="D633" s="146" t="s">
        <v>187</v>
      </c>
      <c r="F633" s="147" t="s">
        <v>5204</v>
      </c>
      <c r="I633" s="148"/>
      <c r="L633" s="34"/>
      <c r="M633" s="149"/>
      <c r="T633" s="55"/>
      <c r="AT633" s="18" t="s">
        <v>187</v>
      </c>
      <c r="AU633" s="18" t="s">
        <v>88</v>
      </c>
    </row>
    <row r="634" spans="2:65" s="12" customFormat="1" ht="10.199999999999999">
      <c r="B634" s="150"/>
      <c r="D634" s="151" t="s">
        <v>189</v>
      </c>
      <c r="E634" s="152" t="s">
        <v>32</v>
      </c>
      <c r="F634" s="153" t="s">
        <v>5674</v>
      </c>
      <c r="H634" s="152" t="s">
        <v>32</v>
      </c>
      <c r="I634" s="154"/>
      <c r="L634" s="150"/>
      <c r="M634" s="155"/>
      <c r="T634" s="156"/>
      <c r="AT634" s="152" t="s">
        <v>189</v>
      </c>
      <c r="AU634" s="152" t="s">
        <v>88</v>
      </c>
      <c r="AV634" s="12" t="s">
        <v>86</v>
      </c>
      <c r="AW634" s="12" t="s">
        <v>41</v>
      </c>
      <c r="AX634" s="12" t="s">
        <v>79</v>
      </c>
      <c r="AY634" s="152" t="s">
        <v>178</v>
      </c>
    </row>
    <row r="635" spans="2:65" s="12" customFormat="1" ht="10.199999999999999">
      <c r="B635" s="150"/>
      <c r="D635" s="151" t="s">
        <v>189</v>
      </c>
      <c r="E635" s="152" t="s">
        <v>32</v>
      </c>
      <c r="F635" s="153" t="s">
        <v>6054</v>
      </c>
      <c r="H635" s="152" t="s">
        <v>32</v>
      </c>
      <c r="I635" s="154"/>
      <c r="L635" s="150"/>
      <c r="M635" s="155"/>
      <c r="T635" s="156"/>
      <c r="AT635" s="152" t="s">
        <v>189</v>
      </c>
      <c r="AU635" s="152" t="s">
        <v>88</v>
      </c>
      <c r="AV635" s="12" t="s">
        <v>86</v>
      </c>
      <c r="AW635" s="12" t="s">
        <v>41</v>
      </c>
      <c r="AX635" s="12" t="s">
        <v>79</v>
      </c>
      <c r="AY635" s="152" t="s">
        <v>178</v>
      </c>
    </row>
    <row r="636" spans="2:65" s="13" customFormat="1" ht="10.199999999999999">
      <c r="B636" s="157"/>
      <c r="D636" s="151" t="s">
        <v>189</v>
      </c>
      <c r="E636" s="158" t="s">
        <v>32</v>
      </c>
      <c r="F636" s="159" t="s">
        <v>6055</v>
      </c>
      <c r="H636" s="160">
        <v>4</v>
      </c>
      <c r="I636" s="161"/>
      <c r="L636" s="157"/>
      <c r="M636" s="162"/>
      <c r="T636" s="163"/>
      <c r="AT636" s="158" t="s">
        <v>189</v>
      </c>
      <c r="AU636" s="158" t="s">
        <v>88</v>
      </c>
      <c r="AV636" s="13" t="s">
        <v>88</v>
      </c>
      <c r="AW636" s="13" t="s">
        <v>41</v>
      </c>
      <c r="AX636" s="13" t="s">
        <v>79</v>
      </c>
      <c r="AY636" s="158" t="s">
        <v>178</v>
      </c>
    </row>
    <row r="637" spans="2:65" s="14" customFormat="1" ht="10.199999999999999">
      <c r="B637" s="164"/>
      <c r="D637" s="151" t="s">
        <v>189</v>
      </c>
      <c r="E637" s="165" t="s">
        <v>32</v>
      </c>
      <c r="F637" s="166" t="s">
        <v>192</v>
      </c>
      <c r="H637" s="167">
        <v>4</v>
      </c>
      <c r="I637" s="168"/>
      <c r="L637" s="164"/>
      <c r="M637" s="169"/>
      <c r="T637" s="170"/>
      <c r="AT637" s="165" t="s">
        <v>189</v>
      </c>
      <c r="AU637" s="165" t="s">
        <v>88</v>
      </c>
      <c r="AV637" s="14" t="s">
        <v>185</v>
      </c>
      <c r="AW637" s="14" t="s">
        <v>41</v>
      </c>
      <c r="AX637" s="14" t="s">
        <v>86</v>
      </c>
      <c r="AY637" s="165" t="s">
        <v>178</v>
      </c>
    </row>
    <row r="638" spans="2:65" s="1" customFormat="1" ht="24.15" customHeight="1">
      <c r="B638" s="34"/>
      <c r="C638" s="171" t="s">
        <v>820</v>
      </c>
      <c r="D638" s="171" t="s">
        <v>398</v>
      </c>
      <c r="E638" s="172" t="s">
        <v>5205</v>
      </c>
      <c r="F638" s="173" t="s">
        <v>5206</v>
      </c>
      <c r="G638" s="174" t="s">
        <v>219</v>
      </c>
      <c r="H638" s="175">
        <v>4</v>
      </c>
      <c r="I638" s="176"/>
      <c r="J638" s="177">
        <f>ROUND(I638*H638,2)</f>
        <v>0</v>
      </c>
      <c r="K638" s="173" t="s">
        <v>184</v>
      </c>
      <c r="L638" s="178"/>
      <c r="M638" s="179" t="s">
        <v>32</v>
      </c>
      <c r="N638" s="180" t="s">
        <v>50</v>
      </c>
      <c r="P638" s="142">
        <f>O638*H638</f>
        <v>0</v>
      </c>
      <c r="Q638" s="142">
        <v>1.3299999999999999E-2</v>
      </c>
      <c r="R638" s="142">
        <f>Q638*H638</f>
        <v>5.3199999999999997E-2</v>
      </c>
      <c r="S638" s="142">
        <v>0</v>
      </c>
      <c r="T638" s="143">
        <f>S638*H638</f>
        <v>0</v>
      </c>
      <c r="AR638" s="144" t="s">
        <v>241</v>
      </c>
      <c r="AT638" s="144" t="s">
        <v>398</v>
      </c>
      <c r="AU638" s="144" t="s">
        <v>88</v>
      </c>
      <c r="AY638" s="18" t="s">
        <v>178</v>
      </c>
      <c r="BE638" s="145">
        <f>IF(N638="základní",J638,0)</f>
        <v>0</v>
      </c>
      <c r="BF638" s="145">
        <f>IF(N638="snížená",J638,0)</f>
        <v>0</v>
      </c>
      <c r="BG638" s="145">
        <f>IF(N638="zákl. přenesená",J638,0)</f>
        <v>0</v>
      </c>
      <c r="BH638" s="145">
        <f>IF(N638="sníž. přenesená",J638,0)</f>
        <v>0</v>
      </c>
      <c r="BI638" s="145">
        <f>IF(N638="nulová",J638,0)</f>
        <v>0</v>
      </c>
      <c r="BJ638" s="18" t="s">
        <v>86</v>
      </c>
      <c r="BK638" s="145">
        <f>ROUND(I638*H638,2)</f>
        <v>0</v>
      </c>
      <c r="BL638" s="18" t="s">
        <v>185</v>
      </c>
      <c r="BM638" s="144" t="s">
        <v>6056</v>
      </c>
    </row>
    <row r="639" spans="2:65" s="1" customFormat="1" ht="24.15" customHeight="1">
      <c r="B639" s="34"/>
      <c r="C639" s="171" t="s">
        <v>824</v>
      </c>
      <c r="D639" s="171" t="s">
        <v>398</v>
      </c>
      <c r="E639" s="172" t="s">
        <v>5208</v>
      </c>
      <c r="F639" s="173" t="s">
        <v>5209</v>
      </c>
      <c r="G639" s="174" t="s">
        <v>219</v>
      </c>
      <c r="H639" s="175">
        <v>4</v>
      </c>
      <c r="I639" s="176"/>
      <c r="J639" s="177">
        <f>ROUND(I639*H639,2)</f>
        <v>0</v>
      </c>
      <c r="K639" s="173" t="s">
        <v>184</v>
      </c>
      <c r="L639" s="178"/>
      <c r="M639" s="179" t="s">
        <v>32</v>
      </c>
      <c r="N639" s="180" t="s">
        <v>50</v>
      </c>
      <c r="P639" s="142">
        <f>O639*H639</f>
        <v>0</v>
      </c>
      <c r="Q639" s="142">
        <v>2.9999999999999997E-4</v>
      </c>
      <c r="R639" s="142">
        <f>Q639*H639</f>
        <v>1.1999999999999999E-3</v>
      </c>
      <c r="S639" s="142">
        <v>0</v>
      </c>
      <c r="T639" s="143">
        <f>S639*H639</f>
        <v>0</v>
      </c>
      <c r="AR639" s="144" t="s">
        <v>241</v>
      </c>
      <c r="AT639" s="144" t="s">
        <v>398</v>
      </c>
      <c r="AU639" s="144" t="s">
        <v>88</v>
      </c>
      <c r="AY639" s="18" t="s">
        <v>178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86</v>
      </c>
      <c r="BK639" s="145">
        <f>ROUND(I639*H639,2)</f>
        <v>0</v>
      </c>
      <c r="BL639" s="18" t="s">
        <v>185</v>
      </c>
      <c r="BM639" s="144" t="s">
        <v>6057</v>
      </c>
    </row>
    <row r="640" spans="2:65" s="1" customFormat="1" ht="37.799999999999997" customHeight="1">
      <c r="B640" s="34"/>
      <c r="C640" s="133" t="s">
        <v>829</v>
      </c>
      <c r="D640" s="133" t="s">
        <v>180</v>
      </c>
      <c r="E640" s="134" t="s">
        <v>6058</v>
      </c>
      <c r="F640" s="135" t="s">
        <v>6059</v>
      </c>
      <c r="G640" s="136" t="s">
        <v>277</v>
      </c>
      <c r="H640" s="137">
        <v>0.754</v>
      </c>
      <c r="I640" s="138"/>
      <c r="J640" s="139">
        <f>ROUND(I640*H640,2)</f>
        <v>0</v>
      </c>
      <c r="K640" s="135" t="s">
        <v>184</v>
      </c>
      <c r="L640" s="34"/>
      <c r="M640" s="140" t="s">
        <v>32</v>
      </c>
      <c r="N640" s="141" t="s">
        <v>50</v>
      </c>
      <c r="P640" s="142">
        <f>O640*H640</f>
        <v>0</v>
      </c>
      <c r="Q640" s="142">
        <v>1.5298499999999999</v>
      </c>
      <c r="R640" s="142">
        <f>Q640*H640</f>
        <v>1.1535069</v>
      </c>
      <c r="S640" s="142">
        <v>0</v>
      </c>
      <c r="T640" s="143">
        <f>S640*H640</f>
        <v>0</v>
      </c>
      <c r="AR640" s="144" t="s">
        <v>185</v>
      </c>
      <c r="AT640" s="144" t="s">
        <v>180</v>
      </c>
      <c r="AU640" s="144" t="s">
        <v>88</v>
      </c>
      <c r="AY640" s="18" t="s">
        <v>178</v>
      </c>
      <c r="BE640" s="145">
        <f>IF(N640="základní",J640,0)</f>
        <v>0</v>
      </c>
      <c r="BF640" s="145">
        <f>IF(N640="snížená",J640,0)</f>
        <v>0</v>
      </c>
      <c r="BG640" s="145">
        <f>IF(N640="zákl. přenesená",J640,0)</f>
        <v>0</v>
      </c>
      <c r="BH640" s="145">
        <f>IF(N640="sníž. přenesená",J640,0)</f>
        <v>0</v>
      </c>
      <c r="BI640" s="145">
        <f>IF(N640="nulová",J640,0)</f>
        <v>0</v>
      </c>
      <c r="BJ640" s="18" t="s">
        <v>86</v>
      </c>
      <c r="BK640" s="145">
        <f>ROUND(I640*H640,2)</f>
        <v>0</v>
      </c>
      <c r="BL640" s="18" t="s">
        <v>185</v>
      </c>
      <c r="BM640" s="144" t="s">
        <v>6060</v>
      </c>
    </row>
    <row r="641" spans="2:65" s="1" customFormat="1" ht="10.199999999999999">
      <c r="B641" s="34"/>
      <c r="D641" s="146" t="s">
        <v>187</v>
      </c>
      <c r="F641" s="147" t="s">
        <v>6061</v>
      </c>
      <c r="I641" s="148"/>
      <c r="L641" s="34"/>
      <c r="M641" s="149"/>
      <c r="T641" s="55"/>
      <c r="AT641" s="18" t="s">
        <v>187</v>
      </c>
      <c r="AU641" s="18" t="s">
        <v>88</v>
      </c>
    </row>
    <row r="642" spans="2:65" s="12" customFormat="1" ht="10.199999999999999">
      <c r="B642" s="150"/>
      <c r="D642" s="151" t="s">
        <v>189</v>
      </c>
      <c r="E642" s="152" t="s">
        <v>32</v>
      </c>
      <c r="F642" s="153" t="s">
        <v>190</v>
      </c>
      <c r="H642" s="152" t="s">
        <v>32</v>
      </c>
      <c r="I642" s="154"/>
      <c r="L642" s="150"/>
      <c r="M642" s="155"/>
      <c r="T642" s="156"/>
      <c r="AT642" s="152" t="s">
        <v>189</v>
      </c>
      <c r="AU642" s="152" t="s">
        <v>88</v>
      </c>
      <c r="AV642" s="12" t="s">
        <v>86</v>
      </c>
      <c r="AW642" s="12" t="s">
        <v>41</v>
      </c>
      <c r="AX642" s="12" t="s">
        <v>79</v>
      </c>
      <c r="AY642" s="152" t="s">
        <v>178</v>
      </c>
    </row>
    <row r="643" spans="2:65" s="12" customFormat="1" ht="10.199999999999999">
      <c r="B643" s="150"/>
      <c r="D643" s="151" t="s">
        <v>189</v>
      </c>
      <c r="E643" s="152" t="s">
        <v>32</v>
      </c>
      <c r="F643" s="153" t="s">
        <v>5668</v>
      </c>
      <c r="H643" s="152" t="s">
        <v>32</v>
      </c>
      <c r="I643" s="154"/>
      <c r="L643" s="150"/>
      <c r="M643" s="155"/>
      <c r="T643" s="156"/>
      <c r="AT643" s="152" t="s">
        <v>189</v>
      </c>
      <c r="AU643" s="152" t="s">
        <v>88</v>
      </c>
      <c r="AV643" s="12" t="s">
        <v>86</v>
      </c>
      <c r="AW643" s="12" t="s">
        <v>41</v>
      </c>
      <c r="AX643" s="12" t="s">
        <v>79</v>
      </c>
      <c r="AY643" s="152" t="s">
        <v>178</v>
      </c>
    </row>
    <row r="644" spans="2:65" s="12" customFormat="1" ht="10.199999999999999">
      <c r="B644" s="150"/>
      <c r="D644" s="151" t="s">
        <v>189</v>
      </c>
      <c r="E644" s="152" t="s">
        <v>32</v>
      </c>
      <c r="F644" s="153" t="s">
        <v>5893</v>
      </c>
      <c r="H644" s="152" t="s">
        <v>32</v>
      </c>
      <c r="I644" s="154"/>
      <c r="L644" s="150"/>
      <c r="M644" s="155"/>
      <c r="T644" s="156"/>
      <c r="AT644" s="152" t="s">
        <v>189</v>
      </c>
      <c r="AU644" s="152" t="s">
        <v>88</v>
      </c>
      <c r="AV644" s="12" t="s">
        <v>86</v>
      </c>
      <c r="AW644" s="12" t="s">
        <v>41</v>
      </c>
      <c r="AX644" s="12" t="s">
        <v>79</v>
      </c>
      <c r="AY644" s="152" t="s">
        <v>178</v>
      </c>
    </row>
    <row r="645" spans="2:65" s="13" customFormat="1" ht="10.199999999999999">
      <c r="B645" s="157"/>
      <c r="D645" s="151" t="s">
        <v>189</v>
      </c>
      <c r="E645" s="158" t="s">
        <v>32</v>
      </c>
      <c r="F645" s="159" t="s">
        <v>6062</v>
      </c>
      <c r="H645" s="160">
        <v>0.754</v>
      </c>
      <c r="I645" s="161"/>
      <c r="L645" s="157"/>
      <c r="M645" s="162"/>
      <c r="T645" s="163"/>
      <c r="AT645" s="158" t="s">
        <v>189</v>
      </c>
      <c r="AU645" s="158" t="s">
        <v>88</v>
      </c>
      <c r="AV645" s="13" t="s">
        <v>88</v>
      </c>
      <c r="AW645" s="13" t="s">
        <v>41</v>
      </c>
      <c r="AX645" s="13" t="s">
        <v>79</v>
      </c>
      <c r="AY645" s="158" t="s">
        <v>178</v>
      </c>
    </row>
    <row r="646" spans="2:65" s="14" customFormat="1" ht="10.199999999999999">
      <c r="B646" s="164"/>
      <c r="D646" s="151" t="s">
        <v>189</v>
      </c>
      <c r="E646" s="165" t="s">
        <v>32</v>
      </c>
      <c r="F646" s="166" t="s">
        <v>192</v>
      </c>
      <c r="H646" s="167">
        <v>0.754</v>
      </c>
      <c r="I646" s="168"/>
      <c r="L646" s="164"/>
      <c r="M646" s="169"/>
      <c r="T646" s="170"/>
      <c r="AT646" s="165" t="s">
        <v>189</v>
      </c>
      <c r="AU646" s="165" t="s">
        <v>88</v>
      </c>
      <c r="AV646" s="14" t="s">
        <v>185</v>
      </c>
      <c r="AW646" s="14" t="s">
        <v>41</v>
      </c>
      <c r="AX646" s="14" t="s">
        <v>86</v>
      </c>
      <c r="AY646" s="165" t="s">
        <v>178</v>
      </c>
    </row>
    <row r="647" spans="2:65" s="1" customFormat="1" ht="37.799999999999997" customHeight="1">
      <c r="B647" s="34"/>
      <c r="C647" s="133" t="s">
        <v>833</v>
      </c>
      <c r="D647" s="133" t="s">
        <v>180</v>
      </c>
      <c r="E647" s="134" t="s">
        <v>6063</v>
      </c>
      <c r="F647" s="135" t="s">
        <v>6064</v>
      </c>
      <c r="G647" s="136" t="s">
        <v>2234</v>
      </c>
      <c r="H647" s="137">
        <v>4.1219999999999999</v>
      </c>
      <c r="I647" s="138"/>
      <c r="J647" s="139">
        <f>ROUND(I647*H647,2)</f>
        <v>0</v>
      </c>
      <c r="K647" s="135" t="s">
        <v>184</v>
      </c>
      <c r="L647" s="34"/>
      <c r="M647" s="140" t="s">
        <v>32</v>
      </c>
      <c r="N647" s="141" t="s">
        <v>50</v>
      </c>
      <c r="P647" s="142">
        <f>O647*H647</f>
        <v>0</v>
      </c>
      <c r="Q647" s="142">
        <v>4.6800000000000001E-3</v>
      </c>
      <c r="R647" s="142">
        <f>Q647*H647</f>
        <v>1.9290959999999999E-2</v>
      </c>
      <c r="S647" s="142">
        <v>0</v>
      </c>
      <c r="T647" s="143">
        <f>S647*H647</f>
        <v>0</v>
      </c>
      <c r="AR647" s="144" t="s">
        <v>185</v>
      </c>
      <c r="AT647" s="144" t="s">
        <v>180</v>
      </c>
      <c r="AU647" s="144" t="s">
        <v>88</v>
      </c>
      <c r="AY647" s="18" t="s">
        <v>178</v>
      </c>
      <c r="BE647" s="145">
        <f>IF(N647="základní",J647,0)</f>
        <v>0</v>
      </c>
      <c r="BF647" s="145">
        <f>IF(N647="snížená",J647,0)</f>
        <v>0</v>
      </c>
      <c r="BG647" s="145">
        <f>IF(N647="zákl. přenesená",J647,0)</f>
        <v>0</v>
      </c>
      <c r="BH647" s="145">
        <f>IF(N647="sníž. přenesená",J647,0)</f>
        <v>0</v>
      </c>
      <c r="BI647" s="145">
        <f>IF(N647="nulová",J647,0)</f>
        <v>0</v>
      </c>
      <c r="BJ647" s="18" t="s">
        <v>86</v>
      </c>
      <c r="BK647" s="145">
        <f>ROUND(I647*H647,2)</f>
        <v>0</v>
      </c>
      <c r="BL647" s="18" t="s">
        <v>185</v>
      </c>
      <c r="BM647" s="144" t="s">
        <v>6065</v>
      </c>
    </row>
    <row r="648" spans="2:65" s="1" customFormat="1" ht="10.199999999999999">
      <c r="B648" s="34"/>
      <c r="D648" s="146" t="s">
        <v>187</v>
      </c>
      <c r="F648" s="147" t="s">
        <v>6066</v>
      </c>
      <c r="I648" s="148"/>
      <c r="L648" s="34"/>
      <c r="M648" s="149"/>
      <c r="T648" s="55"/>
      <c r="AT648" s="18" t="s">
        <v>187</v>
      </c>
      <c r="AU648" s="18" t="s">
        <v>88</v>
      </c>
    </row>
    <row r="649" spans="2:65" s="12" customFormat="1" ht="10.199999999999999">
      <c r="B649" s="150"/>
      <c r="D649" s="151" t="s">
        <v>189</v>
      </c>
      <c r="E649" s="152" t="s">
        <v>32</v>
      </c>
      <c r="F649" s="153" t="s">
        <v>6054</v>
      </c>
      <c r="H649" s="152" t="s">
        <v>32</v>
      </c>
      <c r="I649" s="154"/>
      <c r="L649" s="150"/>
      <c r="M649" s="155"/>
      <c r="T649" s="156"/>
      <c r="AT649" s="152" t="s">
        <v>189</v>
      </c>
      <c r="AU649" s="152" t="s">
        <v>88</v>
      </c>
      <c r="AV649" s="12" t="s">
        <v>86</v>
      </c>
      <c r="AW649" s="12" t="s">
        <v>41</v>
      </c>
      <c r="AX649" s="12" t="s">
        <v>79</v>
      </c>
      <c r="AY649" s="152" t="s">
        <v>178</v>
      </c>
    </row>
    <row r="650" spans="2:65" s="12" customFormat="1" ht="20.399999999999999">
      <c r="B650" s="150"/>
      <c r="D650" s="151" t="s">
        <v>189</v>
      </c>
      <c r="E650" s="152" t="s">
        <v>32</v>
      </c>
      <c r="F650" s="153" t="s">
        <v>6067</v>
      </c>
      <c r="H650" s="152" t="s">
        <v>32</v>
      </c>
      <c r="I650" s="154"/>
      <c r="L650" s="150"/>
      <c r="M650" s="155"/>
      <c r="T650" s="156"/>
      <c r="AT650" s="152" t="s">
        <v>189</v>
      </c>
      <c r="AU650" s="152" t="s">
        <v>88</v>
      </c>
      <c r="AV650" s="12" t="s">
        <v>86</v>
      </c>
      <c r="AW650" s="12" t="s">
        <v>41</v>
      </c>
      <c r="AX650" s="12" t="s">
        <v>79</v>
      </c>
      <c r="AY650" s="152" t="s">
        <v>178</v>
      </c>
    </row>
    <row r="651" spans="2:65" s="12" customFormat="1" ht="20.399999999999999">
      <c r="B651" s="150"/>
      <c r="D651" s="151" t="s">
        <v>189</v>
      </c>
      <c r="E651" s="152" t="s">
        <v>32</v>
      </c>
      <c r="F651" s="153" t="s">
        <v>6068</v>
      </c>
      <c r="H651" s="152" t="s">
        <v>32</v>
      </c>
      <c r="I651" s="154"/>
      <c r="L651" s="150"/>
      <c r="M651" s="155"/>
      <c r="T651" s="156"/>
      <c r="AT651" s="152" t="s">
        <v>189</v>
      </c>
      <c r="AU651" s="152" t="s">
        <v>88</v>
      </c>
      <c r="AV651" s="12" t="s">
        <v>86</v>
      </c>
      <c r="AW651" s="12" t="s">
        <v>41</v>
      </c>
      <c r="AX651" s="12" t="s">
        <v>79</v>
      </c>
      <c r="AY651" s="152" t="s">
        <v>178</v>
      </c>
    </row>
    <row r="652" spans="2:65" s="12" customFormat="1" ht="20.399999999999999">
      <c r="B652" s="150"/>
      <c r="D652" s="151" t="s">
        <v>189</v>
      </c>
      <c r="E652" s="152" t="s">
        <v>32</v>
      </c>
      <c r="F652" s="153" t="s">
        <v>6069</v>
      </c>
      <c r="H652" s="152" t="s">
        <v>32</v>
      </c>
      <c r="I652" s="154"/>
      <c r="L652" s="150"/>
      <c r="M652" s="155"/>
      <c r="T652" s="156"/>
      <c r="AT652" s="152" t="s">
        <v>189</v>
      </c>
      <c r="AU652" s="152" t="s">
        <v>88</v>
      </c>
      <c r="AV652" s="12" t="s">
        <v>86</v>
      </c>
      <c r="AW652" s="12" t="s">
        <v>41</v>
      </c>
      <c r="AX652" s="12" t="s">
        <v>79</v>
      </c>
      <c r="AY652" s="152" t="s">
        <v>178</v>
      </c>
    </row>
    <row r="653" spans="2:65" s="13" customFormat="1" ht="10.199999999999999">
      <c r="B653" s="157"/>
      <c r="D653" s="151" t="s">
        <v>189</v>
      </c>
      <c r="E653" s="158" t="s">
        <v>32</v>
      </c>
      <c r="F653" s="159" t="s">
        <v>6070</v>
      </c>
      <c r="H653" s="160">
        <v>4.1219999999999999</v>
      </c>
      <c r="I653" s="161"/>
      <c r="L653" s="157"/>
      <c r="M653" s="162"/>
      <c r="T653" s="163"/>
      <c r="AT653" s="158" t="s">
        <v>189</v>
      </c>
      <c r="AU653" s="158" t="s">
        <v>88</v>
      </c>
      <c r="AV653" s="13" t="s">
        <v>88</v>
      </c>
      <c r="AW653" s="13" t="s">
        <v>41</v>
      </c>
      <c r="AX653" s="13" t="s">
        <v>79</v>
      </c>
      <c r="AY653" s="158" t="s">
        <v>178</v>
      </c>
    </row>
    <row r="654" spans="2:65" s="14" customFormat="1" ht="10.199999999999999">
      <c r="B654" s="164"/>
      <c r="D654" s="151" t="s">
        <v>189</v>
      </c>
      <c r="E654" s="165" t="s">
        <v>32</v>
      </c>
      <c r="F654" s="166" t="s">
        <v>192</v>
      </c>
      <c r="H654" s="167">
        <v>4.1219999999999999</v>
      </c>
      <c r="I654" s="168"/>
      <c r="L654" s="164"/>
      <c r="M654" s="169"/>
      <c r="T654" s="170"/>
      <c r="AT654" s="165" t="s">
        <v>189</v>
      </c>
      <c r="AU654" s="165" t="s">
        <v>88</v>
      </c>
      <c r="AV654" s="14" t="s">
        <v>185</v>
      </c>
      <c r="AW654" s="14" t="s">
        <v>41</v>
      </c>
      <c r="AX654" s="14" t="s">
        <v>86</v>
      </c>
      <c r="AY654" s="165" t="s">
        <v>178</v>
      </c>
    </row>
    <row r="655" spans="2:65" s="1" customFormat="1" ht="44.25" customHeight="1">
      <c r="B655" s="34"/>
      <c r="C655" s="171" t="s">
        <v>838</v>
      </c>
      <c r="D655" s="171" t="s">
        <v>398</v>
      </c>
      <c r="E655" s="172" t="s">
        <v>6071</v>
      </c>
      <c r="F655" s="173" t="s">
        <v>6072</v>
      </c>
      <c r="G655" s="174" t="s">
        <v>2234</v>
      </c>
      <c r="H655" s="175">
        <v>4.452</v>
      </c>
      <c r="I655" s="176"/>
      <c r="J655" s="177">
        <f>ROUND(I655*H655,2)</f>
        <v>0</v>
      </c>
      <c r="K655" s="173" t="s">
        <v>376</v>
      </c>
      <c r="L655" s="178"/>
      <c r="M655" s="179" t="s">
        <v>32</v>
      </c>
      <c r="N655" s="180" t="s">
        <v>50</v>
      </c>
      <c r="P655" s="142">
        <f>O655*H655</f>
        <v>0</v>
      </c>
      <c r="Q655" s="142">
        <v>1.3799999999999999E-3</v>
      </c>
      <c r="R655" s="142">
        <f>Q655*H655</f>
        <v>6.1437599999999998E-3</v>
      </c>
      <c r="S655" s="142">
        <v>0</v>
      </c>
      <c r="T655" s="143">
        <f>S655*H655</f>
        <v>0</v>
      </c>
      <c r="AR655" s="144" t="s">
        <v>241</v>
      </c>
      <c r="AT655" s="144" t="s">
        <v>398</v>
      </c>
      <c r="AU655" s="144" t="s">
        <v>88</v>
      </c>
      <c r="AY655" s="18" t="s">
        <v>178</v>
      </c>
      <c r="BE655" s="145">
        <f>IF(N655="základní",J655,0)</f>
        <v>0</v>
      </c>
      <c r="BF655" s="145">
        <f>IF(N655="snížená",J655,0)</f>
        <v>0</v>
      </c>
      <c r="BG655" s="145">
        <f>IF(N655="zákl. přenesená",J655,0)</f>
        <v>0</v>
      </c>
      <c r="BH655" s="145">
        <f>IF(N655="sníž. přenesená",J655,0)</f>
        <v>0</v>
      </c>
      <c r="BI655" s="145">
        <f>IF(N655="nulová",J655,0)</f>
        <v>0</v>
      </c>
      <c r="BJ655" s="18" t="s">
        <v>86</v>
      </c>
      <c r="BK655" s="145">
        <f>ROUND(I655*H655,2)</f>
        <v>0</v>
      </c>
      <c r="BL655" s="18" t="s">
        <v>185</v>
      </c>
      <c r="BM655" s="144" t="s">
        <v>6073</v>
      </c>
    </row>
    <row r="656" spans="2:65" s="1" customFormat="1" ht="28.8">
      <c r="B656" s="34"/>
      <c r="D656" s="151" t="s">
        <v>897</v>
      </c>
      <c r="F656" s="188" t="s">
        <v>6074</v>
      </c>
      <c r="I656" s="148"/>
      <c r="L656" s="34"/>
      <c r="M656" s="149"/>
      <c r="T656" s="55"/>
      <c r="AT656" s="18" t="s">
        <v>897</v>
      </c>
      <c r="AU656" s="18" t="s">
        <v>88</v>
      </c>
    </row>
    <row r="657" spans="2:65" s="13" customFormat="1" ht="10.199999999999999">
      <c r="B657" s="157"/>
      <c r="D657" s="151" t="s">
        <v>189</v>
      </c>
      <c r="F657" s="159" t="s">
        <v>6075</v>
      </c>
      <c r="H657" s="160">
        <v>4.452</v>
      </c>
      <c r="I657" s="161"/>
      <c r="L657" s="157"/>
      <c r="M657" s="162"/>
      <c r="T657" s="163"/>
      <c r="AT657" s="158" t="s">
        <v>189</v>
      </c>
      <c r="AU657" s="158" t="s">
        <v>88</v>
      </c>
      <c r="AV657" s="13" t="s">
        <v>88</v>
      </c>
      <c r="AW657" s="13" t="s">
        <v>4</v>
      </c>
      <c r="AX657" s="13" t="s">
        <v>86</v>
      </c>
      <c r="AY657" s="158" t="s">
        <v>178</v>
      </c>
    </row>
    <row r="658" spans="2:65" s="11" customFormat="1" ht="22.8" customHeight="1">
      <c r="B658" s="121"/>
      <c r="D658" s="122" t="s">
        <v>78</v>
      </c>
      <c r="E658" s="131" t="s">
        <v>247</v>
      </c>
      <c r="F658" s="131" t="s">
        <v>848</v>
      </c>
      <c r="I658" s="124"/>
      <c r="J658" s="132">
        <f>BK658</f>
        <v>0</v>
      </c>
      <c r="L658" s="121"/>
      <c r="M658" s="126"/>
      <c r="P658" s="127">
        <f>SUM(P659:P882)</f>
        <v>0</v>
      </c>
      <c r="R658" s="127">
        <f>SUM(R659:R882)</f>
        <v>7.5230769199999985</v>
      </c>
      <c r="T658" s="128">
        <f>SUM(T659:T882)</f>
        <v>0.60649999999999993</v>
      </c>
      <c r="AR658" s="122" t="s">
        <v>86</v>
      </c>
      <c r="AT658" s="129" t="s">
        <v>78</v>
      </c>
      <c r="AU658" s="129" t="s">
        <v>86</v>
      </c>
      <c r="AY658" s="122" t="s">
        <v>178</v>
      </c>
      <c r="BK658" s="130">
        <f>SUM(BK659:BK882)</f>
        <v>0</v>
      </c>
    </row>
    <row r="659" spans="2:65" s="1" customFormat="1" ht="24.15" customHeight="1">
      <c r="B659" s="34"/>
      <c r="C659" s="133" t="s">
        <v>842</v>
      </c>
      <c r="D659" s="133" t="s">
        <v>180</v>
      </c>
      <c r="E659" s="134" t="s">
        <v>6076</v>
      </c>
      <c r="F659" s="135" t="s">
        <v>6077</v>
      </c>
      <c r="G659" s="136" t="s">
        <v>219</v>
      </c>
      <c r="H659" s="137">
        <v>3</v>
      </c>
      <c r="I659" s="138"/>
      <c r="J659" s="139">
        <f>ROUND(I659*H659,2)</f>
        <v>0</v>
      </c>
      <c r="K659" s="135" t="s">
        <v>184</v>
      </c>
      <c r="L659" s="34"/>
      <c r="M659" s="140" t="s">
        <v>32</v>
      </c>
      <c r="N659" s="141" t="s">
        <v>50</v>
      </c>
      <c r="P659" s="142">
        <f>O659*H659</f>
        <v>0</v>
      </c>
      <c r="Q659" s="142">
        <v>0.111705</v>
      </c>
      <c r="R659" s="142">
        <f>Q659*H659</f>
        <v>0.335115</v>
      </c>
      <c r="S659" s="142">
        <v>0</v>
      </c>
      <c r="T659" s="143">
        <f>S659*H659</f>
        <v>0</v>
      </c>
      <c r="AR659" s="144" t="s">
        <v>185</v>
      </c>
      <c r="AT659" s="144" t="s">
        <v>180</v>
      </c>
      <c r="AU659" s="144" t="s">
        <v>88</v>
      </c>
      <c r="AY659" s="18" t="s">
        <v>178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8" t="s">
        <v>86</v>
      </c>
      <c r="BK659" s="145">
        <f>ROUND(I659*H659,2)</f>
        <v>0</v>
      </c>
      <c r="BL659" s="18" t="s">
        <v>185</v>
      </c>
      <c r="BM659" s="144" t="s">
        <v>6078</v>
      </c>
    </row>
    <row r="660" spans="2:65" s="1" customFormat="1" ht="10.199999999999999">
      <c r="B660" s="34"/>
      <c r="D660" s="146" t="s">
        <v>187</v>
      </c>
      <c r="F660" s="147" t="s">
        <v>6079</v>
      </c>
      <c r="I660" s="148"/>
      <c r="L660" s="34"/>
      <c r="M660" s="149"/>
      <c r="T660" s="55"/>
      <c r="AT660" s="18" t="s">
        <v>187</v>
      </c>
      <c r="AU660" s="18" t="s">
        <v>88</v>
      </c>
    </row>
    <row r="661" spans="2:65" s="12" customFormat="1" ht="10.199999999999999">
      <c r="B661" s="150"/>
      <c r="D661" s="151" t="s">
        <v>189</v>
      </c>
      <c r="E661" s="152" t="s">
        <v>32</v>
      </c>
      <c r="F661" s="153" t="s">
        <v>190</v>
      </c>
      <c r="H661" s="152" t="s">
        <v>32</v>
      </c>
      <c r="I661" s="154"/>
      <c r="L661" s="150"/>
      <c r="M661" s="155"/>
      <c r="T661" s="156"/>
      <c r="AT661" s="152" t="s">
        <v>189</v>
      </c>
      <c r="AU661" s="152" t="s">
        <v>88</v>
      </c>
      <c r="AV661" s="12" t="s">
        <v>86</v>
      </c>
      <c r="AW661" s="12" t="s">
        <v>41</v>
      </c>
      <c r="AX661" s="12" t="s">
        <v>79</v>
      </c>
      <c r="AY661" s="152" t="s">
        <v>178</v>
      </c>
    </row>
    <row r="662" spans="2:65" s="12" customFormat="1" ht="10.199999999999999">
      <c r="B662" s="150"/>
      <c r="D662" s="151" t="s">
        <v>189</v>
      </c>
      <c r="E662" s="152" t="s">
        <v>32</v>
      </c>
      <c r="F662" s="153" t="s">
        <v>5668</v>
      </c>
      <c r="H662" s="152" t="s">
        <v>32</v>
      </c>
      <c r="I662" s="154"/>
      <c r="L662" s="150"/>
      <c r="M662" s="155"/>
      <c r="T662" s="156"/>
      <c r="AT662" s="152" t="s">
        <v>189</v>
      </c>
      <c r="AU662" s="152" t="s">
        <v>88</v>
      </c>
      <c r="AV662" s="12" t="s">
        <v>86</v>
      </c>
      <c r="AW662" s="12" t="s">
        <v>41</v>
      </c>
      <c r="AX662" s="12" t="s">
        <v>79</v>
      </c>
      <c r="AY662" s="152" t="s">
        <v>178</v>
      </c>
    </row>
    <row r="663" spans="2:65" s="13" customFormat="1" ht="20.399999999999999">
      <c r="B663" s="157"/>
      <c r="D663" s="151" t="s">
        <v>189</v>
      </c>
      <c r="E663" s="158" t="s">
        <v>32</v>
      </c>
      <c r="F663" s="159" t="s">
        <v>6080</v>
      </c>
      <c r="H663" s="160">
        <v>3</v>
      </c>
      <c r="I663" s="161"/>
      <c r="L663" s="157"/>
      <c r="M663" s="162"/>
      <c r="T663" s="163"/>
      <c r="AT663" s="158" t="s">
        <v>189</v>
      </c>
      <c r="AU663" s="158" t="s">
        <v>88</v>
      </c>
      <c r="AV663" s="13" t="s">
        <v>88</v>
      </c>
      <c r="AW663" s="13" t="s">
        <v>41</v>
      </c>
      <c r="AX663" s="13" t="s">
        <v>79</v>
      </c>
      <c r="AY663" s="158" t="s">
        <v>178</v>
      </c>
    </row>
    <row r="664" spans="2:65" s="14" customFormat="1" ht="10.199999999999999">
      <c r="B664" s="164"/>
      <c r="D664" s="151" t="s">
        <v>189</v>
      </c>
      <c r="E664" s="165" t="s">
        <v>32</v>
      </c>
      <c r="F664" s="166" t="s">
        <v>192</v>
      </c>
      <c r="H664" s="167">
        <v>3</v>
      </c>
      <c r="I664" s="168"/>
      <c r="L664" s="164"/>
      <c r="M664" s="169"/>
      <c r="T664" s="170"/>
      <c r="AT664" s="165" t="s">
        <v>189</v>
      </c>
      <c r="AU664" s="165" t="s">
        <v>88</v>
      </c>
      <c r="AV664" s="14" t="s">
        <v>185</v>
      </c>
      <c r="AW664" s="14" t="s">
        <v>41</v>
      </c>
      <c r="AX664" s="14" t="s">
        <v>86</v>
      </c>
      <c r="AY664" s="165" t="s">
        <v>178</v>
      </c>
    </row>
    <row r="665" spans="2:65" s="1" customFormat="1" ht="24.15" customHeight="1">
      <c r="B665" s="34"/>
      <c r="C665" s="171" t="s">
        <v>849</v>
      </c>
      <c r="D665" s="171" t="s">
        <v>398</v>
      </c>
      <c r="E665" s="172" t="s">
        <v>6081</v>
      </c>
      <c r="F665" s="173" t="s">
        <v>6082</v>
      </c>
      <c r="G665" s="174" t="s">
        <v>219</v>
      </c>
      <c r="H665" s="175">
        <v>3</v>
      </c>
      <c r="I665" s="176"/>
      <c r="J665" s="177">
        <f>ROUND(I665*H665,2)</f>
        <v>0</v>
      </c>
      <c r="K665" s="173" t="s">
        <v>184</v>
      </c>
      <c r="L665" s="178"/>
      <c r="M665" s="179" t="s">
        <v>32</v>
      </c>
      <c r="N665" s="180" t="s">
        <v>50</v>
      </c>
      <c r="P665" s="142">
        <f>O665*H665</f>
        <v>0</v>
      </c>
      <c r="Q665" s="142">
        <v>7.4999999999999997E-3</v>
      </c>
      <c r="R665" s="142">
        <f>Q665*H665</f>
        <v>2.2499999999999999E-2</v>
      </c>
      <c r="S665" s="142">
        <v>0</v>
      </c>
      <c r="T665" s="143">
        <f>S665*H665</f>
        <v>0</v>
      </c>
      <c r="AR665" s="144" t="s">
        <v>241</v>
      </c>
      <c r="AT665" s="144" t="s">
        <v>398</v>
      </c>
      <c r="AU665" s="144" t="s">
        <v>88</v>
      </c>
      <c r="AY665" s="18" t="s">
        <v>178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8" t="s">
        <v>86</v>
      </c>
      <c r="BK665" s="145">
        <f>ROUND(I665*H665,2)</f>
        <v>0</v>
      </c>
      <c r="BL665" s="18" t="s">
        <v>185</v>
      </c>
      <c r="BM665" s="144" t="s">
        <v>6083</v>
      </c>
    </row>
    <row r="666" spans="2:65" s="1" customFormat="1" ht="33" customHeight="1">
      <c r="B666" s="34"/>
      <c r="C666" s="171" t="s">
        <v>857</v>
      </c>
      <c r="D666" s="171" t="s">
        <v>398</v>
      </c>
      <c r="E666" s="172" t="s">
        <v>6084</v>
      </c>
      <c r="F666" s="173" t="s">
        <v>6085</v>
      </c>
      <c r="G666" s="174" t="s">
        <v>6086</v>
      </c>
      <c r="H666" s="175">
        <v>2</v>
      </c>
      <c r="I666" s="176"/>
      <c r="J666" s="177">
        <f>ROUND(I666*H666,2)</f>
        <v>0</v>
      </c>
      <c r="K666" s="173" t="s">
        <v>376</v>
      </c>
      <c r="L666" s="178"/>
      <c r="M666" s="179" t="s">
        <v>32</v>
      </c>
      <c r="N666" s="180" t="s">
        <v>50</v>
      </c>
      <c r="P666" s="142">
        <f>O666*H666</f>
        <v>0</v>
      </c>
      <c r="Q666" s="142">
        <v>2.75E-2</v>
      </c>
      <c r="R666" s="142">
        <f>Q666*H666</f>
        <v>5.5E-2</v>
      </c>
      <c r="S666" s="142">
        <v>0</v>
      </c>
      <c r="T666" s="143">
        <f>S666*H666</f>
        <v>0</v>
      </c>
      <c r="AR666" s="144" t="s">
        <v>241</v>
      </c>
      <c r="AT666" s="144" t="s">
        <v>398</v>
      </c>
      <c r="AU666" s="144" t="s">
        <v>88</v>
      </c>
      <c r="AY666" s="18" t="s">
        <v>178</v>
      </c>
      <c r="BE666" s="145">
        <f>IF(N666="základní",J666,0)</f>
        <v>0</v>
      </c>
      <c r="BF666" s="145">
        <f>IF(N666="snížená",J666,0)</f>
        <v>0</v>
      </c>
      <c r="BG666" s="145">
        <f>IF(N666="zákl. přenesená",J666,0)</f>
        <v>0</v>
      </c>
      <c r="BH666" s="145">
        <f>IF(N666="sníž. přenesená",J666,0)</f>
        <v>0</v>
      </c>
      <c r="BI666" s="145">
        <f>IF(N666="nulová",J666,0)</f>
        <v>0</v>
      </c>
      <c r="BJ666" s="18" t="s">
        <v>86</v>
      </c>
      <c r="BK666" s="145">
        <f>ROUND(I666*H666,2)</f>
        <v>0</v>
      </c>
      <c r="BL666" s="18" t="s">
        <v>185</v>
      </c>
      <c r="BM666" s="144" t="s">
        <v>6087</v>
      </c>
    </row>
    <row r="667" spans="2:65" s="1" customFormat="1" ht="49.05" customHeight="1">
      <c r="B667" s="34"/>
      <c r="C667" s="133" t="s">
        <v>863</v>
      </c>
      <c r="D667" s="133" t="s">
        <v>180</v>
      </c>
      <c r="E667" s="134" t="s">
        <v>2488</v>
      </c>
      <c r="F667" s="135" t="s">
        <v>2489</v>
      </c>
      <c r="G667" s="136" t="s">
        <v>202</v>
      </c>
      <c r="H667" s="137">
        <v>13</v>
      </c>
      <c r="I667" s="138"/>
      <c r="J667" s="139">
        <f>ROUND(I667*H667,2)</f>
        <v>0</v>
      </c>
      <c r="K667" s="135" t="s">
        <v>184</v>
      </c>
      <c r="L667" s="34"/>
      <c r="M667" s="140" t="s">
        <v>32</v>
      </c>
      <c r="N667" s="141" t="s">
        <v>50</v>
      </c>
      <c r="P667" s="142">
        <f>O667*H667</f>
        <v>0</v>
      </c>
      <c r="Q667" s="142">
        <v>0.15540000000000001</v>
      </c>
      <c r="R667" s="142">
        <f>Q667*H667</f>
        <v>2.0202</v>
      </c>
      <c r="S667" s="142">
        <v>0</v>
      </c>
      <c r="T667" s="143">
        <f>S667*H667</f>
        <v>0</v>
      </c>
      <c r="AR667" s="144" t="s">
        <v>185</v>
      </c>
      <c r="AT667" s="144" t="s">
        <v>180</v>
      </c>
      <c r="AU667" s="144" t="s">
        <v>88</v>
      </c>
      <c r="AY667" s="18" t="s">
        <v>178</v>
      </c>
      <c r="BE667" s="145">
        <f>IF(N667="základní",J667,0)</f>
        <v>0</v>
      </c>
      <c r="BF667" s="145">
        <f>IF(N667="snížená",J667,0)</f>
        <v>0</v>
      </c>
      <c r="BG667" s="145">
        <f>IF(N667="zákl. přenesená",J667,0)</f>
        <v>0</v>
      </c>
      <c r="BH667" s="145">
        <f>IF(N667="sníž. přenesená",J667,0)</f>
        <v>0</v>
      </c>
      <c r="BI667" s="145">
        <f>IF(N667="nulová",J667,0)</f>
        <v>0</v>
      </c>
      <c r="BJ667" s="18" t="s">
        <v>86</v>
      </c>
      <c r="BK667" s="145">
        <f>ROUND(I667*H667,2)</f>
        <v>0</v>
      </c>
      <c r="BL667" s="18" t="s">
        <v>185</v>
      </c>
      <c r="BM667" s="144" t="s">
        <v>6088</v>
      </c>
    </row>
    <row r="668" spans="2:65" s="1" customFormat="1" ht="10.199999999999999">
      <c r="B668" s="34"/>
      <c r="D668" s="146" t="s">
        <v>187</v>
      </c>
      <c r="F668" s="147" t="s">
        <v>2491</v>
      </c>
      <c r="I668" s="148"/>
      <c r="L668" s="34"/>
      <c r="M668" s="149"/>
      <c r="T668" s="55"/>
      <c r="AT668" s="18" t="s">
        <v>187</v>
      </c>
      <c r="AU668" s="18" t="s">
        <v>88</v>
      </c>
    </row>
    <row r="669" spans="2:65" s="12" customFormat="1" ht="10.199999999999999">
      <c r="B669" s="150"/>
      <c r="D669" s="151" t="s">
        <v>189</v>
      </c>
      <c r="E669" s="152" t="s">
        <v>32</v>
      </c>
      <c r="F669" s="153" t="s">
        <v>190</v>
      </c>
      <c r="H669" s="152" t="s">
        <v>32</v>
      </c>
      <c r="I669" s="154"/>
      <c r="L669" s="150"/>
      <c r="M669" s="155"/>
      <c r="T669" s="156"/>
      <c r="AT669" s="152" t="s">
        <v>189</v>
      </c>
      <c r="AU669" s="152" t="s">
        <v>88</v>
      </c>
      <c r="AV669" s="12" t="s">
        <v>86</v>
      </c>
      <c r="AW669" s="12" t="s">
        <v>41</v>
      </c>
      <c r="AX669" s="12" t="s">
        <v>79</v>
      </c>
      <c r="AY669" s="152" t="s">
        <v>178</v>
      </c>
    </row>
    <row r="670" spans="2:65" s="12" customFormat="1" ht="10.199999999999999">
      <c r="B670" s="150"/>
      <c r="D670" s="151" t="s">
        <v>189</v>
      </c>
      <c r="E670" s="152" t="s">
        <v>32</v>
      </c>
      <c r="F670" s="153" t="s">
        <v>5668</v>
      </c>
      <c r="H670" s="152" t="s">
        <v>32</v>
      </c>
      <c r="I670" s="154"/>
      <c r="L670" s="150"/>
      <c r="M670" s="155"/>
      <c r="T670" s="156"/>
      <c r="AT670" s="152" t="s">
        <v>189</v>
      </c>
      <c r="AU670" s="152" t="s">
        <v>88</v>
      </c>
      <c r="AV670" s="12" t="s">
        <v>86</v>
      </c>
      <c r="AW670" s="12" t="s">
        <v>41</v>
      </c>
      <c r="AX670" s="12" t="s">
        <v>79</v>
      </c>
      <c r="AY670" s="152" t="s">
        <v>178</v>
      </c>
    </row>
    <row r="671" spans="2:65" s="13" customFormat="1" ht="20.399999999999999">
      <c r="B671" s="157"/>
      <c r="D671" s="151" t="s">
        <v>189</v>
      </c>
      <c r="E671" s="158" t="s">
        <v>32</v>
      </c>
      <c r="F671" s="159" t="s">
        <v>6089</v>
      </c>
      <c r="H671" s="160">
        <v>13</v>
      </c>
      <c r="I671" s="161"/>
      <c r="L671" s="157"/>
      <c r="M671" s="162"/>
      <c r="T671" s="163"/>
      <c r="AT671" s="158" t="s">
        <v>189</v>
      </c>
      <c r="AU671" s="158" t="s">
        <v>88</v>
      </c>
      <c r="AV671" s="13" t="s">
        <v>88</v>
      </c>
      <c r="AW671" s="13" t="s">
        <v>41</v>
      </c>
      <c r="AX671" s="13" t="s">
        <v>79</v>
      </c>
      <c r="AY671" s="158" t="s">
        <v>178</v>
      </c>
    </row>
    <row r="672" spans="2:65" s="14" customFormat="1" ht="10.199999999999999">
      <c r="B672" s="164"/>
      <c r="D672" s="151" t="s">
        <v>189</v>
      </c>
      <c r="E672" s="165" t="s">
        <v>32</v>
      </c>
      <c r="F672" s="166" t="s">
        <v>192</v>
      </c>
      <c r="H672" s="167">
        <v>13</v>
      </c>
      <c r="I672" s="168"/>
      <c r="L672" s="164"/>
      <c r="M672" s="169"/>
      <c r="T672" s="170"/>
      <c r="AT672" s="165" t="s">
        <v>189</v>
      </c>
      <c r="AU672" s="165" t="s">
        <v>88</v>
      </c>
      <c r="AV672" s="14" t="s">
        <v>185</v>
      </c>
      <c r="AW672" s="14" t="s">
        <v>41</v>
      </c>
      <c r="AX672" s="14" t="s">
        <v>86</v>
      </c>
      <c r="AY672" s="165" t="s">
        <v>178</v>
      </c>
    </row>
    <row r="673" spans="2:65" s="1" customFormat="1" ht="16.5" customHeight="1">
      <c r="B673" s="34"/>
      <c r="C673" s="171" t="s">
        <v>872</v>
      </c>
      <c r="D673" s="171" t="s">
        <v>398</v>
      </c>
      <c r="E673" s="172" t="s">
        <v>2492</v>
      </c>
      <c r="F673" s="173" t="s">
        <v>2493</v>
      </c>
      <c r="G673" s="174" t="s">
        <v>202</v>
      </c>
      <c r="H673" s="175">
        <v>13.26</v>
      </c>
      <c r="I673" s="176"/>
      <c r="J673" s="177">
        <f>ROUND(I673*H673,2)</f>
        <v>0</v>
      </c>
      <c r="K673" s="173" t="s">
        <v>184</v>
      </c>
      <c r="L673" s="178"/>
      <c r="M673" s="179" t="s">
        <v>32</v>
      </c>
      <c r="N673" s="180" t="s">
        <v>50</v>
      </c>
      <c r="P673" s="142">
        <f>O673*H673</f>
        <v>0</v>
      </c>
      <c r="Q673" s="142">
        <v>0.08</v>
      </c>
      <c r="R673" s="142">
        <f>Q673*H673</f>
        <v>1.0608</v>
      </c>
      <c r="S673" s="142">
        <v>0</v>
      </c>
      <c r="T673" s="143">
        <f>S673*H673</f>
        <v>0</v>
      </c>
      <c r="AR673" s="144" t="s">
        <v>241</v>
      </c>
      <c r="AT673" s="144" t="s">
        <v>398</v>
      </c>
      <c r="AU673" s="144" t="s">
        <v>88</v>
      </c>
      <c r="AY673" s="18" t="s">
        <v>178</v>
      </c>
      <c r="BE673" s="145">
        <f>IF(N673="základní",J673,0)</f>
        <v>0</v>
      </c>
      <c r="BF673" s="145">
        <f>IF(N673="snížená",J673,0)</f>
        <v>0</v>
      </c>
      <c r="BG673" s="145">
        <f>IF(N673="zákl. přenesená",J673,0)</f>
        <v>0</v>
      </c>
      <c r="BH673" s="145">
        <f>IF(N673="sníž. přenesená",J673,0)</f>
        <v>0</v>
      </c>
      <c r="BI673" s="145">
        <f>IF(N673="nulová",J673,0)</f>
        <v>0</v>
      </c>
      <c r="BJ673" s="18" t="s">
        <v>86</v>
      </c>
      <c r="BK673" s="145">
        <f>ROUND(I673*H673,2)</f>
        <v>0</v>
      </c>
      <c r="BL673" s="18" t="s">
        <v>185</v>
      </c>
      <c r="BM673" s="144" t="s">
        <v>6090</v>
      </c>
    </row>
    <row r="674" spans="2:65" s="13" customFormat="1" ht="10.199999999999999">
      <c r="B674" s="157"/>
      <c r="D674" s="151" t="s">
        <v>189</v>
      </c>
      <c r="F674" s="159" t="s">
        <v>6091</v>
      </c>
      <c r="H674" s="160">
        <v>13.26</v>
      </c>
      <c r="I674" s="161"/>
      <c r="L674" s="157"/>
      <c r="M674" s="162"/>
      <c r="T674" s="163"/>
      <c r="AT674" s="158" t="s">
        <v>189</v>
      </c>
      <c r="AU674" s="158" t="s">
        <v>88</v>
      </c>
      <c r="AV674" s="13" t="s">
        <v>88</v>
      </c>
      <c r="AW674" s="13" t="s">
        <v>4</v>
      </c>
      <c r="AX674" s="13" t="s">
        <v>86</v>
      </c>
      <c r="AY674" s="158" t="s">
        <v>178</v>
      </c>
    </row>
    <row r="675" spans="2:65" s="1" customFormat="1" ht="49.05" customHeight="1">
      <c r="B675" s="34"/>
      <c r="C675" s="133" t="s">
        <v>877</v>
      </c>
      <c r="D675" s="133" t="s">
        <v>180</v>
      </c>
      <c r="E675" s="134" t="s">
        <v>6092</v>
      </c>
      <c r="F675" s="135" t="s">
        <v>6093</v>
      </c>
      <c r="G675" s="136" t="s">
        <v>202</v>
      </c>
      <c r="H675" s="137">
        <v>15.7</v>
      </c>
      <c r="I675" s="138"/>
      <c r="J675" s="139">
        <f>ROUND(I675*H675,2)</f>
        <v>0</v>
      </c>
      <c r="K675" s="135" t="s">
        <v>184</v>
      </c>
      <c r="L675" s="34"/>
      <c r="M675" s="140" t="s">
        <v>32</v>
      </c>
      <c r="N675" s="141" t="s">
        <v>50</v>
      </c>
      <c r="P675" s="142">
        <f>O675*H675</f>
        <v>0</v>
      </c>
      <c r="Q675" s="142">
        <v>0.1295</v>
      </c>
      <c r="R675" s="142">
        <f>Q675*H675</f>
        <v>2.03315</v>
      </c>
      <c r="S675" s="142">
        <v>0</v>
      </c>
      <c r="T675" s="143">
        <f>S675*H675</f>
        <v>0</v>
      </c>
      <c r="AR675" s="144" t="s">
        <v>185</v>
      </c>
      <c r="AT675" s="144" t="s">
        <v>180</v>
      </c>
      <c r="AU675" s="144" t="s">
        <v>88</v>
      </c>
      <c r="AY675" s="18" t="s">
        <v>178</v>
      </c>
      <c r="BE675" s="145">
        <f>IF(N675="základní",J675,0)</f>
        <v>0</v>
      </c>
      <c r="BF675" s="145">
        <f>IF(N675="snížená",J675,0)</f>
        <v>0</v>
      </c>
      <c r="BG675" s="145">
        <f>IF(N675="zákl. přenesená",J675,0)</f>
        <v>0</v>
      </c>
      <c r="BH675" s="145">
        <f>IF(N675="sníž. přenesená",J675,0)</f>
        <v>0</v>
      </c>
      <c r="BI675" s="145">
        <f>IF(N675="nulová",J675,0)</f>
        <v>0</v>
      </c>
      <c r="BJ675" s="18" t="s">
        <v>86</v>
      </c>
      <c r="BK675" s="145">
        <f>ROUND(I675*H675,2)</f>
        <v>0</v>
      </c>
      <c r="BL675" s="18" t="s">
        <v>185</v>
      </c>
      <c r="BM675" s="144" t="s">
        <v>6094</v>
      </c>
    </row>
    <row r="676" spans="2:65" s="1" customFormat="1" ht="10.199999999999999">
      <c r="B676" s="34"/>
      <c r="D676" s="146" t="s">
        <v>187</v>
      </c>
      <c r="F676" s="147" t="s">
        <v>6095</v>
      </c>
      <c r="I676" s="148"/>
      <c r="L676" s="34"/>
      <c r="M676" s="149"/>
      <c r="T676" s="55"/>
      <c r="AT676" s="18" t="s">
        <v>187</v>
      </c>
      <c r="AU676" s="18" t="s">
        <v>88</v>
      </c>
    </row>
    <row r="677" spans="2:65" s="12" customFormat="1" ht="10.199999999999999">
      <c r="B677" s="150"/>
      <c r="D677" s="151" t="s">
        <v>189</v>
      </c>
      <c r="E677" s="152" t="s">
        <v>32</v>
      </c>
      <c r="F677" s="153" t="s">
        <v>190</v>
      </c>
      <c r="H677" s="152" t="s">
        <v>32</v>
      </c>
      <c r="I677" s="154"/>
      <c r="L677" s="150"/>
      <c r="M677" s="155"/>
      <c r="T677" s="156"/>
      <c r="AT677" s="152" t="s">
        <v>189</v>
      </c>
      <c r="AU677" s="152" t="s">
        <v>88</v>
      </c>
      <c r="AV677" s="12" t="s">
        <v>86</v>
      </c>
      <c r="AW677" s="12" t="s">
        <v>41</v>
      </c>
      <c r="AX677" s="12" t="s">
        <v>79</v>
      </c>
      <c r="AY677" s="152" t="s">
        <v>178</v>
      </c>
    </row>
    <row r="678" spans="2:65" s="12" customFormat="1" ht="10.199999999999999">
      <c r="B678" s="150"/>
      <c r="D678" s="151" t="s">
        <v>189</v>
      </c>
      <c r="E678" s="152" t="s">
        <v>32</v>
      </c>
      <c r="F678" s="153" t="s">
        <v>5668</v>
      </c>
      <c r="H678" s="152" t="s">
        <v>32</v>
      </c>
      <c r="I678" s="154"/>
      <c r="L678" s="150"/>
      <c r="M678" s="155"/>
      <c r="T678" s="156"/>
      <c r="AT678" s="152" t="s">
        <v>189</v>
      </c>
      <c r="AU678" s="152" t="s">
        <v>88</v>
      </c>
      <c r="AV678" s="12" t="s">
        <v>86</v>
      </c>
      <c r="AW678" s="12" t="s">
        <v>41</v>
      </c>
      <c r="AX678" s="12" t="s">
        <v>79</v>
      </c>
      <c r="AY678" s="152" t="s">
        <v>178</v>
      </c>
    </row>
    <row r="679" spans="2:65" s="13" customFormat="1" ht="20.399999999999999">
      <c r="B679" s="157"/>
      <c r="D679" s="151" t="s">
        <v>189</v>
      </c>
      <c r="E679" s="158" t="s">
        <v>32</v>
      </c>
      <c r="F679" s="159" t="s">
        <v>6096</v>
      </c>
      <c r="H679" s="160">
        <v>15.7</v>
      </c>
      <c r="I679" s="161"/>
      <c r="L679" s="157"/>
      <c r="M679" s="162"/>
      <c r="T679" s="163"/>
      <c r="AT679" s="158" t="s">
        <v>189</v>
      </c>
      <c r="AU679" s="158" t="s">
        <v>88</v>
      </c>
      <c r="AV679" s="13" t="s">
        <v>88</v>
      </c>
      <c r="AW679" s="13" t="s">
        <v>41</v>
      </c>
      <c r="AX679" s="13" t="s">
        <v>79</v>
      </c>
      <c r="AY679" s="158" t="s">
        <v>178</v>
      </c>
    </row>
    <row r="680" spans="2:65" s="14" customFormat="1" ht="10.199999999999999">
      <c r="B680" s="164"/>
      <c r="D680" s="151" t="s">
        <v>189</v>
      </c>
      <c r="E680" s="165" t="s">
        <v>32</v>
      </c>
      <c r="F680" s="166" t="s">
        <v>192</v>
      </c>
      <c r="H680" s="167">
        <v>15.7</v>
      </c>
      <c r="I680" s="168"/>
      <c r="L680" s="164"/>
      <c r="M680" s="169"/>
      <c r="T680" s="170"/>
      <c r="AT680" s="165" t="s">
        <v>189</v>
      </c>
      <c r="AU680" s="165" t="s">
        <v>88</v>
      </c>
      <c r="AV680" s="14" t="s">
        <v>185</v>
      </c>
      <c r="AW680" s="14" t="s">
        <v>41</v>
      </c>
      <c r="AX680" s="14" t="s">
        <v>86</v>
      </c>
      <c r="AY680" s="165" t="s">
        <v>178</v>
      </c>
    </row>
    <row r="681" spans="2:65" s="1" customFormat="1" ht="16.5" customHeight="1">
      <c r="B681" s="34"/>
      <c r="C681" s="171" t="s">
        <v>885</v>
      </c>
      <c r="D681" s="171" t="s">
        <v>398</v>
      </c>
      <c r="E681" s="172" t="s">
        <v>6097</v>
      </c>
      <c r="F681" s="173" t="s">
        <v>6098</v>
      </c>
      <c r="G681" s="174" t="s">
        <v>202</v>
      </c>
      <c r="H681" s="175">
        <v>16.013999999999999</v>
      </c>
      <c r="I681" s="176"/>
      <c r="J681" s="177">
        <f>ROUND(I681*H681,2)</f>
        <v>0</v>
      </c>
      <c r="K681" s="173" t="s">
        <v>184</v>
      </c>
      <c r="L681" s="178"/>
      <c r="M681" s="179" t="s">
        <v>32</v>
      </c>
      <c r="N681" s="180" t="s">
        <v>50</v>
      </c>
      <c r="P681" s="142">
        <f>O681*H681</f>
        <v>0</v>
      </c>
      <c r="Q681" s="142">
        <v>5.6120000000000003E-2</v>
      </c>
      <c r="R681" s="142">
        <f>Q681*H681</f>
        <v>0.89870568000000006</v>
      </c>
      <c r="S681" s="142">
        <v>0</v>
      </c>
      <c r="T681" s="143">
        <f>S681*H681</f>
        <v>0</v>
      </c>
      <c r="AR681" s="144" t="s">
        <v>241</v>
      </c>
      <c r="AT681" s="144" t="s">
        <v>398</v>
      </c>
      <c r="AU681" s="144" t="s">
        <v>88</v>
      </c>
      <c r="AY681" s="18" t="s">
        <v>178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8" t="s">
        <v>86</v>
      </c>
      <c r="BK681" s="145">
        <f>ROUND(I681*H681,2)</f>
        <v>0</v>
      </c>
      <c r="BL681" s="18" t="s">
        <v>185</v>
      </c>
      <c r="BM681" s="144" t="s">
        <v>6099</v>
      </c>
    </row>
    <row r="682" spans="2:65" s="13" customFormat="1" ht="10.199999999999999">
      <c r="B682" s="157"/>
      <c r="D682" s="151" t="s">
        <v>189</v>
      </c>
      <c r="F682" s="159" t="s">
        <v>6100</v>
      </c>
      <c r="H682" s="160">
        <v>16.013999999999999</v>
      </c>
      <c r="I682" s="161"/>
      <c r="L682" s="157"/>
      <c r="M682" s="162"/>
      <c r="T682" s="163"/>
      <c r="AT682" s="158" t="s">
        <v>189</v>
      </c>
      <c r="AU682" s="158" t="s">
        <v>88</v>
      </c>
      <c r="AV682" s="13" t="s">
        <v>88</v>
      </c>
      <c r="AW682" s="13" t="s">
        <v>4</v>
      </c>
      <c r="AX682" s="13" t="s">
        <v>86</v>
      </c>
      <c r="AY682" s="158" t="s">
        <v>178</v>
      </c>
    </row>
    <row r="683" spans="2:65" s="1" customFormat="1" ht="24.15" customHeight="1">
      <c r="B683" s="34"/>
      <c r="C683" s="133" t="s">
        <v>892</v>
      </c>
      <c r="D683" s="133" t="s">
        <v>180</v>
      </c>
      <c r="E683" s="134" t="s">
        <v>642</v>
      </c>
      <c r="F683" s="135" t="s">
        <v>643</v>
      </c>
      <c r="G683" s="136" t="s">
        <v>234</v>
      </c>
      <c r="H683" s="137">
        <v>23.2</v>
      </c>
      <c r="I683" s="138"/>
      <c r="J683" s="139">
        <f>ROUND(I683*H683,2)</f>
        <v>0</v>
      </c>
      <c r="K683" s="135" t="s">
        <v>184</v>
      </c>
      <c r="L683" s="34"/>
      <c r="M683" s="140" t="s">
        <v>32</v>
      </c>
      <c r="N683" s="141" t="s">
        <v>50</v>
      </c>
      <c r="P683" s="142">
        <f>O683*H683</f>
        <v>0</v>
      </c>
      <c r="Q683" s="142">
        <v>6.8999999999999997E-4</v>
      </c>
      <c r="R683" s="142">
        <f>Q683*H683</f>
        <v>1.6007999999999998E-2</v>
      </c>
      <c r="S683" s="142">
        <v>0</v>
      </c>
      <c r="T683" s="143">
        <f>S683*H683</f>
        <v>0</v>
      </c>
      <c r="AR683" s="144" t="s">
        <v>185</v>
      </c>
      <c r="AT683" s="144" t="s">
        <v>180</v>
      </c>
      <c r="AU683" s="144" t="s">
        <v>88</v>
      </c>
      <c r="AY683" s="18" t="s">
        <v>178</v>
      </c>
      <c r="BE683" s="145">
        <f>IF(N683="základní",J683,0)</f>
        <v>0</v>
      </c>
      <c r="BF683" s="145">
        <f>IF(N683="snížená",J683,0)</f>
        <v>0</v>
      </c>
      <c r="BG683" s="145">
        <f>IF(N683="zákl. přenesená",J683,0)</f>
        <v>0</v>
      </c>
      <c r="BH683" s="145">
        <f>IF(N683="sníž. přenesená",J683,0)</f>
        <v>0</v>
      </c>
      <c r="BI683" s="145">
        <f>IF(N683="nulová",J683,0)</f>
        <v>0</v>
      </c>
      <c r="BJ683" s="18" t="s">
        <v>86</v>
      </c>
      <c r="BK683" s="145">
        <f>ROUND(I683*H683,2)</f>
        <v>0</v>
      </c>
      <c r="BL683" s="18" t="s">
        <v>185</v>
      </c>
      <c r="BM683" s="144" t="s">
        <v>6101</v>
      </c>
    </row>
    <row r="684" spans="2:65" s="1" customFormat="1" ht="10.199999999999999">
      <c r="B684" s="34"/>
      <c r="D684" s="146" t="s">
        <v>187</v>
      </c>
      <c r="F684" s="147" t="s">
        <v>645</v>
      </c>
      <c r="I684" s="148"/>
      <c r="L684" s="34"/>
      <c r="M684" s="149"/>
      <c r="T684" s="55"/>
      <c r="AT684" s="18" t="s">
        <v>187</v>
      </c>
      <c r="AU684" s="18" t="s">
        <v>88</v>
      </c>
    </row>
    <row r="685" spans="2:65" s="12" customFormat="1" ht="10.199999999999999">
      <c r="B685" s="150"/>
      <c r="D685" s="151" t="s">
        <v>189</v>
      </c>
      <c r="E685" s="152" t="s">
        <v>32</v>
      </c>
      <c r="F685" s="153" t="s">
        <v>190</v>
      </c>
      <c r="H685" s="152" t="s">
        <v>32</v>
      </c>
      <c r="I685" s="154"/>
      <c r="L685" s="150"/>
      <c r="M685" s="155"/>
      <c r="T685" s="156"/>
      <c r="AT685" s="152" t="s">
        <v>189</v>
      </c>
      <c r="AU685" s="152" t="s">
        <v>88</v>
      </c>
      <c r="AV685" s="12" t="s">
        <v>86</v>
      </c>
      <c r="AW685" s="12" t="s">
        <v>41</v>
      </c>
      <c r="AX685" s="12" t="s">
        <v>79</v>
      </c>
      <c r="AY685" s="152" t="s">
        <v>178</v>
      </c>
    </row>
    <row r="686" spans="2:65" s="12" customFormat="1" ht="10.199999999999999">
      <c r="B686" s="150"/>
      <c r="D686" s="151" t="s">
        <v>189</v>
      </c>
      <c r="E686" s="152" t="s">
        <v>32</v>
      </c>
      <c r="F686" s="153" t="s">
        <v>5668</v>
      </c>
      <c r="H686" s="152" t="s">
        <v>32</v>
      </c>
      <c r="I686" s="154"/>
      <c r="L686" s="150"/>
      <c r="M686" s="155"/>
      <c r="T686" s="156"/>
      <c r="AT686" s="152" t="s">
        <v>189</v>
      </c>
      <c r="AU686" s="152" t="s">
        <v>88</v>
      </c>
      <c r="AV686" s="12" t="s">
        <v>86</v>
      </c>
      <c r="AW686" s="12" t="s">
        <v>41</v>
      </c>
      <c r="AX686" s="12" t="s">
        <v>79</v>
      </c>
      <c r="AY686" s="152" t="s">
        <v>178</v>
      </c>
    </row>
    <row r="687" spans="2:65" s="12" customFormat="1" ht="20.399999999999999">
      <c r="B687" s="150"/>
      <c r="D687" s="151" t="s">
        <v>189</v>
      </c>
      <c r="E687" s="152" t="s">
        <v>32</v>
      </c>
      <c r="F687" s="153" t="s">
        <v>6102</v>
      </c>
      <c r="H687" s="152" t="s">
        <v>32</v>
      </c>
      <c r="I687" s="154"/>
      <c r="L687" s="150"/>
      <c r="M687" s="155"/>
      <c r="T687" s="156"/>
      <c r="AT687" s="152" t="s">
        <v>189</v>
      </c>
      <c r="AU687" s="152" t="s">
        <v>88</v>
      </c>
      <c r="AV687" s="12" t="s">
        <v>86</v>
      </c>
      <c r="AW687" s="12" t="s">
        <v>41</v>
      </c>
      <c r="AX687" s="12" t="s">
        <v>79</v>
      </c>
      <c r="AY687" s="152" t="s">
        <v>178</v>
      </c>
    </row>
    <row r="688" spans="2:65" s="13" customFormat="1" ht="10.199999999999999">
      <c r="B688" s="157"/>
      <c r="D688" s="151" t="s">
        <v>189</v>
      </c>
      <c r="E688" s="158" t="s">
        <v>32</v>
      </c>
      <c r="F688" s="159" t="s">
        <v>5929</v>
      </c>
      <c r="H688" s="160">
        <v>13.7</v>
      </c>
      <c r="I688" s="161"/>
      <c r="L688" s="157"/>
      <c r="M688" s="162"/>
      <c r="T688" s="163"/>
      <c r="AT688" s="158" t="s">
        <v>189</v>
      </c>
      <c r="AU688" s="158" t="s">
        <v>88</v>
      </c>
      <c r="AV688" s="13" t="s">
        <v>88</v>
      </c>
      <c r="AW688" s="13" t="s">
        <v>41</v>
      </c>
      <c r="AX688" s="13" t="s">
        <v>79</v>
      </c>
      <c r="AY688" s="158" t="s">
        <v>178</v>
      </c>
    </row>
    <row r="689" spans="2:65" s="13" customFormat="1" ht="10.199999999999999">
      <c r="B689" s="157"/>
      <c r="D689" s="151" t="s">
        <v>189</v>
      </c>
      <c r="E689" s="158" t="s">
        <v>32</v>
      </c>
      <c r="F689" s="159" t="s">
        <v>5935</v>
      </c>
      <c r="H689" s="160">
        <v>9.5</v>
      </c>
      <c r="I689" s="161"/>
      <c r="L689" s="157"/>
      <c r="M689" s="162"/>
      <c r="T689" s="163"/>
      <c r="AT689" s="158" t="s">
        <v>189</v>
      </c>
      <c r="AU689" s="158" t="s">
        <v>88</v>
      </c>
      <c r="AV689" s="13" t="s">
        <v>88</v>
      </c>
      <c r="AW689" s="13" t="s">
        <v>41</v>
      </c>
      <c r="AX689" s="13" t="s">
        <v>79</v>
      </c>
      <c r="AY689" s="158" t="s">
        <v>178</v>
      </c>
    </row>
    <row r="690" spans="2:65" s="14" customFormat="1" ht="10.199999999999999">
      <c r="B690" s="164"/>
      <c r="D690" s="151" t="s">
        <v>189</v>
      </c>
      <c r="E690" s="165" t="s">
        <v>32</v>
      </c>
      <c r="F690" s="166" t="s">
        <v>192</v>
      </c>
      <c r="H690" s="167">
        <v>23.2</v>
      </c>
      <c r="I690" s="168"/>
      <c r="L690" s="164"/>
      <c r="M690" s="169"/>
      <c r="T690" s="170"/>
      <c r="AT690" s="165" t="s">
        <v>189</v>
      </c>
      <c r="AU690" s="165" t="s">
        <v>88</v>
      </c>
      <c r="AV690" s="14" t="s">
        <v>185</v>
      </c>
      <c r="AW690" s="14" t="s">
        <v>41</v>
      </c>
      <c r="AX690" s="14" t="s">
        <v>86</v>
      </c>
      <c r="AY690" s="165" t="s">
        <v>178</v>
      </c>
    </row>
    <row r="691" spans="2:65" s="1" customFormat="1" ht="37.799999999999997" customHeight="1">
      <c r="B691" s="34"/>
      <c r="C691" s="133" t="s">
        <v>900</v>
      </c>
      <c r="D691" s="133" t="s">
        <v>180</v>
      </c>
      <c r="E691" s="134" t="s">
        <v>6103</v>
      </c>
      <c r="F691" s="135" t="s">
        <v>6104</v>
      </c>
      <c r="G691" s="136" t="s">
        <v>277</v>
      </c>
      <c r="H691" s="137">
        <v>27.972000000000001</v>
      </c>
      <c r="I691" s="138"/>
      <c r="J691" s="139">
        <f>ROUND(I691*H691,2)</f>
        <v>0</v>
      </c>
      <c r="K691" s="135" t="s">
        <v>184</v>
      </c>
      <c r="L691" s="34"/>
      <c r="M691" s="140" t="s">
        <v>32</v>
      </c>
      <c r="N691" s="141" t="s">
        <v>50</v>
      </c>
      <c r="P691" s="142">
        <f>O691*H691</f>
        <v>0</v>
      </c>
      <c r="Q691" s="142">
        <v>0</v>
      </c>
      <c r="R691" s="142">
        <f>Q691*H691</f>
        <v>0</v>
      </c>
      <c r="S691" s="142">
        <v>0</v>
      </c>
      <c r="T691" s="143">
        <f>S691*H691</f>
        <v>0</v>
      </c>
      <c r="AR691" s="144" t="s">
        <v>185</v>
      </c>
      <c r="AT691" s="144" t="s">
        <v>180</v>
      </c>
      <c r="AU691" s="144" t="s">
        <v>88</v>
      </c>
      <c r="AY691" s="18" t="s">
        <v>178</v>
      </c>
      <c r="BE691" s="145">
        <f>IF(N691="základní",J691,0)</f>
        <v>0</v>
      </c>
      <c r="BF691" s="145">
        <f>IF(N691="snížená",J691,0)</f>
        <v>0</v>
      </c>
      <c r="BG691" s="145">
        <f>IF(N691="zákl. přenesená",J691,0)</f>
        <v>0</v>
      </c>
      <c r="BH691" s="145">
        <f>IF(N691="sníž. přenesená",J691,0)</f>
        <v>0</v>
      </c>
      <c r="BI691" s="145">
        <f>IF(N691="nulová",J691,0)</f>
        <v>0</v>
      </c>
      <c r="BJ691" s="18" t="s">
        <v>86</v>
      </c>
      <c r="BK691" s="145">
        <f>ROUND(I691*H691,2)</f>
        <v>0</v>
      </c>
      <c r="BL691" s="18" t="s">
        <v>185</v>
      </c>
      <c r="BM691" s="144" t="s">
        <v>6105</v>
      </c>
    </row>
    <row r="692" spans="2:65" s="1" customFormat="1" ht="10.199999999999999">
      <c r="B692" s="34"/>
      <c r="D692" s="146" t="s">
        <v>187</v>
      </c>
      <c r="F692" s="147" t="s">
        <v>6106</v>
      </c>
      <c r="I692" s="148"/>
      <c r="L692" s="34"/>
      <c r="M692" s="149"/>
      <c r="T692" s="55"/>
      <c r="AT692" s="18" t="s">
        <v>187</v>
      </c>
      <c r="AU692" s="18" t="s">
        <v>88</v>
      </c>
    </row>
    <row r="693" spans="2:65" s="12" customFormat="1" ht="10.199999999999999">
      <c r="B693" s="150"/>
      <c r="D693" s="151" t="s">
        <v>189</v>
      </c>
      <c r="E693" s="152" t="s">
        <v>32</v>
      </c>
      <c r="F693" s="153" t="s">
        <v>5673</v>
      </c>
      <c r="H693" s="152" t="s">
        <v>32</v>
      </c>
      <c r="I693" s="154"/>
      <c r="L693" s="150"/>
      <c r="M693" s="155"/>
      <c r="T693" s="156"/>
      <c r="AT693" s="152" t="s">
        <v>189</v>
      </c>
      <c r="AU693" s="152" t="s">
        <v>88</v>
      </c>
      <c r="AV693" s="12" t="s">
        <v>86</v>
      </c>
      <c r="AW693" s="12" t="s">
        <v>41</v>
      </c>
      <c r="AX693" s="12" t="s">
        <v>79</v>
      </c>
      <c r="AY693" s="152" t="s">
        <v>178</v>
      </c>
    </row>
    <row r="694" spans="2:65" s="12" customFormat="1" ht="10.199999999999999">
      <c r="B694" s="150"/>
      <c r="D694" s="151" t="s">
        <v>189</v>
      </c>
      <c r="E694" s="152" t="s">
        <v>32</v>
      </c>
      <c r="F694" s="153" t="s">
        <v>5674</v>
      </c>
      <c r="H694" s="152" t="s">
        <v>32</v>
      </c>
      <c r="I694" s="154"/>
      <c r="L694" s="150"/>
      <c r="M694" s="155"/>
      <c r="T694" s="156"/>
      <c r="AT694" s="152" t="s">
        <v>189</v>
      </c>
      <c r="AU694" s="152" t="s">
        <v>88</v>
      </c>
      <c r="AV694" s="12" t="s">
        <v>86</v>
      </c>
      <c r="AW694" s="12" t="s">
        <v>41</v>
      </c>
      <c r="AX694" s="12" t="s">
        <v>79</v>
      </c>
      <c r="AY694" s="152" t="s">
        <v>178</v>
      </c>
    </row>
    <row r="695" spans="2:65" s="12" customFormat="1" ht="10.199999999999999">
      <c r="B695" s="150"/>
      <c r="D695" s="151" t="s">
        <v>189</v>
      </c>
      <c r="E695" s="152" t="s">
        <v>32</v>
      </c>
      <c r="F695" s="153" t="s">
        <v>6107</v>
      </c>
      <c r="H695" s="152" t="s">
        <v>32</v>
      </c>
      <c r="I695" s="154"/>
      <c r="L695" s="150"/>
      <c r="M695" s="155"/>
      <c r="T695" s="156"/>
      <c r="AT695" s="152" t="s">
        <v>189</v>
      </c>
      <c r="AU695" s="152" t="s">
        <v>88</v>
      </c>
      <c r="AV695" s="12" t="s">
        <v>86</v>
      </c>
      <c r="AW695" s="12" t="s">
        <v>41</v>
      </c>
      <c r="AX695" s="12" t="s">
        <v>79</v>
      </c>
      <c r="AY695" s="152" t="s">
        <v>178</v>
      </c>
    </row>
    <row r="696" spans="2:65" s="13" customFormat="1" ht="10.199999999999999">
      <c r="B696" s="157"/>
      <c r="D696" s="151" t="s">
        <v>189</v>
      </c>
      <c r="E696" s="158" t="s">
        <v>32</v>
      </c>
      <c r="F696" s="159" t="s">
        <v>6108</v>
      </c>
      <c r="H696" s="160">
        <v>24.948</v>
      </c>
      <c r="I696" s="161"/>
      <c r="L696" s="157"/>
      <c r="M696" s="162"/>
      <c r="T696" s="163"/>
      <c r="AT696" s="158" t="s">
        <v>189</v>
      </c>
      <c r="AU696" s="158" t="s">
        <v>88</v>
      </c>
      <c r="AV696" s="13" t="s">
        <v>88</v>
      </c>
      <c r="AW696" s="13" t="s">
        <v>41</v>
      </c>
      <c r="AX696" s="13" t="s">
        <v>79</v>
      </c>
      <c r="AY696" s="158" t="s">
        <v>178</v>
      </c>
    </row>
    <row r="697" spans="2:65" s="13" customFormat="1" ht="10.199999999999999">
      <c r="B697" s="157"/>
      <c r="D697" s="151" t="s">
        <v>189</v>
      </c>
      <c r="E697" s="158" t="s">
        <v>32</v>
      </c>
      <c r="F697" s="159" t="s">
        <v>6109</v>
      </c>
      <c r="H697" s="160">
        <v>3.024</v>
      </c>
      <c r="I697" s="161"/>
      <c r="L697" s="157"/>
      <c r="M697" s="162"/>
      <c r="T697" s="163"/>
      <c r="AT697" s="158" t="s">
        <v>189</v>
      </c>
      <c r="AU697" s="158" t="s">
        <v>88</v>
      </c>
      <c r="AV697" s="13" t="s">
        <v>88</v>
      </c>
      <c r="AW697" s="13" t="s">
        <v>41</v>
      </c>
      <c r="AX697" s="13" t="s">
        <v>79</v>
      </c>
      <c r="AY697" s="158" t="s">
        <v>178</v>
      </c>
    </row>
    <row r="698" spans="2:65" s="14" customFormat="1" ht="10.199999999999999">
      <c r="B698" s="164"/>
      <c r="D698" s="151" t="s">
        <v>189</v>
      </c>
      <c r="E698" s="165" t="s">
        <v>32</v>
      </c>
      <c r="F698" s="166" t="s">
        <v>192</v>
      </c>
      <c r="H698" s="167">
        <v>27.972000000000001</v>
      </c>
      <c r="I698" s="168"/>
      <c r="L698" s="164"/>
      <c r="M698" s="169"/>
      <c r="T698" s="170"/>
      <c r="AT698" s="165" t="s">
        <v>189</v>
      </c>
      <c r="AU698" s="165" t="s">
        <v>88</v>
      </c>
      <c r="AV698" s="14" t="s">
        <v>185</v>
      </c>
      <c r="AW698" s="14" t="s">
        <v>41</v>
      </c>
      <c r="AX698" s="14" t="s">
        <v>86</v>
      </c>
      <c r="AY698" s="165" t="s">
        <v>178</v>
      </c>
    </row>
    <row r="699" spans="2:65" s="1" customFormat="1" ht="16.5" customHeight="1">
      <c r="B699" s="34"/>
      <c r="C699" s="171" t="s">
        <v>905</v>
      </c>
      <c r="D699" s="171" t="s">
        <v>398</v>
      </c>
      <c r="E699" s="172" t="s">
        <v>6110</v>
      </c>
      <c r="F699" s="173" t="s">
        <v>6111</v>
      </c>
      <c r="G699" s="174" t="s">
        <v>277</v>
      </c>
      <c r="H699" s="175">
        <v>28.811</v>
      </c>
      <c r="I699" s="176"/>
      <c r="J699" s="177">
        <f>ROUND(I699*H699,2)</f>
        <v>0</v>
      </c>
      <c r="K699" s="173" t="s">
        <v>2285</v>
      </c>
      <c r="L699" s="178"/>
      <c r="M699" s="179" t="s">
        <v>32</v>
      </c>
      <c r="N699" s="180" t="s">
        <v>50</v>
      </c>
      <c r="P699" s="142">
        <f>O699*H699</f>
        <v>0</v>
      </c>
      <c r="Q699" s="142">
        <v>0</v>
      </c>
      <c r="R699" s="142">
        <f>Q699*H699</f>
        <v>0</v>
      </c>
      <c r="S699" s="142">
        <v>0</v>
      </c>
      <c r="T699" s="143">
        <f>S699*H699</f>
        <v>0</v>
      </c>
      <c r="AR699" s="144" t="s">
        <v>241</v>
      </c>
      <c r="AT699" s="144" t="s">
        <v>398</v>
      </c>
      <c r="AU699" s="144" t="s">
        <v>88</v>
      </c>
      <c r="AY699" s="18" t="s">
        <v>178</v>
      </c>
      <c r="BE699" s="145">
        <f>IF(N699="základní",J699,0)</f>
        <v>0</v>
      </c>
      <c r="BF699" s="145">
        <f>IF(N699="snížená",J699,0)</f>
        <v>0</v>
      </c>
      <c r="BG699" s="145">
        <f>IF(N699="zákl. přenesená",J699,0)</f>
        <v>0</v>
      </c>
      <c r="BH699" s="145">
        <f>IF(N699="sníž. přenesená",J699,0)</f>
        <v>0</v>
      </c>
      <c r="BI699" s="145">
        <f>IF(N699="nulová",J699,0)</f>
        <v>0</v>
      </c>
      <c r="BJ699" s="18" t="s">
        <v>86</v>
      </c>
      <c r="BK699" s="145">
        <f>ROUND(I699*H699,2)</f>
        <v>0</v>
      </c>
      <c r="BL699" s="18" t="s">
        <v>185</v>
      </c>
      <c r="BM699" s="144" t="s">
        <v>6112</v>
      </c>
    </row>
    <row r="700" spans="2:65" s="13" customFormat="1" ht="10.199999999999999">
      <c r="B700" s="157"/>
      <c r="D700" s="151" t="s">
        <v>189</v>
      </c>
      <c r="F700" s="159" t="s">
        <v>6113</v>
      </c>
      <c r="H700" s="160">
        <v>28.811</v>
      </c>
      <c r="I700" s="161"/>
      <c r="L700" s="157"/>
      <c r="M700" s="162"/>
      <c r="T700" s="163"/>
      <c r="AT700" s="158" t="s">
        <v>189</v>
      </c>
      <c r="AU700" s="158" t="s">
        <v>88</v>
      </c>
      <c r="AV700" s="13" t="s">
        <v>88</v>
      </c>
      <c r="AW700" s="13" t="s">
        <v>4</v>
      </c>
      <c r="AX700" s="13" t="s">
        <v>86</v>
      </c>
      <c r="AY700" s="158" t="s">
        <v>178</v>
      </c>
    </row>
    <row r="701" spans="2:65" s="1" customFormat="1" ht="37.799999999999997" customHeight="1">
      <c r="B701" s="34"/>
      <c r="C701" s="133" t="s">
        <v>910</v>
      </c>
      <c r="D701" s="133" t="s">
        <v>180</v>
      </c>
      <c r="E701" s="134" t="s">
        <v>6114</v>
      </c>
      <c r="F701" s="135" t="s">
        <v>6115</v>
      </c>
      <c r="G701" s="136" t="s">
        <v>277</v>
      </c>
      <c r="H701" s="137">
        <v>27.972000000000001</v>
      </c>
      <c r="I701" s="138"/>
      <c r="J701" s="139">
        <f>ROUND(I701*H701,2)</f>
        <v>0</v>
      </c>
      <c r="K701" s="135" t="s">
        <v>184</v>
      </c>
      <c r="L701" s="34"/>
      <c r="M701" s="140" t="s">
        <v>32</v>
      </c>
      <c r="N701" s="141" t="s">
        <v>50</v>
      </c>
      <c r="P701" s="142">
        <f>O701*H701</f>
        <v>0</v>
      </c>
      <c r="Q701" s="142">
        <v>0</v>
      </c>
      <c r="R701" s="142">
        <f>Q701*H701</f>
        <v>0</v>
      </c>
      <c r="S701" s="142">
        <v>0</v>
      </c>
      <c r="T701" s="143">
        <f>S701*H701</f>
        <v>0</v>
      </c>
      <c r="AR701" s="144" t="s">
        <v>185</v>
      </c>
      <c r="AT701" s="144" t="s">
        <v>180</v>
      </c>
      <c r="AU701" s="144" t="s">
        <v>88</v>
      </c>
      <c r="AY701" s="18" t="s">
        <v>178</v>
      </c>
      <c r="BE701" s="145">
        <f>IF(N701="základní",J701,0)</f>
        <v>0</v>
      </c>
      <c r="BF701" s="145">
        <f>IF(N701="snížená",J701,0)</f>
        <v>0</v>
      </c>
      <c r="BG701" s="145">
        <f>IF(N701="zákl. přenesená",J701,0)</f>
        <v>0</v>
      </c>
      <c r="BH701" s="145">
        <f>IF(N701="sníž. přenesená",J701,0)</f>
        <v>0</v>
      </c>
      <c r="BI701" s="145">
        <f>IF(N701="nulová",J701,0)</f>
        <v>0</v>
      </c>
      <c r="BJ701" s="18" t="s">
        <v>86</v>
      </c>
      <c r="BK701" s="145">
        <f>ROUND(I701*H701,2)</f>
        <v>0</v>
      </c>
      <c r="BL701" s="18" t="s">
        <v>185</v>
      </c>
      <c r="BM701" s="144" t="s">
        <v>6116</v>
      </c>
    </row>
    <row r="702" spans="2:65" s="1" customFormat="1" ht="10.199999999999999">
      <c r="B702" s="34"/>
      <c r="D702" s="146" t="s">
        <v>187</v>
      </c>
      <c r="F702" s="147" t="s">
        <v>6117</v>
      </c>
      <c r="I702" s="148"/>
      <c r="L702" s="34"/>
      <c r="M702" s="149"/>
      <c r="T702" s="55"/>
      <c r="AT702" s="18" t="s">
        <v>187</v>
      </c>
      <c r="AU702" s="18" t="s">
        <v>88</v>
      </c>
    </row>
    <row r="703" spans="2:65" s="13" customFormat="1" ht="10.199999999999999">
      <c r="B703" s="157"/>
      <c r="D703" s="151" t="s">
        <v>189</v>
      </c>
      <c r="E703" s="158" t="s">
        <v>32</v>
      </c>
      <c r="F703" s="159" t="s">
        <v>6118</v>
      </c>
      <c r="H703" s="160">
        <v>27.972000000000001</v>
      </c>
      <c r="I703" s="161"/>
      <c r="L703" s="157"/>
      <c r="M703" s="162"/>
      <c r="T703" s="163"/>
      <c r="AT703" s="158" t="s">
        <v>189</v>
      </c>
      <c r="AU703" s="158" t="s">
        <v>88</v>
      </c>
      <c r="AV703" s="13" t="s">
        <v>88</v>
      </c>
      <c r="AW703" s="13" t="s">
        <v>41</v>
      </c>
      <c r="AX703" s="13" t="s">
        <v>86</v>
      </c>
      <c r="AY703" s="158" t="s">
        <v>178</v>
      </c>
    </row>
    <row r="704" spans="2:65" s="1" customFormat="1" ht="49.05" customHeight="1">
      <c r="B704" s="34"/>
      <c r="C704" s="133" t="s">
        <v>916</v>
      </c>
      <c r="D704" s="133" t="s">
        <v>180</v>
      </c>
      <c r="E704" s="134" t="s">
        <v>6119</v>
      </c>
      <c r="F704" s="135" t="s">
        <v>6120</v>
      </c>
      <c r="G704" s="136" t="s">
        <v>277</v>
      </c>
      <c r="H704" s="137">
        <v>0.24399999999999999</v>
      </c>
      <c r="I704" s="138"/>
      <c r="J704" s="139">
        <f>ROUND(I704*H704,2)</f>
        <v>0</v>
      </c>
      <c r="K704" s="135" t="s">
        <v>184</v>
      </c>
      <c r="L704" s="34"/>
      <c r="M704" s="140" t="s">
        <v>32</v>
      </c>
      <c r="N704" s="141" t="s">
        <v>50</v>
      </c>
      <c r="P704" s="142">
        <f>O704*H704</f>
        <v>0</v>
      </c>
      <c r="Q704" s="142">
        <v>2.62771</v>
      </c>
      <c r="R704" s="142">
        <f>Q704*H704</f>
        <v>0.64116123999999997</v>
      </c>
      <c r="S704" s="142">
        <v>0</v>
      </c>
      <c r="T704" s="143">
        <f>S704*H704</f>
        <v>0</v>
      </c>
      <c r="AR704" s="144" t="s">
        <v>185</v>
      </c>
      <c r="AT704" s="144" t="s">
        <v>180</v>
      </c>
      <c r="AU704" s="144" t="s">
        <v>88</v>
      </c>
      <c r="AY704" s="18" t="s">
        <v>178</v>
      </c>
      <c r="BE704" s="145">
        <f>IF(N704="základní",J704,0)</f>
        <v>0</v>
      </c>
      <c r="BF704" s="145">
        <f>IF(N704="snížená",J704,0)</f>
        <v>0</v>
      </c>
      <c r="BG704" s="145">
        <f>IF(N704="zákl. přenesená",J704,0)</f>
        <v>0</v>
      </c>
      <c r="BH704" s="145">
        <f>IF(N704="sníž. přenesená",J704,0)</f>
        <v>0</v>
      </c>
      <c r="BI704" s="145">
        <f>IF(N704="nulová",J704,0)</f>
        <v>0</v>
      </c>
      <c r="BJ704" s="18" t="s">
        <v>86</v>
      </c>
      <c r="BK704" s="145">
        <f>ROUND(I704*H704,2)</f>
        <v>0</v>
      </c>
      <c r="BL704" s="18" t="s">
        <v>185</v>
      </c>
      <c r="BM704" s="144" t="s">
        <v>6121</v>
      </c>
    </row>
    <row r="705" spans="2:65" s="1" customFormat="1" ht="10.199999999999999">
      <c r="B705" s="34"/>
      <c r="D705" s="146" t="s">
        <v>187</v>
      </c>
      <c r="F705" s="147" t="s">
        <v>6122</v>
      </c>
      <c r="I705" s="148"/>
      <c r="L705" s="34"/>
      <c r="M705" s="149"/>
      <c r="T705" s="55"/>
      <c r="AT705" s="18" t="s">
        <v>187</v>
      </c>
      <c r="AU705" s="18" t="s">
        <v>88</v>
      </c>
    </row>
    <row r="706" spans="2:65" s="12" customFormat="1" ht="10.199999999999999">
      <c r="B706" s="150"/>
      <c r="D706" s="151" t="s">
        <v>189</v>
      </c>
      <c r="E706" s="152" t="s">
        <v>32</v>
      </c>
      <c r="F706" s="153" t="s">
        <v>5673</v>
      </c>
      <c r="H706" s="152" t="s">
        <v>32</v>
      </c>
      <c r="I706" s="154"/>
      <c r="L706" s="150"/>
      <c r="M706" s="155"/>
      <c r="T706" s="156"/>
      <c r="AT706" s="152" t="s">
        <v>189</v>
      </c>
      <c r="AU706" s="152" t="s">
        <v>88</v>
      </c>
      <c r="AV706" s="12" t="s">
        <v>86</v>
      </c>
      <c r="AW706" s="12" t="s">
        <v>41</v>
      </c>
      <c r="AX706" s="12" t="s">
        <v>79</v>
      </c>
      <c r="AY706" s="152" t="s">
        <v>178</v>
      </c>
    </row>
    <row r="707" spans="2:65" s="12" customFormat="1" ht="10.199999999999999">
      <c r="B707" s="150"/>
      <c r="D707" s="151" t="s">
        <v>189</v>
      </c>
      <c r="E707" s="152" t="s">
        <v>32</v>
      </c>
      <c r="F707" s="153" t="s">
        <v>5674</v>
      </c>
      <c r="H707" s="152" t="s">
        <v>32</v>
      </c>
      <c r="I707" s="154"/>
      <c r="L707" s="150"/>
      <c r="M707" s="155"/>
      <c r="T707" s="156"/>
      <c r="AT707" s="152" t="s">
        <v>189</v>
      </c>
      <c r="AU707" s="152" t="s">
        <v>88</v>
      </c>
      <c r="AV707" s="12" t="s">
        <v>86</v>
      </c>
      <c r="AW707" s="12" t="s">
        <v>41</v>
      </c>
      <c r="AX707" s="12" t="s">
        <v>79</v>
      </c>
      <c r="AY707" s="152" t="s">
        <v>178</v>
      </c>
    </row>
    <row r="708" spans="2:65" s="13" customFormat="1" ht="20.399999999999999">
      <c r="B708" s="157"/>
      <c r="D708" s="151" t="s">
        <v>189</v>
      </c>
      <c r="E708" s="158" t="s">
        <v>32</v>
      </c>
      <c r="F708" s="159" t="s">
        <v>6123</v>
      </c>
      <c r="H708" s="160">
        <v>0.108</v>
      </c>
      <c r="I708" s="161"/>
      <c r="L708" s="157"/>
      <c r="M708" s="162"/>
      <c r="T708" s="163"/>
      <c r="AT708" s="158" t="s">
        <v>189</v>
      </c>
      <c r="AU708" s="158" t="s">
        <v>88</v>
      </c>
      <c r="AV708" s="13" t="s">
        <v>88</v>
      </c>
      <c r="AW708" s="13" t="s">
        <v>41</v>
      </c>
      <c r="AX708" s="13" t="s">
        <v>79</v>
      </c>
      <c r="AY708" s="158" t="s">
        <v>178</v>
      </c>
    </row>
    <row r="709" spans="2:65" s="13" customFormat="1" ht="10.199999999999999">
      <c r="B709" s="157"/>
      <c r="D709" s="151" t="s">
        <v>189</v>
      </c>
      <c r="E709" s="158" t="s">
        <v>32</v>
      </c>
      <c r="F709" s="159" t="s">
        <v>6124</v>
      </c>
      <c r="H709" s="160">
        <v>-3.7999999999999999E-2</v>
      </c>
      <c r="I709" s="161"/>
      <c r="L709" s="157"/>
      <c r="M709" s="162"/>
      <c r="T709" s="163"/>
      <c r="AT709" s="158" t="s">
        <v>189</v>
      </c>
      <c r="AU709" s="158" t="s">
        <v>88</v>
      </c>
      <c r="AV709" s="13" t="s">
        <v>88</v>
      </c>
      <c r="AW709" s="13" t="s">
        <v>41</v>
      </c>
      <c r="AX709" s="13" t="s">
        <v>79</v>
      </c>
      <c r="AY709" s="158" t="s">
        <v>178</v>
      </c>
    </row>
    <row r="710" spans="2:65" s="13" customFormat="1" ht="20.399999999999999">
      <c r="B710" s="157"/>
      <c r="D710" s="151" t="s">
        <v>189</v>
      </c>
      <c r="E710" s="158" t="s">
        <v>32</v>
      </c>
      <c r="F710" s="159" t="s">
        <v>6125</v>
      </c>
      <c r="H710" s="160">
        <v>0.22500000000000001</v>
      </c>
      <c r="I710" s="161"/>
      <c r="L710" s="157"/>
      <c r="M710" s="162"/>
      <c r="T710" s="163"/>
      <c r="AT710" s="158" t="s">
        <v>189</v>
      </c>
      <c r="AU710" s="158" t="s">
        <v>88</v>
      </c>
      <c r="AV710" s="13" t="s">
        <v>88</v>
      </c>
      <c r="AW710" s="13" t="s">
        <v>41</v>
      </c>
      <c r="AX710" s="13" t="s">
        <v>79</v>
      </c>
      <c r="AY710" s="158" t="s">
        <v>178</v>
      </c>
    </row>
    <row r="711" spans="2:65" s="13" customFormat="1" ht="10.199999999999999">
      <c r="B711" s="157"/>
      <c r="D711" s="151" t="s">
        <v>189</v>
      </c>
      <c r="E711" s="158" t="s">
        <v>32</v>
      </c>
      <c r="F711" s="159" t="s">
        <v>6126</v>
      </c>
      <c r="H711" s="160">
        <v>-6.4000000000000001E-2</v>
      </c>
      <c r="I711" s="161"/>
      <c r="L711" s="157"/>
      <c r="M711" s="162"/>
      <c r="T711" s="163"/>
      <c r="AT711" s="158" t="s">
        <v>189</v>
      </c>
      <c r="AU711" s="158" t="s">
        <v>88</v>
      </c>
      <c r="AV711" s="13" t="s">
        <v>88</v>
      </c>
      <c r="AW711" s="13" t="s">
        <v>41</v>
      </c>
      <c r="AX711" s="13" t="s">
        <v>79</v>
      </c>
      <c r="AY711" s="158" t="s">
        <v>178</v>
      </c>
    </row>
    <row r="712" spans="2:65" s="13" customFormat="1" ht="20.399999999999999">
      <c r="B712" s="157"/>
      <c r="D712" s="151" t="s">
        <v>189</v>
      </c>
      <c r="E712" s="158" t="s">
        <v>32</v>
      </c>
      <c r="F712" s="159" t="s">
        <v>6127</v>
      </c>
      <c r="H712" s="160">
        <v>1.2E-2</v>
      </c>
      <c r="I712" s="161"/>
      <c r="L712" s="157"/>
      <c r="M712" s="162"/>
      <c r="T712" s="163"/>
      <c r="AT712" s="158" t="s">
        <v>189</v>
      </c>
      <c r="AU712" s="158" t="s">
        <v>88</v>
      </c>
      <c r="AV712" s="13" t="s">
        <v>88</v>
      </c>
      <c r="AW712" s="13" t="s">
        <v>41</v>
      </c>
      <c r="AX712" s="13" t="s">
        <v>79</v>
      </c>
      <c r="AY712" s="158" t="s">
        <v>178</v>
      </c>
    </row>
    <row r="713" spans="2:65" s="13" customFormat="1" ht="10.199999999999999">
      <c r="B713" s="157"/>
      <c r="D713" s="151" t="s">
        <v>189</v>
      </c>
      <c r="E713" s="158" t="s">
        <v>32</v>
      </c>
      <c r="F713" s="159" t="s">
        <v>6128</v>
      </c>
      <c r="H713" s="160">
        <v>-4.0000000000000001E-3</v>
      </c>
      <c r="I713" s="161"/>
      <c r="L713" s="157"/>
      <c r="M713" s="162"/>
      <c r="T713" s="163"/>
      <c r="AT713" s="158" t="s">
        <v>189</v>
      </c>
      <c r="AU713" s="158" t="s">
        <v>88</v>
      </c>
      <c r="AV713" s="13" t="s">
        <v>88</v>
      </c>
      <c r="AW713" s="13" t="s">
        <v>41</v>
      </c>
      <c r="AX713" s="13" t="s">
        <v>79</v>
      </c>
      <c r="AY713" s="158" t="s">
        <v>178</v>
      </c>
    </row>
    <row r="714" spans="2:65" s="13" customFormat="1" ht="20.399999999999999">
      <c r="B714" s="157"/>
      <c r="D714" s="151" t="s">
        <v>189</v>
      </c>
      <c r="E714" s="158" t="s">
        <v>32</v>
      </c>
      <c r="F714" s="159" t="s">
        <v>6129</v>
      </c>
      <c r="H714" s="160">
        <v>7.0000000000000001E-3</v>
      </c>
      <c r="I714" s="161"/>
      <c r="L714" s="157"/>
      <c r="M714" s="162"/>
      <c r="T714" s="163"/>
      <c r="AT714" s="158" t="s">
        <v>189</v>
      </c>
      <c r="AU714" s="158" t="s">
        <v>88</v>
      </c>
      <c r="AV714" s="13" t="s">
        <v>88</v>
      </c>
      <c r="AW714" s="13" t="s">
        <v>41</v>
      </c>
      <c r="AX714" s="13" t="s">
        <v>79</v>
      </c>
      <c r="AY714" s="158" t="s">
        <v>178</v>
      </c>
    </row>
    <row r="715" spans="2:65" s="13" customFormat="1" ht="10.199999999999999">
      <c r="B715" s="157"/>
      <c r="D715" s="151" t="s">
        <v>189</v>
      </c>
      <c r="E715" s="158" t="s">
        <v>32</v>
      </c>
      <c r="F715" s="159" t="s">
        <v>6130</v>
      </c>
      <c r="H715" s="160">
        <v>-2E-3</v>
      </c>
      <c r="I715" s="161"/>
      <c r="L715" s="157"/>
      <c r="M715" s="162"/>
      <c r="T715" s="163"/>
      <c r="AT715" s="158" t="s">
        <v>189</v>
      </c>
      <c r="AU715" s="158" t="s">
        <v>88</v>
      </c>
      <c r="AV715" s="13" t="s">
        <v>88</v>
      </c>
      <c r="AW715" s="13" t="s">
        <v>41</v>
      </c>
      <c r="AX715" s="13" t="s">
        <v>79</v>
      </c>
      <c r="AY715" s="158" t="s">
        <v>178</v>
      </c>
    </row>
    <row r="716" spans="2:65" s="14" customFormat="1" ht="10.199999999999999">
      <c r="B716" s="164"/>
      <c r="D716" s="151" t="s">
        <v>189</v>
      </c>
      <c r="E716" s="165" t="s">
        <v>32</v>
      </c>
      <c r="F716" s="166" t="s">
        <v>192</v>
      </c>
      <c r="H716" s="167">
        <v>0.24399999999999999</v>
      </c>
      <c r="I716" s="168"/>
      <c r="L716" s="164"/>
      <c r="M716" s="169"/>
      <c r="T716" s="170"/>
      <c r="AT716" s="165" t="s">
        <v>189</v>
      </c>
      <c r="AU716" s="165" t="s">
        <v>88</v>
      </c>
      <c r="AV716" s="14" t="s">
        <v>185</v>
      </c>
      <c r="AW716" s="14" t="s">
        <v>41</v>
      </c>
      <c r="AX716" s="14" t="s">
        <v>86</v>
      </c>
      <c r="AY716" s="165" t="s">
        <v>178</v>
      </c>
    </row>
    <row r="717" spans="2:65" s="1" customFormat="1" ht="62.7" customHeight="1">
      <c r="B717" s="34"/>
      <c r="C717" s="133" t="s">
        <v>921</v>
      </c>
      <c r="D717" s="133" t="s">
        <v>180</v>
      </c>
      <c r="E717" s="134" t="s">
        <v>4730</v>
      </c>
      <c r="F717" s="135" t="s">
        <v>4731</v>
      </c>
      <c r="G717" s="136" t="s">
        <v>234</v>
      </c>
      <c r="H717" s="137">
        <v>23.2</v>
      </c>
      <c r="I717" s="138"/>
      <c r="J717" s="139">
        <f>ROUND(I717*H717,2)</f>
        <v>0</v>
      </c>
      <c r="K717" s="135" t="s">
        <v>184</v>
      </c>
      <c r="L717" s="34"/>
      <c r="M717" s="140" t="s">
        <v>32</v>
      </c>
      <c r="N717" s="141" t="s">
        <v>50</v>
      </c>
      <c r="P717" s="142">
        <f>O717*H717</f>
        <v>0</v>
      </c>
      <c r="Q717" s="142">
        <v>0</v>
      </c>
      <c r="R717" s="142">
        <f>Q717*H717</f>
        <v>0</v>
      </c>
      <c r="S717" s="142">
        <v>0.02</v>
      </c>
      <c r="T717" s="143">
        <f>S717*H717</f>
        <v>0.46399999999999997</v>
      </c>
      <c r="AR717" s="144" t="s">
        <v>185</v>
      </c>
      <c r="AT717" s="144" t="s">
        <v>180</v>
      </c>
      <c r="AU717" s="144" t="s">
        <v>88</v>
      </c>
      <c r="AY717" s="18" t="s">
        <v>178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86</v>
      </c>
      <c r="BK717" s="145">
        <f>ROUND(I717*H717,2)</f>
        <v>0</v>
      </c>
      <c r="BL717" s="18" t="s">
        <v>185</v>
      </c>
      <c r="BM717" s="144" t="s">
        <v>6131</v>
      </c>
    </row>
    <row r="718" spans="2:65" s="1" customFormat="1" ht="10.199999999999999">
      <c r="B718" s="34"/>
      <c r="D718" s="146" t="s">
        <v>187</v>
      </c>
      <c r="F718" s="147" t="s">
        <v>4733</v>
      </c>
      <c r="I718" s="148"/>
      <c r="L718" s="34"/>
      <c r="M718" s="149"/>
      <c r="T718" s="55"/>
      <c r="AT718" s="18" t="s">
        <v>187</v>
      </c>
      <c r="AU718" s="18" t="s">
        <v>88</v>
      </c>
    </row>
    <row r="719" spans="2:65" s="12" customFormat="1" ht="10.199999999999999">
      <c r="B719" s="150"/>
      <c r="D719" s="151" t="s">
        <v>189</v>
      </c>
      <c r="E719" s="152" t="s">
        <v>32</v>
      </c>
      <c r="F719" s="153" t="s">
        <v>190</v>
      </c>
      <c r="H719" s="152" t="s">
        <v>32</v>
      </c>
      <c r="I719" s="154"/>
      <c r="L719" s="150"/>
      <c r="M719" s="155"/>
      <c r="T719" s="156"/>
      <c r="AT719" s="152" t="s">
        <v>189</v>
      </c>
      <c r="AU719" s="152" t="s">
        <v>88</v>
      </c>
      <c r="AV719" s="12" t="s">
        <v>86</v>
      </c>
      <c r="AW719" s="12" t="s">
        <v>41</v>
      </c>
      <c r="AX719" s="12" t="s">
        <v>79</v>
      </c>
      <c r="AY719" s="152" t="s">
        <v>178</v>
      </c>
    </row>
    <row r="720" spans="2:65" s="12" customFormat="1" ht="10.199999999999999">
      <c r="B720" s="150"/>
      <c r="D720" s="151" t="s">
        <v>189</v>
      </c>
      <c r="E720" s="152" t="s">
        <v>32</v>
      </c>
      <c r="F720" s="153" t="s">
        <v>5668</v>
      </c>
      <c r="H720" s="152" t="s">
        <v>32</v>
      </c>
      <c r="I720" s="154"/>
      <c r="L720" s="150"/>
      <c r="M720" s="155"/>
      <c r="T720" s="156"/>
      <c r="AT720" s="152" t="s">
        <v>189</v>
      </c>
      <c r="AU720" s="152" t="s">
        <v>88</v>
      </c>
      <c r="AV720" s="12" t="s">
        <v>86</v>
      </c>
      <c r="AW720" s="12" t="s">
        <v>41</v>
      </c>
      <c r="AX720" s="12" t="s">
        <v>79</v>
      </c>
      <c r="AY720" s="152" t="s">
        <v>178</v>
      </c>
    </row>
    <row r="721" spans="2:65" s="13" customFormat="1" ht="10.199999999999999">
      <c r="B721" s="157"/>
      <c r="D721" s="151" t="s">
        <v>189</v>
      </c>
      <c r="E721" s="158" t="s">
        <v>32</v>
      </c>
      <c r="F721" s="159" t="s">
        <v>5929</v>
      </c>
      <c r="H721" s="160">
        <v>13.7</v>
      </c>
      <c r="I721" s="161"/>
      <c r="L721" s="157"/>
      <c r="M721" s="162"/>
      <c r="T721" s="163"/>
      <c r="AT721" s="158" t="s">
        <v>189</v>
      </c>
      <c r="AU721" s="158" t="s">
        <v>88</v>
      </c>
      <c r="AV721" s="13" t="s">
        <v>88</v>
      </c>
      <c r="AW721" s="13" t="s">
        <v>41</v>
      </c>
      <c r="AX721" s="13" t="s">
        <v>79</v>
      </c>
      <c r="AY721" s="158" t="s">
        <v>178</v>
      </c>
    </row>
    <row r="722" spans="2:65" s="13" customFormat="1" ht="10.199999999999999">
      <c r="B722" s="157"/>
      <c r="D722" s="151" t="s">
        <v>189</v>
      </c>
      <c r="E722" s="158" t="s">
        <v>32</v>
      </c>
      <c r="F722" s="159" t="s">
        <v>5935</v>
      </c>
      <c r="H722" s="160">
        <v>9.5</v>
      </c>
      <c r="I722" s="161"/>
      <c r="L722" s="157"/>
      <c r="M722" s="162"/>
      <c r="T722" s="163"/>
      <c r="AT722" s="158" t="s">
        <v>189</v>
      </c>
      <c r="AU722" s="158" t="s">
        <v>88</v>
      </c>
      <c r="AV722" s="13" t="s">
        <v>88</v>
      </c>
      <c r="AW722" s="13" t="s">
        <v>41</v>
      </c>
      <c r="AX722" s="13" t="s">
        <v>79</v>
      </c>
      <c r="AY722" s="158" t="s">
        <v>178</v>
      </c>
    </row>
    <row r="723" spans="2:65" s="14" customFormat="1" ht="10.199999999999999">
      <c r="B723" s="164"/>
      <c r="D723" s="151" t="s">
        <v>189</v>
      </c>
      <c r="E723" s="165" t="s">
        <v>32</v>
      </c>
      <c r="F723" s="166" t="s">
        <v>192</v>
      </c>
      <c r="H723" s="167">
        <v>23.2</v>
      </c>
      <c r="I723" s="168"/>
      <c r="L723" s="164"/>
      <c r="M723" s="169"/>
      <c r="T723" s="170"/>
      <c r="AT723" s="165" t="s">
        <v>189</v>
      </c>
      <c r="AU723" s="165" t="s">
        <v>88</v>
      </c>
      <c r="AV723" s="14" t="s">
        <v>185</v>
      </c>
      <c r="AW723" s="14" t="s">
        <v>41</v>
      </c>
      <c r="AX723" s="14" t="s">
        <v>86</v>
      </c>
      <c r="AY723" s="165" t="s">
        <v>178</v>
      </c>
    </row>
    <row r="724" spans="2:65" s="1" customFormat="1" ht="44.25" customHeight="1">
      <c r="B724" s="34"/>
      <c r="C724" s="133" t="s">
        <v>1795</v>
      </c>
      <c r="D724" s="133" t="s">
        <v>180</v>
      </c>
      <c r="E724" s="134" t="s">
        <v>6132</v>
      </c>
      <c r="F724" s="135" t="s">
        <v>6133</v>
      </c>
      <c r="G724" s="136" t="s">
        <v>234</v>
      </c>
      <c r="H724" s="137">
        <v>133.11000000000001</v>
      </c>
      <c r="I724" s="138"/>
      <c r="J724" s="139">
        <f>ROUND(I724*H724,2)</f>
        <v>0</v>
      </c>
      <c r="K724" s="135" t="s">
        <v>184</v>
      </c>
      <c r="L724" s="34"/>
      <c r="M724" s="140" t="s">
        <v>32</v>
      </c>
      <c r="N724" s="141" t="s">
        <v>50</v>
      </c>
      <c r="P724" s="142">
        <f>O724*H724</f>
        <v>0</v>
      </c>
      <c r="Q724" s="142">
        <v>0</v>
      </c>
      <c r="R724" s="142">
        <f>Q724*H724</f>
        <v>0</v>
      </c>
      <c r="S724" s="142">
        <v>0</v>
      </c>
      <c r="T724" s="143">
        <f>S724*H724</f>
        <v>0</v>
      </c>
      <c r="AR724" s="144" t="s">
        <v>185</v>
      </c>
      <c r="AT724" s="144" t="s">
        <v>180</v>
      </c>
      <c r="AU724" s="144" t="s">
        <v>88</v>
      </c>
      <c r="AY724" s="18" t="s">
        <v>178</v>
      </c>
      <c r="BE724" s="145">
        <f>IF(N724="základní",J724,0)</f>
        <v>0</v>
      </c>
      <c r="BF724" s="145">
        <f>IF(N724="snížená",J724,0)</f>
        <v>0</v>
      </c>
      <c r="BG724" s="145">
        <f>IF(N724="zákl. přenesená",J724,0)</f>
        <v>0</v>
      </c>
      <c r="BH724" s="145">
        <f>IF(N724="sníž. přenesená",J724,0)</f>
        <v>0</v>
      </c>
      <c r="BI724" s="145">
        <f>IF(N724="nulová",J724,0)</f>
        <v>0</v>
      </c>
      <c r="BJ724" s="18" t="s">
        <v>86</v>
      </c>
      <c r="BK724" s="145">
        <f>ROUND(I724*H724,2)</f>
        <v>0</v>
      </c>
      <c r="BL724" s="18" t="s">
        <v>185</v>
      </c>
      <c r="BM724" s="144" t="s">
        <v>6134</v>
      </c>
    </row>
    <row r="725" spans="2:65" s="1" customFormat="1" ht="10.199999999999999">
      <c r="B725" s="34"/>
      <c r="D725" s="146" t="s">
        <v>187</v>
      </c>
      <c r="F725" s="147" t="s">
        <v>6135</v>
      </c>
      <c r="I725" s="148"/>
      <c r="L725" s="34"/>
      <c r="M725" s="149"/>
      <c r="T725" s="55"/>
      <c r="AT725" s="18" t="s">
        <v>187</v>
      </c>
      <c r="AU725" s="18" t="s">
        <v>88</v>
      </c>
    </row>
    <row r="726" spans="2:65" s="12" customFormat="1" ht="10.199999999999999">
      <c r="B726" s="150"/>
      <c r="D726" s="151" t="s">
        <v>189</v>
      </c>
      <c r="E726" s="152" t="s">
        <v>32</v>
      </c>
      <c r="F726" s="153" t="s">
        <v>5673</v>
      </c>
      <c r="H726" s="152" t="s">
        <v>32</v>
      </c>
      <c r="I726" s="154"/>
      <c r="L726" s="150"/>
      <c r="M726" s="155"/>
      <c r="T726" s="156"/>
      <c r="AT726" s="152" t="s">
        <v>189</v>
      </c>
      <c r="AU726" s="152" t="s">
        <v>88</v>
      </c>
      <c r="AV726" s="12" t="s">
        <v>86</v>
      </c>
      <c r="AW726" s="12" t="s">
        <v>41</v>
      </c>
      <c r="AX726" s="12" t="s">
        <v>79</v>
      </c>
      <c r="AY726" s="152" t="s">
        <v>178</v>
      </c>
    </row>
    <row r="727" spans="2:65" s="12" customFormat="1" ht="10.199999999999999">
      <c r="B727" s="150"/>
      <c r="D727" s="151" t="s">
        <v>189</v>
      </c>
      <c r="E727" s="152" t="s">
        <v>32</v>
      </c>
      <c r="F727" s="153" t="s">
        <v>5674</v>
      </c>
      <c r="H727" s="152" t="s">
        <v>32</v>
      </c>
      <c r="I727" s="154"/>
      <c r="L727" s="150"/>
      <c r="M727" s="155"/>
      <c r="T727" s="156"/>
      <c r="AT727" s="152" t="s">
        <v>189</v>
      </c>
      <c r="AU727" s="152" t="s">
        <v>88</v>
      </c>
      <c r="AV727" s="12" t="s">
        <v>86</v>
      </c>
      <c r="AW727" s="12" t="s">
        <v>41</v>
      </c>
      <c r="AX727" s="12" t="s">
        <v>79</v>
      </c>
      <c r="AY727" s="152" t="s">
        <v>178</v>
      </c>
    </row>
    <row r="728" spans="2:65" s="13" customFormat="1" ht="10.199999999999999">
      <c r="B728" s="157"/>
      <c r="D728" s="151" t="s">
        <v>189</v>
      </c>
      <c r="E728" s="158" t="s">
        <v>32</v>
      </c>
      <c r="F728" s="159" t="s">
        <v>6136</v>
      </c>
      <c r="H728" s="160">
        <v>82.08</v>
      </c>
      <c r="I728" s="161"/>
      <c r="L728" s="157"/>
      <c r="M728" s="162"/>
      <c r="T728" s="163"/>
      <c r="AT728" s="158" t="s">
        <v>189</v>
      </c>
      <c r="AU728" s="158" t="s">
        <v>88</v>
      </c>
      <c r="AV728" s="13" t="s">
        <v>88</v>
      </c>
      <c r="AW728" s="13" t="s">
        <v>41</v>
      </c>
      <c r="AX728" s="13" t="s">
        <v>79</v>
      </c>
      <c r="AY728" s="158" t="s">
        <v>178</v>
      </c>
    </row>
    <row r="729" spans="2:65" s="13" customFormat="1" ht="10.199999999999999">
      <c r="B729" s="157"/>
      <c r="D729" s="151" t="s">
        <v>189</v>
      </c>
      <c r="E729" s="158" t="s">
        <v>32</v>
      </c>
      <c r="F729" s="159" t="s">
        <v>6137</v>
      </c>
      <c r="H729" s="160">
        <v>51.03</v>
      </c>
      <c r="I729" s="161"/>
      <c r="L729" s="157"/>
      <c r="M729" s="162"/>
      <c r="T729" s="163"/>
      <c r="AT729" s="158" t="s">
        <v>189</v>
      </c>
      <c r="AU729" s="158" t="s">
        <v>88</v>
      </c>
      <c r="AV729" s="13" t="s">
        <v>88</v>
      </c>
      <c r="AW729" s="13" t="s">
        <v>41</v>
      </c>
      <c r="AX729" s="13" t="s">
        <v>79</v>
      </c>
      <c r="AY729" s="158" t="s">
        <v>178</v>
      </c>
    </row>
    <row r="730" spans="2:65" s="14" customFormat="1" ht="10.199999999999999">
      <c r="B730" s="164"/>
      <c r="D730" s="151" t="s">
        <v>189</v>
      </c>
      <c r="E730" s="165" t="s">
        <v>32</v>
      </c>
      <c r="F730" s="166" t="s">
        <v>192</v>
      </c>
      <c r="H730" s="167">
        <v>133.11000000000001</v>
      </c>
      <c r="I730" s="168"/>
      <c r="L730" s="164"/>
      <c r="M730" s="169"/>
      <c r="T730" s="170"/>
      <c r="AT730" s="165" t="s">
        <v>189</v>
      </c>
      <c r="AU730" s="165" t="s">
        <v>88</v>
      </c>
      <c r="AV730" s="14" t="s">
        <v>185</v>
      </c>
      <c r="AW730" s="14" t="s">
        <v>41</v>
      </c>
      <c r="AX730" s="14" t="s">
        <v>86</v>
      </c>
      <c r="AY730" s="165" t="s">
        <v>178</v>
      </c>
    </row>
    <row r="731" spans="2:65" s="1" customFormat="1" ht="55.5" customHeight="1">
      <c r="B731" s="34"/>
      <c r="C731" s="133" t="s">
        <v>1803</v>
      </c>
      <c r="D731" s="133" t="s">
        <v>180</v>
      </c>
      <c r="E731" s="134" t="s">
        <v>6138</v>
      </c>
      <c r="F731" s="135" t="s">
        <v>6139</v>
      </c>
      <c r="G731" s="136" t="s">
        <v>234</v>
      </c>
      <c r="H731" s="137">
        <v>7986.6</v>
      </c>
      <c r="I731" s="138"/>
      <c r="J731" s="139">
        <f>ROUND(I731*H731,2)</f>
        <v>0</v>
      </c>
      <c r="K731" s="135" t="s">
        <v>184</v>
      </c>
      <c r="L731" s="34"/>
      <c r="M731" s="140" t="s">
        <v>32</v>
      </c>
      <c r="N731" s="141" t="s">
        <v>50</v>
      </c>
      <c r="P731" s="142">
        <f>O731*H731</f>
        <v>0</v>
      </c>
      <c r="Q731" s="142">
        <v>0</v>
      </c>
      <c r="R731" s="142">
        <f>Q731*H731</f>
        <v>0</v>
      </c>
      <c r="S731" s="142">
        <v>0</v>
      </c>
      <c r="T731" s="143">
        <f>S731*H731</f>
        <v>0</v>
      </c>
      <c r="AR731" s="144" t="s">
        <v>185</v>
      </c>
      <c r="AT731" s="144" t="s">
        <v>180</v>
      </c>
      <c r="AU731" s="144" t="s">
        <v>88</v>
      </c>
      <c r="AY731" s="18" t="s">
        <v>178</v>
      </c>
      <c r="BE731" s="145">
        <f>IF(N731="základní",J731,0)</f>
        <v>0</v>
      </c>
      <c r="BF731" s="145">
        <f>IF(N731="snížená",J731,0)</f>
        <v>0</v>
      </c>
      <c r="BG731" s="145">
        <f>IF(N731="zákl. přenesená",J731,0)</f>
        <v>0</v>
      </c>
      <c r="BH731" s="145">
        <f>IF(N731="sníž. přenesená",J731,0)</f>
        <v>0</v>
      </c>
      <c r="BI731" s="145">
        <f>IF(N731="nulová",J731,0)</f>
        <v>0</v>
      </c>
      <c r="BJ731" s="18" t="s">
        <v>86</v>
      </c>
      <c r="BK731" s="145">
        <f>ROUND(I731*H731,2)</f>
        <v>0</v>
      </c>
      <c r="BL731" s="18" t="s">
        <v>185</v>
      </c>
      <c r="BM731" s="144" t="s">
        <v>6140</v>
      </c>
    </row>
    <row r="732" spans="2:65" s="1" customFormat="1" ht="10.199999999999999">
      <c r="B732" s="34"/>
      <c r="D732" s="146" t="s">
        <v>187</v>
      </c>
      <c r="F732" s="147" t="s">
        <v>6141</v>
      </c>
      <c r="I732" s="148"/>
      <c r="L732" s="34"/>
      <c r="M732" s="149"/>
      <c r="T732" s="55"/>
      <c r="AT732" s="18" t="s">
        <v>187</v>
      </c>
      <c r="AU732" s="18" t="s">
        <v>88</v>
      </c>
    </row>
    <row r="733" spans="2:65" s="13" customFormat="1" ht="10.199999999999999">
      <c r="B733" s="157"/>
      <c r="D733" s="151" t="s">
        <v>189</v>
      </c>
      <c r="E733" s="158" t="s">
        <v>32</v>
      </c>
      <c r="F733" s="159" t="s">
        <v>6142</v>
      </c>
      <c r="H733" s="160">
        <v>133.11000000000001</v>
      </c>
      <c r="I733" s="161"/>
      <c r="L733" s="157"/>
      <c r="M733" s="162"/>
      <c r="T733" s="163"/>
      <c r="AT733" s="158" t="s">
        <v>189</v>
      </c>
      <c r="AU733" s="158" t="s">
        <v>88</v>
      </c>
      <c r="AV733" s="13" t="s">
        <v>88</v>
      </c>
      <c r="AW733" s="13" t="s">
        <v>41</v>
      </c>
      <c r="AX733" s="13" t="s">
        <v>86</v>
      </c>
      <c r="AY733" s="158" t="s">
        <v>178</v>
      </c>
    </row>
    <row r="734" spans="2:65" s="13" customFormat="1" ht="10.199999999999999">
      <c r="B734" s="157"/>
      <c r="D734" s="151" t="s">
        <v>189</v>
      </c>
      <c r="F734" s="159" t="s">
        <v>6143</v>
      </c>
      <c r="H734" s="160">
        <v>7986.6</v>
      </c>
      <c r="I734" s="161"/>
      <c r="L734" s="157"/>
      <c r="M734" s="162"/>
      <c r="T734" s="163"/>
      <c r="AT734" s="158" t="s">
        <v>189</v>
      </c>
      <c r="AU734" s="158" t="s">
        <v>88</v>
      </c>
      <c r="AV734" s="13" t="s">
        <v>88</v>
      </c>
      <c r="AW734" s="13" t="s">
        <v>4</v>
      </c>
      <c r="AX734" s="13" t="s">
        <v>86</v>
      </c>
      <c r="AY734" s="158" t="s">
        <v>178</v>
      </c>
    </row>
    <row r="735" spans="2:65" s="1" customFormat="1" ht="55.5" customHeight="1">
      <c r="B735" s="34"/>
      <c r="C735" s="133" t="s">
        <v>1810</v>
      </c>
      <c r="D735" s="133" t="s">
        <v>180</v>
      </c>
      <c r="E735" s="134" t="s">
        <v>6144</v>
      </c>
      <c r="F735" s="135" t="s">
        <v>6145</v>
      </c>
      <c r="G735" s="136" t="s">
        <v>219</v>
      </c>
      <c r="H735" s="137">
        <v>2</v>
      </c>
      <c r="I735" s="138"/>
      <c r="J735" s="139">
        <f>ROUND(I735*H735,2)</f>
        <v>0</v>
      </c>
      <c r="K735" s="135" t="s">
        <v>184</v>
      </c>
      <c r="L735" s="34"/>
      <c r="M735" s="140" t="s">
        <v>32</v>
      </c>
      <c r="N735" s="141" t="s">
        <v>50</v>
      </c>
      <c r="P735" s="142">
        <f>O735*H735</f>
        <v>0</v>
      </c>
      <c r="Q735" s="142">
        <v>0</v>
      </c>
      <c r="R735" s="142">
        <f>Q735*H735</f>
        <v>0</v>
      </c>
      <c r="S735" s="142">
        <v>0</v>
      </c>
      <c r="T735" s="143">
        <f>S735*H735</f>
        <v>0</v>
      </c>
      <c r="AR735" s="144" t="s">
        <v>185</v>
      </c>
      <c r="AT735" s="144" t="s">
        <v>180</v>
      </c>
      <c r="AU735" s="144" t="s">
        <v>88</v>
      </c>
      <c r="AY735" s="18" t="s">
        <v>178</v>
      </c>
      <c r="BE735" s="145">
        <f>IF(N735="základní",J735,0)</f>
        <v>0</v>
      </c>
      <c r="BF735" s="145">
        <f>IF(N735="snížená",J735,0)</f>
        <v>0</v>
      </c>
      <c r="BG735" s="145">
        <f>IF(N735="zákl. přenesená",J735,0)</f>
        <v>0</v>
      </c>
      <c r="BH735" s="145">
        <f>IF(N735="sníž. přenesená",J735,0)</f>
        <v>0</v>
      </c>
      <c r="BI735" s="145">
        <f>IF(N735="nulová",J735,0)</f>
        <v>0</v>
      </c>
      <c r="BJ735" s="18" t="s">
        <v>86</v>
      </c>
      <c r="BK735" s="145">
        <f>ROUND(I735*H735,2)</f>
        <v>0</v>
      </c>
      <c r="BL735" s="18" t="s">
        <v>185</v>
      </c>
      <c r="BM735" s="144" t="s">
        <v>6146</v>
      </c>
    </row>
    <row r="736" spans="2:65" s="1" customFormat="1" ht="10.199999999999999">
      <c r="B736" s="34"/>
      <c r="D736" s="146" t="s">
        <v>187</v>
      </c>
      <c r="F736" s="147" t="s">
        <v>6147</v>
      </c>
      <c r="I736" s="148"/>
      <c r="L736" s="34"/>
      <c r="M736" s="149"/>
      <c r="T736" s="55"/>
      <c r="AT736" s="18" t="s">
        <v>187</v>
      </c>
      <c r="AU736" s="18" t="s">
        <v>88</v>
      </c>
    </row>
    <row r="737" spans="2:65" s="13" customFormat="1" ht="10.199999999999999">
      <c r="B737" s="157"/>
      <c r="D737" s="151" t="s">
        <v>189</v>
      </c>
      <c r="E737" s="158" t="s">
        <v>32</v>
      </c>
      <c r="F737" s="159" t="s">
        <v>6148</v>
      </c>
      <c r="H737" s="160">
        <v>2</v>
      </c>
      <c r="I737" s="161"/>
      <c r="L737" s="157"/>
      <c r="M737" s="162"/>
      <c r="T737" s="163"/>
      <c r="AT737" s="158" t="s">
        <v>189</v>
      </c>
      <c r="AU737" s="158" t="s">
        <v>88</v>
      </c>
      <c r="AV737" s="13" t="s">
        <v>88</v>
      </c>
      <c r="AW737" s="13" t="s">
        <v>41</v>
      </c>
      <c r="AX737" s="13" t="s">
        <v>86</v>
      </c>
      <c r="AY737" s="158" t="s">
        <v>178</v>
      </c>
    </row>
    <row r="738" spans="2:65" s="1" customFormat="1" ht="44.25" customHeight="1">
      <c r="B738" s="34"/>
      <c r="C738" s="133" t="s">
        <v>1815</v>
      </c>
      <c r="D738" s="133" t="s">
        <v>180</v>
      </c>
      <c r="E738" s="134" t="s">
        <v>6149</v>
      </c>
      <c r="F738" s="135" t="s">
        <v>6150</v>
      </c>
      <c r="G738" s="136" t="s">
        <v>234</v>
      </c>
      <c r="H738" s="137">
        <v>133.11000000000001</v>
      </c>
      <c r="I738" s="138"/>
      <c r="J738" s="139">
        <f>ROUND(I738*H738,2)</f>
        <v>0</v>
      </c>
      <c r="K738" s="135" t="s">
        <v>184</v>
      </c>
      <c r="L738" s="34"/>
      <c r="M738" s="140" t="s">
        <v>32</v>
      </c>
      <c r="N738" s="141" t="s">
        <v>50</v>
      </c>
      <c r="P738" s="142">
        <f>O738*H738</f>
        <v>0</v>
      </c>
      <c r="Q738" s="142">
        <v>0</v>
      </c>
      <c r="R738" s="142">
        <f>Q738*H738</f>
        <v>0</v>
      </c>
      <c r="S738" s="142">
        <v>0</v>
      </c>
      <c r="T738" s="143">
        <f>S738*H738</f>
        <v>0</v>
      </c>
      <c r="AR738" s="144" t="s">
        <v>185</v>
      </c>
      <c r="AT738" s="144" t="s">
        <v>180</v>
      </c>
      <c r="AU738" s="144" t="s">
        <v>88</v>
      </c>
      <c r="AY738" s="18" t="s">
        <v>178</v>
      </c>
      <c r="BE738" s="145">
        <f>IF(N738="základní",J738,0)</f>
        <v>0</v>
      </c>
      <c r="BF738" s="145">
        <f>IF(N738="snížená",J738,0)</f>
        <v>0</v>
      </c>
      <c r="BG738" s="145">
        <f>IF(N738="zákl. přenesená",J738,0)</f>
        <v>0</v>
      </c>
      <c r="BH738" s="145">
        <f>IF(N738="sníž. přenesená",J738,0)</f>
        <v>0</v>
      </c>
      <c r="BI738" s="145">
        <f>IF(N738="nulová",J738,0)</f>
        <v>0</v>
      </c>
      <c r="BJ738" s="18" t="s">
        <v>86</v>
      </c>
      <c r="BK738" s="145">
        <f>ROUND(I738*H738,2)</f>
        <v>0</v>
      </c>
      <c r="BL738" s="18" t="s">
        <v>185</v>
      </c>
      <c r="BM738" s="144" t="s">
        <v>6151</v>
      </c>
    </row>
    <row r="739" spans="2:65" s="1" customFormat="1" ht="10.199999999999999">
      <c r="B739" s="34"/>
      <c r="D739" s="146" t="s">
        <v>187</v>
      </c>
      <c r="F739" s="147" t="s">
        <v>6152</v>
      </c>
      <c r="I739" s="148"/>
      <c r="L739" s="34"/>
      <c r="M739" s="149"/>
      <c r="T739" s="55"/>
      <c r="AT739" s="18" t="s">
        <v>187</v>
      </c>
      <c r="AU739" s="18" t="s">
        <v>88</v>
      </c>
    </row>
    <row r="740" spans="2:65" s="13" customFormat="1" ht="10.199999999999999">
      <c r="B740" s="157"/>
      <c r="D740" s="151" t="s">
        <v>189</v>
      </c>
      <c r="E740" s="158" t="s">
        <v>32</v>
      </c>
      <c r="F740" s="159" t="s">
        <v>6142</v>
      </c>
      <c r="H740" s="160">
        <v>133.11000000000001</v>
      </c>
      <c r="I740" s="161"/>
      <c r="L740" s="157"/>
      <c r="M740" s="162"/>
      <c r="T740" s="163"/>
      <c r="AT740" s="158" t="s">
        <v>189</v>
      </c>
      <c r="AU740" s="158" t="s">
        <v>88</v>
      </c>
      <c r="AV740" s="13" t="s">
        <v>88</v>
      </c>
      <c r="AW740" s="13" t="s">
        <v>41</v>
      </c>
      <c r="AX740" s="13" t="s">
        <v>86</v>
      </c>
      <c r="AY740" s="158" t="s">
        <v>178</v>
      </c>
    </row>
    <row r="741" spans="2:65" s="1" customFormat="1" ht="37.799999999999997" customHeight="1">
      <c r="B741" s="34"/>
      <c r="C741" s="133" t="s">
        <v>1820</v>
      </c>
      <c r="D741" s="133" t="s">
        <v>180</v>
      </c>
      <c r="E741" s="134" t="s">
        <v>6153</v>
      </c>
      <c r="F741" s="135" t="s">
        <v>6154</v>
      </c>
      <c r="G741" s="136" t="s">
        <v>6086</v>
      </c>
      <c r="H741" s="137">
        <v>2</v>
      </c>
      <c r="I741" s="138"/>
      <c r="J741" s="139">
        <f>ROUND(I741*H741,2)</f>
        <v>0</v>
      </c>
      <c r="K741" s="135" t="s">
        <v>184</v>
      </c>
      <c r="L741" s="34"/>
      <c r="M741" s="140" t="s">
        <v>32</v>
      </c>
      <c r="N741" s="141" t="s">
        <v>50</v>
      </c>
      <c r="P741" s="142">
        <f>O741*H741</f>
        <v>0</v>
      </c>
      <c r="Q741" s="142">
        <v>0</v>
      </c>
      <c r="R741" s="142">
        <f>Q741*H741</f>
        <v>0</v>
      </c>
      <c r="S741" s="142">
        <v>0</v>
      </c>
      <c r="T741" s="143">
        <f>S741*H741</f>
        <v>0</v>
      </c>
      <c r="AR741" s="144" t="s">
        <v>185</v>
      </c>
      <c r="AT741" s="144" t="s">
        <v>180</v>
      </c>
      <c r="AU741" s="144" t="s">
        <v>88</v>
      </c>
      <c r="AY741" s="18" t="s">
        <v>178</v>
      </c>
      <c r="BE741" s="145">
        <f>IF(N741="základní",J741,0)</f>
        <v>0</v>
      </c>
      <c r="BF741" s="145">
        <f>IF(N741="snížená",J741,0)</f>
        <v>0</v>
      </c>
      <c r="BG741" s="145">
        <f>IF(N741="zákl. přenesená",J741,0)</f>
        <v>0</v>
      </c>
      <c r="BH741" s="145">
        <f>IF(N741="sníž. přenesená",J741,0)</f>
        <v>0</v>
      </c>
      <c r="BI741" s="145">
        <f>IF(N741="nulová",J741,0)</f>
        <v>0</v>
      </c>
      <c r="BJ741" s="18" t="s">
        <v>86</v>
      </c>
      <c r="BK741" s="145">
        <f>ROUND(I741*H741,2)</f>
        <v>0</v>
      </c>
      <c r="BL741" s="18" t="s">
        <v>185</v>
      </c>
      <c r="BM741" s="144" t="s">
        <v>6155</v>
      </c>
    </row>
    <row r="742" spans="2:65" s="1" customFormat="1" ht="10.199999999999999">
      <c r="B742" s="34"/>
      <c r="D742" s="146" t="s">
        <v>187</v>
      </c>
      <c r="F742" s="147" t="s">
        <v>6156</v>
      </c>
      <c r="I742" s="148"/>
      <c r="L742" s="34"/>
      <c r="M742" s="149"/>
      <c r="T742" s="55"/>
      <c r="AT742" s="18" t="s">
        <v>187</v>
      </c>
      <c r="AU742" s="18" t="s">
        <v>88</v>
      </c>
    </row>
    <row r="743" spans="2:65" s="12" customFormat="1" ht="10.199999999999999">
      <c r="B743" s="150"/>
      <c r="D743" s="151" t="s">
        <v>189</v>
      </c>
      <c r="E743" s="152" t="s">
        <v>32</v>
      </c>
      <c r="F743" s="153" t="s">
        <v>5673</v>
      </c>
      <c r="H743" s="152" t="s">
        <v>32</v>
      </c>
      <c r="I743" s="154"/>
      <c r="L743" s="150"/>
      <c r="M743" s="155"/>
      <c r="T743" s="156"/>
      <c r="AT743" s="152" t="s">
        <v>189</v>
      </c>
      <c r="AU743" s="152" t="s">
        <v>88</v>
      </c>
      <c r="AV743" s="12" t="s">
        <v>86</v>
      </c>
      <c r="AW743" s="12" t="s">
        <v>41</v>
      </c>
      <c r="AX743" s="12" t="s">
        <v>79</v>
      </c>
      <c r="AY743" s="152" t="s">
        <v>178</v>
      </c>
    </row>
    <row r="744" spans="2:65" s="12" customFormat="1" ht="10.199999999999999">
      <c r="B744" s="150"/>
      <c r="D744" s="151" t="s">
        <v>189</v>
      </c>
      <c r="E744" s="152" t="s">
        <v>32</v>
      </c>
      <c r="F744" s="153" t="s">
        <v>5674</v>
      </c>
      <c r="H744" s="152" t="s">
        <v>32</v>
      </c>
      <c r="I744" s="154"/>
      <c r="L744" s="150"/>
      <c r="M744" s="155"/>
      <c r="T744" s="156"/>
      <c r="AT744" s="152" t="s">
        <v>189</v>
      </c>
      <c r="AU744" s="152" t="s">
        <v>88</v>
      </c>
      <c r="AV744" s="12" t="s">
        <v>86</v>
      </c>
      <c r="AW744" s="12" t="s">
        <v>41</v>
      </c>
      <c r="AX744" s="12" t="s">
        <v>79</v>
      </c>
      <c r="AY744" s="152" t="s">
        <v>178</v>
      </c>
    </row>
    <row r="745" spans="2:65" s="12" customFormat="1" ht="10.199999999999999">
      <c r="B745" s="150"/>
      <c r="D745" s="151" t="s">
        <v>189</v>
      </c>
      <c r="E745" s="152" t="s">
        <v>32</v>
      </c>
      <c r="F745" s="153" t="s">
        <v>6157</v>
      </c>
      <c r="H745" s="152" t="s">
        <v>32</v>
      </c>
      <c r="I745" s="154"/>
      <c r="L745" s="150"/>
      <c r="M745" s="155"/>
      <c r="T745" s="156"/>
      <c r="AT745" s="152" t="s">
        <v>189</v>
      </c>
      <c r="AU745" s="152" t="s">
        <v>88</v>
      </c>
      <c r="AV745" s="12" t="s">
        <v>86</v>
      </c>
      <c r="AW745" s="12" t="s">
        <v>41</v>
      </c>
      <c r="AX745" s="12" t="s">
        <v>79</v>
      </c>
      <c r="AY745" s="152" t="s">
        <v>178</v>
      </c>
    </row>
    <row r="746" spans="2:65" s="13" customFormat="1" ht="10.199999999999999">
      <c r="B746" s="157"/>
      <c r="D746" s="151" t="s">
        <v>189</v>
      </c>
      <c r="E746" s="158" t="s">
        <v>32</v>
      </c>
      <c r="F746" s="159" t="s">
        <v>1892</v>
      </c>
      <c r="H746" s="160">
        <v>2</v>
      </c>
      <c r="I746" s="161"/>
      <c r="L746" s="157"/>
      <c r="M746" s="162"/>
      <c r="T746" s="163"/>
      <c r="AT746" s="158" t="s">
        <v>189</v>
      </c>
      <c r="AU746" s="158" t="s">
        <v>88</v>
      </c>
      <c r="AV746" s="13" t="s">
        <v>88</v>
      </c>
      <c r="AW746" s="13" t="s">
        <v>41</v>
      </c>
      <c r="AX746" s="13" t="s">
        <v>79</v>
      </c>
      <c r="AY746" s="158" t="s">
        <v>178</v>
      </c>
    </row>
    <row r="747" spans="2:65" s="14" customFormat="1" ht="10.199999999999999">
      <c r="B747" s="164"/>
      <c r="D747" s="151" t="s">
        <v>189</v>
      </c>
      <c r="E747" s="165" t="s">
        <v>32</v>
      </c>
      <c r="F747" s="166" t="s">
        <v>192</v>
      </c>
      <c r="H747" s="167">
        <v>2</v>
      </c>
      <c r="I747" s="168"/>
      <c r="L747" s="164"/>
      <c r="M747" s="169"/>
      <c r="T747" s="170"/>
      <c r="AT747" s="165" t="s">
        <v>189</v>
      </c>
      <c r="AU747" s="165" t="s">
        <v>88</v>
      </c>
      <c r="AV747" s="14" t="s">
        <v>185</v>
      </c>
      <c r="AW747" s="14" t="s">
        <v>41</v>
      </c>
      <c r="AX747" s="14" t="s">
        <v>86</v>
      </c>
      <c r="AY747" s="165" t="s">
        <v>178</v>
      </c>
    </row>
    <row r="748" spans="2:65" s="1" customFormat="1" ht="33" customHeight="1">
      <c r="B748" s="34"/>
      <c r="C748" s="133" t="s">
        <v>1826</v>
      </c>
      <c r="D748" s="133" t="s">
        <v>180</v>
      </c>
      <c r="E748" s="134" t="s">
        <v>6158</v>
      </c>
      <c r="F748" s="135" t="s">
        <v>6159</v>
      </c>
      <c r="G748" s="136" t="s">
        <v>6086</v>
      </c>
      <c r="H748" s="137">
        <v>200</v>
      </c>
      <c r="I748" s="138"/>
      <c r="J748" s="139">
        <f>ROUND(I748*H748,2)</f>
        <v>0</v>
      </c>
      <c r="K748" s="135" t="s">
        <v>184</v>
      </c>
      <c r="L748" s="34"/>
      <c r="M748" s="140" t="s">
        <v>32</v>
      </c>
      <c r="N748" s="141" t="s">
        <v>50</v>
      </c>
      <c r="P748" s="142">
        <f>O748*H748</f>
        <v>0</v>
      </c>
      <c r="Q748" s="142">
        <v>0</v>
      </c>
      <c r="R748" s="142">
        <f>Q748*H748</f>
        <v>0</v>
      </c>
      <c r="S748" s="142">
        <v>0</v>
      </c>
      <c r="T748" s="143">
        <f>S748*H748</f>
        <v>0</v>
      </c>
      <c r="AR748" s="144" t="s">
        <v>185</v>
      </c>
      <c r="AT748" s="144" t="s">
        <v>180</v>
      </c>
      <c r="AU748" s="144" t="s">
        <v>88</v>
      </c>
      <c r="AY748" s="18" t="s">
        <v>178</v>
      </c>
      <c r="BE748" s="145">
        <f>IF(N748="základní",J748,0)</f>
        <v>0</v>
      </c>
      <c r="BF748" s="145">
        <f>IF(N748="snížená",J748,0)</f>
        <v>0</v>
      </c>
      <c r="BG748" s="145">
        <f>IF(N748="zákl. přenesená",J748,0)</f>
        <v>0</v>
      </c>
      <c r="BH748" s="145">
        <f>IF(N748="sníž. přenesená",J748,0)</f>
        <v>0</v>
      </c>
      <c r="BI748" s="145">
        <f>IF(N748="nulová",J748,0)</f>
        <v>0</v>
      </c>
      <c r="BJ748" s="18" t="s">
        <v>86</v>
      </c>
      <c r="BK748" s="145">
        <f>ROUND(I748*H748,2)</f>
        <v>0</v>
      </c>
      <c r="BL748" s="18" t="s">
        <v>185</v>
      </c>
      <c r="BM748" s="144" t="s">
        <v>6160</v>
      </c>
    </row>
    <row r="749" spans="2:65" s="1" customFormat="1" ht="10.199999999999999">
      <c r="B749" s="34"/>
      <c r="D749" s="146" t="s">
        <v>187</v>
      </c>
      <c r="F749" s="147" t="s">
        <v>6161</v>
      </c>
      <c r="I749" s="148"/>
      <c r="L749" s="34"/>
      <c r="M749" s="149"/>
      <c r="T749" s="55"/>
      <c r="AT749" s="18" t="s">
        <v>187</v>
      </c>
      <c r="AU749" s="18" t="s">
        <v>88</v>
      </c>
    </row>
    <row r="750" spans="2:65" s="13" customFormat="1" ht="10.199999999999999">
      <c r="B750" s="157"/>
      <c r="D750" s="151" t="s">
        <v>189</v>
      </c>
      <c r="E750" s="158" t="s">
        <v>32</v>
      </c>
      <c r="F750" s="159" t="s">
        <v>6162</v>
      </c>
      <c r="H750" s="160">
        <v>2</v>
      </c>
      <c r="I750" s="161"/>
      <c r="L750" s="157"/>
      <c r="M750" s="162"/>
      <c r="T750" s="163"/>
      <c r="AT750" s="158" t="s">
        <v>189</v>
      </c>
      <c r="AU750" s="158" t="s">
        <v>88</v>
      </c>
      <c r="AV750" s="13" t="s">
        <v>88</v>
      </c>
      <c r="AW750" s="13" t="s">
        <v>41</v>
      </c>
      <c r="AX750" s="13" t="s">
        <v>86</v>
      </c>
      <c r="AY750" s="158" t="s">
        <v>178</v>
      </c>
    </row>
    <row r="751" spans="2:65" s="13" customFormat="1" ht="10.199999999999999">
      <c r="B751" s="157"/>
      <c r="D751" s="151" t="s">
        <v>189</v>
      </c>
      <c r="F751" s="159" t="s">
        <v>6163</v>
      </c>
      <c r="H751" s="160">
        <v>200</v>
      </c>
      <c r="I751" s="161"/>
      <c r="L751" s="157"/>
      <c r="M751" s="162"/>
      <c r="T751" s="163"/>
      <c r="AT751" s="158" t="s">
        <v>189</v>
      </c>
      <c r="AU751" s="158" t="s">
        <v>88</v>
      </c>
      <c r="AV751" s="13" t="s">
        <v>88</v>
      </c>
      <c r="AW751" s="13" t="s">
        <v>4</v>
      </c>
      <c r="AX751" s="13" t="s">
        <v>86</v>
      </c>
      <c r="AY751" s="158" t="s">
        <v>178</v>
      </c>
    </row>
    <row r="752" spans="2:65" s="1" customFormat="1" ht="37.799999999999997" customHeight="1">
      <c r="B752" s="34"/>
      <c r="C752" s="133" t="s">
        <v>1831</v>
      </c>
      <c r="D752" s="133" t="s">
        <v>180</v>
      </c>
      <c r="E752" s="134" t="s">
        <v>6164</v>
      </c>
      <c r="F752" s="135" t="s">
        <v>6165</v>
      </c>
      <c r="G752" s="136" t="s">
        <v>6086</v>
      </c>
      <c r="H752" s="137">
        <v>2</v>
      </c>
      <c r="I752" s="138"/>
      <c r="J752" s="139">
        <f>ROUND(I752*H752,2)</f>
        <v>0</v>
      </c>
      <c r="K752" s="135" t="s">
        <v>184</v>
      </c>
      <c r="L752" s="34"/>
      <c r="M752" s="140" t="s">
        <v>32</v>
      </c>
      <c r="N752" s="141" t="s">
        <v>50</v>
      </c>
      <c r="P752" s="142">
        <f>O752*H752</f>
        <v>0</v>
      </c>
      <c r="Q752" s="142">
        <v>0</v>
      </c>
      <c r="R752" s="142">
        <f>Q752*H752</f>
        <v>0</v>
      </c>
      <c r="S752" s="142">
        <v>0</v>
      </c>
      <c r="T752" s="143">
        <f>S752*H752</f>
        <v>0</v>
      </c>
      <c r="AR752" s="144" t="s">
        <v>185</v>
      </c>
      <c r="AT752" s="144" t="s">
        <v>180</v>
      </c>
      <c r="AU752" s="144" t="s">
        <v>88</v>
      </c>
      <c r="AY752" s="18" t="s">
        <v>178</v>
      </c>
      <c r="BE752" s="145">
        <f>IF(N752="základní",J752,0)</f>
        <v>0</v>
      </c>
      <c r="BF752" s="145">
        <f>IF(N752="snížená",J752,0)</f>
        <v>0</v>
      </c>
      <c r="BG752" s="145">
        <f>IF(N752="zákl. přenesená",J752,0)</f>
        <v>0</v>
      </c>
      <c r="BH752" s="145">
        <f>IF(N752="sníž. přenesená",J752,0)</f>
        <v>0</v>
      </c>
      <c r="BI752" s="145">
        <f>IF(N752="nulová",J752,0)</f>
        <v>0</v>
      </c>
      <c r="BJ752" s="18" t="s">
        <v>86</v>
      </c>
      <c r="BK752" s="145">
        <f>ROUND(I752*H752,2)</f>
        <v>0</v>
      </c>
      <c r="BL752" s="18" t="s">
        <v>185</v>
      </c>
      <c r="BM752" s="144" t="s">
        <v>6166</v>
      </c>
    </row>
    <row r="753" spans="2:65" s="1" customFormat="1" ht="10.199999999999999">
      <c r="B753" s="34"/>
      <c r="D753" s="146" t="s">
        <v>187</v>
      </c>
      <c r="F753" s="147" t="s">
        <v>6167</v>
      </c>
      <c r="I753" s="148"/>
      <c r="L753" s="34"/>
      <c r="M753" s="149"/>
      <c r="T753" s="55"/>
      <c r="AT753" s="18" t="s">
        <v>187</v>
      </c>
      <c r="AU753" s="18" t="s">
        <v>88</v>
      </c>
    </row>
    <row r="754" spans="2:65" s="13" customFormat="1" ht="10.199999999999999">
      <c r="B754" s="157"/>
      <c r="D754" s="151" t="s">
        <v>189</v>
      </c>
      <c r="E754" s="158" t="s">
        <v>32</v>
      </c>
      <c r="F754" s="159" t="s">
        <v>6162</v>
      </c>
      <c r="H754" s="160">
        <v>2</v>
      </c>
      <c r="I754" s="161"/>
      <c r="L754" s="157"/>
      <c r="M754" s="162"/>
      <c r="T754" s="163"/>
      <c r="AT754" s="158" t="s">
        <v>189</v>
      </c>
      <c r="AU754" s="158" t="s">
        <v>88</v>
      </c>
      <c r="AV754" s="13" t="s">
        <v>88</v>
      </c>
      <c r="AW754" s="13" t="s">
        <v>41</v>
      </c>
      <c r="AX754" s="13" t="s">
        <v>86</v>
      </c>
      <c r="AY754" s="158" t="s">
        <v>178</v>
      </c>
    </row>
    <row r="755" spans="2:65" s="1" customFormat="1" ht="33" customHeight="1">
      <c r="B755" s="34"/>
      <c r="C755" s="133" t="s">
        <v>1839</v>
      </c>
      <c r="D755" s="133" t="s">
        <v>180</v>
      </c>
      <c r="E755" s="134" t="s">
        <v>6168</v>
      </c>
      <c r="F755" s="135" t="s">
        <v>6169</v>
      </c>
      <c r="G755" s="136" t="s">
        <v>234</v>
      </c>
      <c r="H755" s="137">
        <v>10.8</v>
      </c>
      <c r="I755" s="138"/>
      <c r="J755" s="139">
        <f>ROUND(I755*H755,2)</f>
        <v>0</v>
      </c>
      <c r="K755" s="135" t="s">
        <v>184</v>
      </c>
      <c r="L755" s="34"/>
      <c r="M755" s="140" t="s">
        <v>32</v>
      </c>
      <c r="N755" s="141" t="s">
        <v>50</v>
      </c>
      <c r="P755" s="142">
        <f>O755*H755</f>
        <v>0</v>
      </c>
      <c r="Q755" s="142">
        <v>1.0000000000000001E-5</v>
      </c>
      <c r="R755" s="142">
        <f>Q755*H755</f>
        <v>1.0800000000000001E-4</v>
      </c>
      <c r="S755" s="142">
        <v>0</v>
      </c>
      <c r="T755" s="143">
        <f>S755*H755</f>
        <v>0</v>
      </c>
      <c r="AR755" s="144" t="s">
        <v>185</v>
      </c>
      <c r="AT755" s="144" t="s">
        <v>180</v>
      </c>
      <c r="AU755" s="144" t="s">
        <v>88</v>
      </c>
      <c r="AY755" s="18" t="s">
        <v>178</v>
      </c>
      <c r="BE755" s="145">
        <f>IF(N755="základní",J755,0)</f>
        <v>0</v>
      </c>
      <c r="BF755" s="145">
        <f>IF(N755="snížená",J755,0)</f>
        <v>0</v>
      </c>
      <c r="BG755" s="145">
        <f>IF(N755="zákl. přenesená",J755,0)</f>
        <v>0</v>
      </c>
      <c r="BH755" s="145">
        <f>IF(N755="sníž. přenesená",J755,0)</f>
        <v>0</v>
      </c>
      <c r="BI755" s="145">
        <f>IF(N755="nulová",J755,0)</f>
        <v>0</v>
      </c>
      <c r="BJ755" s="18" t="s">
        <v>86</v>
      </c>
      <c r="BK755" s="145">
        <f>ROUND(I755*H755,2)</f>
        <v>0</v>
      </c>
      <c r="BL755" s="18" t="s">
        <v>185</v>
      </c>
      <c r="BM755" s="144" t="s">
        <v>6170</v>
      </c>
    </row>
    <row r="756" spans="2:65" s="1" customFormat="1" ht="10.199999999999999">
      <c r="B756" s="34"/>
      <c r="D756" s="146" t="s">
        <v>187</v>
      </c>
      <c r="F756" s="147" t="s">
        <v>6171</v>
      </c>
      <c r="I756" s="148"/>
      <c r="L756" s="34"/>
      <c r="M756" s="149"/>
      <c r="T756" s="55"/>
      <c r="AT756" s="18" t="s">
        <v>187</v>
      </c>
      <c r="AU756" s="18" t="s">
        <v>88</v>
      </c>
    </row>
    <row r="757" spans="2:65" s="12" customFormat="1" ht="10.199999999999999">
      <c r="B757" s="150"/>
      <c r="D757" s="151" t="s">
        <v>189</v>
      </c>
      <c r="E757" s="152" t="s">
        <v>32</v>
      </c>
      <c r="F757" s="153" t="s">
        <v>5673</v>
      </c>
      <c r="H757" s="152" t="s">
        <v>32</v>
      </c>
      <c r="I757" s="154"/>
      <c r="L757" s="150"/>
      <c r="M757" s="155"/>
      <c r="T757" s="156"/>
      <c r="AT757" s="152" t="s">
        <v>189</v>
      </c>
      <c r="AU757" s="152" t="s">
        <v>88</v>
      </c>
      <c r="AV757" s="12" t="s">
        <v>86</v>
      </c>
      <c r="AW757" s="12" t="s">
        <v>41</v>
      </c>
      <c r="AX757" s="12" t="s">
        <v>79</v>
      </c>
      <c r="AY757" s="152" t="s">
        <v>178</v>
      </c>
    </row>
    <row r="758" spans="2:65" s="12" customFormat="1" ht="10.199999999999999">
      <c r="B758" s="150"/>
      <c r="D758" s="151" t="s">
        <v>189</v>
      </c>
      <c r="E758" s="152" t="s">
        <v>32</v>
      </c>
      <c r="F758" s="153" t="s">
        <v>5674</v>
      </c>
      <c r="H758" s="152" t="s">
        <v>32</v>
      </c>
      <c r="I758" s="154"/>
      <c r="L758" s="150"/>
      <c r="M758" s="155"/>
      <c r="T758" s="156"/>
      <c r="AT758" s="152" t="s">
        <v>189</v>
      </c>
      <c r="AU758" s="152" t="s">
        <v>88</v>
      </c>
      <c r="AV758" s="12" t="s">
        <v>86</v>
      </c>
      <c r="AW758" s="12" t="s">
        <v>41</v>
      </c>
      <c r="AX758" s="12" t="s">
        <v>79</v>
      </c>
      <c r="AY758" s="152" t="s">
        <v>178</v>
      </c>
    </row>
    <row r="759" spans="2:65" s="13" customFormat="1" ht="10.199999999999999">
      <c r="B759" s="157"/>
      <c r="D759" s="151" t="s">
        <v>189</v>
      </c>
      <c r="E759" s="158" t="s">
        <v>32</v>
      </c>
      <c r="F759" s="159" t="s">
        <v>6172</v>
      </c>
      <c r="H759" s="160">
        <v>10.8</v>
      </c>
      <c r="I759" s="161"/>
      <c r="L759" s="157"/>
      <c r="M759" s="162"/>
      <c r="T759" s="163"/>
      <c r="AT759" s="158" t="s">
        <v>189</v>
      </c>
      <c r="AU759" s="158" t="s">
        <v>88</v>
      </c>
      <c r="AV759" s="13" t="s">
        <v>88</v>
      </c>
      <c r="AW759" s="13" t="s">
        <v>41</v>
      </c>
      <c r="AX759" s="13" t="s">
        <v>79</v>
      </c>
      <c r="AY759" s="158" t="s">
        <v>178</v>
      </c>
    </row>
    <row r="760" spans="2:65" s="14" customFormat="1" ht="10.199999999999999">
      <c r="B760" s="164"/>
      <c r="D760" s="151" t="s">
        <v>189</v>
      </c>
      <c r="E760" s="165" t="s">
        <v>32</v>
      </c>
      <c r="F760" s="166" t="s">
        <v>192</v>
      </c>
      <c r="H760" s="167">
        <v>10.8</v>
      </c>
      <c r="I760" s="168"/>
      <c r="L760" s="164"/>
      <c r="M760" s="169"/>
      <c r="T760" s="170"/>
      <c r="AT760" s="165" t="s">
        <v>189</v>
      </c>
      <c r="AU760" s="165" t="s">
        <v>88</v>
      </c>
      <c r="AV760" s="14" t="s">
        <v>185</v>
      </c>
      <c r="AW760" s="14" t="s">
        <v>41</v>
      </c>
      <c r="AX760" s="14" t="s">
        <v>86</v>
      </c>
      <c r="AY760" s="165" t="s">
        <v>178</v>
      </c>
    </row>
    <row r="761" spans="2:65" s="1" customFormat="1" ht="44.25" customHeight="1">
      <c r="B761" s="34"/>
      <c r="C761" s="133" t="s">
        <v>1844</v>
      </c>
      <c r="D761" s="133" t="s">
        <v>180</v>
      </c>
      <c r="E761" s="134" t="s">
        <v>6173</v>
      </c>
      <c r="F761" s="135" t="s">
        <v>6174</v>
      </c>
      <c r="G761" s="136" t="s">
        <v>202</v>
      </c>
      <c r="H761" s="137">
        <v>14.7</v>
      </c>
      <c r="I761" s="138"/>
      <c r="J761" s="139">
        <f>ROUND(I761*H761,2)</f>
        <v>0</v>
      </c>
      <c r="K761" s="135" t="s">
        <v>184</v>
      </c>
      <c r="L761" s="34"/>
      <c r="M761" s="140" t="s">
        <v>32</v>
      </c>
      <c r="N761" s="141" t="s">
        <v>50</v>
      </c>
      <c r="P761" s="142">
        <f>O761*H761</f>
        <v>0</v>
      </c>
      <c r="Q761" s="142">
        <v>1.788E-2</v>
      </c>
      <c r="R761" s="142">
        <f>Q761*H761</f>
        <v>0.26283600000000001</v>
      </c>
      <c r="S761" s="142">
        <v>0</v>
      </c>
      <c r="T761" s="143">
        <f>S761*H761</f>
        <v>0</v>
      </c>
      <c r="AR761" s="144" t="s">
        <v>185</v>
      </c>
      <c r="AT761" s="144" t="s">
        <v>180</v>
      </c>
      <c r="AU761" s="144" t="s">
        <v>88</v>
      </c>
      <c r="AY761" s="18" t="s">
        <v>178</v>
      </c>
      <c r="BE761" s="145">
        <f>IF(N761="základní",J761,0)</f>
        <v>0</v>
      </c>
      <c r="BF761" s="145">
        <f>IF(N761="snížená",J761,0)</f>
        <v>0</v>
      </c>
      <c r="BG761" s="145">
        <f>IF(N761="zákl. přenesená",J761,0)</f>
        <v>0</v>
      </c>
      <c r="BH761" s="145">
        <f>IF(N761="sníž. přenesená",J761,0)</f>
        <v>0</v>
      </c>
      <c r="BI761" s="145">
        <f>IF(N761="nulová",J761,0)</f>
        <v>0</v>
      </c>
      <c r="BJ761" s="18" t="s">
        <v>86</v>
      </c>
      <c r="BK761" s="145">
        <f>ROUND(I761*H761,2)</f>
        <v>0</v>
      </c>
      <c r="BL761" s="18" t="s">
        <v>185</v>
      </c>
      <c r="BM761" s="144" t="s">
        <v>6175</v>
      </c>
    </row>
    <row r="762" spans="2:65" s="1" customFormat="1" ht="10.199999999999999">
      <c r="B762" s="34"/>
      <c r="D762" s="146" t="s">
        <v>187</v>
      </c>
      <c r="F762" s="147" t="s">
        <v>6176</v>
      </c>
      <c r="I762" s="148"/>
      <c r="L762" s="34"/>
      <c r="M762" s="149"/>
      <c r="T762" s="55"/>
      <c r="AT762" s="18" t="s">
        <v>187</v>
      </c>
      <c r="AU762" s="18" t="s">
        <v>88</v>
      </c>
    </row>
    <row r="763" spans="2:65" s="12" customFormat="1" ht="10.199999999999999">
      <c r="B763" s="150"/>
      <c r="D763" s="151" t="s">
        <v>189</v>
      </c>
      <c r="E763" s="152" t="s">
        <v>32</v>
      </c>
      <c r="F763" s="153" t="s">
        <v>5834</v>
      </c>
      <c r="H763" s="152" t="s">
        <v>32</v>
      </c>
      <c r="I763" s="154"/>
      <c r="L763" s="150"/>
      <c r="M763" s="155"/>
      <c r="T763" s="156"/>
      <c r="AT763" s="152" t="s">
        <v>189</v>
      </c>
      <c r="AU763" s="152" t="s">
        <v>88</v>
      </c>
      <c r="AV763" s="12" t="s">
        <v>86</v>
      </c>
      <c r="AW763" s="12" t="s">
        <v>41</v>
      </c>
      <c r="AX763" s="12" t="s">
        <v>79</v>
      </c>
      <c r="AY763" s="152" t="s">
        <v>178</v>
      </c>
    </row>
    <row r="764" spans="2:65" s="13" customFormat="1" ht="10.199999999999999">
      <c r="B764" s="157"/>
      <c r="D764" s="151" t="s">
        <v>189</v>
      </c>
      <c r="E764" s="158" t="s">
        <v>32</v>
      </c>
      <c r="F764" s="159" t="s">
        <v>6177</v>
      </c>
      <c r="H764" s="160">
        <v>2.1</v>
      </c>
      <c r="I764" s="161"/>
      <c r="L764" s="157"/>
      <c r="M764" s="162"/>
      <c r="T764" s="163"/>
      <c r="AT764" s="158" t="s">
        <v>189</v>
      </c>
      <c r="AU764" s="158" t="s">
        <v>88</v>
      </c>
      <c r="AV764" s="13" t="s">
        <v>88</v>
      </c>
      <c r="AW764" s="13" t="s">
        <v>41</v>
      </c>
      <c r="AX764" s="13" t="s">
        <v>79</v>
      </c>
      <c r="AY764" s="158" t="s">
        <v>178</v>
      </c>
    </row>
    <row r="765" spans="2:65" s="13" customFormat="1" ht="10.199999999999999">
      <c r="B765" s="157"/>
      <c r="D765" s="151" t="s">
        <v>189</v>
      </c>
      <c r="E765" s="158" t="s">
        <v>32</v>
      </c>
      <c r="F765" s="159" t="s">
        <v>6178</v>
      </c>
      <c r="H765" s="160">
        <v>6.3</v>
      </c>
      <c r="I765" s="161"/>
      <c r="L765" s="157"/>
      <c r="M765" s="162"/>
      <c r="T765" s="163"/>
      <c r="AT765" s="158" t="s">
        <v>189</v>
      </c>
      <c r="AU765" s="158" t="s">
        <v>88</v>
      </c>
      <c r="AV765" s="13" t="s">
        <v>88</v>
      </c>
      <c r="AW765" s="13" t="s">
        <v>41</v>
      </c>
      <c r="AX765" s="13" t="s">
        <v>79</v>
      </c>
      <c r="AY765" s="158" t="s">
        <v>178</v>
      </c>
    </row>
    <row r="766" spans="2:65" s="13" customFormat="1" ht="10.199999999999999">
      <c r="B766" s="157"/>
      <c r="D766" s="151" t="s">
        <v>189</v>
      </c>
      <c r="E766" s="158" t="s">
        <v>32</v>
      </c>
      <c r="F766" s="159" t="s">
        <v>6179</v>
      </c>
      <c r="H766" s="160">
        <v>6.3</v>
      </c>
      <c r="I766" s="161"/>
      <c r="L766" s="157"/>
      <c r="M766" s="162"/>
      <c r="T766" s="163"/>
      <c r="AT766" s="158" t="s">
        <v>189</v>
      </c>
      <c r="AU766" s="158" t="s">
        <v>88</v>
      </c>
      <c r="AV766" s="13" t="s">
        <v>88</v>
      </c>
      <c r="AW766" s="13" t="s">
        <v>41</v>
      </c>
      <c r="AX766" s="13" t="s">
        <v>79</v>
      </c>
      <c r="AY766" s="158" t="s">
        <v>178</v>
      </c>
    </row>
    <row r="767" spans="2:65" s="15" customFormat="1" ht="10.199999999999999">
      <c r="B767" s="181"/>
      <c r="D767" s="151" t="s">
        <v>189</v>
      </c>
      <c r="E767" s="182" t="s">
        <v>32</v>
      </c>
      <c r="F767" s="183" t="s">
        <v>6180</v>
      </c>
      <c r="H767" s="184">
        <v>14.7</v>
      </c>
      <c r="I767" s="185"/>
      <c r="L767" s="181"/>
      <c r="M767" s="186"/>
      <c r="T767" s="187"/>
      <c r="AT767" s="182" t="s">
        <v>189</v>
      </c>
      <c r="AU767" s="182" t="s">
        <v>88</v>
      </c>
      <c r="AV767" s="15" t="s">
        <v>199</v>
      </c>
      <c r="AW767" s="15" t="s">
        <v>41</v>
      </c>
      <c r="AX767" s="15" t="s">
        <v>79</v>
      </c>
      <c r="AY767" s="182" t="s">
        <v>178</v>
      </c>
    </row>
    <row r="768" spans="2:65" s="14" customFormat="1" ht="10.199999999999999">
      <c r="B768" s="164"/>
      <c r="D768" s="151" t="s">
        <v>189</v>
      </c>
      <c r="E768" s="165" t="s">
        <v>32</v>
      </c>
      <c r="F768" s="166" t="s">
        <v>192</v>
      </c>
      <c r="H768" s="167">
        <v>14.7</v>
      </c>
      <c r="I768" s="168"/>
      <c r="L768" s="164"/>
      <c r="M768" s="169"/>
      <c r="T768" s="170"/>
      <c r="AT768" s="165" t="s">
        <v>189</v>
      </c>
      <c r="AU768" s="165" t="s">
        <v>88</v>
      </c>
      <c r="AV768" s="14" t="s">
        <v>185</v>
      </c>
      <c r="AW768" s="14" t="s">
        <v>41</v>
      </c>
      <c r="AX768" s="14" t="s">
        <v>86</v>
      </c>
      <c r="AY768" s="165" t="s">
        <v>178</v>
      </c>
    </row>
    <row r="769" spans="2:65" s="1" customFormat="1" ht="37.799999999999997" customHeight="1">
      <c r="B769" s="34"/>
      <c r="C769" s="133" t="s">
        <v>1846</v>
      </c>
      <c r="D769" s="133" t="s">
        <v>180</v>
      </c>
      <c r="E769" s="134" t="s">
        <v>6181</v>
      </c>
      <c r="F769" s="135" t="s">
        <v>6182</v>
      </c>
      <c r="G769" s="136" t="s">
        <v>202</v>
      </c>
      <c r="H769" s="137">
        <v>31.8</v>
      </c>
      <c r="I769" s="138"/>
      <c r="J769" s="139">
        <f>ROUND(I769*H769,2)</f>
        <v>0</v>
      </c>
      <c r="K769" s="135" t="s">
        <v>184</v>
      </c>
      <c r="L769" s="34"/>
      <c r="M769" s="140" t="s">
        <v>32</v>
      </c>
      <c r="N769" s="141" t="s">
        <v>50</v>
      </c>
      <c r="P769" s="142">
        <f>O769*H769</f>
        <v>0</v>
      </c>
      <c r="Q769" s="142">
        <v>6.8000000000000005E-4</v>
      </c>
      <c r="R769" s="142">
        <f>Q769*H769</f>
        <v>2.1624000000000001E-2</v>
      </c>
      <c r="S769" s="142">
        <v>0</v>
      </c>
      <c r="T769" s="143">
        <f>S769*H769</f>
        <v>0</v>
      </c>
      <c r="AR769" s="144" t="s">
        <v>185</v>
      </c>
      <c r="AT769" s="144" t="s">
        <v>180</v>
      </c>
      <c r="AU769" s="144" t="s">
        <v>88</v>
      </c>
      <c r="AY769" s="18" t="s">
        <v>178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86</v>
      </c>
      <c r="BK769" s="145">
        <f>ROUND(I769*H769,2)</f>
        <v>0</v>
      </c>
      <c r="BL769" s="18" t="s">
        <v>185</v>
      </c>
      <c r="BM769" s="144" t="s">
        <v>6183</v>
      </c>
    </row>
    <row r="770" spans="2:65" s="1" customFormat="1" ht="10.199999999999999">
      <c r="B770" s="34"/>
      <c r="D770" s="146" t="s">
        <v>187</v>
      </c>
      <c r="F770" s="147" t="s">
        <v>6184</v>
      </c>
      <c r="I770" s="148"/>
      <c r="L770" s="34"/>
      <c r="M770" s="149"/>
      <c r="T770" s="55"/>
      <c r="AT770" s="18" t="s">
        <v>187</v>
      </c>
      <c r="AU770" s="18" t="s">
        <v>88</v>
      </c>
    </row>
    <row r="771" spans="2:65" s="12" customFormat="1" ht="10.199999999999999">
      <c r="B771" s="150"/>
      <c r="D771" s="151" t="s">
        <v>189</v>
      </c>
      <c r="E771" s="152" t="s">
        <v>32</v>
      </c>
      <c r="F771" s="153" t="s">
        <v>5834</v>
      </c>
      <c r="H771" s="152" t="s">
        <v>32</v>
      </c>
      <c r="I771" s="154"/>
      <c r="L771" s="150"/>
      <c r="M771" s="155"/>
      <c r="T771" s="156"/>
      <c r="AT771" s="152" t="s">
        <v>189</v>
      </c>
      <c r="AU771" s="152" t="s">
        <v>88</v>
      </c>
      <c r="AV771" s="12" t="s">
        <v>86</v>
      </c>
      <c r="AW771" s="12" t="s">
        <v>41</v>
      </c>
      <c r="AX771" s="12" t="s">
        <v>79</v>
      </c>
      <c r="AY771" s="152" t="s">
        <v>178</v>
      </c>
    </row>
    <row r="772" spans="2:65" s="12" customFormat="1" ht="20.399999999999999">
      <c r="B772" s="150"/>
      <c r="D772" s="151" t="s">
        <v>189</v>
      </c>
      <c r="E772" s="152" t="s">
        <v>32</v>
      </c>
      <c r="F772" s="153" t="s">
        <v>6185</v>
      </c>
      <c r="H772" s="152" t="s">
        <v>32</v>
      </c>
      <c r="I772" s="154"/>
      <c r="L772" s="150"/>
      <c r="M772" s="155"/>
      <c r="T772" s="156"/>
      <c r="AT772" s="152" t="s">
        <v>189</v>
      </c>
      <c r="AU772" s="152" t="s">
        <v>88</v>
      </c>
      <c r="AV772" s="12" t="s">
        <v>86</v>
      </c>
      <c r="AW772" s="12" t="s">
        <v>41</v>
      </c>
      <c r="AX772" s="12" t="s">
        <v>79</v>
      </c>
      <c r="AY772" s="152" t="s">
        <v>178</v>
      </c>
    </row>
    <row r="773" spans="2:65" s="13" customFormat="1" ht="10.199999999999999">
      <c r="B773" s="157"/>
      <c r="D773" s="151" t="s">
        <v>189</v>
      </c>
      <c r="E773" s="158" t="s">
        <v>32</v>
      </c>
      <c r="F773" s="159" t="s">
        <v>6186</v>
      </c>
      <c r="H773" s="160">
        <v>5.4</v>
      </c>
      <c r="I773" s="161"/>
      <c r="L773" s="157"/>
      <c r="M773" s="162"/>
      <c r="T773" s="163"/>
      <c r="AT773" s="158" t="s">
        <v>189</v>
      </c>
      <c r="AU773" s="158" t="s">
        <v>88</v>
      </c>
      <c r="AV773" s="13" t="s">
        <v>88</v>
      </c>
      <c r="AW773" s="13" t="s">
        <v>41</v>
      </c>
      <c r="AX773" s="13" t="s">
        <v>79</v>
      </c>
      <c r="AY773" s="158" t="s">
        <v>178</v>
      </c>
    </row>
    <row r="774" spans="2:65" s="13" customFormat="1" ht="10.199999999999999">
      <c r="B774" s="157"/>
      <c r="D774" s="151" t="s">
        <v>189</v>
      </c>
      <c r="E774" s="158" t="s">
        <v>32</v>
      </c>
      <c r="F774" s="159" t="s">
        <v>6187</v>
      </c>
      <c r="H774" s="160">
        <v>7.8</v>
      </c>
      <c r="I774" s="161"/>
      <c r="L774" s="157"/>
      <c r="M774" s="162"/>
      <c r="T774" s="163"/>
      <c r="AT774" s="158" t="s">
        <v>189</v>
      </c>
      <c r="AU774" s="158" t="s">
        <v>88</v>
      </c>
      <c r="AV774" s="13" t="s">
        <v>88</v>
      </c>
      <c r="AW774" s="13" t="s">
        <v>41</v>
      </c>
      <c r="AX774" s="13" t="s">
        <v>79</v>
      </c>
      <c r="AY774" s="158" t="s">
        <v>178</v>
      </c>
    </row>
    <row r="775" spans="2:65" s="13" customFormat="1" ht="10.199999999999999">
      <c r="B775" s="157"/>
      <c r="D775" s="151" t="s">
        <v>189</v>
      </c>
      <c r="E775" s="158" t="s">
        <v>32</v>
      </c>
      <c r="F775" s="159" t="s">
        <v>6188</v>
      </c>
      <c r="H775" s="160">
        <v>7.8</v>
      </c>
      <c r="I775" s="161"/>
      <c r="L775" s="157"/>
      <c r="M775" s="162"/>
      <c r="T775" s="163"/>
      <c r="AT775" s="158" t="s">
        <v>189</v>
      </c>
      <c r="AU775" s="158" t="s">
        <v>88</v>
      </c>
      <c r="AV775" s="13" t="s">
        <v>88</v>
      </c>
      <c r="AW775" s="13" t="s">
        <v>41</v>
      </c>
      <c r="AX775" s="13" t="s">
        <v>79</v>
      </c>
      <c r="AY775" s="158" t="s">
        <v>178</v>
      </c>
    </row>
    <row r="776" spans="2:65" s="13" customFormat="1" ht="10.199999999999999">
      <c r="B776" s="157"/>
      <c r="D776" s="151" t="s">
        <v>189</v>
      </c>
      <c r="E776" s="158" t="s">
        <v>32</v>
      </c>
      <c r="F776" s="159" t="s">
        <v>6189</v>
      </c>
      <c r="H776" s="160">
        <v>5.4</v>
      </c>
      <c r="I776" s="161"/>
      <c r="L776" s="157"/>
      <c r="M776" s="162"/>
      <c r="T776" s="163"/>
      <c r="AT776" s="158" t="s">
        <v>189</v>
      </c>
      <c r="AU776" s="158" t="s">
        <v>88</v>
      </c>
      <c r="AV776" s="13" t="s">
        <v>88</v>
      </c>
      <c r="AW776" s="13" t="s">
        <v>41</v>
      </c>
      <c r="AX776" s="13" t="s">
        <v>79</v>
      </c>
      <c r="AY776" s="158" t="s">
        <v>178</v>
      </c>
    </row>
    <row r="777" spans="2:65" s="13" customFormat="1" ht="10.199999999999999">
      <c r="B777" s="157"/>
      <c r="D777" s="151" t="s">
        <v>189</v>
      </c>
      <c r="E777" s="158" t="s">
        <v>32</v>
      </c>
      <c r="F777" s="159" t="s">
        <v>6190</v>
      </c>
      <c r="H777" s="160">
        <v>5.4</v>
      </c>
      <c r="I777" s="161"/>
      <c r="L777" s="157"/>
      <c r="M777" s="162"/>
      <c r="T777" s="163"/>
      <c r="AT777" s="158" t="s">
        <v>189</v>
      </c>
      <c r="AU777" s="158" t="s">
        <v>88</v>
      </c>
      <c r="AV777" s="13" t="s">
        <v>88</v>
      </c>
      <c r="AW777" s="13" t="s">
        <v>41</v>
      </c>
      <c r="AX777" s="13" t="s">
        <v>79</v>
      </c>
      <c r="AY777" s="158" t="s">
        <v>178</v>
      </c>
    </row>
    <row r="778" spans="2:65" s="15" customFormat="1" ht="10.199999999999999">
      <c r="B778" s="181"/>
      <c r="D778" s="151" t="s">
        <v>189</v>
      </c>
      <c r="E778" s="182" t="s">
        <v>32</v>
      </c>
      <c r="F778" s="183" t="s">
        <v>6180</v>
      </c>
      <c r="H778" s="184">
        <v>31.8</v>
      </c>
      <c r="I778" s="185"/>
      <c r="L778" s="181"/>
      <c r="M778" s="186"/>
      <c r="T778" s="187"/>
      <c r="AT778" s="182" t="s">
        <v>189</v>
      </c>
      <c r="AU778" s="182" t="s">
        <v>88</v>
      </c>
      <c r="AV778" s="15" t="s">
        <v>199</v>
      </c>
      <c r="AW778" s="15" t="s">
        <v>41</v>
      </c>
      <c r="AX778" s="15" t="s">
        <v>79</v>
      </c>
      <c r="AY778" s="182" t="s">
        <v>178</v>
      </c>
    </row>
    <row r="779" spans="2:65" s="14" customFormat="1" ht="10.199999999999999">
      <c r="B779" s="164"/>
      <c r="D779" s="151" t="s">
        <v>189</v>
      </c>
      <c r="E779" s="165" t="s">
        <v>32</v>
      </c>
      <c r="F779" s="166" t="s">
        <v>192</v>
      </c>
      <c r="H779" s="167">
        <v>31.8</v>
      </c>
      <c r="I779" s="168"/>
      <c r="L779" s="164"/>
      <c r="M779" s="169"/>
      <c r="T779" s="170"/>
      <c r="AT779" s="165" t="s">
        <v>189</v>
      </c>
      <c r="AU779" s="165" t="s">
        <v>88</v>
      </c>
      <c r="AV779" s="14" t="s">
        <v>185</v>
      </c>
      <c r="AW779" s="14" t="s">
        <v>41</v>
      </c>
      <c r="AX779" s="14" t="s">
        <v>86</v>
      </c>
      <c r="AY779" s="165" t="s">
        <v>178</v>
      </c>
    </row>
    <row r="780" spans="2:65" s="1" customFormat="1" ht="62.7" customHeight="1">
      <c r="B780" s="34"/>
      <c r="C780" s="133" t="s">
        <v>1853</v>
      </c>
      <c r="D780" s="133" t="s">
        <v>180</v>
      </c>
      <c r="E780" s="134" t="s">
        <v>6191</v>
      </c>
      <c r="F780" s="135" t="s">
        <v>6192</v>
      </c>
      <c r="G780" s="136" t="s">
        <v>202</v>
      </c>
      <c r="H780" s="137">
        <v>40.200000000000003</v>
      </c>
      <c r="I780" s="138"/>
      <c r="J780" s="139">
        <f>ROUND(I780*H780,2)</f>
        <v>0</v>
      </c>
      <c r="K780" s="135" t="s">
        <v>184</v>
      </c>
      <c r="L780" s="34"/>
      <c r="M780" s="140" t="s">
        <v>32</v>
      </c>
      <c r="N780" s="141" t="s">
        <v>50</v>
      </c>
      <c r="P780" s="142">
        <f>O780*H780</f>
        <v>0</v>
      </c>
      <c r="Q780" s="142">
        <v>2.32E-3</v>
      </c>
      <c r="R780" s="142">
        <f>Q780*H780</f>
        <v>9.3264000000000014E-2</v>
      </c>
      <c r="S780" s="142">
        <v>0</v>
      </c>
      <c r="T780" s="143">
        <f>S780*H780</f>
        <v>0</v>
      </c>
      <c r="AR780" s="144" t="s">
        <v>185</v>
      </c>
      <c r="AT780" s="144" t="s">
        <v>180</v>
      </c>
      <c r="AU780" s="144" t="s">
        <v>88</v>
      </c>
      <c r="AY780" s="18" t="s">
        <v>178</v>
      </c>
      <c r="BE780" s="145">
        <f>IF(N780="základní",J780,0)</f>
        <v>0</v>
      </c>
      <c r="BF780" s="145">
        <f>IF(N780="snížená",J780,0)</f>
        <v>0</v>
      </c>
      <c r="BG780" s="145">
        <f>IF(N780="zákl. přenesená",J780,0)</f>
        <v>0</v>
      </c>
      <c r="BH780" s="145">
        <f>IF(N780="sníž. přenesená",J780,0)</f>
        <v>0</v>
      </c>
      <c r="BI780" s="145">
        <f>IF(N780="nulová",J780,0)</f>
        <v>0</v>
      </c>
      <c r="BJ780" s="18" t="s">
        <v>86</v>
      </c>
      <c r="BK780" s="145">
        <f>ROUND(I780*H780,2)</f>
        <v>0</v>
      </c>
      <c r="BL780" s="18" t="s">
        <v>185</v>
      </c>
      <c r="BM780" s="144" t="s">
        <v>6193</v>
      </c>
    </row>
    <row r="781" spans="2:65" s="1" customFormat="1" ht="10.199999999999999">
      <c r="B781" s="34"/>
      <c r="D781" s="146" t="s">
        <v>187</v>
      </c>
      <c r="F781" s="147" t="s">
        <v>6194</v>
      </c>
      <c r="I781" s="148"/>
      <c r="L781" s="34"/>
      <c r="M781" s="149"/>
      <c r="T781" s="55"/>
      <c r="AT781" s="18" t="s">
        <v>187</v>
      </c>
      <c r="AU781" s="18" t="s">
        <v>88</v>
      </c>
    </row>
    <row r="782" spans="2:65" s="12" customFormat="1" ht="10.199999999999999">
      <c r="B782" s="150"/>
      <c r="D782" s="151" t="s">
        <v>189</v>
      </c>
      <c r="E782" s="152" t="s">
        <v>32</v>
      </c>
      <c r="F782" s="153" t="s">
        <v>5834</v>
      </c>
      <c r="H782" s="152" t="s">
        <v>32</v>
      </c>
      <c r="I782" s="154"/>
      <c r="L782" s="150"/>
      <c r="M782" s="155"/>
      <c r="T782" s="156"/>
      <c r="AT782" s="152" t="s">
        <v>189</v>
      </c>
      <c r="AU782" s="152" t="s">
        <v>88</v>
      </c>
      <c r="AV782" s="12" t="s">
        <v>86</v>
      </c>
      <c r="AW782" s="12" t="s">
        <v>41</v>
      </c>
      <c r="AX782" s="12" t="s">
        <v>79</v>
      </c>
      <c r="AY782" s="152" t="s">
        <v>178</v>
      </c>
    </row>
    <row r="783" spans="2:65" s="12" customFormat="1" ht="10.199999999999999">
      <c r="B783" s="150"/>
      <c r="D783" s="151" t="s">
        <v>189</v>
      </c>
      <c r="E783" s="152" t="s">
        <v>32</v>
      </c>
      <c r="F783" s="153" t="s">
        <v>6195</v>
      </c>
      <c r="H783" s="152" t="s">
        <v>32</v>
      </c>
      <c r="I783" s="154"/>
      <c r="L783" s="150"/>
      <c r="M783" s="155"/>
      <c r="T783" s="156"/>
      <c r="AT783" s="152" t="s">
        <v>189</v>
      </c>
      <c r="AU783" s="152" t="s">
        <v>88</v>
      </c>
      <c r="AV783" s="12" t="s">
        <v>86</v>
      </c>
      <c r="AW783" s="12" t="s">
        <v>41</v>
      </c>
      <c r="AX783" s="12" t="s">
        <v>79</v>
      </c>
      <c r="AY783" s="152" t="s">
        <v>178</v>
      </c>
    </row>
    <row r="784" spans="2:65" s="13" customFormat="1" ht="10.199999999999999">
      <c r="B784" s="157"/>
      <c r="D784" s="151" t="s">
        <v>189</v>
      </c>
      <c r="E784" s="158" t="s">
        <v>32</v>
      </c>
      <c r="F784" s="159" t="s">
        <v>6196</v>
      </c>
      <c r="H784" s="160">
        <v>2.7</v>
      </c>
      <c r="I784" s="161"/>
      <c r="L784" s="157"/>
      <c r="M784" s="162"/>
      <c r="T784" s="163"/>
      <c r="AT784" s="158" t="s">
        <v>189</v>
      </c>
      <c r="AU784" s="158" t="s">
        <v>88</v>
      </c>
      <c r="AV784" s="13" t="s">
        <v>88</v>
      </c>
      <c r="AW784" s="13" t="s">
        <v>41</v>
      </c>
      <c r="AX784" s="13" t="s">
        <v>79</v>
      </c>
      <c r="AY784" s="158" t="s">
        <v>178</v>
      </c>
    </row>
    <row r="785" spans="2:65" s="13" customFormat="1" ht="10.199999999999999">
      <c r="B785" s="157"/>
      <c r="D785" s="151" t="s">
        <v>189</v>
      </c>
      <c r="E785" s="158" t="s">
        <v>32</v>
      </c>
      <c r="F785" s="159" t="s">
        <v>6197</v>
      </c>
      <c r="H785" s="160">
        <v>3.9</v>
      </c>
      <c r="I785" s="161"/>
      <c r="L785" s="157"/>
      <c r="M785" s="162"/>
      <c r="T785" s="163"/>
      <c r="AT785" s="158" t="s">
        <v>189</v>
      </c>
      <c r="AU785" s="158" t="s">
        <v>88</v>
      </c>
      <c r="AV785" s="13" t="s">
        <v>88</v>
      </c>
      <c r="AW785" s="13" t="s">
        <v>41</v>
      </c>
      <c r="AX785" s="13" t="s">
        <v>79</v>
      </c>
      <c r="AY785" s="158" t="s">
        <v>178</v>
      </c>
    </row>
    <row r="786" spans="2:65" s="13" customFormat="1" ht="10.199999999999999">
      <c r="B786" s="157"/>
      <c r="D786" s="151" t="s">
        <v>189</v>
      </c>
      <c r="E786" s="158" t="s">
        <v>32</v>
      </c>
      <c r="F786" s="159" t="s">
        <v>6198</v>
      </c>
      <c r="H786" s="160">
        <v>3.9</v>
      </c>
      <c r="I786" s="161"/>
      <c r="L786" s="157"/>
      <c r="M786" s="162"/>
      <c r="T786" s="163"/>
      <c r="AT786" s="158" t="s">
        <v>189</v>
      </c>
      <c r="AU786" s="158" t="s">
        <v>88</v>
      </c>
      <c r="AV786" s="13" t="s">
        <v>88</v>
      </c>
      <c r="AW786" s="13" t="s">
        <v>41</v>
      </c>
      <c r="AX786" s="13" t="s">
        <v>79</v>
      </c>
      <c r="AY786" s="158" t="s">
        <v>178</v>
      </c>
    </row>
    <row r="787" spans="2:65" s="13" customFormat="1" ht="10.199999999999999">
      <c r="B787" s="157"/>
      <c r="D787" s="151" t="s">
        <v>189</v>
      </c>
      <c r="E787" s="158" t="s">
        <v>32</v>
      </c>
      <c r="F787" s="159" t="s">
        <v>6199</v>
      </c>
      <c r="H787" s="160">
        <v>2.7</v>
      </c>
      <c r="I787" s="161"/>
      <c r="L787" s="157"/>
      <c r="M787" s="162"/>
      <c r="T787" s="163"/>
      <c r="AT787" s="158" t="s">
        <v>189</v>
      </c>
      <c r="AU787" s="158" t="s">
        <v>88</v>
      </c>
      <c r="AV787" s="13" t="s">
        <v>88</v>
      </c>
      <c r="AW787" s="13" t="s">
        <v>41</v>
      </c>
      <c r="AX787" s="13" t="s">
        <v>79</v>
      </c>
      <c r="AY787" s="158" t="s">
        <v>178</v>
      </c>
    </row>
    <row r="788" spans="2:65" s="13" customFormat="1" ht="10.199999999999999">
      <c r="B788" s="157"/>
      <c r="D788" s="151" t="s">
        <v>189</v>
      </c>
      <c r="E788" s="158" t="s">
        <v>32</v>
      </c>
      <c r="F788" s="159" t="s">
        <v>6200</v>
      </c>
      <c r="H788" s="160">
        <v>1.35</v>
      </c>
      <c r="I788" s="161"/>
      <c r="L788" s="157"/>
      <c r="M788" s="162"/>
      <c r="T788" s="163"/>
      <c r="AT788" s="158" t="s">
        <v>189</v>
      </c>
      <c r="AU788" s="158" t="s">
        <v>88</v>
      </c>
      <c r="AV788" s="13" t="s">
        <v>88</v>
      </c>
      <c r="AW788" s="13" t="s">
        <v>41</v>
      </c>
      <c r="AX788" s="13" t="s">
        <v>79</v>
      </c>
      <c r="AY788" s="158" t="s">
        <v>178</v>
      </c>
    </row>
    <row r="789" spans="2:65" s="13" customFormat="1" ht="10.199999999999999">
      <c r="B789" s="157"/>
      <c r="D789" s="151" t="s">
        <v>189</v>
      </c>
      <c r="E789" s="158" t="s">
        <v>32</v>
      </c>
      <c r="F789" s="159" t="s">
        <v>6201</v>
      </c>
      <c r="H789" s="160">
        <v>1.35</v>
      </c>
      <c r="I789" s="161"/>
      <c r="L789" s="157"/>
      <c r="M789" s="162"/>
      <c r="T789" s="163"/>
      <c r="AT789" s="158" t="s">
        <v>189</v>
      </c>
      <c r="AU789" s="158" t="s">
        <v>88</v>
      </c>
      <c r="AV789" s="13" t="s">
        <v>88</v>
      </c>
      <c r="AW789" s="13" t="s">
        <v>41</v>
      </c>
      <c r="AX789" s="13" t="s">
        <v>79</v>
      </c>
      <c r="AY789" s="158" t="s">
        <v>178</v>
      </c>
    </row>
    <row r="790" spans="2:65" s="13" customFormat="1" ht="10.199999999999999">
      <c r="B790" s="157"/>
      <c r="D790" s="151" t="s">
        <v>189</v>
      </c>
      <c r="E790" s="158" t="s">
        <v>32</v>
      </c>
      <c r="F790" s="159" t="s">
        <v>6202</v>
      </c>
      <c r="H790" s="160">
        <v>2.7</v>
      </c>
      <c r="I790" s="161"/>
      <c r="L790" s="157"/>
      <c r="M790" s="162"/>
      <c r="T790" s="163"/>
      <c r="AT790" s="158" t="s">
        <v>189</v>
      </c>
      <c r="AU790" s="158" t="s">
        <v>88</v>
      </c>
      <c r="AV790" s="13" t="s">
        <v>88</v>
      </c>
      <c r="AW790" s="13" t="s">
        <v>41</v>
      </c>
      <c r="AX790" s="13" t="s">
        <v>79</v>
      </c>
      <c r="AY790" s="158" t="s">
        <v>178</v>
      </c>
    </row>
    <row r="791" spans="2:65" s="13" customFormat="1" ht="10.199999999999999">
      <c r="B791" s="157"/>
      <c r="D791" s="151" t="s">
        <v>189</v>
      </c>
      <c r="E791" s="158" t="s">
        <v>32</v>
      </c>
      <c r="F791" s="159" t="s">
        <v>6203</v>
      </c>
      <c r="H791" s="160">
        <v>21.6</v>
      </c>
      <c r="I791" s="161"/>
      <c r="L791" s="157"/>
      <c r="M791" s="162"/>
      <c r="T791" s="163"/>
      <c r="AT791" s="158" t="s">
        <v>189</v>
      </c>
      <c r="AU791" s="158" t="s">
        <v>88</v>
      </c>
      <c r="AV791" s="13" t="s">
        <v>88</v>
      </c>
      <c r="AW791" s="13" t="s">
        <v>41</v>
      </c>
      <c r="AX791" s="13" t="s">
        <v>79</v>
      </c>
      <c r="AY791" s="158" t="s">
        <v>178</v>
      </c>
    </row>
    <row r="792" spans="2:65" s="15" customFormat="1" ht="10.199999999999999">
      <c r="B792" s="181"/>
      <c r="D792" s="151" t="s">
        <v>189</v>
      </c>
      <c r="E792" s="182" t="s">
        <v>32</v>
      </c>
      <c r="F792" s="183" t="s">
        <v>6180</v>
      </c>
      <c r="H792" s="184">
        <v>40.200000000000003</v>
      </c>
      <c r="I792" s="185"/>
      <c r="L792" s="181"/>
      <c r="M792" s="186"/>
      <c r="T792" s="187"/>
      <c r="AT792" s="182" t="s">
        <v>189</v>
      </c>
      <c r="AU792" s="182" t="s">
        <v>88</v>
      </c>
      <c r="AV792" s="15" t="s">
        <v>199</v>
      </c>
      <c r="AW792" s="15" t="s">
        <v>41</v>
      </c>
      <c r="AX792" s="15" t="s">
        <v>79</v>
      </c>
      <c r="AY792" s="182" t="s">
        <v>178</v>
      </c>
    </row>
    <row r="793" spans="2:65" s="14" customFormat="1" ht="10.199999999999999">
      <c r="B793" s="164"/>
      <c r="D793" s="151" t="s">
        <v>189</v>
      </c>
      <c r="E793" s="165" t="s">
        <v>32</v>
      </c>
      <c r="F793" s="166" t="s">
        <v>192</v>
      </c>
      <c r="H793" s="167">
        <v>40.200000000000003</v>
      </c>
      <c r="I793" s="168"/>
      <c r="L793" s="164"/>
      <c r="M793" s="169"/>
      <c r="T793" s="170"/>
      <c r="AT793" s="165" t="s">
        <v>189</v>
      </c>
      <c r="AU793" s="165" t="s">
        <v>88</v>
      </c>
      <c r="AV793" s="14" t="s">
        <v>185</v>
      </c>
      <c r="AW793" s="14" t="s">
        <v>41</v>
      </c>
      <c r="AX793" s="14" t="s">
        <v>86</v>
      </c>
      <c r="AY793" s="165" t="s">
        <v>178</v>
      </c>
    </row>
    <row r="794" spans="2:65" s="1" customFormat="1" ht="66.75" customHeight="1">
      <c r="B794" s="34"/>
      <c r="C794" s="133" t="s">
        <v>1855</v>
      </c>
      <c r="D794" s="133" t="s">
        <v>180</v>
      </c>
      <c r="E794" s="134" t="s">
        <v>6204</v>
      </c>
      <c r="F794" s="135" t="s">
        <v>6205</v>
      </c>
      <c r="G794" s="136" t="s">
        <v>202</v>
      </c>
      <c r="H794" s="137">
        <v>15.9</v>
      </c>
      <c r="I794" s="138"/>
      <c r="J794" s="139">
        <f>ROUND(I794*H794,2)</f>
        <v>0</v>
      </c>
      <c r="K794" s="135" t="s">
        <v>184</v>
      </c>
      <c r="L794" s="34"/>
      <c r="M794" s="140" t="s">
        <v>32</v>
      </c>
      <c r="N794" s="141" t="s">
        <v>50</v>
      </c>
      <c r="P794" s="142">
        <f>O794*H794</f>
        <v>0</v>
      </c>
      <c r="Q794" s="142">
        <v>3.15E-3</v>
      </c>
      <c r="R794" s="142">
        <f>Q794*H794</f>
        <v>5.0085000000000005E-2</v>
      </c>
      <c r="S794" s="142">
        <v>0</v>
      </c>
      <c r="T794" s="143">
        <f>S794*H794</f>
        <v>0</v>
      </c>
      <c r="AR794" s="144" t="s">
        <v>185</v>
      </c>
      <c r="AT794" s="144" t="s">
        <v>180</v>
      </c>
      <c r="AU794" s="144" t="s">
        <v>88</v>
      </c>
      <c r="AY794" s="18" t="s">
        <v>178</v>
      </c>
      <c r="BE794" s="145">
        <f>IF(N794="základní",J794,0)</f>
        <v>0</v>
      </c>
      <c r="BF794" s="145">
        <f>IF(N794="snížená",J794,0)</f>
        <v>0</v>
      </c>
      <c r="BG794" s="145">
        <f>IF(N794="zákl. přenesená",J794,0)</f>
        <v>0</v>
      </c>
      <c r="BH794" s="145">
        <f>IF(N794="sníž. přenesená",J794,0)</f>
        <v>0</v>
      </c>
      <c r="BI794" s="145">
        <f>IF(N794="nulová",J794,0)</f>
        <v>0</v>
      </c>
      <c r="BJ794" s="18" t="s">
        <v>86</v>
      </c>
      <c r="BK794" s="145">
        <f>ROUND(I794*H794,2)</f>
        <v>0</v>
      </c>
      <c r="BL794" s="18" t="s">
        <v>185</v>
      </c>
      <c r="BM794" s="144" t="s">
        <v>6206</v>
      </c>
    </row>
    <row r="795" spans="2:65" s="1" customFormat="1" ht="10.199999999999999">
      <c r="B795" s="34"/>
      <c r="D795" s="146" t="s">
        <v>187</v>
      </c>
      <c r="F795" s="147" t="s">
        <v>6207</v>
      </c>
      <c r="I795" s="148"/>
      <c r="L795" s="34"/>
      <c r="M795" s="149"/>
      <c r="T795" s="55"/>
      <c r="AT795" s="18" t="s">
        <v>187</v>
      </c>
      <c r="AU795" s="18" t="s">
        <v>88</v>
      </c>
    </row>
    <row r="796" spans="2:65" s="12" customFormat="1" ht="10.199999999999999">
      <c r="B796" s="150"/>
      <c r="D796" s="151" t="s">
        <v>189</v>
      </c>
      <c r="E796" s="152" t="s">
        <v>32</v>
      </c>
      <c r="F796" s="153" t="s">
        <v>5834</v>
      </c>
      <c r="H796" s="152" t="s">
        <v>32</v>
      </c>
      <c r="I796" s="154"/>
      <c r="L796" s="150"/>
      <c r="M796" s="155"/>
      <c r="T796" s="156"/>
      <c r="AT796" s="152" t="s">
        <v>189</v>
      </c>
      <c r="AU796" s="152" t="s">
        <v>88</v>
      </c>
      <c r="AV796" s="12" t="s">
        <v>86</v>
      </c>
      <c r="AW796" s="12" t="s">
        <v>41</v>
      </c>
      <c r="AX796" s="12" t="s">
        <v>79</v>
      </c>
      <c r="AY796" s="152" t="s">
        <v>178</v>
      </c>
    </row>
    <row r="797" spans="2:65" s="12" customFormat="1" ht="10.199999999999999">
      <c r="B797" s="150"/>
      <c r="D797" s="151" t="s">
        <v>189</v>
      </c>
      <c r="E797" s="152" t="s">
        <v>32</v>
      </c>
      <c r="F797" s="153" t="s">
        <v>6208</v>
      </c>
      <c r="H797" s="152" t="s">
        <v>32</v>
      </c>
      <c r="I797" s="154"/>
      <c r="L797" s="150"/>
      <c r="M797" s="155"/>
      <c r="T797" s="156"/>
      <c r="AT797" s="152" t="s">
        <v>189</v>
      </c>
      <c r="AU797" s="152" t="s">
        <v>88</v>
      </c>
      <c r="AV797" s="12" t="s">
        <v>86</v>
      </c>
      <c r="AW797" s="12" t="s">
        <v>41</v>
      </c>
      <c r="AX797" s="12" t="s">
        <v>79</v>
      </c>
      <c r="AY797" s="152" t="s">
        <v>178</v>
      </c>
    </row>
    <row r="798" spans="2:65" s="13" customFormat="1" ht="10.199999999999999">
      <c r="B798" s="157"/>
      <c r="D798" s="151" t="s">
        <v>189</v>
      </c>
      <c r="E798" s="158" t="s">
        <v>32</v>
      </c>
      <c r="F798" s="159" t="s">
        <v>6209</v>
      </c>
      <c r="H798" s="160">
        <v>2.7</v>
      </c>
      <c r="I798" s="161"/>
      <c r="L798" s="157"/>
      <c r="M798" s="162"/>
      <c r="T798" s="163"/>
      <c r="AT798" s="158" t="s">
        <v>189</v>
      </c>
      <c r="AU798" s="158" t="s">
        <v>88</v>
      </c>
      <c r="AV798" s="13" t="s">
        <v>88</v>
      </c>
      <c r="AW798" s="13" t="s">
        <v>41</v>
      </c>
      <c r="AX798" s="13" t="s">
        <v>79</v>
      </c>
      <c r="AY798" s="158" t="s">
        <v>178</v>
      </c>
    </row>
    <row r="799" spans="2:65" s="13" customFormat="1" ht="10.199999999999999">
      <c r="B799" s="157"/>
      <c r="D799" s="151" t="s">
        <v>189</v>
      </c>
      <c r="E799" s="158" t="s">
        <v>32</v>
      </c>
      <c r="F799" s="159" t="s">
        <v>6210</v>
      </c>
      <c r="H799" s="160">
        <v>3.9</v>
      </c>
      <c r="I799" s="161"/>
      <c r="L799" s="157"/>
      <c r="M799" s="162"/>
      <c r="T799" s="163"/>
      <c r="AT799" s="158" t="s">
        <v>189</v>
      </c>
      <c r="AU799" s="158" t="s">
        <v>88</v>
      </c>
      <c r="AV799" s="13" t="s">
        <v>88</v>
      </c>
      <c r="AW799" s="13" t="s">
        <v>41</v>
      </c>
      <c r="AX799" s="13" t="s">
        <v>79</v>
      </c>
      <c r="AY799" s="158" t="s">
        <v>178</v>
      </c>
    </row>
    <row r="800" spans="2:65" s="13" customFormat="1" ht="10.199999999999999">
      <c r="B800" s="157"/>
      <c r="D800" s="151" t="s">
        <v>189</v>
      </c>
      <c r="E800" s="158" t="s">
        <v>32</v>
      </c>
      <c r="F800" s="159" t="s">
        <v>6211</v>
      </c>
      <c r="H800" s="160">
        <v>3.9</v>
      </c>
      <c r="I800" s="161"/>
      <c r="L800" s="157"/>
      <c r="M800" s="162"/>
      <c r="T800" s="163"/>
      <c r="AT800" s="158" t="s">
        <v>189</v>
      </c>
      <c r="AU800" s="158" t="s">
        <v>88</v>
      </c>
      <c r="AV800" s="13" t="s">
        <v>88</v>
      </c>
      <c r="AW800" s="13" t="s">
        <v>41</v>
      </c>
      <c r="AX800" s="13" t="s">
        <v>79</v>
      </c>
      <c r="AY800" s="158" t="s">
        <v>178</v>
      </c>
    </row>
    <row r="801" spans="2:65" s="13" customFormat="1" ht="10.199999999999999">
      <c r="B801" s="157"/>
      <c r="D801" s="151" t="s">
        <v>189</v>
      </c>
      <c r="E801" s="158" t="s">
        <v>32</v>
      </c>
      <c r="F801" s="159" t="s">
        <v>6212</v>
      </c>
      <c r="H801" s="160">
        <v>2.7</v>
      </c>
      <c r="I801" s="161"/>
      <c r="L801" s="157"/>
      <c r="M801" s="162"/>
      <c r="T801" s="163"/>
      <c r="AT801" s="158" t="s">
        <v>189</v>
      </c>
      <c r="AU801" s="158" t="s">
        <v>88</v>
      </c>
      <c r="AV801" s="13" t="s">
        <v>88</v>
      </c>
      <c r="AW801" s="13" t="s">
        <v>41</v>
      </c>
      <c r="AX801" s="13" t="s">
        <v>79</v>
      </c>
      <c r="AY801" s="158" t="s">
        <v>178</v>
      </c>
    </row>
    <row r="802" spans="2:65" s="13" customFormat="1" ht="10.199999999999999">
      <c r="B802" s="157"/>
      <c r="D802" s="151" t="s">
        <v>189</v>
      </c>
      <c r="E802" s="158" t="s">
        <v>32</v>
      </c>
      <c r="F802" s="159" t="s">
        <v>6213</v>
      </c>
      <c r="H802" s="160">
        <v>2.7</v>
      </c>
      <c r="I802" s="161"/>
      <c r="L802" s="157"/>
      <c r="M802" s="162"/>
      <c r="T802" s="163"/>
      <c r="AT802" s="158" t="s">
        <v>189</v>
      </c>
      <c r="AU802" s="158" t="s">
        <v>88</v>
      </c>
      <c r="AV802" s="13" t="s">
        <v>88</v>
      </c>
      <c r="AW802" s="13" t="s">
        <v>41</v>
      </c>
      <c r="AX802" s="13" t="s">
        <v>79</v>
      </c>
      <c r="AY802" s="158" t="s">
        <v>178</v>
      </c>
    </row>
    <row r="803" spans="2:65" s="15" customFormat="1" ht="10.199999999999999">
      <c r="B803" s="181"/>
      <c r="D803" s="151" t="s">
        <v>189</v>
      </c>
      <c r="E803" s="182" t="s">
        <v>32</v>
      </c>
      <c r="F803" s="183" t="s">
        <v>6180</v>
      </c>
      <c r="H803" s="184">
        <v>15.9</v>
      </c>
      <c r="I803" s="185"/>
      <c r="L803" s="181"/>
      <c r="M803" s="186"/>
      <c r="T803" s="187"/>
      <c r="AT803" s="182" t="s">
        <v>189</v>
      </c>
      <c r="AU803" s="182" t="s">
        <v>88</v>
      </c>
      <c r="AV803" s="15" t="s">
        <v>199</v>
      </c>
      <c r="AW803" s="15" t="s">
        <v>41</v>
      </c>
      <c r="AX803" s="15" t="s">
        <v>79</v>
      </c>
      <c r="AY803" s="182" t="s">
        <v>178</v>
      </c>
    </row>
    <row r="804" spans="2:65" s="14" customFormat="1" ht="10.199999999999999">
      <c r="B804" s="164"/>
      <c r="D804" s="151" t="s">
        <v>189</v>
      </c>
      <c r="E804" s="165" t="s">
        <v>32</v>
      </c>
      <c r="F804" s="166" t="s">
        <v>192</v>
      </c>
      <c r="H804" s="167">
        <v>15.9</v>
      </c>
      <c r="I804" s="168"/>
      <c r="L804" s="164"/>
      <c r="M804" s="169"/>
      <c r="T804" s="170"/>
      <c r="AT804" s="165" t="s">
        <v>189</v>
      </c>
      <c r="AU804" s="165" t="s">
        <v>88</v>
      </c>
      <c r="AV804" s="14" t="s">
        <v>185</v>
      </c>
      <c r="AW804" s="14" t="s">
        <v>41</v>
      </c>
      <c r="AX804" s="14" t="s">
        <v>86</v>
      </c>
      <c r="AY804" s="165" t="s">
        <v>178</v>
      </c>
    </row>
    <row r="805" spans="2:65" s="1" customFormat="1" ht="49.05" customHeight="1">
      <c r="B805" s="34"/>
      <c r="C805" s="133" t="s">
        <v>1861</v>
      </c>
      <c r="D805" s="133" t="s">
        <v>180</v>
      </c>
      <c r="E805" s="134" t="s">
        <v>6214</v>
      </c>
      <c r="F805" s="135" t="s">
        <v>6215</v>
      </c>
      <c r="G805" s="136" t="s">
        <v>219</v>
      </c>
      <c r="H805" s="137">
        <v>1</v>
      </c>
      <c r="I805" s="138"/>
      <c r="J805" s="139">
        <f>ROUND(I805*H805,2)</f>
        <v>0</v>
      </c>
      <c r="K805" s="135" t="s">
        <v>184</v>
      </c>
      <c r="L805" s="34"/>
      <c r="M805" s="140" t="s">
        <v>32</v>
      </c>
      <c r="N805" s="141" t="s">
        <v>50</v>
      </c>
      <c r="P805" s="142">
        <f>O805*H805</f>
        <v>0</v>
      </c>
      <c r="Q805" s="142">
        <v>1.4999999999999999E-4</v>
      </c>
      <c r="R805" s="142">
        <f>Q805*H805</f>
        <v>1.4999999999999999E-4</v>
      </c>
      <c r="S805" s="142">
        <v>0</v>
      </c>
      <c r="T805" s="143">
        <f>S805*H805</f>
        <v>0</v>
      </c>
      <c r="AR805" s="144" t="s">
        <v>185</v>
      </c>
      <c r="AT805" s="144" t="s">
        <v>180</v>
      </c>
      <c r="AU805" s="144" t="s">
        <v>88</v>
      </c>
      <c r="AY805" s="18" t="s">
        <v>178</v>
      </c>
      <c r="BE805" s="145">
        <f>IF(N805="základní",J805,0)</f>
        <v>0</v>
      </c>
      <c r="BF805" s="145">
        <f>IF(N805="snížená",J805,0)</f>
        <v>0</v>
      </c>
      <c r="BG805" s="145">
        <f>IF(N805="zákl. přenesená",J805,0)</f>
        <v>0</v>
      </c>
      <c r="BH805" s="145">
        <f>IF(N805="sníž. přenesená",J805,0)</f>
        <v>0</v>
      </c>
      <c r="BI805" s="145">
        <f>IF(N805="nulová",J805,0)</f>
        <v>0</v>
      </c>
      <c r="BJ805" s="18" t="s">
        <v>86</v>
      </c>
      <c r="BK805" s="145">
        <f>ROUND(I805*H805,2)</f>
        <v>0</v>
      </c>
      <c r="BL805" s="18" t="s">
        <v>185</v>
      </c>
      <c r="BM805" s="144" t="s">
        <v>6216</v>
      </c>
    </row>
    <row r="806" spans="2:65" s="1" customFormat="1" ht="10.199999999999999">
      <c r="B806" s="34"/>
      <c r="D806" s="146" t="s">
        <v>187</v>
      </c>
      <c r="F806" s="147" t="s">
        <v>6217</v>
      </c>
      <c r="I806" s="148"/>
      <c r="L806" s="34"/>
      <c r="M806" s="149"/>
      <c r="T806" s="55"/>
      <c r="AT806" s="18" t="s">
        <v>187</v>
      </c>
      <c r="AU806" s="18" t="s">
        <v>88</v>
      </c>
    </row>
    <row r="807" spans="2:65" s="12" customFormat="1" ht="10.199999999999999">
      <c r="B807" s="150"/>
      <c r="D807" s="151" t="s">
        <v>189</v>
      </c>
      <c r="E807" s="152" t="s">
        <v>32</v>
      </c>
      <c r="F807" s="153" t="s">
        <v>5673</v>
      </c>
      <c r="H807" s="152" t="s">
        <v>32</v>
      </c>
      <c r="I807" s="154"/>
      <c r="L807" s="150"/>
      <c r="M807" s="155"/>
      <c r="T807" s="156"/>
      <c r="AT807" s="152" t="s">
        <v>189</v>
      </c>
      <c r="AU807" s="152" t="s">
        <v>88</v>
      </c>
      <c r="AV807" s="12" t="s">
        <v>86</v>
      </c>
      <c r="AW807" s="12" t="s">
        <v>41</v>
      </c>
      <c r="AX807" s="12" t="s">
        <v>79</v>
      </c>
      <c r="AY807" s="152" t="s">
        <v>178</v>
      </c>
    </row>
    <row r="808" spans="2:65" s="12" customFormat="1" ht="10.199999999999999">
      <c r="B808" s="150"/>
      <c r="D808" s="151" t="s">
        <v>189</v>
      </c>
      <c r="E808" s="152" t="s">
        <v>32</v>
      </c>
      <c r="F808" s="153" t="s">
        <v>5674</v>
      </c>
      <c r="H808" s="152" t="s">
        <v>32</v>
      </c>
      <c r="I808" s="154"/>
      <c r="L808" s="150"/>
      <c r="M808" s="155"/>
      <c r="T808" s="156"/>
      <c r="AT808" s="152" t="s">
        <v>189</v>
      </c>
      <c r="AU808" s="152" t="s">
        <v>88</v>
      </c>
      <c r="AV808" s="12" t="s">
        <v>86</v>
      </c>
      <c r="AW808" s="12" t="s">
        <v>41</v>
      </c>
      <c r="AX808" s="12" t="s">
        <v>79</v>
      </c>
      <c r="AY808" s="152" t="s">
        <v>178</v>
      </c>
    </row>
    <row r="809" spans="2:65" s="13" customFormat="1" ht="10.199999999999999">
      <c r="B809" s="157"/>
      <c r="D809" s="151" t="s">
        <v>189</v>
      </c>
      <c r="E809" s="158" t="s">
        <v>32</v>
      </c>
      <c r="F809" s="159" t="s">
        <v>6218</v>
      </c>
      <c r="H809" s="160">
        <v>1</v>
      </c>
      <c r="I809" s="161"/>
      <c r="L809" s="157"/>
      <c r="M809" s="162"/>
      <c r="T809" s="163"/>
      <c r="AT809" s="158" t="s">
        <v>189</v>
      </c>
      <c r="AU809" s="158" t="s">
        <v>88</v>
      </c>
      <c r="AV809" s="13" t="s">
        <v>88</v>
      </c>
      <c r="AW809" s="13" t="s">
        <v>41</v>
      </c>
      <c r="AX809" s="13" t="s">
        <v>79</v>
      </c>
      <c r="AY809" s="158" t="s">
        <v>178</v>
      </c>
    </row>
    <row r="810" spans="2:65" s="14" customFormat="1" ht="10.199999999999999">
      <c r="B810" s="164"/>
      <c r="D810" s="151" t="s">
        <v>189</v>
      </c>
      <c r="E810" s="165" t="s">
        <v>32</v>
      </c>
      <c r="F810" s="166" t="s">
        <v>192</v>
      </c>
      <c r="H810" s="167">
        <v>1</v>
      </c>
      <c r="I810" s="168"/>
      <c r="L810" s="164"/>
      <c r="M810" s="169"/>
      <c r="T810" s="170"/>
      <c r="AT810" s="165" t="s">
        <v>189</v>
      </c>
      <c r="AU810" s="165" t="s">
        <v>88</v>
      </c>
      <c r="AV810" s="14" t="s">
        <v>185</v>
      </c>
      <c r="AW810" s="14" t="s">
        <v>41</v>
      </c>
      <c r="AX810" s="14" t="s">
        <v>86</v>
      </c>
      <c r="AY810" s="165" t="s">
        <v>178</v>
      </c>
    </row>
    <row r="811" spans="2:65" s="1" customFormat="1" ht="16.5" customHeight="1">
      <c r="B811" s="34"/>
      <c r="C811" s="171" t="s">
        <v>895</v>
      </c>
      <c r="D811" s="171" t="s">
        <v>398</v>
      </c>
      <c r="E811" s="172" t="s">
        <v>2731</v>
      </c>
      <c r="F811" s="173" t="s">
        <v>6219</v>
      </c>
      <c r="G811" s="174" t="s">
        <v>219</v>
      </c>
      <c r="H811" s="175">
        <v>1</v>
      </c>
      <c r="I811" s="176"/>
      <c r="J811" s="177">
        <f>ROUND(I811*H811,2)</f>
        <v>0</v>
      </c>
      <c r="K811" s="173" t="s">
        <v>376</v>
      </c>
      <c r="L811" s="178"/>
      <c r="M811" s="179" t="s">
        <v>32</v>
      </c>
      <c r="N811" s="180" t="s">
        <v>50</v>
      </c>
      <c r="P811" s="142">
        <f>O811*H811</f>
        <v>0</v>
      </c>
      <c r="Q811" s="142">
        <v>3.15E-3</v>
      </c>
      <c r="R811" s="142">
        <f>Q811*H811</f>
        <v>3.15E-3</v>
      </c>
      <c r="S811" s="142">
        <v>0</v>
      </c>
      <c r="T811" s="143">
        <f>S811*H811</f>
        <v>0</v>
      </c>
      <c r="AR811" s="144" t="s">
        <v>241</v>
      </c>
      <c r="AT811" s="144" t="s">
        <v>398</v>
      </c>
      <c r="AU811" s="144" t="s">
        <v>88</v>
      </c>
      <c r="AY811" s="18" t="s">
        <v>178</v>
      </c>
      <c r="BE811" s="145">
        <f>IF(N811="základní",J811,0)</f>
        <v>0</v>
      </c>
      <c r="BF811" s="145">
        <f>IF(N811="snížená",J811,0)</f>
        <v>0</v>
      </c>
      <c r="BG811" s="145">
        <f>IF(N811="zákl. přenesená",J811,0)</f>
        <v>0</v>
      </c>
      <c r="BH811" s="145">
        <f>IF(N811="sníž. přenesená",J811,0)</f>
        <v>0</v>
      </c>
      <c r="BI811" s="145">
        <f>IF(N811="nulová",J811,0)</f>
        <v>0</v>
      </c>
      <c r="BJ811" s="18" t="s">
        <v>86</v>
      </c>
      <c r="BK811" s="145">
        <f>ROUND(I811*H811,2)</f>
        <v>0</v>
      </c>
      <c r="BL811" s="18" t="s">
        <v>185</v>
      </c>
      <c r="BM811" s="144" t="s">
        <v>6220</v>
      </c>
    </row>
    <row r="812" spans="2:65" s="1" customFormat="1" ht="37.799999999999997" customHeight="1">
      <c r="B812" s="34"/>
      <c r="C812" s="133" t="s">
        <v>1875</v>
      </c>
      <c r="D812" s="133" t="s">
        <v>180</v>
      </c>
      <c r="E812" s="134" t="s">
        <v>6221</v>
      </c>
      <c r="F812" s="135" t="s">
        <v>6222</v>
      </c>
      <c r="G812" s="136" t="s">
        <v>219</v>
      </c>
      <c r="H812" s="137">
        <v>48</v>
      </c>
      <c r="I812" s="138"/>
      <c r="J812" s="139">
        <f>ROUND(I812*H812,2)</f>
        <v>0</v>
      </c>
      <c r="K812" s="135" t="s">
        <v>184</v>
      </c>
      <c r="L812" s="34"/>
      <c r="M812" s="140" t="s">
        <v>32</v>
      </c>
      <c r="N812" s="141" t="s">
        <v>50</v>
      </c>
      <c r="P812" s="142">
        <f>O812*H812</f>
        <v>0</v>
      </c>
      <c r="Q812" s="142">
        <v>1.0000000000000001E-5</v>
      </c>
      <c r="R812" s="142">
        <f>Q812*H812</f>
        <v>4.8000000000000007E-4</v>
      </c>
      <c r="S812" s="142">
        <v>0</v>
      </c>
      <c r="T812" s="143">
        <f>S812*H812</f>
        <v>0</v>
      </c>
      <c r="AR812" s="144" t="s">
        <v>185</v>
      </c>
      <c r="AT812" s="144" t="s">
        <v>180</v>
      </c>
      <c r="AU812" s="144" t="s">
        <v>88</v>
      </c>
      <c r="AY812" s="18" t="s">
        <v>178</v>
      </c>
      <c r="BE812" s="145">
        <f>IF(N812="základní",J812,0)</f>
        <v>0</v>
      </c>
      <c r="BF812" s="145">
        <f>IF(N812="snížená",J812,0)</f>
        <v>0</v>
      </c>
      <c r="BG812" s="145">
        <f>IF(N812="zákl. přenesená",J812,0)</f>
        <v>0</v>
      </c>
      <c r="BH812" s="145">
        <f>IF(N812="sníž. přenesená",J812,0)</f>
        <v>0</v>
      </c>
      <c r="BI812" s="145">
        <f>IF(N812="nulová",J812,0)</f>
        <v>0</v>
      </c>
      <c r="BJ812" s="18" t="s">
        <v>86</v>
      </c>
      <c r="BK812" s="145">
        <f>ROUND(I812*H812,2)</f>
        <v>0</v>
      </c>
      <c r="BL812" s="18" t="s">
        <v>185</v>
      </c>
      <c r="BM812" s="144" t="s">
        <v>6223</v>
      </c>
    </row>
    <row r="813" spans="2:65" s="1" customFormat="1" ht="10.199999999999999">
      <c r="B813" s="34"/>
      <c r="D813" s="146" t="s">
        <v>187</v>
      </c>
      <c r="F813" s="147" t="s">
        <v>6224</v>
      </c>
      <c r="I813" s="148"/>
      <c r="L813" s="34"/>
      <c r="M813" s="149"/>
      <c r="T813" s="55"/>
      <c r="AT813" s="18" t="s">
        <v>187</v>
      </c>
      <c r="AU813" s="18" t="s">
        <v>88</v>
      </c>
    </row>
    <row r="814" spans="2:65" s="12" customFormat="1" ht="10.199999999999999">
      <c r="B814" s="150"/>
      <c r="D814" s="151" t="s">
        <v>189</v>
      </c>
      <c r="E814" s="152" t="s">
        <v>32</v>
      </c>
      <c r="F814" s="153" t="s">
        <v>6054</v>
      </c>
      <c r="H814" s="152" t="s">
        <v>32</v>
      </c>
      <c r="I814" s="154"/>
      <c r="L814" s="150"/>
      <c r="M814" s="155"/>
      <c r="T814" s="156"/>
      <c r="AT814" s="152" t="s">
        <v>189</v>
      </c>
      <c r="AU814" s="152" t="s">
        <v>88</v>
      </c>
      <c r="AV814" s="12" t="s">
        <v>86</v>
      </c>
      <c r="AW814" s="12" t="s">
        <v>41</v>
      </c>
      <c r="AX814" s="12" t="s">
        <v>79</v>
      </c>
      <c r="AY814" s="152" t="s">
        <v>178</v>
      </c>
    </row>
    <row r="815" spans="2:65" s="13" customFormat="1" ht="20.399999999999999">
      <c r="B815" s="157"/>
      <c r="D815" s="151" t="s">
        <v>189</v>
      </c>
      <c r="E815" s="158" t="s">
        <v>32</v>
      </c>
      <c r="F815" s="159" t="s">
        <v>6225</v>
      </c>
      <c r="H815" s="160">
        <v>8</v>
      </c>
      <c r="I815" s="161"/>
      <c r="L815" s="157"/>
      <c r="M815" s="162"/>
      <c r="T815" s="163"/>
      <c r="AT815" s="158" t="s">
        <v>189</v>
      </c>
      <c r="AU815" s="158" t="s">
        <v>88</v>
      </c>
      <c r="AV815" s="13" t="s">
        <v>88</v>
      </c>
      <c r="AW815" s="13" t="s">
        <v>41</v>
      </c>
      <c r="AX815" s="13" t="s">
        <v>79</v>
      </c>
      <c r="AY815" s="158" t="s">
        <v>178</v>
      </c>
    </row>
    <row r="816" spans="2:65" s="12" customFormat="1" ht="10.199999999999999">
      <c r="B816" s="150"/>
      <c r="D816" s="151" t="s">
        <v>189</v>
      </c>
      <c r="E816" s="152" t="s">
        <v>32</v>
      </c>
      <c r="F816" s="153" t="s">
        <v>5673</v>
      </c>
      <c r="H816" s="152" t="s">
        <v>32</v>
      </c>
      <c r="I816" s="154"/>
      <c r="L816" s="150"/>
      <c r="M816" s="155"/>
      <c r="T816" s="156"/>
      <c r="AT816" s="152" t="s">
        <v>189</v>
      </c>
      <c r="AU816" s="152" t="s">
        <v>88</v>
      </c>
      <c r="AV816" s="12" t="s">
        <v>86</v>
      </c>
      <c r="AW816" s="12" t="s">
        <v>41</v>
      </c>
      <c r="AX816" s="12" t="s">
        <v>79</v>
      </c>
      <c r="AY816" s="152" t="s">
        <v>178</v>
      </c>
    </row>
    <row r="817" spans="2:65" s="12" customFormat="1" ht="10.199999999999999">
      <c r="B817" s="150"/>
      <c r="D817" s="151" t="s">
        <v>189</v>
      </c>
      <c r="E817" s="152" t="s">
        <v>32</v>
      </c>
      <c r="F817" s="153" t="s">
        <v>5674</v>
      </c>
      <c r="H817" s="152" t="s">
        <v>32</v>
      </c>
      <c r="I817" s="154"/>
      <c r="L817" s="150"/>
      <c r="M817" s="155"/>
      <c r="T817" s="156"/>
      <c r="AT817" s="152" t="s">
        <v>189</v>
      </c>
      <c r="AU817" s="152" t="s">
        <v>88</v>
      </c>
      <c r="AV817" s="12" t="s">
        <v>86</v>
      </c>
      <c r="AW817" s="12" t="s">
        <v>41</v>
      </c>
      <c r="AX817" s="12" t="s">
        <v>79</v>
      </c>
      <c r="AY817" s="152" t="s">
        <v>178</v>
      </c>
    </row>
    <row r="818" spans="2:65" s="12" customFormat="1" ht="10.199999999999999">
      <c r="B818" s="150"/>
      <c r="D818" s="151" t="s">
        <v>189</v>
      </c>
      <c r="E818" s="152" t="s">
        <v>32</v>
      </c>
      <c r="F818" s="153" t="s">
        <v>6226</v>
      </c>
      <c r="H818" s="152" t="s">
        <v>32</v>
      </c>
      <c r="I818" s="154"/>
      <c r="L818" s="150"/>
      <c r="M818" s="155"/>
      <c r="T818" s="156"/>
      <c r="AT818" s="152" t="s">
        <v>189</v>
      </c>
      <c r="AU818" s="152" t="s">
        <v>88</v>
      </c>
      <c r="AV818" s="12" t="s">
        <v>86</v>
      </c>
      <c r="AW818" s="12" t="s">
        <v>41</v>
      </c>
      <c r="AX818" s="12" t="s">
        <v>79</v>
      </c>
      <c r="AY818" s="152" t="s">
        <v>178</v>
      </c>
    </row>
    <row r="819" spans="2:65" s="13" customFormat="1" ht="10.199999999999999">
      <c r="B819" s="157"/>
      <c r="D819" s="151" t="s">
        <v>189</v>
      </c>
      <c r="E819" s="158" t="s">
        <v>32</v>
      </c>
      <c r="F819" s="159" t="s">
        <v>6227</v>
      </c>
      <c r="H819" s="160">
        <v>16</v>
      </c>
      <c r="I819" s="161"/>
      <c r="L819" s="157"/>
      <c r="M819" s="162"/>
      <c r="T819" s="163"/>
      <c r="AT819" s="158" t="s">
        <v>189</v>
      </c>
      <c r="AU819" s="158" t="s">
        <v>88</v>
      </c>
      <c r="AV819" s="13" t="s">
        <v>88</v>
      </c>
      <c r="AW819" s="13" t="s">
        <v>41</v>
      </c>
      <c r="AX819" s="13" t="s">
        <v>79</v>
      </c>
      <c r="AY819" s="158" t="s">
        <v>178</v>
      </c>
    </row>
    <row r="820" spans="2:65" s="13" customFormat="1" ht="10.199999999999999">
      <c r="B820" s="157"/>
      <c r="D820" s="151" t="s">
        <v>189</v>
      </c>
      <c r="E820" s="158" t="s">
        <v>32</v>
      </c>
      <c r="F820" s="159" t="s">
        <v>6228</v>
      </c>
      <c r="H820" s="160">
        <v>24</v>
      </c>
      <c r="I820" s="161"/>
      <c r="L820" s="157"/>
      <c r="M820" s="162"/>
      <c r="T820" s="163"/>
      <c r="AT820" s="158" t="s">
        <v>189</v>
      </c>
      <c r="AU820" s="158" t="s">
        <v>88</v>
      </c>
      <c r="AV820" s="13" t="s">
        <v>88</v>
      </c>
      <c r="AW820" s="13" t="s">
        <v>41</v>
      </c>
      <c r="AX820" s="13" t="s">
        <v>79</v>
      </c>
      <c r="AY820" s="158" t="s">
        <v>178</v>
      </c>
    </row>
    <row r="821" spans="2:65" s="14" customFormat="1" ht="10.199999999999999">
      <c r="B821" s="164"/>
      <c r="D821" s="151" t="s">
        <v>189</v>
      </c>
      <c r="E821" s="165" t="s">
        <v>32</v>
      </c>
      <c r="F821" s="166" t="s">
        <v>192</v>
      </c>
      <c r="H821" s="167">
        <v>48</v>
      </c>
      <c r="I821" s="168"/>
      <c r="L821" s="164"/>
      <c r="M821" s="169"/>
      <c r="T821" s="170"/>
      <c r="AT821" s="165" t="s">
        <v>189</v>
      </c>
      <c r="AU821" s="165" t="s">
        <v>88</v>
      </c>
      <c r="AV821" s="14" t="s">
        <v>185</v>
      </c>
      <c r="AW821" s="14" t="s">
        <v>41</v>
      </c>
      <c r="AX821" s="14" t="s">
        <v>86</v>
      </c>
      <c r="AY821" s="165" t="s">
        <v>178</v>
      </c>
    </row>
    <row r="822" spans="2:65" s="1" customFormat="1" ht="37.799999999999997" customHeight="1">
      <c r="B822" s="34"/>
      <c r="C822" s="133" t="s">
        <v>1880</v>
      </c>
      <c r="D822" s="133" t="s">
        <v>180</v>
      </c>
      <c r="E822" s="134" t="s">
        <v>6229</v>
      </c>
      <c r="F822" s="135" t="s">
        <v>6230</v>
      </c>
      <c r="G822" s="136" t="s">
        <v>219</v>
      </c>
      <c r="H822" s="137">
        <v>6</v>
      </c>
      <c r="I822" s="138"/>
      <c r="J822" s="139">
        <f>ROUND(I822*H822,2)</f>
        <v>0</v>
      </c>
      <c r="K822" s="135" t="s">
        <v>184</v>
      </c>
      <c r="L822" s="34"/>
      <c r="M822" s="140" t="s">
        <v>32</v>
      </c>
      <c r="N822" s="141" t="s">
        <v>50</v>
      </c>
      <c r="P822" s="142">
        <f>O822*H822</f>
        <v>0</v>
      </c>
      <c r="Q822" s="142">
        <v>1.0000000000000001E-5</v>
      </c>
      <c r="R822" s="142">
        <f>Q822*H822</f>
        <v>6.0000000000000008E-5</v>
      </c>
      <c r="S822" s="142">
        <v>0</v>
      </c>
      <c r="T822" s="143">
        <f>S822*H822</f>
        <v>0</v>
      </c>
      <c r="AR822" s="144" t="s">
        <v>185</v>
      </c>
      <c r="AT822" s="144" t="s">
        <v>180</v>
      </c>
      <c r="AU822" s="144" t="s">
        <v>88</v>
      </c>
      <c r="AY822" s="18" t="s">
        <v>178</v>
      </c>
      <c r="BE822" s="145">
        <f>IF(N822="základní",J822,0)</f>
        <v>0</v>
      </c>
      <c r="BF822" s="145">
        <f>IF(N822="snížená",J822,0)</f>
        <v>0</v>
      </c>
      <c r="BG822" s="145">
        <f>IF(N822="zákl. přenesená",J822,0)</f>
        <v>0</v>
      </c>
      <c r="BH822" s="145">
        <f>IF(N822="sníž. přenesená",J822,0)</f>
        <v>0</v>
      </c>
      <c r="BI822" s="145">
        <f>IF(N822="nulová",J822,0)</f>
        <v>0</v>
      </c>
      <c r="BJ822" s="18" t="s">
        <v>86</v>
      </c>
      <c r="BK822" s="145">
        <f>ROUND(I822*H822,2)</f>
        <v>0</v>
      </c>
      <c r="BL822" s="18" t="s">
        <v>185</v>
      </c>
      <c r="BM822" s="144" t="s">
        <v>6231</v>
      </c>
    </row>
    <row r="823" spans="2:65" s="1" customFormat="1" ht="10.199999999999999">
      <c r="B823" s="34"/>
      <c r="D823" s="146" t="s">
        <v>187</v>
      </c>
      <c r="F823" s="147" t="s">
        <v>6232</v>
      </c>
      <c r="I823" s="148"/>
      <c r="L823" s="34"/>
      <c r="M823" s="149"/>
      <c r="T823" s="55"/>
      <c r="AT823" s="18" t="s">
        <v>187</v>
      </c>
      <c r="AU823" s="18" t="s">
        <v>88</v>
      </c>
    </row>
    <row r="824" spans="2:65" s="12" customFormat="1" ht="10.199999999999999">
      <c r="B824" s="150"/>
      <c r="D824" s="151" t="s">
        <v>189</v>
      </c>
      <c r="E824" s="152" t="s">
        <v>32</v>
      </c>
      <c r="F824" s="153" t="s">
        <v>6054</v>
      </c>
      <c r="H824" s="152" t="s">
        <v>32</v>
      </c>
      <c r="I824" s="154"/>
      <c r="L824" s="150"/>
      <c r="M824" s="155"/>
      <c r="T824" s="156"/>
      <c r="AT824" s="152" t="s">
        <v>189</v>
      </c>
      <c r="AU824" s="152" t="s">
        <v>88</v>
      </c>
      <c r="AV824" s="12" t="s">
        <v>86</v>
      </c>
      <c r="AW824" s="12" t="s">
        <v>41</v>
      </c>
      <c r="AX824" s="12" t="s">
        <v>79</v>
      </c>
      <c r="AY824" s="152" t="s">
        <v>178</v>
      </c>
    </row>
    <row r="825" spans="2:65" s="12" customFormat="1" ht="20.399999999999999">
      <c r="B825" s="150"/>
      <c r="D825" s="151" t="s">
        <v>189</v>
      </c>
      <c r="E825" s="152" t="s">
        <v>32</v>
      </c>
      <c r="F825" s="153" t="s">
        <v>6067</v>
      </c>
      <c r="H825" s="152" t="s">
        <v>32</v>
      </c>
      <c r="I825" s="154"/>
      <c r="L825" s="150"/>
      <c r="M825" s="155"/>
      <c r="T825" s="156"/>
      <c r="AT825" s="152" t="s">
        <v>189</v>
      </c>
      <c r="AU825" s="152" t="s">
        <v>88</v>
      </c>
      <c r="AV825" s="12" t="s">
        <v>86</v>
      </c>
      <c r="AW825" s="12" t="s">
        <v>41</v>
      </c>
      <c r="AX825" s="12" t="s">
        <v>79</v>
      </c>
      <c r="AY825" s="152" t="s">
        <v>178</v>
      </c>
    </row>
    <row r="826" spans="2:65" s="12" customFormat="1" ht="20.399999999999999">
      <c r="B826" s="150"/>
      <c r="D826" s="151" t="s">
        <v>189</v>
      </c>
      <c r="E826" s="152" t="s">
        <v>32</v>
      </c>
      <c r="F826" s="153" t="s">
        <v>6068</v>
      </c>
      <c r="H826" s="152" t="s">
        <v>32</v>
      </c>
      <c r="I826" s="154"/>
      <c r="L826" s="150"/>
      <c r="M826" s="155"/>
      <c r="T826" s="156"/>
      <c r="AT826" s="152" t="s">
        <v>189</v>
      </c>
      <c r="AU826" s="152" t="s">
        <v>88</v>
      </c>
      <c r="AV826" s="12" t="s">
        <v>86</v>
      </c>
      <c r="AW826" s="12" t="s">
        <v>41</v>
      </c>
      <c r="AX826" s="12" t="s">
        <v>79</v>
      </c>
      <c r="AY826" s="152" t="s">
        <v>178</v>
      </c>
    </row>
    <row r="827" spans="2:65" s="13" customFormat="1" ht="10.199999999999999">
      <c r="B827" s="157"/>
      <c r="D827" s="151" t="s">
        <v>189</v>
      </c>
      <c r="E827" s="158" t="s">
        <v>32</v>
      </c>
      <c r="F827" s="159" t="s">
        <v>6233</v>
      </c>
      <c r="H827" s="160">
        <v>6</v>
      </c>
      <c r="I827" s="161"/>
      <c r="L827" s="157"/>
      <c r="M827" s="162"/>
      <c r="T827" s="163"/>
      <c r="AT827" s="158" t="s">
        <v>189</v>
      </c>
      <c r="AU827" s="158" t="s">
        <v>88</v>
      </c>
      <c r="AV827" s="13" t="s">
        <v>88</v>
      </c>
      <c r="AW827" s="13" t="s">
        <v>41</v>
      </c>
      <c r="AX827" s="13" t="s">
        <v>79</v>
      </c>
      <c r="AY827" s="158" t="s">
        <v>178</v>
      </c>
    </row>
    <row r="828" spans="2:65" s="14" customFormat="1" ht="10.199999999999999">
      <c r="B828" s="164"/>
      <c r="D828" s="151" t="s">
        <v>189</v>
      </c>
      <c r="E828" s="165" t="s">
        <v>32</v>
      </c>
      <c r="F828" s="166" t="s">
        <v>192</v>
      </c>
      <c r="H828" s="167">
        <v>6</v>
      </c>
      <c r="I828" s="168"/>
      <c r="L828" s="164"/>
      <c r="M828" s="169"/>
      <c r="T828" s="170"/>
      <c r="AT828" s="165" t="s">
        <v>189</v>
      </c>
      <c r="AU828" s="165" t="s">
        <v>88</v>
      </c>
      <c r="AV828" s="14" t="s">
        <v>185</v>
      </c>
      <c r="AW828" s="14" t="s">
        <v>41</v>
      </c>
      <c r="AX828" s="14" t="s">
        <v>86</v>
      </c>
      <c r="AY828" s="165" t="s">
        <v>178</v>
      </c>
    </row>
    <row r="829" spans="2:65" s="1" customFormat="1" ht="37.799999999999997" customHeight="1">
      <c r="B829" s="34"/>
      <c r="C829" s="133" t="s">
        <v>1882</v>
      </c>
      <c r="D829" s="133" t="s">
        <v>180</v>
      </c>
      <c r="E829" s="134" t="s">
        <v>6234</v>
      </c>
      <c r="F829" s="135" t="s">
        <v>6235</v>
      </c>
      <c r="G829" s="136" t="s">
        <v>219</v>
      </c>
      <c r="H829" s="137">
        <v>4</v>
      </c>
      <c r="I829" s="138"/>
      <c r="J829" s="139">
        <f>ROUND(I829*H829,2)</f>
        <v>0</v>
      </c>
      <c r="K829" s="135" t="s">
        <v>184</v>
      </c>
      <c r="L829" s="34"/>
      <c r="M829" s="140" t="s">
        <v>32</v>
      </c>
      <c r="N829" s="141" t="s">
        <v>50</v>
      </c>
      <c r="P829" s="142">
        <f>O829*H829</f>
        <v>0</v>
      </c>
      <c r="Q829" s="142">
        <v>2.0000000000000002E-5</v>
      </c>
      <c r="R829" s="142">
        <f>Q829*H829</f>
        <v>8.0000000000000007E-5</v>
      </c>
      <c r="S829" s="142">
        <v>0</v>
      </c>
      <c r="T829" s="143">
        <f>S829*H829</f>
        <v>0</v>
      </c>
      <c r="AR829" s="144" t="s">
        <v>185</v>
      </c>
      <c r="AT829" s="144" t="s">
        <v>180</v>
      </c>
      <c r="AU829" s="144" t="s">
        <v>88</v>
      </c>
      <c r="AY829" s="18" t="s">
        <v>178</v>
      </c>
      <c r="BE829" s="145">
        <f>IF(N829="základní",J829,0)</f>
        <v>0</v>
      </c>
      <c r="BF829" s="145">
        <f>IF(N829="snížená",J829,0)</f>
        <v>0</v>
      </c>
      <c r="BG829" s="145">
        <f>IF(N829="zákl. přenesená",J829,0)</f>
        <v>0</v>
      </c>
      <c r="BH829" s="145">
        <f>IF(N829="sníž. přenesená",J829,0)</f>
        <v>0</v>
      </c>
      <c r="BI829" s="145">
        <f>IF(N829="nulová",J829,0)</f>
        <v>0</v>
      </c>
      <c r="BJ829" s="18" t="s">
        <v>86</v>
      </c>
      <c r="BK829" s="145">
        <f>ROUND(I829*H829,2)</f>
        <v>0</v>
      </c>
      <c r="BL829" s="18" t="s">
        <v>185</v>
      </c>
      <c r="BM829" s="144" t="s">
        <v>6236</v>
      </c>
    </row>
    <row r="830" spans="2:65" s="1" customFormat="1" ht="10.199999999999999">
      <c r="B830" s="34"/>
      <c r="D830" s="146" t="s">
        <v>187</v>
      </c>
      <c r="F830" s="147" t="s">
        <v>6237</v>
      </c>
      <c r="I830" s="148"/>
      <c r="L830" s="34"/>
      <c r="M830" s="149"/>
      <c r="T830" s="55"/>
      <c r="AT830" s="18" t="s">
        <v>187</v>
      </c>
      <c r="AU830" s="18" t="s">
        <v>88</v>
      </c>
    </row>
    <row r="831" spans="2:65" s="12" customFormat="1" ht="10.199999999999999">
      <c r="B831" s="150"/>
      <c r="D831" s="151" t="s">
        <v>189</v>
      </c>
      <c r="E831" s="152" t="s">
        <v>32</v>
      </c>
      <c r="F831" s="153" t="s">
        <v>5673</v>
      </c>
      <c r="H831" s="152" t="s">
        <v>32</v>
      </c>
      <c r="I831" s="154"/>
      <c r="L831" s="150"/>
      <c r="M831" s="155"/>
      <c r="T831" s="156"/>
      <c r="AT831" s="152" t="s">
        <v>189</v>
      </c>
      <c r="AU831" s="152" t="s">
        <v>88</v>
      </c>
      <c r="AV831" s="12" t="s">
        <v>86</v>
      </c>
      <c r="AW831" s="12" t="s">
        <v>41</v>
      </c>
      <c r="AX831" s="12" t="s">
        <v>79</v>
      </c>
      <c r="AY831" s="152" t="s">
        <v>178</v>
      </c>
    </row>
    <row r="832" spans="2:65" s="12" customFormat="1" ht="10.199999999999999">
      <c r="B832" s="150"/>
      <c r="D832" s="151" t="s">
        <v>189</v>
      </c>
      <c r="E832" s="152" t="s">
        <v>32</v>
      </c>
      <c r="F832" s="153" t="s">
        <v>5674</v>
      </c>
      <c r="H832" s="152" t="s">
        <v>32</v>
      </c>
      <c r="I832" s="154"/>
      <c r="L832" s="150"/>
      <c r="M832" s="155"/>
      <c r="T832" s="156"/>
      <c r="AT832" s="152" t="s">
        <v>189</v>
      </c>
      <c r="AU832" s="152" t="s">
        <v>88</v>
      </c>
      <c r="AV832" s="12" t="s">
        <v>86</v>
      </c>
      <c r="AW832" s="12" t="s">
        <v>41</v>
      </c>
      <c r="AX832" s="12" t="s">
        <v>79</v>
      </c>
      <c r="AY832" s="152" t="s">
        <v>178</v>
      </c>
    </row>
    <row r="833" spans="2:65" s="13" customFormat="1" ht="10.199999999999999">
      <c r="B833" s="157"/>
      <c r="D833" s="151" t="s">
        <v>189</v>
      </c>
      <c r="E833" s="158" t="s">
        <v>32</v>
      </c>
      <c r="F833" s="159" t="s">
        <v>6238</v>
      </c>
      <c r="H833" s="160">
        <v>4</v>
      </c>
      <c r="I833" s="161"/>
      <c r="L833" s="157"/>
      <c r="M833" s="162"/>
      <c r="T833" s="163"/>
      <c r="AT833" s="158" t="s">
        <v>189</v>
      </c>
      <c r="AU833" s="158" t="s">
        <v>88</v>
      </c>
      <c r="AV833" s="13" t="s">
        <v>88</v>
      </c>
      <c r="AW833" s="13" t="s">
        <v>41</v>
      </c>
      <c r="AX833" s="13" t="s">
        <v>79</v>
      </c>
      <c r="AY833" s="158" t="s">
        <v>178</v>
      </c>
    </row>
    <row r="834" spans="2:65" s="14" customFormat="1" ht="10.199999999999999">
      <c r="B834" s="164"/>
      <c r="D834" s="151" t="s">
        <v>189</v>
      </c>
      <c r="E834" s="165" t="s">
        <v>32</v>
      </c>
      <c r="F834" s="166" t="s">
        <v>192</v>
      </c>
      <c r="H834" s="167">
        <v>4</v>
      </c>
      <c r="I834" s="168"/>
      <c r="L834" s="164"/>
      <c r="M834" s="169"/>
      <c r="T834" s="170"/>
      <c r="AT834" s="165" t="s">
        <v>189</v>
      </c>
      <c r="AU834" s="165" t="s">
        <v>88</v>
      </c>
      <c r="AV834" s="14" t="s">
        <v>185</v>
      </c>
      <c r="AW834" s="14" t="s">
        <v>41</v>
      </c>
      <c r="AX834" s="14" t="s">
        <v>86</v>
      </c>
      <c r="AY834" s="165" t="s">
        <v>178</v>
      </c>
    </row>
    <row r="835" spans="2:65" s="1" customFormat="1" ht="33" customHeight="1">
      <c r="B835" s="34"/>
      <c r="C835" s="133" t="s">
        <v>1887</v>
      </c>
      <c r="D835" s="133" t="s">
        <v>180</v>
      </c>
      <c r="E835" s="134" t="s">
        <v>6239</v>
      </c>
      <c r="F835" s="135" t="s">
        <v>6240</v>
      </c>
      <c r="G835" s="136" t="s">
        <v>219</v>
      </c>
      <c r="H835" s="137">
        <v>40</v>
      </c>
      <c r="I835" s="138"/>
      <c r="J835" s="139">
        <f>ROUND(I835*H835,2)</f>
        <v>0</v>
      </c>
      <c r="K835" s="135" t="s">
        <v>184</v>
      </c>
      <c r="L835" s="34"/>
      <c r="M835" s="140" t="s">
        <v>32</v>
      </c>
      <c r="N835" s="141" t="s">
        <v>50</v>
      </c>
      <c r="P835" s="142">
        <f>O835*H835</f>
        <v>0</v>
      </c>
      <c r="Q835" s="142">
        <v>6.9999999999999994E-5</v>
      </c>
      <c r="R835" s="142">
        <f>Q835*H835</f>
        <v>2.7999999999999995E-3</v>
      </c>
      <c r="S835" s="142">
        <v>0</v>
      </c>
      <c r="T835" s="143">
        <f>S835*H835</f>
        <v>0</v>
      </c>
      <c r="AR835" s="144" t="s">
        <v>185</v>
      </c>
      <c r="AT835" s="144" t="s">
        <v>180</v>
      </c>
      <c r="AU835" s="144" t="s">
        <v>88</v>
      </c>
      <c r="AY835" s="18" t="s">
        <v>178</v>
      </c>
      <c r="BE835" s="145">
        <f>IF(N835="základní",J835,0)</f>
        <v>0</v>
      </c>
      <c r="BF835" s="145">
        <f>IF(N835="snížená",J835,0)</f>
        <v>0</v>
      </c>
      <c r="BG835" s="145">
        <f>IF(N835="zákl. přenesená",J835,0)</f>
        <v>0</v>
      </c>
      <c r="BH835" s="145">
        <f>IF(N835="sníž. přenesená",J835,0)</f>
        <v>0</v>
      </c>
      <c r="BI835" s="145">
        <f>IF(N835="nulová",J835,0)</f>
        <v>0</v>
      </c>
      <c r="BJ835" s="18" t="s">
        <v>86</v>
      </c>
      <c r="BK835" s="145">
        <f>ROUND(I835*H835,2)</f>
        <v>0</v>
      </c>
      <c r="BL835" s="18" t="s">
        <v>185</v>
      </c>
      <c r="BM835" s="144" t="s">
        <v>6241</v>
      </c>
    </row>
    <row r="836" spans="2:65" s="1" customFormat="1" ht="10.199999999999999">
      <c r="B836" s="34"/>
      <c r="D836" s="146" t="s">
        <v>187</v>
      </c>
      <c r="F836" s="147" t="s">
        <v>6242</v>
      </c>
      <c r="I836" s="148"/>
      <c r="L836" s="34"/>
      <c r="M836" s="149"/>
      <c r="T836" s="55"/>
      <c r="AT836" s="18" t="s">
        <v>187</v>
      </c>
      <c r="AU836" s="18" t="s">
        <v>88</v>
      </c>
    </row>
    <row r="837" spans="2:65" s="12" customFormat="1" ht="10.199999999999999">
      <c r="B837" s="150"/>
      <c r="D837" s="151" t="s">
        <v>189</v>
      </c>
      <c r="E837" s="152" t="s">
        <v>32</v>
      </c>
      <c r="F837" s="153" t="s">
        <v>5673</v>
      </c>
      <c r="H837" s="152" t="s">
        <v>32</v>
      </c>
      <c r="I837" s="154"/>
      <c r="L837" s="150"/>
      <c r="M837" s="155"/>
      <c r="T837" s="156"/>
      <c r="AT837" s="152" t="s">
        <v>189</v>
      </c>
      <c r="AU837" s="152" t="s">
        <v>88</v>
      </c>
      <c r="AV837" s="12" t="s">
        <v>86</v>
      </c>
      <c r="AW837" s="12" t="s">
        <v>41</v>
      </c>
      <c r="AX837" s="12" t="s">
        <v>79</v>
      </c>
      <c r="AY837" s="152" t="s">
        <v>178</v>
      </c>
    </row>
    <row r="838" spans="2:65" s="12" customFormat="1" ht="10.199999999999999">
      <c r="B838" s="150"/>
      <c r="D838" s="151" t="s">
        <v>189</v>
      </c>
      <c r="E838" s="152" t="s">
        <v>32</v>
      </c>
      <c r="F838" s="153" t="s">
        <v>5674</v>
      </c>
      <c r="H838" s="152" t="s">
        <v>32</v>
      </c>
      <c r="I838" s="154"/>
      <c r="L838" s="150"/>
      <c r="M838" s="155"/>
      <c r="T838" s="156"/>
      <c r="AT838" s="152" t="s">
        <v>189</v>
      </c>
      <c r="AU838" s="152" t="s">
        <v>88</v>
      </c>
      <c r="AV838" s="12" t="s">
        <v>86</v>
      </c>
      <c r="AW838" s="12" t="s">
        <v>41</v>
      </c>
      <c r="AX838" s="12" t="s">
        <v>79</v>
      </c>
      <c r="AY838" s="152" t="s">
        <v>178</v>
      </c>
    </row>
    <row r="839" spans="2:65" s="12" customFormat="1" ht="10.199999999999999">
      <c r="B839" s="150"/>
      <c r="D839" s="151" t="s">
        <v>189</v>
      </c>
      <c r="E839" s="152" t="s">
        <v>32</v>
      </c>
      <c r="F839" s="153" t="s">
        <v>6226</v>
      </c>
      <c r="H839" s="152" t="s">
        <v>32</v>
      </c>
      <c r="I839" s="154"/>
      <c r="L839" s="150"/>
      <c r="M839" s="155"/>
      <c r="T839" s="156"/>
      <c r="AT839" s="152" t="s">
        <v>189</v>
      </c>
      <c r="AU839" s="152" t="s">
        <v>88</v>
      </c>
      <c r="AV839" s="12" t="s">
        <v>86</v>
      </c>
      <c r="AW839" s="12" t="s">
        <v>41</v>
      </c>
      <c r="AX839" s="12" t="s">
        <v>79</v>
      </c>
      <c r="AY839" s="152" t="s">
        <v>178</v>
      </c>
    </row>
    <row r="840" spans="2:65" s="13" customFormat="1" ht="10.199999999999999">
      <c r="B840" s="157"/>
      <c r="D840" s="151" t="s">
        <v>189</v>
      </c>
      <c r="E840" s="158" t="s">
        <v>32</v>
      </c>
      <c r="F840" s="159" t="s">
        <v>6227</v>
      </c>
      <c r="H840" s="160">
        <v>16</v>
      </c>
      <c r="I840" s="161"/>
      <c r="L840" s="157"/>
      <c r="M840" s="162"/>
      <c r="T840" s="163"/>
      <c r="AT840" s="158" t="s">
        <v>189</v>
      </c>
      <c r="AU840" s="158" t="s">
        <v>88</v>
      </c>
      <c r="AV840" s="13" t="s">
        <v>88</v>
      </c>
      <c r="AW840" s="13" t="s">
        <v>41</v>
      </c>
      <c r="AX840" s="13" t="s">
        <v>79</v>
      </c>
      <c r="AY840" s="158" t="s">
        <v>178</v>
      </c>
    </row>
    <row r="841" spans="2:65" s="13" customFormat="1" ht="10.199999999999999">
      <c r="B841" s="157"/>
      <c r="D841" s="151" t="s">
        <v>189</v>
      </c>
      <c r="E841" s="158" t="s">
        <v>32</v>
      </c>
      <c r="F841" s="159" t="s">
        <v>6228</v>
      </c>
      <c r="H841" s="160">
        <v>24</v>
      </c>
      <c r="I841" s="161"/>
      <c r="L841" s="157"/>
      <c r="M841" s="162"/>
      <c r="T841" s="163"/>
      <c r="AT841" s="158" t="s">
        <v>189</v>
      </c>
      <c r="AU841" s="158" t="s">
        <v>88</v>
      </c>
      <c r="AV841" s="13" t="s">
        <v>88</v>
      </c>
      <c r="AW841" s="13" t="s">
        <v>41</v>
      </c>
      <c r="AX841" s="13" t="s">
        <v>79</v>
      </c>
      <c r="AY841" s="158" t="s">
        <v>178</v>
      </c>
    </row>
    <row r="842" spans="2:65" s="14" customFormat="1" ht="10.199999999999999">
      <c r="B842" s="164"/>
      <c r="D842" s="151" t="s">
        <v>189</v>
      </c>
      <c r="E842" s="165" t="s">
        <v>32</v>
      </c>
      <c r="F842" s="166" t="s">
        <v>192</v>
      </c>
      <c r="H842" s="167">
        <v>40</v>
      </c>
      <c r="I842" s="168"/>
      <c r="L842" s="164"/>
      <c r="M842" s="169"/>
      <c r="T842" s="170"/>
      <c r="AT842" s="165" t="s">
        <v>189</v>
      </c>
      <c r="AU842" s="165" t="s">
        <v>88</v>
      </c>
      <c r="AV842" s="14" t="s">
        <v>185</v>
      </c>
      <c r="AW842" s="14" t="s">
        <v>41</v>
      </c>
      <c r="AX842" s="14" t="s">
        <v>86</v>
      </c>
      <c r="AY842" s="165" t="s">
        <v>178</v>
      </c>
    </row>
    <row r="843" spans="2:65" s="1" customFormat="1" ht="33" customHeight="1">
      <c r="B843" s="34"/>
      <c r="C843" s="133" t="s">
        <v>1895</v>
      </c>
      <c r="D843" s="133" t="s">
        <v>180</v>
      </c>
      <c r="E843" s="134" t="s">
        <v>6243</v>
      </c>
      <c r="F843" s="135" t="s">
        <v>6244</v>
      </c>
      <c r="G843" s="136" t="s">
        <v>219</v>
      </c>
      <c r="H843" s="137">
        <v>6</v>
      </c>
      <c r="I843" s="138"/>
      <c r="J843" s="139">
        <f>ROUND(I843*H843,2)</f>
        <v>0</v>
      </c>
      <c r="K843" s="135" t="s">
        <v>184</v>
      </c>
      <c r="L843" s="34"/>
      <c r="M843" s="140" t="s">
        <v>32</v>
      </c>
      <c r="N843" s="141" t="s">
        <v>50</v>
      </c>
      <c r="P843" s="142">
        <f>O843*H843</f>
        <v>0</v>
      </c>
      <c r="Q843" s="142">
        <v>1.2999999999999999E-4</v>
      </c>
      <c r="R843" s="142">
        <f>Q843*H843</f>
        <v>7.7999999999999988E-4</v>
      </c>
      <c r="S843" s="142">
        <v>0</v>
      </c>
      <c r="T843" s="143">
        <f>S843*H843</f>
        <v>0</v>
      </c>
      <c r="AR843" s="144" t="s">
        <v>185</v>
      </c>
      <c r="AT843" s="144" t="s">
        <v>180</v>
      </c>
      <c r="AU843" s="144" t="s">
        <v>88</v>
      </c>
      <c r="AY843" s="18" t="s">
        <v>178</v>
      </c>
      <c r="BE843" s="145">
        <f>IF(N843="základní",J843,0)</f>
        <v>0</v>
      </c>
      <c r="BF843" s="145">
        <f>IF(N843="snížená",J843,0)</f>
        <v>0</v>
      </c>
      <c r="BG843" s="145">
        <f>IF(N843="zákl. přenesená",J843,0)</f>
        <v>0</v>
      </c>
      <c r="BH843" s="145">
        <f>IF(N843="sníž. přenesená",J843,0)</f>
        <v>0</v>
      </c>
      <c r="BI843" s="145">
        <f>IF(N843="nulová",J843,0)</f>
        <v>0</v>
      </c>
      <c r="BJ843" s="18" t="s">
        <v>86</v>
      </c>
      <c r="BK843" s="145">
        <f>ROUND(I843*H843,2)</f>
        <v>0</v>
      </c>
      <c r="BL843" s="18" t="s">
        <v>185</v>
      </c>
      <c r="BM843" s="144" t="s">
        <v>6245</v>
      </c>
    </row>
    <row r="844" spans="2:65" s="1" customFormat="1" ht="10.199999999999999">
      <c r="B844" s="34"/>
      <c r="D844" s="146" t="s">
        <v>187</v>
      </c>
      <c r="F844" s="147" t="s">
        <v>6246</v>
      </c>
      <c r="I844" s="148"/>
      <c r="L844" s="34"/>
      <c r="M844" s="149"/>
      <c r="T844" s="55"/>
      <c r="AT844" s="18" t="s">
        <v>187</v>
      </c>
      <c r="AU844" s="18" t="s">
        <v>88</v>
      </c>
    </row>
    <row r="845" spans="2:65" s="12" customFormat="1" ht="10.199999999999999">
      <c r="B845" s="150"/>
      <c r="D845" s="151" t="s">
        <v>189</v>
      </c>
      <c r="E845" s="152" t="s">
        <v>32</v>
      </c>
      <c r="F845" s="153" t="s">
        <v>6054</v>
      </c>
      <c r="H845" s="152" t="s">
        <v>32</v>
      </c>
      <c r="I845" s="154"/>
      <c r="L845" s="150"/>
      <c r="M845" s="155"/>
      <c r="T845" s="156"/>
      <c r="AT845" s="152" t="s">
        <v>189</v>
      </c>
      <c r="AU845" s="152" t="s">
        <v>88</v>
      </c>
      <c r="AV845" s="12" t="s">
        <v>86</v>
      </c>
      <c r="AW845" s="12" t="s">
        <v>41</v>
      </c>
      <c r="AX845" s="12" t="s">
        <v>79</v>
      </c>
      <c r="AY845" s="152" t="s">
        <v>178</v>
      </c>
    </row>
    <row r="846" spans="2:65" s="12" customFormat="1" ht="20.399999999999999">
      <c r="B846" s="150"/>
      <c r="D846" s="151" t="s">
        <v>189</v>
      </c>
      <c r="E846" s="152" t="s">
        <v>32</v>
      </c>
      <c r="F846" s="153" t="s">
        <v>6067</v>
      </c>
      <c r="H846" s="152" t="s">
        <v>32</v>
      </c>
      <c r="I846" s="154"/>
      <c r="L846" s="150"/>
      <c r="M846" s="155"/>
      <c r="T846" s="156"/>
      <c r="AT846" s="152" t="s">
        <v>189</v>
      </c>
      <c r="AU846" s="152" t="s">
        <v>88</v>
      </c>
      <c r="AV846" s="12" t="s">
        <v>86</v>
      </c>
      <c r="AW846" s="12" t="s">
        <v>41</v>
      </c>
      <c r="AX846" s="12" t="s">
        <v>79</v>
      </c>
      <c r="AY846" s="152" t="s">
        <v>178</v>
      </c>
    </row>
    <row r="847" spans="2:65" s="12" customFormat="1" ht="20.399999999999999">
      <c r="B847" s="150"/>
      <c r="D847" s="151" t="s">
        <v>189</v>
      </c>
      <c r="E847" s="152" t="s">
        <v>32</v>
      </c>
      <c r="F847" s="153" t="s">
        <v>6068</v>
      </c>
      <c r="H847" s="152" t="s">
        <v>32</v>
      </c>
      <c r="I847" s="154"/>
      <c r="L847" s="150"/>
      <c r="M847" s="155"/>
      <c r="T847" s="156"/>
      <c r="AT847" s="152" t="s">
        <v>189</v>
      </c>
      <c r="AU847" s="152" t="s">
        <v>88</v>
      </c>
      <c r="AV847" s="12" t="s">
        <v>86</v>
      </c>
      <c r="AW847" s="12" t="s">
        <v>41</v>
      </c>
      <c r="AX847" s="12" t="s">
        <v>79</v>
      </c>
      <c r="AY847" s="152" t="s">
        <v>178</v>
      </c>
    </row>
    <row r="848" spans="2:65" s="13" customFormat="1" ht="10.199999999999999">
      <c r="B848" s="157"/>
      <c r="D848" s="151" t="s">
        <v>189</v>
      </c>
      <c r="E848" s="158" t="s">
        <v>32</v>
      </c>
      <c r="F848" s="159" t="s">
        <v>6233</v>
      </c>
      <c r="H848" s="160">
        <v>6</v>
      </c>
      <c r="I848" s="161"/>
      <c r="L848" s="157"/>
      <c r="M848" s="162"/>
      <c r="T848" s="163"/>
      <c r="AT848" s="158" t="s">
        <v>189</v>
      </c>
      <c r="AU848" s="158" t="s">
        <v>88</v>
      </c>
      <c r="AV848" s="13" t="s">
        <v>88</v>
      </c>
      <c r="AW848" s="13" t="s">
        <v>41</v>
      </c>
      <c r="AX848" s="13" t="s">
        <v>79</v>
      </c>
      <c r="AY848" s="158" t="s">
        <v>178</v>
      </c>
    </row>
    <row r="849" spans="2:65" s="14" customFormat="1" ht="10.199999999999999">
      <c r="B849" s="164"/>
      <c r="D849" s="151" t="s">
        <v>189</v>
      </c>
      <c r="E849" s="165" t="s">
        <v>32</v>
      </c>
      <c r="F849" s="166" t="s">
        <v>192</v>
      </c>
      <c r="H849" s="167">
        <v>6</v>
      </c>
      <c r="I849" s="168"/>
      <c r="L849" s="164"/>
      <c r="M849" s="169"/>
      <c r="T849" s="170"/>
      <c r="AT849" s="165" t="s">
        <v>189</v>
      </c>
      <c r="AU849" s="165" t="s">
        <v>88</v>
      </c>
      <c r="AV849" s="14" t="s">
        <v>185</v>
      </c>
      <c r="AW849" s="14" t="s">
        <v>41</v>
      </c>
      <c r="AX849" s="14" t="s">
        <v>86</v>
      </c>
      <c r="AY849" s="165" t="s">
        <v>178</v>
      </c>
    </row>
    <row r="850" spans="2:65" s="1" customFormat="1" ht="33" customHeight="1">
      <c r="B850" s="34"/>
      <c r="C850" s="133" t="s">
        <v>1900</v>
      </c>
      <c r="D850" s="133" t="s">
        <v>180</v>
      </c>
      <c r="E850" s="134" t="s">
        <v>6247</v>
      </c>
      <c r="F850" s="135" t="s">
        <v>6248</v>
      </c>
      <c r="G850" s="136" t="s">
        <v>219</v>
      </c>
      <c r="H850" s="137">
        <v>4</v>
      </c>
      <c r="I850" s="138"/>
      <c r="J850" s="139">
        <f>ROUND(I850*H850,2)</f>
        <v>0</v>
      </c>
      <c r="K850" s="135" t="s">
        <v>184</v>
      </c>
      <c r="L850" s="34"/>
      <c r="M850" s="140" t="s">
        <v>32</v>
      </c>
      <c r="N850" s="141" t="s">
        <v>50</v>
      </c>
      <c r="P850" s="142">
        <f>O850*H850</f>
        <v>0</v>
      </c>
      <c r="Q850" s="142">
        <v>2.7999999999999998E-4</v>
      </c>
      <c r="R850" s="142">
        <f>Q850*H850</f>
        <v>1.1199999999999999E-3</v>
      </c>
      <c r="S850" s="142">
        <v>0</v>
      </c>
      <c r="T850" s="143">
        <f>S850*H850</f>
        <v>0</v>
      </c>
      <c r="AR850" s="144" t="s">
        <v>185</v>
      </c>
      <c r="AT850" s="144" t="s">
        <v>180</v>
      </c>
      <c r="AU850" s="144" t="s">
        <v>88</v>
      </c>
      <c r="AY850" s="18" t="s">
        <v>178</v>
      </c>
      <c r="BE850" s="145">
        <f>IF(N850="základní",J850,0)</f>
        <v>0</v>
      </c>
      <c r="BF850" s="145">
        <f>IF(N850="snížená",J850,0)</f>
        <v>0</v>
      </c>
      <c r="BG850" s="145">
        <f>IF(N850="zákl. přenesená",J850,0)</f>
        <v>0</v>
      </c>
      <c r="BH850" s="145">
        <f>IF(N850="sníž. přenesená",J850,0)</f>
        <v>0</v>
      </c>
      <c r="BI850" s="145">
        <f>IF(N850="nulová",J850,0)</f>
        <v>0</v>
      </c>
      <c r="BJ850" s="18" t="s">
        <v>86</v>
      </c>
      <c r="BK850" s="145">
        <f>ROUND(I850*H850,2)</f>
        <v>0</v>
      </c>
      <c r="BL850" s="18" t="s">
        <v>185</v>
      </c>
      <c r="BM850" s="144" t="s">
        <v>6249</v>
      </c>
    </row>
    <row r="851" spans="2:65" s="1" customFormat="1" ht="10.199999999999999">
      <c r="B851" s="34"/>
      <c r="D851" s="146" t="s">
        <v>187</v>
      </c>
      <c r="F851" s="147" t="s">
        <v>6250</v>
      </c>
      <c r="I851" s="148"/>
      <c r="L851" s="34"/>
      <c r="M851" s="149"/>
      <c r="T851" s="55"/>
      <c r="AT851" s="18" t="s">
        <v>187</v>
      </c>
      <c r="AU851" s="18" t="s">
        <v>88</v>
      </c>
    </row>
    <row r="852" spans="2:65" s="12" customFormat="1" ht="10.199999999999999">
      <c r="B852" s="150"/>
      <c r="D852" s="151" t="s">
        <v>189</v>
      </c>
      <c r="E852" s="152" t="s">
        <v>32</v>
      </c>
      <c r="F852" s="153" t="s">
        <v>5673</v>
      </c>
      <c r="H852" s="152" t="s">
        <v>32</v>
      </c>
      <c r="I852" s="154"/>
      <c r="L852" s="150"/>
      <c r="M852" s="155"/>
      <c r="T852" s="156"/>
      <c r="AT852" s="152" t="s">
        <v>189</v>
      </c>
      <c r="AU852" s="152" t="s">
        <v>88</v>
      </c>
      <c r="AV852" s="12" t="s">
        <v>86</v>
      </c>
      <c r="AW852" s="12" t="s">
        <v>41</v>
      </c>
      <c r="AX852" s="12" t="s">
        <v>79</v>
      </c>
      <c r="AY852" s="152" t="s">
        <v>178</v>
      </c>
    </row>
    <row r="853" spans="2:65" s="12" customFormat="1" ht="10.199999999999999">
      <c r="B853" s="150"/>
      <c r="D853" s="151" t="s">
        <v>189</v>
      </c>
      <c r="E853" s="152" t="s">
        <v>32</v>
      </c>
      <c r="F853" s="153" t="s">
        <v>5674</v>
      </c>
      <c r="H853" s="152" t="s">
        <v>32</v>
      </c>
      <c r="I853" s="154"/>
      <c r="L853" s="150"/>
      <c r="M853" s="155"/>
      <c r="T853" s="156"/>
      <c r="AT853" s="152" t="s">
        <v>189</v>
      </c>
      <c r="AU853" s="152" t="s">
        <v>88</v>
      </c>
      <c r="AV853" s="12" t="s">
        <v>86</v>
      </c>
      <c r="AW853" s="12" t="s">
        <v>41</v>
      </c>
      <c r="AX853" s="12" t="s">
        <v>79</v>
      </c>
      <c r="AY853" s="152" t="s">
        <v>178</v>
      </c>
    </row>
    <row r="854" spans="2:65" s="13" customFormat="1" ht="10.199999999999999">
      <c r="B854" s="157"/>
      <c r="D854" s="151" t="s">
        <v>189</v>
      </c>
      <c r="E854" s="158" t="s">
        <v>32</v>
      </c>
      <c r="F854" s="159" t="s">
        <v>6238</v>
      </c>
      <c r="H854" s="160">
        <v>4</v>
      </c>
      <c r="I854" s="161"/>
      <c r="L854" s="157"/>
      <c r="M854" s="162"/>
      <c r="T854" s="163"/>
      <c r="AT854" s="158" t="s">
        <v>189</v>
      </c>
      <c r="AU854" s="158" t="s">
        <v>88</v>
      </c>
      <c r="AV854" s="13" t="s">
        <v>88</v>
      </c>
      <c r="AW854" s="13" t="s">
        <v>41</v>
      </c>
      <c r="AX854" s="13" t="s">
        <v>79</v>
      </c>
      <c r="AY854" s="158" t="s">
        <v>178</v>
      </c>
    </row>
    <row r="855" spans="2:65" s="14" customFormat="1" ht="10.199999999999999">
      <c r="B855" s="164"/>
      <c r="D855" s="151" t="s">
        <v>189</v>
      </c>
      <c r="E855" s="165" t="s">
        <v>32</v>
      </c>
      <c r="F855" s="166" t="s">
        <v>192</v>
      </c>
      <c r="H855" s="167">
        <v>4</v>
      </c>
      <c r="I855" s="168"/>
      <c r="L855" s="164"/>
      <c r="M855" s="169"/>
      <c r="T855" s="170"/>
      <c r="AT855" s="165" t="s">
        <v>189</v>
      </c>
      <c r="AU855" s="165" t="s">
        <v>88</v>
      </c>
      <c r="AV855" s="14" t="s">
        <v>185</v>
      </c>
      <c r="AW855" s="14" t="s">
        <v>41</v>
      </c>
      <c r="AX855" s="14" t="s">
        <v>86</v>
      </c>
      <c r="AY855" s="165" t="s">
        <v>178</v>
      </c>
    </row>
    <row r="856" spans="2:65" s="1" customFormat="1" ht="44.25" customHeight="1">
      <c r="B856" s="34"/>
      <c r="C856" s="133" t="s">
        <v>1904</v>
      </c>
      <c r="D856" s="133" t="s">
        <v>180</v>
      </c>
      <c r="E856" s="134" t="s">
        <v>850</v>
      </c>
      <c r="F856" s="135" t="s">
        <v>851</v>
      </c>
      <c r="G856" s="136" t="s">
        <v>202</v>
      </c>
      <c r="H856" s="137">
        <v>0.3</v>
      </c>
      <c r="I856" s="138"/>
      <c r="J856" s="139">
        <f>ROUND(I856*H856,2)</f>
        <v>0</v>
      </c>
      <c r="K856" s="135" t="s">
        <v>184</v>
      </c>
      <c r="L856" s="34"/>
      <c r="M856" s="140" t="s">
        <v>32</v>
      </c>
      <c r="N856" s="141" t="s">
        <v>50</v>
      </c>
      <c r="P856" s="142">
        <f>O856*H856</f>
        <v>0</v>
      </c>
      <c r="Q856" s="142">
        <v>2.7899999999999999E-3</v>
      </c>
      <c r="R856" s="142">
        <f>Q856*H856</f>
        <v>8.3699999999999996E-4</v>
      </c>
      <c r="S856" s="142">
        <v>5.6000000000000001E-2</v>
      </c>
      <c r="T856" s="143">
        <f>S856*H856</f>
        <v>1.6799999999999999E-2</v>
      </c>
      <c r="AR856" s="144" t="s">
        <v>185</v>
      </c>
      <c r="AT856" s="144" t="s">
        <v>180</v>
      </c>
      <c r="AU856" s="144" t="s">
        <v>88</v>
      </c>
      <c r="AY856" s="18" t="s">
        <v>178</v>
      </c>
      <c r="BE856" s="145">
        <f>IF(N856="základní",J856,0)</f>
        <v>0</v>
      </c>
      <c r="BF856" s="145">
        <f>IF(N856="snížená",J856,0)</f>
        <v>0</v>
      </c>
      <c r="BG856" s="145">
        <f>IF(N856="zákl. přenesená",J856,0)</f>
        <v>0</v>
      </c>
      <c r="BH856" s="145">
        <f>IF(N856="sníž. přenesená",J856,0)</f>
        <v>0</v>
      </c>
      <c r="BI856" s="145">
        <f>IF(N856="nulová",J856,0)</f>
        <v>0</v>
      </c>
      <c r="BJ856" s="18" t="s">
        <v>86</v>
      </c>
      <c r="BK856" s="145">
        <f>ROUND(I856*H856,2)</f>
        <v>0</v>
      </c>
      <c r="BL856" s="18" t="s">
        <v>185</v>
      </c>
      <c r="BM856" s="144" t="s">
        <v>6251</v>
      </c>
    </row>
    <row r="857" spans="2:65" s="1" customFormat="1" ht="10.199999999999999">
      <c r="B857" s="34"/>
      <c r="D857" s="146" t="s">
        <v>187</v>
      </c>
      <c r="F857" s="147" t="s">
        <v>853</v>
      </c>
      <c r="I857" s="148"/>
      <c r="L857" s="34"/>
      <c r="M857" s="149"/>
      <c r="T857" s="55"/>
      <c r="AT857" s="18" t="s">
        <v>187</v>
      </c>
      <c r="AU857" s="18" t="s">
        <v>88</v>
      </c>
    </row>
    <row r="858" spans="2:65" s="12" customFormat="1" ht="10.199999999999999">
      <c r="B858" s="150"/>
      <c r="D858" s="151" t="s">
        <v>189</v>
      </c>
      <c r="E858" s="152" t="s">
        <v>32</v>
      </c>
      <c r="F858" s="153" t="s">
        <v>190</v>
      </c>
      <c r="H858" s="152" t="s">
        <v>32</v>
      </c>
      <c r="I858" s="154"/>
      <c r="L858" s="150"/>
      <c r="M858" s="155"/>
      <c r="T858" s="156"/>
      <c r="AT858" s="152" t="s">
        <v>189</v>
      </c>
      <c r="AU858" s="152" t="s">
        <v>88</v>
      </c>
      <c r="AV858" s="12" t="s">
        <v>86</v>
      </c>
      <c r="AW858" s="12" t="s">
        <v>41</v>
      </c>
      <c r="AX858" s="12" t="s">
        <v>79</v>
      </c>
      <c r="AY858" s="152" t="s">
        <v>178</v>
      </c>
    </row>
    <row r="859" spans="2:65" s="12" customFormat="1" ht="10.199999999999999">
      <c r="B859" s="150"/>
      <c r="D859" s="151" t="s">
        <v>189</v>
      </c>
      <c r="E859" s="152" t="s">
        <v>32</v>
      </c>
      <c r="F859" s="153" t="s">
        <v>5834</v>
      </c>
      <c r="H859" s="152" t="s">
        <v>32</v>
      </c>
      <c r="I859" s="154"/>
      <c r="L859" s="150"/>
      <c r="M859" s="155"/>
      <c r="T859" s="156"/>
      <c r="AT859" s="152" t="s">
        <v>189</v>
      </c>
      <c r="AU859" s="152" t="s">
        <v>88</v>
      </c>
      <c r="AV859" s="12" t="s">
        <v>86</v>
      </c>
      <c r="AW859" s="12" t="s">
        <v>41</v>
      </c>
      <c r="AX859" s="12" t="s">
        <v>79</v>
      </c>
      <c r="AY859" s="152" t="s">
        <v>178</v>
      </c>
    </row>
    <row r="860" spans="2:65" s="13" customFormat="1" ht="10.199999999999999">
      <c r="B860" s="157"/>
      <c r="D860" s="151" t="s">
        <v>189</v>
      </c>
      <c r="E860" s="158" t="s">
        <v>32</v>
      </c>
      <c r="F860" s="159" t="s">
        <v>6252</v>
      </c>
      <c r="H860" s="160">
        <v>0.3</v>
      </c>
      <c r="I860" s="161"/>
      <c r="L860" s="157"/>
      <c r="M860" s="162"/>
      <c r="T860" s="163"/>
      <c r="AT860" s="158" t="s">
        <v>189</v>
      </c>
      <c r="AU860" s="158" t="s">
        <v>88</v>
      </c>
      <c r="AV860" s="13" t="s">
        <v>88</v>
      </c>
      <c r="AW860" s="13" t="s">
        <v>41</v>
      </c>
      <c r="AX860" s="13" t="s">
        <v>79</v>
      </c>
      <c r="AY860" s="158" t="s">
        <v>178</v>
      </c>
    </row>
    <row r="861" spans="2:65" s="15" customFormat="1" ht="10.199999999999999">
      <c r="B861" s="181"/>
      <c r="D861" s="151" t="s">
        <v>189</v>
      </c>
      <c r="E861" s="182" t="s">
        <v>32</v>
      </c>
      <c r="F861" s="183" t="s">
        <v>6180</v>
      </c>
      <c r="H861" s="184">
        <v>0.3</v>
      </c>
      <c r="I861" s="185"/>
      <c r="L861" s="181"/>
      <c r="M861" s="186"/>
      <c r="T861" s="187"/>
      <c r="AT861" s="182" t="s">
        <v>189</v>
      </c>
      <c r="AU861" s="182" t="s">
        <v>88</v>
      </c>
      <c r="AV861" s="15" t="s">
        <v>199</v>
      </c>
      <c r="AW861" s="15" t="s">
        <v>41</v>
      </c>
      <c r="AX861" s="15" t="s">
        <v>79</v>
      </c>
      <c r="AY861" s="182" t="s">
        <v>178</v>
      </c>
    </row>
    <row r="862" spans="2:65" s="14" customFormat="1" ht="10.199999999999999">
      <c r="B862" s="164"/>
      <c r="D862" s="151" t="s">
        <v>189</v>
      </c>
      <c r="E862" s="165" t="s">
        <v>32</v>
      </c>
      <c r="F862" s="166" t="s">
        <v>192</v>
      </c>
      <c r="H862" s="167">
        <v>0.3</v>
      </c>
      <c r="I862" s="168"/>
      <c r="L862" s="164"/>
      <c r="M862" s="169"/>
      <c r="T862" s="170"/>
      <c r="AT862" s="165" t="s">
        <v>189</v>
      </c>
      <c r="AU862" s="165" t="s">
        <v>88</v>
      </c>
      <c r="AV862" s="14" t="s">
        <v>185</v>
      </c>
      <c r="AW862" s="14" t="s">
        <v>41</v>
      </c>
      <c r="AX862" s="14" t="s">
        <v>86</v>
      </c>
      <c r="AY862" s="165" t="s">
        <v>178</v>
      </c>
    </row>
    <row r="863" spans="2:65" s="1" customFormat="1" ht="44.25" customHeight="1">
      <c r="B863" s="34"/>
      <c r="C863" s="133" t="s">
        <v>1907</v>
      </c>
      <c r="D863" s="133" t="s">
        <v>180</v>
      </c>
      <c r="E863" s="134" t="s">
        <v>6253</v>
      </c>
      <c r="F863" s="135" t="s">
        <v>6254</v>
      </c>
      <c r="G863" s="136" t="s">
        <v>202</v>
      </c>
      <c r="H863" s="137">
        <v>0.3</v>
      </c>
      <c r="I863" s="138"/>
      <c r="J863" s="139">
        <f>ROUND(I863*H863,2)</f>
        <v>0</v>
      </c>
      <c r="K863" s="135" t="s">
        <v>184</v>
      </c>
      <c r="L863" s="34"/>
      <c r="M863" s="140" t="s">
        <v>32</v>
      </c>
      <c r="N863" s="141" t="s">
        <v>50</v>
      </c>
      <c r="P863" s="142">
        <f>O863*H863</f>
        <v>0</v>
      </c>
      <c r="Q863" s="142">
        <v>3.16E-3</v>
      </c>
      <c r="R863" s="142">
        <f>Q863*H863</f>
        <v>9.4799999999999995E-4</v>
      </c>
      <c r="S863" s="142">
        <v>6.9000000000000006E-2</v>
      </c>
      <c r="T863" s="143">
        <f>S863*H863</f>
        <v>2.07E-2</v>
      </c>
      <c r="AR863" s="144" t="s">
        <v>185</v>
      </c>
      <c r="AT863" s="144" t="s">
        <v>180</v>
      </c>
      <c r="AU863" s="144" t="s">
        <v>88</v>
      </c>
      <c r="AY863" s="18" t="s">
        <v>178</v>
      </c>
      <c r="BE863" s="145">
        <f>IF(N863="základní",J863,0)</f>
        <v>0</v>
      </c>
      <c r="BF863" s="145">
        <f>IF(N863="snížená",J863,0)</f>
        <v>0</v>
      </c>
      <c r="BG863" s="145">
        <f>IF(N863="zákl. přenesená",J863,0)</f>
        <v>0</v>
      </c>
      <c r="BH863" s="145">
        <f>IF(N863="sníž. přenesená",J863,0)</f>
        <v>0</v>
      </c>
      <c r="BI863" s="145">
        <f>IF(N863="nulová",J863,0)</f>
        <v>0</v>
      </c>
      <c r="BJ863" s="18" t="s">
        <v>86</v>
      </c>
      <c r="BK863" s="145">
        <f>ROUND(I863*H863,2)</f>
        <v>0</v>
      </c>
      <c r="BL863" s="18" t="s">
        <v>185</v>
      </c>
      <c r="BM863" s="144" t="s">
        <v>6255</v>
      </c>
    </row>
    <row r="864" spans="2:65" s="1" customFormat="1" ht="10.199999999999999">
      <c r="B864" s="34"/>
      <c r="D864" s="146" t="s">
        <v>187</v>
      </c>
      <c r="F864" s="147" t="s">
        <v>6256</v>
      </c>
      <c r="I864" s="148"/>
      <c r="L864" s="34"/>
      <c r="M864" s="149"/>
      <c r="T864" s="55"/>
      <c r="AT864" s="18" t="s">
        <v>187</v>
      </c>
      <c r="AU864" s="18" t="s">
        <v>88</v>
      </c>
    </row>
    <row r="865" spans="2:65" s="12" customFormat="1" ht="10.199999999999999">
      <c r="B865" s="150"/>
      <c r="D865" s="151" t="s">
        <v>189</v>
      </c>
      <c r="E865" s="152" t="s">
        <v>32</v>
      </c>
      <c r="F865" s="153" t="s">
        <v>190</v>
      </c>
      <c r="H865" s="152" t="s">
        <v>32</v>
      </c>
      <c r="I865" s="154"/>
      <c r="L865" s="150"/>
      <c r="M865" s="155"/>
      <c r="T865" s="156"/>
      <c r="AT865" s="152" t="s">
        <v>189</v>
      </c>
      <c r="AU865" s="152" t="s">
        <v>88</v>
      </c>
      <c r="AV865" s="12" t="s">
        <v>86</v>
      </c>
      <c r="AW865" s="12" t="s">
        <v>41</v>
      </c>
      <c r="AX865" s="12" t="s">
        <v>79</v>
      </c>
      <c r="AY865" s="152" t="s">
        <v>178</v>
      </c>
    </row>
    <row r="866" spans="2:65" s="12" customFormat="1" ht="10.199999999999999">
      <c r="B866" s="150"/>
      <c r="D866" s="151" t="s">
        <v>189</v>
      </c>
      <c r="E866" s="152" t="s">
        <v>32</v>
      </c>
      <c r="F866" s="153" t="s">
        <v>5834</v>
      </c>
      <c r="H866" s="152" t="s">
        <v>32</v>
      </c>
      <c r="I866" s="154"/>
      <c r="L866" s="150"/>
      <c r="M866" s="155"/>
      <c r="T866" s="156"/>
      <c r="AT866" s="152" t="s">
        <v>189</v>
      </c>
      <c r="AU866" s="152" t="s">
        <v>88</v>
      </c>
      <c r="AV866" s="12" t="s">
        <v>86</v>
      </c>
      <c r="AW866" s="12" t="s">
        <v>41</v>
      </c>
      <c r="AX866" s="12" t="s">
        <v>79</v>
      </c>
      <c r="AY866" s="152" t="s">
        <v>178</v>
      </c>
    </row>
    <row r="867" spans="2:65" s="13" customFormat="1" ht="10.199999999999999">
      <c r="B867" s="157"/>
      <c r="D867" s="151" t="s">
        <v>189</v>
      </c>
      <c r="E867" s="158" t="s">
        <v>32</v>
      </c>
      <c r="F867" s="159" t="s">
        <v>6257</v>
      </c>
      <c r="H867" s="160">
        <v>0.3</v>
      </c>
      <c r="I867" s="161"/>
      <c r="L867" s="157"/>
      <c r="M867" s="162"/>
      <c r="T867" s="163"/>
      <c r="AT867" s="158" t="s">
        <v>189</v>
      </c>
      <c r="AU867" s="158" t="s">
        <v>88</v>
      </c>
      <c r="AV867" s="13" t="s">
        <v>88</v>
      </c>
      <c r="AW867" s="13" t="s">
        <v>41</v>
      </c>
      <c r="AX867" s="13" t="s">
        <v>79</v>
      </c>
      <c r="AY867" s="158" t="s">
        <v>178</v>
      </c>
    </row>
    <row r="868" spans="2:65" s="15" customFormat="1" ht="10.199999999999999">
      <c r="B868" s="181"/>
      <c r="D868" s="151" t="s">
        <v>189</v>
      </c>
      <c r="E868" s="182" t="s">
        <v>32</v>
      </c>
      <c r="F868" s="183" t="s">
        <v>6180</v>
      </c>
      <c r="H868" s="184">
        <v>0.3</v>
      </c>
      <c r="I868" s="185"/>
      <c r="L868" s="181"/>
      <c r="M868" s="186"/>
      <c r="T868" s="187"/>
      <c r="AT868" s="182" t="s">
        <v>189</v>
      </c>
      <c r="AU868" s="182" t="s">
        <v>88</v>
      </c>
      <c r="AV868" s="15" t="s">
        <v>199</v>
      </c>
      <c r="AW868" s="15" t="s">
        <v>41</v>
      </c>
      <c r="AX868" s="15" t="s">
        <v>79</v>
      </c>
      <c r="AY868" s="182" t="s">
        <v>178</v>
      </c>
    </row>
    <row r="869" spans="2:65" s="14" customFormat="1" ht="10.199999999999999">
      <c r="B869" s="164"/>
      <c r="D869" s="151" t="s">
        <v>189</v>
      </c>
      <c r="E869" s="165" t="s">
        <v>32</v>
      </c>
      <c r="F869" s="166" t="s">
        <v>192</v>
      </c>
      <c r="H869" s="167">
        <v>0.3</v>
      </c>
      <c r="I869" s="168"/>
      <c r="L869" s="164"/>
      <c r="M869" s="169"/>
      <c r="T869" s="170"/>
      <c r="AT869" s="165" t="s">
        <v>189</v>
      </c>
      <c r="AU869" s="165" t="s">
        <v>88</v>
      </c>
      <c r="AV869" s="14" t="s">
        <v>185</v>
      </c>
      <c r="AW869" s="14" t="s">
        <v>41</v>
      </c>
      <c r="AX869" s="14" t="s">
        <v>86</v>
      </c>
      <c r="AY869" s="165" t="s">
        <v>178</v>
      </c>
    </row>
    <row r="870" spans="2:65" s="1" customFormat="1" ht="44.25" customHeight="1">
      <c r="B870" s="34"/>
      <c r="C870" s="133" t="s">
        <v>1911</v>
      </c>
      <c r="D870" s="133" t="s">
        <v>180</v>
      </c>
      <c r="E870" s="134" t="s">
        <v>858</v>
      </c>
      <c r="F870" s="135" t="s">
        <v>859</v>
      </c>
      <c r="G870" s="136" t="s">
        <v>202</v>
      </c>
      <c r="H870" s="137">
        <v>0.5</v>
      </c>
      <c r="I870" s="138"/>
      <c r="J870" s="139">
        <f>ROUND(I870*H870,2)</f>
        <v>0</v>
      </c>
      <c r="K870" s="135" t="s">
        <v>184</v>
      </c>
      <c r="L870" s="34"/>
      <c r="M870" s="140" t="s">
        <v>32</v>
      </c>
      <c r="N870" s="141" t="s">
        <v>50</v>
      </c>
      <c r="P870" s="142">
        <f>O870*H870</f>
        <v>0</v>
      </c>
      <c r="Q870" s="142">
        <v>4.2300000000000003E-3</v>
      </c>
      <c r="R870" s="142">
        <f>Q870*H870</f>
        <v>2.1150000000000001E-3</v>
      </c>
      <c r="S870" s="142">
        <v>0.21</v>
      </c>
      <c r="T870" s="143">
        <f>S870*H870</f>
        <v>0.105</v>
      </c>
      <c r="AR870" s="144" t="s">
        <v>185</v>
      </c>
      <c r="AT870" s="144" t="s">
        <v>180</v>
      </c>
      <c r="AU870" s="144" t="s">
        <v>88</v>
      </c>
      <c r="AY870" s="18" t="s">
        <v>178</v>
      </c>
      <c r="BE870" s="145">
        <f>IF(N870="základní",J870,0)</f>
        <v>0</v>
      </c>
      <c r="BF870" s="145">
        <f>IF(N870="snížená",J870,0)</f>
        <v>0</v>
      </c>
      <c r="BG870" s="145">
        <f>IF(N870="zákl. přenesená",J870,0)</f>
        <v>0</v>
      </c>
      <c r="BH870" s="145">
        <f>IF(N870="sníž. přenesená",J870,0)</f>
        <v>0</v>
      </c>
      <c r="BI870" s="145">
        <f>IF(N870="nulová",J870,0)</f>
        <v>0</v>
      </c>
      <c r="BJ870" s="18" t="s">
        <v>86</v>
      </c>
      <c r="BK870" s="145">
        <f>ROUND(I870*H870,2)</f>
        <v>0</v>
      </c>
      <c r="BL870" s="18" t="s">
        <v>185</v>
      </c>
      <c r="BM870" s="144" t="s">
        <v>6258</v>
      </c>
    </row>
    <row r="871" spans="2:65" s="1" customFormat="1" ht="10.199999999999999">
      <c r="B871" s="34"/>
      <c r="D871" s="146" t="s">
        <v>187</v>
      </c>
      <c r="F871" s="147" t="s">
        <v>861</v>
      </c>
      <c r="I871" s="148"/>
      <c r="L871" s="34"/>
      <c r="M871" s="149"/>
      <c r="T871" s="55"/>
      <c r="AT871" s="18" t="s">
        <v>187</v>
      </c>
      <c r="AU871" s="18" t="s">
        <v>88</v>
      </c>
    </row>
    <row r="872" spans="2:65" s="12" customFormat="1" ht="10.199999999999999">
      <c r="B872" s="150"/>
      <c r="D872" s="151" t="s">
        <v>189</v>
      </c>
      <c r="E872" s="152" t="s">
        <v>32</v>
      </c>
      <c r="F872" s="153" t="s">
        <v>190</v>
      </c>
      <c r="H872" s="152" t="s">
        <v>32</v>
      </c>
      <c r="I872" s="154"/>
      <c r="L872" s="150"/>
      <c r="M872" s="155"/>
      <c r="T872" s="156"/>
      <c r="AT872" s="152" t="s">
        <v>189</v>
      </c>
      <c r="AU872" s="152" t="s">
        <v>88</v>
      </c>
      <c r="AV872" s="12" t="s">
        <v>86</v>
      </c>
      <c r="AW872" s="12" t="s">
        <v>41</v>
      </c>
      <c r="AX872" s="12" t="s">
        <v>79</v>
      </c>
      <c r="AY872" s="152" t="s">
        <v>178</v>
      </c>
    </row>
    <row r="873" spans="2:65" s="12" customFormat="1" ht="10.199999999999999">
      <c r="B873" s="150"/>
      <c r="D873" s="151" t="s">
        <v>189</v>
      </c>
      <c r="E873" s="152" t="s">
        <v>32</v>
      </c>
      <c r="F873" s="153" t="s">
        <v>5668</v>
      </c>
      <c r="H873" s="152" t="s">
        <v>32</v>
      </c>
      <c r="I873" s="154"/>
      <c r="L873" s="150"/>
      <c r="M873" s="155"/>
      <c r="T873" s="156"/>
      <c r="AT873" s="152" t="s">
        <v>189</v>
      </c>
      <c r="AU873" s="152" t="s">
        <v>88</v>
      </c>
      <c r="AV873" s="12" t="s">
        <v>86</v>
      </c>
      <c r="AW873" s="12" t="s">
        <v>41</v>
      </c>
      <c r="AX873" s="12" t="s">
        <v>79</v>
      </c>
      <c r="AY873" s="152" t="s">
        <v>178</v>
      </c>
    </row>
    <row r="874" spans="2:65" s="12" customFormat="1" ht="10.199999999999999">
      <c r="B874" s="150"/>
      <c r="D874" s="151" t="s">
        <v>189</v>
      </c>
      <c r="E874" s="152" t="s">
        <v>32</v>
      </c>
      <c r="F874" s="153" t="s">
        <v>6259</v>
      </c>
      <c r="H874" s="152" t="s">
        <v>32</v>
      </c>
      <c r="I874" s="154"/>
      <c r="L874" s="150"/>
      <c r="M874" s="155"/>
      <c r="T874" s="156"/>
      <c r="AT874" s="152" t="s">
        <v>189</v>
      </c>
      <c r="AU874" s="152" t="s">
        <v>88</v>
      </c>
      <c r="AV874" s="12" t="s">
        <v>86</v>
      </c>
      <c r="AW874" s="12" t="s">
        <v>41</v>
      </c>
      <c r="AX874" s="12" t="s">
        <v>79</v>
      </c>
      <c r="AY874" s="152" t="s">
        <v>178</v>
      </c>
    </row>
    <row r="875" spans="2:65" s="13" customFormat="1" ht="10.199999999999999">
      <c r="B875" s="157"/>
      <c r="D875" s="151" t="s">
        <v>189</v>
      </c>
      <c r="E875" s="158" t="s">
        <v>32</v>
      </c>
      <c r="F875" s="159" t="s">
        <v>6260</v>
      </c>
      <c r="H875" s="160">
        <v>0.5</v>
      </c>
      <c r="I875" s="161"/>
      <c r="L875" s="157"/>
      <c r="M875" s="162"/>
      <c r="T875" s="163"/>
      <c r="AT875" s="158" t="s">
        <v>189</v>
      </c>
      <c r="AU875" s="158" t="s">
        <v>88</v>
      </c>
      <c r="AV875" s="13" t="s">
        <v>88</v>
      </c>
      <c r="AW875" s="13" t="s">
        <v>41</v>
      </c>
      <c r="AX875" s="13" t="s">
        <v>79</v>
      </c>
      <c r="AY875" s="158" t="s">
        <v>178</v>
      </c>
    </row>
    <row r="876" spans="2:65" s="14" customFormat="1" ht="10.199999999999999">
      <c r="B876" s="164"/>
      <c r="D876" s="151" t="s">
        <v>189</v>
      </c>
      <c r="E876" s="165" t="s">
        <v>32</v>
      </c>
      <c r="F876" s="166" t="s">
        <v>192</v>
      </c>
      <c r="H876" s="167">
        <v>0.5</v>
      </c>
      <c r="I876" s="168"/>
      <c r="L876" s="164"/>
      <c r="M876" s="169"/>
      <c r="T876" s="170"/>
      <c r="AT876" s="165" t="s">
        <v>189</v>
      </c>
      <c r="AU876" s="165" t="s">
        <v>88</v>
      </c>
      <c r="AV876" s="14" t="s">
        <v>185</v>
      </c>
      <c r="AW876" s="14" t="s">
        <v>41</v>
      </c>
      <c r="AX876" s="14" t="s">
        <v>86</v>
      </c>
      <c r="AY876" s="165" t="s">
        <v>178</v>
      </c>
    </row>
    <row r="877" spans="2:65" s="1" customFormat="1" ht="49.05" customHeight="1">
      <c r="B877" s="34"/>
      <c r="C877" s="133" t="s">
        <v>1918</v>
      </c>
      <c r="D877" s="133" t="s">
        <v>180</v>
      </c>
      <c r="E877" s="134" t="s">
        <v>864</v>
      </c>
      <c r="F877" s="135" t="s">
        <v>865</v>
      </c>
      <c r="G877" s="136" t="s">
        <v>202</v>
      </c>
      <c r="H877" s="137">
        <v>1.1000000000000001</v>
      </c>
      <c r="I877" s="138"/>
      <c r="J877" s="139">
        <f>ROUND(I877*H877,2)</f>
        <v>0</v>
      </c>
      <c r="K877" s="135" t="s">
        <v>184</v>
      </c>
      <c r="L877" s="34"/>
      <c r="M877" s="140" t="s">
        <v>32</v>
      </c>
      <c r="N877" s="141" t="s">
        <v>50</v>
      </c>
      <c r="P877" s="142">
        <f>O877*H877</f>
        <v>0</v>
      </c>
      <c r="Q877" s="142">
        <v>0</v>
      </c>
      <c r="R877" s="142">
        <f>Q877*H877</f>
        <v>0</v>
      </c>
      <c r="S877" s="142">
        <v>0</v>
      </c>
      <c r="T877" s="143">
        <f>S877*H877</f>
        <v>0</v>
      </c>
      <c r="AR877" s="144" t="s">
        <v>185</v>
      </c>
      <c r="AT877" s="144" t="s">
        <v>180</v>
      </c>
      <c r="AU877" s="144" t="s">
        <v>88</v>
      </c>
      <c r="AY877" s="18" t="s">
        <v>178</v>
      </c>
      <c r="BE877" s="145">
        <f>IF(N877="základní",J877,0)</f>
        <v>0</v>
      </c>
      <c r="BF877" s="145">
        <f>IF(N877="snížená",J877,0)</f>
        <v>0</v>
      </c>
      <c r="BG877" s="145">
        <f>IF(N877="zákl. přenesená",J877,0)</f>
        <v>0</v>
      </c>
      <c r="BH877" s="145">
        <f>IF(N877="sníž. přenesená",J877,0)</f>
        <v>0</v>
      </c>
      <c r="BI877" s="145">
        <f>IF(N877="nulová",J877,0)</f>
        <v>0</v>
      </c>
      <c r="BJ877" s="18" t="s">
        <v>86</v>
      </c>
      <c r="BK877" s="145">
        <f>ROUND(I877*H877,2)</f>
        <v>0</v>
      </c>
      <c r="BL877" s="18" t="s">
        <v>185</v>
      </c>
      <c r="BM877" s="144" t="s">
        <v>6261</v>
      </c>
    </row>
    <row r="878" spans="2:65" s="1" customFormat="1" ht="10.199999999999999">
      <c r="B878" s="34"/>
      <c r="D878" s="146" t="s">
        <v>187</v>
      </c>
      <c r="F878" s="147" t="s">
        <v>867</v>
      </c>
      <c r="I878" s="148"/>
      <c r="L878" s="34"/>
      <c r="M878" s="149"/>
      <c r="T878" s="55"/>
      <c r="AT878" s="18" t="s">
        <v>187</v>
      </c>
      <c r="AU878" s="18" t="s">
        <v>88</v>
      </c>
    </row>
    <row r="879" spans="2:65" s="13" customFormat="1" ht="10.199999999999999">
      <c r="B879" s="157"/>
      <c r="D879" s="151" t="s">
        <v>189</v>
      </c>
      <c r="E879" s="158" t="s">
        <v>32</v>
      </c>
      <c r="F879" s="159" t="s">
        <v>4359</v>
      </c>
      <c r="H879" s="160">
        <v>0.3</v>
      </c>
      <c r="I879" s="161"/>
      <c r="L879" s="157"/>
      <c r="M879" s="162"/>
      <c r="T879" s="163"/>
      <c r="AT879" s="158" t="s">
        <v>189</v>
      </c>
      <c r="AU879" s="158" t="s">
        <v>88</v>
      </c>
      <c r="AV879" s="13" t="s">
        <v>88</v>
      </c>
      <c r="AW879" s="13" t="s">
        <v>41</v>
      </c>
      <c r="AX879" s="13" t="s">
        <v>79</v>
      </c>
      <c r="AY879" s="158" t="s">
        <v>178</v>
      </c>
    </row>
    <row r="880" spans="2:65" s="13" customFormat="1" ht="10.199999999999999">
      <c r="B880" s="157"/>
      <c r="D880" s="151" t="s">
        <v>189</v>
      </c>
      <c r="E880" s="158" t="s">
        <v>32</v>
      </c>
      <c r="F880" s="159" t="s">
        <v>6262</v>
      </c>
      <c r="H880" s="160">
        <v>0.3</v>
      </c>
      <c r="I880" s="161"/>
      <c r="L880" s="157"/>
      <c r="M880" s="162"/>
      <c r="T880" s="163"/>
      <c r="AT880" s="158" t="s">
        <v>189</v>
      </c>
      <c r="AU880" s="158" t="s">
        <v>88</v>
      </c>
      <c r="AV880" s="13" t="s">
        <v>88</v>
      </c>
      <c r="AW880" s="13" t="s">
        <v>41</v>
      </c>
      <c r="AX880" s="13" t="s">
        <v>79</v>
      </c>
      <c r="AY880" s="158" t="s">
        <v>178</v>
      </c>
    </row>
    <row r="881" spans="2:65" s="13" customFormat="1" ht="10.199999999999999">
      <c r="B881" s="157"/>
      <c r="D881" s="151" t="s">
        <v>189</v>
      </c>
      <c r="E881" s="158" t="s">
        <v>32</v>
      </c>
      <c r="F881" s="159" t="s">
        <v>6263</v>
      </c>
      <c r="H881" s="160">
        <v>0.5</v>
      </c>
      <c r="I881" s="161"/>
      <c r="L881" s="157"/>
      <c r="M881" s="162"/>
      <c r="T881" s="163"/>
      <c r="AT881" s="158" t="s">
        <v>189</v>
      </c>
      <c r="AU881" s="158" t="s">
        <v>88</v>
      </c>
      <c r="AV881" s="13" t="s">
        <v>88</v>
      </c>
      <c r="AW881" s="13" t="s">
        <v>41</v>
      </c>
      <c r="AX881" s="13" t="s">
        <v>79</v>
      </c>
      <c r="AY881" s="158" t="s">
        <v>178</v>
      </c>
    </row>
    <row r="882" spans="2:65" s="14" customFormat="1" ht="10.199999999999999">
      <c r="B882" s="164"/>
      <c r="D882" s="151" t="s">
        <v>189</v>
      </c>
      <c r="E882" s="165" t="s">
        <v>32</v>
      </c>
      <c r="F882" s="166" t="s">
        <v>192</v>
      </c>
      <c r="H882" s="167">
        <v>1.1000000000000001</v>
      </c>
      <c r="I882" s="168"/>
      <c r="L882" s="164"/>
      <c r="M882" s="169"/>
      <c r="T882" s="170"/>
      <c r="AT882" s="165" t="s">
        <v>189</v>
      </c>
      <c r="AU882" s="165" t="s">
        <v>88</v>
      </c>
      <c r="AV882" s="14" t="s">
        <v>185</v>
      </c>
      <c r="AW882" s="14" t="s">
        <v>41</v>
      </c>
      <c r="AX882" s="14" t="s">
        <v>86</v>
      </c>
      <c r="AY882" s="165" t="s">
        <v>178</v>
      </c>
    </row>
    <row r="883" spans="2:65" s="11" customFormat="1" ht="22.8" customHeight="1">
      <c r="B883" s="121"/>
      <c r="D883" s="122" t="s">
        <v>78</v>
      </c>
      <c r="E883" s="131" t="s">
        <v>870</v>
      </c>
      <c r="F883" s="131" t="s">
        <v>871</v>
      </c>
      <c r="I883" s="124"/>
      <c r="J883" s="132">
        <f>BK883</f>
        <v>0</v>
      </c>
      <c r="L883" s="121"/>
      <c r="M883" s="126"/>
      <c r="P883" s="127">
        <f>SUM(P884:P885)</f>
        <v>0</v>
      </c>
      <c r="R883" s="127">
        <f>SUM(R884:R885)</f>
        <v>0</v>
      </c>
      <c r="T883" s="128">
        <f>SUM(T884:T885)</f>
        <v>0</v>
      </c>
      <c r="AR883" s="122" t="s">
        <v>86</v>
      </c>
      <c r="AT883" s="129" t="s">
        <v>78</v>
      </c>
      <c r="AU883" s="129" t="s">
        <v>86</v>
      </c>
      <c r="AY883" s="122" t="s">
        <v>178</v>
      </c>
      <c r="BK883" s="130">
        <f>SUM(BK884:BK885)</f>
        <v>0</v>
      </c>
    </row>
    <row r="884" spans="2:65" s="1" customFormat="1" ht="66.75" customHeight="1">
      <c r="B884" s="34"/>
      <c r="C884" s="133" t="s">
        <v>1925</v>
      </c>
      <c r="D884" s="133" t="s">
        <v>180</v>
      </c>
      <c r="E884" s="134" t="s">
        <v>6264</v>
      </c>
      <c r="F884" s="135" t="s">
        <v>6265</v>
      </c>
      <c r="G884" s="136" t="s">
        <v>401</v>
      </c>
      <c r="H884" s="137">
        <v>126.343</v>
      </c>
      <c r="I884" s="138"/>
      <c r="J884" s="139">
        <f>ROUND(I884*H884,2)</f>
        <v>0</v>
      </c>
      <c r="K884" s="135" t="s">
        <v>184</v>
      </c>
      <c r="L884" s="34"/>
      <c r="M884" s="140" t="s">
        <v>32</v>
      </c>
      <c r="N884" s="141" t="s">
        <v>50</v>
      </c>
      <c r="P884" s="142">
        <f>O884*H884</f>
        <v>0</v>
      </c>
      <c r="Q884" s="142">
        <v>0</v>
      </c>
      <c r="R884" s="142">
        <f>Q884*H884</f>
        <v>0</v>
      </c>
      <c r="S884" s="142">
        <v>0</v>
      </c>
      <c r="T884" s="143">
        <f>S884*H884</f>
        <v>0</v>
      </c>
      <c r="AR884" s="144" t="s">
        <v>185</v>
      </c>
      <c r="AT884" s="144" t="s">
        <v>180</v>
      </c>
      <c r="AU884" s="144" t="s">
        <v>88</v>
      </c>
      <c r="AY884" s="18" t="s">
        <v>178</v>
      </c>
      <c r="BE884" s="145">
        <f>IF(N884="základní",J884,0)</f>
        <v>0</v>
      </c>
      <c r="BF884" s="145">
        <f>IF(N884="snížená",J884,0)</f>
        <v>0</v>
      </c>
      <c r="BG884" s="145">
        <f>IF(N884="zákl. přenesená",J884,0)</f>
        <v>0</v>
      </c>
      <c r="BH884" s="145">
        <f>IF(N884="sníž. přenesená",J884,0)</f>
        <v>0</v>
      </c>
      <c r="BI884" s="145">
        <f>IF(N884="nulová",J884,0)</f>
        <v>0</v>
      </c>
      <c r="BJ884" s="18" t="s">
        <v>86</v>
      </c>
      <c r="BK884" s="145">
        <f>ROUND(I884*H884,2)</f>
        <v>0</v>
      </c>
      <c r="BL884" s="18" t="s">
        <v>185</v>
      </c>
      <c r="BM884" s="144" t="s">
        <v>6266</v>
      </c>
    </row>
    <row r="885" spans="2:65" s="1" customFormat="1" ht="10.199999999999999">
      <c r="B885" s="34"/>
      <c r="D885" s="146" t="s">
        <v>187</v>
      </c>
      <c r="F885" s="147" t="s">
        <v>6267</v>
      </c>
      <c r="I885" s="148"/>
      <c r="L885" s="34"/>
      <c r="M885" s="149"/>
      <c r="T885" s="55"/>
      <c r="AT885" s="18" t="s">
        <v>187</v>
      </c>
      <c r="AU885" s="18" t="s">
        <v>88</v>
      </c>
    </row>
    <row r="886" spans="2:65" s="11" customFormat="1" ht="25.95" customHeight="1">
      <c r="B886" s="121"/>
      <c r="D886" s="122" t="s">
        <v>78</v>
      </c>
      <c r="E886" s="123" t="s">
        <v>4751</v>
      </c>
      <c r="F886" s="123" t="s">
        <v>4752</v>
      </c>
      <c r="I886" s="124"/>
      <c r="J886" s="125">
        <f>BK886</f>
        <v>0</v>
      </c>
      <c r="L886" s="121"/>
      <c r="M886" s="126"/>
      <c r="P886" s="127">
        <f>P887+P899+P924</f>
        <v>0</v>
      </c>
      <c r="R886" s="127">
        <f>R887+R899+R924</f>
        <v>0.40334233999999997</v>
      </c>
      <c r="T886" s="128">
        <f>T887+T899+T924</f>
        <v>0</v>
      </c>
      <c r="AR886" s="122" t="s">
        <v>88</v>
      </c>
      <c r="AT886" s="129" t="s">
        <v>78</v>
      </c>
      <c r="AU886" s="129" t="s">
        <v>79</v>
      </c>
      <c r="AY886" s="122" t="s">
        <v>178</v>
      </c>
      <c r="BK886" s="130">
        <f>BK887+BK899+BK924</f>
        <v>0</v>
      </c>
    </row>
    <row r="887" spans="2:65" s="11" customFormat="1" ht="22.8" customHeight="1">
      <c r="B887" s="121"/>
      <c r="D887" s="122" t="s">
        <v>78</v>
      </c>
      <c r="E887" s="131" t="s">
        <v>6268</v>
      </c>
      <c r="F887" s="131" t="s">
        <v>6269</v>
      </c>
      <c r="I887" s="124"/>
      <c r="J887" s="132">
        <f>BK887</f>
        <v>0</v>
      </c>
      <c r="L887" s="121"/>
      <c r="M887" s="126"/>
      <c r="P887" s="127">
        <f>SUM(P888:P898)</f>
        <v>0</v>
      </c>
      <c r="R887" s="127">
        <f>SUM(R888:R898)</f>
        <v>0.23317169999999998</v>
      </c>
      <c r="T887" s="128">
        <f>SUM(T888:T898)</f>
        <v>0</v>
      </c>
      <c r="AR887" s="122" t="s">
        <v>88</v>
      </c>
      <c r="AT887" s="129" t="s">
        <v>78</v>
      </c>
      <c r="AU887" s="129" t="s">
        <v>86</v>
      </c>
      <c r="AY887" s="122" t="s">
        <v>178</v>
      </c>
      <c r="BK887" s="130">
        <f>SUM(BK888:BK898)</f>
        <v>0</v>
      </c>
    </row>
    <row r="888" spans="2:65" s="1" customFormat="1" ht="33" customHeight="1">
      <c r="B888" s="34"/>
      <c r="C888" s="133" t="s">
        <v>1927</v>
      </c>
      <c r="D888" s="133" t="s">
        <v>180</v>
      </c>
      <c r="E888" s="134" t="s">
        <v>6270</v>
      </c>
      <c r="F888" s="135" t="s">
        <v>6271</v>
      </c>
      <c r="G888" s="136" t="s">
        <v>234</v>
      </c>
      <c r="H888" s="137">
        <v>43.14</v>
      </c>
      <c r="I888" s="138"/>
      <c r="J888" s="139">
        <f>ROUND(I888*H888,2)</f>
        <v>0</v>
      </c>
      <c r="K888" s="135" t="s">
        <v>184</v>
      </c>
      <c r="L888" s="34"/>
      <c r="M888" s="140" t="s">
        <v>32</v>
      </c>
      <c r="N888" s="141" t="s">
        <v>50</v>
      </c>
      <c r="P888" s="142">
        <f>O888*H888</f>
        <v>0</v>
      </c>
      <c r="Q888" s="142">
        <v>0</v>
      </c>
      <c r="R888" s="142">
        <f>Q888*H888</f>
        <v>0</v>
      </c>
      <c r="S888" s="142">
        <v>0</v>
      </c>
      <c r="T888" s="143">
        <f>S888*H888</f>
        <v>0</v>
      </c>
      <c r="AR888" s="144" t="s">
        <v>310</v>
      </c>
      <c r="AT888" s="144" t="s">
        <v>180</v>
      </c>
      <c r="AU888" s="144" t="s">
        <v>88</v>
      </c>
      <c r="AY888" s="18" t="s">
        <v>178</v>
      </c>
      <c r="BE888" s="145">
        <f>IF(N888="základní",J888,0)</f>
        <v>0</v>
      </c>
      <c r="BF888" s="145">
        <f>IF(N888="snížená",J888,0)</f>
        <v>0</v>
      </c>
      <c r="BG888" s="145">
        <f>IF(N888="zákl. přenesená",J888,0)</f>
        <v>0</v>
      </c>
      <c r="BH888" s="145">
        <f>IF(N888="sníž. přenesená",J888,0)</f>
        <v>0</v>
      </c>
      <c r="BI888" s="145">
        <f>IF(N888="nulová",J888,0)</f>
        <v>0</v>
      </c>
      <c r="BJ888" s="18" t="s">
        <v>86</v>
      </c>
      <c r="BK888" s="145">
        <f>ROUND(I888*H888,2)</f>
        <v>0</v>
      </c>
      <c r="BL888" s="18" t="s">
        <v>310</v>
      </c>
      <c r="BM888" s="144" t="s">
        <v>6272</v>
      </c>
    </row>
    <row r="889" spans="2:65" s="1" customFormat="1" ht="10.199999999999999">
      <c r="B889" s="34"/>
      <c r="D889" s="146" t="s">
        <v>187</v>
      </c>
      <c r="F889" s="147" t="s">
        <v>6273</v>
      </c>
      <c r="I889" s="148"/>
      <c r="L889" s="34"/>
      <c r="M889" s="149"/>
      <c r="T889" s="55"/>
      <c r="AT889" s="18" t="s">
        <v>187</v>
      </c>
      <c r="AU889" s="18" t="s">
        <v>88</v>
      </c>
    </row>
    <row r="890" spans="2:65" s="12" customFormat="1" ht="10.199999999999999">
      <c r="B890" s="150"/>
      <c r="D890" s="151" t="s">
        <v>189</v>
      </c>
      <c r="E890" s="152" t="s">
        <v>32</v>
      </c>
      <c r="F890" s="153" t="s">
        <v>5834</v>
      </c>
      <c r="H890" s="152" t="s">
        <v>32</v>
      </c>
      <c r="I890" s="154"/>
      <c r="L890" s="150"/>
      <c r="M890" s="155"/>
      <c r="T890" s="156"/>
      <c r="AT890" s="152" t="s">
        <v>189</v>
      </c>
      <c r="AU890" s="152" t="s">
        <v>88</v>
      </c>
      <c r="AV890" s="12" t="s">
        <v>86</v>
      </c>
      <c r="AW890" s="12" t="s">
        <v>41</v>
      </c>
      <c r="AX890" s="12" t="s">
        <v>79</v>
      </c>
      <c r="AY890" s="152" t="s">
        <v>178</v>
      </c>
    </row>
    <row r="891" spans="2:65" s="12" customFormat="1" ht="10.199999999999999">
      <c r="B891" s="150"/>
      <c r="D891" s="151" t="s">
        <v>189</v>
      </c>
      <c r="E891" s="152" t="s">
        <v>32</v>
      </c>
      <c r="F891" s="153" t="s">
        <v>6274</v>
      </c>
      <c r="H891" s="152" t="s">
        <v>32</v>
      </c>
      <c r="I891" s="154"/>
      <c r="L891" s="150"/>
      <c r="M891" s="155"/>
      <c r="T891" s="156"/>
      <c r="AT891" s="152" t="s">
        <v>189</v>
      </c>
      <c r="AU891" s="152" t="s">
        <v>88</v>
      </c>
      <c r="AV891" s="12" t="s">
        <v>86</v>
      </c>
      <c r="AW891" s="12" t="s">
        <v>41</v>
      </c>
      <c r="AX891" s="12" t="s">
        <v>79</v>
      </c>
      <c r="AY891" s="152" t="s">
        <v>178</v>
      </c>
    </row>
    <row r="892" spans="2:65" s="13" customFormat="1" ht="10.199999999999999">
      <c r="B892" s="157"/>
      <c r="D892" s="151" t="s">
        <v>189</v>
      </c>
      <c r="E892" s="158" t="s">
        <v>32</v>
      </c>
      <c r="F892" s="159" t="s">
        <v>6275</v>
      </c>
      <c r="H892" s="160">
        <v>32.9</v>
      </c>
      <c r="I892" s="161"/>
      <c r="L892" s="157"/>
      <c r="M892" s="162"/>
      <c r="T892" s="163"/>
      <c r="AT892" s="158" t="s">
        <v>189</v>
      </c>
      <c r="AU892" s="158" t="s">
        <v>88</v>
      </c>
      <c r="AV892" s="13" t="s">
        <v>88</v>
      </c>
      <c r="AW892" s="13" t="s">
        <v>41</v>
      </c>
      <c r="AX892" s="13" t="s">
        <v>79</v>
      </c>
      <c r="AY892" s="158" t="s">
        <v>178</v>
      </c>
    </row>
    <row r="893" spans="2:65" s="13" customFormat="1" ht="10.199999999999999">
      <c r="B893" s="157"/>
      <c r="D893" s="151" t="s">
        <v>189</v>
      </c>
      <c r="E893" s="158" t="s">
        <v>32</v>
      </c>
      <c r="F893" s="159" t="s">
        <v>6276</v>
      </c>
      <c r="H893" s="160">
        <v>10.24</v>
      </c>
      <c r="I893" s="161"/>
      <c r="L893" s="157"/>
      <c r="M893" s="162"/>
      <c r="T893" s="163"/>
      <c r="AT893" s="158" t="s">
        <v>189</v>
      </c>
      <c r="AU893" s="158" t="s">
        <v>88</v>
      </c>
      <c r="AV893" s="13" t="s">
        <v>88</v>
      </c>
      <c r="AW893" s="13" t="s">
        <v>41</v>
      </c>
      <c r="AX893" s="13" t="s">
        <v>79</v>
      </c>
      <c r="AY893" s="158" t="s">
        <v>178</v>
      </c>
    </row>
    <row r="894" spans="2:65" s="14" customFormat="1" ht="10.199999999999999">
      <c r="B894" s="164"/>
      <c r="D894" s="151" t="s">
        <v>189</v>
      </c>
      <c r="E894" s="165" t="s">
        <v>32</v>
      </c>
      <c r="F894" s="166" t="s">
        <v>192</v>
      </c>
      <c r="H894" s="167">
        <v>43.14</v>
      </c>
      <c r="I894" s="168"/>
      <c r="L894" s="164"/>
      <c r="M894" s="169"/>
      <c r="T894" s="170"/>
      <c r="AT894" s="165" t="s">
        <v>189</v>
      </c>
      <c r="AU894" s="165" t="s">
        <v>88</v>
      </c>
      <c r="AV894" s="14" t="s">
        <v>185</v>
      </c>
      <c r="AW894" s="14" t="s">
        <v>41</v>
      </c>
      <c r="AX894" s="14" t="s">
        <v>86</v>
      </c>
      <c r="AY894" s="165" t="s">
        <v>178</v>
      </c>
    </row>
    <row r="895" spans="2:65" s="1" customFormat="1" ht="37.799999999999997" customHeight="1">
      <c r="B895" s="34"/>
      <c r="C895" s="171" t="s">
        <v>1932</v>
      </c>
      <c r="D895" s="171" t="s">
        <v>398</v>
      </c>
      <c r="E895" s="172" t="s">
        <v>6277</v>
      </c>
      <c r="F895" s="173" t="s">
        <v>6278</v>
      </c>
      <c r="G895" s="174" t="s">
        <v>234</v>
      </c>
      <c r="H895" s="175">
        <v>49.610999999999997</v>
      </c>
      <c r="I895" s="176"/>
      <c r="J895" s="177">
        <f>ROUND(I895*H895,2)</f>
        <v>0</v>
      </c>
      <c r="K895" s="173" t="s">
        <v>184</v>
      </c>
      <c r="L895" s="178"/>
      <c r="M895" s="179" t="s">
        <v>32</v>
      </c>
      <c r="N895" s="180" t="s">
        <v>50</v>
      </c>
      <c r="P895" s="142">
        <f>O895*H895</f>
        <v>0</v>
      </c>
      <c r="Q895" s="142">
        <v>4.7000000000000002E-3</v>
      </c>
      <c r="R895" s="142">
        <f>Q895*H895</f>
        <v>0.23317169999999998</v>
      </c>
      <c r="S895" s="142">
        <v>0</v>
      </c>
      <c r="T895" s="143">
        <f>S895*H895</f>
        <v>0</v>
      </c>
      <c r="AR895" s="144" t="s">
        <v>434</v>
      </c>
      <c r="AT895" s="144" t="s">
        <v>398</v>
      </c>
      <c r="AU895" s="144" t="s">
        <v>88</v>
      </c>
      <c r="AY895" s="18" t="s">
        <v>178</v>
      </c>
      <c r="BE895" s="145">
        <f>IF(N895="základní",J895,0)</f>
        <v>0</v>
      </c>
      <c r="BF895" s="145">
        <f>IF(N895="snížená",J895,0)</f>
        <v>0</v>
      </c>
      <c r="BG895" s="145">
        <f>IF(N895="zákl. přenesená",J895,0)</f>
        <v>0</v>
      </c>
      <c r="BH895" s="145">
        <f>IF(N895="sníž. přenesená",J895,0)</f>
        <v>0</v>
      </c>
      <c r="BI895" s="145">
        <f>IF(N895="nulová",J895,0)</f>
        <v>0</v>
      </c>
      <c r="BJ895" s="18" t="s">
        <v>86</v>
      </c>
      <c r="BK895" s="145">
        <f>ROUND(I895*H895,2)</f>
        <v>0</v>
      </c>
      <c r="BL895" s="18" t="s">
        <v>310</v>
      </c>
      <c r="BM895" s="144" t="s">
        <v>6279</v>
      </c>
    </row>
    <row r="896" spans="2:65" s="13" customFormat="1" ht="10.199999999999999">
      <c r="B896" s="157"/>
      <c r="D896" s="151" t="s">
        <v>189</v>
      </c>
      <c r="F896" s="159" t="s">
        <v>6280</v>
      </c>
      <c r="H896" s="160">
        <v>49.610999999999997</v>
      </c>
      <c r="I896" s="161"/>
      <c r="L896" s="157"/>
      <c r="M896" s="162"/>
      <c r="T896" s="163"/>
      <c r="AT896" s="158" t="s">
        <v>189</v>
      </c>
      <c r="AU896" s="158" t="s">
        <v>88</v>
      </c>
      <c r="AV896" s="13" t="s">
        <v>88</v>
      </c>
      <c r="AW896" s="13" t="s">
        <v>4</v>
      </c>
      <c r="AX896" s="13" t="s">
        <v>86</v>
      </c>
      <c r="AY896" s="158" t="s">
        <v>178</v>
      </c>
    </row>
    <row r="897" spans="2:65" s="1" customFormat="1" ht="49.05" customHeight="1">
      <c r="B897" s="34"/>
      <c r="C897" s="133" t="s">
        <v>1934</v>
      </c>
      <c r="D897" s="133" t="s">
        <v>180</v>
      </c>
      <c r="E897" s="134" t="s">
        <v>6281</v>
      </c>
      <c r="F897" s="135" t="s">
        <v>6282</v>
      </c>
      <c r="G897" s="136" t="s">
        <v>401</v>
      </c>
      <c r="H897" s="137">
        <v>0.23300000000000001</v>
      </c>
      <c r="I897" s="138"/>
      <c r="J897" s="139">
        <f>ROUND(I897*H897,2)</f>
        <v>0</v>
      </c>
      <c r="K897" s="135" t="s">
        <v>184</v>
      </c>
      <c r="L897" s="34"/>
      <c r="M897" s="140" t="s">
        <v>32</v>
      </c>
      <c r="N897" s="141" t="s">
        <v>50</v>
      </c>
      <c r="P897" s="142">
        <f>O897*H897</f>
        <v>0</v>
      </c>
      <c r="Q897" s="142">
        <v>0</v>
      </c>
      <c r="R897" s="142">
        <f>Q897*H897</f>
        <v>0</v>
      </c>
      <c r="S897" s="142">
        <v>0</v>
      </c>
      <c r="T897" s="143">
        <f>S897*H897</f>
        <v>0</v>
      </c>
      <c r="AR897" s="144" t="s">
        <v>310</v>
      </c>
      <c r="AT897" s="144" t="s">
        <v>180</v>
      </c>
      <c r="AU897" s="144" t="s">
        <v>88</v>
      </c>
      <c r="AY897" s="18" t="s">
        <v>178</v>
      </c>
      <c r="BE897" s="145">
        <f>IF(N897="základní",J897,0)</f>
        <v>0</v>
      </c>
      <c r="BF897" s="145">
        <f>IF(N897="snížená",J897,0)</f>
        <v>0</v>
      </c>
      <c r="BG897" s="145">
        <f>IF(N897="zákl. přenesená",J897,0)</f>
        <v>0</v>
      </c>
      <c r="BH897" s="145">
        <f>IF(N897="sníž. přenesená",J897,0)</f>
        <v>0</v>
      </c>
      <c r="BI897" s="145">
        <f>IF(N897="nulová",J897,0)</f>
        <v>0</v>
      </c>
      <c r="BJ897" s="18" t="s">
        <v>86</v>
      </c>
      <c r="BK897" s="145">
        <f>ROUND(I897*H897,2)</f>
        <v>0</v>
      </c>
      <c r="BL897" s="18" t="s">
        <v>310</v>
      </c>
      <c r="BM897" s="144" t="s">
        <v>6283</v>
      </c>
    </row>
    <row r="898" spans="2:65" s="1" customFormat="1" ht="10.199999999999999">
      <c r="B898" s="34"/>
      <c r="D898" s="146" t="s">
        <v>187</v>
      </c>
      <c r="F898" s="147" t="s">
        <v>6284</v>
      </c>
      <c r="I898" s="148"/>
      <c r="L898" s="34"/>
      <c r="M898" s="149"/>
      <c r="T898" s="55"/>
      <c r="AT898" s="18" t="s">
        <v>187</v>
      </c>
      <c r="AU898" s="18" t="s">
        <v>88</v>
      </c>
    </row>
    <row r="899" spans="2:65" s="11" customFormat="1" ht="22.8" customHeight="1">
      <c r="B899" s="121"/>
      <c r="D899" s="122" t="s">
        <v>78</v>
      </c>
      <c r="E899" s="131" t="s">
        <v>6285</v>
      </c>
      <c r="F899" s="131" t="s">
        <v>6286</v>
      </c>
      <c r="I899" s="124"/>
      <c r="J899" s="132">
        <f>BK899</f>
        <v>0</v>
      </c>
      <c r="L899" s="121"/>
      <c r="M899" s="126"/>
      <c r="P899" s="127">
        <f>SUM(P900:P923)</f>
        <v>0</v>
      </c>
      <c r="R899" s="127">
        <f>SUM(R900:R923)</f>
        <v>0.12005199999999998</v>
      </c>
      <c r="T899" s="128">
        <f>SUM(T900:T923)</f>
        <v>0</v>
      </c>
      <c r="AR899" s="122" t="s">
        <v>88</v>
      </c>
      <c r="AT899" s="129" t="s">
        <v>78</v>
      </c>
      <c r="AU899" s="129" t="s">
        <v>86</v>
      </c>
      <c r="AY899" s="122" t="s">
        <v>178</v>
      </c>
      <c r="BK899" s="130">
        <f>SUM(BK900:BK923)</f>
        <v>0</v>
      </c>
    </row>
    <row r="900" spans="2:65" s="1" customFormat="1" ht="37.799999999999997" customHeight="1">
      <c r="B900" s="34"/>
      <c r="C900" s="133" t="s">
        <v>1936</v>
      </c>
      <c r="D900" s="133" t="s">
        <v>180</v>
      </c>
      <c r="E900" s="134" t="s">
        <v>6287</v>
      </c>
      <c r="F900" s="135" t="s">
        <v>6288</v>
      </c>
      <c r="G900" s="136" t="s">
        <v>234</v>
      </c>
      <c r="H900" s="137">
        <v>1.2</v>
      </c>
      <c r="I900" s="138"/>
      <c r="J900" s="139">
        <f>ROUND(I900*H900,2)</f>
        <v>0</v>
      </c>
      <c r="K900" s="135" t="s">
        <v>184</v>
      </c>
      <c r="L900" s="34"/>
      <c r="M900" s="140" t="s">
        <v>32</v>
      </c>
      <c r="N900" s="141" t="s">
        <v>50</v>
      </c>
      <c r="P900" s="142">
        <f>O900*H900</f>
        <v>0</v>
      </c>
      <c r="Q900" s="142">
        <v>2.4000000000000001E-4</v>
      </c>
      <c r="R900" s="142">
        <f>Q900*H900</f>
        <v>2.8800000000000001E-4</v>
      </c>
      <c r="S900" s="142">
        <v>0</v>
      </c>
      <c r="T900" s="143">
        <f>S900*H900</f>
        <v>0</v>
      </c>
      <c r="AR900" s="144" t="s">
        <v>310</v>
      </c>
      <c r="AT900" s="144" t="s">
        <v>180</v>
      </c>
      <c r="AU900" s="144" t="s">
        <v>88</v>
      </c>
      <c r="AY900" s="18" t="s">
        <v>178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8" t="s">
        <v>86</v>
      </c>
      <c r="BK900" s="145">
        <f>ROUND(I900*H900,2)</f>
        <v>0</v>
      </c>
      <c r="BL900" s="18" t="s">
        <v>310</v>
      </c>
      <c r="BM900" s="144" t="s">
        <v>6289</v>
      </c>
    </row>
    <row r="901" spans="2:65" s="1" customFormat="1" ht="10.199999999999999">
      <c r="B901" s="34"/>
      <c r="D901" s="146" t="s">
        <v>187</v>
      </c>
      <c r="F901" s="147" t="s">
        <v>6290</v>
      </c>
      <c r="I901" s="148"/>
      <c r="L901" s="34"/>
      <c r="M901" s="149"/>
      <c r="T901" s="55"/>
      <c r="AT901" s="18" t="s">
        <v>187</v>
      </c>
      <c r="AU901" s="18" t="s">
        <v>88</v>
      </c>
    </row>
    <row r="902" spans="2:65" s="12" customFormat="1" ht="10.199999999999999">
      <c r="B902" s="150"/>
      <c r="D902" s="151" t="s">
        <v>189</v>
      </c>
      <c r="E902" s="152" t="s">
        <v>32</v>
      </c>
      <c r="F902" s="153" t="s">
        <v>5673</v>
      </c>
      <c r="H902" s="152" t="s">
        <v>32</v>
      </c>
      <c r="I902" s="154"/>
      <c r="L902" s="150"/>
      <c r="M902" s="155"/>
      <c r="T902" s="156"/>
      <c r="AT902" s="152" t="s">
        <v>189</v>
      </c>
      <c r="AU902" s="152" t="s">
        <v>88</v>
      </c>
      <c r="AV902" s="12" t="s">
        <v>86</v>
      </c>
      <c r="AW902" s="12" t="s">
        <v>41</v>
      </c>
      <c r="AX902" s="12" t="s">
        <v>79</v>
      </c>
      <c r="AY902" s="152" t="s">
        <v>178</v>
      </c>
    </row>
    <row r="903" spans="2:65" s="12" customFormat="1" ht="10.199999999999999">
      <c r="B903" s="150"/>
      <c r="D903" s="151" t="s">
        <v>189</v>
      </c>
      <c r="E903" s="152" t="s">
        <v>32</v>
      </c>
      <c r="F903" s="153" t="s">
        <v>5674</v>
      </c>
      <c r="H903" s="152" t="s">
        <v>32</v>
      </c>
      <c r="I903" s="154"/>
      <c r="L903" s="150"/>
      <c r="M903" s="155"/>
      <c r="T903" s="156"/>
      <c r="AT903" s="152" t="s">
        <v>189</v>
      </c>
      <c r="AU903" s="152" t="s">
        <v>88</v>
      </c>
      <c r="AV903" s="12" t="s">
        <v>86</v>
      </c>
      <c r="AW903" s="12" t="s">
        <v>41</v>
      </c>
      <c r="AX903" s="12" t="s">
        <v>79</v>
      </c>
      <c r="AY903" s="152" t="s">
        <v>178</v>
      </c>
    </row>
    <row r="904" spans="2:65" s="13" customFormat="1" ht="10.199999999999999">
      <c r="B904" s="157"/>
      <c r="D904" s="151" t="s">
        <v>189</v>
      </c>
      <c r="E904" s="158" t="s">
        <v>32</v>
      </c>
      <c r="F904" s="159" t="s">
        <v>6291</v>
      </c>
      <c r="H904" s="160">
        <v>1.2</v>
      </c>
      <c r="I904" s="161"/>
      <c r="L904" s="157"/>
      <c r="M904" s="162"/>
      <c r="T904" s="163"/>
      <c r="AT904" s="158" t="s">
        <v>189</v>
      </c>
      <c r="AU904" s="158" t="s">
        <v>88</v>
      </c>
      <c r="AV904" s="13" t="s">
        <v>88</v>
      </c>
      <c r="AW904" s="13" t="s">
        <v>41</v>
      </c>
      <c r="AX904" s="13" t="s">
        <v>79</v>
      </c>
      <c r="AY904" s="158" t="s">
        <v>178</v>
      </c>
    </row>
    <row r="905" spans="2:65" s="14" customFormat="1" ht="10.199999999999999">
      <c r="B905" s="164"/>
      <c r="D905" s="151" t="s">
        <v>189</v>
      </c>
      <c r="E905" s="165" t="s">
        <v>32</v>
      </c>
      <c r="F905" s="166" t="s">
        <v>192</v>
      </c>
      <c r="H905" s="167">
        <v>1.2</v>
      </c>
      <c r="I905" s="168"/>
      <c r="L905" s="164"/>
      <c r="M905" s="169"/>
      <c r="T905" s="170"/>
      <c r="AT905" s="165" t="s">
        <v>189</v>
      </c>
      <c r="AU905" s="165" t="s">
        <v>88</v>
      </c>
      <c r="AV905" s="14" t="s">
        <v>185</v>
      </c>
      <c r="AW905" s="14" t="s">
        <v>41</v>
      </c>
      <c r="AX905" s="14" t="s">
        <v>86</v>
      </c>
      <c r="AY905" s="165" t="s">
        <v>178</v>
      </c>
    </row>
    <row r="906" spans="2:65" s="1" customFormat="1" ht="21.75" customHeight="1">
      <c r="B906" s="34"/>
      <c r="C906" s="171" t="s">
        <v>1938</v>
      </c>
      <c r="D906" s="171" t="s">
        <v>398</v>
      </c>
      <c r="E906" s="172" t="s">
        <v>6292</v>
      </c>
      <c r="F906" s="173" t="s">
        <v>6293</v>
      </c>
      <c r="G906" s="174" t="s">
        <v>219</v>
      </c>
      <c r="H906" s="175">
        <v>32.4</v>
      </c>
      <c r="I906" s="176"/>
      <c r="J906" s="177">
        <f>ROUND(I906*H906,2)</f>
        <v>0</v>
      </c>
      <c r="K906" s="173" t="s">
        <v>184</v>
      </c>
      <c r="L906" s="178"/>
      <c r="M906" s="179" t="s">
        <v>32</v>
      </c>
      <c r="N906" s="180" t="s">
        <v>50</v>
      </c>
      <c r="P906" s="142">
        <f>O906*H906</f>
        <v>0</v>
      </c>
      <c r="Q906" s="142">
        <v>3.5999999999999999E-3</v>
      </c>
      <c r="R906" s="142">
        <f>Q906*H906</f>
        <v>0.11663999999999999</v>
      </c>
      <c r="S906" s="142">
        <v>0</v>
      </c>
      <c r="T906" s="143">
        <f>S906*H906</f>
        <v>0</v>
      </c>
      <c r="AR906" s="144" t="s">
        <v>434</v>
      </c>
      <c r="AT906" s="144" t="s">
        <v>398</v>
      </c>
      <c r="AU906" s="144" t="s">
        <v>88</v>
      </c>
      <c r="AY906" s="18" t="s">
        <v>178</v>
      </c>
      <c r="BE906" s="145">
        <f>IF(N906="základní",J906,0)</f>
        <v>0</v>
      </c>
      <c r="BF906" s="145">
        <f>IF(N906="snížená",J906,0)</f>
        <v>0</v>
      </c>
      <c r="BG906" s="145">
        <f>IF(N906="zákl. přenesená",J906,0)</f>
        <v>0</v>
      </c>
      <c r="BH906" s="145">
        <f>IF(N906="sníž. přenesená",J906,0)</f>
        <v>0</v>
      </c>
      <c r="BI906" s="145">
        <f>IF(N906="nulová",J906,0)</f>
        <v>0</v>
      </c>
      <c r="BJ906" s="18" t="s">
        <v>86</v>
      </c>
      <c r="BK906" s="145">
        <f>ROUND(I906*H906,2)</f>
        <v>0</v>
      </c>
      <c r="BL906" s="18" t="s">
        <v>310</v>
      </c>
      <c r="BM906" s="144" t="s">
        <v>6294</v>
      </c>
    </row>
    <row r="907" spans="2:65" s="13" customFormat="1" ht="10.199999999999999">
      <c r="B907" s="157"/>
      <c r="D907" s="151" t="s">
        <v>189</v>
      </c>
      <c r="F907" s="159" t="s">
        <v>6295</v>
      </c>
      <c r="H907" s="160">
        <v>32.4</v>
      </c>
      <c r="I907" s="161"/>
      <c r="L907" s="157"/>
      <c r="M907" s="162"/>
      <c r="T907" s="163"/>
      <c r="AT907" s="158" t="s">
        <v>189</v>
      </c>
      <c r="AU907" s="158" t="s">
        <v>88</v>
      </c>
      <c r="AV907" s="13" t="s">
        <v>88</v>
      </c>
      <c r="AW907" s="13" t="s">
        <v>4</v>
      </c>
      <c r="AX907" s="13" t="s">
        <v>86</v>
      </c>
      <c r="AY907" s="158" t="s">
        <v>178</v>
      </c>
    </row>
    <row r="908" spans="2:65" s="1" customFormat="1" ht="55.5" customHeight="1">
      <c r="B908" s="34"/>
      <c r="C908" s="133" t="s">
        <v>1940</v>
      </c>
      <c r="D908" s="133" t="s">
        <v>180</v>
      </c>
      <c r="E908" s="134" t="s">
        <v>6296</v>
      </c>
      <c r="F908" s="135" t="s">
        <v>6297</v>
      </c>
      <c r="G908" s="136" t="s">
        <v>234</v>
      </c>
      <c r="H908" s="137">
        <v>1.2</v>
      </c>
      <c r="I908" s="138"/>
      <c r="J908" s="139">
        <f>ROUND(I908*H908,2)</f>
        <v>0</v>
      </c>
      <c r="K908" s="135" t="s">
        <v>184</v>
      </c>
      <c r="L908" s="34"/>
      <c r="M908" s="140" t="s">
        <v>32</v>
      </c>
      <c r="N908" s="141" t="s">
        <v>50</v>
      </c>
      <c r="P908" s="142">
        <f>O908*H908</f>
        <v>0</v>
      </c>
      <c r="Q908" s="142">
        <v>0</v>
      </c>
      <c r="R908" s="142">
        <f>Q908*H908</f>
        <v>0</v>
      </c>
      <c r="S908" s="142">
        <v>0</v>
      </c>
      <c r="T908" s="143">
        <f>S908*H908</f>
        <v>0</v>
      </c>
      <c r="AR908" s="144" t="s">
        <v>310</v>
      </c>
      <c r="AT908" s="144" t="s">
        <v>180</v>
      </c>
      <c r="AU908" s="144" t="s">
        <v>88</v>
      </c>
      <c r="AY908" s="18" t="s">
        <v>178</v>
      </c>
      <c r="BE908" s="145">
        <f>IF(N908="základní",J908,0)</f>
        <v>0</v>
      </c>
      <c r="BF908" s="145">
        <f>IF(N908="snížená",J908,0)</f>
        <v>0</v>
      </c>
      <c r="BG908" s="145">
        <f>IF(N908="zákl. přenesená",J908,0)</f>
        <v>0</v>
      </c>
      <c r="BH908" s="145">
        <f>IF(N908="sníž. přenesená",J908,0)</f>
        <v>0</v>
      </c>
      <c r="BI908" s="145">
        <f>IF(N908="nulová",J908,0)</f>
        <v>0</v>
      </c>
      <c r="BJ908" s="18" t="s">
        <v>86</v>
      </c>
      <c r="BK908" s="145">
        <f>ROUND(I908*H908,2)</f>
        <v>0</v>
      </c>
      <c r="BL908" s="18" t="s">
        <v>310</v>
      </c>
      <c r="BM908" s="144" t="s">
        <v>6298</v>
      </c>
    </row>
    <row r="909" spans="2:65" s="1" customFormat="1" ht="10.199999999999999">
      <c r="B909" s="34"/>
      <c r="D909" s="146" t="s">
        <v>187</v>
      </c>
      <c r="F909" s="147" t="s">
        <v>6299</v>
      </c>
      <c r="I909" s="148"/>
      <c r="L909" s="34"/>
      <c r="M909" s="149"/>
      <c r="T909" s="55"/>
      <c r="AT909" s="18" t="s">
        <v>187</v>
      </c>
      <c r="AU909" s="18" t="s">
        <v>88</v>
      </c>
    </row>
    <row r="910" spans="2:65" s="13" customFormat="1" ht="10.199999999999999">
      <c r="B910" s="157"/>
      <c r="D910" s="151" t="s">
        <v>189</v>
      </c>
      <c r="E910" s="158" t="s">
        <v>32</v>
      </c>
      <c r="F910" s="159" t="s">
        <v>6300</v>
      </c>
      <c r="H910" s="160">
        <v>1.2</v>
      </c>
      <c r="I910" s="161"/>
      <c r="L910" s="157"/>
      <c r="M910" s="162"/>
      <c r="T910" s="163"/>
      <c r="AT910" s="158" t="s">
        <v>189</v>
      </c>
      <c r="AU910" s="158" t="s">
        <v>88</v>
      </c>
      <c r="AV910" s="13" t="s">
        <v>88</v>
      </c>
      <c r="AW910" s="13" t="s">
        <v>41</v>
      </c>
      <c r="AX910" s="13" t="s">
        <v>86</v>
      </c>
      <c r="AY910" s="158" t="s">
        <v>178</v>
      </c>
    </row>
    <row r="911" spans="2:65" s="1" customFormat="1" ht="37.799999999999997" customHeight="1">
      <c r="B911" s="34"/>
      <c r="C911" s="133" t="s">
        <v>1945</v>
      </c>
      <c r="D911" s="133" t="s">
        <v>180</v>
      </c>
      <c r="E911" s="134" t="s">
        <v>6301</v>
      </c>
      <c r="F911" s="135" t="s">
        <v>6302</v>
      </c>
      <c r="G911" s="136" t="s">
        <v>202</v>
      </c>
      <c r="H911" s="137">
        <v>4.4000000000000004</v>
      </c>
      <c r="I911" s="138"/>
      <c r="J911" s="139">
        <f>ROUND(I911*H911,2)</f>
        <v>0</v>
      </c>
      <c r="K911" s="135" t="s">
        <v>184</v>
      </c>
      <c r="L911" s="34"/>
      <c r="M911" s="140" t="s">
        <v>32</v>
      </c>
      <c r="N911" s="141" t="s">
        <v>50</v>
      </c>
      <c r="P911" s="142">
        <f>O911*H911</f>
        <v>0</v>
      </c>
      <c r="Q911" s="142">
        <v>2.1000000000000001E-4</v>
      </c>
      <c r="R911" s="142">
        <f>Q911*H911</f>
        <v>9.2400000000000013E-4</v>
      </c>
      <c r="S911" s="142">
        <v>0</v>
      </c>
      <c r="T911" s="143">
        <f>S911*H911</f>
        <v>0</v>
      </c>
      <c r="AR911" s="144" t="s">
        <v>310</v>
      </c>
      <c r="AT911" s="144" t="s">
        <v>180</v>
      </c>
      <c r="AU911" s="144" t="s">
        <v>88</v>
      </c>
      <c r="AY911" s="18" t="s">
        <v>178</v>
      </c>
      <c r="BE911" s="145">
        <f>IF(N911="základní",J911,0)</f>
        <v>0</v>
      </c>
      <c r="BF911" s="145">
        <f>IF(N911="snížená",J911,0)</f>
        <v>0</v>
      </c>
      <c r="BG911" s="145">
        <f>IF(N911="zákl. přenesená",J911,0)</f>
        <v>0</v>
      </c>
      <c r="BH911" s="145">
        <f>IF(N911="sníž. přenesená",J911,0)</f>
        <v>0</v>
      </c>
      <c r="BI911" s="145">
        <f>IF(N911="nulová",J911,0)</f>
        <v>0</v>
      </c>
      <c r="BJ911" s="18" t="s">
        <v>86</v>
      </c>
      <c r="BK911" s="145">
        <f>ROUND(I911*H911,2)</f>
        <v>0</v>
      </c>
      <c r="BL911" s="18" t="s">
        <v>310</v>
      </c>
      <c r="BM911" s="144" t="s">
        <v>6303</v>
      </c>
    </row>
    <row r="912" spans="2:65" s="1" customFormat="1" ht="10.199999999999999">
      <c r="B912" s="34"/>
      <c r="D912" s="146" t="s">
        <v>187</v>
      </c>
      <c r="F912" s="147" t="s">
        <v>6304</v>
      </c>
      <c r="I912" s="148"/>
      <c r="L912" s="34"/>
      <c r="M912" s="149"/>
      <c r="T912" s="55"/>
      <c r="AT912" s="18" t="s">
        <v>187</v>
      </c>
      <c r="AU912" s="18" t="s">
        <v>88</v>
      </c>
    </row>
    <row r="913" spans="2:65" s="12" customFormat="1" ht="10.199999999999999">
      <c r="B913" s="150"/>
      <c r="D913" s="151" t="s">
        <v>189</v>
      </c>
      <c r="E913" s="152" t="s">
        <v>32</v>
      </c>
      <c r="F913" s="153" t="s">
        <v>5673</v>
      </c>
      <c r="H913" s="152" t="s">
        <v>32</v>
      </c>
      <c r="I913" s="154"/>
      <c r="L913" s="150"/>
      <c r="M913" s="155"/>
      <c r="T913" s="156"/>
      <c r="AT913" s="152" t="s">
        <v>189</v>
      </c>
      <c r="AU913" s="152" t="s">
        <v>88</v>
      </c>
      <c r="AV913" s="12" t="s">
        <v>86</v>
      </c>
      <c r="AW913" s="12" t="s">
        <v>41</v>
      </c>
      <c r="AX913" s="12" t="s">
        <v>79</v>
      </c>
      <c r="AY913" s="152" t="s">
        <v>178</v>
      </c>
    </row>
    <row r="914" spans="2:65" s="12" customFormat="1" ht="10.199999999999999">
      <c r="B914" s="150"/>
      <c r="D914" s="151" t="s">
        <v>189</v>
      </c>
      <c r="E914" s="152" t="s">
        <v>32</v>
      </c>
      <c r="F914" s="153" t="s">
        <v>5674</v>
      </c>
      <c r="H914" s="152" t="s">
        <v>32</v>
      </c>
      <c r="I914" s="154"/>
      <c r="L914" s="150"/>
      <c r="M914" s="155"/>
      <c r="T914" s="156"/>
      <c r="AT914" s="152" t="s">
        <v>189</v>
      </c>
      <c r="AU914" s="152" t="s">
        <v>88</v>
      </c>
      <c r="AV914" s="12" t="s">
        <v>86</v>
      </c>
      <c r="AW914" s="12" t="s">
        <v>41</v>
      </c>
      <c r="AX914" s="12" t="s">
        <v>79</v>
      </c>
      <c r="AY914" s="152" t="s">
        <v>178</v>
      </c>
    </row>
    <row r="915" spans="2:65" s="13" customFormat="1" ht="10.199999999999999">
      <c r="B915" s="157"/>
      <c r="D915" s="151" t="s">
        <v>189</v>
      </c>
      <c r="E915" s="158" t="s">
        <v>32</v>
      </c>
      <c r="F915" s="159" t="s">
        <v>6305</v>
      </c>
      <c r="H915" s="160">
        <v>4.4000000000000004</v>
      </c>
      <c r="I915" s="161"/>
      <c r="L915" s="157"/>
      <c r="M915" s="162"/>
      <c r="T915" s="163"/>
      <c r="AT915" s="158" t="s">
        <v>189</v>
      </c>
      <c r="AU915" s="158" t="s">
        <v>88</v>
      </c>
      <c r="AV915" s="13" t="s">
        <v>88</v>
      </c>
      <c r="AW915" s="13" t="s">
        <v>41</v>
      </c>
      <c r="AX915" s="13" t="s">
        <v>79</v>
      </c>
      <c r="AY915" s="158" t="s">
        <v>178</v>
      </c>
    </row>
    <row r="916" spans="2:65" s="14" customFormat="1" ht="10.199999999999999">
      <c r="B916" s="164"/>
      <c r="D916" s="151" t="s">
        <v>189</v>
      </c>
      <c r="E916" s="165" t="s">
        <v>32</v>
      </c>
      <c r="F916" s="166" t="s">
        <v>192</v>
      </c>
      <c r="H916" s="167">
        <v>4.4000000000000004</v>
      </c>
      <c r="I916" s="168"/>
      <c r="L916" s="164"/>
      <c r="M916" s="169"/>
      <c r="T916" s="170"/>
      <c r="AT916" s="165" t="s">
        <v>189</v>
      </c>
      <c r="AU916" s="165" t="s">
        <v>88</v>
      </c>
      <c r="AV916" s="14" t="s">
        <v>185</v>
      </c>
      <c r="AW916" s="14" t="s">
        <v>41</v>
      </c>
      <c r="AX916" s="14" t="s">
        <v>86</v>
      </c>
      <c r="AY916" s="165" t="s">
        <v>178</v>
      </c>
    </row>
    <row r="917" spans="2:65" s="1" customFormat="1" ht="16.5" customHeight="1">
      <c r="B917" s="34"/>
      <c r="C917" s="171" t="s">
        <v>1951</v>
      </c>
      <c r="D917" s="171" t="s">
        <v>398</v>
      </c>
      <c r="E917" s="172" t="s">
        <v>6306</v>
      </c>
      <c r="F917" s="173" t="s">
        <v>6307</v>
      </c>
      <c r="G917" s="174" t="s">
        <v>6308</v>
      </c>
      <c r="H917" s="175">
        <v>2.2000000000000002</v>
      </c>
      <c r="I917" s="176"/>
      <c r="J917" s="177">
        <f>ROUND(I917*H917,2)</f>
        <v>0</v>
      </c>
      <c r="K917" s="173" t="s">
        <v>184</v>
      </c>
      <c r="L917" s="178"/>
      <c r="M917" s="179" t="s">
        <v>32</v>
      </c>
      <c r="N917" s="180" t="s">
        <v>50</v>
      </c>
      <c r="P917" s="142">
        <f>O917*H917</f>
        <v>0</v>
      </c>
      <c r="Q917" s="142">
        <v>1E-3</v>
      </c>
      <c r="R917" s="142">
        <f>Q917*H917</f>
        <v>2.2000000000000001E-3</v>
      </c>
      <c r="S917" s="142">
        <v>0</v>
      </c>
      <c r="T917" s="143">
        <f>S917*H917</f>
        <v>0</v>
      </c>
      <c r="AR917" s="144" t="s">
        <v>434</v>
      </c>
      <c r="AT917" s="144" t="s">
        <v>398</v>
      </c>
      <c r="AU917" s="144" t="s">
        <v>88</v>
      </c>
      <c r="AY917" s="18" t="s">
        <v>178</v>
      </c>
      <c r="BE917" s="145">
        <f>IF(N917="základní",J917,0)</f>
        <v>0</v>
      </c>
      <c r="BF917" s="145">
        <f>IF(N917="snížená",J917,0)</f>
        <v>0</v>
      </c>
      <c r="BG917" s="145">
        <f>IF(N917="zákl. přenesená",J917,0)</f>
        <v>0</v>
      </c>
      <c r="BH917" s="145">
        <f>IF(N917="sníž. přenesená",J917,0)</f>
        <v>0</v>
      </c>
      <c r="BI917" s="145">
        <f>IF(N917="nulová",J917,0)</f>
        <v>0</v>
      </c>
      <c r="BJ917" s="18" t="s">
        <v>86</v>
      </c>
      <c r="BK917" s="145">
        <f>ROUND(I917*H917,2)</f>
        <v>0</v>
      </c>
      <c r="BL917" s="18" t="s">
        <v>310</v>
      </c>
      <c r="BM917" s="144" t="s">
        <v>6309</v>
      </c>
    </row>
    <row r="918" spans="2:65" s="13" customFormat="1" ht="10.199999999999999">
      <c r="B918" s="157"/>
      <c r="D918" s="151" t="s">
        <v>189</v>
      </c>
      <c r="F918" s="159" t="s">
        <v>6310</v>
      </c>
      <c r="H918" s="160">
        <v>2.2000000000000002</v>
      </c>
      <c r="I918" s="161"/>
      <c r="L918" s="157"/>
      <c r="M918" s="162"/>
      <c r="T918" s="163"/>
      <c r="AT918" s="158" t="s">
        <v>189</v>
      </c>
      <c r="AU918" s="158" t="s">
        <v>88</v>
      </c>
      <c r="AV918" s="13" t="s">
        <v>88</v>
      </c>
      <c r="AW918" s="13" t="s">
        <v>4</v>
      </c>
      <c r="AX918" s="13" t="s">
        <v>86</v>
      </c>
      <c r="AY918" s="158" t="s">
        <v>178</v>
      </c>
    </row>
    <row r="919" spans="2:65" s="1" customFormat="1" ht="44.25" customHeight="1">
      <c r="B919" s="34"/>
      <c r="C919" s="133" t="s">
        <v>1954</v>
      </c>
      <c r="D919" s="133" t="s">
        <v>180</v>
      </c>
      <c r="E919" s="134" t="s">
        <v>6311</v>
      </c>
      <c r="F919" s="135" t="s">
        <v>6312</v>
      </c>
      <c r="G919" s="136" t="s">
        <v>234</v>
      </c>
      <c r="H919" s="137">
        <v>1.2</v>
      </c>
      <c r="I919" s="138"/>
      <c r="J919" s="139">
        <f>ROUND(I919*H919,2)</f>
        <v>0</v>
      </c>
      <c r="K919" s="135" t="s">
        <v>184</v>
      </c>
      <c r="L919" s="34"/>
      <c r="M919" s="140" t="s">
        <v>32</v>
      </c>
      <c r="N919" s="141" t="s">
        <v>50</v>
      </c>
      <c r="P919" s="142">
        <f>O919*H919</f>
        <v>0</v>
      </c>
      <c r="Q919" s="142">
        <v>0</v>
      </c>
      <c r="R919" s="142">
        <f>Q919*H919</f>
        <v>0</v>
      </c>
      <c r="S919" s="142">
        <v>0</v>
      </c>
      <c r="T919" s="143">
        <f>S919*H919</f>
        <v>0</v>
      </c>
      <c r="AR919" s="144" t="s">
        <v>310</v>
      </c>
      <c r="AT919" s="144" t="s">
        <v>180</v>
      </c>
      <c r="AU919" s="144" t="s">
        <v>88</v>
      </c>
      <c r="AY919" s="18" t="s">
        <v>178</v>
      </c>
      <c r="BE919" s="145">
        <f>IF(N919="základní",J919,0)</f>
        <v>0</v>
      </c>
      <c r="BF919" s="145">
        <f>IF(N919="snížená",J919,0)</f>
        <v>0</v>
      </c>
      <c r="BG919" s="145">
        <f>IF(N919="zákl. přenesená",J919,0)</f>
        <v>0</v>
      </c>
      <c r="BH919" s="145">
        <f>IF(N919="sníž. přenesená",J919,0)</f>
        <v>0</v>
      </c>
      <c r="BI919" s="145">
        <f>IF(N919="nulová",J919,0)</f>
        <v>0</v>
      </c>
      <c r="BJ919" s="18" t="s">
        <v>86</v>
      </c>
      <c r="BK919" s="145">
        <f>ROUND(I919*H919,2)</f>
        <v>0</v>
      </c>
      <c r="BL919" s="18" t="s">
        <v>310</v>
      </c>
      <c r="BM919" s="144" t="s">
        <v>6313</v>
      </c>
    </row>
    <row r="920" spans="2:65" s="1" customFormat="1" ht="10.199999999999999">
      <c r="B920" s="34"/>
      <c r="D920" s="146" t="s">
        <v>187</v>
      </c>
      <c r="F920" s="147" t="s">
        <v>6314</v>
      </c>
      <c r="I920" s="148"/>
      <c r="L920" s="34"/>
      <c r="M920" s="149"/>
      <c r="T920" s="55"/>
      <c r="AT920" s="18" t="s">
        <v>187</v>
      </c>
      <c r="AU920" s="18" t="s">
        <v>88</v>
      </c>
    </row>
    <row r="921" spans="2:65" s="13" customFormat="1" ht="10.199999999999999">
      <c r="B921" s="157"/>
      <c r="D921" s="151" t="s">
        <v>189</v>
      </c>
      <c r="E921" s="158" t="s">
        <v>32</v>
      </c>
      <c r="F921" s="159" t="s">
        <v>6300</v>
      </c>
      <c r="H921" s="160">
        <v>1.2</v>
      </c>
      <c r="I921" s="161"/>
      <c r="L921" s="157"/>
      <c r="M921" s="162"/>
      <c r="T921" s="163"/>
      <c r="AT921" s="158" t="s">
        <v>189</v>
      </c>
      <c r="AU921" s="158" t="s">
        <v>88</v>
      </c>
      <c r="AV921" s="13" t="s">
        <v>88</v>
      </c>
      <c r="AW921" s="13" t="s">
        <v>41</v>
      </c>
      <c r="AX921" s="13" t="s">
        <v>86</v>
      </c>
      <c r="AY921" s="158" t="s">
        <v>178</v>
      </c>
    </row>
    <row r="922" spans="2:65" s="1" customFormat="1" ht="49.05" customHeight="1">
      <c r="B922" s="34"/>
      <c r="C922" s="133" t="s">
        <v>1956</v>
      </c>
      <c r="D922" s="133" t="s">
        <v>180</v>
      </c>
      <c r="E922" s="134" t="s">
        <v>6315</v>
      </c>
      <c r="F922" s="135" t="s">
        <v>6316</v>
      </c>
      <c r="G922" s="136" t="s">
        <v>401</v>
      </c>
      <c r="H922" s="137">
        <v>0.12</v>
      </c>
      <c r="I922" s="138"/>
      <c r="J922" s="139">
        <f>ROUND(I922*H922,2)</f>
        <v>0</v>
      </c>
      <c r="K922" s="135" t="s">
        <v>184</v>
      </c>
      <c r="L922" s="34"/>
      <c r="M922" s="140" t="s">
        <v>32</v>
      </c>
      <c r="N922" s="141" t="s">
        <v>50</v>
      </c>
      <c r="P922" s="142">
        <f>O922*H922</f>
        <v>0</v>
      </c>
      <c r="Q922" s="142">
        <v>0</v>
      </c>
      <c r="R922" s="142">
        <f>Q922*H922</f>
        <v>0</v>
      </c>
      <c r="S922" s="142">
        <v>0</v>
      </c>
      <c r="T922" s="143">
        <f>S922*H922</f>
        <v>0</v>
      </c>
      <c r="AR922" s="144" t="s">
        <v>310</v>
      </c>
      <c r="AT922" s="144" t="s">
        <v>180</v>
      </c>
      <c r="AU922" s="144" t="s">
        <v>88</v>
      </c>
      <c r="AY922" s="18" t="s">
        <v>178</v>
      </c>
      <c r="BE922" s="145">
        <f>IF(N922="základní",J922,0)</f>
        <v>0</v>
      </c>
      <c r="BF922" s="145">
        <f>IF(N922="snížená",J922,0)</f>
        <v>0</v>
      </c>
      <c r="BG922" s="145">
        <f>IF(N922="zákl. přenesená",J922,0)</f>
        <v>0</v>
      </c>
      <c r="BH922" s="145">
        <f>IF(N922="sníž. přenesená",J922,0)</f>
        <v>0</v>
      </c>
      <c r="BI922" s="145">
        <f>IF(N922="nulová",J922,0)</f>
        <v>0</v>
      </c>
      <c r="BJ922" s="18" t="s">
        <v>86</v>
      </c>
      <c r="BK922" s="145">
        <f>ROUND(I922*H922,2)</f>
        <v>0</v>
      </c>
      <c r="BL922" s="18" t="s">
        <v>310</v>
      </c>
      <c r="BM922" s="144" t="s">
        <v>6317</v>
      </c>
    </row>
    <row r="923" spans="2:65" s="1" customFormat="1" ht="10.199999999999999">
      <c r="B923" s="34"/>
      <c r="D923" s="146" t="s">
        <v>187</v>
      </c>
      <c r="F923" s="147" t="s">
        <v>6318</v>
      </c>
      <c r="I923" s="148"/>
      <c r="L923" s="34"/>
      <c r="M923" s="149"/>
      <c r="T923" s="55"/>
      <c r="AT923" s="18" t="s">
        <v>187</v>
      </c>
      <c r="AU923" s="18" t="s">
        <v>88</v>
      </c>
    </row>
    <row r="924" spans="2:65" s="11" customFormat="1" ht="22.8" customHeight="1">
      <c r="B924" s="121"/>
      <c r="D924" s="122" t="s">
        <v>78</v>
      </c>
      <c r="E924" s="131" t="s">
        <v>6319</v>
      </c>
      <c r="F924" s="131" t="s">
        <v>6320</v>
      </c>
      <c r="I924" s="124"/>
      <c r="J924" s="132">
        <f>BK924</f>
        <v>0</v>
      </c>
      <c r="L924" s="121"/>
      <c r="M924" s="126"/>
      <c r="P924" s="127">
        <f>SUM(P925:P969)</f>
        <v>0</v>
      </c>
      <c r="R924" s="127">
        <f>SUM(R925:R969)</f>
        <v>5.0118639999999999E-2</v>
      </c>
      <c r="T924" s="128">
        <f>SUM(T925:T969)</f>
        <v>0</v>
      </c>
      <c r="AR924" s="122" t="s">
        <v>88</v>
      </c>
      <c r="AT924" s="129" t="s">
        <v>78</v>
      </c>
      <c r="AU924" s="129" t="s">
        <v>86</v>
      </c>
      <c r="AY924" s="122" t="s">
        <v>178</v>
      </c>
      <c r="BK924" s="130">
        <f>SUM(BK925:BK969)</f>
        <v>0</v>
      </c>
    </row>
    <row r="925" spans="2:65" s="1" customFormat="1" ht="24.15" customHeight="1">
      <c r="B925" s="34"/>
      <c r="C925" s="133" t="s">
        <v>1958</v>
      </c>
      <c r="D925" s="133" t="s">
        <v>180</v>
      </c>
      <c r="E925" s="134" t="s">
        <v>6321</v>
      </c>
      <c r="F925" s="135" t="s">
        <v>6322</v>
      </c>
      <c r="G925" s="136" t="s">
        <v>219</v>
      </c>
      <c r="H925" s="137">
        <v>1</v>
      </c>
      <c r="I925" s="138"/>
      <c r="J925" s="139">
        <f>ROUND(I925*H925,2)</f>
        <v>0</v>
      </c>
      <c r="K925" s="135" t="s">
        <v>184</v>
      </c>
      <c r="L925" s="34"/>
      <c r="M925" s="140" t="s">
        <v>32</v>
      </c>
      <c r="N925" s="141" t="s">
        <v>50</v>
      </c>
      <c r="P925" s="142">
        <f>O925*H925</f>
        <v>0</v>
      </c>
      <c r="Q925" s="142">
        <v>0</v>
      </c>
      <c r="R925" s="142">
        <f>Q925*H925</f>
        <v>0</v>
      </c>
      <c r="S925" s="142">
        <v>0</v>
      </c>
      <c r="T925" s="143">
        <f>S925*H925</f>
        <v>0</v>
      </c>
      <c r="AR925" s="144" t="s">
        <v>310</v>
      </c>
      <c r="AT925" s="144" t="s">
        <v>180</v>
      </c>
      <c r="AU925" s="144" t="s">
        <v>88</v>
      </c>
      <c r="AY925" s="18" t="s">
        <v>178</v>
      </c>
      <c r="BE925" s="145">
        <f>IF(N925="základní",J925,0)</f>
        <v>0</v>
      </c>
      <c r="BF925" s="145">
        <f>IF(N925="snížená",J925,0)</f>
        <v>0</v>
      </c>
      <c r="BG925" s="145">
        <f>IF(N925="zákl. přenesená",J925,0)</f>
        <v>0</v>
      </c>
      <c r="BH925" s="145">
        <f>IF(N925="sníž. přenesená",J925,0)</f>
        <v>0</v>
      </c>
      <c r="BI925" s="145">
        <f>IF(N925="nulová",J925,0)</f>
        <v>0</v>
      </c>
      <c r="BJ925" s="18" t="s">
        <v>86</v>
      </c>
      <c r="BK925" s="145">
        <f>ROUND(I925*H925,2)</f>
        <v>0</v>
      </c>
      <c r="BL925" s="18" t="s">
        <v>310</v>
      </c>
      <c r="BM925" s="144" t="s">
        <v>6323</v>
      </c>
    </row>
    <row r="926" spans="2:65" s="1" customFormat="1" ht="10.199999999999999">
      <c r="B926" s="34"/>
      <c r="D926" s="146" t="s">
        <v>187</v>
      </c>
      <c r="F926" s="147" t="s">
        <v>6324</v>
      </c>
      <c r="I926" s="148"/>
      <c r="L926" s="34"/>
      <c r="M926" s="149"/>
      <c r="T926" s="55"/>
      <c r="AT926" s="18" t="s">
        <v>187</v>
      </c>
      <c r="AU926" s="18" t="s">
        <v>88</v>
      </c>
    </row>
    <row r="927" spans="2:65" s="12" customFormat="1" ht="10.199999999999999">
      <c r="B927" s="150"/>
      <c r="D927" s="151" t="s">
        <v>189</v>
      </c>
      <c r="E927" s="152" t="s">
        <v>32</v>
      </c>
      <c r="F927" s="153" t="s">
        <v>5673</v>
      </c>
      <c r="H927" s="152" t="s">
        <v>32</v>
      </c>
      <c r="I927" s="154"/>
      <c r="L927" s="150"/>
      <c r="M927" s="155"/>
      <c r="T927" s="156"/>
      <c r="AT927" s="152" t="s">
        <v>189</v>
      </c>
      <c r="AU927" s="152" t="s">
        <v>88</v>
      </c>
      <c r="AV927" s="12" t="s">
        <v>86</v>
      </c>
      <c r="AW927" s="12" t="s">
        <v>41</v>
      </c>
      <c r="AX927" s="12" t="s">
        <v>79</v>
      </c>
      <c r="AY927" s="152" t="s">
        <v>178</v>
      </c>
    </row>
    <row r="928" spans="2:65" s="12" customFormat="1" ht="10.199999999999999">
      <c r="B928" s="150"/>
      <c r="D928" s="151" t="s">
        <v>189</v>
      </c>
      <c r="E928" s="152" t="s">
        <v>32</v>
      </c>
      <c r="F928" s="153" t="s">
        <v>5674</v>
      </c>
      <c r="H928" s="152" t="s">
        <v>32</v>
      </c>
      <c r="I928" s="154"/>
      <c r="L928" s="150"/>
      <c r="M928" s="155"/>
      <c r="T928" s="156"/>
      <c r="AT928" s="152" t="s">
        <v>189</v>
      </c>
      <c r="AU928" s="152" t="s">
        <v>88</v>
      </c>
      <c r="AV928" s="12" t="s">
        <v>86</v>
      </c>
      <c r="AW928" s="12" t="s">
        <v>41</v>
      </c>
      <c r="AX928" s="12" t="s">
        <v>79</v>
      </c>
      <c r="AY928" s="152" t="s">
        <v>178</v>
      </c>
    </row>
    <row r="929" spans="2:65" s="13" customFormat="1" ht="10.199999999999999">
      <c r="B929" s="157"/>
      <c r="D929" s="151" t="s">
        <v>189</v>
      </c>
      <c r="E929" s="158" t="s">
        <v>32</v>
      </c>
      <c r="F929" s="159" t="s">
        <v>6325</v>
      </c>
      <c r="H929" s="160">
        <v>1</v>
      </c>
      <c r="I929" s="161"/>
      <c r="L929" s="157"/>
      <c r="M929" s="162"/>
      <c r="T929" s="163"/>
      <c r="AT929" s="158" t="s">
        <v>189</v>
      </c>
      <c r="AU929" s="158" t="s">
        <v>88</v>
      </c>
      <c r="AV929" s="13" t="s">
        <v>88</v>
      </c>
      <c r="AW929" s="13" t="s">
        <v>41</v>
      </c>
      <c r="AX929" s="13" t="s">
        <v>79</v>
      </c>
      <c r="AY929" s="158" t="s">
        <v>178</v>
      </c>
    </row>
    <row r="930" spans="2:65" s="14" customFormat="1" ht="10.199999999999999">
      <c r="B930" s="164"/>
      <c r="D930" s="151" t="s">
        <v>189</v>
      </c>
      <c r="E930" s="165" t="s">
        <v>32</v>
      </c>
      <c r="F930" s="166" t="s">
        <v>192</v>
      </c>
      <c r="H930" s="167">
        <v>1</v>
      </c>
      <c r="I930" s="168"/>
      <c r="L930" s="164"/>
      <c r="M930" s="169"/>
      <c r="T930" s="170"/>
      <c r="AT930" s="165" t="s">
        <v>189</v>
      </c>
      <c r="AU930" s="165" t="s">
        <v>88</v>
      </c>
      <c r="AV930" s="14" t="s">
        <v>185</v>
      </c>
      <c r="AW930" s="14" t="s">
        <v>41</v>
      </c>
      <c r="AX930" s="14" t="s">
        <v>86</v>
      </c>
      <c r="AY930" s="165" t="s">
        <v>178</v>
      </c>
    </row>
    <row r="931" spans="2:65" s="1" customFormat="1" ht="24.15" customHeight="1">
      <c r="B931" s="34"/>
      <c r="C931" s="171" t="s">
        <v>1961</v>
      </c>
      <c r="D931" s="171" t="s">
        <v>398</v>
      </c>
      <c r="E931" s="343" t="s">
        <v>6326</v>
      </c>
      <c r="F931" s="344" t="s">
        <v>6327</v>
      </c>
      <c r="G931" s="174" t="s">
        <v>219</v>
      </c>
      <c r="H931" s="175">
        <v>1</v>
      </c>
      <c r="I931" s="176"/>
      <c r="J931" s="177">
        <f>ROUND(I931*H931,2)</f>
        <v>0</v>
      </c>
      <c r="K931" s="173" t="s">
        <v>184</v>
      </c>
      <c r="L931" s="178"/>
      <c r="M931" s="179" t="s">
        <v>32</v>
      </c>
      <c r="N931" s="180" t="s">
        <v>50</v>
      </c>
      <c r="P931" s="142">
        <f>O931*H931</f>
        <v>0</v>
      </c>
      <c r="Q931" s="142">
        <v>6.7000000000000002E-3</v>
      </c>
      <c r="R931" s="142">
        <f>Q931*H931</f>
        <v>6.7000000000000002E-3</v>
      </c>
      <c r="S931" s="142">
        <v>0</v>
      </c>
      <c r="T931" s="143">
        <f>S931*H931</f>
        <v>0</v>
      </c>
      <c r="AR931" s="144" t="s">
        <v>434</v>
      </c>
      <c r="AT931" s="144" t="s">
        <v>398</v>
      </c>
      <c r="AU931" s="144" t="s">
        <v>88</v>
      </c>
      <c r="AY931" s="18" t="s">
        <v>178</v>
      </c>
      <c r="BE931" s="145">
        <f>IF(N931="základní",J931,0)</f>
        <v>0</v>
      </c>
      <c r="BF931" s="145">
        <f>IF(N931="snížená",J931,0)</f>
        <v>0</v>
      </c>
      <c r="BG931" s="145">
        <f>IF(N931="zákl. přenesená",J931,0)</f>
        <v>0</v>
      </c>
      <c r="BH931" s="145">
        <f>IF(N931="sníž. přenesená",J931,0)</f>
        <v>0</v>
      </c>
      <c r="BI931" s="145">
        <f>IF(N931="nulová",J931,0)</f>
        <v>0</v>
      </c>
      <c r="BJ931" s="18" t="s">
        <v>86</v>
      </c>
      <c r="BK931" s="145">
        <f>ROUND(I931*H931,2)</f>
        <v>0</v>
      </c>
      <c r="BL931" s="18" t="s">
        <v>310</v>
      </c>
      <c r="BM931" s="144" t="s">
        <v>6328</v>
      </c>
    </row>
    <row r="932" spans="2:65" s="1" customFormat="1" ht="16.5" customHeight="1">
      <c r="B932" s="34"/>
      <c r="C932" s="171" t="s">
        <v>1963</v>
      </c>
      <c r="D932" s="171" t="s">
        <v>398</v>
      </c>
      <c r="E932" s="172" t="s">
        <v>5121</v>
      </c>
      <c r="F932" s="173" t="s">
        <v>6329</v>
      </c>
      <c r="G932" s="174" t="s">
        <v>6330</v>
      </c>
      <c r="H932" s="175">
        <v>1</v>
      </c>
      <c r="I932" s="176"/>
      <c r="J932" s="177">
        <f>ROUND(I932*H932,2)</f>
        <v>0</v>
      </c>
      <c r="K932" s="173" t="s">
        <v>376</v>
      </c>
      <c r="L932" s="178"/>
      <c r="M932" s="179" t="s">
        <v>32</v>
      </c>
      <c r="N932" s="180" t="s">
        <v>50</v>
      </c>
      <c r="P932" s="142">
        <f>O932*H932</f>
        <v>0</v>
      </c>
      <c r="Q932" s="142">
        <v>0</v>
      </c>
      <c r="R932" s="142">
        <f>Q932*H932</f>
        <v>0</v>
      </c>
      <c r="S932" s="142">
        <v>0</v>
      </c>
      <c r="T932" s="143">
        <f>S932*H932</f>
        <v>0</v>
      </c>
      <c r="AR932" s="144" t="s">
        <v>434</v>
      </c>
      <c r="AT932" s="144" t="s">
        <v>398</v>
      </c>
      <c r="AU932" s="144" t="s">
        <v>88</v>
      </c>
      <c r="AY932" s="18" t="s">
        <v>178</v>
      </c>
      <c r="BE932" s="145">
        <f>IF(N932="základní",J932,0)</f>
        <v>0</v>
      </c>
      <c r="BF932" s="145">
        <f>IF(N932="snížená",J932,0)</f>
        <v>0</v>
      </c>
      <c r="BG932" s="145">
        <f>IF(N932="zákl. přenesená",J932,0)</f>
        <v>0</v>
      </c>
      <c r="BH932" s="145">
        <f>IF(N932="sníž. přenesená",J932,0)</f>
        <v>0</v>
      </c>
      <c r="BI932" s="145">
        <f>IF(N932="nulová",J932,0)</f>
        <v>0</v>
      </c>
      <c r="BJ932" s="18" t="s">
        <v>86</v>
      </c>
      <c r="BK932" s="145">
        <f>ROUND(I932*H932,2)</f>
        <v>0</v>
      </c>
      <c r="BL932" s="18" t="s">
        <v>310</v>
      </c>
      <c r="BM932" s="144" t="s">
        <v>6331</v>
      </c>
    </row>
    <row r="933" spans="2:65" s="1" customFormat="1" ht="24.15" customHeight="1">
      <c r="B933" s="34"/>
      <c r="C933" s="133" t="s">
        <v>1968</v>
      </c>
      <c r="D933" s="133" t="s">
        <v>180</v>
      </c>
      <c r="E933" s="134" t="s">
        <v>6332</v>
      </c>
      <c r="F933" s="135" t="s">
        <v>6333</v>
      </c>
      <c r="G933" s="136" t="s">
        <v>219</v>
      </c>
      <c r="H933" s="137">
        <v>1</v>
      </c>
      <c r="I933" s="138"/>
      <c r="J933" s="139">
        <f>ROUND(I933*H933,2)</f>
        <v>0</v>
      </c>
      <c r="K933" s="135" t="s">
        <v>184</v>
      </c>
      <c r="L933" s="34"/>
      <c r="M933" s="140" t="s">
        <v>32</v>
      </c>
      <c r="N933" s="141" t="s">
        <v>50</v>
      </c>
      <c r="P933" s="142">
        <f>O933*H933</f>
        <v>0</v>
      </c>
      <c r="Q933" s="142">
        <v>0</v>
      </c>
      <c r="R933" s="142">
        <f>Q933*H933</f>
        <v>0</v>
      </c>
      <c r="S933" s="142">
        <v>0</v>
      </c>
      <c r="T933" s="143">
        <f>S933*H933</f>
        <v>0</v>
      </c>
      <c r="AR933" s="144" t="s">
        <v>310</v>
      </c>
      <c r="AT933" s="144" t="s">
        <v>180</v>
      </c>
      <c r="AU933" s="144" t="s">
        <v>88</v>
      </c>
      <c r="AY933" s="18" t="s">
        <v>178</v>
      </c>
      <c r="BE933" s="145">
        <f>IF(N933="základní",J933,0)</f>
        <v>0</v>
      </c>
      <c r="BF933" s="145">
        <f>IF(N933="snížená",J933,0)</f>
        <v>0</v>
      </c>
      <c r="BG933" s="145">
        <f>IF(N933="zákl. přenesená",J933,0)</f>
        <v>0</v>
      </c>
      <c r="BH933" s="145">
        <f>IF(N933="sníž. přenesená",J933,0)</f>
        <v>0</v>
      </c>
      <c r="BI933" s="145">
        <f>IF(N933="nulová",J933,0)</f>
        <v>0</v>
      </c>
      <c r="BJ933" s="18" t="s">
        <v>86</v>
      </c>
      <c r="BK933" s="145">
        <f>ROUND(I933*H933,2)</f>
        <v>0</v>
      </c>
      <c r="BL933" s="18" t="s">
        <v>310</v>
      </c>
      <c r="BM933" s="144" t="s">
        <v>6334</v>
      </c>
    </row>
    <row r="934" spans="2:65" s="1" customFormat="1" ht="10.199999999999999">
      <c r="B934" s="34"/>
      <c r="D934" s="146" t="s">
        <v>187</v>
      </c>
      <c r="F934" s="147" t="s">
        <v>6335</v>
      </c>
      <c r="I934" s="148"/>
      <c r="L934" s="34"/>
      <c r="M934" s="149"/>
      <c r="T934" s="55"/>
      <c r="AT934" s="18" t="s">
        <v>187</v>
      </c>
      <c r="AU934" s="18" t="s">
        <v>88</v>
      </c>
    </row>
    <row r="935" spans="2:65" s="12" customFormat="1" ht="10.199999999999999">
      <c r="B935" s="150"/>
      <c r="D935" s="151" t="s">
        <v>189</v>
      </c>
      <c r="E935" s="152" t="s">
        <v>32</v>
      </c>
      <c r="F935" s="153" t="s">
        <v>5673</v>
      </c>
      <c r="H935" s="152" t="s">
        <v>32</v>
      </c>
      <c r="I935" s="154"/>
      <c r="L935" s="150"/>
      <c r="M935" s="155"/>
      <c r="T935" s="156"/>
      <c r="AT935" s="152" t="s">
        <v>189</v>
      </c>
      <c r="AU935" s="152" t="s">
        <v>88</v>
      </c>
      <c r="AV935" s="12" t="s">
        <v>86</v>
      </c>
      <c r="AW935" s="12" t="s">
        <v>41</v>
      </c>
      <c r="AX935" s="12" t="s">
        <v>79</v>
      </c>
      <c r="AY935" s="152" t="s">
        <v>178</v>
      </c>
    </row>
    <row r="936" spans="2:65" s="12" customFormat="1" ht="10.199999999999999">
      <c r="B936" s="150"/>
      <c r="D936" s="151" t="s">
        <v>189</v>
      </c>
      <c r="E936" s="152" t="s">
        <v>32</v>
      </c>
      <c r="F936" s="153" t="s">
        <v>5674</v>
      </c>
      <c r="H936" s="152" t="s">
        <v>32</v>
      </c>
      <c r="I936" s="154"/>
      <c r="L936" s="150"/>
      <c r="M936" s="155"/>
      <c r="T936" s="156"/>
      <c r="AT936" s="152" t="s">
        <v>189</v>
      </c>
      <c r="AU936" s="152" t="s">
        <v>88</v>
      </c>
      <c r="AV936" s="12" t="s">
        <v>86</v>
      </c>
      <c r="AW936" s="12" t="s">
        <v>41</v>
      </c>
      <c r="AX936" s="12" t="s">
        <v>79</v>
      </c>
      <c r="AY936" s="152" t="s">
        <v>178</v>
      </c>
    </row>
    <row r="937" spans="2:65" s="13" customFormat="1" ht="10.199999999999999">
      <c r="B937" s="157"/>
      <c r="D937" s="151" t="s">
        <v>189</v>
      </c>
      <c r="E937" s="158" t="s">
        <v>32</v>
      </c>
      <c r="F937" s="159" t="s">
        <v>6336</v>
      </c>
      <c r="H937" s="160">
        <v>1</v>
      </c>
      <c r="I937" s="161"/>
      <c r="L937" s="157"/>
      <c r="M937" s="162"/>
      <c r="T937" s="163"/>
      <c r="AT937" s="158" t="s">
        <v>189</v>
      </c>
      <c r="AU937" s="158" t="s">
        <v>88</v>
      </c>
      <c r="AV937" s="13" t="s">
        <v>88</v>
      </c>
      <c r="AW937" s="13" t="s">
        <v>41</v>
      </c>
      <c r="AX937" s="13" t="s">
        <v>79</v>
      </c>
      <c r="AY937" s="158" t="s">
        <v>178</v>
      </c>
    </row>
    <row r="938" spans="2:65" s="14" customFormat="1" ht="10.199999999999999">
      <c r="B938" s="164"/>
      <c r="D938" s="151" t="s">
        <v>189</v>
      </c>
      <c r="E938" s="165" t="s">
        <v>32</v>
      </c>
      <c r="F938" s="166" t="s">
        <v>192</v>
      </c>
      <c r="H938" s="167">
        <v>1</v>
      </c>
      <c r="I938" s="168"/>
      <c r="L938" s="164"/>
      <c r="M938" s="169"/>
      <c r="T938" s="170"/>
      <c r="AT938" s="165" t="s">
        <v>189</v>
      </c>
      <c r="AU938" s="165" t="s">
        <v>88</v>
      </c>
      <c r="AV938" s="14" t="s">
        <v>185</v>
      </c>
      <c r="AW938" s="14" t="s">
        <v>41</v>
      </c>
      <c r="AX938" s="14" t="s">
        <v>86</v>
      </c>
      <c r="AY938" s="165" t="s">
        <v>178</v>
      </c>
    </row>
    <row r="939" spans="2:65" s="1" customFormat="1" ht="24.15" customHeight="1">
      <c r="B939" s="34"/>
      <c r="C939" s="171" t="s">
        <v>1978</v>
      </c>
      <c r="D939" s="171" t="s">
        <v>398</v>
      </c>
      <c r="E939" s="343" t="s">
        <v>6337</v>
      </c>
      <c r="F939" s="344" t="s">
        <v>6338</v>
      </c>
      <c r="G939" s="174" t="s">
        <v>219</v>
      </c>
      <c r="H939" s="175">
        <v>1</v>
      </c>
      <c r="I939" s="176"/>
      <c r="J939" s="177">
        <f>ROUND(I939*H939,2)</f>
        <v>0</v>
      </c>
      <c r="K939" s="173" t="s">
        <v>184</v>
      </c>
      <c r="L939" s="178"/>
      <c r="M939" s="179" t="s">
        <v>32</v>
      </c>
      <c r="N939" s="180" t="s">
        <v>50</v>
      </c>
      <c r="P939" s="142">
        <f>O939*H939</f>
        <v>0</v>
      </c>
      <c r="Q939" s="142">
        <v>1.9199999999999998E-2</v>
      </c>
      <c r="R939" s="142">
        <f>Q939*H939</f>
        <v>1.9199999999999998E-2</v>
      </c>
      <c r="S939" s="142">
        <v>0</v>
      </c>
      <c r="T939" s="143">
        <f>S939*H939</f>
        <v>0</v>
      </c>
      <c r="AR939" s="144" t="s">
        <v>434</v>
      </c>
      <c r="AT939" s="144" t="s">
        <v>398</v>
      </c>
      <c r="AU939" s="144" t="s">
        <v>88</v>
      </c>
      <c r="AY939" s="18" t="s">
        <v>178</v>
      </c>
      <c r="BE939" s="145">
        <f>IF(N939="základní",J939,0)</f>
        <v>0</v>
      </c>
      <c r="BF939" s="145">
        <f>IF(N939="snížená",J939,0)</f>
        <v>0</v>
      </c>
      <c r="BG939" s="145">
        <f>IF(N939="zákl. přenesená",J939,0)</f>
        <v>0</v>
      </c>
      <c r="BH939" s="145">
        <f>IF(N939="sníž. přenesená",J939,0)</f>
        <v>0</v>
      </c>
      <c r="BI939" s="145">
        <f>IF(N939="nulová",J939,0)</f>
        <v>0</v>
      </c>
      <c r="BJ939" s="18" t="s">
        <v>86</v>
      </c>
      <c r="BK939" s="145">
        <f>ROUND(I939*H939,2)</f>
        <v>0</v>
      </c>
      <c r="BL939" s="18" t="s">
        <v>310</v>
      </c>
      <c r="BM939" s="144" t="s">
        <v>6339</v>
      </c>
    </row>
    <row r="940" spans="2:65" s="1" customFormat="1" ht="16.5" customHeight="1">
      <c r="B940" s="34"/>
      <c r="C940" s="171" t="s">
        <v>2539</v>
      </c>
      <c r="D940" s="171" t="s">
        <v>398</v>
      </c>
      <c r="E940" s="172" t="s">
        <v>5121</v>
      </c>
      <c r="F940" s="173" t="s">
        <v>6329</v>
      </c>
      <c r="G940" s="174" t="s">
        <v>6330</v>
      </c>
      <c r="H940" s="175">
        <v>1</v>
      </c>
      <c r="I940" s="176"/>
      <c r="J940" s="177">
        <f>ROUND(I940*H940,2)</f>
        <v>0</v>
      </c>
      <c r="K940" s="173" t="s">
        <v>376</v>
      </c>
      <c r="L940" s="178"/>
      <c r="M940" s="179" t="s">
        <v>32</v>
      </c>
      <c r="N940" s="180" t="s">
        <v>50</v>
      </c>
      <c r="P940" s="142">
        <f>O940*H940</f>
        <v>0</v>
      </c>
      <c r="Q940" s="142">
        <v>0</v>
      </c>
      <c r="R940" s="142">
        <f>Q940*H940</f>
        <v>0</v>
      </c>
      <c r="S940" s="142">
        <v>0</v>
      </c>
      <c r="T940" s="143">
        <f>S940*H940</f>
        <v>0</v>
      </c>
      <c r="AR940" s="144" t="s">
        <v>434</v>
      </c>
      <c r="AT940" s="144" t="s">
        <v>398</v>
      </c>
      <c r="AU940" s="144" t="s">
        <v>88</v>
      </c>
      <c r="AY940" s="18" t="s">
        <v>178</v>
      </c>
      <c r="BE940" s="145">
        <f>IF(N940="základní",J940,0)</f>
        <v>0</v>
      </c>
      <c r="BF940" s="145">
        <f>IF(N940="snížená",J940,0)</f>
        <v>0</v>
      </c>
      <c r="BG940" s="145">
        <f>IF(N940="zákl. přenesená",J940,0)</f>
        <v>0</v>
      </c>
      <c r="BH940" s="145">
        <f>IF(N940="sníž. přenesená",J940,0)</f>
        <v>0</v>
      </c>
      <c r="BI940" s="145">
        <f>IF(N940="nulová",J940,0)</f>
        <v>0</v>
      </c>
      <c r="BJ940" s="18" t="s">
        <v>86</v>
      </c>
      <c r="BK940" s="145">
        <f>ROUND(I940*H940,2)</f>
        <v>0</v>
      </c>
      <c r="BL940" s="18" t="s">
        <v>310</v>
      </c>
      <c r="BM940" s="144" t="s">
        <v>6340</v>
      </c>
    </row>
    <row r="941" spans="2:65" s="1" customFormat="1" ht="24.15" customHeight="1">
      <c r="B941" s="34"/>
      <c r="C941" s="133" t="s">
        <v>2546</v>
      </c>
      <c r="D941" s="133" t="s">
        <v>180</v>
      </c>
      <c r="E941" s="345" t="s">
        <v>6341</v>
      </c>
      <c r="F941" s="346" t="s">
        <v>6342</v>
      </c>
      <c r="G941" s="136" t="s">
        <v>2234</v>
      </c>
      <c r="H941" s="137">
        <v>21.244</v>
      </c>
      <c r="I941" s="138"/>
      <c r="J941" s="139">
        <f>ROUND(I941*H941,2)</f>
        <v>0</v>
      </c>
      <c r="K941" s="135" t="s">
        <v>184</v>
      </c>
      <c r="L941" s="34"/>
      <c r="M941" s="140" t="s">
        <v>32</v>
      </c>
      <c r="N941" s="141" t="s">
        <v>50</v>
      </c>
      <c r="P941" s="142">
        <f>O941*H941</f>
        <v>0</v>
      </c>
      <c r="Q941" s="142">
        <v>6.0000000000000002E-5</v>
      </c>
      <c r="R941" s="142">
        <f>Q941*H941</f>
        <v>1.2746400000000001E-3</v>
      </c>
      <c r="S941" s="142">
        <v>0</v>
      </c>
      <c r="T941" s="143">
        <f>S941*H941</f>
        <v>0</v>
      </c>
      <c r="AR941" s="144" t="s">
        <v>185</v>
      </c>
      <c r="AT941" s="144" t="s">
        <v>180</v>
      </c>
      <c r="AU941" s="144" t="s">
        <v>88</v>
      </c>
      <c r="AY941" s="18" t="s">
        <v>178</v>
      </c>
      <c r="BE941" s="145">
        <f>IF(N941="základní",J941,0)</f>
        <v>0</v>
      </c>
      <c r="BF941" s="145">
        <f>IF(N941="snížená",J941,0)</f>
        <v>0</v>
      </c>
      <c r="BG941" s="145">
        <f>IF(N941="zákl. přenesená",J941,0)</f>
        <v>0</v>
      </c>
      <c r="BH941" s="145">
        <f>IF(N941="sníž. přenesená",J941,0)</f>
        <v>0</v>
      </c>
      <c r="BI941" s="145">
        <f>IF(N941="nulová",J941,0)</f>
        <v>0</v>
      </c>
      <c r="BJ941" s="18" t="s">
        <v>86</v>
      </c>
      <c r="BK941" s="145">
        <f>ROUND(I941*H941,2)</f>
        <v>0</v>
      </c>
      <c r="BL941" s="18" t="s">
        <v>185</v>
      </c>
      <c r="BM941" s="144" t="s">
        <v>6343</v>
      </c>
    </row>
    <row r="942" spans="2:65" s="1" customFormat="1" ht="10.199999999999999">
      <c r="B942" s="34"/>
      <c r="D942" s="146" t="s">
        <v>187</v>
      </c>
      <c r="F942" s="147" t="s">
        <v>6344</v>
      </c>
      <c r="I942" s="148"/>
      <c r="L942" s="34"/>
      <c r="M942" s="149"/>
      <c r="T942" s="55"/>
      <c r="AT942" s="18" t="s">
        <v>187</v>
      </c>
      <c r="AU942" s="18" t="s">
        <v>88</v>
      </c>
    </row>
    <row r="943" spans="2:65" s="12" customFormat="1" ht="10.199999999999999">
      <c r="B943" s="150"/>
      <c r="D943" s="151" t="s">
        <v>189</v>
      </c>
      <c r="E943" s="152" t="s">
        <v>32</v>
      </c>
      <c r="F943" s="153" t="s">
        <v>5673</v>
      </c>
      <c r="H943" s="152" t="s">
        <v>32</v>
      </c>
      <c r="I943" s="154"/>
      <c r="L943" s="150"/>
      <c r="M943" s="155"/>
      <c r="T943" s="156"/>
      <c r="AT943" s="152" t="s">
        <v>189</v>
      </c>
      <c r="AU943" s="152" t="s">
        <v>88</v>
      </c>
      <c r="AV943" s="12" t="s">
        <v>86</v>
      </c>
      <c r="AW943" s="12" t="s">
        <v>41</v>
      </c>
      <c r="AX943" s="12" t="s">
        <v>79</v>
      </c>
      <c r="AY943" s="152" t="s">
        <v>178</v>
      </c>
    </row>
    <row r="944" spans="2:65" s="12" customFormat="1" ht="10.199999999999999">
      <c r="B944" s="150"/>
      <c r="D944" s="151" t="s">
        <v>189</v>
      </c>
      <c r="E944" s="152" t="s">
        <v>32</v>
      </c>
      <c r="F944" s="153" t="s">
        <v>5674</v>
      </c>
      <c r="H944" s="152" t="s">
        <v>32</v>
      </c>
      <c r="I944" s="154"/>
      <c r="L944" s="150"/>
      <c r="M944" s="155"/>
      <c r="T944" s="156"/>
      <c r="AT944" s="152" t="s">
        <v>189</v>
      </c>
      <c r="AU944" s="152" t="s">
        <v>88</v>
      </c>
      <c r="AV944" s="12" t="s">
        <v>86</v>
      </c>
      <c r="AW944" s="12" t="s">
        <v>41</v>
      </c>
      <c r="AX944" s="12" t="s">
        <v>79</v>
      </c>
      <c r="AY944" s="152" t="s">
        <v>178</v>
      </c>
    </row>
    <row r="945" spans="2:65" s="12" customFormat="1" ht="10.199999999999999">
      <c r="B945" s="150"/>
      <c r="D945" s="151" t="s">
        <v>189</v>
      </c>
      <c r="E945" s="152" t="s">
        <v>32</v>
      </c>
      <c r="F945" s="153" t="s">
        <v>6345</v>
      </c>
      <c r="H945" s="152" t="s">
        <v>32</v>
      </c>
      <c r="I945" s="154"/>
      <c r="L945" s="150"/>
      <c r="M945" s="155"/>
      <c r="T945" s="156"/>
      <c r="AT945" s="152" t="s">
        <v>189</v>
      </c>
      <c r="AU945" s="152" t="s">
        <v>88</v>
      </c>
      <c r="AV945" s="12" t="s">
        <v>86</v>
      </c>
      <c r="AW945" s="12" t="s">
        <v>41</v>
      </c>
      <c r="AX945" s="12" t="s">
        <v>79</v>
      </c>
      <c r="AY945" s="152" t="s">
        <v>178</v>
      </c>
    </row>
    <row r="946" spans="2:65" s="12" customFormat="1" ht="10.199999999999999">
      <c r="B946" s="150"/>
      <c r="D946" s="151" t="s">
        <v>189</v>
      </c>
      <c r="E946" s="152" t="s">
        <v>32</v>
      </c>
      <c r="F946" s="153" t="s">
        <v>6346</v>
      </c>
      <c r="H946" s="152" t="s">
        <v>32</v>
      </c>
      <c r="I946" s="154"/>
      <c r="L946" s="150"/>
      <c r="M946" s="155"/>
      <c r="T946" s="156"/>
      <c r="AT946" s="152" t="s">
        <v>189</v>
      </c>
      <c r="AU946" s="152" t="s">
        <v>88</v>
      </c>
      <c r="AV946" s="12" t="s">
        <v>86</v>
      </c>
      <c r="AW946" s="12" t="s">
        <v>41</v>
      </c>
      <c r="AX946" s="12" t="s">
        <v>79</v>
      </c>
      <c r="AY946" s="152" t="s">
        <v>178</v>
      </c>
    </row>
    <row r="947" spans="2:65" s="12" customFormat="1" ht="10.199999999999999">
      <c r="B947" s="150"/>
      <c r="D947" s="151" t="s">
        <v>189</v>
      </c>
      <c r="E947" s="152" t="s">
        <v>32</v>
      </c>
      <c r="F947" s="153" t="s">
        <v>6347</v>
      </c>
      <c r="H947" s="152" t="s">
        <v>32</v>
      </c>
      <c r="I947" s="154"/>
      <c r="L947" s="150"/>
      <c r="M947" s="155"/>
      <c r="T947" s="156"/>
      <c r="AT947" s="152" t="s">
        <v>189</v>
      </c>
      <c r="AU947" s="152" t="s">
        <v>88</v>
      </c>
      <c r="AV947" s="12" t="s">
        <v>86</v>
      </c>
      <c r="AW947" s="12" t="s">
        <v>41</v>
      </c>
      <c r="AX947" s="12" t="s">
        <v>79</v>
      </c>
      <c r="AY947" s="152" t="s">
        <v>178</v>
      </c>
    </row>
    <row r="948" spans="2:65" s="13" customFormat="1" ht="10.199999999999999">
      <c r="B948" s="157"/>
      <c r="D948" s="151" t="s">
        <v>189</v>
      </c>
      <c r="E948" s="158" t="s">
        <v>32</v>
      </c>
      <c r="F948" s="159" t="s">
        <v>6348</v>
      </c>
      <c r="H948" s="160">
        <v>5.3940000000000001</v>
      </c>
      <c r="I948" s="161"/>
      <c r="L948" s="157"/>
      <c r="M948" s="162"/>
      <c r="T948" s="163"/>
      <c r="AT948" s="158" t="s">
        <v>189</v>
      </c>
      <c r="AU948" s="158" t="s">
        <v>88</v>
      </c>
      <c r="AV948" s="13" t="s">
        <v>88</v>
      </c>
      <c r="AW948" s="13" t="s">
        <v>41</v>
      </c>
      <c r="AX948" s="13" t="s">
        <v>79</v>
      </c>
      <c r="AY948" s="158" t="s">
        <v>178</v>
      </c>
    </row>
    <row r="949" spans="2:65" s="12" customFormat="1" ht="10.199999999999999">
      <c r="B949" s="150"/>
      <c r="D949" s="151" t="s">
        <v>189</v>
      </c>
      <c r="E949" s="152" t="s">
        <v>32</v>
      </c>
      <c r="F949" s="153" t="s">
        <v>6349</v>
      </c>
      <c r="H949" s="152" t="s">
        <v>32</v>
      </c>
      <c r="I949" s="154"/>
      <c r="L949" s="150"/>
      <c r="M949" s="155"/>
      <c r="T949" s="156"/>
      <c r="AT949" s="152" t="s">
        <v>189</v>
      </c>
      <c r="AU949" s="152" t="s">
        <v>88</v>
      </c>
      <c r="AV949" s="12" t="s">
        <v>86</v>
      </c>
      <c r="AW949" s="12" t="s">
        <v>41</v>
      </c>
      <c r="AX949" s="12" t="s">
        <v>79</v>
      </c>
      <c r="AY949" s="152" t="s">
        <v>178</v>
      </c>
    </row>
    <row r="950" spans="2:65" s="13" customFormat="1" ht="10.199999999999999">
      <c r="B950" s="157"/>
      <c r="D950" s="151" t="s">
        <v>189</v>
      </c>
      <c r="E950" s="158" t="s">
        <v>32</v>
      </c>
      <c r="F950" s="159" t="s">
        <v>6350</v>
      </c>
      <c r="H950" s="160">
        <v>1.5860000000000001</v>
      </c>
      <c r="I950" s="161"/>
      <c r="L950" s="157"/>
      <c r="M950" s="162"/>
      <c r="T950" s="163"/>
      <c r="AT950" s="158" t="s">
        <v>189</v>
      </c>
      <c r="AU950" s="158" t="s">
        <v>88</v>
      </c>
      <c r="AV950" s="13" t="s">
        <v>88</v>
      </c>
      <c r="AW950" s="13" t="s">
        <v>41</v>
      </c>
      <c r="AX950" s="13" t="s">
        <v>79</v>
      </c>
      <c r="AY950" s="158" t="s">
        <v>178</v>
      </c>
    </row>
    <row r="951" spans="2:65" s="12" customFormat="1" ht="10.199999999999999">
      <c r="B951" s="150"/>
      <c r="D951" s="151" t="s">
        <v>189</v>
      </c>
      <c r="E951" s="152" t="s">
        <v>32</v>
      </c>
      <c r="F951" s="153" t="s">
        <v>6351</v>
      </c>
      <c r="H951" s="152" t="s">
        <v>32</v>
      </c>
      <c r="I951" s="154"/>
      <c r="L951" s="150"/>
      <c r="M951" s="155"/>
      <c r="T951" s="156"/>
      <c r="AT951" s="152" t="s">
        <v>189</v>
      </c>
      <c r="AU951" s="152" t="s">
        <v>88</v>
      </c>
      <c r="AV951" s="12" t="s">
        <v>86</v>
      </c>
      <c r="AW951" s="12" t="s">
        <v>41</v>
      </c>
      <c r="AX951" s="12" t="s">
        <v>79</v>
      </c>
      <c r="AY951" s="152" t="s">
        <v>178</v>
      </c>
    </row>
    <row r="952" spans="2:65" s="13" customFormat="1" ht="10.199999999999999">
      <c r="B952" s="157"/>
      <c r="D952" s="151" t="s">
        <v>189</v>
      </c>
      <c r="E952" s="158" t="s">
        <v>32</v>
      </c>
      <c r="F952" s="159" t="s">
        <v>6352</v>
      </c>
      <c r="H952" s="160">
        <v>11.988</v>
      </c>
      <c r="I952" s="161"/>
      <c r="L952" s="157"/>
      <c r="M952" s="162"/>
      <c r="T952" s="163"/>
      <c r="AT952" s="158" t="s">
        <v>189</v>
      </c>
      <c r="AU952" s="158" t="s">
        <v>88</v>
      </c>
      <c r="AV952" s="13" t="s">
        <v>88</v>
      </c>
      <c r="AW952" s="13" t="s">
        <v>41</v>
      </c>
      <c r="AX952" s="13" t="s">
        <v>79</v>
      </c>
      <c r="AY952" s="158" t="s">
        <v>178</v>
      </c>
    </row>
    <row r="953" spans="2:65" s="12" customFormat="1" ht="10.199999999999999">
      <c r="B953" s="150"/>
      <c r="D953" s="151" t="s">
        <v>189</v>
      </c>
      <c r="E953" s="152" t="s">
        <v>32</v>
      </c>
      <c r="F953" s="153" t="s">
        <v>6353</v>
      </c>
      <c r="H953" s="152" t="s">
        <v>32</v>
      </c>
      <c r="I953" s="154"/>
      <c r="L953" s="150"/>
      <c r="M953" s="155"/>
      <c r="T953" s="156"/>
      <c r="AT953" s="152" t="s">
        <v>189</v>
      </c>
      <c r="AU953" s="152" t="s">
        <v>88</v>
      </c>
      <c r="AV953" s="12" t="s">
        <v>86</v>
      </c>
      <c r="AW953" s="12" t="s">
        <v>41</v>
      </c>
      <c r="AX953" s="12" t="s">
        <v>79</v>
      </c>
      <c r="AY953" s="152" t="s">
        <v>178</v>
      </c>
    </row>
    <row r="954" spans="2:65" s="13" customFormat="1" ht="10.199999999999999">
      <c r="B954" s="157"/>
      <c r="D954" s="151" t="s">
        <v>189</v>
      </c>
      <c r="E954" s="158" t="s">
        <v>32</v>
      </c>
      <c r="F954" s="159" t="s">
        <v>6354</v>
      </c>
      <c r="H954" s="160">
        <v>2.2759999999999998</v>
      </c>
      <c r="I954" s="161"/>
      <c r="L954" s="157"/>
      <c r="M954" s="162"/>
      <c r="T954" s="163"/>
      <c r="AT954" s="158" t="s">
        <v>189</v>
      </c>
      <c r="AU954" s="158" t="s">
        <v>88</v>
      </c>
      <c r="AV954" s="13" t="s">
        <v>88</v>
      </c>
      <c r="AW954" s="13" t="s">
        <v>41</v>
      </c>
      <c r="AX954" s="13" t="s">
        <v>79</v>
      </c>
      <c r="AY954" s="158" t="s">
        <v>178</v>
      </c>
    </row>
    <row r="955" spans="2:65" s="14" customFormat="1" ht="10.199999999999999">
      <c r="B955" s="164"/>
      <c r="D955" s="151" t="s">
        <v>189</v>
      </c>
      <c r="E955" s="165" t="s">
        <v>32</v>
      </c>
      <c r="F955" s="166" t="s">
        <v>192</v>
      </c>
      <c r="H955" s="167">
        <v>21.244</v>
      </c>
      <c r="I955" s="168"/>
      <c r="L955" s="164"/>
      <c r="M955" s="169"/>
      <c r="T955" s="170"/>
      <c r="AT955" s="165" t="s">
        <v>189</v>
      </c>
      <c r="AU955" s="165" t="s">
        <v>88</v>
      </c>
      <c r="AV955" s="14" t="s">
        <v>185</v>
      </c>
      <c r="AW955" s="14" t="s">
        <v>41</v>
      </c>
      <c r="AX955" s="14" t="s">
        <v>86</v>
      </c>
      <c r="AY955" s="165" t="s">
        <v>178</v>
      </c>
    </row>
    <row r="956" spans="2:65" s="1" customFormat="1" ht="24.15" customHeight="1">
      <c r="B956" s="34"/>
      <c r="C956" s="171" t="s">
        <v>2550</v>
      </c>
      <c r="D956" s="171" t="s">
        <v>398</v>
      </c>
      <c r="E956" s="343" t="s">
        <v>6355</v>
      </c>
      <c r="F956" s="344" t="s">
        <v>6356</v>
      </c>
      <c r="G956" s="174" t="s">
        <v>2234</v>
      </c>
      <c r="H956" s="175">
        <v>22.943999999999999</v>
      </c>
      <c r="I956" s="176"/>
      <c r="J956" s="177">
        <f>ROUND(I956*H956,2)</f>
        <v>0</v>
      </c>
      <c r="K956" s="173" t="s">
        <v>376</v>
      </c>
      <c r="L956" s="178"/>
      <c r="M956" s="179" t="s">
        <v>32</v>
      </c>
      <c r="N956" s="180" t="s">
        <v>50</v>
      </c>
      <c r="P956" s="142">
        <f>O956*H956</f>
        <v>0</v>
      </c>
      <c r="Q956" s="142">
        <v>1E-3</v>
      </c>
      <c r="R956" s="142">
        <f>Q956*H956</f>
        <v>2.2943999999999999E-2</v>
      </c>
      <c r="S956" s="142">
        <v>0</v>
      </c>
      <c r="T956" s="143">
        <f>S956*H956</f>
        <v>0</v>
      </c>
      <c r="AR956" s="144" t="s">
        <v>241</v>
      </c>
      <c r="AT956" s="144" t="s">
        <v>398</v>
      </c>
      <c r="AU956" s="144" t="s">
        <v>88</v>
      </c>
      <c r="AY956" s="18" t="s">
        <v>178</v>
      </c>
      <c r="BE956" s="145">
        <f>IF(N956="základní",J956,0)</f>
        <v>0</v>
      </c>
      <c r="BF956" s="145">
        <f>IF(N956="snížená",J956,0)</f>
        <v>0</v>
      </c>
      <c r="BG956" s="145">
        <f>IF(N956="zákl. přenesená",J956,0)</f>
        <v>0</v>
      </c>
      <c r="BH956" s="145">
        <f>IF(N956="sníž. přenesená",J956,0)</f>
        <v>0</v>
      </c>
      <c r="BI956" s="145">
        <f>IF(N956="nulová",J956,0)</f>
        <v>0</v>
      </c>
      <c r="BJ956" s="18" t="s">
        <v>86</v>
      </c>
      <c r="BK956" s="145">
        <f>ROUND(I956*H956,2)</f>
        <v>0</v>
      </c>
      <c r="BL956" s="18" t="s">
        <v>185</v>
      </c>
      <c r="BM956" s="144" t="s">
        <v>6357</v>
      </c>
    </row>
    <row r="957" spans="2:65" s="12" customFormat="1" ht="10.199999999999999">
      <c r="B957" s="150"/>
      <c r="D957" s="151" t="s">
        <v>189</v>
      </c>
      <c r="E957" s="152" t="s">
        <v>32</v>
      </c>
      <c r="F957" s="153" t="s">
        <v>6346</v>
      </c>
      <c r="H957" s="152" t="s">
        <v>32</v>
      </c>
      <c r="I957" s="154"/>
      <c r="L957" s="150"/>
      <c r="M957" s="155"/>
      <c r="T957" s="156"/>
      <c r="AT957" s="152" t="s">
        <v>189</v>
      </c>
      <c r="AU957" s="152" t="s">
        <v>88</v>
      </c>
      <c r="AV957" s="12" t="s">
        <v>86</v>
      </c>
      <c r="AW957" s="12" t="s">
        <v>41</v>
      </c>
      <c r="AX957" s="12" t="s">
        <v>79</v>
      </c>
      <c r="AY957" s="152" t="s">
        <v>178</v>
      </c>
    </row>
    <row r="958" spans="2:65" s="12" customFormat="1" ht="10.199999999999999">
      <c r="B958" s="150"/>
      <c r="D958" s="151" t="s">
        <v>189</v>
      </c>
      <c r="E958" s="152" t="s">
        <v>32</v>
      </c>
      <c r="F958" s="153" t="s">
        <v>6347</v>
      </c>
      <c r="H958" s="152" t="s">
        <v>32</v>
      </c>
      <c r="I958" s="154"/>
      <c r="L958" s="150"/>
      <c r="M958" s="155"/>
      <c r="T958" s="156"/>
      <c r="AT958" s="152" t="s">
        <v>189</v>
      </c>
      <c r="AU958" s="152" t="s">
        <v>88</v>
      </c>
      <c r="AV958" s="12" t="s">
        <v>86</v>
      </c>
      <c r="AW958" s="12" t="s">
        <v>41</v>
      </c>
      <c r="AX958" s="12" t="s">
        <v>79</v>
      </c>
      <c r="AY958" s="152" t="s">
        <v>178</v>
      </c>
    </row>
    <row r="959" spans="2:65" s="13" customFormat="1" ht="10.199999999999999">
      <c r="B959" s="157"/>
      <c r="D959" s="151" t="s">
        <v>189</v>
      </c>
      <c r="E959" s="158" t="s">
        <v>32</v>
      </c>
      <c r="F959" s="159" t="s">
        <v>6348</v>
      </c>
      <c r="H959" s="160">
        <v>5.3940000000000001</v>
      </c>
      <c r="I959" s="161"/>
      <c r="L959" s="157"/>
      <c r="M959" s="162"/>
      <c r="T959" s="163"/>
      <c r="AT959" s="158" t="s">
        <v>189</v>
      </c>
      <c r="AU959" s="158" t="s">
        <v>88</v>
      </c>
      <c r="AV959" s="13" t="s">
        <v>88</v>
      </c>
      <c r="AW959" s="13" t="s">
        <v>41</v>
      </c>
      <c r="AX959" s="13" t="s">
        <v>79</v>
      </c>
      <c r="AY959" s="158" t="s">
        <v>178</v>
      </c>
    </row>
    <row r="960" spans="2:65" s="12" customFormat="1" ht="10.199999999999999">
      <c r="B960" s="150"/>
      <c r="D960" s="151" t="s">
        <v>189</v>
      </c>
      <c r="E960" s="152" t="s">
        <v>32</v>
      </c>
      <c r="F960" s="153" t="s">
        <v>6349</v>
      </c>
      <c r="H960" s="152" t="s">
        <v>32</v>
      </c>
      <c r="I960" s="154"/>
      <c r="L960" s="150"/>
      <c r="M960" s="155"/>
      <c r="T960" s="156"/>
      <c r="AT960" s="152" t="s">
        <v>189</v>
      </c>
      <c r="AU960" s="152" t="s">
        <v>88</v>
      </c>
      <c r="AV960" s="12" t="s">
        <v>86</v>
      </c>
      <c r="AW960" s="12" t="s">
        <v>41</v>
      </c>
      <c r="AX960" s="12" t="s">
        <v>79</v>
      </c>
      <c r="AY960" s="152" t="s">
        <v>178</v>
      </c>
    </row>
    <row r="961" spans="2:65" s="13" customFormat="1" ht="10.199999999999999">
      <c r="B961" s="157"/>
      <c r="D961" s="151" t="s">
        <v>189</v>
      </c>
      <c r="E961" s="158" t="s">
        <v>32</v>
      </c>
      <c r="F961" s="159" t="s">
        <v>6350</v>
      </c>
      <c r="H961" s="160">
        <v>1.5860000000000001</v>
      </c>
      <c r="I961" s="161"/>
      <c r="L961" s="157"/>
      <c r="M961" s="162"/>
      <c r="T961" s="163"/>
      <c r="AT961" s="158" t="s">
        <v>189</v>
      </c>
      <c r="AU961" s="158" t="s">
        <v>88</v>
      </c>
      <c r="AV961" s="13" t="s">
        <v>88</v>
      </c>
      <c r="AW961" s="13" t="s">
        <v>41</v>
      </c>
      <c r="AX961" s="13" t="s">
        <v>79</v>
      </c>
      <c r="AY961" s="158" t="s">
        <v>178</v>
      </c>
    </row>
    <row r="962" spans="2:65" s="12" customFormat="1" ht="10.199999999999999">
      <c r="B962" s="150"/>
      <c r="D962" s="151" t="s">
        <v>189</v>
      </c>
      <c r="E962" s="152" t="s">
        <v>32</v>
      </c>
      <c r="F962" s="153" t="s">
        <v>6351</v>
      </c>
      <c r="H962" s="152" t="s">
        <v>32</v>
      </c>
      <c r="I962" s="154"/>
      <c r="L962" s="150"/>
      <c r="M962" s="155"/>
      <c r="T962" s="156"/>
      <c r="AT962" s="152" t="s">
        <v>189</v>
      </c>
      <c r="AU962" s="152" t="s">
        <v>88</v>
      </c>
      <c r="AV962" s="12" t="s">
        <v>86</v>
      </c>
      <c r="AW962" s="12" t="s">
        <v>41</v>
      </c>
      <c r="AX962" s="12" t="s">
        <v>79</v>
      </c>
      <c r="AY962" s="152" t="s">
        <v>178</v>
      </c>
    </row>
    <row r="963" spans="2:65" s="13" customFormat="1" ht="10.199999999999999">
      <c r="B963" s="157"/>
      <c r="D963" s="151" t="s">
        <v>189</v>
      </c>
      <c r="E963" s="158" t="s">
        <v>32</v>
      </c>
      <c r="F963" s="159" t="s">
        <v>6352</v>
      </c>
      <c r="H963" s="160">
        <v>11.988</v>
      </c>
      <c r="I963" s="161"/>
      <c r="L963" s="157"/>
      <c r="M963" s="162"/>
      <c r="T963" s="163"/>
      <c r="AT963" s="158" t="s">
        <v>189</v>
      </c>
      <c r="AU963" s="158" t="s">
        <v>88</v>
      </c>
      <c r="AV963" s="13" t="s">
        <v>88</v>
      </c>
      <c r="AW963" s="13" t="s">
        <v>41</v>
      </c>
      <c r="AX963" s="13" t="s">
        <v>79</v>
      </c>
      <c r="AY963" s="158" t="s">
        <v>178</v>
      </c>
    </row>
    <row r="964" spans="2:65" s="12" customFormat="1" ht="10.199999999999999">
      <c r="B964" s="150"/>
      <c r="D964" s="151" t="s">
        <v>189</v>
      </c>
      <c r="E964" s="152" t="s">
        <v>32</v>
      </c>
      <c r="F964" s="153" t="s">
        <v>6353</v>
      </c>
      <c r="H964" s="152" t="s">
        <v>32</v>
      </c>
      <c r="I964" s="154"/>
      <c r="L964" s="150"/>
      <c r="M964" s="155"/>
      <c r="T964" s="156"/>
      <c r="AT964" s="152" t="s">
        <v>189</v>
      </c>
      <c r="AU964" s="152" t="s">
        <v>88</v>
      </c>
      <c r="AV964" s="12" t="s">
        <v>86</v>
      </c>
      <c r="AW964" s="12" t="s">
        <v>41</v>
      </c>
      <c r="AX964" s="12" t="s">
        <v>79</v>
      </c>
      <c r="AY964" s="152" t="s">
        <v>178</v>
      </c>
    </row>
    <row r="965" spans="2:65" s="13" customFormat="1" ht="10.199999999999999">
      <c r="B965" s="157"/>
      <c r="D965" s="151" t="s">
        <v>189</v>
      </c>
      <c r="E965" s="158" t="s">
        <v>32</v>
      </c>
      <c r="F965" s="159" t="s">
        <v>6354</v>
      </c>
      <c r="H965" s="160">
        <v>2.2759999999999998</v>
      </c>
      <c r="I965" s="161"/>
      <c r="L965" s="157"/>
      <c r="M965" s="162"/>
      <c r="T965" s="163"/>
      <c r="AT965" s="158" t="s">
        <v>189</v>
      </c>
      <c r="AU965" s="158" t="s">
        <v>88</v>
      </c>
      <c r="AV965" s="13" t="s">
        <v>88</v>
      </c>
      <c r="AW965" s="13" t="s">
        <v>41</v>
      </c>
      <c r="AX965" s="13" t="s">
        <v>79</v>
      </c>
      <c r="AY965" s="158" t="s">
        <v>178</v>
      </c>
    </row>
    <row r="966" spans="2:65" s="14" customFormat="1" ht="10.199999999999999">
      <c r="B966" s="164"/>
      <c r="D966" s="151" t="s">
        <v>189</v>
      </c>
      <c r="E966" s="165" t="s">
        <v>32</v>
      </c>
      <c r="F966" s="166" t="s">
        <v>192</v>
      </c>
      <c r="H966" s="167">
        <v>21.244</v>
      </c>
      <c r="I966" s="168"/>
      <c r="L966" s="164"/>
      <c r="M966" s="169"/>
      <c r="T966" s="170"/>
      <c r="AT966" s="165" t="s">
        <v>189</v>
      </c>
      <c r="AU966" s="165" t="s">
        <v>88</v>
      </c>
      <c r="AV966" s="14" t="s">
        <v>185</v>
      </c>
      <c r="AW966" s="14" t="s">
        <v>41</v>
      </c>
      <c r="AX966" s="14" t="s">
        <v>86</v>
      </c>
      <c r="AY966" s="165" t="s">
        <v>178</v>
      </c>
    </row>
    <row r="967" spans="2:65" s="13" customFormat="1" ht="10.199999999999999">
      <c r="B967" s="157"/>
      <c r="D967" s="151" t="s">
        <v>189</v>
      </c>
      <c r="F967" s="159" t="s">
        <v>6358</v>
      </c>
      <c r="H967" s="160">
        <v>22.943999999999999</v>
      </c>
      <c r="I967" s="161"/>
      <c r="L967" s="157"/>
      <c r="M967" s="162"/>
      <c r="T967" s="163"/>
      <c r="AT967" s="158" t="s">
        <v>189</v>
      </c>
      <c r="AU967" s="158" t="s">
        <v>88</v>
      </c>
      <c r="AV967" s="13" t="s">
        <v>88</v>
      </c>
      <c r="AW967" s="13" t="s">
        <v>4</v>
      </c>
      <c r="AX967" s="13" t="s">
        <v>86</v>
      </c>
      <c r="AY967" s="158" t="s">
        <v>178</v>
      </c>
    </row>
    <row r="968" spans="2:65" s="1" customFormat="1" ht="44.25" customHeight="1">
      <c r="B968" s="34"/>
      <c r="C968" s="133" t="s">
        <v>2543</v>
      </c>
      <c r="D968" s="133" t="s">
        <v>180</v>
      </c>
      <c r="E968" s="345" t="s">
        <v>6359</v>
      </c>
      <c r="F968" s="346" t="s">
        <v>6360</v>
      </c>
      <c r="G968" s="136" t="s">
        <v>401</v>
      </c>
      <c r="H968" s="137">
        <v>2.5999999999999999E-2</v>
      </c>
      <c r="I968" s="138"/>
      <c r="J968" s="139">
        <f>ROUND(I968*H968,2)</f>
        <v>0</v>
      </c>
      <c r="K968" s="135" t="s">
        <v>184</v>
      </c>
      <c r="L968" s="34"/>
      <c r="M968" s="140" t="s">
        <v>32</v>
      </c>
      <c r="N968" s="141" t="s">
        <v>50</v>
      </c>
      <c r="P968" s="142">
        <f>O968*H968</f>
        <v>0</v>
      </c>
      <c r="Q968" s="142">
        <v>0</v>
      </c>
      <c r="R968" s="142">
        <f>Q968*H968</f>
        <v>0</v>
      </c>
      <c r="S968" s="142">
        <v>0</v>
      </c>
      <c r="T968" s="143">
        <f>S968*H968</f>
        <v>0</v>
      </c>
      <c r="AR968" s="144" t="s">
        <v>310</v>
      </c>
      <c r="AT968" s="144" t="s">
        <v>180</v>
      </c>
      <c r="AU968" s="144" t="s">
        <v>88</v>
      </c>
      <c r="AY968" s="18" t="s">
        <v>178</v>
      </c>
      <c r="BE968" s="145">
        <f>IF(N968="základní",J968,0)</f>
        <v>0</v>
      </c>
      <c r="BF968" s="145">
        <f>IF(N968="snížená",J968,0)</f>
        <v>0</v>
      </c>
      <c r="BG968" s="145">
        <f>IF(N968="zákl. přenesená",J968,0)</f>
        <v>0</v>
      </c>
      <c r="BH968" s="145">
        <f>IF(N968="sníž. přenesená",J968,0)</f>
        <v>0</v>
      </c>
      <c r="BI968" s="145">
        <f>IF(N968="nulová",J968,0)</f>
        <v>0</v>
      </c>
      <c r="BJ968" s="18" t="s">
        <v>86</v>
      </c>
      <c r="BK968" s="145">
        <f>ROUND(I968*H968,2)</f>
        <v>0</v>
      </c>
      <c r="BL968" s="18" t="s">
        <v>310</v>
      </c>
      <c r="BM968" s="144" t="s">
        <v>6361</v>
      </c>
    </row>
    <row r="969" spans="2:65" s="1" customFormat="1" ht="10.199999999999999">
      <c r="B969" s="34"/>
      <c r="D969" s="146" t="s">
        <v>187</v>
      </c>
      <c r="F969" s="147" t="s">
        <v>6362</v>
      </c>
      <c r="I969" s="148"/>
      <c r="L969" s="34"/>
      <c r="M969" s="192"/>
      <c r="N969" s="193"/>
      <c r="O969" s="193"/>
      <c r="P969" s="193"/>
      <c r="Q969" s="193"/>
      <c r="R969" s="193"/>
      <c r="S969" s="193"/>
      <c r="T969" s="194"/>
      <c r="AT969" s="18" t="s">
        <v>187</v>
      </c>
      <c r="AU969" s="18" t="s">
        <v>88</v>
      </c>
    </row>
    <row r="970" spans="2:65" s="1" customFormat="1" ht="6.9" customHeight="1">
      <c r="B970" s="43"/>
      <c r="C970" s="44"/>
      <c r="D970" s="44"/>
      <c r="E970" s="44"/>
      <c r="F970" s="44"/>
      <c r="G970" s="44"/>
      <c r="H970" s="44"/>
      <c r="I970" s="44"/>
      <c r="J970" s="44"/>
      <c r="K970" s="44"/>
      <c r="L970" s="34"/>
    </row>
  </sheetData>
  <sheetProtection algorithmName="SHA-512" hashValue="75q/mz/nzSvoao5ABy2LnG6U1YsbfMd0orB2rRlu3QjGx8bByB5H2Ph5whvzdhYWp8AQgIpVbcBE0HgilGMgwQ==" saltValue="dm5mK3uMa1VZzPM/v/Zw2Q==" spinCount="100000" sheet="1" objects="1" scenarios="1" formatColumns="0" formatRows="0" autoFilter="0"/>
  <autoFilter ref="C91:K969" xr:uid="{00000000-0009-0000-0000-00000D000000}"/>
  <mergeCells count="9">
    <mergeCell ref="E50:H50"/>
    <mergeCell ref="E82:H82"/>
    <mergeCell ref="E84:H84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D00-000000000000}"/>
    <hyperlink ref="F102" r:id="rId2" xr:uid="{00000000-0004-0000-0D00-000001000000}"/>
    <hyperlink ref="F108" r:id="rId3" xr:uid="{00000000-0004-0000-0D00-000002000000}"/>
    <hyperlink ref="F113" r:id="rId4" xr:uid="{00000000-0004-0000-0D00-000003000000}"/>
    <hyperlink ref="F116" r:id="rId5" xr:uid="{00000000-0004-0000-0D00-000004000000}"/>
    <hyperlink ref="F123" r:id="rId6" xr:uid="{00000000-0004-0000-0D00-000005000000}"/>
    <hyperlink ref="F126" r:id="rId7" xr:uid="{00000000-0004-0000-0D00-000006000000}"/>
    <hyperlink ref="F134" r:id="rId8" xr:uid="{00000000-0004-0000-0D00-000007000000}"/>
    <hyperlink ref="F142" r:id="rId9" xr:uid="{00000000-0004-0000-0D00-000008000000}"/>
    <hyperlink ref="F150" r:id="rId10" xr:uid="{00000000-0004-0000-0D00-000009000000}"/>
    <hyperlink ref="F158" r:id="rId11" xr:uid="{00000000-0004-0000-0D00-00000A000000}"/>
    <hyperlink ref="F166" r:id="rId12" xr:uid="{00000000-0004-0000-0D00-00000B000000}"/>
    <hyperlink ref="F174" r:id="rId13" xr:uid="{00000000-0004-0000-0D00-00000C000000}"/>
    <hyperlink ref="F182" r:id="rId14" xr:uid="{00000000-0004-0000-0D00-00000D000000}"/>
    <hyperlink ref="F190" r:id="rId15" xr:uid="{00000000-0004-0000-0D00-00000E000000}"/>
    <hyperlink ref="F198" r:id="rId16" xr:uid="{00000000-0004-0000-0D00-00000F000000}"/>
    <hyperlink ref="F206" r:id="rId17" xr:uid="{00000000-0004-0000-0D00-000010000000}"/>
    <hyperlink ref="F216" r:id="rId18" xr:uid="{00000000-0004-0000-0D00-000011000000}"/>
    <hyperlink ref="F219" r:id="rId19" xr:uid="{00000000-0004-0000-0D00-000012000000}"/>
    <hyperlink ref="F222" r:id="rId20" xr:uid="{00000000-0004-0000-0D00-000013000000}"/>
    <hyperlink ref="F232" r:id="rId21" xr:uid="{00000000-0004-0000-0D00-000014000000}"/>
    <hyperlink ref="F235" r:id="rId22" xr:uid="{00000000-0004-0000-0D00-000015000000}"/>
    <hyperlink ref="F243" r:id="rId23" xr:uid="{00000000-0004-0000-0D00-000016000000}"/>
    <hyperlink ref="F247" r:id="rId24" xr:uid="{00000000-0004-0000-0D00-000017000000}"/>
    <hyperlink ref="F256" r:id="rId25" xr:uid="{00000000-0004-0000-0D00-000018000000}"/>
    <hyperlink ref="F260" r:id="rId26" xr:uid="{00000000-0004-0000-0D00-000019000000}"/>
    <hyperlink ref="F267" r:id="rId27" xr:uid="{00000000-0004-0000-0D00-00001A000000}"/>
    <hyperlink ref="F271" r:id="rId28" xr:uid="{00000000-0004-0000-0D00-00001B000000}"/>
    <hyperlink ref="F280" r:id="rId29" xr:uid="{00000000-0004-0000-0D00-00001C000000}"/>
    <hyperlink ref="F287" r:id="rId30" xr:uid="{00000000-0004-0000-0D00-00001D000000}"/>
    <hyperlink ref="F306" r:id="rId31" xr:uid="{00000000-0004-0000-0D00-00001E000000}"/>
    <hyperlink ref="F314" r:id="rId32" xr:uid="{00000000-0004-0000-0D00-00001F000000}"/>
    <hyperlink ref="F327" r:id="rId33" xr:uid="{00000000-0004-0000-0D00-000020000000}"/>
    <hyperlink ref="F338" r:id="rId34" xr:uid="{00000000-0004-0000-0D00-000021000000}"/>
    <hyperlink ref="F344" r:id="rId35" xr:uid="{00000000-0004-0000-0D00-000022000000}"/>
    <hyperlink ref="F350" r:id="rId36" xr:uid="{00000000-0004-0000-0D00-000023000000}"/>
    <hyperlink ref="F373" r:id="rId37" xr:uid="{00000000-0004-0000-0D00-000024000000}"/>
    <hyperlink ref="F391" r:id="rId38" xr:uid="{00000000-0004-0000-0D00-000025000000}"/>
    <hyperlink ref="F394" r:id="rId39" xr:uid="{00000000-0004-0000-0D00-000026000000}"/>
    <hyperlink ref="F401" r:id="rId40" xr:uid="{00000000-0004-0000-0D00-000027000000}"/>
    <hyperlink ref="F407" r:id="rId41" xr:uid="{00000000-0004-0000-0D00-000028000000}"/>
    <hyperlink ref="F414" r:id="rId42" xr:uid="{00000000-0004-0000-0D00-000029000000}"/>
    <hyperlink ref="F421" r:id="rId43" xr:uid="{00000000-0004-0000-0D00-00002A000000}"/>
    <hyperlink ref="F428" r:id="rId44" xr:uid="{00000000-0004-0000-0D00-00002B000000}"/>
    <hyperlink ref="F435" r:id="rId45" xr:uid="{00000000-0004-0000-0D00-00002C000000}"/>
    <hyperlink ref="F457" r:id="rId46" xr:uid="{00000000-0004-0000-0D00-00002D000000}"/>
    <hyperlink ref="F464" r:id="rId47" xr:uid="{00000000-0004-0000-0D00-00002E000000}"/>
    <hyperlink ref="F471" r:id="rId48" xr:uid="{00000000-0004-0000-0D00-00002F000000}"/>
    <hyperlink ref="F477" r:id="rId49" xr:uid="{00000000-0004-0000-0D00-000030000000}"/>
    <hyperlink ref="F485" r:id="rId50" xr:uid="{00000000-0004-0000-0D00-000031000000}"/>
    <hyperlink ref="F509" r:id="rId51" xr:uid="{00000000-0004-0000-0D00-000032000000}"/>
    <hyperlink ref="F517" r:id="rId52" xr:uid="{00000000-0004-0000-0D00-000033000000}"/>
    <hyperlink ref="F527" r:id="rId53" xr:uid="{00000000-0004-0000-0D00-000034000000}"/>
    <hyperlink ref="F536" r:id="rId54" xr:uid="{00000000-0004-0000-0D00-000035000000}"/>
    <hyperlink ref="F546" r:id="rId55" xr:uid="{00000000-0004-0000-0D00-000036000000}"/>
    <hyperlink ref="F553" r:id="rId56" xr:uid="{00000000-0004-0000-0D00-000037000000}"/>
    <hyperlink ref="F560" r:id="rId57" xr:uid="{00000000-0004-0000-0D00-000038000000}"/>
    <hyperlink ref="F568" r:id="rId58" xr:uid="{00000000-0004-0000-0D00-000039000000}"/>
    <hyperlink ref="F574" r:id="rId59" xr:uid="{00000000-0004-0000-0D00-00003A000000}"/>
    <hyperlink ref="F582" r:id="rId60" xr:uid="{00000000-0004-0000-0D00-00003B000000}"/>
    <hyperlink ref="F590" r:id="rId61" xr:uid="{00000000-0004-0000-0D00-00003C000000}"/>
    <hyperlink ref="F599" r:id="rId62" xr:uid="{00000000-0004-0000-0D00-00003D000000}"/>
    <hyperlink ref="F608" r:id="rId63" xr:uid="{00000000-0004-0000-0D00-00003E000000}"/>
    <hyperlink ref="F616" r:id="rId64" xr:uid="{00000000-0004-0000-0D00-00003F000000}"/>
    <hyperlink ref="F623" r:id="rId65" xr:uid="{00000000-0004-0000-0D00-000040000000}"/>
    <hyperlink ref="F633" r:id="rId66" xr:uid="{00000000-0004-0000-0D00-000041000000}"/>
    <hyperlink ref="F641" r:id="rId67" xr:uid="{00000000-0004-0000-0D00-000042000000}"/>
    <hyperlink ref="F648" r:id="rId68" xr:uid="{00000000-0004-0000-0D00-000043000000}"/>
    <hyperlink ref="F660" r:id="rId69" xr:uid="{00000000-0004-0000-0D00-000044000000}"/>
    <hyperlink ref="F668" r:id="rId70" xr:uid="{00000000-0004-0000-0D00-000045000000}"/>
    <hyperlink ref="F676" r:id="rId71" xr:uid="{00000000-0004-0000-0D00-000046000000}"/>
    <hyperlink ref="F684" r:id="rId72" xr:uid="{00000000-0004-0000-0D00-000047000000}"/>
    <hyperlink ref="F692" r:id="rId73" xr:uid="{00000000-0004-0000-0D00-000048000000}"/>
    <hyperlink ref="F702" r:id="rId74" xr:uid="{00000000-0004-0000-0D00-000049000000}"/>
    <hyperlink ref="F705" r:id="rId75" xr:uid="{00000000-0004-0000-0D00-00004A000000}"/>
    <hyperlink ref="F718" r:id="rId76" xr:uid="{00000000-0004-0000-0D00-00004B000000}"/>
    <hyperlink ref="F725" r:id="rId77" xr:uid="{00000000-0004-0000-0D00-00004C000000}"/>
    <hyperlink ref="F732" r:id="rId78" xr:uid="{00000000-0004-0000-0D00-00004D000000}"/>
    <hyperlink ref="F736" r:id="rId79" xr:uid="{00000000-0004-0000-0D00-00004E000000}"/>
    <hyperlink ref="F739" r:id="rId80" xr:uid="{00000000-0004-0000-0D00-00004F000000}"/>
    <hyperlink ref="F742" r:id="rId81" xr:uid="{00000000-0004-0000-0D00-000050000000}"/>
    <hyperlink ref="F749" r:id="rId82" xr:uid="{00000000-0004-0000-0D00-000051000000}"/>
    <hyperlink ref="F753" r:id="rId83" xr:uid="{00000000-0004-0000-0D00-000052000000}"/>
    <hyperlink ref="F756" r:id="rId84" xr:uid="{00000000-0004-0000-0D00-000053000000}"/>
    <hyperlink ref="F762" r:id="rId85" xr:uid="{00000000-0004-0000-0D00-000054000000}"/>
    <hyperlink ref="F770" r:id="rId86" xr:uid="{00000000-0004-0000-0D00-000055000000}"/>
    <hyperlink ref="F781" r:id="rId87" xr:uid="{00000000-0004-0000-0D00-000056000000}"/>
    <hyperlink ref="F795" r:id="rId88" xr:uid="{00000000-0004-0000-0D00-000057000000}"/>
    <hyperlink ref="F806" r:id="rId89" xr:uid="{00000000-0004-0000-0D00-000058000000}"/>
    <hyperlink ref="F813" r:id="rId90" xr:uid="{00000000-0004-0000-0D00-000059000000}"/>
    <hyperlink ref="F823" r:id="rId91" xr:uid="{00000000-0004-0000-0D00-00005A000000}"/>
    <hyperlink ref="F830" r:id="rId92" xr:uid="{00000000-0004-0000-0D00-00005B000000}"/>
    <hyperlink ref="F836" r:id="rId93" xr:uid="{00000000-0004-0000-0D00-00005C000000}"/>
    <hyperlink ref="F844" r:id="rId94" xr:uid="{00000000-0004-0000-0D00-00005D000000}"/>
    <hyperlink ref="F851" r:id="rId95" xr:uid="{00000000-0004-0000-0D00-00005E000000}"/>
    <hyperlink ref="F857" r:id="rId96" xr:uid="{00000000-0004-0000-0D00-00005F000000}"/>
    <hyperlink ref="F864" r:id="rId97" xr:uid="{00000000-0004-0000-0D00-000060000000}"/>
    <hyperlink ref="F871" r:id="rId98" xr:uid="{00000000-0004-0000-0D00-000061000000}"/>
    <hyperlink ref="F878" r:id="rId99" xr:uid="{00000000-0004-0000-0D00-000062000000}"/>
    <hyperlink ref="F885" r:id="rId100" xr:uid="{00000000-0004-0000-0D00-000063000000}"/>
    <hyperlink ref="F889" r:id="rId101" xr:uid="{00000000-0004-0000-0D00-000064000000}"/>
    <hyperlink ref="F898" r:id="rId102" xr:uid="{00000000-0004-0000-0D00-000065000000}"/>
    <hyperlink ref="F901" r:id="rId103" xr:uid="{00000000-0004-0000-0D00-000066000000}"/>
    <hyperlink ref="F909" r:id="rId104" xr:uid="{00000000-0004-0000-0D00-000067000000}"/>
    <hyperlink ref="F912" r:id="rId105" xr:uid="{00000000-0004-0000-0D00-000068000000}"/>
    <hyperlink ref="F920" r:id="rId106" xr:uid="{00000000-0004-0000-0D00-000069000000}"/>
    <hyperlink ref="F923" r:id="rId107" xr:uid="{00000000-0004-0000-0D00-00006A000000}"/>
    <hyperlink ref="F926" r:id="rId108" xr:uid="{00000000-0004-0000-0D00-00006B000000}"/>
    <hyperlink ref="F934" r:id="rId109" xr:uid="{00000000-0004-0000-0D00-00006C000000}"/>
    <hyperlink ref="F942" r:id="rId110" xr:uid="{00000000-0004-0000-0D00-00006D000000}"/>
    <hyperlink ref="F969" r:id="rId111" xr:uid="{00000000-0004-0000-0D00-00006E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B2:BM106"/>
  <sheetViews>
    <sheetView showGridLines="0" tabSelected="1" topLeftCell="A77" workbookViewId="0">
      <selection activeCell="H99" sqref="H99"/>
    </sheetView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136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s="1" customFormat="1" ht="12" customHeight="1">
      <c r="B8" s="34"/>
      <c r="D8" s="28" t="s">
        <v>144</v>
      </c>
      <c r="L8" s="34"/>
    </row>
    <row r="9" spans="2:46" s="1" customFormat="1" ht="16.5" customHeight="1">
      <c r="B9" s="34"/>
      <c r="E9" s="295" t="s">
        <v>6363</v>
      </c>
      <c r="F9" s="333"/>
      <c r="G9" s="333"/>
      <c r="H9" s="333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23. 8. 2023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4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34</v>
      </c>
      <c r="J21" s="26" t="s">
        <v>40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31</v>
      </c>
      <c r="J23" s="26" t="s">
        <v>38</v>
      </c>
      <c r="L23" s="34"/>
    </row>
    <row r="24" spans="2:12" s="1" customFormat="1" ht="18" customHeight="1">
      <c r="B24" s="34"/>
      <c r="E24" s="26" t="s">
        <v>39</v>
      </c>
      <c r="I24" s="28" t="s">
        <v>34</v>
      </c>
      <c r="J24" s="26" t="s">
        <v>40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43</v>
      </c>
      <c r="L26" s="34"/>
    </row>
    <row r="27" spans="2:12" s="7" customFormat="1" ht="71.25" customHeight="1">
      <c r="B27" s="93"/>
      <c r="E27" s="306" t="s">
        <v>44</v>
      </c>
      <c r="F27" s="306"/>
      <c r="G27" s="306"/>
      <c r="H27" s="306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45</v>
      </c>
      <c r="J30" s="65">
        <f>ROUND(J81,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47</v>
      </c>
      <c r="I32" s="37" t="s">
        <v>46</v>
      </c>
      <c r="J32" s="37" t="s">
        <v>48</v>
      </c>
      <c r="L32" s="34"/>
    </row>
    <row r="33" spans="2:12" s="1" customFormat="1" ht="14.4" customHeight="1">
      <c r="B33" s="34"/>
      <c r="D33" s="54" t="s">
        <v>49</v>
      </c>
      <c r="E33" s="28" t="s">
        <v>50</v>
      </c>
      <c r="F33" s="85">
        <f>ROUND((SUM(BE81:BE105)),  2)</f>
        <v>0</v>
      </c>
      <c r="I33" s="95">
        <v>0.21</v>
      </c>
      <c r="J33" s="85">
        <f>ROUND(((SUM(BE81:BE105))*I33),  2)</f>
        <v>0</v>
      </c>
      <c r="L33" s="34"/>
    </row>
    <row r="34" spans="2:12" s="1" customFormat="1" ht="14.4" customHeight="1">
      <c r="B34" s="34"/>
      <c r="E34" s="28" t="s">
        <v>51</v>
      </c>
      <c r="F34" s="85">
        <f>ROUND((SUM(BF81:BF105)),  2)</f>
        <v>0</v>
      </c>
      <c r="I34" s="95">
        <v>0.15</v>
      </c>
      <c r="J34" s="85">
        <f>ROUND(((SUM(BF81:BF105))*I34),  2)</f>
        <v>0</v>
      </c>
      <c r="L34" s="34"/>
    </row>
    <row r="35" spans="2:12" s="1" customFormat="1" ht="14.4" hidden="1" customHeight="1">
      <c r="B35" s="34"/>
      <c r="E35" s="28" t="s">
        <v>52</v>
      </c>
      <c r="F35" s="85">
        <f>ROUND((SUM(BG81:BG105)),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53</v>
      </c>
      <c r="F36" s="85">
        <f>ROUND((SUM(BH81:BH105)),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54</v>
      </c>
      <c r="F37" s="85">
        <f>ROUND((SUM(BI81:BI105)),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55</v>
      </c>
      <c r="E39" s="56"/>
      <c r="F39" s="56"/>
      <c r="G39" s="98" t="s">
        <v>56</v>
      </c>
      <c r="H39" s="99" t="s">
        <v>57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148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1" t="str">
        <f>E7</f>
        <v>Kanalizace Svádov - II. etapa - revize R03</v>
      </c>
      <c r="F48" s="332"/>
      <c r="G48" s="332"/>
      <c r="H48" s="332"/>
      <c r="L48" s="34"/>
    </row>
    <row r="49" spans="2:47" s="1" customFormat="1" ht="12" customHeight="1">
      <c r="B49" s="34"/>
      <c r="C49" s="28" t="s">
        <v>144</v>
      </c>
      <c r="L49" s="34"/>
    </row>
    <row r="50" spans="2:47" s="1" customFormat="1" ht="16.5" customHeight="1">
      <c r="B50" s="34"/>
      <c r="E50" s="295" t="str">
        <f>E9</f>
        <v>PS 01 - ČS - strojní část</v>
      </c>
      <c r="F50" s="333"/>
      <c r="G50" s="333"/>
      <c r="H50" s="333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Ústí n.L. - Svádov</v>
      </c>
      <c r="I52" s="28" t="s">
        <v>24</v>
      </c>
      <c r="J52" s="51" t="str">
        <f>IF(J12="","",J12)</f>
        <v>23. 8. 2023</v>
      </c>
      <c r="L52" s="34"/>
    </row>
    <row r="53" spans="2:47" s="1" customFormat="1" ht="6.9" customHeight="1">
      <c r="B53" s="34"/>
      <c r="L53" s="34"/>
    </row>
    <row r="54" spans="2:47" s="1" customFormat="1" ht="40.049999999999997" customHeight="1">
      <c r="B54" s="34"/>
      <c r="C54" s="28" t="s">
        <v>30</v>
      </c>
      <c r="F54" s="26" t="str">
        <f>E15</f>
        <v>Statutární město Ústí nad Labem</v>
      </c>
      <c r="I54" s="28" t="s">
        <v>37</v>
      </c>
      <c r="J54" s="32" t="str">
        <f>E21</f>
        <v>PROVOD - inženýrská společnost, s.r.o.</v>
      </c>
      <c r="L54" s="34"/>
    </row>
    <row r="55" spans="2:47" s="1" customFormat="1" ht="40.049999999999997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>PROVOD - inženýrská společnost, s.r.o.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149</v>
      </c>
      <c r="D57" s="96"/>
      <c r="E57" s="96"/>
      <c r="F57" s="96"/>
      <c r="G57" s="96"/>
      <c r="H57" s="96"/>
      <c r="I57" s="96"/>
      <c r="J57" s="103" t="s">
        <v>150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77</v>
      </c>
      <c r="J59" s="65">
        <f>J81</f>
        <v>0</v>
      </c>
      <c r="L59" s="34"/>
      <c r="AU59" s="18" t="s">
        <v>151</v>
      </c>
    </row>
    <row r="60" spans="2:47" s="8" customFormat="1" ht="24.9" customHeight="1">
      <c r="B60" s="105"/>
      <c r="D60" s="106" t="s">
        <v>161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2:47" s="9" customFormat="1" ht="19.95" customHeight="1">
      <c r="B61" s="109"/>
      <c r="D61" s="110" t="s">
        <v>6364</v>
      </c>
      <c r="E61" s="111"/>
      <c r="F61" s="111"/>
      <c r="G61" s="111"/>
      <c r="H61" s="111"/>
      <c r="I61" s="111"/>
      <c r="J61" s="112">
        <f>J83</f>
        <v>0</v>
      </c>
      <c r="L61" s="109"/>
    </row>
    <row r="62" spans="2:47" s="1" customFormat="1" ht="21.75" customHeight="1">
      <c r="B62" s="34"/>
      <c r="L62" s="34"/>
    </row>
    <row r="63" spans="2:47" s="1" customFormat="1" ht="6.9" customHeight="1"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34"/>
    </row>
    <row r="67" spans="2:20" s="1" customFormat="1" ht="6.9" customHeight="1">
      <c r="B67" s="45"/>
      <c r="C67" s="46"/>
      <c r="D67" s="46"/>
      <c r="E67" s="46"/>
      <c r="F67" s="46"/>
      <c r="G67" s="46"/>
      <c r="H67" s="46"/>
      <c r="I67" s="46"/>
      <c r="J67" s="46"/>
      <c r="K67" s="46"/>
      <c r="L67" s="34"/>
    </row>
    <row r="68" spans="2:20" s="1" customFormat="1" ht="24.9" customHeight="1">
      <c r="B68" s="34"/>
      <c r="C68" s="22" t="s">
        <v>163</v>
      </c>
      <c r="L68" s="34"/>
    </row>
    <row r="69" spans="2:20" s="1" customFormat="1" ht="6.9" customHeight="1">
      <c r="B69" s="34"/>
      <c r="L69" s="34"/>
    </row>
    <row r="70" spans="2:20" s="1" customFormat="1" ht="12" customHeight="1">
      <c r="B70" s="34"/>
      <c r="C70" s="28" t="s">
        <v>16</v>
      </c>
      <c r="L70" s="34"/>
    </row>
    <row r="71" spans="2:20" s="1" customFormat="1" ht="16.5" customHeight="1">
      <c r="B71" s="34"/>
      <c r="E71" s="331" t="str">
        <f>E7</f>
        <v>Kanalizace Svádov - II. etapa - revize R03</v>
      </c>
      <c r="F71" s="332"/>
      <c r="G71" s="332"/>
      <c r="H71" s="332"/>
      <c r="L71" s="34"/>
    </row>
    <row r="72" spans="2:20" s="1" customFormat="1" ht="12" customHeight="1">
      <c r="B72" s="34"/>
      <c r="C72" s="28" t="s">
        <v>144</v>
      </c>
      <c r="L72" s="34"/>
    </row>
    <row r="73" spans="2:20" s="1" customFormat="1" ht="16.5" customHeight="1">
      <c r="B73" s="34"/>
      <c r="E73" s="295" t="str">
        <f>E9</f>
        <v>PS 01 - ČS - strojní část</v>
      </c>
      <c r="F73" s="333"/>
      <c r="G73" s="333"/>
      <c r="H73" s="333"/>
      <c r="L73" s="34"/>
    </row>
    <row r="74" spans="2:20" s="1" customFormat="1" ht="6.9" customHeight="1">
      <c r="B74" s="34"/>
      <c r="L74" s="34"/>
    </row>
    <row r="75" spans="2:20" s="1" customFormat="1" ht="12" customHeight="1">
      <c r="B75" s="34"/>
      <c r="C75" s="28" t="s">
        <v>22</v>
      </c>
      <c r="F75" s="26" t="str">
        <f>F12</f>
        <v>Ústí n.L. - Svádov</v>
      </c>
      <c r="I75" s="28" t="s">
        <v>24</v>
      </c>
      <c r="J75" s="51" t="str">
        <f>IF(J12="","",J12)</f>
        <v>23. 8. 2023</v>
      </c>
      <c r="L75" s="34"/>
    </row>
    <row r="76" spans="2:20" s="1" customFormat="1" ht="6.9" customHeight="1">
      <c r="B76" s="34"/>
      <c r="L76" s="34"/>
    </row>
    <row r="77" spans="2:20" s="1" customFormat="1" ht="40.049999999999997" customHeight="1">
      <c r="B77" s="34"/>
      <c r="C77" s="28" t="s">
        <v>30</v>
      </c>
      <c r="F77" s="26" t="str">
        <f>E15</f>
        <v>Statutární město Ústí nad Labem</v>
      </c>
      <c r="I77" s="28" t="s">
        <v>37</v>
      </c>
      <c r="J77" s="32" t="str">
        <f>E21</f>
        <v>PROVOD - inženýrská společnost, s.r.o.</v>
      </c>
      <c r="L77" s="34"/>
    </row>
    <row r="78" spans="2:20" s="1" customFormat="1" ht="40.049999999999997" customHeight="1">
      <c r="B78" s="34"/>
      <c r="C78" s="28" t="s">
        <v>35</v>
      </c>
      <c r="F78" s="26" t="str">
        <f>IF(E18="","",E18)</f>
        <v>Vyplň údaj</v>
      </c>
      <c r="I78" s="28" t="s">
        <v>42</v>
      </c>
      <c r="J78" s="32" t="str">
        <f>E24</f>
        <v>PROVOD - inženýrská společnost, s.r.o.</v>
      </c>
      <c r="L78" s="34"/>
    </row>
    <row r="79" spans="2:20" s="1" customFormat="1" ht="10.35" customHeight="1">
      <c r="B79" s="34"/>
      <c r="L79" s="34"/>
    </row>
    <row r="80" spans="2:20" s="10" customFormat="1" ht="29.25" customHeight="1">
      <c r="B80" s="113"/>
      <c r="C80" s="114" t="s">
        <v>164</v>
      </c>
      <c r="D80" s="115" t="s">
        <v>64</v>
      </c>
      <c r="E80" s="115" t="s">
        <v>60</v>
      </c>
      <c r="F80" s="115" t="s">
        <v>61</v>
      </c>
      <c r="G80" s="115" t="s">
        <v>165</v>
      </c>
      <c r="H80" s="115" t="s">
        <v>166</v>
      </c>
      <c r="I80" s="115" t="s">
        <v>167</v>
      </c>
      <c r="J80" s="115" t="s">
        <v>150</v>
      </c>
      <c r="K80" s="116" t="s">
        <v>168</v>
      </c>
      <c r="L80" s="113"/>
      <c r="M80" s="58" t="s">
        <v>32</v>
      </c>
      <c r="N80" s="59" t="s">
        <v>49</v>
      </c>
      <c r="O80" s="59" t="s">
        <v>169</v>
      </c>
      <c r="P80" s="59" t="s">
        <v>170</v>
      </c>
      <c r="Q80" s="59" t="s">
        <v>171</v>
      </c>
      <c r="R80" s="59" t="s">
        <v>172</v>
      </c>
      <c r="S80" s="59" t="s">
        <v>173</v>
      </c>
      <c r="T80" s="60" t="s">
        <v>174</v>
      </c>
    </row>
    <row r="81" spans="2:65" s="1" customFormat="1" ht="22.8" customHeight="1">
      <c r="B81" s="34"/>
      <c r="C81" s="63" t="s">
        <v>175</v>
      </c>
      <c r="J81" s="117">
        <f>BK81</f>
        <v>0</v>
      </c>
      <c r="L81" s="34"/>
      <c r="M81" s="61"/>
      <c r="N81" s="52"/>
      <c r="O81" s="52"/>
      <c r="P81" s="118">
        <f>P82</f>
        <v>0</v>
      </c>
      <c r="Q81" s="52"/>
      <c r="R81" s="118">
        <f>R82</f>
        <v>0</v>
      </c>
      <c r="S81" s="52"/>
      <c r="T81" s="119">
        <f>T82</f>
        <v>0</v>
      </c>
      <c r="AT81" s="18" t="s">
        <v>78</v>
      </c>
      <c r="AU81" s="18" t="s">
        <v>151</v>
      </c>
      <c r="BK81" s="120">
        <f>BK82</f>
        <v>0</v>
      </c>
    </row>
    <row r="82" spans="2:65" s="11" customFormat="1" ht="25.95" customHeight="1">
      <c r="B82" s="121"/>
      <c r="D82" s="122" t="s">
        <v>78</v>
      </c>
      <c r="E82" s="123" t="s">
        <v>398</v>
      </c>
      <c r="F82" s="123" t="s">
        <v>882</v>
      </c>
      <c r="I82" s="124"/>
      <c r="J82" s="125">
        <f>BK82</f>
        <v>0</v>
      </c>
      <c r="L82" s="121"/>
      <c r="M82" s="126"/>
      <c r="P82" s="127">
        <f>P83</f>
        <v>0</v>
      </c>
      <c r="R82" s="127">
        <f>R83</f>
        <v>0</v>
      </c>
      <c r="T82" s="128">
        <f>T83</f>
        <v>0</v>
      </c>
      <c r="AR82" s="122" t="s">
        <v>199</v>
      </c>
      <c r="AT82" s="129" t="s">
        <v>78</v>
      </c>
      <c r="AU82" s="129" t="s">
        <v>79</v>
      </c>
      <c r="AY82" s="122" t="s">
        <v>178</v>
      </c>
      <c r="BK82" s="130">
        <f>BK83</f>
        <v>0</v>
      </c>
    </row>
    <row r="83" spans="2:65" s="11" customFormat="1" ht="22.8" customHeight="1">
      <c r="B83" s="121"/>
      <c r="D83" s="122" t="s">
        <v>78</v>
      </c>
      <c r="E83" s="131" t="s">
        <v>6365</v>
      </c>
      <c r="F83" s="131" t="s">
        <v>6366</v>
      </c>
      <c r="I83" s="124"/>
      <c r="J83" s="132">
        <f>BK83</f>
        <v>0</v>
      </c>
      <c r="L83" s="121"/>
      <c r="M83" s="126"/>
      <c r="P83" s="127">
        <f>SUM(P84:P105)</f>
        <v>0</v>
      </c>
      <c r="R83" s="127">
        <f>SUM(R84:R105)</f>
        <v>0</v>
      </c>
      <c r="T83" s="128">
        <f>SUM(T84:T105)</f>
        <v>0</v>
      </c>
      <c r="AR83" s="122" t="s">
        <v>199</v>
      </c>
      <c r="AT83" s="129" t="s">
        <v>78</v>
      </c>
      <c r="AU83" s="129" t="s">
        <v>86</v>
      </c>
      <c r="AY83" s="122" t="s">
        <v>178</v>
      </c>
      <c r="BK83" s="130">
        <f>SUM(BK84:BK105)</f>
        <v>0</v>
      </c>
    </row>
    <row r="84" spans="2:65" s="1" customFormat="1" ht="101.25" customHeight="1">
      <c r="B84" s="34"/>
      <c r="C84" s="133" t="s">
        <v>86</v>
      </c>
      <c r="D84" s="133" t="s">
        <v>180</v>
      </c>
      <c r="E84" s="134" t="s">
        <v>6367</v>
      </c>
      <c r="F84" s="135" t="s">
        <v>6368</v>
      </c>
      <c r="G84" s="136" t="s">
        <v>6369</v>
      </c>
      <c r="H84" s="137">
        <v>2</v>
      </c>
      <c r="I84" s="138"/>
      <c r="J84" s="139">
        <f t="shared" ref="J84:J105" si="0">ROUND(I84*H84,2)</f>
        <v>0</v>
      </c>
      <c r="K84" s="135" t="s">
        <v>376</v>
      </c>
      <c r="L84" s="34"/>
      <c r="M84" s="140" t="s">
        <v>32</v>
      </c>
      <c r="N84" s="141" t="s">
        <v>50</v>
      </c>
      <c r="P84" s="142">
        <f t="shared" ref="P84:P105" si="1">O84*H84</f>
        <v>0</v>
      </c>
      <c r="Q84" s="142">
        <v>0</v>
      </c>
      <c r="R84" s="142">
        <f t="shared" ref="R84:R105" si="2">Q84*H84</f>
        <v>0</v>
      </c>
      <c r="S84" s="142">
        <v>0</v>
      </c>
      <c r="T84" s="143">
        <f t="shared" ref="T84:T105" si="3">S84*H84</f>
        <v>0</v>
      </c>
      <c r="AR84" s="144" t="s">
        <v>648</v>
      </c>
      <c r="AT84" s="144" t="s">
        <v>180</v>
      </c>
      <c r="AU84" s="144" t="s">
        <v>88</v>
      </c>
      <c r="AY84" s="18" t="s">
        <v>178</v>
      </c>
      <c r="BE84" s="145">
        <f t="shared" ref="BE84:BE105" si="4">IF(N84="základní",J84,0)</f>
        <v>0</v>
      </c>
      <c r="BF84" s="145">
        <f t="shared" ref="BF84:BF105" si="5">IF(N84="snížená",J84,0)</f>
        <v>0</v>
      </c>
      <c r="BG84" s="145">
        <f t="shared" ref="BG84:BG105" si="6">IF(N84="zákl. přenesená",J84,0)</f>
        <v>0</v>
      </c>
      <c r="BH84" s="145">
        <f t="shared" ref="BH84:BH105" si="7">IF(N84="sníž. přenesená",J84,0)</f>
        <v>0</v>
      </c>
      <c r="BI84" s="145">
        <f t="shared" ref="BI84:BI105" si="8">IF(N84="nulová",J84,0)</f>
        <v>0</v>
      </c>
      <c r="BJ84" s="18" t="s">
        <v>86</v>
      </c>
      <c r="BK84" s="145">
        <f t="shared" ref="BK84:BK105" si="9">ROUND(I84*H84,2)</f>
        <v>0</v>
      </c>
      <c r="BL84" s="18" t="s">
        <v>648</v>
      </c>
      <c r="BM84" s="144" t="s">
        <v>88</v>
      </c>
    </row>
    <row r="85" spans="2:65" s="1" customFormat="1" ht="16.5" customHeight="1">
      <c r="B85" s="34"/>
      <c r="C85" s="133" t="s">
        <v>88</v>
      </c>
      <c r="D85" s="133" t="s">
        <v>180</v>
      </c>
      <c r="E85" s="134" t="s">
        <v>6370</v>
      </c>
      <c r="F85" s="135" t="s">
        <v>6371</v>
      </c>
      <c r="G85" s="136" t="s">
        <v>202</v>
      </c>
      <c r="H85" s="137">
        <v>7</v>
      </c>
      <c r="I85" s="138"/>
      <c r="J85" s="139">
        <f t="shared" si="0"/>
        <v>0</v>
      </c>
      <c r="K85" s="135" t="s">
        <v>376</v>
      </c>
      <c r="L85" s="34"/>
      <c r="M85" s="140" t="s">
        <v>32</v>
      </c>
      <c r="N85" s="141" t="s">
        <v>50</v>
      </c>
      <c r="P85" s="142">
        <f t="shared" si="1"/>
        <v>0</v>
      </c>
      <c r="Q85" s="142">
        <v>0</v>
      </c>
      <c r="R85" s="142">
        <f t="shared" si="2"/>
        <v>0</v>
      </c>
      <c r="S85" s="142">
        <v>0</v>
      </c>
      <c r="T85" s="143">
        <f t="shared" si="3"/>
        <v>0</v>
      </c>
      <c r="AR85" s="144" t="s">
        <v>648</v>
      </c>
      <c r="AT85" s="144" t="s">
        <v>180</v>
      </c>
      <c r="AU85" s="144" t="s">
        <v>88</v>
      </c>
      <c r="AY85" s="18" t="s">
        <v>178</v>
      </c>
      <c r="BE85" s="145">
        <f t="shared" si="4"/>
        <v>0</v>
      </c>
      <c r="BF85" s="145">
        <f t="shared" si="5"/>
        <v>0</v>
      </c>
      <c r="BG85" s="145">
        <f t="shared" si="6"/>
        <v>0</v>
      </c>
      <c r="BH85" s="145">
        <f t="shared" si="7"/>
        <v>0</v>
      </c>
      <c r="BI85" s="145">
        <f t="shared" si="8"/>
        <v>0</v>
      </c>
      <c r="BJ85" s="18" t="s">
        <v>86</v>
      </c>
      <c r="BK85" s="145">
        <f t="shared" si="9"/>
        <v>0</v>
      </c>
      <c r="BL85" s="18" t="s">
        <v>648</v>
      </c>
      <c r="BM85" s="144" t="s">
        <v>185</v>
      </c>
    </row>
    <row r="86" spans="2:65" s="1" customFormat="1" ht="24.15" customHeight="1">
      <c r="B86" s="34"/>
      <c r="C86" s="133" t="s">
        <v>199</v>
      </c>
      <c r="D86" s="133" t="s">
        <v>180</v>
      </c>
      <c r="E86" s="134" t="s">
        <v>6372</v>
      </c>
      <c r="F86" s="135" t="s">
        <v>6373</v>
      </c>
      <c r="G86" s="136" t="s">
        <v>6369</v>
      </c>
      <c r="H86" s="137">
        <v>2</v>
      </c>
      <c r="I86" s="138"/>
      <c r="J86" s="139">
        <f t="shared" si="0"/>
        <v>0</v>
      </c>
      <c r="K86" s="135" t="s">
        <v>376</v>
      </c>
      <c r="L86" s="34"/>
      <c r="M86" s="140" t="s">
        <v>32</v>
      </c>
      <c r="N86" s="141" t="s">
        <v>50</v>
      </c>
      <c r="P86" s="142">
        <f t="shared" si="1"/>
        <v>0</v>
      </c>
      <c r="Q86" s="142">
        <v>0</v>
      </c>
      <c r="R86" s="142">
        <f t="shared" si="2"/>
        <v>0</v>
      </c>
      <c r="S86" s="142">
        <v>0</v>
      </c>
      <c r="T86" s="143">
        <f t="shared" si="3"/>
        <v>0</v>
      </c>
      <c r="AR86" s="144" t="s">
        <v>648</v>
      </c>
      <c r="AT86" s="144" t="s">
        <v>180</v>
      </c>
      <c r="AU86" s="144" t="s">
        <v>88</v>
      </c>
      <c r="AY86" s="18" t="s">
        <v>178</v>
      </c>
      <c r="BE86" s="145">
        <f t="shared" si="4"/>
        <v>0</v>
      </c>
      <c r="BF86" s="145">
        <f t="shared" si="5"/>
        <v>0</v>
      </c>
      <c r="BG86" s="145">
        <f t="shared" si="6"/>
        <v>0</v>
      </c>
      <c r="BH86" s="145">
        <f t="shared" si="7"/>
        <v>0</v>
      </c>
      <c r="BI86" s="145">
        <f t="shared" si="8"/>
        <v>0</v>
      </c>
      <c r="BJ86" s="18" t="s">
        <v>86</v>
      </c>
      <c r="BK86" s="145">
        <f t="shared" si="9"/>
        <v>0</v>
      </c>
      <c r="BL86" s="18" t="s">
        <v>648</v>
      </c>
      <c r="BM86" s="144" t="s">
        <v>225</v>
      </c>
    </row>
    <row r="87" spans="2:65" s="1" customFormat="1" ht="16.5" customHeight="1">
      <c r="B87" s="34"/>
      <c r="C87" s="133" t="s">
        <v>185</v>
      </c>
      <c r="D87" s="133" t="s">
        <v>180</v>
      </c>
      <c r="E87" s="134" t="s">
        <v>6374</v>
      </c>
      <c r="F87" s="135" t="s">
        <v>6375</v>
      </c>
      <c r="G87" s="136" t="s">
        <v>6369</v>
      </c>
      <c r="H87" s="137">
        <v>2</v>
      </c>
      <c r="I87" s="138"/>
      <c r="J87" s="139">
        <f t="shared" si="0"/>
        <v>0</v>
      </c>
      <c r="K87" s="135" t="s">
        <v>376</v>
      </c>
      <c r="L87" s="34"/>
      <c r="M87" s="140" t="s">
        <v>32</v>
      </c>
      <c r="N87" s="141" t="s">
        <v>50</v>
      </c>
      <c r="P87" s="142">
        <f t="shared" si="1"/>
        <v>0</v>
      </c>
      <c r="Q87" s="142">
        <v>0</v>
      </c>
      <c r="R87" s="142">
        <f t="shared" si="2"/>
        <v>0</v>
      </c>
      <c r="S87" s="142">
        <v>0</v>
      </c>
      <c r="T87" s="143">
        <f t="shared" si="3"/>
        <v>0</v>
      </c>
      <c r="AR87" s="144" t="s">
        <v>648</v>
      </c>
      <c r="AT87" s="144" t="s">
        <v>180</v>
      </c>
      <c r="AU87" s="144" t="s">
        <v>88</v>
      </c>
      <c r="AY87" s="18" t="s">
        <v>178</v>
      </c>
      <c r="BE87" s="145">
        <f t="shared" si="4"/>
        <v>0</v>
      </c>
      <c r="BF87" s="145">
        <f t="shared" si="5"/>
        <v>0</v>
      </c>
      <c r="BG87" s="145">
        <f t="shared" si="6"/>
        <v>0</v>
      </c>
      <c r="BH87" s="145">
        <f t="shared" si="7"/>
        <v>0</v>
      </c>
      <c r="BI87" s="145">
        <f t="shared" si="8"/>
        <v>0</v>
      </c>
      <c r="BJ87" s="18" t="s">
        <v>86</v>
      </c>
      <c r="BK87" s="145">
        <f t="shared" si="9"/>
        <v>0</v>
      </c>
      <c r="BL87" s="18" t="s">
        <v>648</v>
      </c>
      <c r="BM87" s="144" t="s">
        <v>241</v>
      </c>
    </row>
    <row r="88" spans="2:65" s="1" customFormat="1" ht="24.15" customHeight="1">
      <c r="B88" s="34"/>
      <c r="C88" s="133" t="s">
        <v>216</v>
      </c>
      <c r="D88" s="133" t="s">
        <v>180</v>
      </c>
      <c r="E88" s="134" t="s">
        <v>6376</v>
      </c>
      <c r="F88" s="135" t="s">
        <v>6377</v>
      </c>
      <c r="G88" s="136" t="s">
        <v>6369</v>
      </c>
      <c r="H88" s="137">
        <v>2</v>
      </c>
      <c r="I88" s="138"/>
      <c r="J88" s="139">
        <f t="shared" si="0"/>
        <v>0</v>
      </c>
      <c r="K88" s="135" t="s">
        <v>376</v>
      </c>
      <c r="L88" s="34"/>
      <c r="M88" s="140" t="s">
        <v>32</v>
      </c>
      <c r="N88" s="141" t="s">
        <v>50</v>
      </c>
      <c r="P88" s="142">
        <f t="shared" si="1"/>
        <v>0</v>
      </c>
      <c r="Q88" s="142">
        <v>0</v>
      </c>
      <c r="R88" s="142">
        <f t="shared" si="2"/>
        <v>0</v>
      </c>
      <c r="S88" s="142">
        <v>0</v>
      </c>
      <c r="T88" s="143">
        <f t="shared" si="3"/>
        <v>0</v>
      </c>
      <c r="AR88" s="144" t="s">
        <v>648</v>
      </c>
      <c r="AT88" s="144" t="s">
        <v>180</v>
      </c>
      <c r="AU88" s="144" t="s">
        <v>88</v>
      </c>
      <c r="AY88" s="18" t="s">
        <v>178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8" t="s">
        <v>86</v>
      </c>
      <c r="BK88" s="145">
        <f t="shared" si="9"/>
        <v>0</v>
      </c>
      <c r="BL88" s="18" t="s">
        <v>648</v>
      </c>
      <c r="BM88" s="144" t="s">
        <v>255</v>
      </c>
    </row>
    <row r="89" spans="2:65" s="1" customFormat="1" ht="16.5" customHeight="1">
      <c r="B89" s="34"/>
      <c r="C89" s="133" t="s">
        <v>225</v>
      </c>
      <c r="D89" s="133" t="s">
        <v>180</v>
      </c>
      <c r="E89" s="134" t="s">
        <v>6378</v>
      </c>
      <c r="F89" s="135" t="s">
        <v>6379</v>
      </c>
      <c r="G89" s="136" t="s">
        <v>6369</v>
      </c>
      <c r="H89" s="137">
        <v>4</v>
      </c>
      <c r="I89" s="138"/>
      <c r="J89" s="139">
        <f t="shared" si="0"/>
        <v>0</v>
      </c>
      <c r="K89" s="135" t="s">
        <v>376</v>
      </c>
      <c r="L89" s="34"/>
      <c r="M89" s="140" t="s">
        <v>32</v>
      </c>
      <c r="N89" s="141" t="s">
        <v>50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648</v>
      </c>
      <c r="AT89" s="144" t="s">
        <v>180</v>
      </c>
      <c r="AU89" s="144" t="s">
        <v>88</v>
      </c>
      <c r="AY89" s="18" t="s">
        <v>178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86</v>
      </c>
      <c r="BK89" s="145">
        <f t="shared" si="9"/>
        <v>0</v>
      </c>
      <c r="BL89" s="18" t="s">
        <v>648</v>
      </c>
      <c r="BM89" s="144" t="s">
        <v>268</v>
      </c>
    </row>
    <row r="90" spans="2:65" s="1" customFormat="1" ht="24.15" customHeight="1">
      <c r="B90" s="34"/>
      <c r="C90" s="133" t="s">
        <v>231</v>
      </c>
      <c r="D90" s="133" t="s">
        <v>180</v>
      </c>
      <c r="E90" s="134" t="s">
        <v>6380</v>
      </c>
      <c r="F90" s="135" t="s">
        <v>6381</v>
      </c>
      <c r="G90" s="136" t="s">
        <v>6369</v>
      </c>
      <c r="H90" s="137">
        <v>16</v>
      </c>
      <c r="I90" s="138"/>
      <c r="J90" s="139">
        <f t="shared" si="0"/>
        <v>0</v>
      </c>
      <c r="K90" s="135" t="s">
        <v>376</v>
      </c>
      <c r="L90" s="34"/>
      <c r="M90" s="140" t="s">
        <v>32</v>
      </c>
      <c r="N90" s="141" t="s">
        <v>50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648</v>
      </c>
      <c r="AT90" s="144" t="s">
        <v>180</v>
      </c>
      <c r="AU90" s="144" t="s">
        <v>88</v>
      </c>
      <c r="AY90" s="18" t="s">
        <v>178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86</v>
      </c>
      <c r="BK90" s="145">
        <f t="shared" si="9"/>
        <v>0</v>
      </c>
      <c r="BL90" s="18" t="s">
        <v>648</v>
      </c>
      <c r="BM90" s="144" t="s">
        <v>290</v>
      </c>
    </row>
    <row r="91" spans="2:65" s="1" customFormat="1" ht="16.5" customHeight="1">
      <c r="B91" s="34"/>
      <c r="C91" s="133" t="s">
        <v>241</v>
      </c>
      <c r="D91" s="133" t="s">
        <v>180</v>
      </c>
      <c r="E91" s="134" t="s">
        <v>6382</v>
      </c>
      <c r="F91" s="135" t="s">
        <v>6383</v>
      </c>
      <c r="G91" s="136" t="s">
        <v>6369</v>
      </c>
      <c r="H91" s="137">
        <v>2</v>
      </c>
      <c r="I91" s="138"/>
      <c r="J91" s="139">
        <f t="shared" si="0"/>
        <v>0</v>
      </c>
      <c r="K91" s="135" t="s">
        <v>376</v>
      </c>
      <c r="L91" s="34"/>
      <c r="M91" s="140" t="s">
        <v>32</v>
      </c>
      <c r="N91" s="141" t="s">
        <v>50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648</v>
      </c>
      <c r="AT91" s="144" t="s">
        <v>180</v>
      </c>
      <c r="AU91" s="144" t="s">
        <v>88</v>
      </c>
      <c r="AY91" s="18" t="s">
        <v>178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86</v>
      </c>
      <c r="BK91" s="145">
        <f t="shared" si="9"/>
        <v>0</v>
      </c>
      <c r="BL91" s="18" t="s">
        <v>648</v>
      </c>
      <c r="BM91" s="144" t="s">
        <v>310</v>
      </c>
    </row>
    <row r="92" spans="2:65" s="1" customFormat="1" ht="24.15" customHeight="1">
      <c r="B92" s="34"/>
      <c r="C92" s="133" t="s">
        <v>247</v>
      </c>
      <c r="D92" s="133" t="s">
        <v>180</v>
      </c>
      <c r="E92" s="134" t="s">
        <v>6384</v>
      </c>
      <c r="F92" s="135" t="s">
        <v>6385</v>
      </c>
      <c r="G92" s="136" t="s">
        <v>6369</v>
      </c>
      <c r="H92" s="137">
        <v>4</v>
      </c>
      <c r="I92" s="138"/>
      <c r="J92" s="139">
        <f t="shared" si="0"/>
        <v>0</v>
      </c>
      <c r="K92" s="135" t="s">
        <v>376</v>
      </c>
      <c r="L92" s="34"/>
      <c r="M92" s="140" t="s">
        <v>32</v>
      </c>
      <c r="N92" s="141" t="s">
        <v>50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648</v>
      </c>
      <c r="AT92" s="144" t="s">
        <v>180</v>
      </c>
      <c r="AU92" s="144" t="s">
        <v>88</v>
      </c>
      <c r="AY92" s="18" t="s">
        <v>178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86</v>
      </c>
      <c r="BK92" s="145">
        <f t="shared" si="9"/>
        <v>0</v>
      </c>
      <c r="BL92" s="18" t="s">
        <v>648</v>
      </c>
      <c r="BM92" s="144" t="s">
        <v>324</v>
      </c>
    </row>
    <row r="93" spans="2:65" s="1" customFormat="1" ht="24.15" customHeight="1">
      <c r="B93" s="34"/>
      <c r="C93" s="133" t="s">
        <v>255</v>
      </c>
      <c r="D93" s="133" t="s">
        <v>180</v>
      </c>
      <c r="E93" s="134" t="s">
        <v>6386</v>
      </c>
      <c r="F93" s="135" t="s">
        <v>6387</v>
      </c>
      <c r="G93" s="136" t="s">
        <v>6369</v>
      </c>
      <c r="H93" s="137">
        <v>1</v>
      </c>
      <c r="I93" s="138"/>
      <c r="J93" s="139">
        <f t="shared" si="0"/>
        <v>0</v>
      </c>
      <c r="K93" s="135" t="s">
        <v>376</v>
      </c>
      <c r="L93" s="34"/>
      <c r="M93" s="140" t="s">
        <v>32</v>
      </c>
      <c r="N93" s="141" t="s">
        <v>50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648</v>
      </c>
      <c r="AT93" s="144" t="s">
        <v>180</v>
      </c>
      <c r="AU93" s="144" t="s">
        <v>88</v>
      </c>
      <c r="AY93" s="18" t="s">
        <v>178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86</v>
      </c>
      <c r="BK93" s="145">
        <f t="shared" si="9"/>
        <v>0</v>
      </c>
      <c r="BL93" s="18" t="s">
        <v>648</v>
      </c>
      <c r="BM93" s="144" t="s">
        <v>336</v>
      </c>
    </row>
    <row r="94" spans="2:65" s="1" customFormat="1" ht="21.75" customHeight="1">
      <c r="B94" s="34"/>
      <c r="C94" s="133" t="s">
        <v>261</v>
      </c>
      <c r="D94" s="133" t="s">
        <v>180</v>
      </c>
      <c r="E94" s="134" t="s">
        <v>6388</v>
      </c>
      <c r="F94" s="135" t="s">
        <v>6389</v>
      </c>
      <c r="G94" s="136" t="s">
        <v>202</v>
      </c>
      <c r="H94" s="137">
        <v>0.4</v>
      </c>
      <c r="I94" s="138"/>
      <c r="J94" s="139">
        <f t="shared" si="0"/>
        <v>0</v>
      </c>
      <c r="K94" s="135" t="s">
        <v>376</v>
      </c>
      <c r="L94" s="34"/>
      <c r="M94" s="140" t="s">
        <v>32</v>
      </c>
      <c r="N94" s="141" t="s">
        <v>50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648</v>
      </c>
      <c r="AT94" s="144" t="s">
        <v>180</v>
      </c>
      <c r="AU94" s="144" t="s">
        <v>88</v>
      </c>
      <c r="AY94" s="18" t="s">
        <v>178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86</v>
      </c>
      <c r="BK94" s="145">
        <f t="shared" si="9"/>
        <v>0</v>
      </c>
      <c r="BL94" s="18" t="s">
        <v>648</v>
      </c>
      <c r="BM94" s="144" t="s">
        <v>352</v>
      </c>
    </row>
    <row r="95" spans="2:65" s="1" customFormat="1" ht="16.5" customHeight="1">
      <c r="B95" s="34"/>
      <c r="C95" s="133" t="s">
        <v>268</v>
      </c>
      <c r="D95" s="133" t="s">
        <v>180</v>
      </c>
      <c r="E95" s="134" t="s">
        <v>6390</v>
      </c>
      <c r="F95" s="135" t="s">
        <v>6391</v>
      </c>
      <c r="G95" s="136" t="s">
        <v>6369</v>
      </c>
      <c r="H95" s="137">
        <v>1</v>
      </c>
      <c r="I95" s="138"/>
      <c r="J95" s="139">
        <f t="shared" si="0"/>
        <v>0</v>
      </c>
      <c r="K95" s="135" t="s">
        <v>376</v>
      </c>
      <c r="L95" s="34"/>
      <c r="M95" s="140" t="s">
        <v>32</v>
      </c>
      <c r="N95" s="141" t="s">
        <v>50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648</v>
      </c>
      <c r="AT95" s="144" t="s">
        <v>180</v>
      </c>
      <c r="AU95" s="144" t="s">
        <v>88</v>
      </c>
      <c r="AY95" s="18" t="s">
        <v>178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86</v>
      </c>
      <c r="BK95" s="145">
        <f t="shared" si="9"/>
        <v>0</v>
      </c>
      <c r="BL95" s="18" t="s">
        <v>648</v>
      </c>
      <c r="BM95" s="144" t="s">
        <v>366</v>
      </c>
    </row>
    <row r="96" spans="2:65" s="1" customFormat="1" ht="16.5" customHeight="1">
      <c r="B96" s="34"/>
      <c r="C96" s="133" t="s">
        <v>274</v>
      </c>
      <c r="D96" s="133" t="s">
        <v>180</v>
      </c>
      <c r="E96" s="134" t="s">
        <v>6392</v>
      </c>
      <c r="F96" s="135" t="s">
        <v>6393</v>
      </c>
      <c r="G96" s="136" t="s">
        <v>6369</v>
      </c>
      <c r="H96" s="137">
        <v>1</v>
      </c>
      <c r="I96" s="138"/>
      <c r="J96" s="139">
        <f t="shared" si="0"/>
        <v>0</v>
      </c>
      <c r="K96" s="135" t="s">
        <v>376</v>
      </c>
      <c r="L96" s="34"/>
      <c r="M96" s="140" t="s">
        <v>32</v>
      </c>
      <c r="N96" s="141" t="s">
        <v>50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648</v>
      </c>
      <c r="AT96" s="144" t="s">
        <v>180</v>
      </c>
      <c r="AU96" s="144" t="s">
        <v>88</v>
      </c>
      <c r="AY96" s="18" t="s">
        <v>178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86</v>
      </c>
      <c r="BK96" s="145">
        <f t="shared" si="9"/>
        <v>0</v>
      </c>
      <c r="BL96" s="18" t="s">
        <v>648</v>
      </c>
      <c r="BM96" s="144" t="s">
        <v>381</v>
      </c>
    </row>
    <row r="97" spans="2:65" s="1" customFormat="1" ht="16.5" customHeight="1">
      <c r="B97" s="34"/>
      <c r="C97" s="133" t="s">
        <v>290</v>
      </c>
      <c r="D97" s="133" t="s">
        <v>180</v>
      </c>
      <c r="E97" s="134" t="s">
        <v>6394</v>
      </c>
      <c r="F97" s="135" t="s">
        <v>6395</v>
      </c>
      <c r="G97" s="136" t="s">
        <v>6369</v>
      </c>
      <c r="H97" s="137">
        <v>1</v>
      </c>
      <c r="I97" s="138"/>
      <c r="J97" s="139">
        <f t="shared" si="0"/>
        <v>0</v>
      </c>
      <c r="K97" s="135" t="s">
        <v>376</v>
      </c>
      <c r="L97" s="34"/>
      <c r="M97" s="140" t="s">
        <v>32</v>
      </c>
      <c r="N97" s="141" t="s">
        <v>50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648</v>
      </c>
      <c r="AT97" s="144" t="s">
        <v>180</v>
      </c>
      <c r="AU97" s="144" t="s">
        <v>88</v>
      </c>
      <c r="AY97" s="18" t="s">
        <v>178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86</v>
      </c>
      <c r="BK97" s="145">
        <f t="shared" si="9"/>
        <v>0</v>
      </c>
      <c r="BL97" s="18" t="s">
        <v>648</v>
      </c>
      <c r="BM97" s="144" t="s">
        <v>397</v>
      </c>
    </row>
    <row r="98" spans="2:65" s="1" customFormat="1" ht="24.15" customHeight="1">
      <c r="B98" s="34"/>
      <c r="C98" s="133" t="s">
        <v>8</v>
      </c>
      <c r="D98" s="133" t="s">
        <v>180</v>
      </c>
      <c r="E98" s="134" t="s">
        <v>6396</v>
      </c>
      <c r="F98" s="135" t="s">
        <v>6397</v>
      </c>
      <c r="G98" s="136" t="s">
        <v>6369</v>
      </c>
      <c r="H98" s="137">
        <v>1</v>
      </c>
      <c r="I98" s="138"/>
      <c r="J98" s="139">
        <f t="shared" si="0"/>
        <v>0</v>
      </c>
      <c r="K98" s="135" t="s">
        <v>376</v>
      </c>
      <c r="L98" s="34"/>
      <c r="M98" s="140" t="s">
        <v>32</v>
      </c>
      <c r="N98" s="141" t="s">
        <v>50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648</v>
      </c>
      <c r="AT98" s="144" t="s">
        <v>180</v>
      </c>
      <c r="AU98" s="144" t="s">
        <v>88</v>
      </c>
      <c r="AY98" s="18" t="s">
        <v>178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86</v>
      </c>
      <c r="BK98" s="145">
        <f t="shared" si="9"/>
        <v>0</v>
      </c>
      <c r="BL98" s="18" t="s">
        <v>648</v>
      </c>
      <c r="BM98" s="144" t="s">
        <v>412</v>
      </c>
    </row>
    <row r="99" spans="2:65" s="1" customFormat="1" ht="24.15" customHeight="1">
      <c r="B99" s="34"/>
      <c r="C99" s="133" t="s">
        <v>310</v>
      </c>
      <c r="D99" s="133" t="s">
        <v>180</v>
      </c>
      <c r="E99" s="345" t="s">
        <v>6398</v>
      </c>
      <c r="F99" s="346" t="s">
        <v>6399</v>
      </c>
      <c r="G99" s="136" t="s">
        <v>6369</v>
      </c>
      <c r="H99" s="137">
        <v>1</v>
      </c>
      <c r="I99" s="138"/>
      <c r="J99" s="139">
        <f t="shared" si="0"/>
        <v>0</v>
      </c>
      <c r="K99" s="135" t="s">
        <v>376</v>
      </c>
      <c r="L99" s="34"/>
      <c r="M99" s="140" t="s">
        <v>32</v>
      </c>
      <c r="N99" s="141" t="s">
        <v>50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648</v>
      </c>
      <c r="AT99" s="144" t="s">
        <v>180</v>
      </c>
      <c r="AU99" s="144" t="s">
        <v>88</v>
      </c>
      <c r="AY99" s="18" t="s">
        <v>178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86</v>
      </c>
      <c r="BK99" s="145">
        <f t="shared" si="9"/>
        <v>0</v>
      </c>
      <c r="BL99" s="18" t="s">
        <v>648</v>
      </c>
      <c r="BM99" s="144" t="s">
        <v>434</v>
      </c>
    </row>
    <row r="100" spans="2:65" s="1" customFormat="1" ht="21.75" customHeight="1">
      <c r="B100" s="34"/>
      <c r="C100" s="133" t="s">
        <v>317</v>
      </c>
      <c r="D100" s="133" t="s">
        <v>180</v>
      </c>
      <c r="E100" s="134" t="s">
        <v>6400</v>
      </c>
      <c r="F100" s="135" t="s">
        <v>6401</v>
      </c>
      <c r="G100" s="136" t="s">
        <v>6369</v>
      </c>
      <c r="H100" s="137">
        <v>5</v>
      </c>
      <c r="I100" s="138"/>
      <c r="J100" s="139">
        <f t="shared" si="0"/>
        <v>0</v>
      </c>
      <c r="K100" s="135" t="s">
        <v>376</v>
      </c>
      <c r="L100" s="34"/>
      <c r="M100" s="140" t="s">
        <v>32</v>
      </c>
      <c r="N100" s="141" t="s">
        <v>50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648</v>
      </c>
      <c r="AT100" s="144" t="s">
        <v>180</v>
      </c>
      <c r="AU100" s="144" t="s">
        <v>88</v>
      </c>
      <c r="AY100" s="18" t="s">
        <v>178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86</v>
      </c>
      <c r="BK100" s="145">
        <f t="shared" si="9"/>
        <v>0</v>
      </c>
      <c r="BL100" s="18" t="s">
        <v>648</v>
      </c>
      <c r="BM100" s="144" t="s">
        <v>447</v>
      </c>
    </row>
    <row r="101" spans="2:65" s="1" customFormat="1" ht="16.5" customHeight="1">
      <c r="B101" s="34"/>
      <c r="C101" s="133" t="s">
        <v>324</v>
      </c>
      <c r="D101" s="133" t="s">
        <v>180</v>
      </c>
      <c r="E101" s="134" t="s">
        <v>6402</v>
      </c>
      <c r="F101" s="135" t="s">
        <v>6403</v>
      </c>
      <c r="G101" s="136" t="s">
        <v>6369</v>
      </c>
      <c r="H101" s="137">
        <v>1</v>
      </c>
      <c r="I101" s="138"/>
      <c r="J101" s="139">
        <f t="shared" si="0"/>
        <v>0</v>
      </c>
      <c r="K101" s="135" t="s">
        <v>376</v>
      </c>
      <c r="L101" s="34"/>
      <c r="M101" s="140" t="s">
        <v>32</v>
      </c>
      <c r="N101" s="141" t="s">
        <v>50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648</v>
      </c>
      <c r="AT101" s="144" t="s">
        <v>180</v>
      </c>
      <c r="AU101" s="144" t="s">
        <v>88</v>
      </c>
      <c r="AY101" s="18" t="s">
        <v>178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86</v>
      </c>
      <c r="BK101" s="145">
        <f t="shared" si="9"/>
        <v>0</v>
      </c>
      <c r="BL101" s="18" t="s">
        <v>648</v>
      </c>
      <c r="BM101" s="144" t="s">
        <v>461</v>
      </c>
    </row>
    <row r="102" spans="2:65" s="1" customFormat="1" ht="21.75" customHeight="1">
      <c r="B102" s="34"/>
      <c r="C102" s="133" t="s">
        <v>330</v>
      </c>
      <c r="D102" s="133" t="s">
        <v>180</v>
      </c>
      <c r="E102" s="134" t="s">
        <v>6404</v>
      </c>
      <c r="F102" s="135" t="s">
        <v>6405</v>
      </c>
      <c r="G102" s="136" t="s">
        <v>6369</v>
      </c>
      <c r="H102" s="137">
        <v>1</v>
      </c>
      <c r="I102" s="138"/>
      <c r="J102" s="139">
        <f t="shared" si="0"/>
        <v>0</v>
      </c>
      <c r="K102" s="135" t="s">
        <v>376</v>
      </c>
      <c r="L102" s="34"/>
      <c r="M102" s="140" t="s">
        <v>32</v>
      </c>
      <c r="N102" s="141" t="s">
        <v>50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648</v>
      </c>
      <c r="AT102" s="144" t="s">
        <v>180</v>
      </c>
      <c r="AU102" s="144" t="s">
        <v>88</v>
      </c>
      <c r="AY102" s="18" t="s">
        <v>178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86</v>
      </c>
      <c r="BK102" s="145">
        <f t="shared" si="9"/>
        <v>0</v>
      </c>
      <c r="BL102" s="18" t="s">
        <v>648</v>
      </c>
      <c r="BM102" s="144" t="s">
        <v>480</v>
      </c>
    </row>
    <row r="103" spans="2:65" s="1" customFormat="1" ht="16.5" customHeight="1">
      <c r="B103" s="34"/>
      <c r="C103" s="133" t="s">
        <v>336</v>
      </c>
      <c r="D103" s="133" t="s">
        <v>180</v>
      </c>
      <c r="E103" s="134" t="s">
        <v>6406</v>
      </c>
      <c r="F103" s="135" t="s">
        <v>6407</v>
      </c>
      <c r="G103" s="136" t="s">
        <v>6369</v>
      </c>
      <c r="H103" s="137">
        <v>1</v>
      </c>
      <c r="I103" s="138"/>
      <c r="J103" s="139">
        <f t="shared" si="0"/>
        <v>0</v>
      </c>
      <c r="K103" s="135" t="s">
        <v>376</v>
      </c>
      <c r="L103" s="34"/>
      <c r="M103" s="140" t="s">
        <v>32</v>
      </c>
      <c r="N103" s="141" t="s">
        <v>50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648</v>
      </c>
      <c r="AT103" s="144" t="s">
        <v>180</v>
      </c>
      <c r="AU103" s="144" t="s">
        <v>88</v>
      </c>
      <c r="AY103" s="18" t="s">
        <v>178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86</v>
      </c>
      <c r="BK103" s="145">
        <f t="shared" si="9"/>
        <v>0</v>
      </c>
      <c r="BL103" s="18" t="s">
        <v>648</v>
      </c>
      <c r="BM103" s="144" t="s">
        <v>493</v>
      </c>
    </row>
    <row r="104" spans="2:65" s="1" customFormat="1" ht="16.5" customHeight="1">
      <c r="B104" s="34"/>
      <c r="C104" s="133" t="s">
        <v>7</v>
      </c>
      <c r="D104" s="133" t="s">
        <v>180</v>
      </c>
      <c r="E104" s="134" t="s">
        <v>6408</v>
      </c>
      <c r="F104" s="135" t="s">
        <v>6409</v>
      </c>
      <c r="G104" s="136" t="s">
        <v>6369</v>
      </c>
      <c r="H104" s="137">
        <v>1</v>
      </c>
      <c r="I104" s="138"/>
      <c r="J104" s="139">
        <f t="shared" si="0"/>
        <v>0</v>
      </c>
      <c r="K104" s="135" t="s">
        <v>376</v>
      </c>
      <c r="L104" s="34"/>
      <c r="M104" s="140" t="s">
        <v>32</v>
      </c>
      <c r="N104" s="141" t="s">
        <v>50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648</v>
      </c>
      <c r="AT104" s="144" t="s">
        <v>180</v>
      </c>
      <c r="AU104" s="144" t="s">
        <v>88</v>
      </c>
      <c r="AY104" s="18" t="s">
        <v>178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86</v>
      </c>
      <c r="BK104" s="145">
        <f t="shared" si="9"/>
        <v>0</v>
      </c>
      <c r="BL104" s="18" t="s">
        <v>648</v>
      </c>
      <c r="BM104" s="144" t="s">
        <v>511</v>
      </c>
    </row>
    <row r="105" spans="2:65" s="1" customFormat="1" ht="16.5" customHeight="1">
      <c r="B105" s="34"/>
      <c r="C105" s="133" t="s">
        <v>352</v>
      </c>
      <c r="D105" s="133" t="s">
        <v>180</v>
      </c>
      <c r="E105" s="134" t="s">
        <v>6410</v>
      </c>
      <c r="F105" s="135" t="s">
        <v>6411</v>
      </c>
      <c r="G105" s="136" t="s">
        <v>6369</v>
      </c>
      <c r="H105" s="137">
        <v>1</v>
      </c>
      <c r="I105" s="138"/>
      <c r="J105" s="139">
        <f t="shared" si="0"/>
        <v>0</v>
      </c>
      <c r="K105" s="135" t="s">
        <v>376</v>
      </c>
      <c r="L105" s="34"/>
      <c r="M105" s="195" t="s">
        <v>32</v>
      </c>
      <c r="N105" s="196" t="s">
        <v>50</v>
      </c>
      <c r="O105" s="193"/>
      <c r="P105" s="197">
        <f t="shared" si="1"/>
        <v>0</v>
      </c>
      <c r="Q105" s="197">
        <v>0</v>
      </c>
      <c r="R105" s="197">
        <f t="shared" si="2"/>
        <v>0</v>
      </c>
      <c r="S105" s="197">
        <v>0</v>
      </c>
      <c r="T105" s="198">
        <f t="shared" si="3"/>
        <v>0</v>
      </c>
      <c r="AR105" s="144" t="s">
        <v>648</v>
      </c>
      <c r="AT105" s="144" t="s">
        <v>180</v>
      </c>
      <c r="AU105" s="144" t="s">
        <v>88</v>
      </c>
      <c r="AY105" s="18" t="s">
        <v>178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86</v>
      </c>
      <c r="BK105" s="145">
        <f t="shared" si="9"/>
        <v>0</v>
      </c>
      <c r="BL105" s="18" t="s">
        <v>648</v>
      </c>
      <c r="BM105" s="144" t="s">
        <v>526</v>
      </c>
    </row>
    <row r="106" spans="2:65" s="1" customFormat="1" ht="6.9" customHeight="1"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4"/>
    </row>
  </sheetData>
  <sheetProtection algorithmName="SHA-512" hashValue="iEW284N69xZSX//DknlCshoK140TxaYzpVtZWZo51dKJgbyFHeWu961KjPgPvHWV82zI3C4RmNT9ZNT2YnJazQ==" saltValue="JjnlI9RpC4WJY2+F4ZOLMA==" spinCount="100000" sheet="1" objects="1" scenarios="1" formatColumns="0" formatRows="0" autoFilter="0"/>
  <autoFilter ref="C80:K105" xr:uid="{00000000-0009-0000-0000-00000E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22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139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s="1" customFormat="1" ht="12" customHeight="1">
      <c r="B8" s="34"/>
      <c r="D8" s="28" t="s">
        <v>144</v>
      </c>
      <c r="L8" s="34"/>
    </row>
    <row r="9" spans="2:46" s="1" customFormat="1" ht="16.5" customHeight="1">
      <c r="B9" s="34"/>
      <c r="E9" s="295" t="s">
        <v>6412</v>
      </c>
      <c r="F9" s="333"/>
      <c r="G9" s="333"/>
      <c r="H9" s="333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32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23. 8. 2023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4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34</v>
      </c>
      <c r="J21" s="26" t="s">
        <v>40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31</v>
      </c>
      <c r="J23" s="26" t="s">
        <v>38</v>
      </c>
      <c r="L23" s="34"/>
    </row>
    <row r="24" spans="2:12" s="1" customFormat="1" ht="18" customHeight="1">
      <c r="B24" s="34"/>
      <c r="E24" s="26" t="s">
        <v>39</v>
      </c>
      <c r="I24" s="28" t="s">
        <v>34</v>
      </c>
      <c r="J24" s="26" t="s">
        <v>40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43</v>
      </c>
      <c r="L26" s="34"/>
    </row>
    <row r="27" spans="2:12" s="7" customFormat="1" ht="71.25" customHeight="1">
      <c r="B27" s="93"/>
      <c r="E27" s="306" t="s">
        <v>44</v>
      </c>
      <c r="F27" s="306"/>
      <c r="G27" s="306"/>
      <c r="H27" s="306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45</v>
      </c>
      <c r="J30" s="65">
        <f>ROUND(J89,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47</v>
      </c>
      <c r="I32" s="37" t="s">
        <v>46</v>
      </c>
      <c r="J32" s="37" t="s">
        <v>48</v>
      </c>
      <c r="L32" s="34"/>
    </row>
    <row r="33" spans="2:12" s="1" customFormat="1" ht="14.4" customHeight="1">
      <c r="B33" s="34"/>
      <c r="D33" s="54" t="s">
        <v>49</v>
      </c>
      <c r="E33" s="28" t="s">
        <v>50</v>
      </c>
      <c r="F33" s="85">
        <f>ROUND((SUM(BE89:BE222)),  2)</f>
        <v>0</v>
      </c>
      <c r="I33" s="95">
        <v>0.21</v>
      </c>
      <c r="J33" s="85">
        <f>ROUND(((SUM(BE89:BE222))*I33),  2)</f>
        <v>0</v>
      </c>
      <c r="L33" s="34"/>
    </row>
    <row r="34" spans="2:12" s="1" customFormat="1" ht="14.4" customHeight="1">
      <c r="B34" s="34"/>
      <c r="E34" s="28" t="s">
        <v>51</v>
      </c>
      <c r="F34" s="85">
        <f>ROUND((SUM(BF89:BF222)),  2)</f>
        <v>0</v>
      </c>
      <c r="I34" s="95">
        <v>0.15</v>
      </c>
      <c r="J34" s="85">
        <f>ROUND(((SUM(BF89:BF222))*I34),  2)</f>
        <v>0</v>
      </c>
      <c r="L34" s="34"/>
    </row>
    <row r="35" spans="2:12" s="1" customFormat="1" ht="14.4" hidden="1" customHeight="1">
      <c r="B35" s="34"/>
      <c r="E35" s="28" t="s">
        <v>52</v>
      </c>
      <c r="F35" s="85">
        <f>ROUND((SUM(BG89:BG222)),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53</v>
      </c>
      <c r="F36" s="85">
        <f>ROUND((SUM(BH89:BH222)),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54</v>
      </c>
      <c r="F37" s="85">
        <f>ROUND((SUM(BI89:BI222)),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55</v>
      </c>
      <c r="E39" s="56"/>
      <c r="F39" s="56"/>
      <c r="G39" s="98" t="s">
        <v>56</v>
      </c>
      <c r="H39" s="99" t="s">
        <v>57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148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1" t="str">
        <f>E7</f>
        <v>Kanalizace Svádov - II. etapa - revize R03</v>
      </c>
      <c r="F48" s="332"/>
      <c r="G48" s="332"/>
      <c r="H48" s="332"/>
      <c r="L48" s="34"/>
    </row>
    <row r="49" spans="2:47" s="1" customFormat="1" ht="12" customHeight="1">
      <c r="B49" s="34"/>
      <c r="C49" s="28" t="s">
        <v>144</v>
      </c>
      <c r="L49" s="34"/>
    </row>
    <row r="50" spans="2:47" s="1" customFormat="1" ht="16.5" customHeight="1">
      <c r="B50" s="34"/>
      <c r="E50" s="295" t="str">
        <f>E9</f>
        <v>PS 02 - ČS - Elektro část, přípojka NN</v>
      </c>
      <c r="F50" s="333"/>
      <c r="G50" s="333"/>
      <c r="H50" s="333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Ústí n.L. - Svádov</v>
      </c>
      <c r="I52" s="28" t="s">
        <v>24</v>
      </c>
      <c r="J52" s="51" t="str">
        <f>IF(J12="","",J12)</f>
        <v>23. 8. 2023</v>
      </c>
      <c r="L52" s="34"/>
    </row>
    <row r="53" spans="2:47" s="1" customFormat="1" ht="6.9" customHeight="1">
      <c r="B53" s="34"/>
      <c r="L53" s="34"/>
    </row>
    <row r="54" spans="2:47" s="1" customFormat="1" ht="40.049999999999997" customHeight="1">
      <c r="B54" s="34"/>
      <c r="C54" s="28" t="s">
        <v>30</v>
      </c>
      <c r="F54" s="26" t="str">
        <f>E15</f>
        <v>Statutární město Ústí nad Labem</v>
      </c>
      <c r="I54" s="28" t="s">
        <v>37</v>
      </c>
      <c r="J54" s="32" t="str">
        <f>E21</f>
        <v>PROVOD - inženýrská společnost, s.r.o.</v>
      </c>
      <c r="L54" s="34"/>
    </row>
    <row r="55" spans="2:47" s="1" customFormat="1" ht="40.049999999999997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>PROVOD - inženýrská společnost, s.r.o.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149</v>
      </c>
      <c r="D57" s="96"/>
      <c r="E57" s="96"/>
      <c r="F57" s="96"/>
      <c r="G57" s="96"/>
      <c r="H57" s="96"/>
      <c r="I57" s="96"/>
      <c r="J57" s="103" t="s">
        <v>150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77</v>
      </c>
      <c r="J59" s="65">
        <f>J89</f>
        <v>0</v>
      </c>
      <c r="L59" s="34"/>
      <c r="AU59" s="18" t="s">
        <v>151</v>
      </c>
    </row>
    <row r="60" spans="2:47" s="8" customFormat="1" ht="24.9" customHeight="1">
      <c r="B60" s="105"/>
      <c r="D60" s="106" t="s">
        <v>4391</v>
      </c>
      <c r="E60" s="107"/>
      <c r="F60" s="107"/>
      <c r="G60" s="107"/>
      <c r="H60" s="107"/>
      <c r="I60" s="107"/>
      <c r="J60" s="108">
        <f>J90</f>
        <v>0</v>
      </c>
      <c r="L60" s="105"/>
    </row>
    <row r="61" spans="2:47" s="9" customFormat="1" ht="19.95" customHeight="1">
      <c r="B61" s="109"/>
      <c r="D61" s="110" t="s">
        <v>6413</v>
      </c>
      <c r="E61" s="111"/>
      <c r="F61" s="111"/>
      <c r="G61" s="111"/>
      <c r="H61" s="111"/>
      <c r="I61" s="111"/>
      <c r="J61" s="112">
        <f>J91</f>
        <v>0</v>
      </c>
      <c r="L61" s="109"/>
    </row>
    <row r="62" spans="2:47" s="9" customFormat="1" ht="19.95" customHeight="1">
      <c r="B62" s="109"/>
      <c r="D62" s="110" t="s">
        <v>6414</v>
      </c>
      <c r="E62" s="111"/>
      <c r="F62" s="111"/>
      <c r="G62" s="111"/>
      <c r="H62" s="111"/>
      <c r="I62" s="111"/>
      <c r="J62" s="112">
        <f>J119</f>
        <v>0</v>
      </c>
      <c r="L62" s="109"/>
    </row>
    <row r="63" spans="2:47" s="9" customFormat="1" ht="19.95" customHeight="1">
      <c r="B63" s="109"/>
      <c r="D63" s="110" t="s">
        <v>6415</v>
      </c>
      <c r="E63" s="111"/>
      <c r="F63" s="111"/>
      <c r="G63" s="111"/>
      <c r="H63" s="111"/>
      <c r="I63" s="111"/>
      <c r="J63" s="112">
        <f>J194</f>
        <v>0</v>
      </c>
      <c r="L63" s="109"/>
    </row>
    <row r="64" spans="2:47" s="8" customFormat="1" ht="24.9" customHeight="1">
      <c r="B64" s="105"/>
      <c r="D64" s="106" t="s">
        <v>161</v>
      </c>
      <c r="E64" s="107"/>
      <c r="F64" s="107"/>
      <c r="G64" s="107"/>
      <c r="H64" s="107"/>
      <c r="I64" s="107"/>
      <c r="J64" s="108">
        <f>J203</f>
        <v>0</v>
      </c>
      <c r="L64" s="105"/>
    </row>
    <row r="65" spans="2:12" s="9" customFormat="1" ht="19.95" customHeight="1">
      <c r="B65" s="109"/>
      <c r="D65" s="110" t="s">
        <v>6416</v>
      </c>
      <c r="E65" s="111"/>
      <c r="F65" s="111"/>
      <c r="G65" s="111"/>
      <c r="H65" s="111"/>
      <c r="I65" s="111"/>
      <c r="J65" s="112">
        <f>J204</f>
        <v>0</v>
      </c>
      <c r="L65" s="109"/>
    </row>
    <row r="66" spans="2:12" s="8" customFormat="1" ht="24.9" customHeight="1">
      <c r="B66" s="105"/>
      <c r="D66" s="106" t="s">
        <v>6417</v>
      </c>
      <c r="E66" s="107"/>
      <c r="F66" s="107"/>
      <c r="G66" s="107"/>
      <c r="H66" s="107"/>
      <c r="I66" s="107"/>
      <c r="J66" s="108">
        <f>J214</f>
        <v>0</v>
      </c>
      <c r="L66" s="105"/>
    </row>
    <row r="67" spans="2:12" s="9" customFormat="1" ht="19.95" customHeight="1">
      <c r="B67" s="109"/>
      <c r="D67" s="110" t="s">
        <v>6418</v>
      </c>
      <c r="E67" s="111"/>
      <c r="F67" s="111"/>
      <c r="G67" s="111"/>
      <c r="H67" s="111"/>
      <c r="I67" s="111"/>
      <c r="J67" s="112">
        <f>J215</f>
        <v>0</v>
      </c>
      <c r="L67" s="109"/>
    </row>
    <row r="68" spans="2:12" s="9" customFormat="1" ht="19.95" customHeight="1">
      <c r="B68" s="109"/>
      <c r="D68" s="110" t="s">
        <v>6419</v>
      </c>
      <c r="E68" s="111"/>
      <c r="F68" s="111"/>
      <c r="G68" s="111"/>
      <c r="H68" s="111"/>
      <c r="I68" s="111"/>
      <c r="J68" s="112">
        <f>J218</f>
        <v>0</v>
      </c>
      <c r="L68" s="109"/>
    </row>
    <row r="69" spans="2:12" s="9" customFormat="1" ht="19.95" customHeight="1">
      <c r="B69" s="109"/>
      <c r="D69" s="110" t="s">
        <v>6420</v>
      </c>
      <c r="E69" s="111"/>
      <c r="F69" s="111"/>
      <c r="G69" s="111"/>
      <c r="H69" s="111"/>
      <c r="I69" s="111"/>
      <c r="J69" s="112">
        <f>J220</f>
        <v>0</v>
      </c>
      <c r="L69" s="109"/>
    </row>
    <row r="70" spans="2:12" s="1" customFormat="1" ht="21.75" customHeight="1">
      <c r="B70" s="34"/>
      <c r="L70" s="34"/>
    </row>
    <row r="71" spans="2:12" s="1" customFormat="1" ht="6.9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" customHeight="1">
      <c r="B76" s="34"/>
      <c r="C76" s="22" t="s">
        <v>163</v>
      </c>
      <c r="L76" s="34"/>
    </row>
    <row r="77" spans="2:12" s="1" customFormat="1" ht="6.9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31" t="str">
        <f>E7</f>
        <v>Kanalizace Svádov - II. etapa - revize R03</v>
      </c>
      <c r="F79" s="332"/>
      <c r="G79" s="332"/>
      <c r="H79" s="332"/>
      <c r="L79" s="34"/>
    </row>
    <row r="80" spans="2:12" s="1" customFormat="1" ht="12" customHeight="1">
      <c r="B80" s="34"/>
      <c r="C80" s="28" t="s">
        <v>144</v>
      </c>
      <c r="L80" s="34"/>
    </row>
    <row r="81" spans="2:65" s="1" customFormat="1" ht="16.5" customHeight="1">
      <c r="B81" s="34"/>
      <c r="E81" s="295" t="str">
        <f>E9</f>
        <v>PS 02 - ČS - Elektro část, přípojka NN</v>
      </c>
      <c r="F81" s="333"/>
      <c r="G81" s="333"/>
      <c r="H81" s="333"/>
      <c r="L81" s="34"/>
    </row>
    <row r="82" spans="2:65" s="1" customFormat="1" ht="6.9" customHeight="1">
      <c r="B82" s="34"/>
      <c r="L82" s="34"/>
    </row>
    <row r="83" spans="2:65" s="1" customFormat="1" ht="12" customHeight="1">
      <c r="B83" s="34"/>
      <c r="C83" s="28" t="s">
        <v>22</v>
      </c>
      <c r="F83" s="26" t="str">
        <f>F12</f>
        <v>Ústí n.L. - Svádov</v>
      </c>
      <c r="I83" s="28" t="s">
        <v>24</v>
      </c>
      <c r="J83" s="51" t="str">
        <f>IF(J12="","",J12)</f>
        <v>23. 8. 2023</v>
      </c>
      <c r="L83" s="34"/>
    </row>
    <row r="84" spans="2:65" s="1" customFormat="1" ht="6.9" customHeight="1">
      <c r="B84" s="34"/>
      <c r="L84" s="34"/>
    </row>
    <row r="85" spans="2:65" s="1" customFormat="1" ht="40.049999999999997" customHeight="1">
      <c r="B85" s="34"/>
      <c r="C85" s="28" t="s">
        <v>30</v>
      </c>
      <c r="F85" s="26" t="str">
        <f>E15</f>
        <v>Statutární město Ústí nad Labem</v>
      </c>
      <c r="I85" s="28" t="s">
        <v>37</v>
      </c>
      <c r="J85" s="32" t="str">
        <f>E21</f>
        <v>PROVOD - inženýrská společnost, s.r.o.</v>
      </c>
      <c r="L85" s="34"/>
    </row>
    <row r="86" spans="2:65" s="1" customFormat="1" ht="40.049999999999997" customHeight="1">
      <c r="B86" s="34"/>
      <c r="C86" s="28" t="s">
        <v>35</v>
      </c>
      <c r="F86" s="26" t="str">
        <f>IF(E18="","",E18)</f>
        <v>Vyplň údaj</v>
      </c>
      <c r="I86" s="28" t="s">
        <v>42</v>
      </c>
      <c r="J86" s="32" t="str">
        <f>E24</f>
        <v>PROVOD - inženýrská společnost, s.r.o.</v>
      </c>
      <c r="L86" s="34"/>
    </row>
    <row r="87" spans="2:65" s="1" customFormat="1" ht="10.35" customHeight="1">
      <c r="B87" s="34"/>
      <c r="L87" s="34"/>
    </row>
    <row r="88" spans="2:65" s="10" customFormat="1" ht="29.25" customHeight="1">
      <c r="B88" s="113"/>
      <c r="C88" s="114" t="s">
        <v>164</v>
      </c>
      <c r="D88" s="115" t="s">
        <v>64</v>
      </c>
      <c r="E88" s="115" t="s">
        <v>60</v>
      </c>
      <c r="F88" s="115" t="s">
        <v>61</v>
      </c>
      <c r="G88" s="115" t="s">
        <v>165</v>
      </c>
      <c r="H88" s="115" t="s">
        <v>166</v>
      </c>
      <c r="I88" s="115" t="s">
        <v>167</v>
      </c>
      <c r="J88" s="115" t="s">
        <v>150</v>
      </c>
      <c r="K88" s="116" t="s">
        <v>168</v>
      </c>
      <c r="L88" s="113"/>
      <c r="M88" s="58" t="s">
        <v>32</v>
      </c>
      <c r="N88" s="59" t="s">
        <v>49</v>
      </c>
      <c r="O88" s="59" t="s">
        <v>169</v>
      </c>
      <c r="P88" s="59" t="s">
        <v>170</v>
      </c>
      <c r="Q88" s="59" t="s">
        <v>171</v>
      </c>
      <c r="R88" s="59" t="s">
        <v>172</v>
      </c>
      <c r="S88" s="59" t="s">
        <v>173</v>
      </c>
      <c r="T88" s="60" t="s">
        <v>174</v>
      </c>
    </row>
    <row r="89" spans="2:65" s="1" customFormat="1" ht="22.8" customHeight="1">
      <c r="B89" s="34"/>
      <c r="C89" s="63" t="s">
        <v>175</v>
      </c>
      <c r="J89" s="117">
        <f>BK89</f>
        <v>0</v>
      </c>
      <c r="L89" s="34"/>
      <c r="M89" s="61"/>
      <c r="N89" s="52"/>
      <c r="O89" s="52"/>
      <c r="P89" s="118">
        <f>P90+P203+P214</f>
        <v>0</v>
      </c>
      <c r="Q89" s="52"/>
      <c r="R89" s="118">
        <f>R90+R203+R214</f>
        <v>2.9943599999999995</v>
      </c>
      <c r="S89" s="52"/>
      <c r="T89" s="119">
        <f>T90+T203+T214</f>
        <v>0</v>
      </c>
      <c r="AT89" s="18" t="s">
        <v>78</v>
      </c>
      <c r="AU89" s="18" t="s">
        <v>151</v>
      </c>
      <c r="BK89" s="120">
        <f>BK90+BK203+BK214</f>
        <v>0</v>
      </c>
    </row>
    <row r="90" spans="2:65" s="11" customFormat="1" ht="25.95" customHeight="1">
      <c r="B90" s="121"/>
      <c r="D90" s="122" t="s">
        <v>78</v>
      </c>
      <c r="E90" s="123" t="s">
        <v>4751</v>
      </c>
      <c r="F90" s="123" t="s">
        <v>4752</v>
      </c>
      <c r="I90" s="124"/>
      <c r="J90" s="125">
        <f>BK90</f>
        <v>0</v>
      </c>
      <c r="L90" s="121"/>
      <c r="M90" s="126"/>
      <c r="P90" s="127">
        <f>P91+P119+P194</f>
        <v>0</v>
      </c>
      <c r="R90" s="127">
        <f>R91+R119+R194</f>
        <v>2.9898599999999993</v>
      </c>
      <c r="T90" s="128">
        <f>T91+T119+T194</f>
        <v>0</v>
      </c>
      <c r="AR90" s="122" t="s">
        <v>88</v>
      </c>
      <c r="AT90" s="129" t="s">
        <v>78</v>
      </c>
      <c r="AU90" s="129" t="s">
        <v>79</v>
      </c>
      <c r="AY90" s="122" t="s">
        <v>178</v>
      </c>
      <c r="BK90" s="130">
        <f>BK91+BK119+BK194</f>
        <v>0</v>
      </c>
    </row>
    <row r="91" spans="2:65" s="11" customFormat="1" ht="22.8" customHeight="1">
      <c r="B91" s="121"/>
      <c r="D91" s="122" t="s">
        <v>78</v>
      </c>
      <c r="E91" s="131" t="s">
        <v>6421</v>
      </c>
      <c r="F91" s="131" t="s">
        <v>6422</v>
      </c>
      <c r="I91" s="124"/>
      <c r="J91" s="132">
        <f>BK91</f>
        <v>0</v>
      </c>
      <c r="L91" s="121"/>
      <c r="M91" s="126"/>
      <c r="P91" s="127">
        <f>SUM(P92:P118)</f>
        <v>0</v>
      </c>
      <c r="R91" s="127">
        <f>SUM(R92:R118)</f>
        <v>2.9035499999999992</v>
      </c>
      <c r="T91" s="128">
        <f>SUM(T92:T118)</f>
        <v>0</v>
      </c>
      <c r="AR91" s="122" t="s">
        <v>88</v>
      </c>
      <c r="AT91" s="129" t="s">
        <v>78</v>
      </c>
      <c r="AU91" s="129" t="s">
        <v>86</v>
      </c>
      <c r="AY91" s="122" t="s">
        <v>178</v>
      </c>
      <c r="BK91" s="130">
        <f>SUM(BK92:BK118)</f>
        <v>0</v>
      </c>
    </row>
    <row r="92" spans="2:65" s="1" customFormat="1" ht="49.05" customHeight="1">
      <c r="B92" s="34"/>
      <c r="C92" s="133" t="s">
        <v>86</v>
      </c>
      <c r="D92" s="133" t="s">
        <v>180</v>
      </c>
      <c r="E92" s="134" t="s">
        <v>6423</v>
      </c>
      <c r="F92" s="135" t="s">
        <v>6424</v>
      </c>
      <c r="G92" s="136" t="s">
        <v>277</v>
      </c>
      <c r="H92" s="137">
        <v>6.4</v>
      </c>
      <c r="I92" s="138"/>
      <c r="J92" s="139">
        <f>ROUND(I92*H92,2)</f>
        <v>0</v>
      </c>
      <c r="K92" s="135" t="s">
        <v>376</v>
      </c>
      <c r="L92" s="34"/>
      <c r="M92" s="140" t="s">
        <v>32</v>
      </c>
      <c r="N92" s="141" t="s">
        <v>50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185</v>
      </c>
      <c r="AT92" s="144" t="s">
        <v>180</v>
      </c>
      <c r="AU92" s="144" t="s">
        <v>88</v>
      </c>
      <c r="AY92" s="18" t="s">
        <v>178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86</v>
      </c>
      <c r="BK92" s="145">
        <f>ROUND(I92*H92,2)</f>
        <v>0</v>
      </c>
      <c r="BL92" s="18" t="s">
        <v>185</v>
      </c>
      <c r="BM92" s="144" t="s">
        <v>6425</v>
      </c>
    </row>
    <row r="93" spans="2:65" s="1" customFormat="1" ht="44.25" customHeight="1">
      <c r="B93" s="34"/>
      <c r="C93" s="133" t="s">
        <v>88</v>
      </c>
      <c r="D93" s="133" t="s">
        <v>180</v>
      </c>
      <c r="E93" s="134" t="s">
        <v>419</v>
      </c>
      <c r="F93" s="135" t="s">
        <v>420</v>
      </c>
      <c r="G93" s="136" t="s">
        <v>277</v>
      </c>
      <c r="H93" s="137">
        <v>6.4</v>
      </c>
      <c r="I93" s="138"/>
      <c r="J93" s="139">
        <f>ROUND(I93*H93,2)</f>
        <v>0</v>
      </c>
      <c r="K93" s="135" t="s">
        <v>376</v>
      </c>
      <c r="L93" s="34"/>
      <c r="M93" s="140" t="s">
        <v>32</v>
      </c>
      <c r="N93" s="141" t="s">
        <v>50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185</v>
      </c>
      <c r="AT93" s="144" t="s">
        <v>180</v>
      </c>
      <c r="AU93" s="144" t="s">
        <v>88</v>
      </c>
      <c r="AY93" s="18" t="s">
        <v>178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86</v>
      </c>
      <c r="BK93" s="145">
        <f>ROUND(I93*H93,2)</f>
        <v>0</v>
      </c>
      <c r="BL93" s="18" t="s">
        <v>185</v>
      </c>
      <c r="BM93" s="144" t="s">
        <v>6426</v>
      </c>
    </row>
    <row r="94" spans="2:65" s="1" customFormat="1" ht="66.75" customHeight="1">
      <c r="B94" s="34"/>
      <c r="C94" s="133" t="s">
        <v>199</v>
      </c>
      <c r="D94" s="133" t="s">
        <v>180</v>
      </c>
      <c r="E94" s="134" t="s">
        <v>6427</v>
      </c>
      <c r="F94" s="135" t="s">
        <v>6428</v>
      </c>
      <c r="G94" s="136" t="s">
        <v>277</v>
      </c>
      <c r="H94" s="137">
        <v>1.4</v>
      </c>
      <c r="I94" s="138"/>
      <c r="J94" s="139">
        <f>ROUND(I94*H94,2)</f>
        <v>0</v>
      </c>
      <c r="K94" s="135" t="s">
        <v>376</v>
      </c>
      <c r="L94" s="34"/>
      <c r="M94" s="140" t="s">
        <v>32</v>
      </c>
      <c r="N94" s="141" t="s">
        <v>50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185</v>
      </c>
      <c r="AT94" s="144" t="s">
        <v>180</v>
      </c>
      <c r="AU94" s="144" t="s">
        <v>88</v>
      </c>
      <c r="AY94" s="18" t="s">
        <v>178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86</v>
      </c>
      <c r="BK94" s="145">
        <f>ROUND(I94*H94,2)</f>
        <v>0</v>
      </c>
      <c r="BL94" s="18" t="s">
        <v>185</v>
      </c>
      <c r="BM94" s="144" t="s">
        <v>6429</v>
      </c>
    </row>
    <row r="95" spans="2:65" s="1" customFormat="1" ht="16.5" customHeight="1">
      <c r="B95" s="34"/>
      <c r="C95" s="171" t="s">
        <v>185</v>
      </c>
      <c r="D95" s="171" t="s">
        <v>398</v>
      </c>
      <c r="E95" s="172" t="s">
        <v>448</v>
      </c>
      <c r="F95" s="173" t="s">
        <v>449</v>
      </c>
      <c r="G95" s="174" t="s">
        <v>401</v>
      </c>
      <c r="H95" s="175">
        <v>2.8</v>
      </c>
      <c r="I95" s="176"/>
      <c r="J95" s="177">
        <f>ROUND(I95*H95,2)</f>
        <v>0</v>
      </c>
      <c r="K95" s="173" t="s">
        <v>376</v>
      </c>
      <c r="L95" s="178"/>
      <c r="M95" s="179" t="s">
        <v>32</v>
      </c>
      <c r="N95" s="180" t="s">
        <v>50</v>
      </c>
      <c r="P95" s="142">
        <f>O95*H95</f>
        <v>0</v>
      </c>
      <c r="Q95" s="142">
        <v>1</v>
      </c>
      <c r="R95" s="142">
        <f>Q95*H95</f>
        <v>2.8</v>
      </c>
      <c r="S95" s="142">
        <v>0</v>
      </c>
      <c r="T95" s="143">
        <f>S95*H95</f>
        <v>0</v>
      </c>
      <c r="AR95" s="144" t="s">
        <v>241</v>
      </c>
      <c r="AT95" s="144" t="s">
        <v>398</v>
      </c>
      <c r="AU95" s="144" t="s">
        <v>88</v>
      </c>
      <c r="AY95" s="18" t="s">
        <v>178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86</v>
      </c>
      <c r="BK95" s="145">
        <f>ROUND(I95*H95,2)</f>
        <v>0</v>
      </c>
      <c r="BL95" s="18" t="s">
        <v>185</v>
      </c>
      <c r="BM95" s="144" t="s">
        <v>6430</v>
      </c>
    </row>
    <row r="96" spans="2:65" s="13" customFormat="1" ht="10.199999999999999">
      <c r="B96" s="157"/>
      <c r="D96" s="151" t="s">
        <v>189</v>
      </c>
      <c r="E96" s="158" t="s">
        <v>32</v>
      </c>
      <c r="F96" s="159" t="s">
        <v>6431</v>
      </c>
      <c r="H96" s="160">
        <v>2.8</v>
      </c>
      <c r="I96" s="161"/>
      <c r="L96" s="157"/>
      <c r="M96" s="162"/>
      <c r="T96" s="163"/>
      <c r="AT96" s="158" t="s">
        <v>189</v>
      </c>
      <c r="AU96" s="158" t="s">
        <v>88</v>
      </c>
      <c r="AV96" s="13" t="s">
        <v>88</v>
      </c>
      <c r="AW96" s="13" t="s">
        <v>41</v>
      </c>
      <c r="AX96" s="13" t="s">
        <v>86</v>
      </c>
      <c r="AY96" s="158" t="s">
        <v>178</v>
      </c>
    </row>
    <row r="97" spans="2:65" s="1" customFormat="1" ht="33" customHeight="1">
      <c r="B97" s="34"/>
      <c r="C97" s="133" t="s">
        <v>216</v>
      </c>
      <c r="D97" s="133" t="s">
        <v>180</v>
      </c>
      <c r="E97" s="134" t="s">
        <v>6432</v>
      </c>
      <c r="F97" s="135" t="s">
        <v>6433</v>
      </c>
      <c r="G97" s="136" t="s">
        <v>234</v>
      </c>
      <c r="H97" s="137">
        <v>5.6</v>
      </c>
      <c r="I97" s="138"/>
      <c r="J97" s="139">
        <f t="shared" ref="J97:J114" si="0">ROUND(I97*H97,2)</f>
        <v>0</v>
      </c>
      <c r="K97" s="135" t="s">
        <v>376</v>
      </c>
      <c r="L97" s="34"/>
      <c r="M97" s="140" t="s">
        <v>32</v>
      </c>
      <c r="N97" s="141" t="s">
        <v>50</v>
      </c>
      <c r="P97" s="142">
        <f t="shared" ref="P97:P114" si="1">O97*H97</f>
        <v>0</v>
      </c>
      <c r="Q97" s="142">
        <v>0</v>
      </c>
      <c r="R97" s="142">
        <f t="shared" ref="R97:R114" si="2">Q97*H97</f>
        <v>0</v>
      </c>
      <c r="S97" s="142">
        <v>0</v>
      </c>
      <c r="T97" s="143">
        <f t="shared" ref="T97:T114" si="3">S97*H97</f>
        <v>0</v>
      </c>
      <c r="AR97" s="144" t="s">
        <v>185</v>
      </c>
      <c r="AT97" s="144" t="s">
        <v>180</v>
      </c>
      <c r="AU97" s="144" t="s">
        <v>88</v>
      </c>
      <c r="AY97" s="18" t="s">
        <v>178</v>
      </c>
      <c r="BE97" s="145">
        <f t="shared" ref="BE97:BE114" si="4">IF(N97="základní",J97,0)</f>
        <v>0</v>
      </c>
      <c r="BF97" s="145">
        <f t="shared" ref="BF97:BF114" si="5">IF(N97="snížená",J97,0)</f>
        <v>0</v>
      </c>
      <c r="BG97" s="145">
        <f t="shared" ref="BG97:BG114" si="6">IF(N97="zákl. přenesená",J97,0)</f>
        <v>0</v>
      </c>
      <c r="BH97" s="145">
        <f t="shared" ref="BH97:BH114" si="7">IF(N97="sníž. přenesená",J97,0)</f>
        <v>0</v>
      </c>
      <c r="BI97" s="145">
        <f t="shared" ref="BI97:BI114" si="8">IF(N97="nulová",J97,0)</f>
        <v>0</v>
      </c>
      <c r="BJ97" s="18" t="s">
        <v>86</v>
      </c>
      <c r="BK97" s="145">
        <f t="shared" ref="BK97:BK114" si="9">ROUND(I97*H97,2)</f>
        <v>0</v>
      </c>
      <c r="BL97" s="18" t="s">
        <v>185</v>
      </c>
      <c r="BM97" s="144" t="s">
        <v>6434</v>
      </c>
    </row>
    <row r="98" spans="2:65" s="1" customFormat="1" ht="33" customHeight="1">
      <c r="B98" s="34"/>
      <c r="C98" s="133" t="s">
        <v>225</v>
      </c>
      <c r="D98" s="133" t="s">
        <v>180</v>
      </c>
      <c r="E98" s="134" t="s">
        <v>6435</v>
      </c>
      <c r="F98" s="135" t="s">
        <v>6436</v>
      </c>
      <c r="G98" s="136" t="s">
        <v>219</v>
      </c>
      <c r="H98" s="137">
        <v>8</v>
      </c>
      <c r="I98" s="138"/>
      <c r="J98" s="139">
        <f t="shared" si="0"/>
        <v>0</v>
      </c>
      <c r="K98" s="135" t="s">
        <v>376</v>
      </c>
      <c r="L98" s="34"/>
      <c r="M98" s="140" t="s">
        <v>32</v>
      </c>
      <c r="N98" s="141" t="s">
        <v>50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648</v>
      </c>
      <c r="AT98" s="144" t="s">
        <v>180</v>
      </c>
      <c r="AU98" s="144" t="s">
        <v>88</v>
      </c>
      <c r="AY98" s="18" t="s">
        <v>178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86</v>
      </c>
      <c r="BK98" s="145">
        <f t="shared" si="9"/>
        <v>0</v>
      </c>
      <c r="BL98" s="18" t="s">
        <v>648</v>
      </c>
      <c r="BM98" s="144" t="s">
        <v>6437</v>
      </c>
    </row>
    <row r="99" spans="2:65" s="1" customFormat="1" ht="33" customHeight="1">
      <c r="B99" s="34"/>
      <c r="C99" s="133" t="s">
        <v>231</v>
      </c>
      <c r="D99" s="133" t="s">
        <v>180</v>
      </c>
      <c r="E99" s="134" t="s">
        <v>6438</v>
      </c>
      <c r="F99" s="135" t="s">
        <v>6439</v>
      </c>
      <c r="G99" s="136" t="s">
        <v>219</v>
      </c>
      <c r="H99" s="137">
        <v>8</v>
      </c>
      <c r="I99" s="138"/>
      <c r="J99" s="139">
        <f t="shared" si="0"/>
        <v>0</v>
      </c>
      <c r="K99" s="135" t="s">
        <v>376</v>
      </c>
      <c r="L99" s="34"/>
      <c r="M99" s="140" t="s">
        <v>32</v>
      </c>
      <c r="N99" s="141" t="s">
        <v>50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648</v>
      </c>
      <c r="AT99" s="144" t="s">
        <v>180</v>
      </c>
      <c r="AU99" s="144" t="s">
        <v>88</v>
      </c>
      <c r="AY99" s="18" t="s">
        <v>178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86</v>
      </c>
      <c r="BK99" s="145">
        <f t="shared" si="9"/>
        <v>0</v>
      </c>
      <c r="BL99" s="18" t="s">
        <v>648</v>
      </c>
      <c r="BM99" s="144" t="s">
        <v>6440</v>
      </c>
    </row>
    <row r="100" spans="2:65" s="1" customFormat="1" ht="24.15" customHeight="1">
      <c r="B100" s="34"/>
      <c r="C100" s="133" t="s">
        <v>241</v>
      </c>
      <c r="D100" s="133" t="s">
        <v>180</v>
      </c>
      <c r="E100" s="134" t="s">
        <v>6441</v>
      </c>
      <c r="F100" s="135" t="s">
        <v>6442</v>
      </c>
      <c r="G100" s="136" t="s">
        <v>219</v>
      </c>
      <c r="H100" s="137">
        <v>3</v>
      </c>
      <c r="I100" s="138"/>
      <c r="J100" s="139">
        <f t="shared" si="0"/>
        <v>0</v>
      </c>
      <c r="K100" s="135" t="s">
        <v>376</v>
      </c>
      <c r="L100" s="34"/>
      <c r="M100" s="140" t="s">
        <v>32</v>
      </c>
      <c r="N100" s="141" t="s">
        <v>50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648</v>
      </c>
      <c r="AT100" s="144" t="s">
        <v>180</v>
      </c>
      <c r="AU100" s="144" t="s">
        <v>88</v>
      </c>
      <c r="AY100" s="18" t="s">
        <v>178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86</v>
      </c>
      <c r="BK100" s="145">
        <f t="shared" si="9"/>
        <v>0</v>
      </c>
      <c r="BL100" s="18" t="s">
        <v>648</v>
      </c>
      <c r="BM100" s="144" t="s">
        <v>6443</v>
      </c>
    </row>
    <row r="101" spans="2:65" s="1" customFormat="1" ht="24.15" customHeight="1">
      <c r="B101" s="34"/>
      <c r="C101" s="171" t="s">
        <v>247</v>
      </c>
      <c r="D101" s="171" t="s">
        <v>398</v>
      </c>
      <c r="E101" s="172" t="s">
        <v>6444</v>
      </c>
      <c r="F101" s="173" t="s">
        <v>6445</v>
      </c>
      <c r="G101" s="174" t="s">
        <v>219</v>
      </c>
      <c r="H101" s="175">
        <v>3</v>
      </c>
      <c r="I101" s="176"/>
      <c r="J101" s="177">
        <f t="shared" si="0"/>
        <v>0</v>
      </c>
      <c r="K101" s="173" t="s">
        <v>376</v>
      </c>
      <c r="L101" s="178"/>
      <c r="M101" s="179" t="s">
        <v>32</v>
      </c>
      <c r="N101" s="180" t="s">
        <v>50</v>
      </c>
      <c r="P101" s="142">
        <f t="shared" si="1"/>
        <v>0</v>
      </c>
      <c r="Q101" s="142">
        <v>1.2999999999999999E-4</v>
      </c>
      <c r="R101" s="142">
        <f t="shared" si="2"/>
        <v>3.8999999999999994E-4</v>
      </c>
      <c r="S101" s="142">
        <v>0</v>
      </c>
      <c r="T101" s="143">
        <f t="shared" si="3"/>
        <v>0</v>
      </c>
      <c r="AR101" s="144" t="s">
        <v>895</v>
      </c>
      <c r="AT101" s="144" t="s">
        <v>398</v>
      </c>
      <c r="AU101" s="144" t="s">
        <v>88</v>
      </c>
      <c r="AY101" s="18" t="s">
        <v>178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86</v>
      </c>
      <c r="BK101" s="145">
        <f t="shared" si="9"/>
        <v>0</v>
      </c>
      <c r="BL101" s="18" t="s">
        <v>895</v>
      </c>
      <c r="BM101" s="144" t="s">
        <v>6446</v>
      </c>
    </row>
    <row r="102" spans="2:65" s="1" customFormat="1" ht="24.15" customHeight="1">
      <c r="B102" s="34"/>
      <c r="C102" s="133" t="s">
        <v>255</v>
      </c>
      <c r="D102" s="133" t="s">
        <v>180</v>
      </c>
      <c r="E102" s="134" t="s">
        <v>6447</v>
      </c>
      <c r="F102" s="135" t="s">
        <v>6448</v>
      </c>
      <c r="G102" s="136" t="s">
        <v>219</v>
      </c>
      <c r="H102" s="137">
        <v>1</v>
      </c>
      <c r="I102" s="138"/>
      <c r="J102" s="139">
        <f t="shared" si="0"/>
        <v>0</v>
      </c>
      <c r="K102" s="135" t="s">
        <v>376</v>
      </c>
      <c r="L102" s="34"/>
      <c r="M102" s="140" t="s">
        <v>32</v>
      </c>
      <c r="N102" s="141" t="s">
        <v>50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185</v>
      </c>
      <c r="AT102" s="144" t="s">
        <v>180</v>
      </c>
      <c r="AU102" s="144" t="s">
        <v>88</v>
      </c>
      <c r="AY102" s="18" t="s">
        <v>178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86</v>
      </c>
      <c r="BK102" s="145">
        <f t="shared" si="9"/>
        <v>0</v>
      </c>
      <c r="BL102" s="18" t="s">
        <v>185</v>
      </c>
      <c r="BM102" s="144" t="s">
        <v>6449</v>
      </c>
    </row>
    <row r="103" spans="2:65" s="1" customFormat="1" ht="62.7" customHeight="1">
      <c r="B103" s="34"/>
      <c r="C103" s="171" t="s">
        <v>261</v>
      </c>
      <c r="D103" s="171" t="s">
        <v>398</v>
      </c>
      <c r="E103" s="172" t="s">
        <v>6450</v>
      </c>
      <c r="F103" s="173" t="s">
        <v>6451</v>
      </c>
      <c r="G103" s="174" t="s">
        <v>219</v>
      </c>
      <c r="H103" s="175">
        <v>1</v>
      </c>
      <c r="I103" s="176"/>
      <c r="J103" s="177">
        <f t="shared" si="0"/>
        <v>0</v>
      </c>
      <c r="K103" s="173" t="s">
        <v>376</v>
      </c>
      <c r="L103" s="178"/>
      <c r="M103" s="179" t="s">
        <v>32</v>
      </c>
      <c r="N103" s="180" t="s">
        <v>50</v>
      </c>
      <c r="P103" s="142">
        <f t="shared" si="1"/>
        <v>0</v>
      </c>
      <c r="Q103" s="142">
        <v>3.9E-2</v>
      </c>
      <c r="R103" s="142">
        <f t="shared" si="2"/>
        <v>3.9E-2</v>
      </c>
      <c r="S103" s="142">
        <v>0</v>
      </c>
      <c r="T103" s="143">
        <f t="shared" si="3"/>
        <v>0</v>
      </c>
      <c r="AR103" s="144" t="s">
        <v>241</v>
      </c>
      <c r="AT103" s="144" t="s">
        <v>398</v>
      </c>
      <c r="AU103" s="144" t="s">
        <v>88</v>
      </c>
      <c r="AY103" s="18" t="s">
        <v>178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86</v>
      </c>
      <c r="BK103" s="145">
        <f t="shared" si="9"/>
        <v>0</v>
      </c>
      <c r="BL103" s="18" t="s">
        <v>185</v>
      </c>
      <c r="BM103" s="144" t="s">
        <v>6452</v>
      </c>
    </row>
    <row r="104" spans="2:65" s="1" customFormat="1" ht="49.05" customHeight="1">
      <c r="B104" s="34"/>
      <c r="C104" s="133" t="s">
        <v>268</v>
      </c>
      <c r="D104" s="133" t="s">
        <v>180</v>
      </c>
      <c r="E104" s="134" t="s">
        <v>6453</v>
      </c>
      <c r="F104" s="135" t="s">
        <v>6454</v>
      </c>
      <c r="G104" s="136" t="s">
        <v>219</v>
      </c>
      <c r="H104" s="137">
        <v>1</v>
      </c>
      <c r="I104" s="138"/>
      <c r="J104" s="139">
        <f t="shared" si="0"/>
        <v>0</v>
      </c>
      <c r="K104" s="135" t="s">
        <v>376</v>
      </c>
      <c r="L104" s="34"/>
      <c r="M104" s="140" t="s">
        <v>32</v>
      </c>
      <c r="N104" s="141" t="s">
        <v>50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648</v>
      </c>
      <c r="AT104" s="144" t="s">
        <v>180</v>
      </c>
      <c r="AU104" s="144" t="s">
        <v>88</v>
      </c>
      <c r="AY104" s="18" t="s">
        <v>178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86</v>
      </c>
      <c r="BK104" s="145">
        <f t="shared" si="9"/>
        <v>0</v>
      </c>
      <c r="BL104" s="18" t="s">
        <v>648</v>
      </c>
      <c r="BM104" s="144" t="s">
        <v>6455</v>
      </c>
    </row>
    <row r="105" spans="2:65" s="1" customFormat="1" ht="44.25" customHeight="1">
      <c r="B105" s="34"/>
      <c r="C105" s="133" t="s">
        <v>274</v>
      </c>
      <c r="D105" s="133" t="s">
        <v>180</v>
      </c>
      <c r="E105" s="134" t="s">
        <v>6456</v>
      </c>
      <c r="F105" s="135" t="s">
        <v>6457</v>
      </c>
      <c r="G105" s="136" t="s">
        <v>202</v>
      </c>
      <c r="H105" s="137">
        <v>20</v>
      </c>
      <c r="I105" s="138"/>
      <c r="J105" s="139">
        <f t="shared" si="0"/>
        <v>0</v>
      </c>
      <c r="K105" s="135" t="s">
        <v>376</v>
      </c>
      <c r="L105" s="34"/>
      <c r="M105" s="140" t="s">
        <v>32</v>
      </c>
      <c r="N105" s="141" t="s">
        <v>50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310</v>
      </c>
      <c r="AT105" s="144" t="s">
        <v>180</v>
      </c>
      <c r="AU105" s="144" t="s">
        <v>88</v>
      </c>
      <c r="AY105" s="18" t="s">
        <v>178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86</v>
      </c>
      <c r="BK105" s="145">
        <f t="shared" si="9"/>
        <v>0</v>
      </c>
      <c r="BL105" s="18" t="s">
        <v>310</v>
      </c>
      <c r="BM105" s="144" t="s">
        <v>6458</v>
      </c>
    </row>
    <row r="106" spans="2:65" s="1" customFormat="1" ht="33" customHeight="1">
      <c r="B106" s="34"/>
      <c r="C106" s="171" t="s">
        <v>290</v>
      </c>
      <c r="D106" s="171" t="s">
        <v>398</v>
      </c>
      <c r="E106" s="172" t="s">
        <v>6459</v>
      </c>
      <c r="F106" s="173" t="s">
        <v>6460</v>
      </c>
      <c r="G106" s="174" t="s">
        <v>202</v>
      </c>
      <c r="H106" s="175">
        <v>20</v>
      </c>
      <c r="I106" s="176"/>
      <c r="J106" s="177">
        <f t="shared" si="0"/>
        <v>0</v>
      </c>
      <c r="K106" s="173" t="s">
        <v>376</v>
      </c>
      <c r="L106" s="178"/>
      <c r="M106" s="179" t="s">
        <v>32</v>
      </c>
      <c r="N106" s="180" t="s">
        <v>50</v>
      </c>
      <c r="P106" s="142">
        <f t="shared" si="1"/>
        <v>0</v>
      </c>
      <c r="Q106" s="142">
        <v>6.8999999999999997E-4</v>
      </c>
      <c r="R106" s="142">
        <f t="shared" si="2"/>
        <v>1.38E-2</v>
      </c>
      <c r="S106" s="142">
        <v>0</v>
      </c>
      <c r="T106" s="143">
        <f t="shared" si="3"/>
        <v>0</v>
      </c>
      <c r="AR106" s="144" t="s">
        <v>434</v>
      </c>
      <c r="AT106" s="144" t="s">
        <v>398</v>
      </c>
      <c r="AU106" s="144" t="s">
        <v>88</v>
      </c>
      <c r="AY106" s="18" t="s">
        <v>178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86</v>
      </c>
      <c r="BK106" s="145">
        <f t="shared" si="9"/>
        <v>0</v>
      </c>
      <c r="BL106" s="18" t="s">
        <v>310</v>
      </c>
      <c r="BM106" s="144" t="s">
        <v>6461</v>
      </c>
    </row>
    <row r="107" spans="2:65" s="1" customFormat="1" ht="49.05" customHeight="1">
      <c r="B107" s="34"/>
      <c r="C107" s="133" t="s">
        <v>8</v>
      </c>
      <c r="D107" s="133" t="s">
        <v>180</v>
      </c>
      <c r="E107" s="134" t="s">
        <v>6462</v>
      </c>
      <c r="F107" s="135" t="s">
        <v>6463</v>
      </c>
      <c r="G107" s="136" t="s">
        <v>202</v>
      </c>
      <c r="H107" s="137">
        <v>24</v>
      </c>
      <c r="I107" s="138"/>
      <c r="J107" s="139">
        <f t="shared" si="0"/>
        <v>0</v>
      </c>
      <c r="K107" s="135" t="s">
        <v>376</v>
      </c>
      <c r="L107" s="34"/>
      <c r="M107" s="140" t="s">
        <v>32</v>
      </c>
      <c r="N107" s="141" t="s">
        <v>50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310</v>
      </c>
      <c r="AT107" s="144" t="s">
        <v>180</v>
      </c>
      <c r="AU107" s="144" t="s">
        <v>88</v>
      </c>
      <c r="AY107" s="18" t="s">
        <v>178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86</v>
      </c>
      <c r="BK107" s="145">
        <f t="shared" si="9"/>
        <v>0</v>
      </c>
      <c r="BL107" s="18" t="s">
        <v>310</v>
      </c>
      <c r="BM107" s="144" t="s">
        <v>6464</v>
      </c>
    </row>
    <row r="108" spans="2:65" s="1" customFormat="1" ht="24.15" customHeight="1">
      <c r="B108" s="34"/>
      <c r="C108" s="171" t="s">
        <v>310</v>
      </c>
      <c r="D108" s="171" t="s">
        <v>398</v>
      </c>
      <c r="E108" s="172" t="s">
        <v>6465</v>
      </c>
      <c r="F108" s="173" t="s">
        <v>6466</v>
      </c>
      <c r="G108" s="174" t="s">
        <v>202</v>
      </c>
      <c r="H108" s="175">
        <v>24</v>
      </c>
      <c r="I108" s="176"/>
      <c r="J108" s="177">
        <f t="shared" si="0"/>
        <v>0</v>
      </c>
      <c r="K108" s="173" t="s">
        <v>376</v>
      </c>
      <c r="L108" s="178"/>
      <c r="M108" s="179" t="s">
        <v>32</v>
      </c>
      <c r="N108" s="180" t="s">
        <v>50</v>
      </c>
      <c r="P108" s="142">
        <f t="shared" si="1"/>
        <v>0</v>
      </c>
      <c r="Q108" s="142">
        <v>6.4000000000000005E-4</v>
      </c>
      <c r="R108" s="142">
        <f t="shared" si="2"/>
        <v>1.5360000000000002E-2</v>
      </c>
      <c r="S108" s="142">
        <v>0</v>
      </c>
      <c r="T108" s="143">
        <f t="shared" si="3"/>
        <v>0</v>
      </c>
      <c r="AR108" s="144" t="s">
        <v>434</v>
      </c>
      <c r="AT108" s="144" t="s">
        <v>398</v>
      </c>
      <c r="AU108" s="144" t="s">
        <v>88</v>
      </c>
      <c r="AY108" s="18" t="s">
        <v>178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86</v>
      </c>
      <c r="BK108" s="145">
        <f t="shared" si="9"/>
        <v>0</v>
      </c>
      <c r="BL108" s="18" t="s">
        <v>310</v>
      </c>
      <c r="BM108" s="144" t="s">
        <v>6467</v>
      </c>
    </row>
    <row r="109" spans="2:65" s="1" customFormat="1" ht="49.05" customHeight="1">
      <c r="B109" s="34"/>
      <c r="C109" s="133" t="s">
        <v>317</v>
      </c>
      <c r="D109" s="133" t="s">
        <v>180</v>
      </c>
      <c r="E109" s="134" t="s">
        <v>6468</v>
      </c>
      <c r="F109" s="135" t="s">
        <v>6469</v>
      </c>
      <c r="G109" s="136" t="s">
        <v>202</v>
      </c>
      <c r="H109" s="137">
        <v>20</v>
      </c>
      <c r="I109" s="138"/>
      <c r="J109" s="139">
        <f t="shared" si="0"/>
        <v>0</v>
      </c>
      <c r="K109" s="135" t="s">
        <v>376</v>
      </c>
      <c r="L109" s="34"/>
      <c r="M109" s="140" t="s">
        <v>32</v>
      </c>
      <c r="N109" s="141" t="s">
        <v>50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310</v>
      </c>
      <c r="AT109" s="144" t="s">
        <v>180</v>
      </c>
      <c r="AU109" s="144" t="s">
        <v>88</v>
      </c>
      <c r="AY109" s="18" t="s">
        <v>178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86</v>
      </c>
      <c r="BK109" s="145">
        <f t="shared" si="9"/>
        <v>0</v>
      </c>
      <c r="BL109" s="18" t="s">
        <v>310</v>
      </c>
      <c r="BM109" s="144" t="s">
        <v>6470</v>
      </c>
    </row>
    <row r="110" spans="2:65" s="1" customFormat="1" ht="16.5" customHeight="1">
      <c r="B110" s="34"/>
      <c r="C110" s="171" t="s">
        <v>324</v>
      </c>
      <c r="D110" s="171" t="s">
        <v>398</v>
      </c>
      <c r="E110" s="172" t="s">
        <v>6471</v>
      </c>
      <c r="F110" s="173" t="s">
        <v>6472</v>
      </c>
      <c r="G110" s="174" t="s">
        <v>2234</v>
      </c>
      <c r="H110" s="175">
        <v>20</v>
      </c>
      <c r="I110" s="176"/>
      <c r="J110" s="177">
        <f t="shared" si="0"/>
        <v>0</v>
      </c>
      <c r="K110" s="173" t="s">
        <v>376</v>
      </c>
      <c r="L110" s="178"/>
      <c r="M110" s="179" t="s">
        <v>32</v>
      </c>
      <c r="N110" s="180" t="s">
        <v>50</v>
      </c>
      <c r="P110" s="142">
        <f t="shared" si="1"/>
        <v>0</v>
      </c>
      <c r="Q110" s="142">
        <v>1E-3</v>
      </c>
      <c r="R110" s="142">
        <f t="shared" si="2"/>
        <v>0.02</v>
      </c>
      <c r="S110" s="142">
        <v>0</v>
      </c>
      <c r="T110" s="143">
        <f t="shared" si="3"/>
        <v>0</v>
      </c>
      <c r="AR110" s="144" t="s">
        <v>434</v>
      </c>
      <c r="AT110" s="144" t="s">
        <v>398</v>
      </c>
      <c r="AU110" s="144" t="s">
        <v>88</v>
      </c>
      <c r="AY110" s="18" t="s">
        <v>178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86</v>
      </c>
      <c r="BK110" s="145">
        <f t="shared" si="9"/>
        <v>0</v>
      </c>
      <c r="BL110" s="18" t="s">
        <v>310</v>
      </c>
      <c r="BM110" s="144" t="s">
        <v>6473</v>
      </c>
    </row>
    <row r="111" spans="2:65" s="1" customFormat="1" ht="49.05" customHeight="1">
      <c r="B111" s="34"/>
      <c r="C111" s="133" t="s">
        <v>330</v>
      </c>
      <c r="D111" s="133" t="s">
        <v>180</v>
      </c>
      <c r="E111" s="134" t="s">
        <v>6474</v>
      </c>
      <c r="F111" s="135" t="s">
        <v>6475</v>
      </c>
      <c r="G111" s="136" t="s">
        <v>219</v>
      </c>
      <c r="H111" s="137">
        <v>2</v>
      </c>
      <c r="I111" s="138"/>
      <c r="J111" s="139">
        <f t="shared" si="0"/>
        <v>0</v>
      </c>
      <c r="K111" s="135" t="s">
        <v>376</v>
      </c>
      <c r="L111" s="34"/>
      <c r="M111" s="140" t="s">
        <v>32</v>
      </c>
      <c r="N111" s="141" t="s">
        <v>50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310</v>
      </c>
      <c r="AT111" s="144" t="s">
        <v>180</v>
      </c>
      <c r="AU111" s="144" t="s">
        <v>88</v>
      </c>
      <c r="AY111" s="18" t="s">
        <v>178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86</v>
      </c>
      <c r="BK111" s="145">
        <f t="shared" si="9"/>
        <v>0</v>
      </c>
      <c r="BL111" s="18" t="s">
        <v>310</v>
      </c>
      <c r="BM111" s="144" t="s">
        <v>6476</v>
      </c>
    </row>
    <row r="112" spans="2:65" s="1" customFormat="1" ht="16.5" customHeight="1">
      <c r="B112" s="34"/>
      <c r="C112" s="171" t="s">
        <v>336</v>
      </c>
      <c r="D112" s="171" t="s">
        <v>398</v>
      </c>
      <c r="E112" s="172" t="s">
        <v>6477</v>
      </c>
      <c r="F112" s="173" t="s">
        <v>6478</v>
      </c>
      <c r="G112" s="174" t="s">
        <v>202</v>
      </c>
      <c r="H112" s="175">
        <v>20</v>
      </c>
      <c r="I112" s="176"/>
      <c r="J112" s="177">
        <f t="shared" si="0"/>
        <v>0</v>
      </c>
      <c r="K112" s="173" t="s">
        <v>376</v>
      </c>
      <c r="L112" s="178"/>
      <c r="M112" s="179" t="s">
        <v>32</v>
      </c>
      <c r="N112" s="180" t="s">
        <v>50</v>
      </c>
      <c r="P112" s="142">
        <f t="shared" si="1"/>
        <v>0</v>
      </c>
      <c r="Q112" s="142">
        <v>6.0000000000000002E-5</v>
      </c>
      <c r="R112" s="142">
        <f t="shared" si="2"/>
        <v>1.2000000000000001E-3</v>
      </c>
      <c r="S112" s="142">
        <v>0</v>
      </c>
      <c r="T112" s="143">
        <f t="shared" si="3"/>
        <v>0</v>
      </c>
      <c r="AR112" s="144" t="s">
        <v>434</v>
      </c>
      <c r="AT112" s="144" t="s">
        <v>398</v>
      </c>
      <c r="AU112" s="144" t="s">
        <v>88</v>
      </c>
      <c r="AY112" s="18" t="s">
        <v>178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86</v>
      </c>
      <c r="BK112" s="145">
        <f t="shared" si="9"/>
        <v>0</v>
      </c>
      <c r="BL112" s="18" t="s">
        <v>310</v>
      </c>
      <c r="BM112" s="144" t="s">
        <v>6479</v>
      </c>
    </row>
    <row r="113" spans="2:65" s="1" customFormat="1" ht="16.5" customHeight="1">
      <c r="B113" s="34"/>
      <c r="C113" s="133" t="s">
        <v>7</v>
      </c>
      <c r="D113" s="133" t="s">
        <v>180</v>
      </c>
      <c r="E113" s="134" t="s">
        <v>6480</v>
      </c>
      <c r="F113" s="135" t="s">
        <v>6481</v>
      </c>
      <c r="G113" s="136" t="s">
        <v>202</v>
      </c>
      <c r="H113" s="137">
        <v>20</v>
      </c>
      <c r="I113" s="138"/>
      <c r="J113" s="139">
        <f t="shared" si="0"/>
        <v>0</v>
      </c>
      <c r="K113" s="135" t="s">
        <v>376</v>
      </c>
      <c r="L113" s="34"/>
      <c r="M113" s="140" t="s">
        <v>32</v>
      </c>
      <c r="N113" s="141" t="s">
        <v>50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648</v>
      </c>
      <c r="AT113" s="144" t="s">
        <v>180</v>
      </c>
      <c r="AU113" s="144" t="s">
        <v>88</v>
      </c>
      <c r="AY113" s="18" t="s">
        <v>178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86</v>
      </c>
      <c r="BK113" s="145">
        <f t="shared" si="9"/>
        <v>0</v>
      </c>
      <c r="BL113" s="18" t="s">
        <v>648</v>
      </c>
      <c r="BM113" s="144" t="s">
        <v>6482</v>
      </c>
    </row>
    <row r="114" spans="2:65" s="1" customFormat="1" ht="21.75" customHeight="1">
      <c r="B114" s="34"/>
      <c r="C114" s="171" t="s">
        <v>352</v>
      </c>
      <c r="D114" s="171" t="s">
        <v>398</v>
      </c>
      <c r="E114" s="172" t="s">
        <v>6483</v>
      </c>
      <c r="F114" s="173" t="s">
        <v>6484</v>
      </c>
      <c r="G114" s="174" t="s">
        <v>202</v>
      </c>
      <c r="H114" s="175">
        <v>20</v>
      </c>
      <c r="I114" s="176"/>
      <c r="J114" s="177">
        <f t="shared" si="0"/>
        <v>0</v>
      </c>
      <c r="K114" s="173" t="s">
        <v>376</v>
      </c>
      <c r="L114" s="178"/>
      <c r="M114" s="179" t="s">
        <v>32</v>
      </c>
      <c r="N114" s="180" t="s">
        <v>50</v>
      </c>
      <c r="P114" s="142">
        <f t="shared" si="1"/>
        <v>0</v>
      </c>
      <c r="Q114" s="142">
        <v>2.0000000000000002E-5</v>
      </c>
      <c r="R114" s="142">
        <f t="shared" si="2"/>
        <v>4.0000000000000002E-4</v>
      </c>
      <c r="S114" s="142">
        <v>0</v>
      </c>
      <c r="T114" s="143">
        <f t="shared" si="3"/>
        <v>0</v>
      </c>
      <c r="AR114" s="144" t="s">
        <v>6485</v>
      </c>
      <c r="AT114" s="144" t="s">
        <v>398</v>
      </c>
      <c r="AU114" s="144" t="s">
        <v>88</v>
      </c>
      <c r="AY114" s="18" t="s">
        <v>178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86</v>
      </c>
      <c r="BK114" s="145">
        <f t="shared" si="9"/>
        <v>0</v>
      </c>
      <c r="BL114" s="18" t="s">
        <v>648</v>
      </c>
      <c r="BM114" s="144" t="s">
        <v>6486</v>
      </c>
    </row>
    <row r="115" spans="2:65" s="1" customFormat="1" ht="48">
      <c r="B115" s="34"/>
      <c r="D115" s="151" t="s">
        <v>897</v>
      </c>
      <c r="F115" s="188" t="s">
        <v>6487</v>
      </c>
      <c r="I115" s="148"/>
      <c r="L115" s="34"/>
      <c r="M115" s="149"/>
      <c r="T115" s="55"/>
      <c r="AT115" s="18" t="s">
        <v>897</v>
      </c>
      <c r="AU115" s="18" t="s">
        <v>88</v>
      </c>
    </row>
    <row r="116" spans="2:65" s="1" customFormat="1" ht="16.5" customHeight="1">
      <c r="B116" s="34"/>
      <c r="C116" s="133" t="s">
        <v>359</v>
      </c>
      <c r="D116" s="133" t="s">
        <v>180</v>
      </c>
      <c r="E116" s="134" t="s">
        <v>6488</v>
      </c>
      <c r="F116" s="135" t="s">
        <v>6489</v>
      </c>
      <c r="G116" s="136" t="s">
        <v>202</v>
      </c>
      <c r="H116" s="137">
        <v>20</v>
      </c>
      <c r="I116" s="138"/>
      <c r="J116" s="139">
        <f>ROUND(I116*H116,2)</f>
        <v>0</v>
      </c>
      <c r="K116" s="135" t="s">
        <v>376</v>
      </c>
      <c r="L116" s="34"/>
      <c r="M116" s="140" t="s">
        <v>32</v>
      </c>
      <c r="N116" s="141" t="s">
        <v>50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648</v>
      </c>
      <c r="AT116" s="144" t="s">
        <v>180</v>
      </c>
      <c r="AU116" s="144" t="s">
        <v>88</v>
      </c>
      <c r="AY116" s="18" t="s">
        <v>178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86</v>
      </c>
      <c r="BK116" s="145">
        <f>ROUND(I116*H116,2)</f>
        <v>0</v>
      </c>
      <c r="BL116" s="18" t="s">
        <v>648</v>
      </c>
      <c r="BM116" s="144" t="s">
        <v>6490</v>
      </c>
    </row>
    <row r="117" spans="2:65" s="1" customFormat="1" ht="16.5" customHeight="1">
      <c r="B117" s="34"/>
      <c r="C117" s="171" t="s">
        <v>366</v>
      </c>
      <c r="D117" s="171" t="s">
        <v>398</v>
      </c>
      <c r="E117" s="172" t="s">
        <v>6491</v>
      </c>
      <c r="F117" s="173" t="s">
        <v>6492</v>
      </c>
      <c r="G117" s="174" t="s">
        <v>202</v>
      </c>
      <c r="H117" s="175">
        <v>20</v>
      </c>
      <c r="I117" s="176"/>
      <c r="J117" s="177">
        <f>ROUND(I117*H117,2)</f>
        <v>0</v>
      </c>
      <c r="K117" s="173" t="s">
        <v>376</v>
      </c>
      <c r="L117" s="178"/>
      <c r="M117" s="179" t="s">
        <v>32</v>
      </c>
      <c r="N117" s="180" t="s">
        <v>50</v>
      </c>
      <c r="P117" s="142">
        <f>O117*H117</f>
        <v>0</v>
      </c>
      <c r="Q117" s="142">
        <v>6.7000000000000002E-4</v>
      </c>
      <c r="R117" s="142">
        <f>Q117*H117</f>
        <v>1.34E-2</v>
      </c>
      <c r="S117" s="142">
        <v>0</v>
      </c>
      <c r="T117" s="143">
        <f>S117*H117</f>
        <v>0</v>
      </c>
      <c r="AR117" s="144" t="s">
        <v>6485</v>
      </c>
      <c r="AT117" s="144" t="s">
        <v>398</v>
      </c>
      <c r="AU117" s="144" t="s">
        <v>88</v>
      </c>
      <c r="AY117" s="18" t="s">
        <v>178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86</v>
      </c>
      <c r="BK117" s="145">
        <f>ROUND(I117*H117,2)</f>
        <v>0</v>
      </c>
      <c r="BL117" s="18" t="s">
        <v>648</v>
      </c>
      <c r="BM117" s="144" t="s">
        <v>6493</v>
      </c>
    </row>
    <row r="118" spans="2:65" s="1" customFormat="1" ht="28.8">
      <c r="B118" s="34"/>
      <c r="D118" s="151" t="s">
        <v>897</v>
      </c>
      <c r="F118" s="188" t="s">
        <v>6494</v>
      </c>
      <c r="I118" s="148"/>
      <c r="L118" s="34"/>
      <c r="M118" s="149"/>
      <c r="T118" s="55"/>
      <c r="AT118" s="18" t="s">
        <v>897</v>
      </c>
      <c r="AU118" s="18" t="s">
        <v>88</v>
      </c>
    </row>
    <row r="119" spans="2:65" s="11" customFormat="1" ht="22.8" customHeight="1">
      <c r="B119" s="121"/>
      <c r="D119" s="122" t="s">
        <v>78</v>
      </c>
      <c r="E119" s="131" t="s">
        <v>6495</v>
      </c>
      <c r="F119" s="131" t="s">
        <v>6496</v>
      </c>
      <c r="I119" s="124"/>
      <c r="J119" s="132">
        <f>BK119</f>
        <v>0</v>
      </c>
      <c r="L119" s="121"/>
      <c r="M119" s="126"/>
      <c r="P119" s="127">
        <f>SUM(P120:P193)</f>
        <v>0</v>
      </c>
      <c r="R119" s="127">
        <f>SUM(R120:R193)</f>
        <v>8.0649999999999999E-2</v>
      </c>
      <c r="T119" s="128">
        <f>SUM(T120:T193)</f>
        <v>0</v>
      </c>
      <c r="AR119" s="122" t="s">
        <v>88</v>
      </c>
      <c r="AT119" s="129" t="s">
        <v>78</v>
      </c>
      <c r="AU119" s="129" t="s">
        <v>86</v>
      </c>
      <c r="AY119" s="122" t="s">
        <v>178</v>
      </c>
      <c r="BK119" s="130">
        <f>SUM(BK120:BK193)</f>
        <v>0</v>
      </c>
    </row>
    <row r="120" spans="2:65" s="1" customFormat="1" ht="37.799999999999997" customHeight="1">
      <c r="B120" s="34"/>
      <c r="C120" s="133" t="s">
        <v>373</v>
      </c>
      <c r="D120" s="133" t="s">
        <v>180</v>
      </c>
      <c r="E120" s="134" t="s">
        <v>6497</v>
      </c>
      <c r="F120" s="135" t="s">
        <v>6498</v>
      </c>
      <c r="G120" s="136" t="s">
        <v>202</v>
      </c>
      <c r="H120" s="137">
        <v>20</v>
      </c>
      <c r="I120" s="138"/>
      <c r="J120" s="139">
        <f t="shared" ref="J120:J137" si="10">ROUND(I120*H120,2)</f>
        <v>0</v>
      </c>
      <c r="K120" s="135" t="s">
        <v>376</v>
      </c>
      <c r="L120" s="34"/>
      <c r="M120" s="140" t="s">
        <v>32</v>
      </c>
      <c r="N120" s="141" t="s">
        <v>50</v>
      </c>
      <c r="P120" s="142">
        <f t="shared" ref="P120:P137" si="11">O120*H120</f>
        <v>0</v>
      </c>
      <c r="Q120" s="142">
        <v>0</v>
      </c>
      <c r="R120" s="142">
        <f t="shared" ref="R120:R137" si="12">Q120*H120</f>
        <v>0</v>
      </c>
      <c r="S120" s="142">
        <v>0</v>
      </c>
      <c r="T120" s="143">
        <f t="shared" ref="T120:T137" si="13">S120*H120</f>
        <v>0</v>
      </c>
      <c r="AR120" s="144" t="s">
        <v>310</v>
      </c>
      <c r="AT120" s="144" t="s">
        <v>180</v>
      </c>
      <c r="AU120" s="144" t="s">
        <v>88</v>
      </c>
      <c r="AY120" s="18" t="s">
        <v>178</v>
      </c>
      <c r="BE120" s="145">
        <f t="shared" ref="BE120:BE137" si="14">IF(N120="základní",J120,0)</f>
        <v>0</v>
      </c>
      <c r="BF120" s="145">
        <f t="shared" ref="BF120:BF137" si="15">IF(N120="snížená",J120,0)</f>
        <v>0</v>
      </c>
      <c r="BG120" s="145">
        <f t="shared" ref="BG120:BG137" si="16">IF(N120="zákl. přenesená",J120,0)</f>
        <v>0</v>
      </c>
      <c r="BH120" s="145">
        <f t="shared" ref="BH120:BH137" si="17">IF(N120="sníž. přenesená",J120,0)</f>
        <v>0</v>
      </c>
      <c r="BI120" s="145">
        <f t="shared" ref="BI120:BI137" si="18">IF(N120="nulová",J120,0)</f>
        <v>0</v>
      </c>
      <c r="BJ120" s="18" t="s">
        <v>86</v>
      </c>
      <c r="BK120" s="145">
        <f t="shared" ref="BK120:BK137" si="19">ROUND(I120*H120,2)</f>
        <v>0</v>
      </c>
      <c r="BL120" s="18" t="s">
        <v>310</v>
      </c>
      <c r="BM120" s="144" t="s">
        <v>6499</v>
      </c>
    </row>
    <row r="121" spans="2:65" s="1" customFormat="1" ht="24.15" customHeight="1">
      <c r="B121" s="34"/>
      <c r="C121" s="171" t="s">
        <v>381</v>
      </c>
      <c r="D121" s="171" t="s">
        <v>398</v>
      </c>
      <c r="E121" s="172" t="s">
        <v>6500</v>
      </c>
      <c r="F121" s="173" t="s">
        <v>6501</v>
      </c>
      <c r="G121" s="174" t="s">
        <v>202</v>
      </c>
      <c r="H121" s="175">
        <v>20</v>
      </c>
      <c r="I121" s="176"/>
      <c r="J121" s="177">
        <f t="shared" si="10"/>
        <v>0</v>
      </c>
      <c r="K121" s="173" t="s">
        <v>376</v>
      </c>
      <c r="L121" s="178"/>
      <c r="M121" s="179" t="s">
        <v>32</v>
      </c>
      <c r="N121" s="180" t="s">
        <v>50</v>
      </c>
      <c r="P121" s="142">
        <f t="shared" si="11"/>
        <v>0</v>
      </c>
      <c r="Q121" s="142">
        <v>1.9000000000000001E-4</v>
      </c>
      <c r="R121" s="142">
        <f t="shared" si="12"/>
        <v>3.8000000000000004E-3</v>
      </c>
      <c r="S121" s="142">
        <v>0</v>
      </c>
      <c r="T121" s="143">
        <f t="shared" si="13"/>
        <v>0</v>
      </c>
      <c r="AR121" s="144" t="s">
        <v>434</v>
      </c>
      <c r="AT121" s="144" t="s">
        <v>398</v>
      </c>
      <c r="AU121" s="144" t="s">
        <v>88</v>
      </c>
      <c r="AY121" s="18" t="s">
        <v>178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86</v>
      </c>
      <c r="BK121" s="145">
        <f t="shared" si="19"/>
        <v>0</v>
      </c>
      <c r="BL121" s="18" t="s">
        <v>310</v>
      </c>
      <c r="BM121" s="144" t="s">
        <v>6502</v>
      </c>
    </row>
    <row r="122" spans="2:65" s="1" customFormat="1" ht="37.799999999999997" customHeight="1">
      <c r="B122" s="34"/>
      <c r="C122" s="133" t="s">
        <v>388</v>
      </c>
      <c r="D122" s="133" t="s">
        <v>180</v>
      </c>
      <c r="E122" s="134" t="s">
        <v>6503</v>
      </c>
      <c r="F122" s="135" t="s">
        <v>6504</v>
      </c>
      <c r="G122" s="136" t="s">
        <v>202</v>
      </c>
      <c r="H122" s="137">
        <v>10</v>
      </c>
      <c r="I122" s="138"/>
      <c r="J122" s="139">
        <f t="shared" si="10"/>
        <v>0</v>
      </c>
      <c r="K122" s="135" t="s">
        <v>376</v>
      </c>
      <c r="L122" s="34"/>
      <c r="M122" s="140" t="s">
        <v>32</v>
      </c>
      <c r="N122" s="141" t="s">
        <v>50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310</v>
      </c>
      <c r="AT122" s="144" t="s">
        <v>180</v>
      </c>
      <c r="AU122" s="144" t="s">
        <v>88</v>
      </c>
      <c r="AY122" s="18" t="s">
        <v>178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86</v>
      </c>
      <c r="BK122" s="145">
        <f t="shared" si="19"/>
        <v>0</v>
      </c>
      <c r="BL122" s="18" t="s">
        <v>310</v>
      </c>
      <c r="BM122" s="144" t="s">
        <v>6505</v>
      </c>
    </row>
    <row r="123" spans="2:65" s="1" customFormat="1" ht="24.15" customHeight="1">
      <c r="B123" s="34"/>
      <c r="C123" s="171" t="s">
        <v>397</v>
      </c>
      <c r="D123" s="171" t="s">
        <v>398</v>
      </c>
      <c r="E123" s="172" t="s">
        <v>6506</v>
      </c>
      <c r="F123" s="173" t="s">
        <v>6507</v>
      </c>
      <c r="G123" s="174" t="s">
        <v>202</v>
      </c>
      <c r="H123" s="175">
        <v>10</v>
      </c>
      <c r="I123" s="176"/>
      <c r="J123" s="177">
        <f t="shared" si="10"/>
        <v>0</v>
      </c>
      <c r="K123" s="173" t="s">
        <v>376</v>
      </c>
      <c r="L123" s="178"/>
      <c r="M123" s="179" t="s">
        <v>32</v>
      </c>
      <c r="N123" s="180" t="s">
        <v>50</v>
      </c>
      <c r="P123" s="142">
        <f t="shared" si="11"/>
        <v>0</v>
      </c>
      <c r="Q123" s="142">
        <v>3.1E-4</v>
      </c>
      <c r="R123" s="142">
        <f t="shared" si="12"/>
        <v>3.0999999999999999E-3</v>
      </c>
      <c r="S123" s="142">
        <v>0</v>
      </c>
      <c r="T123" s="143">
        <f t="shared" si="13"/>
        <v>0</v>
      </c>
      <c r="AR123" s="144" t="s">
        <v>434</v>
      </c>
      <c r="AT123" s="144" t="s">
        <v>398</v>
      </c>
      <c r="AU123" s="144" t="s">
        <v>88</v>
      </c>
      <c r="AY123" s="18" t="s">
        <v>178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86</v>
      </c>
      <c r="BK123" s="145">
        <f t="shared" si="19"/>
        <v>0</v>
      </c>
      <c r="BL123" s="18" t="s">
        <v>310</v>
      </c>
      <c r="BM123" s="144" t="s">
        <v>6508</v>
      </c>
    </row>
    <row r="124" spans="2:65" s="1" customFormat="1" ht="37.799999999999997" customHeight="1">
      <c r="B124" s="34"/>
      <c r="C124" s="133" t="s">
        <v>404</v>
      </c>
      <c r="D124" s="133" t="s">
        <v>180</v>
      </c>
      <c r="E124" s="134" t="s">
        <v>6509</v>
      </c>
      <c r="F124" s="135" t="s">
        <v>6510</v>
      </c>
      <c r="G124" s="136" t="s">
        <v>202</v>
      </c>
      <c r="H124" s="137">
        <v>20</v>
      </c>
      <c r="I124" s="138"/>
      <c r="J124" s="139">
        <f t="shared" si="10"/>
        <v>0</v>
      </c>
      <c r="K124" s="135" t="s">
        <v>376</v>
      </c>
      <c r="L124" s="34"/>
      <c r="M124" s="140" t="s">
        <v>32</v>
      </c>
      <c r="N124" s="141" t="s">
        <v>50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310</v>
      </c>
      <c r="AT124" s="144" t="s">
        <v>180</v>
      </c>
      <c r="AU124" s="144" t="s">
        <v>88</v>
      </c>
      <c r="AY124" s="18" t="s">
        <v>178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86</v>
      </c>
      <c r="BK124" s="145">
        <f t="shared" si="19"/>
        <v>0</v>
      </c>
      <c r="BL124" s="18" t="s">
        <v>310</v>
      </c>
      <c r="BM124" s="144" t="s">
        <v>6511</v>
      </c>
    </row>
    <row r="125" spans="2:65" s="1" customFormat="1" ht="24.15" customHeight="1">
      <c r="B125" s="34"/>
      <c r="C125" s="171" t="s">
        <v>412</v>
      </c>
      <c r="D125" s="171" t="s">
        <v>398</v>
      </c>
      <c r="E125" s="172" t="s">
        <v>6512</v>
      </c>
      <c r="F125" s="173" t="s">
        <v>6513</v>
      </c>
      <c r="G125" s="174" t="s">
        <v>202</v>
      </c>
      <c r="H125" s="175">
        <v>20</v>
      </c>
      <c r="I125" s="176"/>
      <c r="J125" s="177">
        <f t="shared" si="10"/>
        <v>0</v>
      </c>
      <c r="K125" s="173" t="s">
        <v>376</v>
      </c>
      <c r="L125" s="178"/>
      <c r="M125" s="179" t="s">
        <v>32</v>
      </c>
      <c r="N125" s="180" t="s">
        <v>50</v>
      </c>
      <c r="P125" s="142">
        <f t="shared" si="11"/>
        <v>0</v>
      </c>
      <c r="Q125" s="142">
        <v>4.2999999999999999E-4</v>
      </c>
      <c r="R125" s="142">
        <f t="shared" si="12"/>
        <v>8.6E-3</v>
      </c>
      <c r="S125" s="142">
        <v>0</v>
      </c>
      <c r="T125" s="143">
        <f t="shared" si="13"/>
        <v>0</v>
      </c>
      <c r="AR125" s="144" t="s">
        <v>434</v>
      </c>
      <c r="AT125" s="144" t="s">
        <v>398</v>
      </c>
      <c r="AU125" s="144" t="s">
        <v>88</v>
      </c>
      <c r="AY125" s="18" t="s">
        <v>178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86</v>
      </c>
      <c r="BK125" s="145">
        <f t="shared" si="19"/>
        <v>0</v>
      </c>
      <c r="BL125" s="18" t="s">
        <v>310</v>
      </c>
      <c r="BM125" s="144" t="s">
        <v>6514</v>
      </c>
    </row>
    <row r="126" spans="2:65" s="1" customFormat="1" ht="44.25" customHeight="1">
      <c r="B126" s="34"/>
      <c r="C126" s="133" t="s">
        <v>418</v>
      </c>
      <c r="D126" s="133" t="s">
        <v>180</v>
      </c>
      <c r="E126" s="134" t="s">
        <v>6515</v>
      </c>
      <c r="F126" s="135" t="s">
        <v>6516</v>
      </c>
      <c r="G126" s="136" t="s">
        <v>202</v>
      </c>
      <c r="H126" s="137">
        <v>5</v>
      </c>
      <c r="I126" s="138"/>
      <c r="J126" s="139">
        <f t="shared" si="10"/>
        <v>0</v>
      </c>
      <c r="K126" s="135" t="s">
        <v>376</v>
      </c>
      <c r="L126" s="34"/>
      <c r="M126" s="140" t="s">
        <v>32</v>
      </c>
      <c r="N126" s="141" t="s">
        <v>50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310</v>
      </c>
      <c r="AT126" s="144" t="s">
        <v>180</v>
      </c>
      <c r="AU126" s="144" t="s">
        <v>88</v>
      </c>
      <c r="AY126" s="18" t="s">
        <v>178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86</v>
      </c>
      <c r="BK126" s="145">
        <f t="shared" si="19"/>
        <v>0</v>
      </c>
      <c r="BL126" s="18" t="s">
        <v>310</v>
      </c>
      <c r="BM126" s="144" t="s">
        <v>6517</v>
      </c>
    </row>
    <row r="127" spans="2:65" s="1" customFormat="1" ht="21.75" customHeight="1">
      <c r="B127" s="34"/>
      <c r="C127" s="171" t="s">
        <v>434</v>
      </c>
      <c r="D127" s="171" t="s">
        <v>398</v>
      </c>
      <c r="E127" s="172" t="s">
        <v>6518</v>
      </c>
      <c r="F127" s="173" t="s">
        <v>6519</v>
      </c>
      <c r="G127" s="174" t="s">
        <v>202</v>
      </c>
      <c r="H127" s="175">
        <v>5</v>
      </c>
      <c r="I127" s="176"/>
      <c r="J127" s="177">
        <f t="shared" si="10"/>
        <v>0</v>
      </c>
      <c r="K127" s="173" t="s">
        <v>376</v>
      </c>
      <c r="L127" s="178"/>
      <c r="M127" s="179" t="s">
        <v>32</v>
      </c>
      <c r="N127" s="180" t="s">
        <v>50</v>
      </c>
      <c r="P127" s="142">
        <f t="shared" si="11"/>
        <v>0</v>
      </c>
      <c r="Q127" s="142">
        <v>6.9999999999999994E-5</v>
      </c>
      <c r="R127" s="142">
        <f t="shared" si="12"/>
        <v>3.4999999999999994E-4</v>
      </c>
      <c r="S127" s="142">
        <v>0</v>
      </c>
      <c r="T127" s="143">
        <f t="shared" si="13"/>
        <v>0</v>
      </c>
      <c r="AR127" s="144" t="s">
        <v>434</v>
      </c>
      <c r="AT127" s="144" t="s">
        <v>398</v>
      </c>
      <c r="AU127" s="144" t="s">
        <v>88</v>
      </c>
      <c r="AY127" s="18" t="s">
        <v>178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86</v>
      </c>
      <c r="BK127" s="145">
        <f t="shared" si="19"/>
        <v>0</v>
      </c>
      <c r="BL127" s="18" t="s">
        <v>310</v>
      </c>
      <c r="BM127" s="144" t="s">
        <v>6520</v>
      </c>
    </row>
    <row r="128" spans="2:65" s="1" customFormat="1" ht="37.799999999999997" customHeight="1">
      <c r="B128" s="34"/>
      <c r="C128" s="133" t="s">
        <v>439</v>
      </c>
      <c r="D128" s="133" t="s">
        <v>180</v>
      </c>
      <c r="E128" s="134" t="s">
        <v>6521</v>
      </c>
      <c r="F128" s="135" t="s">
        <v>6522</v>
      </c>
      <c r="G128" s="136" t="s">
        <v>202</v>
      </c>
      <c r="H128" s="137">
        <v>120</v>
      </c>
      <c r="I128" s="138"/>
      <c r="J128" s="139">
        <f t="shared" si="10"/>
        <v>0</v>
      </c>
      <c r="K128" s="135" t="s">
        <v>376</v>
      </c>
      <c r="L128" s="34"/>
      <c r="M128" s="140" t="s">
        <v>32</v>
      </c>
      <c r="N128" s="141" t="s">
        <v>50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310</v>
      </c>
      <c r="AT128" s="144" t="s">
        <v>180</v>
      </c>
      <c r="AU128" s="144" t="s">
        <v>88</v>
      </c>
      <c r="AY128" s="18" t="s">
        <v>178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86</v>
      </c>
      <c r="BK128" s="145">
        <f t="shared" si="19"/>
        <v>0</v>
      </c>
      <c r="BL128" s="18" t="s">
        <v>310</v>
      </c>
      <c r="BM128" s="144" t="s">
        <v>6523</v>
      </c>
    </row>
    <row r="129" spans="2:65" s="1" customFormat="1" ht="24.15" customHeight="1">
      <c r="B129" s="34"/>
      <c r="C129" s="171" t="s">
        <v>447</v>
      </c>
      <c r="D129" s="171" t="s">
        <v>398</v>
      </c>
      <c r="E129" s="172" t="s">
        <v>6524</v>
      </c>
      <c r="F129" s="173" t="s">
        <v>6525</v>
      </c>
      <c r="G129" s="174" t="s">
        <v>202</v>
      </c>
      <c r="H129" s="175">
        <v>120</v>
      </c>
      <c r="I129" s="176"/>
      <c r="J129" s="177">
        <f t="shared" si="10"/>
        <v>0</v>
      </c>
      <c r="K129" s="173" t="s">
        <v>376</v>
      </c>
      <c r="L129" s="178"/>
      <c r="M129" s="179" t="s">
        <v>32</v>
      </c>
      <c r="N129" s="180" t="s">
        <v>50</v>
      </c>
      <c r="P129" s="142">
        <f t="shared" si="11"/>
        <v>0</v>
      </c>
      <c r="Q129" s="142">
        <v>4.0000000000000003E-5</v>
      </c>
      <c r="R129" s="142">
        <f t="shared" si="12"/>
        <v>4.8000000000000004E-3</v>
      </c>
      <c r="S129" s="142">
        <v>0</v>
      </c>
      <c r="T129" s="143">
        <f t="shared" si="13"/>
        <v>0</v>
      </c>
      <c r="AR129" s="144" t="s">
        <v>434</v>
      </c>
      <c r="AT129" s="144" t="s">
        <v>398</v>
      </c>
      <c r="AU129" s="144" t="s">
        <v>88</v>
      </c>
      <c r="AY129" s="18" t="s">
        <v>178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86</v>
      </c>
      <c r="BK129" s="145">
        <f t="shared" si="19"/>
        <v>0</v>
      </c>
      <c r="BL129" s="18" t="s">
        <v>310</v>
      </c>
      <c r="BM129" s="144" t="s">
        <v>6526</v>
      </c>
    </row>
    <row r="130" spans="2:65" s="1" customFormat="1" ht="37.799999999999997" customHeight="1">
      <c r="B130" s="34"/>
      <c r="C130" s="133" t="s">
        <v>453</v>
      </c>
      <c r="D130" s="133" t="s">
        <v>180</v>
      </c>
      <c r="E130" s="134" t="s">
        <v>6527</v>
      </c>
      <c r="F130" s="135" t="s">
        <v>6528</v>
      </c>
      <c r="G130" s="136" t="s">
        <v>202</v>
      </c>
      <c r="H130" s="137">
        <v>15</v>
      </c>
      <c r="I130" s="138"/>
      <c r="J130" s="139">
        <f t="shared" si="10"/>
        <v>0</v>
      </c>
      <c r="K130" s="135" t="s">
        <v>376</v>
      </c>
      <c r="L130" s="34"/>
      <c r="M130" s="140" t="s">
        <v>32</v>
      </c>
      <c r="N130" s="141" t="s">
        <v>50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310</v>
      </c>
      <c r="AT130" s="144" t="s">
        <v>180</v>
      </c>
      <c r="AU130" s="144" t="s">
        <v>88</v>
      </c>
      <c r="AY130" s="18" t="s">
        <v>178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86</v>
      </c>
      <c r="BK130" s="145">
        <f t="shared" si="19"/>
        <v>0</v>
      </c>
      <c r="BL130" s="18" t="s">
        <v>310</v>
      </c>
      <c r="BM130" s="144" t="s">
        <v>6529</v>
      </c>
    </row>
    <row r="131" spans="2:65" s="1" customFormat="1" ht="24.15" customHeight="1">
      <c r="B131" s="34"/>
      <c r="C131" s="171" t="s">
        <v>461</v>
      </c>
      <c r="D131" s="171" t="s">
        <v>398</v>
      </c>
      <c r="E131" s="172" t="s">
        <v>6530</v>
      </c>
      <c r="F131" s="173" t="s">
        <v>6531</v>
      </c>
      <c r="G131" s="174" t="s">
        <v>202</v>
      </c>
      <c r="H131" s="175">
        <v>15</v>
      </c>
      <c r="I131" s="176"/>
      <c r="J131" s="177">
        <f t="shared" si="10"/>
        <v>0</v>
      </c>
      <c r="K131" s="173" t="s">
        <v>376</v>
      </c>
      <c r="L131" s="178"/>
      <c r="M131" s="179" t="s">
        <v>32</v>
      </c>
      <c r="N131" s="180" t="s">
        <v>50</v>
      </c>
      <c r="P131" s="142">
        <f t="shared" si="11"/>
        <v>0</v>
      </c>
      <c r="Q131" s="142">
        <v>1.2E-4</v>
      </c>
      <c r="R131" s="142">
        <f t="shared" si="12"/>
        <v>1.8E-3</v>
      </c>
      <c r="S131" s="142">
        <v>0</v>
      </c>
      <c r="T131" s="143">
        <f t="shared" si="13"/>
        <v>0</v>
      </c>
      <c r="AR131" s="144" t="s">
        <v>434</v>
      </c>
      <c r="AT131" s="144" t="s">
        <v>398</v>
      </c>
      <c r="AU131" s="144" t="s">
        <v>88</v>
      </c>
      <c r="AY131" s="18" t="s">
        <v>178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86</v>
      </c>
      <c r="BK131" s="145">
        <f t="shared" si="19"/>
        <v>0</v>
      </c>
      <c r="BL131" s="18" t="s">
        <v>310</v>
      </c>
      <c r="BM131" s="144" t="s">
        <v>6532</v>
      </c>
    </row>
    <row r="132" spans="2:65" s="1" customFormat="1" ht="37.799999999999997" customHeight="1">
      <c r="B132" s="34"/>
      <c r="C132" s="133" t="s">
        <v>467</v>
      </c>
      <c r="D132" s="133" t="s">
        <v>180</v>
      </c>
      <c r="E132" s="134" t="s">
        <v>6533</v>
      </c>
      <c r="F132" s="135" t="s">
        <v>6534</v>
      </c>
      <c r="G132" s="136" t="s">
        <v>202</v>
      </c>
      <c r="H132" s="137">
        <v>30</v>
      </c>
      <c r="I132" s="138"/>
      <c r="J132" s="139">
        <f t="shared" si="10"/>
        <v>0</v>
      </c>
      <c r="K132" s="135" t="s">
        <v>376</v>
      </c>
      <c r="L132" s="34"/>
      <c r="M132" s="140" t="s">
        <v>32</v>
      </c>
      <c r="N132" s="141" t="s">
        <v>50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310</v>
      </c>
      <c r="AT132" s="144" t="s">
        <v>180</v>
      </c>
      <c r="AU132" s="144" t="s">
        <v>88</v>
      </c>
      <c r="AY132" s="18" t="s">
        <v>178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86</v>
      </c>
      <c r="BK132" s="145">
        <f t="shared" si="19"/>
        <v>0</v>
      </c>
      <c r="BL132" s="18" t="s">
        <v>310</v>
      </c>
      <c r="BM132" s="144" t="s">
        <v>6535</v>
      </c>
    </row>
    <row r="133" spans="2:65" s="1" customFormat="1" ht="24.15" customHeight="1">
      <c r="B133" s="34"/>
      <c r="C133" s="171" t="s">
        <v>480</v>
      </c>
      <c r="D133" s="171" t="s">
        <v>398</v>
      </c>
      <c r="E133" s="172" t="s">
        <v>6536</v>
      </c>
      <c r="F133" s="173" t="s">
        <v>6537</v>
      </c>
      <c r="G133" s="174" t="s">
        <v>202</v>
      </c>
      <c r="H133" s="175">
        <v>30</v>
      </c>
      <c r="I133" s="176"/>
      <c r="J133" s="177">
        <f t="shared" si="10"/>
        <v>0</v>
      </c>
      <c r="K133" s="173" t="s">
        <v>376</v>
      </c>
      <c r="L133" s="178"/>
      <c r="M133" s="179" t="s">
        <v>32</v>
      </c>
      <c r="N133" s="180" t="s">
        <v>50</v>
      </c>
      <c r="P133" s="142">
        <f t="shared" si="11"/>
        <v>0</v>
      </c>
      <c r="Q133" s="142">
        <v>1.6000000000000001E-4</v>
      </c>
      <c r="R133" s="142">
        <f t="shared" si="12"/>
        <v>4.8000000000000004E-3</v>
      </c>
      <c r="S133" s="142">
        <v>0</v>
      </c>
      <c r="T133" s="143">
        <f t="shared" si="13"/>
        <v>0</v>
      </c>
      <c r="AR133" s="144" t="s">
        <v>434</v>
      </c>
      <c r="AT133" s="144" t="s">
        <v>398</v>
      </c>
      <c r="AU133" s="144" t="s">
        <v>88</v>
      </c>
      <c r="AY133" s="18" t="s">
        <v>178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86</v>
      </c>
      <c r="BK133" s="145">
        <f t="shared" si="19"/>
        <v>0</v>
      </c>
      <c r="BL133" s="18" t="s">
        <v>310</v>
      </c>
      <c r="BM133" s="144" t="s">
        <v>6538</v>
      </c>
    </row>
    <row r="134" spans="2:65" s="1" customFormat="1" ht="37.799999999999997" customHeight="1">
      <c r="B134" s="34"/>
      <c r="C134" s="133" t="s">
        <v>487</v>
      </c>
      <c r="D134" s="133" t="s">
        <v>180</v>
      </c>
      <c r="E134" s="134" t="s">
        <v>6533</v>
      </c>
      <c r="F134" s="135" t="s">
        <v>6534</v>
      </c>
      <c r="G134" s="136" t="s">
        <v>202</v>
      </c>
      <c r="H134" s="137">
        <v>25</v>
      </c>
      <c r="I134" s="138"/>
      <c r="J134" s="139">
        <f t="shared" si="10"/>
        <v>0</v>
      </c>
      <c r="K134" s="135" t="s">
        <v>376</v>
      </c>
      <c r="L134" s="34"/>
      <c r="M134" s="140" t="s">
        <v>32</v>
      </c>
      <c r="N134" s="141" t="s">
        <v>50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310</v>
      </c>
      <c r="AT134" s="144" t="s">
        <v>180</v>
      </c>
      <c r="AU134" s="144" t="s">
        <v>88</v>
      </c>
      <c r="AY134" s="18" t="s">
        <v>178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86</v>
      </c>
      <c r="BK134" s="145">
        <f t="shared" si="19"/>
        <v>0</v>
      </c>
      <c r="BL134" s="18" t="s">
        <v>310</v>
      </c>
      <c r="BM134" s="144" t="s">
        <v>6539</v>
      </c>
    </row>
    <row r="135" spans="2:65" s="1" customFormat="1" ht="24.15" customHeight="1">
      <c r="B135" s="34"/>
      <c r="C135" s="171" t="s">
        <v>493</v>
      </c>
      <c r="D135" s="171" t="s">
        <v>398</v>
      </c>
      <c r="E135" s="172" t="s">
        <v>6540</v>
      </c>
      <c r="F135" s="173" t="s">
        <v>6541</v>
      </c>
      <c r="G135" s="174" t="s">
        <v>202</v>
      </c>
      <c r="H135" s="175">
        <v>25</v>
      </c>
      <c r="I135" s="176"/>
      <c r="J135" s="177">
        <f t="shared" si="10"/>
        <v>0</v>
      </c>
      <c r="K135" s="173" t="s">
        <v>376</v>
      </c>
      <c r="L135" s="178"/>
      <c r="M135" s="179" t="s">
        <v>32</v>
      </c>
      <c r="N135" s="180" t="s">
        <v>50</v>
      </c>
      <c r="P135" s="142">
        <f t="shared" si="11"/>
        <v>0</v>
      </c>
      <c r="Q135" s="142">
        <v>2.5000000000000001E-4</v>
      </c>
      <c r="R135" s="142">
        <f t="shared" si="12"/>
        <v>6.2500000000000003E-3</v>
      </c>
      <c r="S135" s="142">
        <v>0</v>
      </c>
      <c r="T135" s="143">
        <f t="shared" si="13"/>
        <v>0</v>
      </c>
      <c r="AR135" s="144" t="s">
        <v>434</v>
      </c>
      <c r="AT135" s="144" t="s">
        <v>398</v>
      </c>
      <c r="AU135" s="144" t="s">
        <v>88</v>
      </c>
      <c r="AY135" s="18" t="s">
        <v>178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86</v>
      </c>
      <c r="BK135" s="145">
        <f t="shared" si="19"/>
        <v>0</v>
      </c>
      <c r="BL135" s="18" t="s">
        <v>310</v>
      </c>
      <c r="BM135" s="144" t="s">
        <v>6542</v>
      </c>
    </row>
    <row r="136" spans="2:65" s="1" customFormat="1" ht="49.05" customHeight="1">
      <c r="B136" s="34"/>
      <c r="C136" s="133" t="s">
        <v>502</v>
      </c>
      <c r="D136" s="133" t="s">
        <v>180</v>
      </c>
      <c r="E136" s="134" t="s">
        <v>6543</v>
      </c>
      <c r="F136" s="135" t="s">
        <v>6544</v>
      </c>
      <c r="G136" s="136" t="s">
        <v>202</v>
      </c>
      <c r="H136" s="137">
        <v>20</v>
      </c>
      <c r="I136" s="138"/>
      <c r="J136" s="139">
        <f t="shared" si="10"/>
        <v>0</v>
      </c>
      <c r="K136" s="135" t="s">
        <v>376</v>
      </c>
      <c r="L136" s="34"/>
      <c r="M136" s="140" t="s">
        <v>32</v>
      </c>
      <c r="N136" s="141" t="s">
        <v>50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310</v>
      </c>
      <c r="AT136" s="144" t="s">
        <v>180</v>
      </c>
      <c r="AU136" s="144" t="s">
        <v>88</v>
      </c>
      <c r="AY136" s="18" t="s">
        <v>178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86</v>
      </c>
      <c r="BK136" s="145">
        <f t="shared" si="19"/>
        <v>0</v>
      </c>
      <c r="BL136" s="18" t="s">
        <v>310</v>
      </c>
      <c r="BM136" s="144" t="s">
        <v>6545</v>
      </c>
    </row>
    <row r="137" spans="2:65" s="1" customFormat="1" ht="24.15" customHeight="1">
      <c r="B137" s="34"/>
      <c r="C137" s="171" t="s">
        <v>511</v>
      </c>
      <c r="D137" s="171" t="s">
        <v>398</v>
      </c>
      <c r="E137" s="172" t="s">
        <v>6546</v>
      </c>
      <c r="F137" s="173" t="s">
        <v>6547</v>
      </c>
      <c r="G137" s="174" t="s">
        <v>202</v>
      </c>
      <c r="H137" s="175">
        <v>23</v>
      </c>
      <c r="I137" s="176"/>
      <c r="J137" s="177">
        <f t="shared" si="10"/>
        <v>0</v>
      </c>
      <c r="K137" s="173" t="s">
        <v>376</v>
      </c>
      <c r="L137" s="178"/>
      <c r="M137" s="179" t="s">
        <v>32</v>
      </c>
      <c r="N137" s="180" t="s">
        <v>50</v>
      </c>
      <c r="P137" s="142">
        <f t="shared" si="11"/>
        <v>0</v>
      </c>
      <c r="Q137" s="142">
        <v>7.6999999999999996E-4</v>
      </c>
      <c r="R137" s="142">
        <f t="shared" si="12"/>
        <v>1.771E-2</v>
      </c>
      <c r="S137" s="142">
        <v>0</v>
      </c>
      <c r="T137" s="143">
        <f t="shared" si="13"/>
        <v>0</v>
      </c>
      <c r="AR137" s="144" t="s">
        <v>434</v>
      </c>
      <c r="AT137" s="144" t="s">
        <v>398</v>
      </c>
      <c r="AU137" s="144" t="s">
        <v>88</v>
      </c>
      <c r="AY137" s="18" t="s">
        <v>178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86</v>
      </c>
      <c r="BK137" s="145">
        <f t="shared" si="19"/>
        <v>0</v>
      </c>
      <c r="BL137" s="18" t="s">
        <v>310</v>
      </c>
      <c r="BM137" s="144" t="s">
        <v>6548</v>
      </c>
    </row>
    <row r="138" spans="2:65" s="13" customFormat="1" ht="10.199999999999999">
      <c r="B138" s="157"/>
      <c r="D138" s="151" t="s">
        <v>189</v>
      </c>
      <c r="E138" s="158" t="s">
        <v>32</v>
      </c>
      <c r="F138" s="159" t="s">
        <v>6549</v>
      </c>
      <c r="H138" s="160">
        <v>23</v>
      </c>
      <c r="I138" s="161"/>
      <c r="L138" s="157"/>
      <c r="M138" s="162"/>
      <c r="T138" s="163"/>
      <c r="AT138" s="158" t="s">
        <v>189</v>
      </c>
      <c r="AU138" s="158" t="s">
        <v>88</v>
      </c>
      <c r="AV138" s="13" t="s">
        <v>88</v>
      </c>
      <c r="AW138" s="13" t="s">
        <v>41</v>
      </c>
      <c r="AX138" s="13" t="s">
        <v>86</v>
      </c>
      <c r="AY138" s="158" t="s">
        <v>178</v>
      </c>
    </row>
    <row r="139" spans="2:65" s="1" customFormat="1" ht="44.25" customHeight="1">
      <c r="B139" s="34"/>
      <c r="C139" s="133" t="s">
        <v>518</v>
      </c>
      <c r="D139" s="133" t="s">
        <v>180</v>
      </c>
      <c r="E139" s="134" t="s">
        <v>6550</v>
      </c>
      <c r="F139" s="135" t="s">
        <v>6551</v>
      </c>
      <c r="G139" s="136" t="s">
        <v>202</v>
      </c>
      <c r="H139" s="137">
        <v>60</v>
      </c>
      <c r="I139" s="138"/>
      <c r="J139" s="139">
        <f t="shared" ref="J139:J170" si="20">ROUND(I139*H139,2)</f>
        <v>0</v>
      </c>
      <c r="K139" s="135" t="s">
        <v>376</v>
      </c>
      <c r="L139" s="34"/>
      <c r="M139" s="140" t="s">
        <v>32</v>
      </c>
      <c r="N139" s="141" t="s">
        <v>50</v>
      </c>
      <c r="P139" s="142">
        <f t="shared" ref="P139:P170" si="21">O139*H139</f>
        <v>0</v>
      </c>
      <c r="Q139" s="142">
        <v>0</v>
      </c>
      <c r="R139" s="142">
        <f t="shared" ref="R139:R170" si="22">Q139*H139</f>
        <v>0</v>
      </c>
      <c r="S139" s="142">
        <v>0</v>
      </c>
      <c r="T139" s="143">
        <f t="shared" ref="T139:T170" si="23">S139*H139</f>
        <v>0</v>
      </c>
      <c r="AR139" s="144" t="s">
        <v>310</v>
      </c>
      <c r="AT139" s="144" t="s">
        <v>180</v>
      </c>
      <c r="AU139" s="144" t="s">
        <v>88</v>
      </c>
      <c r="AY139" s="18" t="s">
        <v>178</v>
      </c>
      <c r="BE139" s="145">
        <f t="shared" ref="BE139:BE170" si="24">IF(N139="základní",J139,0)</f>
        <v>0</v>
      </c>
      <c r="BF139" s="145">
        <f t="shared" ref="BF139:BF170" si="25">IF(N139="snížená",J139,0)</f>
        <v>0</v>
      </c>
      <c r="BG139" s="145">
        <f t="shared" ref="BG139:BG170" si="26">IF(N139="zákl. přenesená",J139,0)</f>
        <v>0</v>
      </c>
      <c r="BH139" s="145">
        <f t="shared" ref="BH139:BH170" si="27">IF(N139="sníž. přenesená",J139,0)</f>
        <v>0</v>
      </c>
      <c r="BI139" s="145">
        <f t="shared" ref="BI139:BI170" si="28">IF(N139="nulová",J139,0)</f>
        <v>0</v>
      </c>
      <c r="BJ139" s="18" t="s">
        <v>86</v>
      </c>
      <c r="BK139" s="145">
        <f t="shared" ref="BK139:BK170" si="29">ROUND(I139*H139,2)</f>
        <v>0</v>
      </c>
      <c r="BL139" s="18" t="s">
        <v>310</v>
      </c>
      <c r="BM139" s="144" t="s">
        <v>6552</v>
      </c>
    </row>
    <row r="140" spans="2:65" s="1" customFormat="1" ht="37.799999999999997" customHeight="1">
      <c r="B140" s="34"/>
      <c r="C140" s="171" t="s">
        <v>526</v>
      </c>
      <c r="D140" s="171" t="s">
        <v>398</v>
      </c>
      <c r="E140" s="172" t="s">
        <v>6553</v>
      </c>
      <c r="F140" s="173" t="s">
        <v>6554</v>
      </c>
      <c r="G140" s="174" t="s">
        <v>202</v>
      </c>
      <c r="H140" s="175">
        <v>60</v>
      </c>
      <c r="I140" s="176"/>
      <c r="J140" s="177">
        <f t="shared" si="20"/>
        <v>0</v>
      </c>
      <c r="K140" s="173" t="s">
        <v>376</v>
      </c>
      <c r="L140" s="178"/>
      <c r="M140" s="179" t="s">
        <v>32</v>
      </c>
      <c r="N140" s="180" t="s">
        <v>50</v>
      </c>
      <c r="P140" s="142">
        <f t="shared" si="21"/>
        <v>0</v>
      </c>
      <c r="Q140" s="142">
        <v>8.0000000000000007E-5</v>
      </c>
      <c r="R140" s="142">
        <f t="shared" si="22"/>
        <v>4.8000000000000004E-3</v>
      </c>
      <c r="S140" s="142">
        <v>0</v>
      </c>
      <c r="T140" s="143">
        <f t="shared" si="23"/>
        <v>0</v>
      </c>
      <c r="AR140" s="144" t="s">
        <v>434</v>
      </c>
      <c r="AT140" s="144" t="s">
        <v>398</v>
      </c>
      <c r="AU140" s="144" t="s">
        <v>88</v>
      </c>
      <c r="AY140" s="18" t="s">
        <v>178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86</v>
      </c>
      <c r="BK140" s="145">
        <f t="shared" si="29"/>
        <v>0</v>
      </c>
      <c r="BL140" s="18" t="s">
        <v>310</v>
      </c>
      <c r="BM140" s="144" t="s">
        <v>6555</v>
      </c>
    </row>
    <row r="141" spans="2:65" s="1" customFormat="1" ht="37.799999999999997" customHeight="1">
      <c r="B141" s="34"/>
      <c r="C141" s="133" t="s">
        <v>532</v>
      </c>
      <c r="D141" s="133" t="s">
        <v>180</v>
      </c>
      <c r="E141" s="134" t="s">
        <v>6556</v>
      </c>
      <c r="F141" s="135" t="s">
        <v>6557</v>
      </c>
      <c r="G141" s="136" t="s">
        <v>219</v>
      </c>
      <c r="H141" s="137">
        <v>90</v>
      </c>
      <c r="I141" s="138"/>
      <c r="J141" s="139">
        <f t="shared" si="20"/>
        <v>0</v>
      </c>
      <c r="K141" s="135" t="s">
        <v>376</v>
      </c>
      <c r="L141" s="34"/>
      <c r="M141" s="140" t="s">
        <v>32</v>
      </c>
      <c r="N141" s="141" t="s">
        <v>50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310</v>
      </c>
      <c r="AT141" s="144" t="s">
        <v>180</v>
      </c>
      <c r="AU141" s="144" t="s">
        <v>88</v>
      </c>
      <c r="AY141" s="18" t="s">
        <v>178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86</v>
      </c>
      <c r="BK141" s="145">
        <f t="shared" si="29"/>
        <v>0</v>
      </c>
      <c r="BL141" s="18" t="s">
        <v>310</v>
      </c>
      <c r="BM141" s="144" t="s">
        <v>6558</v>
      </c>
    </row>
    <row r="142" spans="2:65" s="1" customFormat="1" ht="37.799999999999997" customHeight="1">
      <c r="B142" s="34"/>
      <c r="C142" s="133" t="s">
        <v>540</v>
      </c>
      <c r="D142" s="133" t="s">
        <v>180</v>
      </c>
      <c r="E142" s="134" t="s">
        <v>6559</v>
      </c>
      <c r="F142" s="135" t="s">
        <v>6560</v>
      </c>
      <c r="G142" s="136" t="s">
        <v>219</v>
      </c>
      <c r="H142" s="137">
        <v>12</v>
      </c>
      <c r="I142" s="138"/>
      <c r="J142" s="139">
        <f t="shared" si="20"/>
        <v>0</v>
      </c>
      <c r="K142" s="135" t="s">
        <v>376</v>
      </c>
      <c r="L142" s="34"/>
      <c r="M142" s="140" t="s">
        <v>32</v>
      </c>
      <c r="N142" s="141" t="s">
        <v>50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310</v>
      </c>
      <c r="AT142" s="144" t="s">
        <v>180</v>
      </c>
      <c r="AU142" s="144" t="s">
        <v>88</v>
      </c>
      <c r="AY142" s="18" t="s">
        <v>178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86</v>
      </c>
      <c r="BK142" s="145">
        <f t="shared" si="29"/>
        <v>0</v>
      </c>
      <c r="BL142" s="18" t="s">
        <v>310</v>
      </c>
      <c r="BM142" s="144" t="s">
        <v>6561</v>
      </c>
    </row>
    <row r="143" spans="2:65" s="1" customFormat="1" ht="24.15" customHeight="1">
      <c r="B143" s="34"/>
      <c r="C143" s="171" t="s">
        <v>549</v>
      </c>
      <c r="D143" s="171" t="s">
        <v>398</v>
      </c>
      <c r="E143" s="172" t="s">
        <v>6562</v>
      </c>
      <c r="F143" s="173" t="s">
        <v>6563</v>
      </c>
      <c r="G143" s="174" t="s">
        <v>219</v>
      </c>
      <c r="H143" s="175">
        <v>12</v>
      </c>
      <c r="I143" s="176"/>
      <c r="J143" s="177">
        <f t="shared" si="20"/>
        <v>0</v>
      </c>
      <c r="K143" s="173" t="s">
        <v>376</v>
      </c>
      <c r="L143" s="178"/>
      <c r="M143" s="179" t="s">
        <v>32</v>
      </c>
      <c r="N143" s="180" t="s">
        <v>50</v>
      </c>
      <c r="P143" s="142">
        <f t="shared" si="21"/>
        <v>0</v>
      </c>
      <c r="Q143" s="142">
        <v>3.0000000000000001E-5</v>
      </c>
      <c r="R143" s="142">
        <f t="shared" si="22"/>
        <v>3.6000000000000002E-4</v>
      </c>
      <c r="S143" s="142">
        <v>0</v>
      </c>
      <c r="T143" s="143">
        <f t="shared" si="23"/>
        <v>0</v>
      </c>
      <c r="AR143" s="144" t="s">
        <v>434</v>
      </c>
      <c r="AT143" s="144" t="s">
        <v>398</v>
      </c>
      <c r="AU143" s="144" t="s">
        <v>88</v>
      </c>
      <c r="AY143" s="18" t="s">
        <v>178</v>
      </c>
      <c r="BE143" s="145">
        <f t="shared" si="24"/>
        <v>0</v>
      </c>
      <c r="BF143" s="145">
        <f t="shared" si="25"/>
        <v>0</v>
      </c>
      <c r="BG143" s="145">
        <f t="shared" si="26"/>
        <v>0</v>
      </c>
      <c r="BH143" s="145">
        <f t="shared" si="27"/>
        <v>0</v>
      </c>
      <c r="BI143" s="145">
        <f t="shared" si="28"/>
        <v>0</v>
      </c>
      <c r="BJ143" s="18" t="s">
        <v>86</v>
      </c>
      <c r="BK143" s="145">
        <f t="shared" si="29"/>
        <v>0</v>
      </c>
      <c r="BL143" s="18" t="s">
        <v>310</v>
      </c>
      <c r="BM143" s="144" t="s">
        <v>6564</v>
      </c>
    </row>
    <row r="144" spans="2:65" s="1" customFormat="1" ht="33" customHeight="1">
      <c r="B144" s="34"/>
      <c r="C144" s="133" t="s">
        <v>555</v>
      </c>
      <c r="D144" s="133" t="s">
        <v>180</v>
      </c>
      <c r="E144" s="134" t="s">
        <v>6565</v>
      </c>
      <c r="F144" s="135" t="s">
        <v>6566</v>
      </c>
      <c r="G144" s="136" t="s">
        <v>219</v>
      </c>
      <c r="H144" s="137">
        <v>1</v>
      </c>
      <c r="I144" s="138"/>
      <c r="J144" s="139">
        <f t="shared" si="20"/>
        <v>0</v>
      </c>
      <c r="K144" s="135" t="s">
        <v>376</v>
      </c>
      <c r="L144" s="34"/>
      <c r="M144" s="140" t="s">
        <v>32</v>
      </c>
      <c r="N144" s="141" t="s">
        <v>50</v>
      </c>
      <c r="P144" s="142">
        <f t="shared" si="21"/>
        <v>0</v>
      </c>
      <c r="Q144" s="142">
        <v>0</v>
      </c>
      <c r="R144" s="142">
        <f t="shared" si="22"/>
        <v>0</v>
      </c>
      <c r="S144" s="142">
        <v>0</v>
      </c>
      <c r="T144" s="143">
        <f t="shared" si="23"/>
        <v>0</v>
      </c>
      <c r="AR144" s="144" t="s">
        <v>310</v>
      </c>
      <c r="AT144" s="144" t="s">
        <v>180</v>
      </c>
      <c r="AU144" s="144" t="s">
        <v>88</v>
      </c>
      <c r="AY144" s="18" t="s">
        <v>178</v>
      </c>
      <c r="BE144" s="145">
        <f t="shared" si="24"/>
        <v>0</v>
      </c>
      <c r="BF144" s="145">
        <f t="shared" si="25"/>
        <v>0</v>
      </c>
      <c r="BG144" s="145">
        <f t="shared" si="26"/>
        <v>0</v>
      </c>
      <c r="BH144" s="145">
        <f t="shared" si="27"/>
        <v>0</v>
      </c>
      <c r="BI144" s="145">
        <f t="shared" si="28"/>
        <v>0</v>
      </c>
      <c r="BJ144" s="18" t="s">
        <v>86</v>
      </c>
      <c r="BK144" s="145">
        <f t="shared" si="29"/>
        <v>0</v>
      </c>
      <c r="BL144" s="18" t="s">
        <v>310</v>
      </c>
      <c r="BM144" s="144" t="s">
        <v>6567</v>
      </c>
    </row>
    <row r="145" spans="2:65" s="1" customFormat="1" ht="44.25" customHeight="1">
      <c r="B145" s="34"/>
      <c r="C145" s="171" t="s">
        <v>563</v>
      </c>
      <c r="D145" s="171" t="s">
        <v>398</v>
      </c>
      <c r="E145" s="172" t="s">
        <v>6568</v>
      </c>
      <c r="F145" s="173" t="s">
        <v>6569</v>
      </c>
      <c r="G145" s="174" t="s">
        <v>219</v>
      </c>
      <c r="H145" s="175">
        <v>1</v>
      </c>
      <c r="I145" s="176"/>
      <c r="J145" s="177">
        <f t="shared" si="20"/>
        <v>0</v>
      </c>
      <c r="K145" s="173" t="s">
        <v>376</v>
      </c>
      <c r="L145" s="178"/>
      <c r="M145" s="179" t="s">
        <v>32</v>
      </c>
      <c r="N145" s="180" t="s">
        <v>50</v>
      </c>
      <c r="P145" s="142">
        <f t="shared" si="21"/>
        <v>0</v>
      </c>
      <c r="Q145" s="142">
        <v>0</v>
      </c>
      <c r="R145" s="142">
        <f t="shared" si="22"/>
        <v>0</v>
      </c>
      <c r="S145" s="142">
        <v>0</v>
      </c>
      <c r="T145" s="143">
        <f t="shared" si="23"/>
        <v>0</v>
      </c>
      <c r="AR145" s="144" t="s">
        <v>434</v>
      </c>
      <c r="AT145" s="144" t="s">
        <v>398</v>
      </c>
      <c r="AU145" s="144" t="s">
        <v>88</v>
      </c>
      <c r="AY145" s="18" t="s">
        <v>178</v>
      </c>
      <c r="BE145" s="145">
        <f t="shared" si="24"/>
        <v>0</v>
      </c>
      <c r="BF145" s="145">
        <f t="shared" si="25"/>
        <v>0</v>
      </c>
      <c r="BG145" s="145">
        <f t="shared" si="26"/>
        <v>0</v>
      </c>
      <c r="BH145" s="145">
        <f t="shared" si="27"/>
        <v>0</v>
      </c>
      <c r="BI145" s="145">
        <f t="shared" si="28"/>
        <v>0</v>
      </c>
      <c r="BJ145" s="18" t="s">
        <v>86</v>
      </c>
      <c r="BK145" s="145">
        <f t="shared" si="29"/>
        <v>0</v>
      </c>
      <c r="BL145" s="18" t="s">
        <v>310</v>
      </c>
      <c r="BM145" s="144" t="s">
        <v>6570</v>
      </c>
    </row>
    <row r="146" spans="2:65" s="1" customFormat="1" ht="21.75" customHeight="1">
      <c r="B146" s="34"/>
      <c r="C146" s="171" t="s">
        <v>570</v>
      </c>
      <c r="D146" s="171" t="s">
        <v>398</v>
      </c>
      <c r="E146" s="172" t="s">
        <v>6571</v>
      </c>
      <c r="F146" s="173" t="s">
        <v>6572</v>
      </c>
      <c r="G146" s="174" t="s">
        <v>219</v>
      </c>
      <c r="H146" s="175">
        <v>1</v>
      </c>
      <c r="I146" s="176"/>
      <c r="J146" s="177">
        <f t="shared" si="20"/>
        <v>0</v>
      </c>
      <c r="K146" s="173" t="s">
        <v>376</v>
      </c>
      <c r="L146" s="178"/>
      <c r="M146" s="179" t="s">
        <v>32</v>
      </c>
      <c r="N146" s="180" t="s">
        <v>50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434</v>
      </c>
      <c r="AT146" s="144" t="s">
        <v>398</v>
      </c>
      <c r="AU146" s="144" t="s">
        <v>88</v>
      </c>
      <c r="AY146" s="18" t="s">
        <v>178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8" t="s">
        <v>86</v>
      </c>
      <c r="BK146" s="145">
        <f t="shared" si="29"/>
        <v>0</v>
      </c>
      <c r="BL146" s="18" t="s">
        <v>310</v>
      </c>
      <c r="BM146" s="144" t="s">
        <v>6573</v>
      </c>
    </row>
    <row r="147" spans="2:65" s="1" customFormat="1" ht="24.15" customHeight="1">
      <c r="B147" s="34"/>
      <c r="C147" s="171" t="s">
        <v>576</v>
      </c>
      <c r="D147" s="171" t="s">
        <v>398</v>
      </c>
      <c r="E147" s="172" t="s">
        <v>6574</v>
      </c>
      <c r="F147" s="173" t="s">
        <v>6575</v>
      </c>
      <c r="G147" s="174" t="s">
        <v>219</v>
      </c>
      <c r="H147" s="175">
        <v>3</v>
      </c>
      <c r="I147" s="176"/>
      <c r="J147" s="177">
        <f t="shared" si="20"/>
        <v>0</v>
      </c>
      <c r="K147" s="173" t="s">
        <v>376</v>
      </c>
      <c r="L147" s="178"/>
      <c r="M147" s="179" t="s">
        <v>32</v>
      </c>
      <c r="N147" s="180" t="s">
        <v>50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434</v>
      </c>
      <c r="AT147" s="144" t="s">
        <v>398</v>
      </c>
      <c r="AU147" s="144" t="s">
        <v>88</v>
      </c>
      <c r="AY147" s="18" t="s">
        <v>178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8" t="s">
        <v>86</v>
      </c>
      <c r="BK147" s="145">
        <f t="shared" si="29"/>
        <v>0</v>
      </c>
      <c r="BL147" s="18" t="s">
        <v>310</v>
      </c>
      <c r="BM147" s="144" t="s">
        <v>6576</v>
      </c>
    </row>
    <row r="148" spans="2:65" s="1" customFormat="1" ht="24.15" customHeight="1">
      <c r="B148" s="34"/>
      <c r="C148" s="171" t="s">
        <v>582</v>
      </c>
      <c r="D148" s="171" t="s">
        <v>398</v>
      </c>
      <c r="E148" s="172" t="s">
        <v>6577</v>
      </c>
      <c r="F148" s="173" t="s">
        <v>6578</v>
      </c>
      <c r="G148" s="174" t="s">
        <v>202</v>
      </c>
      <c r="H148" s="175">
        <v>2</v>
      </c>
      <c r="I148" s="176"/>
      <c r="J148" s="177">
        <f t="shared" si="20"/>
        <v>0</v>
      </c>
      <c r="K148" s="173" t="s">
        <v>376</v>
      </c>
      <c r="L148" s="178"/>
      <c r="M148" s="179" t="s">
        <v>32</v>
      </c>
      <c r="N148" s="180" t="s">
        <v>50</v>
      </c>
      <c r="P148" s="142">
        <f t="shared" si="21"/>
        <v>0</v>
      </c>
      <c r="Q148" s="142">
        <v>5.8E-4</v>
      </c>
      <c r="R148" s="142">
        <f t="shared" si="22"/>
        <v>1.16E-3</v>
      </c>
      <c r="S148" s="142">
        <v>0</v>
      </c>
      <c r="T148" s="143">
        <f t="shared" si="23"/>
        <v>0</v>
      </c>
      <c r="AR148" s="144" t="s">
        <v>434</v>
      </c>
      <c r="AT148" s="144" t="s">
        <v>398</v>
      </c>
      <c r="AU148" s="144" t="s">
        <v>88</v>
      </c>
      <c r="AY148" s="18" t="s">
        <v>178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8" t="s">
        <v>86</v>
      </c>
      <c r="BK148" s="145">
        <f t="shared" si="29"/>
        <v>0</v>
      </c>
      <c r="BL148" s="18" t="s">
        <v>310</v>
      </c>
      <c r="BM148" s="144" t="s">
        <v>6579</v>
      </c>
    </row>
    <row r="149" spans="2:65" s="1" customFormat="1" ht="16.5" customHeight="1">
      <c r="B149" s="34"/>
      <c r="C149" s="171" t="s">
        <v>587</v>
      </c>
      <c r="D149" s="171" t="s">
        <v>398</v>
      </c>
      <c r="E149" s="172" t="s">
        <v>6580</v>
      </c>
      <c r="F149" s="173" t="s">
        <v>6581</v>
      </c>
      <c r="G149" s="174" t="s">
        <v>6369</v>
      </c>
      <c r="H149" s="175">
        <v>1</v>
      </c>
      <c r="I149" s="176"/>
      <c r="J149" s="177">
        <f t="shared" si="20"/>
        <v>0</v>
      </c>
      <c r="K149" s="173" t="s">
        <v>376</v>
      </c>
      <c r="L149" s="178"/>
      <c r="M149" s="179" t="s">
        <v>32</v>
      </c>
      <c r="N149" s="180" t="s">
        <v>50</v>
      </c>
      <c r="P149" s="142">
        <f t="shared" si="21"/>
        <v>0</v>
      </c>
      <c r="Q149" s="142">
        <v>5.8E-4</v>
      </c>
      <c r="R149" s="142">
        <f t="shared" si="22"/>
        <v>5.8E-4</v>
      </c>
      <c r="S149" s="142">
        <v>0</v>
      </c>
      <c r="T149" s="143">
        <f t="shared" si="23"/>
        <v>0</v>
      </c>
      <c r="AR149" s="144" t="s">
        <v>434</v>
      </c>
      <c r="AT149" s="144" t="s">
        <v>398</v>
      </c>
      <c r="AU149" s="144" t="s">
        <v>88</v>
      </c>
      <c r="AY149" s="18" t="s">
        <v>178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8" t="s">
        <v>86</v>
      </c>
      <c r="BK149" s="145">
        <f t="shared" si="29"/>
        <v>0</v>
      </c>
      <c r="BL149" s="18" t="s">
        <v>310</v>
      </c>
      <c r="BM149" s="144" t="s">
        <v>6582</v>
      </c>
    </row>
    <row r="150" spans="2:65" s="1" customFormat="1" ht="37.799999999999997" customHeight="1">
      <c r="B150" s="34"/>
      <c r="C150" s="133" t="s">
        <v>592</v>
      </c>
      <c r="D150" s="133" t="s">
        <v>180</v>
      </c>
      <c r="E150" s="134" t="s">
        <v>6583</v>
      </c>
      <c r="F150" s="135" t="s">
        <v>6584</v>
      </c>
      <c r="G150" s="136" t="s">
        <v>219</v>
      </c>
      <c r="H150" s="137">
        <v>100</v>
      </c>
      <c r="I150" s="138"/>
      <c r="J150" s="139">
        <f t="shared" si="20"/>
        <v>0</v>
      </c>
      <c r="K150" s="135" t="s">
        <v>376</v>
      </c>
      <c r="L150" s="34"/>
      <c r="M150" s="140" t="s">
        <v>32</v>
      </c>
      <c r="N150" s="141" t="s">
        <v>50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310</v>
      </c>
      <c r="AT150" s="144" t="s">
        <v>180</v>
      </c>
      <c r="AU150" s="144" t="s">
        <v>88</v>
      </c>
      <c r="AY150" s="18" t="s">
        <v>178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86</v>
      </c>
      <c r="BK150" s="145">
        <f t="shared" si="29"/>
        <v>0</v>
      </c>
      <c r="BL150" s="18" t="s">
        <v>310</v>
      </c>
      <c r="BM150" s="144" t="s">
        <v>6585</v>
      </c>
    </row>
    <row r="151" spans="2:65" s="1" customFormat="1" ht="33" customHeight="1">
      <c r="B151" s="34"/>
      <c r="C151" s="171" t="s">
        <v>596</v>
      </c>
      <c r="D151" s="171" t="s">
        <v>398</v>
      </c>
      <c r="E151" s="172" t="s">
        <v>6586</v>
      </c>
      <c r="F151" s="173" t="s">
        <v>6587</v>
      </c>
      <c r="G151" s="174" t="s">
        <v>219</v>
      </c>
      <c r="H151" s="175">
        <v>1</v>
      </c>
      <c r="I151" s="176"/>
      <c r="J151" s="177">
        <f t="shared" si="20"/>
        <v>0</v>
      </c>
      <c r="K151" s="173" t="s">
        <v>376</v>
      </c>
      <c r="L151" s="178"/>
      <c r="M151" s="179" t="s">
        <v>32</v>
      </c>
      <c r="N151" s="180" t="s">
        <v>50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241</v>
      </c>
      <c r="AT151" s="144" t="s">
        <v>398</v>
      </c>
      <c r="AU151" s="144" t="s">
        <v>88</v>
      </c>
      <c r="AY151" s="18" t="s">
        <v>178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86</v>
      </c>
      <c r="BK151" s="145">
        <f t="shared" si="29"/>
        <v>0</v>
      </c>
      <c r="BL151" s="18" t="s">
        <v>185</v>
      </c>
      <c r="BM151" s="144" t="s">
        <v>6588</v>
      </c>
    </row>
    <row r="152" spans="2:65" s="1" customFormat="1" ht="33" customHeight="1">
      <c r="B152" s="34"/>
      <c r="C152" s="171" t="s">
        <v>1826</v>
      </c>
      <c r="D152" s="171" t="s">
        <v>398</v>
      </c>
      <c r="E152" s="172" t="s">
        <v>6589</v>
      </c>
      <c r="F152" s="173" t="s">
        <v>6590</v>
      </c>
      <c r="G152" s="174" t="s">
        <v>219</v>
      </c>
      <c r="H152" s="175">
        <v>1</v>
      </c>
      <c r="I152" s="176"/>
      <c r="J152" s="177">
        <f t="shared" si="20"/>
        <v>0</v>
      </c>
      <c r="K152" s="173" t="s">
        <v>376</v>
      </c>
      <c r="L152" s="178"/>
      <c r="M152" s="179" t="s">
        <v>32</v>
      </c>
      <c r="N152" s="180" t="s">
        <v>50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241</v>
      </c>
      <c r="AT152" s="144" t="s">
        <v>398</v>
      </c>
      <c r="AU152" s="144" t="s">
        <v>88</v>
      </c>
      <c r="AY152" s="18" t="s">
        <v>178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86</v>
      </c>
      <c r="BK152" s="145">
        <f t="shared" si="29"/>
        <v>0</v>
      </c>
      <c r="BL152" s="18" t="s">
        <v>185</v>
      </c>
      <c r="BM152" s="144" t="s">
        <v>6591</v>
      </c>
    </row>
    <row r="153" spans="2:65" s="1" customFormat="1" ht="16.5" customHeight="1">
      <c r="B153" s="34"/>
      <c r="C153" s="171" t="s">
        <v>602</v>
      </c>
      <c r="D153" s="171" t="s">
        <v>398</v>
      </c>
      <c r="E153" s="172" t="s">
        <v>6592</v>
      </c>
      <c r="F153" s="173" t="s">
        <v>6593</v>
      </c>
      <c r="G153" s="174" t="s">
        <v>219</v>
      </c>
      <c r="H153" s="175">
        <v>1</v>
      </c>
      <c r="I153" s="176"/>
      <c r="J153" s="177">
        <f t="shared" si="20"/>
        <v>0</v>
      </c>
      <c r="K153" s="173" t="s">
        <v>376</v>
      </c>
      <c r="L153" s="178"/>
      <c r="M153" s="179" t="s">
        <v>32</v>
      </c>
      <c r="N153" s="180" t="s">
        <v>50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241</v>
      </c>
      <c r="AT153" s="144" t="s">
        <v>398</v>
      </c>
      <c r="AU153" s="144" t="s">
        <v>88</v>
      </c>
      <c r="AY153" s="18" t="s">
        <v>178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86</v>
      </c>
      <c r="BK153" s="145">
        <f t="shared" si="29"/>
        <v>0</v>
      </c>
      <c r="BL153" s="18" t="s">
        <v>185</v>
      </c>
      <c r="BM153" s="144" t="s">
        <v>6594</v>
      </c>
    </row>
    <row r="154" spans="2:65" s="1" customFormat="1" ht="16.5" customHeight="1">
      <c r="B154" s="34"/>
      <c r="C154" s="171" t="s">
        <v>607</v>
      </c>
      <c r="D154" s="171" t="s">
        <v>398</v>
      </c>
      <c r="E154" s="172" t="s">
        <v>6595</v>
      </c>
      <c r="F154" s="173" t="s">
        <v>6596</v>
      </c>
      <c r="G154" s="174" t="s">
        <v>219</v>
      </c>
      <c r="H154" s="175">
        <v>100</v>
      </c>
      <c r="I154" s="176"/>
      <c r="J154" s="177">
        <f t="shared" si="20"/>
        <v>0</v>
      </c>
      <c r="K154" s="173" t="s">
        <v>376</v>
      </c>
      <c r="L154" s="178"/>
      <c r="M154" s="179" t="s">
        <v>32</v>
      </c>
      <c r="N154" s="180" t="s">
        <v>50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434</v>
      </c>
      <c r="AT154" s="144" t="s">
        <v>398</v>
      </c>
      <c r="AU154" s="144" t="s">
        <v>88</v>
      </c>
      <c r="AY154" s="18" t="s">
        <v>178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8" t="s">
        <v>86</v>
      </c>
      <c r="BK154" s="145">
        <f t="shared" si="29"/>
        <v>0</v>
      </c>
      <c r="BL154" s="18" t="s">
        <v>310</v>
      </c>
      <c r="BM154" s="144" t="s">
        <v>6597</v>
      </c>
    </row>
    <row r="155" spans="2:65" s="1" customFormat="1" ht="37.799999999999997" customHeight="1">
      <c r="B155" s="34"/>
      <c r="C155" s="133" t="s">
        <v>612</v>
      </c>
      <c r="D155" s="133" t="s">
        <v>180</v>
      </c>
      <c r="E155" s="134" t="s">
        <v>6598</v>
      </c>
      <c r="F155" s="135" t="s">
        <v>6599</v>
      </c>
      <c r="G155" s="136" t="s">
        <v>219</v>
      </c>
      <c r="H155" s="137">
        <v>1</v>
      </c>
      <c r="I155" s="138"/>
      <c r="J155" s="139">
        <f t="shared" si="20"/>
        <v>0</v>
      </c>
      <c r="K155" s="135" t="s">
        <v>376</v>
      </c>
      <c r="L155" s="34"/>
      <c r="M155" s="140" t="s">
        <v>32</v>
      </c>
      <c r="N155" s="141" t="s">
        <v>50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310</v>
      </c>
      <c r="AT155" s="144" t="s">
        <v>180</v>
      </c>
      <c r="AU155" s="144" t="s">
        <v>88</v>
      </c>
      <c r="AY155" s="18" t="s">
        <v>178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8" t="s">
        <v>86</v>
      </c>
      <c r="BK155" s="145">
        <f t="shared" si="29"/>
        <v>0</v>
      </c>
      <c r="BL155" s="18" t="s">
        <v>310</v>
      </c>
      <c r="BM155" s="144" t="s">
        <v>6600</v>
      </c>
    </row>
    <row r="156" spans="2:65" s="1" customFormat="1" ht="16.5" customHeight="1">
      <c r="B156" s="34"/>
      <c r="C156" s="171" t="s">
        <v>617</v>
      </c>
      <c r="D156" s="171" t="s">
        <v>398</v>
      </c>
      <c r="E156" s="172" t="s">
        <v>6601</v>
      </c>
      <c r="F156" s="173" t="s">
        <v>6602</v>
      </c>
      <c r="G156" s="174" t="s">
        <v>219</v>
      </c>
      <c r="H156" s="175">
        <v>1</v>
      </c>
      <c r="I156" s="176"/>
      <c r="J156" s="177">
        <f t="shared" si="20"/>
        <v>0</v>
      </c>
      <c r="K156" s="173" t="s">
        <v>376</v>
      </c>
      <c r="L156" s="178"/>
      <c r="M156" s="179" t="s">
        <v>32</v>
      </c>
      <c r="N156" s="180" t="s">
        <v>50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434</v>
      </c>
      <c r="AT156" s="144" t="s">
        <v>398</v>
      </c>
      <c r="AU156" s="144" t="s">
        <v>88</v>
      </c>
      <c r="AY156" s="18" t="s">
        <v>178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86</v>
      </c>
      <c r="BK156" s="145">
        <f t="shared" si="29"/>
        <v>0</v>
      </c>
      <c r="BL156" s="18" t="s">
        <v>310</v>
      </c>
      <c r="BM156" s="144" t="s">
        <v>6603</v>
      </c>
    </row>
    <row r="157" spans="2:65" s="1" customFormat="1" ht="24.15" customHeight="1">
      <c r="B157" s="34"/>
      <c r="C157" s="133" t="s">
        <v>625</v>
      </c>
      <c r="D157" s="133" t="s">
        <v>180</v>
      </c>
      <c r="E157" s="134" t="s">
        <v>6604</v>
      </c>
      <c r="F157" s="135" t="s">
        <v>6605</v>
      </c>
      <c r="G157" s="136" t="s">
        <v>219</v>
      </c>
      <c r="H157" s="137">
        <v>2</v>
      </c>
      <c r="I157" s="138"/>
      <c r="J157" s="139">
        <f t="shared" si="20"/>
        <v>0</v>
      </c>
      <c r="K157" s="135" t="s">
        <v>376</v>
      </c>
      <c r="L157" s="34"/>
      <c r="M157" s="140" t="s">
        <v>32</v>
      </c>
      <c r="N157" s="141" t="s">
        <v>50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310</v>
      </c>
      <c r="AT157" s="144" t="s">
        <v>180</v>
      </c>
      <c r="AU157" s="144" t="s">
        <v>88</v>
      </c>
      <c r="AY157" s="18" t="s">
        <v>178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8" t="s">
        <v>86</v>
      </c>
      <c r="BK157" s="145">
        <f t="shared" si="29"/>
        <v>0</v>
      </c>
      <c r="BL157" s="18" t="s">
        <v>310</v>
      </c>
      <c r="BM157" s="144" t="s">
        <v>6606</v>
      </c>
    </row>
    <row r="158" spans="2:65" s="1" customFormat="1" ht="16.5" customHeight="1">
      <c r="B158" s="34"/>
      <c r="C158" s="171" t="s">
        <v>630</v>
      </c>
      <c r="D158" s="171" t="s">
        <v>398</v>
      </c>
      <c r="E158" s="172" t="s">
        <v>6607</v>
      </c>
      <c r="F158" s="173" t="s">
        <v>6608</v>
      </c>
      <c r="G158" s="174" t="s">
        <v>219</v>
      </c>
      <c r="H158" s="175">
        <v>2</v>
      </c>
      <c r="I158" s="176"/>
      <c r="J158" s="177">
        <f t="shared" si="20"/>
        <v>0</v>
      </c>
      <c r="K158" s="173" t="s">
        <v>376</v>
      </c>
      <c r="L158" s="178"/>
      <c r="M158" s="179" t="s">
        <v>32</v>
      </c>
      <c r="N158" s="180" t="s">
        <v>50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434</v>
      </c>
      <c r="AT158" s="144" t="s">
        <v>398</v>
      </c>
      <c r="AU158" s="144" t="s">
        <v>88</v>
      </c>
      <c r="AY158" s="18" t="s">
        <v>178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8" t="s">
        <v>86</v>
      </c>
      <c r="BK158" s="145">
        <f t="shared" si="29"/>
        <v>0</v>
      </c>
      <c r="BL158" s="18" t="s">
        <v>310</v>
      </c>
      <c r="BM158" s="144" t="s">
        <v>6609</v>
      </c>
    </row>
    <row r="159" spans="2:65" s="1" customFormat="1" ht="16.5" customHeight="1">
      <c r="B159" s="34"/>
      <c r="C159" s="171" t="s">
        <v>635</v>
      </c>
      <c r="D159" s="171" t="s">
        <v>398</v>
      </c>
      <c r="E159" s="172" t="s">
        <v>6610</v>
      </c>
      <c r="F159" s="173" t="s">
        <v>6611</v>
      </c>
      <c r="G159" s="174" t="s">
        <v>219</v>
      </c>
      <c r="H159" s="175">
        <v>3</v>
      </c>
      <c r="I159" s="176"/>
      <c r="J159" s="177">
        <f t="shared" si="20"/>
        <v>0</v>
      </c>
      <c r="K159" s="173" t="s">
        <v>376</v>
      </c>
      <c r="L159" s="178"/>
      <c r="M159" s="179" t="s">
        <v>32</v>
      </c>
      <c r="N159" s="180" t="s">
        <v>50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434</v>
      </c>
      <c r="AT159" s="144" t="s">
        <v>398</v>
      </c>
      <c r="AU159" s="144" t="s">
        <v>88</v>
      </c>
      <c r="AY159" s="18" t="s">
        <v>178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8" t="s">
        <v>86</v>
      </c>
      <c r="BK159" s="145">
        <f t="shared" si="29"/>
        <v>0</v>
      </c>
      <c r="BL159" s="18" t="s">
        <v>310</v>
      </c>
      <c r="BM159" s="144" t="s">
        <v>6612</v>
      </c>
    </row>
    <row r="160" spans="2:65" s="1" customFormat="1" ht="16.5" customHeight="1">
      <c r="B160" s="34"/>
      <c r="C160" s="171" t="s">
        <v>641</v>
      </c>
      <c r="D160" s="171" t="s">
        <v>398</v>
      </c>
      <c r="E160" s="172" t="s">
        <v>6613</v>
      </c>
      <c r="F160" s="173" t="s">
        <v>6614</v>
      </c>
      <c r="G160" s="174" t="s">
        <v>219</v>
      </c>
      <c r="H160" s="175">
        <v>3</v>
      </c>
      <c r="I160" s="176"/>
      <c r="J160" s="177">
        <f t="shared" si="20"/>
        <v>0</v>
      </c>
      <c r="K160" s="173" t="s">
        <v>376</v>
      </c>
      <c r="L160" s="178"/>
      <c r="M160" s="179" t="s">
        <v>32</v>
      </c>
      <c r="N160" s="180" t="s">
        <v>50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434</v>
      </c>
      <c r="AT160" s="144" t="s">
        <v>398</v>
      </c>
      <c r="AU160" s="144" t="s">
        <v>88</v>
      </c>
      <c r="AY160" s="18" t="s">
        <v>178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8" t="s">
        <v>86</v>
      </c>
      <c r="BK160" s="145">
        <f t="shared" si="29"/>
        <v>0</v>
      </c>
      <c r="BL160" s="18" t="s">
        <v>310</v>
      </c>
      <c r="BM160" s="144" t="s">
        <v>6615</v>
      </c>
    </row>
    <row r="161" spans="2:65" s="1" customFormat="1" ht="37.799999999999997" customHeight="1">
      <c r="B161" s="34"/>
      <c r="C161" s="133" t="s">
        <v>648</v>
      </c>
      <c r="D161" s="133" t="s">
        <v>180</v>
      </c>
      <c r="E161" s="134" t="s">
        <v>6616</v>
      </c>
      <c r="F161" s="135" t="s">
        <v>6617</v>
      </c>
      <c r="G161" s="136" t="s">
        <v>219</v>
      </c>
      <c r="H161" s="137">
        <v>1</v>
      </c>
      <c r="I161" s="138"/>
      <c r="J161" s="139">
        <f t="shared" si="20"/>
        <v>0</v>
      </c>
      <c r="K161" s="135" t="s">
        <v>376</v>
      </c>
      <c r="L161" s="34"/>
      <c r="M161" s="140" t="s">
        <v>32</v>
      </c>
      <c r="N161" s="141" t="s">
        <v>50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310</v>
      </c>
      <c r="AT161" s="144" t="s">
        <v>180</v>
      </c>
      <c r="AU161" s="144" t="s">
        <v>88</v>
      </c>
      <c r="AY161" s="18" t="s">
        <v>178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8" t="s">
        <v>86</v>
      </c>
      <c r="BK161" s="145">
        <f t="shared" si="29"/>
        <v>0</v>
      </c>
      <c r="BL161" s="18" t="s">
        <v>310</v>
      </c>
      <c r="BM161" s="144" t="s">
        <v>6618</v>
      </c>
    </row>
    <row r="162" spans="2:65" s="1" customFormat="1" ht="24.15" customHeight="1">
      <c r="B162" s="34"/>
      <c r="C162" s="171" t="s">
        <v>653</v>
      </c>
      <c r="D162" s="171" t="s">
        <v>398</v>
      </c>
      <c r="E162" s="172" t="s">
        <v>6619</v>
      </c>
      <c r="F162" s="173" t="s">
        <v>6620</v>
      </c>
      <c r="G162" s="174" t="s">
        <v>219</v>
      </c>
      <c r="H162" s="175">
        <v>1</v>
      </c>
      <c r="I162" s="176"/>
      <c r="J162" s="177">
        <f t="shared" si="20"/>
        <v>0</v>
      </c>
      <c r="K162" s="173" t="s">
        <v>376</v>
      </c>
      <c r="L162" s="178"/>
      <c r="M162" s="179" t="s">
        <v>32</v>
      </c>
      <c r="N162" s="180" t="s">
        <v>50</v>
      </c>
      <c r="P162" s="142">
        <f t="shared" si="21"/>
        <v>0</v>
      </c>
      <c r="Q162" s="142">
        <v>6.0000000000000002E-5</v>
      </c>
      <c r="R162" s="142">
        <f t="shared" si="22"/>
        <v>6.0000000000000002E-5</v>
      </c>
      <c r="S162" s="142">
        <v>0</v>
      </c>
      <c r="T162" s="143">
        <f t="shared" si="23"/>
        <v>0</v>
      </c>
      <c r="AR162" s="144" t="s">
        <v>434</v>
      </c>
      <c r="AT162" s="144" t="s">
        <v>398</v>
      </c>
      <c r="AU162" s="144" t="s">
        <v>88</v>
      </c>
      <c r="AY162" s="18" t="s">
        <v>178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8" t="s">
        <v>86</v>
      </c>
      <c r="BK162" s="145">
        <f t="shared" si="29"/>
        <v>0</v>
      </c>
      <c r="BL162" s="18" t="s">
        <v>310</v>
      </c>
      <c r="BM162" s="144" t="s">
        <v>6621</v>
      </c>
    </row>
    <row r="163" spans="2:65" s="1" customFormat="1" ht="24.15" customHeight="1">
      <c r="B163" s="34"/>
      <c r="C163" s="133" t="s">
        <v>658</v>
      </c>
      <c r="D163" s="133" t="s">
        <v>180</v>
      </c>
      <c r="E163" s="134" t="s">
        <v>6622</v>
      </c>
      <c r="F163" s="135" t="s">
        <v>6623</v>
      </c>
      <c r="G163" s="136" t="s">
        <v>219</v>
      </c>
      <c r="H163" s="137">
        <v>5</v>
      </c>
      <c r="I163" s="138"/>
      <c r="J163" s="139">
        <f t="shared" si="20"/>
        <v>0</v>
      </c>
      <c r="K163" s="135" t="s">
        <v>376</v>
      </c>
      <c r="L163" s="34"/>
      <c r="M163" s="140" t="s">
        <v>32</v>
      </c>
      <c r="N163" s="141" t="s">
        <v>50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310</v>
      </c>
      <c r="AT163" s="144" t="s">
        <v>180</v>
      </c>
      <c r="AU163" s="144" t="s">
        <v>88</v>
      </c>
      <c r="AY163" s="18" t="s">
        <v>178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8" t="s">
        <v>86</v>
      </c>
      <c r="BK163" s="145">
        <f t="shared" si="29"/>
        <v>0</v>
      </c>
      <c r="BL163" s="18" t="s">
        <v>310</v>
      </c>
      <c r="BM163" s="144" t="s">
        <v>6624</v>
      </c>
    </row>
    <row r="164" spans="2:65" s="1" customFormat="1" ht="16.5" customHeight="1">
      <c r="B164" s="34"/>
      <c r="C164" s="171" t="s">
        <v>663</v>
      </c>
      <c r="D164" s="171" t="s">
        <v>398</v>
      </c>
      <c r="E164" s="172" t="s">
        <v>6625</v>
      </c>
      <c r="F164" s="173" t="s">
        <v>6626</v>
      </c>
      <c r="G164" s="174" t="s">
        <v>219</v>
      </c>
      <c r="H164" s="175">
        <v>5</v>
      </c>
      <c r="I164" s="176"/>
      <c r="J164" s="177">
        <f t="shared" si="20"/>
        <v>0</v>
      </c>
      <c r="K164" s="173" t="s">
        <v>376</v>
      </c>
      <c r="L164" s="178"/>
      <c r="M164" s="179" t="s">
        <v>32</v>
      </c>
      <c r="N164" s="180" t="s">
        <v>50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AR164" s="144" t="s">
        <v>434</v>
      </c>
      <c r="AT164" s="144" t="s">
        <v>398</v>
      </c>
      <c r="AU164" s="144" t="s">
        <v>88</v>
      </c>
      <c r="AY164" s="18" t="s">
        <v>178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8" t="s">
        <v>86</v>
      </c>
      <c r="BK164" s="145">
        <f t="shared" si="29"/>
        <v>0</v>
      </c>
      <c r="BL164" s="18" t="s">
        <v>310</v>
      </c>
      <c r="BM164" s="144" t="s">
        <v>6627</v>
      </c>
    </row>
    <row r="165" spans="2:65" s="1" customFormat="1" ht="24.15" customHeight="1">
      <c r="B165" s="34"/>
      <c r="C165" s="133" t="s">
        <v>669</v>
      </c>
      <c r="D165" s="133" t="s">
        <v>180</v>
      </c>
      <c r="E165" s="134" t="s">
        <v>6628</v>
      </c>
      <c r="F165" s="135" t="s">
        <v>6629</v>
      </c>
      <c r="G165" s="136" t="s">
        <v>219</v>
      </c>
      <c r="H165" s="137">
        <v>5</v>
      </c>
      <c r="I165" s="138"/>
      <c r="J165" s="139">
        <f t="shared" si="20"/>
        <v>0</v>
      </c>
      <c r="K165" s="135" t="s">
        <v>376</v>
      </c>
      <c r="L165" s="34"/>
      <c r="M165" s="140" t="s">
        <v>32</v>
      </c>
      <c r="N165" s="141" t="s">
        <v>50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310</v>
      </c>
      <c r="AT165" s="144" t="s">
        <v>180</v>
      </c>
      <c r="AU165" s="144" t="s">
        <v>88</v>
      </c>
      <c r="AY165" s="18" t="s">
        <v>178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8" t="s">
        <v>86</v>
      </c>
      <c r="BK165" s="145">
        <f t="shared" si="29"/>
        <v>0</v>
      </c>
      <c r="BL165" s="18" t="s">
        <v>310</v>
      </c>
      <c r="BM165" s="144" t="s">
        <v>6630</v>
      </c>
    </row>
    <row r="166" spans="2:65" s="1" customFormat="1" ht="24.15" customHeight="1">
      <c r="B166" s="34"/>
      <c r="C166" s="171" t="s">
        <v>676</v>
      </c>
      <c r="D166" s="171" t="s">
        <v>398</v>
      </c>
      <c r="E166" s="172" t="s">
        <v>6631</v>
      </c>
      <c r="F166" s="173" t="s">
        <v>6632</v>
      </c>
      <c r="G166" s="174" t="s">
        <v>219</v>
      </c>
      <c r="H166" s="175">
        <v>1</v>
      </c>
      <c r="I166" s="176"/>
      <c r="J166" s="177">
        <f t="shared" si="20"/>
        <v>0</v>
      </c>
      <c r="K166" s="173" t="s">
        <v>376</v>
      </c>
      <c r="L166" s="178"/>
      <c r="M166" s="179" t="s">
        <v>32</v>
      </c>
      <c r="N166" s="180" t="s">
        <v>50</v>
      </c>
      <c r="P166" s="142">
        <f t="shared" si="21"/>
        <v>0</v>
      </c>
      <c r="Q166" s="142">
        <v>1.2E-4</v>
      </c>
      <c r="R166" s="142">
        <f t="shared" si="22"/>
        <v>1.2E-4</v>
      </c>
      <c r="S166" s="142">
        <v>0</v>
      </c>
      <c r="T166" s="143">
        <f t="shared" si="23"/>
        <v>0</v>
      </c>
      <c r="AR166" s="144" t="s">
        <v>434</v>
      </c>
      <c r="AT166" s="144" t="s">
        <v>398</v>
      </c>
      <c r="AU166" s="144" t="s">
        <v>88</v>
      </c>
      <c r="AY166" s="18" t="s">
        <v>178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8" t="s">
        <v>86</v>
      </c>
      <c r="BK166" s="145">
        <f t="shared" si="29"/>
        <v>0</v>
      </c>
      <c r="BL166" s="18" t="s">
        <v>310</v>
      </c>
      <c r="BM166" s="144" t="s">
        <v>6633</v>
      </c>
    </row>
    <row r="167" spans="2:65" s="1" customFormat="1" ht="24.15" customHeight="1">
      <c r="B167" s="34"/>
      <c r="C167" s="171" t="s">
        <v>681</v>
      </c>
      <c r="D167" s="171" t="s">
        <v>398</v>
      </c>
      <c r="E167" s="172" t="s">
        <v>6634</v>
      </c>
      <c r="F167" s="173" t="s">
        <v>6635</v>
      </c>
      <c r="G167" s="174" t="s">
        <v>219</v>
      </c>
      <c r="H167" s="175">
        <v>4</v>
      </c>
      <c r="I167" s="176"/>
      <c r="J167" s="177">
        <f t="shared" si="20"/>
        <v>0</v>
      </c>
      <c r="K167" s="173" t="s">
        <v>376</v>
      </c>
      <c r="L167" s="178"/>
      <c r="M167" s="179" t="s">
        <v>32</v>
      </c>
      <c r="N167" s="180" t="s">
        <v>50</v>
      </c>
      <c r="P167" s="142">
        <f t="shared" si="21"/>
        <v>0</v>
      </c>
      <c r="Q167" s="142">
        <v>1.6000000000000001E-4</v>
      </c>
      <c r="R167" s="142">
        <f t="shared" si="22"/>
        <v>6.4000000000000005E-4</v>
      </c>
      <c r="S167" s="142">
        <v>0</v>
      </c>
      <c r="T167" s="143">
        <f t="shared" si="23"/>
        <v>0</v>
      </c>
      <c r="AR167" s="144" t="s">
        <v>434</v>
      </c>
      <c r="AT167" s="144" t="s">
        <v>398</v>
      </c>
      <c r="AU167" s="144" t="s">
        <v>88</v>
      </c>
      <c r="AY167" s="18" t="s">
        <v>178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8" t="s">
        <v>86</v>
      </c>
      <c r="BK167" s="145">
        <f t="shared" si="29"/>
        <v>0</v>
      </c>
      <c r="BL167" s="18" t="s">
        <v>310</v>
      </c>
      <c r="BM167" s="144" t="s">
        <v>6636</v>
      </c>
    </row>
    <row r="168" spans="2:65" s="1" customFormat="1" ht="24.15" customHeight="1">
      <c r="B168" s="34"/>
      <c r="C168" s="133" t="s">
        <v>688</v>
      </c>
      <c r="D168" s="133" t="s">
        <v>180</v>
      </c>
      <c r="E168" s="134" t="s">
        <v>6637</v>
      </c>
      <c r="F168" s="135" t="s">
        <v>6638</v>
      </c>
      <c r="G168" s="136" t="s">
        <v>219</v>
      </c>
      <c r="H168" s="137">
        <v>1</v>
      </c>
      <c r="I168" s="138"/>
      <c r="J168" s="139">
        <f t="shared" si="20"/>
        <v>0</v>
      </c>
      <c r="K168" s="135" t="s">
        <v>376</v>
      </c>
      <c r="L168" s="34"/>
      <c r="M168" s="140" t="s">
        <v>32</v>
      </c>
      <c r="N168" s="141" t="s">
        <v>50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310</v>
      </c>
      <c r="AT168" s="144" t="s">
        <v>180</v>
      </c>
      <c r="AU168" s="144" t="s">
        <v>88</v>
      </c>
      <c r="AY168" s="18" t="s">
        <v>178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8" t="s">
        <v>86</v>
      </c>
      <c r="BK168" s="145">
        <f t="shared" si="29"/>
        <v>0</v>
      </c>
      <c r="BL168" s="18" t="s">
        <v>310</v>
      </c>
      <c r="BM168" s="144" t="s">
        <v>6639</v>
      </c>
    </row>
    <row r="169" spans="2:65" s="1" customFormat="1" ht="16.5" customHeight="1">
      <c r="B169" s="34"/>
      <c r="C169" s="171" t="s">
        <v>692</v>
      </c>
      <c r="D169" s="171" t="s">
        <v>398</v>
      </c>
      <c r="E169" s="172" t="s">
        <v>6640</v>
      </c>
      <c r="F169" s="173" t="s">
        <v>6641</v>
      </c>
      <c r="G169" s="174" t="s">
        <v>219</v>
      </c>
      <c r="H169" s="175">
        <v>1</v>
      </c>
      <c r="I169" s="176"/>
      <c r="J169" s="177">
        <f t="shared" si="20"/>
        <v>0</v>
      </c>
      <c r="K169" s="173" t="s">
        <v>376</v>
      </c>
      <c r="L169" s="178"/>
      <c r="M169" s="179" t="s">
        <v>32</v>
      </c>
      <c r="N169" s="180" t="s">
        <v>50</v>
      </c>
      <c r="P169" s="142">
        <f t="shared" si="21"/>
        <v>0</v>
      </c>
      <c r="Q169" s="142">
        <v>4.0000000000000002E-4</v>
      </c>
      <c r="R169" s="142">
        <f t="shared" si="22"/>
        <v>4.0000000000000002E-4</v>
      </c>
      <c r="S169" s="142">
        <v>0</v>
      </c>
      <c r="T169" s="143">
        <f t="shared" si="23"/>
        <v>0</v>
      </c>
      <c r="AR169" s="144" t="s">
        <v>434</v>
      </c>
      <c r="AT169" s="144" t="s">
        <v>398</v>
      </c>
      <c r="AU169" s="144" t="s">
        <v>88</v>
      </c>
      <c r="AY169" s="18" t="s">
        <v>178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8" t="s">
        <v>86</v>
      </c>
      <c r="BK169" s="145">
        <f t="shared" si="29"/>
        <v>0</v>
      </c>
      <c r="BL169" s="18" t="s">
        <v>310</v>
      </c>
      <c r="BM169" s="144" t="s">
        <v>6642</v>
      </c>
    </row>
    <row r="170" spans="2:65" s="1" customFormat="1" ht="24.15" customHeight="1">
      <c r="B170" s="34"/>
      <c r="C170" s="133" t="s">
        <v>700</v>
      </c>
      <c r="D170" s="133" t="s">
        <v>180</v>
      </c>
      <c r="E170" s="134" t="s">
        <v>6643</v>
      </c>
      <c r="F170" s="135" t="s">
        <v>6644</v>
      </c>
      <c r="G170" s="136" t="s">
        <v>219</v>
      </c>
      <c r="H170" s="137">
        <v>1</v>
      </c>
      <c r="I170" s="138"/>
      <c r="J170" s="139">
        <f t="shared" si="20"/>
        <v>0</v>
      </c>
      <c r="K170" s="135" t="s">
        <v>376</v>
      </c>
      <c r="L170" s="34"/>
      <c r="M170" s="140" t="s">
        <v>32</v>
      </c>
      <c r="N170" s="141" t="s">
        <v>50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310</v>
      </c>
      <c r="AT170" s="144" t="s">
        <v>180</v>
      </c>
      <c r="AU170" s="144" t="s">
        <v>88</v>
      </c>
      <c r="AY170" s="18" t="s">
        <v>178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8" t="s">
        <v>86</v>
      </c>
      <c r="BK170" s="145">
        <f t="shared" si="29"/>
        <v>0</v>
      </c>
      <c r="BL170" s="18" t="s">
        <v>310</v>
      </c>
      <c r="BM170" s="144" t="s">
        <v>6645</v>
      </c>
    </row>
    <row r="171" spans="2:65" s="1" customFormat="1" ht="33" customHeight="1">
      <c r="B171" s="34"/>
      <c r="C171" s="171" t="s">
        <v>704</v>
      </c>
      <c r="D171" s="171" t="s">
        <v>398</v>
      </c>
      <c r="E171" s="172" t="s">
        <v>6646</v>
      </c>
      <c r="F171" s="173" t="s">
        <v>6647</v>
      </c>
      <c r="G171" s="174" t="s">
        <v>219</v>
      </c>
      <c r="H171" s="175">
        <v>1</v>
      </c>
      <c r="I171" s="176"/>
      <c r="J171" s="177">
        <f t="shared" ref="J171:J202" si="30">ROUND(I171*H171,2)</f>
        <v>0</v>
      </c>
      <c r="K171" s="173" t="s">
        <v>376</v>
      </c>
      <c r="L171" s="178"/>
      <c r="M171" s="179" t="s">
        <v>32</v>
      </c>
      <c r="N171" s="180" t="s">
        <v>50</v>
      </c>
      <c r="P171" s="142">
        <f t="shared" ref="P171:P202" si="31">O171*H171</f>
        <v>0</v>
      </c>
      <c r="Q171" s="142">
        <v>2.0000000000000001E-4</v>
      </c>
      <c r="R171" s="142">
        <f t="shared" ref="R171:R202" si="32">Q171*H171</f>
        <v>2.0000000000000001E-4</v>
      </c>
      <c r="S171" s="142">
        <v>0</v>
      </c>
      <c r="T171" s="143">
        <f t="shared" ref="T171:T202" si="33">S171*H171</f>
        <v>0</v>
      </c>
      <c r="AR171" s="144" t="s">
        <v>434</v>
      </c>
      <c r="AT171" s="144" t="s">
        <v>398</v>
      </c>
      <c r="AU171" s="144" t="s">
        <v>88</v>
      </c>
      <c r="AY171" s="18" t="s">
        <v>178</v>
      </c>
      <c r="BE171" s="145">
        <f t="shared" ref="BE171:BE193" si="34">IF(N171="základní",J171,0)</f>
        <v>0</v>
      </c>
      <c r="BF171" s="145">
        <f t="shared" ref="BF171:BF193" si="35">IF(N171="snížená",J171,0)</f>
        <v>0</v>
      </c>
      <c r="BG171" s="145">
        <f t="shared" ref="BG171:BG193" si="36">IF(N171="zákl. přenesená",J171,0)</f>
        <v>0</v>
      </c>
      <c r="BH171" s="145">
        <f t="shared" ref="BH171:BH193" si="37">IF(N171="sníž. přenesená",J171,0)</f>
        <v>0</v>
      </c>
      <c r="BI171" s="145">
        <f t="shared" ref="BI171:BI193" si="38">IF(N171="nulová",J171,0)</f>
        <v>0</v>
      </c>
      <c r="BJ171" s="18" t="s">
        <v>86</v>
      </c>
      <c r="BK171" s="145">
        <f t="shared" ref="BK171:BK193" si="39">ROUND(I171*H171,2)</f>
        <v>0</v>
      </c>
      <c r="BL171" s="18" t="s">
        <v>310</v>
      </c>
      <c r="BM171" s="144" t="s">
        <v>6648</v>
      </c>
    </row>
    <row r="172" spans="2:65" s="1" customFormat="1" ht="37.799999999999997" customHeight="1">
      <c r="B172" s="34"/>
      <c r="C172" s="133" t="s">
        <v>709</v>
      </c>
      <c r="D172" s="133" t="s">
        <v>180</v>
      </c>
      <c r="E172" s="134" t="s">
        <v>6649</v>
      </c>
      <c r="F172" s="135" t="s">
        <v>6650</v>
      </c>
      <c r="G172" s="136" t="s">
        <v>219</v>
      </c>
      <c r="H172" s="137">
        <v>1</v>
      </c>
      <c r="I172" s="138"/>
      <c r="J172" s="139">
        <f t="shared" si="30"/>
        <v>0</v>
      </c>
      <c r="K172" s="135" t="s">
        <v>376</v>
      </c>
      <c r="L172" s="34"/>
      <c r="M172" s="140" t="s">
        <v>32</v>
      </c>
      <c r="N172" s="141" t="s">
        <v>50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310</v>
      </c>
      <c r="AT172" s="144" t="s">
        <v>180</v>
      </c>
      <c r="AU172" s="144" t="s">
        <v>88</v>
      </c>
      <c r="AY172" s="18" t="s">
        <v>178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8" t="s">
        <v>86</v>
      </c>
      <c r="BK172" s="145">
        <f t="shared" si="39"/>
        <v>0</v>
      </c>
      <c r="BL172" s="18" t="s">
        <v>310</v>
      </c>
      <c r="BM172" s="144" t="s">
        <v>6651</v>
      </c>
    </row>
    <row r="173" spans="2:65" s="1" customFormat="1" ht="16.5" customHeight="1">
      <c r="B173" s="34"/>
      <c r="C173" s="171" t="s">
        <v>713</v>
      </c>
      <c r="D173" s="171" t="s">
        <v>398</v>
      </c>
      <c r="E173" s="172" t="s">
        <v>6652</v>
      </c>
      <c r="F173" s="173" t="s">
        <v>6653</v>
      </c>
      <c r="G173" s="174" t="s">
        <v>219</v>
      </c>
      <c r="H173" s="175">
        <v>1</v>
      </c>
      <c r="I173" s="176"/>
      <c r="J173" s="177">
        <f t="shared" si="30"/>
        <v>0</v>
      </c>
      <c r="K173" s="173" t="s">
        <v>376</v>
      </c>
      <c r="L173" s="178"/>
      <c r="M173" s="179" t="s">
        <v>32</v>
      </c>
      <c r="N173" s="180" t="s">
        <v>50</v>
      </c>
      <c r="P173" s="142">
        <f t="shared" si="31"/>
        <v>0</v>
      </c>
      <c r="Q173" s="142">
        <v>9.8999999999999999E-4</v>
      </c>
      <c r="R173" s="142">
        <f t="shared" si="32"/>
        <v>9.8999999999999999E-4</v>
      </c>
      <c r="S173" s="142">
        <v>0</v>
      </c>
      <c r="T173" s="143">
        <f t="shared" si="33"/>
        <v>0</v>
      </c>
      <c r="AR173" s="144" t="s">
        <v>434</v>
      </c>
      <c r="AT173" s="144" t="s">
        <v>398</v>
      </c>
      <c r="AU173" s="144" t="s">
        <v>88</v>
      </c>
      <c r="AY173" s="18" t="s">
        <v>178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8" t="s">
        <v>86</v>
      </c>
      <c r="BK173" s="145">
        <f t="shared" si="39"/>
        <v>0</v>
      </c>
      <c r="BL173" s="18" t="s">
        <v>310</v>
      </c>
      <c r="BM173" s="144" t="s">
        <v>6654</v>
      </c>
    </row>
    <row r="174" spans="2:65" s="1" customFormat="1" ht="33" customHeight="1">
      <c r="B174" s="34"/>
      <c r="C174" s="133" t="s">
        <v>723</v>
      </c>
      <c r="D174" s="133" t="s">
        <v>180</v>
      </c>
      <c r="E174" s="134" t="s">
        <v>6655</v>
      </c>
      <c r="F174" s="135" t="s">
        <v>6656</v>
      </c>
      <c r="G174" s="136" t="s">
        <v>219</v>
      </c>
      <c r="H174" s="137">
        <v>1</v>
      </c>
      <c r="I174" s="138"/>
      <c r="J174" s="139">
        <f t="shared" si="30"/>
        <v>0</v>
      </c>
      <c r="K174" s="135" t="s">
        <v>376</v>
      </c>
      <c r="L174" s="34"/>
      <c r="M174" s="140" t="s">
        <v>32</v>
      </c>
      <c r="N174" s="141" t="s">
        <v>50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310</v>
      </c>
      <c r="AT174" s="144" t="s">
        <v>180</v>
      </c>
      <c r="AU174" s="144" t="s">
        <v>88</v>
      </c>
      <c r="AY174" s="18" t="s">
        <v>178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8" t="s">
        <v>86</v>
      </c>
      <c r="BK174" s="145">
        <f t="shared" si="39"/>
        <v>0</v>
      </c>
      <c r="BL174" s="18" t="s">
        <v>310</v>
      </c>
      <c r="BM174" s="144" t="s">
        <v>6657</v>
      </c>
    </row>
    <row r="175" spans="2:65" s="1" customFormat="1" ht="24.15" customHeight="1">
      <c r="B175" s="34"/>
      <c r="C175" s="171" t="s">
        <v>727</v>
      </c>
      <c r="D175" s="171" t="s">
        <v>398</v>
      </c>
      <c r="E175" s="172" t="s">
        <v>6658</v>
      </c>
      <c r="F175" s="173" t="s">
        <v>6659</v>
      </c>
      <c r="G175" s="174" t="s">
        <v>219</v>
      </c>
      <c r="H175" s="175">
        <v>1</v>
      </c>
      <c r="I175" s="176"/>
      <c r="J175" s="177">
        <f t="shared" si="30"/>
        <v>0</v>
      </c>
      <c r="K175" s="173" t="s">
        <v>376</v>
      </c>
      <c r="L175" s="178"/>
      <c r="M175" s="179" t="s">
        <v>32</v>
      </c>
      <c r="N175" s="180" t="s">
        <v>50</v>
      </c>
      <c r="P175" s="142">
        <f t="shared" si="31"/>
        <v>0</v>
      </c>
      <c r="Q175" s="142">
        <v>8.0000000000000007E-5</v>
      </c>
      <c r="R175" s="142">
        <f t="shared" si="32"/>
        <v>8.0000000000000007E-5</v>
      </c>
      <c r="S175" s="142">
        <v>0</v>
      </c>
      <c r="T175" s="143">
        <f t="shared" si="33"/>
        <v>0</v>
      </c>
      <c r="AR175" s="144" t="s">
        <v>434</v>
      </c>
      <c r="AT175" s="144" t="s">
        <v>398</v>
      </c>
      <c r="AU175" s="144" t="s">
        <v>88</v>
      </c>
      <c r="AY175" s="18" t="s">
        <v>178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8" t="s">
        <v>86</v>
      </c>
      <c r="BK175" s="145">
        <f t="shared" si="39"/>
        <v>0</v>
      </c>
      <c r="BL175" s="18" t="s">
        <v>310</v>
      </c>
      <c r="BM175" s="144" t="s">
        <v>6660</v>
      </c>
    </row>
    <row r="176" spans="2:65" s="1" customFormat="1" ht="24.15" customHeight="1">
      <c r="B176" s="34"/>
      <c r="C176" s="133" t="s">
        <v>733</v>
      </c>
      <c r="D176" s="133" t="s">
        <v>180</v>
      </c>
      <c r="E176" s="134" t="s">
        <v>6661</v>
      </c>
      <c r="F176" s="135" t="s">
        <v>6662</v>
      </c>
      <c r="G176" s="136" t="s">
        <v>219</v>
      </c>
      <c r="H176" s="137">
        <v>6</v>
      </c>
      <c r="I176" s="138"/>
      <c r="J176" s="139">
        <f t="shared" si="30"/>
        <v>0</v>
      </c>
      <c r="K176" s="135" t="s">
        <v>376</v>
      </c>
      <c r="L176" s="34"/>
      <c r="M176" s="140" t="s">
        <v>32</v>
      </c>
      <c r="N176" s="141" t="s">
        <v>50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310</v>
      </c>
      <c r="AT176" s="144" t="s">
        <v>180</v>
      </c>
      <c r="AU176" s="144" t="s">
        <v>88</v>
      </c>
      <c r="AY176" s="18" t="s">
        <v>178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8" t="s">
        <v>86</v>
      </c>
      <c r="BK176" s="145">
        <f t="shared" si="39"/>
        <v>0</v>
      </c>
      <c r="BL176" s="18" t="s">
        <v>310</v>
      </c>
      <c r="BM176" s="144" t="s">
        <v>6663</v>
      </c>
    </row>
    <row r="177" spans="2:65" s="1" customFormat="1" ht="16.5" customHeight="1">
      <c r="B177" s="34"/>
      <c r="C177" s="171" t="s">
        <v>737</v>
      </c>
      <c r="D177" s="171" t="s">
        <v>398</v>
      </c>
      <c r="E177" s="172" t="s">
        <v>6664</v>
      </c>
      <c r="F177" s="173" t="s">
        <v>6665</v>
      </c>
      <c r="G177" s="174" t="s">
        <v>219</v>
      </c>
      <c r="H177" s="175">
        <v>6</v>
      </c>
      <c r="I177" s="176"/>
      <c r="J177" s="177">
        <f t="shared" si="30"/>
        <v>0</v>
      </c>
      <c r="K177" s="173" t="s">
        <v>376</v>
      </c>
      <c r="L177" s="178"/>
      <c r="M177" s="179" t="s">
        <v>32</v>
      </c>
      <c r="N177" s="180" t="s">
        <v>50</v>
      </c>
      <c r="P177" s="142">
        <f t="shared" si="31"/>
        <v>0</v>
      </c>
      <c r="Q177" s="142">
        <v>0</v>
      </c>
      <c r="R177" s="142">
        <f t="shared" si="32"/>
        <v>0</v>
      </c>
      <c r="S177" s="142">
        <v>0</v>
      </c>
      <c r="T177" s="143">
        <f t="shared" si="33"/>
        <v>0</v>
      </c>
      <c r="AR177" s="144" t="s">
        <v>434</v>
      </c>
      <c r="AT177" s="144" t="s">
        <v>398</v>
      </c>
      <c r="AU177" s="144" t="s">
        <v>88</v>
      </c>
      <c r="AY177" s="18" t="s">
        <v>178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8" t="s">
        <v>86</v>
      </c>
      <c r="BK177" s="145">
        <f t="shared" si="39"/>
        <v>0</v>
      </c>
      <c r="BL177" s="18" t="s">
        <v>310</v>
      </c>
      <c r="BM177" s="144" t="s">
        <v>6666</v>
      </c>
    </row>
    <row r="178" spans="2:65" s="1" customFormat="1" ht="24.15" customHeight="1">
      <c r="B178" s="34"/>
      <c r="C178" s="133" t="s">
        <v>741</v>
      </c>
      <c r="D178" s="133" t="s">
        <v>180</v>
      </c>
      <c r="E178" s="134" t="s">
        <v>6667</v>
      </c>
      <c r="F178" s="135" t="s">
        <v>6668</v>
      </c>
      <c r="G178" s="136" t="s">
        <v>219</v>
      </c>
      <c r="H178" s="137">
        <v>4</v>
      </c>
      <c r="I178" s="138"/>
      <c r="J178" s="139">
        <f t="shared" si="30"/>
        <v>0</v>
      </c>
      <c r="K178" s="135" t="s">
        <v>376</v>
      </c>
      <c r="L178" s="34"/>
      <c r="M178" s="140" t="s">
        <v>32</v>
      </c>
      <c r="N178" s="141" t="s">
        <v>50</v>
      </c>
      <c r="P178" s="142">
        <f t="shared" si="31"/>
        <v>0</v>
      </c>
      <c r="Q178" s="142">
        <v>0</v>
      </c>
      <c r="R178" s="142">
        <f t="shared" si="32"/>
        <v>0</v>
      </c>
      <c r="S178" s="142">
        <v>0</v>
      </c>
      <c r="T178" s="143">
        <f t="shared" si="33"/>
        <v>0</v>
      </c>
      <c r="AR178" s="144" t="s">
        <v>310</v>
      </c>
      <c r="AT178" s="144" t="s">
        <v>180</v>
      </c>
      <c r="AU178" s="144" t="s">
        <v>88</v>
      </c>
      <c r="AY178" s="18" t="s">
        <v>178</v>
      </c>
      <c r="BE178" s="145">
        <f t="shared" si="34"/>
        <v>0</v>
      </c>
      <c r="BF178" s="145">
        <f t="shared" si="35"/>
        <v>0</v>
      </c>
      <c r="BG178" s="145">
        <f t="shared" si="36"/>
        <v>0</v>
      </c>
      <c r="BH178" s="145">
        <f t="shared" si="37"/>
        <v>0</v>
      </c>
      <c r="BI178" s="145">
        <f t="shared" si="38"/>
        <v>0</v>
      </c>
      <c r="BJ178" s="18" t="s">
        <v>86</v>
      </c>
      <c r="BK178" s="145">
        <f t="shared" si="39"/>
        <v>0</v>
      </c>
      <c r="BL178" s="18" t="s">
        <v>310</v>
      </c>
      <c r="BM178" s="144" t="s">
        <v>6669</v>
      </c>
    </row>
    <row r="179" spans="2:65" s="1" customFormat="1" ht="16.5" customHeight="1">
      <c r="B179" s="34"/>
      <c r="C179" s="171" t="s">
        <v>745</v>
      </c>
      <c r="D179" s="171" t="s">
        <v>398</v>
      </c>
      <c r="E179" s="172" t="s">
        <v>6670</v>
      </c>
      <c r="F179" s="173" t="s">
        <v>6671</v>
      </c>
      <c r="G179" s="174" t="s">
        <v>219</v>
      </c>
      <c r="H179" s="175">
        <v>2</v>
      </c>
      <c r="I179" s="176"/>
      <c r="J179" s="177">
        <f t="shared" si="30"/>
        <v>0</v>
      </c>
      <c r="K179" s="173" t="s">
        <v>376</v>
      </c>
      <c r="L179" s="178"/>
      <c r="M179" s="179" t="s">
        <v>32</v>
      </c>
      <c r="N179" s="180" t="s">
        <v>50</v>
      </c>
      <c r="P179" s="142">
        <f t="shared" si="31"/>
        <v>0</v>
      </c>
      <c r="Q179" s="142">
        <v>0</v>
      </c>
      <c r="R179" s="142">
        <f t="shared" si="32"/>
        <v>0</v>
      </c>
      <c r="S179" s="142">
        <v>0</v>
      </c>
      <c r="T179" s="143">
        <f t="shared" si="33"/>
        <v>0</v>
      </c>
      <c r="AR179" s="144" t="s">
        <v>434</v>
      </c>
      <c r="AT179" s="144" t="s">
        <v>398</v>
      </c>
      <c r="AU179" s="144" t="s">
        <v>88</v>
      </c>
      <c r="AY179" s="18" t="s">
        <v>178</v>
      </c>
      <c r="BE179" s="145">
        <f t="shared" si="34"/>
        <v>0</v>
      </c>
      <c r="BF179" s="145">
        <f t="shared" si="35"/>
        <v>0</v>
      </c>
      <c r="BG179" s="145">
        <f t="shared" si="36"/>
        <v>0</v>
      </c>
      <c r="BH179" s="145">
        <f t="shared" si="37"/>
        <v>0</v>
      </c>
      <c r="BI179" s="145">
        <f t="shared" si="38"/>
        <v>0</v>
      </c>
      <c r="BJ179" s="18" t="s">
        <v>86</v>
      </c>
      <c r="BK179" s="145">
        <f t="shared" si="39"/>
        <v>0</v>
      </c>
      <c r="BL179" s="18" t="s">
        <v>310</v>
      </c>
      <c r="BM179" s="144" t="s">
        <v>6672</v>
      </c>
    </row>
    <row r="180" spans="2:65" s="1" customFormat="1" ht="16.5" customHeight="1">
      <c r="B180" s="34"/>
      <c r="C180" s="171" t="s">
        <v>754</v>
      </c>
      <c r="D180" s="171" t="s">
        <v>398</v>
      </c>
      <c r="E180" s="172" t="s">
        <v>6673</v>
      </c>
      <c r="F180" s="173" t="s">
        <v>6674</v>
      </c>
      <c r="G180" s="174" t="s">
        <v>219</v>
      </c>
      <c r="H180" s="175">
        <v>2</v>
      </c>
      <c r="I180" s="176"/>
      <c r="J180" s="177">
        <f t="shared" si="30"/>
        <v>0</v>
      </c>
      <c r="K180" s="173" t="s">
        <v>376</v>
      </c>
      <c r="L180" s="178"/>
      <c r="M180" s="179" t="s">
        <v>32</v>
      </c>
      <c r="N180" s="180" t="s">
        <v>50</v>
      </c>
      <c r="P180" s="142">
        <f t="shared" si="31"/>
        <v>0</v>
      </c>
      <c r="Q180" s="142">
        <v>0</v>
      </c>
      <c r="R180" s="142">
        <f t="shared" si="32"/>
        <v>0</v>
      </c>
      <c r="S180" s="142">
        <v>0</v>
      </c>
      <c r="T180" s="143">
        <f t="shared" si="33"/>
        <v>0</v>
      </c>
      <c r="AR180" s="144" t="s">
        <v>434</v>
      </c>
      <c r="AT180" s="144" t="s">
        <v>398</v>
      </c>
      <c r="AU180" s="144" t="s">
        <v>88</v>
      </c>
      <c r="AY180" s="18" t="s">
        <v>178</v>
      </c>
      <c r="BE180" s="145">
        <f t="shared" si="34"/>
        <v>0</v>
      </c>
      <c r="BF180" s="145">
        <f t="shared" si="35"/>
        <v>0</v>
      </c>
      <c r="BG180" s="145">
        <f t="shared" si="36"/>
        <v>0</v>
      </c>
      <c r="BH180" s="145">
        <f t="shared" si="37"/>
        <v>0</v>
      </c>
      <c r="BI180" s="145">
        <f t="shared" si="38"/>
        <v>0</v>
      </c>
      <c r="BJ180" s="18" t="s">
        <v>86</v>
      </c>
      <c r="BK180" s="145">
        <f t="shared" si="39"/>
        <v>0</v>
      </c>
      <c r="BL180" s="18" t="s">
        <v>310</v>
      </c>
      <c r="BM180" s="144" t="s">
        <v>6675</v>
      </c>
    </row>
    <row r="181" spans="2:65" s="1" customFormat="1" ht="16.5" customHeight="1">
      <c r="B181" s="34"/>
      <c r="C181" s="133" t="s">
        <v>760</v>
      </c>
      <c r="D181" s="133" t="s">
        <v>180</v>
      </c>
      <c r="E181" s="134" t="s">
        <v>6676</v>
      </c>
      <c r="F181" s="135" t="s">
        <v>6677</v>
      </c>
      <c r="G181" s="136" t="s">
        <v>219</v>
      </c>
      <c r="H181" s="137">
        <v>1</v>
      </c>
      <c r="I181" s="138"/>
      <c r="J181" s="139">
        <f t="shared" si="30"/>
        <v>0</v>
      </c>
      <c r="K181" s="135" t="s">
        <v>376</v>
      </c>
      <c r="L181" s="34"/>
      <c r="M181" s="140" t="s">
        <v>32</v>
      </c>
      <c r="N181" s="141" t="s">
        <v>50</v>
      </c>
      <c r="P181" s="142">
        <f t="shared" si="31"/>
        <v>0</v>
      </c>
      <c r="Q181" s="142">
        <v>0</v>
      </c>
      <c r="R181" s="142">
        <f t="shared" si="32"/>
        <v>0</v>
      </c>
      <c r="S181" s="142">
        <v>0</v>
      </c>
      <c r="T181" s="143">
        <f t="shared" si="33"/>
        <v>0</v>
      </c>
      <c r="AR181" s="144" t="s">
        <v>310</v>
      </c>
      <c r="AT181" s="144" t="s">
        <v>180</v>
      </c>
      <c r="AU181" s="144" t="s">
        <v>88</v>
      </c>
      <c r="AY181" s="18" t="s">
        <v>178</v>
      </c>
      <c r="BE181" s="145">
        <f t="shared" si="34"/>
        <v>0</v>
      </c>
      <c r="BF181" s="145">
        <f t="shared" si="35"/>
        <v>0</v>
      </c>
      <c r="BG181" s="145">
        <f t="shared" si="36"/>
        <v>0</v>
      </c>
      <c r="BH181" s="145">
        <f t="shared" si="37"/>
        <v>0</v>
      </c>
      <c r="BI181" s="145">
        <f t="shared" si="38"/>
        <v>0</v>
      </c>
      <c r="BJ181" s="18" t="s">
        <v>86</v>
      </c>
      <c r="BK181" s="145">
        <f t="shared" si="39"/>
        <v>0</v>
      </c>
      <c r="BL181" s="18" t="s">
        <v>310</v>
      </c>
      <c r="BM181" s="144" t="s">
        <v>6678</v>
      </c>
    </row>
    <row r="182" spans="2:65" s="1" customFormat="1" ht="24.15" customHeight="1">
      <c r="B182" s="34"/>
      <c r="C182" s="133" t="s">
        <v>766</v>
      </c>
      <c r="D182" s="133" t="s">
        <v>180</v>
      </c>
      <c r="E182" s="134" t="s">
        <v>6679</v>
      </c>
      <c r="F182" s="135" t="s">
        <v>6680</v>
      </c>
      <c r="G182" s="136" t="s">
        <v>219</v>
      </c>
      <c r="H182" s="137">
        <v>1</v>
      </c>
      <c r="I182" s="138"/>
      <c r="J182" s="139">
        <f t="shared" si="30"/>
        <v>0</v>
      </c>
      <c r="K182" s="135" t="s">
        <v>376</v>
      </c>
      <c r="L182" s="34"/>
      <c r="M182" s="140" t="s">
        <v>32</v>
      </c>
      <c r="N182" s="141" t="s">
        <v>50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310</v>
      </c>
      <c r="AT182" s="144" t="s">
        <v>180</v>
      </c>
      <c r="AU182" s="144" t="s">
        <v>88</v>
      </c>
      <c r="AY182" s="18" t="s">
        <v>178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8" t="s">
        <v>86</v>
      </c>
      <c r="BK182" s="145">
        <f t="shared" si="39"/>
        <v>0</v>
      </c>
      <c r="BL182" s="18" t="s">
        <v>310</v>
      </c>
      <c r="BM182" s="144" t="s">
        <v>6681</v>
      </c>
    </row>
    <row r="183" spans="2:65" s="1" customFormat="1" ht="16.5" customHeight="1">
      <c r="B183" s="34"/>
      <c r="C183" s="171" t="s">
        <v>771</v>
      </c>
      <c r="D183" s="171" t="s">
        <v>398</v>
      </c>
      <c r="E183" s="172" t="s">
        <v>6682</v>
      </c>
      <c r="F183" s="173" t="s">
        <v>6683</v>
      </c>
      <c r="G183" s="174" t="s">
        <v>219</v>
      </c>
      <c r="H183" s="175">
        <v>1</v>
      </c>
      <c r="I183" s="176"/>
      <c r="J183" s="177">
        <f t="shared" si="30"/>
        <v>0</v>
      </c>
      <c r="K183" s="173" t="s">
        <v>376</v>
      </c>
      <c r="L183" s="178"/>
      <c r="M183" s="179" t="s">
        <v>32</v>
      </c>
      <c r="N183" s="180" t="s">
        <v>50</v>
      </c>
      <c r="P183" s="142">
        <f t="shared" si="31"/>
        <v>0</v>
      </c>
      <c r="Q183" s="142">
        <v>5.0000000000000002E-5</v>
      </c>
      <c r="R183" s="142">
        <f t="shared" si="32"/>
        <v>5.0000000000000002E-5</v>
      </c>
      <c r="S183" s="142">
        <v>0</v>
      </c>
      <c r="T183" s="143">
        <f t="shared" si="33"/>
        <v>0</v>
      </c>
      <c r="AR183" s="144" t="s">
        <v>434</v>
      </c>
      <c r="AT183" s="144" t="s">
        <v>398</v>
      </c>
      <c r="AU183" s="144" t="s">
        <v>88</v>
      </c>
      <c r="AY183" s="18" t="s">
        <v>178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8" t="s">
        <v>86</v>
      </c>
      <c r="BK183" s="145">
        <f t="shared" si="39"/>
        <v>0</v>
      </c>
      <c r="BL183" s="18" t="s">
        <v>310</v>
      </c>
      <c r="BM183" s="144" t="s">
        <v>6684</v>
      </c>
    </row>
    <row r="184" spans="2:65" s="1" customFormat="1" ht="21.75" customHeight="1">
      <c r="B184" s="34"/>
      <c r="C184" s="133" t="s">
        <v>775</v>
      </c>
      <c r="D184" s="133" t="s">
        <v>180</v>
      </c>
      <c r="E184" s="134" t="s">
        <v>6685</v>
      </c>
      <c r="F184" s="135" t="s">
        <v>6686</v>
      </c>
      <c r="G184" s="136" t="s">
        <v>219</v>
      </c>
      <c r="H184" s="137">
        <v>1</v>
      </c>
      <c r="I184" s="138"/>
      <c r="J184" s="139">
        <f t="shared" si="30"/>
        <v>0</v>
      </c>
      <c r="K184" s="135" t="s">
        <v>376</v>
      </c>
      <c r="L184" s="34"/>
      <c r="M184" s="140" t="s">
        <v>32</v>
      </c>
      <c r="N184" s="141" t="s">
        <v>50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310</v>
      </c>
      <c r="AT184" s="144" t="s">
        <v>180</v>
      </c>
      <c r="AU184" s="144" t="s">
        <v>88</v>
      </c>
      <c r="AY184" s="18" t="s">
        <v>178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8" t="s">
        <v>86</v>
      </c>
      <c r="BK184" s="145">
        <f t="shared" si="39"/>
        <v>0</v>
      </c>
      <c r="BL184" s="18" t="s">
        <v>310</v>
      </c>
      <c r="BM184" s="144" t="s">
        <v>6687</v>
      </c>
    </row>
    <row r="185" spans="2:65" s="1" customFormat="1" ht="16.5" customHeight="1">
      <c r="B185" s="34"/>
      <c r="C185" s="171" t="s">
        <v>780</v>
      </c>
      <c r="D185" s="171" t="s">
        <v>398</v>
      </c>
      <c r="E185" s="172" t="s">
        <v>6688</v>
      </c>
      <c r="F185" s="173" t="s">
        <v>6689</v>
      </c>
      <c r="G185" s="174" t="s">
        <v>219</v>
      </c>
      <c r="H185" s="175">
        <v>1</v>
      </c>
      <c r="I185" s="176"/>
      <c r="J185" s="177">
        <f t="shared" si="30"/>
        <v>0</v>
      </c>
      <c r="K185" s="173" t="s">
        <v>376</v>
      </c>
      <c r="L185" s="178"/>
      <c r="M185" s="179" t="s">
        <v>32</v>
      </c>
      <c r="N185" s="180" t="s">
        <v>50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434</v>
      </c>
      <c r="AT185" s="144" t="s">
        <v>398</v>
      </c>
      <c r="AU185" s="144" t="s">
        <v>88</v>
      </c>
      <c r="AY185" s="18" t="s">
        <v>178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8" t="s">
        <v>86</v>
      </c>
      <c r="BK185" s="145">
        <f t="shared" si="39"/>
        <v>0</v>
      </c>
      <c r="BL185" s="18" t="s">
        <v>310</v>
      </c>
      <c r="BM185" s="144" t="s">
        <v>6690</v>
      </c>
    </row>
    <row r="186" spans="2:65" s="1" customFormat="1" ht="49.05" customHeight="1">
      <c r="B186" s="34"/>
      <c r="C186" s="133" t="s">
        <v>785</v>
      </c>
      <c r="D186" s="133" t="s">
        <v>180</v>
      </c>
      <c r="E186" s="134" t="s">
        <v>6691</v>
      </c>
      <c r="F186" s="135" t="s">
        <v>6692</v>
      </c>
      <c r="G186" s="136" t="s">
        <v>202</v>
      </c>
      <c r="H186" s="137">
        <v>20</v>
      </c>
      <c r="I186" s="138"/>
      <c r="J186" s="139">
        <f t="shared" si="30"/>
        <v>0</v>
      </c>
      <c r="K186" s="135" t="s">
        <v>376</v>
      </c>
      <c r="L186" s="34"/>
      <c r="M186" s="140" t="s">
        <v>32</v>
      </c>
      <c r="N186" s="141" t="s">
        <v>50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AR186" s="144" t="s">
        <v>310</v>
      </c>
      <c r="AT186" s="144" t="s">
        <v>180</v>
      </c>
      <c r="AU186" s="144" t="s">
        <v>88</v>
      </c>
      <c r="AY186" s="18" t="s">
        <v>178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8" t="s">
        <v>86</v>
      </c>
      <c r="BK186" s="145">
        <f t="shared" si="39"/>
        <v>0</v>
      </c>
      <c r="BL186" s="18" t="s">
        <v>310</v>
      </c>
      <c r="BM186" s="144" t="s">
        <v>6693</v>
      </c>
    </row>
    <row r="187" spans="2:65" s="1" customFormat="1" ht="16.5" customHeight="1">
      <c r="B187" s="34"/>
      <c r="C187" s="171" t="s">
        <v>789</v>
      </c>
      <c r="D187" s="171" t="s">
        <v>398</v>
      </c>
      <c r="E187" s="172" t="s">
        <v>6694</v>
      </c>
      <c r="F187" s="173" t="s">
        <v>6695</v>
      </c>
      <c r="G187" s="174" t="s">
        <v>2234</v>
      </c>
      <c r="H187" s="175">
        <v>20</v>
      </c>
      <c r="I187" s="176"/>
      <c r="J187" s="177">
        <f t="shared" si="30"/>
        <v>0</v>
      </c>
      <c r="K187" s="173" t="s">
        <v>376</v>
      </c>
      <c r="L187" s="178"/>
      <c r="M187" s="179" t="s">
        <v>32</v>
      </c>
      <c r="N187" s="180" t="s">
        <v>50</v>
      </c>
      <c r="P187" s="142">
        <f t="shared" si="31"/>
        <v>0</v>
      </c>
      <c r="Q187" s="142">
        <v>1E-3</v>
      </c>
      <c r="R187" s="142">
        <f t="shared" si="32"/>
        <v>0.02</v>
      </c>
      <c r="S187" s="142">
        <v>0</v>
      </c>
      <c r="T187" s="143">
        <f t="shared" si="33"/>
        <v>0</v>
      </c>
      <c r="AR187" s="144" t="s">
        <v>895</v>
      </c>
      <c r="AT187" s="144" t="s">
        <v>398</v>
      </c>
      <c r="AU187" s="144" t="s">
        <v>88</v>
      </c>
      <c r="AY187" s="18" t="s">
        <v>178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8" t="s">
        <v>86</v>
      </c>
      <c r="BK187" s="145">
        <f t="shared" si="39"/>
        <v>0</v>
      </c>
      <c r="BL187" s="18" t="s">
        <v>895</v>
      </c>
      <c r="BM187" s="144" t="s">
        <v>6696</v>
      </c>
    </row>
    <row r="188" spans="2:65" s="1" customFormat="1" ht="16.5" customHeight="1">
      <c r="B188" s="34"/>
      <c r="C188" s="171" t="s">
        <v>795</v>
      </c>
      <c r="D188" s="171" t="s">
        <v>398</v>
      </c>
      <c r="E188" s="172" t="s">
        <v>6697</v>
      </c>
      <c r="F188" s="173" t="s">
        <v>6698</v>
      </c>
      <c r="G188" s="174" t="s">
        <v>6369</v>
      </c>
      <c r="H188" s="175">
        <v>1</v>
      </c>
      <c r="I188" s="176"/>
      <c r="J188" s="177">
        <f t="shared" si="30"/>
        <v>0</v>
      </c>
      <c r="K188" s="173" t="s">
        <v>376</v>
      </c>
      <c r="L188" s="178"/>
      <c r="M188" s="179" t="s">
        <v>32</v>
      </c>
      <c r="N188" s="180" t="s">
        <v>50</v>
      </c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AR188" s="144" t="s">
        <v>434</v>
      </c>
      <c r="AT188" s="144" t="s">
        <v>398</v>
      </c>
      <c r="AU188" s="144" t="s">
        <v>88</v>
      </c>
      <c r="AY188" s="18" t="s">
        <v>178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8" t="s">
        <v>86</v>
      </c>
      <c r="BK188" s="145">
        <f t="shared" si="39"/>
        <v>0</v>
      </c>
      <c r="BL188" s="18" t="s">
        <v>310</v>
      </c>
      <c r="BM188" s="144" t="s">
        <v>6699</v>
      </c>
    </row>
    <row r="189" spans="2:65" s="1" customFormat="1" ht="16.5" customHeight="1">
      <c r="B189" s="34"/>
      <c r="C189" s="171" t="s">
        <v>800</v>
      </c>
      <c r="D189" s="171" t="s">
        <v>398</v>
      </c>
      <c r="E189" s="172" t="s">
        <v>6700</v>
      </c>
      <c r="F189" s="173" t="s">
        <v>6701</v>
      </c>
      <c r="G189" s="174" t="s">
        <v>32</v>
      </c>
      <c r="H189" s="175">
        <v>1</v>
      </c>
      <c r="I189" s="176"/>
      <c r="J189" s="177">
        <f t="shared" si="30"/>
        <v>0</v>
      </c>
      <c r="K189" s="173" t="s">
        <v>376</v>
      </c>
      <c r="L189" s="178"/>
      <c r="M189" s="179" t="s">
        <v>32</v>
      </c>
      <c r="N189" s="180" t="s">
        <v>50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434</v>
      </c>
      <c r="AT189" s="144" t="s">
        <v>398</v>
      </c>
      <c r="AU189" s="144" t="s">
        <v>88</v>
      </c>
      <c r="AY189" s="18" t="s">
        <v>178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8" t="s">
        <v>86</v>
      </c>
      <c r="BK189" s="145">
        <f t="shared" si="39"/>
        <v>0</v>
      </c>
      <c r="BL189" s="18" t="s">
        <v>310</v>
      </c>
      <c r="BM189" s="144" t="s">
        <v>6702</v>
      </c>
    </row>
    <row r="190" spans="2:65" s="1" customFormat="1" ht="16.5" customHeight="1">
      <c r="B190" s="34"/>
      <c r="C190" s="133" t="s">
        <v>802</v>
      </c>
      <c r="D190" s="133" t="s">
        <v>180</v>
      </c>
      <c r="E190" s="134" t="s">
        <v>6703</v>
      </c>
      <c r="F190" s="135" t="s">
        <v>6704</v>
      </c>
      <c r="G190" s="136" t="s">
        <v>219</v>
      </c>
      <c r="H190" s="137">
        <v>1</v>
      </c>
      <c r="I190" s="138"/>
      <c r="J190" s="139">
        <f t="shared" si="30"/>
        <v>0</v>
      </c>
      <c r="K190" s="135" t="s">
        <v>376</v>
      </c>
      <c r="L190" s="34"/>
      <c r="M190" s="140" t="s">
        <v>32</v>
      </c>
      <c r="N190" s="141" t="s">
        <v>50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310</v>
      </c>
      <c r="AT190" s="144" t="s">
        <v>180</v>
      </c>
      <c r="AU190" s="144" t="s">
        <v>88</v>
      </c>
      <c r="AY190" s="18" t="s">
        <v>178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8" t="s">
        <v>86</v>
      </c>
      <c r="BK190" s="145">
        <f t="shared" si="39"/>
        <v>0</v>
      </c>
      <c r="BL190" s="18" t="s">
        <v>310</v>
      </c>
      <c r="BM190" s="144" t="s">
        <v>6705</v>
      </c>
    </row>
    <row r="191" spans="2:65" s="1" customFormat="1" ht="37.799999999999997" customHeight="1">
      <c r="B191" s="34"/>
      <c r="C191" s="171" t="s">
        <v>808</v>
      </c>
      <c r="D191" s="171" t="s">
        <v>398</v>
      </c>
      <c r="E191" s="172" t="s">
        <v>6706</v>
      </c>
      <c r="F191" s="173" t="s">
        <v>6707</v>
      </c>
      <c r="G191" s="174" t="s">
        <v>219</v>
      </c>
      <c r="H191" s="175">
        <v>1</v>
      </c>
      <c r="I191" s="176"/>
      <c r="J191" s="177">
        <f t="shared" si="30"/>
        <v>0</v>
      </c>
      <c r="K191" s="173" t="s">
        <v>376</v>
      </c>
      <c r="L191" s="178"/>
      <c r="M191" s="179" t="s">
        <v>32</v>
      </c>
      <c r="N191" s="180" t="s">
        <v>50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241</v>
      </c>
      <c r="AT191" s="144" t="s">
        <v>398</v>
      </c>
      <c r="AU191" s="144" t="s">
        <v>88</v>
      </c>
      <c r="AY191" s="18" t="s">
        <v>178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8" t="s">
        <v>86</v>
      </c>
      <c r="BK191" s="145">
        <f t="shared" si="39"/>
        <v>0</v>
      </c>
      <c r="BL191" s="18" t="s">
        <v>185</v>
      </c>
      <c r="BM191" s="144" t="s">
        <v>6708</v>
      </c>
    </row>
    <row r="192" spans="2:65" s="1" customFormat="1" ht="16.5" customHeight="1">
      <c r="B192" s="34"/>
      <c r="C192" s="133" t="s">
        <v>813</v>
      </c>
      <c r="D192" s="133" t="s">
        <v>180</v>
      </c>
      <c r="E192" s="134" t="s">
        <v>6709</v>
      </c>
      <c r="F192" s="135" t="s">
        <v>6710</v>
      </c>
      <c r="G192" s="136" t="s">
        <v>219</v>
      </c>
      <c r="H192" s="137">
        <v>1</v>
      </c>
      <c r="I192" s="138"/>
      <c r="J192" s="139">
        <f t="shared" si="30"/>
        <v>0</v>
      </c>
      <c r="K192" s="135" t="s">
        <v>376</v>
      </c>
      <c r="L192" s="34"/>
      <c r="M192" s="140" t="s">
        <v>32</v>
      </c>
      <c r="N192" s="141" t="s">
        <v>50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310</v>
      </c>
      <c r="AT192" s="144" t="s">
        <v>180</v>
      </c>
      <c r="AU192" s="144" t="s">
        <v>88</v>
      </c>
      <c r="AY192" s="18" t="s">
        <v>178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8" t="s">
        <v>86</v>
      </c>
      <c r="BK192" s="145">
        <f t="shared" si="39"/>
        <v>0</v>
      </c>
      <c r="BL192" s="18" t="s">
        <v>310</v>
      </c>
      <c r="BM192" s="144" t="s">
        <v>6711</v>
      </c>
    </row>
    <row r="193" spans="2:65" s="1" customFormat="1" ht="37.799999999999997" customHeight="1">
      <c r="B193" s="34"/>
      <c r="C193" s="171" t="s">
        <v>815</v>
      </c>
      <c r="D193" s="171" t="s">
        <v>398</v>
      </c>
      <c r="E193" s="172" t="s">
        <v>6712</v>
      </c>
      <c r="F193" s="173" t="s">
        <v>6713</v>
      </c>
      <c r="G193" s="174" t="s">
        <v>219</v>
      </c>
      <c r="H193" s="175">
        <v>1</v>
      </c>
      <c r="I193" s="176"/>
      <c r="J193" s="177">
        <f t="shared" si="30"/>
        <v>0</v>
      </c>
      <c r="K193" s="173" t="s">
        <v>376</v>
      </c>
      <c r="L193" s="178"/>
      <c r="M193" s="179" t="s">
        <v>32</v>
      </c>
      <c r="N193" s="180" t="s">
        <v>50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241</v>
      </c>
      <c r="AT193" s="144" t="s">
        <v>398</v>
      </c>
      <c r="AU193" s="144" t="s">
        <v>88</v>
      </c>
      <c r="AY193" s="18" t="s">
        <v>178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8" t="s">
        <v>86</v>
      </c>
      <c r="BK193" s="145">
        <f t="shared" si="39"/>
        <v>0</v>
      </c>
      <c r="BL193" s="18" t="s">
        <v>185</v>
      </c>
      <c r="BM193" s="144" t="s">
        <v>6714</v>
      </c>
    </row>
    <row r="194" spans="2:65" s="11" customFormat="1" ht="22.8" customHeight="1">
      <c r="B194" s="121"/>
      <c r="D194" s="122" t="s">
        <v>78</v>
      </c>
      <c r="E194" s="131" t="s">
        <v>6715</v>
      </c>
      <c r="F194" s="131" t="s">
        <v>6716</v>
      </c>
      <c r="I194" s="124"/>
      <c r="J194" s="132">
        <f>BK194</f>
        <v>0</v>
      </c>
      <c r="L194" s="121"/>
      <c r="M194" s="126"/>
      <c r="P194" s="127">
        <f>SUM(P195:P202)</f>
        <v>0</v>
      </c>
      <c r="R194" s="127">
        <f>SUM(R195:R202)</f>
        <v>5.6600000000000001E-3</v>
      </c>
      <c r="T194" s="128">
        <f>SUM(T195:T202)</f>
        <v>0</v>
      </c>
      <c r="AR194" s="122" t="s">
        <v>88</v>
      </c>
      <c r="AT194" s="129" t="s">
        <v>78</v>
      </c>
      <c r="AU194" s="129" t="s">
        <v>86</v>
      </c>
      <c r="AY194" s="122" t="s">
        <v>178</v>
      </c>
      <c r="BK194" s="130">
        <f>SUM(BK195:BK202)</f>
        <v>0</v>
      </c>
    </row>
    <row r="195" spans="2:65" s="1" customFormat="1" ht="16.5" customHeight="1">
      <c r="B195" s="34"/>
      <c r="C195" s="133" t="s">
        <v>820</v>
      </c>
      <c r="D195" s="133" t="s">
        <v>180</v>
      </c>
      <c r="E195" s="134" t="s">
        <v>6717</v>
      </c>
      <c r="F195" s="135" t="s">
        <v>6718</v>
      </c>
      <c r="G195" s="136" t="s">
        <v>219</v>
      </c>
      <c r="H195" s="137">
        <v>1</v>
      </c>
      <c r="I195" s="138"/>
      <c r="J195" s="139">
        <f t="shared" ref="J195:J202" si="40">ROUND(I195*H195,2)</f>
        <v>0</v>
      </c>
      <c r="K195" s="135" t="s">
        <v>376</v>
      </c>
      <c r="L195" s="34"/>
      <c r="M195" s="140" t="s">
        <v>32</v>
      </c>
      <c r="N195" s="141" t="s">
        <v>50</v>
      </c>
      <c r="P195" s="142">
        <f t="shared" ref="P195:P202" si="41">O195*H195</f>
        <v>0</v>
      </c>
      <c r="Q195" s="142">
        <v>0</v>
      </c>
      <c r="R195" s="142">
        <f t="shared" ref="R195:R202" si="42">Q195*H195</f>
        <v>0</v>
      </c>
      <c r="S195" s="142">
        <v>0</v>
      </c>
      <c r="T195" s="143">
        <f t="shared" ref="T195:T202" si="43">S195*H195</f>
        <v>0</v>
      </c>
      <c r="AR195" s="144" t="s">
        <v>310</v>
      </c>
      <c r="AT195" s="144" t="s">
        <v>180</v>
      </c>
      <c r="AU195" s="144" t="s">
        <v>88</v>
      </c>
      <c r="AY195" s="18" t="s">
        <v>178</v>
      </c>
      <c r="BE195" s="145">
        <f t="shared" ref="BE195:BE202" si="44">IF(N195="základní",J195,0)</f>
        <v>0</v>
      </c>
      <c r="BF195" s="145">
        <f t="shared" ref="BF195:BF202" si="45">IF(N195="snížená",J195,0)</f>
        <v>0</v>
      </c>
      <c r="BG195" s="145">
        <f t="shared" ref="BG195:BG202" si="46">IF(N195="zákl. přenesená",J195,0)</f>
        <v>0</v>
      </c>
      <c r="BH195" s="145">
        <f t="shared" ref="BH195:BH202" si="47">IF(N195="sníž. přenesená",J195,0)</f>
        <v>0</v>
      </c>
      <c r="BI195" s="145">
        <f t="shared" ref="BI195:BI202" si="48">IF(N195="nulová",J195,0)</f>
        <v>0</v>
      </c>
      <c r="BJ195" s="18" t="s">
        <v>86</v>
      </c>
      <c r="BK195" s="145">
        <f t="shared" ref="BK195:BK202" si="49">ROUND(I195*H195,2)</f>
        <v>0</v>
      </c>
      <c r="BL195" s="18" t="s">
        <v>310</v>
      </c>
      <c r="BM195" s="144" t="s">
        <v>6719</v>
      </c>
    </row>
    <row r="196" spans="2:65" s="1" customFormat="1" ht="24.15" customHeight="1">
      <c r="B196" s="34"/>
      <c r="C196" s="171" t="s">
        <v>824</v>
      </c>
      <c r="D196" s="171" t="s">
        <v>398</v>
      </c>
      <c r="E196" s="172" t="s">
        <v>6720</v>
      </c>
      <c r="F196" s="173" t="s">
        <v>6721</v>
      </c>
      <c r="G196" s="174" t="s">
        <v>219</v>
      </c>
      <c r="H196" s="175">
        <v>1</v>
      </c>
      <c r="I196" s="176"/>
      <c r="J196" s="177">
        <f t="shared" si="40"/>
        <v>0</v>
      </c>
      <c r="K196" s="173" t="s">
        <v>376</v>
      </c>
      <c r="L196" s="178"/>
      <c r="M196" s="179" t="s">
        <v>32</v>
      </c>
      <c r="N196" s="180" t="s">
        <v>50</v>
      </c>
      <c r="P196" s="142">
        <f t="shared" si="41"/>
        <v>0</v>
      </c>
      <c r="Q196" s="142">
        <v>5.0000000000000001E-3</v>
      </c>
      <c r="R196" s="142">
        <f t="shared" si="42"/>
        <v>5.0000000000000001E-3</v>
      </c>
      <c r="S196" s="142">
        <v>0</v>
      </c>
      <c r="T196" s="143">
        <f t="shared" si="43"/>
        <v>0</v>
      </c>
      <c r="AR196" s="144" t="s">
        <v>434</v>
      </c>
      <c r="AT196" s="144" t="s">
        <v>398</v>
      </c>
      <c r="AU196" s="144" t="s">
        <v>88</v>
      </c>
      <c r="AY196" s="18" t="s">
        <v>178</v>
      </c>
      <c r="BE196" s="145">
        <f t="shared" si="44"/>
        <v>0</v>
      </c>
      <c r="BF196" s="145">
        <f t="shared" si="45"/>
        <v>0</v>
      </c>
      <c r="BG196" s="145">
        <f t="shared" si="46"/>
        <v>0</v>
      </c>
      <c r="BH196" s="145">
        <f t="shared" si="47"/>
        <v>0</v>
      </c>
      <c r="BI196" s="145">
        <f t="shared" si="48"/>
        <v>0</v>
      </c>
      <c r="BJ196" s="18" t="s">
        <v>86</v>
      </c>
      <c r="BK196" s="145">
        <f t="shared" si="49"/>
        <v>0</v>
      </c>
      <c r="BL196" s="18" t="s">
        <v>310</v>
      </c>
      <c r="BM196" s="144" t="s">
        <v>6722</v>
      </c>
    </row>
    <row r="197" spans="2:65" s="1" customFormat="1" ht="16.5" customHeight="1">
      <c r="B197" s="34"/>
      <c r="C197" s="133" t="s">
        <v>829</v>
      </c>
      <c r="D197" s="133" t="s">
        <v>180</v>
      </c>
      <c r="E197" s="134" t="s">
        <v>6723</v>
      </c>
      <c r="F197" s="135" t="s">
        <v>6724</v>
      </c>
      <c r="G197" s="136" t="s">
        <v>219</v>
      </c>
      <c r="H197" s="137">
        <v>26</v>
      </c>
      <c r="I197" s="138"/>
      <c r="J197" s="139">
        <f t="shared" si="40"/>
        <v>0</v>
      </c>
      <c r="K197" s="135" t="s">
        <v>376</v>
      </c>
      <c r="L197" s="34"/>
      <c r="M197" s="140" t="s">
        <v>32</v>
      </c>
      <c r="N197" s="141" t="s">
        <v>50</v>
      </c>
      <c r="P197" s="142">
        <f t="shared" si="41"/>
        <v>0</v>
      </c>
      <c r="Q197" s="142">
        <v>0</v>
      </c>
      <c r="R197" s="142">
        <f t="shared" si="42"/>
        <v>0</v>
      </c>
      <c r="S197" s="142">
        <v>0</v>
      </c>
      <c r="T197" s="143">
        <f t="shared" si="43"/>
        <v>0</v>
      </c>
      <c r="AR197" s="144" t="s">
        <v>310</v>
      </c>
      <c r="AT197" s="144" t="s">
        <v>180</v>
      </c>
      <c r="AU197" s="144" t="s">
        <v>88</v>
      </c>
      <c r="AY197" s="18" t="s">
        <v>178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8" t="s">
        <v>86</v>
      </c>
      <c r="BK197" s="145">
        <f t="shared" si="49"/>
        <v>0</v>
      </c>
      <c r="BL197" s="18" t="s">
        <v>310</v>
      </c>
      <c r="BM197" s="144" t="s">
        <v>6725</v>
      </c>
    </row>
    <row r="198" spans="2:65" s="1" customFormat="1" ht="16.5" customHeight="1">
      <c r="B198" s="34"/>
      <c r="C198" s="133" t="s">
        <v>833</v>
      </c>
      <c r="D198" s="133" t="s">
        <v>180</v>
      </c>
      <c r="E198" s="134" t="s">
        <v>6726</v>
      </c>
      <c r="F198" s="135" t="s">
        <v>6727</v>
      </c>
      <c r="G198" s="136" t="s">
        <v>219</v>
      </c>
      <c r="H198" s="137">
        <v>18</v>
      </c>
      <c r="I198" s="138"/>
      <c r="J198" s="139">
        <f t="shared" si="40"/>
        <v>0</v>
      </c>
      <c r="K198" s="135" t="s">
        <v>376</v>
      </c>
      <c r="L198" s="34"/>
      <c r="M198" s="140" t="s">
        <v>32</v>
      </c>
      <c r="N198" s="141" t="s">
        <v>50</v>
      </c>
      <c r="P198" s="142">
        <f t="shared" si="41"/>
        <v>0</v>
      </c>
      <c r="Q198" s="142">
        <v>0</v>
      </c>
      <c r="R198" s="142">
        <f t="shared" si="42"/>
        <v>0</v>
      </c>
      <c r="S198" s="142">
        <v>0</v>
      </c>
      <c r="T198" s="143">
        <f t="shared" si="43"/>
        <v>0</v>
      </c>
      <c r="AR198" s="144" t="s">
        <v>310</v>
      </c>
      <c r="AT198" s="144" t="s">
        <v>180</v>
      </c>
      <c r="AU198" s="144" t="s">
        <v>88</v>
      </c>
      <c r="AY198" s="18" t="s">
        <v>178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8" t="s">
        <v>86</v>
      </c>
      <c r="BK198" s="145">
        <f t="shared" si="49"/>
        <v>0</v>
      </c>
      <c r="BL198" s="18" t="s">
        <v>310</v>
      </c>
      <c r="BM198" s="144" t="s">
        <v>6728</v>
      </c>
    </row>
    <row r="199" spans="2:65" s="1" customFormat="1" ht="21.75" customHeight="1">
      <c r="B199" s="34"/>
      <c r="C199" s="133" t="s">
        <v>838</v>
      </c>
      <c r="D199" s="133" t="s">
        <v>180</v>
      </c>
      <c r="E199" s="134" t="s">
        <v>6729</v>
      </c>
      <c r="F199" s="135" t="s">
        <v>6730</v>
      </c>
      <c r="G199" s="136" t="s">
        <v>219</v>
      </c>
      <c r="H199" s="137">
        <v>18</v>
      </c>
      <c r="I199" s="138"/>
      <c r="J199" s="139">
        <f t="shared" si="40"/>
        <v>0</v>
      </c>
      <c r="K199" s="135" t="s">
        <v>376</v>
      </c>
      <c r="L199" s="34"/>
      <c r="M199" s="140" t="s">
        <v>32</v>
      </c>
      <c r="N199" s="141" t="s">
        <v>50</v>
      </c>
      <c r="P199" s="142">
        <f t="shared" si="41"/>
        <v>0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AR199" s="144" t="s">
        <v>310</v>
      </c>
      <c r="AT199" s="144" t="s">
        <v>180</v>
      </c>
      <c r="AU199" s="144" t="s">
        <v>88</v>
      </c>
      <c r="AY199" s="18" t="s">
        <v>178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8" t="s">
        <v>86</v>
      </c>
      <c r="BK199" s="145">
        <f t="shared" si="49"/>
        <v>0</v>
      </c>
      <c r="BL199" s="18" t="s">
        <v>310</v>
      </c>
      <c r="BM199" s="144" t="s">
        <v>6731</v>
      </c>
    </row>
    <row r="200" spans="2:65" s="1" customFormat="1" ht="16.5" customHeight="1">
      <c r="B200" s="34"/>
      <c r="C200" s="133" t="s">
        <v>842</v>
      </c>
      <c r="D200" s="133" t="s">
        <v>180</v>
      </c>
      <c r="E200" s="134" t="s">
        <v>6732</v>
      </c>
      <c r="F200" s="135" t="s">
        <v>6733</v>
      </c>
      <c r="G200" s="136" t="s">
        <v>183</v>
      </c>
      <c r="H200" s="137">
        <v>8</v>
      </c>
      <c r="I200" s="138"/>
      <c r="J200" s="139">
        <f t="shared" si="40"/>
        <v>0</v>
      </c>
      <c r="K200" s="135" t="s">
        <v>376</v>
      </c>
      <c r="L200" s="34"/>
      <c r="M200" s="140" t="s">
        <v>32</v>
      </c>
      <c r="N200" s="141" t="s">
        <v>50</v>
      </c>
      <c r="P200" s="142">
        <f t="shared" si="41"/>
        <v>0</v>
      </c>
      <c r="Q200" s="142">
        <v>0</v>
      </c>
      <c r="R200" s="142">
        <f t="shared" si="42"/>
        <v>0</v>
      </c>
      <c r="S200" s="142">
        <v>0</v>
      </c>
      <c r="T200" s="143">
        <f t="shared" si="43"/>
        <v>0</v>
      </c>
      <c r="AR200" s="144" t="s">
        <v>310</v>
      </c>
      <c r="AT200" s="144" t="s">
        <v>180</v>
      </c>
      <c r="AU200" s="144" t="s">
        <v>88</v>
      </c>
      <c r="AY200" s="18" t="s">
        <v>178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8" t="s">
        <v>86</v>
      </c>
      <c r="BK200" s="145">
        <f t="shared" si="49"/>
        <v>0</v>
      </c>
      <c r="BL200" s="18" t="s">
        <v>310</v>
      </c>
      <c r="BM200" s="144" t="s">
        <v>6734</v>
      </c>
    </row>
    <row r="201" spans="2:65" s="1" customFormat="1" ht="24.15" customHeight="1">
      <c r="B201" s="34"/>
      <c r="C201" s="133" t="s">
        <v>849</v>
      </c>
      <c r="D201" s="133" t="s">
        <v>180</v>
      </c>
      <c r="E201" s="134" t="s">
        <v>6735</v>
      </c>
      <c r="F201" s="135" t="s">
        <v>6736</v>
      </c>
      <c r="G201" s="136" t="s">
        <v>219</v>
      </c>
      <c r="H201" s="137">
        <v>3</v>
      </c>
      <c r="I201" s="138"/>
      <c r="J201" s="139">
        <f t="shared" si="40"/>
        <v>0</v>
      </c>
      <c r="K201" s="135" t="s">
        <v>376</v>
      </c>
      <c r="L201" s="34"/>
      <c r="M201" s="140" t="s">
        <v>32</v>
      </c>
      <c r="N201" s="141" t="s">
        <v>50</v>
      </c>
      <c r="P201" s="142">
        <f t="shared" si="41"/>
        <v>0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AR201" s="144" t="s">
        <v>310</v>
      </c>
      <c r="AT201" s="144" t="s">
        <v>180</v>
      </c>
      <c r="AU201" s="144" t="s">
        <v>88</v>
      </c>
      <c r="AY201" s="18" t="s">
        <v>178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8" t="s">
        <v>86</v>
      </c>
      <c r="BK201" s="145">
        <f t="shared" si="49"/>
        <v>0</v>
      </c>
      <c r="BL201" s="18" t="s">
        <v>310</v>
      </c>
      <c r="BM201" s="144" t="s">
        <v>6737</v>
      </c>
    </row>
    <row r="202" spans="2:65" s="1" customFormat="1" ht="16.5" customHeight="1">
      <c r="B202" s="34"/>
      <c r="C202" s="171" t="s">
        <v>857</v>
      </c>
      <c r="D202" s="171" t="s">
        <v>398</v>
      </c>
      <c r="E202" s="172" t="s">
        <v>6738</v>
      </c>
      <c r="F202" s="173" t="s">
        <v>6739</v>
      </c>
      <c r="G202" s="174" t="s">
        <v>6369</v>
      </c>
      <c r="H202" s="175">
        <v>3</v>
      </c>
      <c r="I202" s="176"/>
      <c r="J202" s="177">
        <f t="shared" si="40"/>
        <v>0</v>
      </c>
      <c r="K202" s="173" t="s">
        <v>376</v>
      </c>
      <c r="L202" s="178"/>
      <c r="M202" s="179" t="s">
        <v>32</v>
      </c>
      <c r="N202" s="180" t="s">
        <v>50</v>
      </c>
      <c r="P202" s="142">
        <f t="shared" si="41"/>
        <v>0</v>
      </c>
      <c r="Q202" s="142">
        <v>2.2000000000000001E-4</v>
      </c>
      <c r="R202" s="142">
        <f t="shared" si="42"/>
        <v>6.6E-4</v>
      </c>
      <c r="S202" s="142">
        <v>0</v>
      </c>
      <c r="T202" s="143">
        <f t="shared" si="43"/>
        <v>0</v>
      </c>
      <c r="AR202" s="144" t="s">
        <v>434</v>
      </c>
      <c r="AT202" s="144" t="s">
        <v>398</v>
      </c>
      <c r="AU202" s="144" t="s">
        <v>88</v>
      </c>
      <c r="AY202" s="18" t="s">
        <v>178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8" t="s">
        <v>86</v>
      </c>
      <c r="BK202" s="145">
        <f t="shared" si="49"/>
        <v>0</v>
      </c>
      <c r="BL202" s="18" t="s">
        <v>310</v>
      </c>
      <c r="BM202" s="144" t="s">
        <v>6740</v>
      </c>
    </row>
    <row r="203" spans="2:65" s="11" customFormat="1" ht="25.95" customHeight="1">
      <c r="B203" s="121"/>
      <c r="D203" s="122" t="s">
        <v>78</v>
      </c>
      <c r="E203" s="123" t="s">
        <v>398</v>
      </c>
      <c r="F203" s="123" t="s">
        <v>882</v>
      </c>
      <c r="I203" s="124"/>
      <c r="J203" s="125">
        <f>BK203</f>
        <v>0</v>
      </c>
      <c r="L203" s="121"/>
      <c r="M203" s="126"/>
      <c r="P203" s="127">
        <f>P204</f>
        <v>0</v>
      </c>
      <c r="R203" s="127">
        <f>R204</f>
        <v>4.5000000000000005E-3</v>
      </c>
      <c r="T203" s="128">
        <f>T204</f>
        <v>0</v>
      </c>
      <c r="AR203" s="122" t="s">
        <v>199</v>
      </c>
      <c r="AT203" s="129" t="s">
        <v>78</v>
      </c>
      <c r="AU203" s="129" t="s">
        <v>79</v>
      </c>
      <c r="AY203" s="122" t="s">
        <v>178</v>
      </c>
      <c r="BK203" s="130">
        <f>BK204</f>
        <v>0</v>
      </c>
    </row>
    <row r="204" spans="2:65" s="11" customFormat="1" ht="22.8" customHeight="1">
      <c r="B204" s="121"/>
      <c r="D204" s="122" t="s">
        <v>78</v>
      </c>
      <c r="E204" s="131" t="s">
        <v>6741</v>
      </c>
      <c r="F204" s="131" t="s">
        <v>6742</v>
      </c>
      <c r="I204" s="124"/>
      <c r="J204" s="132">
        <f>BK204</f>
        <v>0</v>
      </c>
      <c r="L204" s="121"/>
      <c r="M204" s="126"/>
      <c r="P204" s="127">
        <f>SUM(P205:P213)</f>
        <v>0</v>
      </c>
      <c r="R204" s="127">
        <f>SUM(R205:R213)</f>
        <v>4.5000000000000005E-3</v>
      </c>
      <c r="T204" s="128">
        <f>SUM(T205:T213)</f>
        <v>0</v>
      </c>
      <c r="AR204" s="122" t="s">
        <v>199</v>
      </c>
      <c r="AT204" s="129" t="s">
        <v>78</v>
      </c>
      <c r="AU204" s="129" t="s">
        <v>86</v>
      </c>
      <c r="AY204" s="122" t="s">
        <v>178</v>
      </c>
      <c r="BK204" s="130">
        <f>SUM(BK205:BK213)</f>
        <v>0</v>
      </c>
    </row>
    <row r="205" spans="2:65" s="1" customFormat="1" ht="16.5" customHeight="1">
      <c r="B205" s="34"/>
      <c r="C205" s="133" t="s">
        <v>863</v>
      </c>
      <c r="D205" s="133" t="s">
        <v>180</v>
      </c>
      <c r="E205" s="134" t="s">
        <v>6743</v>
      </c>
      <c r="F205" s="135" t="s">
        <v>6744</v>
      </c>
      <c r="G205" s="136" t="s">
        <v>219</v>
      </c>
      <c r="H205" s="137">
        <v>4</v>
      </c>
      <c r="I205" s="138"/>
      <c r="J205" s="139">
        <f t="shared" ref="J205:J213" si="50">ROUND(I205*H205,2)</f>
        <v>0</v>
      </c>
      <c r="K205" s="135" t="s">
        <v>376</v>
      </c>
      <c r="L205" s="34"/>
      <c r="M205" s="140" t="s">
        <v>32</v>
      </c>
      <c r="N205" s="141" t="s">
        <v>50</v>
      </c>
      <c r="P205" s="142">
        <f t="shared" ref="P205:P213" si="51">O205*H205</f>
        <v>0</v>
      </c>
      <c r="Q205" s="142">
        <v>0</v>
      </c>
      <c r="R205" s="142">
        <f t="shared" ref="R205:R213" si="52">Q205*H205</f>
        <v>0</v>
      </c>
      <c r="S205" s="142">
        <v>0</v>
      </c>
      <c r="T205" s="143">
        <f t="shared" ref="T205:T213" si="53">S205*H205</f>
        <v>0</v>
      </c>
      <c r="AR205" s="144" t="s">
        <v>648</v>
      </c>
      <c r="AT205" s="144" t="s">
        <v>180</v>
      </c>
      <c r="AU205" s="144" t="s">
        <v>88</v>
      </c>
      <c r="AY205" s="18" t="s">
        <v>178</v>
      </c>
      <c r="BE205" s="145">
        <f t="shared" ref="BE205:BE213" si="54">IF(N205="základní",J205,0)</f>
        <v>0</v>
      </c>
      <c r="BF205" s="145">
        <f t="shared" ref="BF205:BF213" si="55">IF(N205="snížená",J205,0)</f>
        <v>0</v>
      </c>
      <c r="BG205" s="145">
        <f t="shared" ref="BG205:BG213" si="56">IF(N205="zákl. přenesená",J205,0)</f>
        <v>0</v>
      </c>
      <c r="BH205" s="145">
        <f t="shared" ref="BH205:BH213" si="57">IF(N205="sníž. přenesená",J205,0)</f>
        <v>0</v>
      </c>
      <c r="BI205" s="145">
        <f t="shared" ref="BI205:BI213" si="58">IF(N205="nulová",J205,0)</f>
        <v>0</v>
      </c>
      <c r="BJ205" s="18" t="s">
        <v>86</v>
      </c>
      <c r="BK205" s="145">
        <f t="shared" ref="BK205:BK213" si="59">ROUND(I205*H205,2)</f>
        <v>0</v>
      </c>
      <c r="BL205" s="18" t="s">
        <v>648</v>
      </c>
      <c r="BM205" s="144" t="s">
        <v>6745</v>
      </c>
    </row>
    <row r="206" spans="2:65" s="1" customFormat="1" ht="24.15" customHeight="1">
      <c r="B206" s="34"/>
      <c r="C206" s="171" t="s">
        <v>872</v>
      </c>
      <c r="D206" s="171" t="s">
        <v>398</v>
      </c>
      <c r="E206" s="172" t="s">
        <v>6746</v>
      </c>
      <c r="F206" s="173" t="s">
        <v>6747</v>
      </c>
      <c r="G206" s="174" t="s">
        <v>219</v>
      </c>
      <c r="H206" s="175">
        <v>4</v>
      </c>
      <c r="I206" s="176"/>
      <c r="J206" s="177">
        <f t="shared" si="50"/>
        <v>0</v>
      </c>
      <c r="K206" s="173" t="s">
        <v>376</v>
      </c>
      <c r="L206" s="178"/>
      <c r="M206" s="179" t="s">
        <v>32</v>
      </c>
      <c r="N206" s="180" t="s">
        <v>50</v>
      </c>
      <c r="P206" s="142">
        <f t="shared" si="51"/>
        <v>0</v>
      </c>
      <c r="Q206" s="142">
        <v>2.0000000000000001E-4</v>
      </c>
      <c r="R206" s="142">
        <f t="shared" si="52"/>
        <v>8.0000000000000004E-4</v>
      </c>
      <c r="S206" s="142">
        <v>0</v>
      </c>
      <c r="T206" s="143">
        <f t="shared" si="53"/>
        <v>0</v>
      </c>
      <c r="AR206" s="144" t="s">
        <v>6485</v>
      </c>
      <c r="AT206" s="144" t="s">
        <v>398</v>
      </c>
      <c r="AU206" s="144" t="s">
        <v>88</v>
      </c>
      <c r="AY206" s="18" t="s">
        <v>178</v>
      </c>
      <c r="BE206" s="145">
        <f t="shared" si="54"/>
        <v>0</v>
      </c>
      <c r="BF206" s="145">
        <f t="shared" si="55"/>
        <v>0</v>
      </c>
      <c r="BG206" s="145">
        <f t="shared" si="56"/>
        <v>0</v>
      </c>
      <c r="BH206" s="145">
        <f t="shared" si="57"/>
        <v>0</v>
      </c>
      <c r="BI206" s="145">
        <f t="shared" si="58"/>
        <v>0</v>
      </c>
      <c r="BJ206" s="18" t="s">
        <v>86</v>
      </c>
      <c r="BK206" s="145">
        <f t="shared" si="59"/>
        <v>0</v>
      </c>
      <c r="BL206" s="18" t="s">
        <v>648</v>
      </c>
      <c r="BM206" s="144" t="s">
        <v>6748</v>
      </c>
    </row>
    <row r="207" spans="2:65" s="1" customFormat="1" ht="24.15" customHeight="1">
      <c r="B207" s="34"/>
      <c r="C207" s="133" t="s">
        <v>877</v>
      </c>
      <c r="D207" s="133" t="s">
        <v>180</v>
      </c>
      <c r="E207" s="134" t="s">
        <v>6749</v>
      </c>
      <c r="F207" s="135" t="s">
        <v>6750</v>
      </c>
      <c r="G207" s="136" t="s">
        <v>219</v>
      </c>
      <c r="H207" s="137">
        <v>2</v>
      </c>
      <c r="I207" s="138"/>
      <c r="J207" s="139">
        <f t="shared" si="50"/>
        <v>0</v>
      </c>
      <c r="K207" s="135" t="s">
        <v>376</v>
      </c>
      <c r="L207" s="34"/>
      <c r="M207" s="140" t="s">
        <v>32</v>
      </c>
      <c r="N207" s="141" t="s">
        <v>50</v>
      </c>
      <c r="P207" s="142">
        <f t="shared" si="51"/>
        <v>0</v>
      </c>
      <c r="Q207" s="142">
        <v>0</v>
      </c>
      <c r="R207" s="142">
        <f t="shared" si="52"/>
        <v>0</v>
      </c>
      <c r="S207" s="142">
        <v>0</v>
      </c>
      <c r="T207" s="143">
        <f t="shared" si="53"/>
        <v>0</v>
      </c>
      <c r="AR207" s="144" t="s">
        <v>648</v>
      </c>
      <c r="AT207" s="144" t="s">
        <v>180</v>
      </c>
      <c r="AU207" s="144" t="s">
        <v>88</v>
      </c>
      <c r="AY207" s="18" t="s">
        <v>178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8" t="s">
        <v>86</v>
      </c>
      <c r="BK207" s="145">
        <f t="shared" si="59"/>
        <v>0</v>
      </c>
      <c r="BL207" s="18" t="s">
        <v>648</v>
      </c>
      <c r="BM207" s="144" t="s">
        <v>6751</v>
      </c>
    </row>
    <row r="208" spans="2:65" s="1" customFormat="1" ht="16.5" customHeight="1">
      <c r="B208" s="34"/>
      <c r="C208" s="171" t="s">
        <v>885</v>
      </c>
      <c r="D208" s="171" t="s">
        <v>398</v>
      </c>
      <c r="E208" s="172" t="s">
        <v>6752</v>
      </c>
      <c r="F208" s="173" t="s">
        <v>6753</v>
      </c>
      <c r="G208" s="174" t="s">
        <v>219</v>
      </c>
      <c r="H208" s="175">
        <v>2</v>
      </c>
      <c r="I208" s="176"/>
      <c r="J208" s="177">
        <f t="shared" si="50"/>
        <v>0</v>
      </c>
      <c r="K208" s="173" t="s">
        <v>376</v>
      </c>
      <c r="L208" s="178"/>
      <c r="M208" s="179" t="s">
        <v>32</v>
      </c>
      <c r="N208" s="180" t="s">
        <v>50</v>
      </c>
      <c r="P208" s="142">
        <f t="shared" si="51"/>
        <v>0</v>
      </c>
      <c r="Q208" s="142">
        <v>2.7E-4</v>
      </c>
      <c r="R208" s="142">
        <f t="shared" si="52"/>
        <v>5.4000000000000001E-4</v>
      </c>
      <c r="S208" s="142">
        <v>0</v>
      </c>
      <c r="T208" s="143">
        <f t="shared" si="53"/>
        <v>0</v>
      </c>
      <c r="AR208" s="144" t="s">
        <v>6485</v>
      </c>
      <c r="AT208" s="144" t="s">
        <v>398</v>
      </c>
      <c r="AU208" s="144" t="s">
        <v>88</v>
      </c>
      <c r="AY208" s="18" t="s">
        <v>178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8" t="s">
        <v>86</v>
      </c>
      <c r="BK208" s="145">
        <f t="shared" si="59"/>
        <v>0</v>
      </c>
      <c r="BL208" s="18" t="s">
        <v>648</v>
      </c>
      <c r="BM208" s="144" t="s">
        <v>6754</v>
      </c>
    </row>
    <row r="209" spans="2:65" s="1" customFormat="1" ht="21.75" customHeight="1">
      <c r="B209" s="34"/>
      <c r="C209" s="133" t="s">
        <v>892</v>
      </c>
      <c r="D209" s="133" t="s">
        <v>180</v>
      </c>
      <c r="E209" s="134" t="s">
        <v>6755</v>
      </c>
      <c r="F209" s="135" t="s">
        <v>6756</v>
      </c>
      <c r="G209" s="136" t="s">
        <v>219</v>
      </c>
      <c r="H209" s="137">
        <v>4</v>
      </c>
      <c r="I209" s="138"/>
      <c r="J209" s="139">
        <f t="shared" si="50"/>
        <v>0</v>
      </c>
      <c r="K209" s="135" t="s">
        <v>376</v>
      </c>
      <c r="L209" s="34"/>
      <c r="M209" s="140" t="s">
        <v>32</v>
      </c>
      <c r="N209" s="141" t="s">
        <v>50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AR209" s="144" t="s">
        <v>648</v>
      </c>
      <c r="AT209" s="144" t="s">
        <v>180</v>
      </c>
      <c r="AU209" s="144" t="s">
        <v>88</v>
      </c>
      <c r="AY209" s="18" t="s">
        <v>178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8" t="s">
        <v>86</v>
      </c>
      <c r="BK209" s="145">
        <f t="shared" si="59"/>
        <v>0</v>
      </c>
      <c r="BL209" s="18" t="s">
        <v>648</v>
      </c>
      <c r="BM209" s="144" t="s">
        <v>6757</v>
      </c>
    </row>
    <row r="210" spans="2:65" s="1" customFormat="1" ht="16.5" customHeight="1">
      <c r="B210" s="34"/>
      <c r="C210" s="171" t="s">
        <v>900</v>
      </c>
      <c r="D210" s="171" t="s">
        <v>398</v>
      </c>
      <c r="E210" s="172" t="s">
        <v>6758</v>
      </c>
      <c r="F210" s="173" t="s">
        <v>6759</v>
      </c>
      <c r="G210" s="174" t="s">
        <v>219</v>
      </c>
      <c r="H210" s="175">
        <v>4</v>
      </c>
      <c r="I210" s="176"/>
      <c r="J210" s="177">
        <f t="shared" si="50"/>
        <v>0</v>
      </c>
      <c r="K210" s="173" t="s">
        <v>376</v>
      </c>
      <c r="L210" s="178"/>
      <c r="M210" s="179" t="s">
        <v>32</v>
      </c>
      <c r="N210" s="180" t="s">
        <v>50</v>
      </c>
      <c r="P210" s="142">
        <f t="shared" si="51"/>
        <v>0</v>
      </c>
      <c r="Q210" s="142">
        <v>2.4000000000000001E-4</v>
      </c>
      <c r="R210" s="142">
        <f t="shared" si="52"/>
        <v>9.6000000000000002E-4</v>
      </c>
      <c r="S210" s="142">
        <v>0</v>
      </c>
      <c r="T210" s="143">
        <f t="shared" si="53"/>
        <v>0</v>
      </c>
      <c r="AR210" s="144" t="s">
        <v>6485</v>
      </c>
      <c r="AT210" s="144" t="s">
        <v>398</v>
      </c>
      <c r="AU210" s="144" t="s">
        <v>88</v>
      </c>
      <c r="AY210" s="18" t="s">
        <v>178</v>
      </c>
      <c r="BE210" s="145">
        <f t="shared" si="54"/>
        <v>0</v>
      </c>
      <c r="BF210" s="145">
        <f t="shared" si="55"/>
        <v>0</v>
      </c>
      <c r="BG210" s="145">
        <f t="shared" si="56"/>
        <v>0</v>
      </c>
      <c r="BH210" s="145">
        <f t="shared" si="57"/>
        <v>0</v>
      </c>
      <c r="BI210" s="145">
        <f t="shared" si="58"/>
        <v>0</v>
      </c>
      <c r="BJ210" s="18" t="s">
        <v>86</v>
      </c>
      <c r="BK210" s="145">
        <f t="shared" si="59"/>
        <v>0</v>
      </c>
      <c r="BL210" s="18" t="s">
        <v>648</v>
      </c>
      <c r="BM210" s="144" t="s">
        <v>6760</v>
      </c>
    </row>
    <row r="211" spans="2:65" s="1" customFormat="1" ht="49.05" customHeight="1">
      <c r="B211" s="34"/>
      <c r="C211" s="133" t="s">
        <v>905</v>
      </c>
      <c r="D211" s="133" t="s">
        <v>180</v>
      </c>
      <c r="E211" s="134" t="s">
        <v>6761</v>
      </c>
      <c r="F211" s="135" t="s">
        <v>6454</v>
      </c>
      <c r="G211" s="136" t="s">
        <v>219</v>
      </c>
      <c r="H211" s="137">
        <v>1</v>
      </c>
      <c r="I211" s="138"/>
      <c r="J211" s="139">
        <f t="shared" si="50"/>
        <v>0</v>
      </c>
      <c r="K211" s="135" t="s">
        <v>376</v>
      </c>
      <c r="L211" s="34"/>
      <c r="M211" s="140" t="s">
        <v>32</v>
      </c>
      <c r="N211" s="141" t="s">
        <v>50</v>
      </c>
      <c r="P211" s="142">
        <f t="shared" si="51"/>
        <v>0</v>
      </c>
      <c r="Q211" s="142">
        <v>0</v>
      </c>
      <c r="R211" s="142">
        <f t="shared" si="52"/>
        <v>0</v>
      </c>
      <c r="S211" s="142">
        <v>0</v>
      </c>
      <c r="T211" s="143">
        <f t="shared" si="53"/>
        <v>0</v>
      </c>
      <c r="AR211" s="144" t="s">
        <v>648</v>
      </c>
      <c r="AT211" s="144" t="s">
        <v>180</v>
      </c>
      <c r="AU211" s="144" t="s">
        <v>88</v>
      </c>
      <c r="AY211" s="18" t="s">
        <v>178</v>
      </c>
      <c r="BE211" s="145">
        <f t="shared" si="54"/>
        <v>0</v>
      </c>
      <c r="BF211" s="145">
        <f t="shared" si="55"/>
        <v>0</v>
      </c>
      <c r="BG211" s="145">
        <f t="shared" si="56"/>
        <v>0</v>
      </c>
      <c r="BH211" s="145">
        <f t="shared" si="57"/>
        <v>0</v>
      </c>
      <c r="BI211" s="145">
        <f t="shared" si="58"/>
        <v>0</v>
      </c>
      <c r="BJ211" s="18" t="s">
        <v>86</v>
      </c>
      <c r="BK211" s="145">
        <f t="shared" si="59"/>
        <v>0</v>
      </c>
      <c r="BL211" s="18" t="s">
        <v>648</v>
      </c>
      <c r="BM211" s="144" t="s">
        <v>6762</v>
      </c>
    </row>
    <row r="212" spans="2:65" s="1" customFormat="1" ht="55.5" customHeight="1">
      <c r="B212" s="34"/>
      <c r="C212" s="133" t="s">
        <v>910</v>
      </c>
      <c r="D212" s="133" t="s">
        <v>180</v>
      </c>
      <c r="E212" s="134" t="s">
        <v>6763</v>
      </c>
      <c r="F212" s="135" t="s">
        <v>6764</v>
      </c>
      <c r="G212" s="136" t="s">
        <v>202</v>
      </c>
      <c r="H212" s="137">
        <v>20</v>
      </c>
      <c r="I212" s="138"/>
      <c r="J212" s="139">
        <f t="shared" si="50"/>
        <v>0</v>
      </c>
      <c r="K212" s="135" t="s">
        <v>376</v>
      </c>
      <c r="L212" s="34"/>
      <c r="M212" s="140" t="s">
        <v>32</v>
      </c>
      <c r="N212" s="141" t="s">
        <v>50</v>
      </c>
      <c r="P212" s="142">
        <f t="shared" si="51"/>
        <v>0</v>
      </c>
      <c r="Q212" s="142">
        <v>0</v>
      </c>
      <c r="R212" s="142">
        <f t="shared" si="52"/>
        <v>0</v>
      </c>
      <c r="S212" s="142">
        <v>0</v>
      </c>
      <c r="T212" s="143">
        <f t="shared" si="53"/>
        <v>0</v>
      </c>
      <c r="AR212" s="144" t="s">
        <v>648</v>
      </c>
      <c r="AT212" s="144" t="s">
        <v>180</v>
      </c>
      <c r="AU212" s="144" t="s">
        <v>88</v>
      </c>
      <c r="AY212" s="18" t="s">
        <v>178</v>
      </c>
      <c r="BE212" s="145">
        <f t="shared" si="54"/>
        <v>0</v>
      </c>
      <c r="BF212" s="145">
        <f t="shared" si="55"/>
        <v>0</v>
      </c>
      <c r="BG212" s="145">
        <f t="shared" si="56"/>
        <v>0</v>
      </c>
      <c r="BH212" s="145">
        <f t="shared" si="57"/>
        <v>0</v>
      </c>
      <c r="BI212" s="145">
        <f t="shared" si="58"/>
        <v>0</v>
      </c>
      <c r="BJ212" s="18" t="s">
        <v>86</v>
      </c>
      <c r="BK212" s="145">
        <f t="shared" si="59"/>
        <v>0</v>
      </c>
      <c r="BL212" s="18" t="s">
        <v>648</v>
      </c>
      <c r="BM212" s="144" t="s">
        <v>6765</v>
      </c>
    </row>
    <row r="213" spans="2:65" s="1" customFormat="1" ht="24.15" customHeight="1">
      <c r="B213" s="34"/>
      <c r="C213" s="171" t="s">
        <v>916</v>
      </c>
      <c r="D213" s="171" t="s">
        <v>398</v>
      </c>
      <c r="E213" s="172" t="s">
        <v>6766</v>
      </c>
      <c r="F213" s="173" t="s">
        <v>6767</v>
      </c>
      <c r="G213" s="174" t="s">
        <v>202</v>
      </c>
      <c r="H213" s="175">
        <v>20</v>
      </c>
      <c r="I213" s="176"/>
      <c r="J213" s="177">
        <f t="shared" si="50"/>
        <v>0</v>
      </c>
      <c r="K213" s="173" t="s">
        <v>376</v>
      </c>
      <c r="L213" s="178"/>
      <c r="M213" s="179" t="s">
        <v>32</v>
      </c>
      <c r="N213" s="180" t="s">
        <v>50</v>
      </c>
      <c r="P213" s="142">
        <f t="shared" si="51"/>
        <v>0</v>
      </c>
      <c r="Q213" s="142">
        <v>1.1E-4</v>
      </c>
      <c r="R213" s="142">
        <f t="shared" si="52"/>
        <v>2.2000000000000001E-3</v>
      </c>
      <c r="S213" s="142">
        <v>0</v>
      </c>
      <c r="T213" s="143">
        <f t="shared" si="53"/>
        <v>0</v>
      </c>
      <c r="AR213" s="144" t="s">
        <v>895</v>
      </c>
      <c r="AT213" s="144" t="s">
        <v>398</v>
      </c>
      <c r="AU213" s="144" t="s">
        <v>88</v>
      </c>
      <c r="AY213" s="18" t="s">
        <v>178</v>
      </c>
      <c r="BE213" s="145">
        <f t="shared" si="54"/>
        <v>0</v>
      </c>
      <c r="BF213" s="145">
        <f t="shared" si="55"/>
        <v>0</v>
      </c>
      <c r="BG213" s="145">
        <f t="shared" si="56"/>
        <v>0</v>
      </c>
      <c r="BH213" s="145">
        <f t="shared" si="57"/>
        <v>0</v>
      </c>
      <c r="BI213" s="145">
        <f t="shared" si="58"/>
        <v>0</v>
      </c>
      <c r="BJ213" s="18" t="s">
        <v>86</v>
      </c>
      <c r="BK213" s="145">
        <f t="shared" si="59"/>
        <v>0</v>
      </c>
      <c r="BL213" s="18" t="s">
        <v>895</v>
      </c>
      <c r="BM213" s="144" t="s">
        <v>6768</v>
      </c>
    </row>
    <row r="214" spans="2:65" s="11" customFormat="1" ht="25.95" customHeight="1">
      <c r="B214" s="121"/>
      <c r="D214" s="122" t="s">
        <v>78</v>
      </c>
      <c r="E214" s="123" t="s">
        <v>6769</v>
      </c>
      <c r="F214" s="123" t="s">
        <v>6770</v>
      </c>
      <c r="I214" s="124"/>
      <c r="J214" s="125">
        <f>BK214</f>
        <v>0</v>
      </c>
      <c r="L214" s="121"/>
      <c r="M214" s="126"/>
      <c r="P214" s="127">
        <f>P215+P218+P220</f>
        <v>0</v>
      </c>
      <c r="R214" s="127">
        <f>R215+R218+R220</f>
        <v>0</v>
      </c>
      <c r="T214" s="128">
        <f>T215+T218+T220</f>
        <v>0</v>
      </c>
      <c r="AR214" s="122" t="s">
        <v>216</v>
      </c>
      <c r="AT214" s="129" t="s">
        <v>78</v>
      </c>
      <c r="AU214" s="129" t="s">
        <v>79</v>
      </c>
      <c r="AY214" s="122" t="s">
        <v>178</v>
      </c>
      <c r="BK214" s="130">
        <f>BK215+BK218+BK220</f>
        <v>0</v>
      </c>
    </row>
    <row r="215" spans="2:65" s="11" customFormat="1" ht="22.8" customHeight="1">
      <c r="B215" s="121"/>
      <c r="D215" s="122" t="s">
        <v>78</v>
      </c>
      <c r="E215" s="131" t="s">
        <v>6771</v>
      </c>
      <c r="F215" s="131" t="s">
        <v>6772</v>
      </c>
      <c r="I215" s="124"/>
      <c r="J215" s="132">
        <f>BK215</f>
        <v>0</v>
      </c>
      <c r="L215" s="121"/>
      <c r="M215" s="126"/>
      <c r="P215" s="127">
        <f>SUM(P216:P217)</f>
        <v>0</v>
      </c>
      <c r="R215" s="127">
        <f>SUM(R216:R217)</f>
        <v>0</v>
      </c>
      <c r="T215" s="128">
        <f>SUM(T216:T217)</f>
        <v>0</v>
      </c>
      <c r="AR215" s="122" t="s">
        <v>216</v>
      </c>
      <c r="AT215" s="129" t="s">
        <v>78</v>
      </c>
      <c r="AU215" s="129" t="s">
        <v>86</v>
      </c>
      <c r="AY215" s="122" t="s">
        <v>178</v>
      </c>
      <c r="BK215" s="130">
        <f>SUM(BK216:BK217)</f>
        <v>0</v>
      </c>
    </row>
    <row r="216" spans="2:65" s="1" customFormat="1" ht="16.5" customHeight="1">
      <c r="B216" s="34"/>
      <c r="C216" s="133" t="s">
        <v>1795</v>
      </c>
      <c r="D216" s="133" t="s">
        <v>180</v>
      </c>
      <c r="E216" s="134" t="s">
        <v>6773</v>
      </c>
      <c r="F216" s="135" t="s">
        <v>6774</v>
      </c>
      <c r="G216" s="136" t="s">
        <v>183</v>
      </c>
      <c r="H216" s="137">
        <v>8</v>
      </c>
      <c r="I216" s="138"/>
      <c r="J216" s="139">
        <f>ROUND(I216*H216,2)</f>
        <v>0</v>
      </c>
      <c r="K216" s="135" t="s">
        <v>376</v>
      </c>
      <c r="L216" s="34"/>
      <c r="M216" s="140" t="s">
        <v>32</v>
      </c>
      <c r="N216" s="141" t="s">
        <v>50</v>
      </c>
      <c r="P216" s="142">
        <f>O216*H216</f>
        <v>0</v>
      </c>
      <c r="Q216" s="142">
        <v>0</v>
      </c>
      <c r="R216" s="142">
        <f>Q216*H216</f>
        <v>0</v>
      </c>
      <c r="S216" s="142">
        <v>0</v>
      </c>
      <c r="T216" s="143">
        <f>S216*H216</f>
        <v>0</v>
      </c>
      <c r="AR216" s="144" t="s">
        <v>2304</v>
      </c>
      <c r="AT216" s="144" t="s">
        <v>180</v>
      </c>
      <c r="AU216" s="144" t="s">
        <v>88</v>
      </c>
      <c r="AY216" s="18" t="s">
        <v>178</v>
      </c>
      <c r="BE216" s="145">
        <f>IF(N216="základní",J216,0)</f>
        <v>0</v>
      </c>
      <c r="BF216" s="145">
        <f>IF(N216="snížená",J216,0)</f>
        <v>0</v>
      </c>
      <c r="BG216" s="145">
        <f>IF(N216="zákl. přenesená",J216,0)</f>
        <v>0</v>
      </c>
      <c r="BH216" s="145">
        <f>IF(N216="sníž. přenesená",J216,0)</f>
        <v>0</v>
      </c>
      <c r="BI216" s="145">
        <f>IF(N216="nulová",J216,0)</f>
        <v>0</v>
      </c>
      <c r="BJ216" s="18" t="s">
        <v>86</v>
      </c>
      <c r="BK216" s="145">
        <f>ROUND(I216*H216,2)</f>
        <v>0</v>
      </c>
      <c r="BL216" s="18" t="s">
        <v>2304</v>
      </c>
      <c r="BM216" s="144" t="s">
        <v>6775</v>
      </c>
    </row>
    <row r="217" spans="2:65" s="1" customFormat="1" ht="16.5" customHeight="1">
      <c r="B217" s="34"/>
      <c r="C217" s="133" t="s">
        <v>1803</v>
      </c>
      <c r="D217" s="133" t="s">
        <v>180</v>
      </c>
      <c r="E217" s="134" t="s">
        <v>6776</v>
      </c>
      <c r="F217" s="135" t="s">
        <v>6777</v>
      </c>
      <c r="G217" s="136" t="s">
        <v>6369</v>
      </c>
      <c r="H217" s="137">
        <v>1</v>
      </c>
      <c r="I217" s="138"/>
      <c r="J217" s="139">
        <f>ROUND(I217*H217,2)</f>
        <v>0</v>
      </c>
      <c r="K217" s="135" t="s">
        <v>376</v>
      </c>
      <c r="L217" s="34"/>
      <c r="M217" s="140" t="s">
        <v>32</v>
      </c>
      <c r="N217" s="141" t="s">
        <v>50</v>
      </c>
      <c r="P217" s="142">
        <f>O217*H217</f>
        <v>0</v>
      </c>
      <c r="Q217" s="142">
        <v>0</v>
      </c>
      <c r="R217" s="142">
        <f>Q217*H217</f>
        <v>0</v>
      </c>
      <c r="S217" s="142">
        <v>0</v>
      </c>
      <c r="T217" s="143">
        <f>S217*H217</f>
        <v>0</v>
      </c>
      <c r="AR217" s="144" t="s">
        <v>2304</v>
      </c>
      <c r="AT217" s="144" t="s">
        <v>180</v>
      </c>
      <c r="AU217" s="144" t="s">
        <v>88</v>
      </c>
      <c r="AY217" s="18" t="s">
        <v>178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86</v>
      </c>
      <c r="BK217" s="145">
        <f>ROUND(I217*H217,2)</f>
        <v>0</v>
      </c>
      <c r="BL217" s="18" t="s">
        <v>2304</v>
      </c>
      <c r="BM217" s="144" t="s">
        <v>6778</v>
      </c>
    </row>
    <row r="218" spans="2:65" s="11" customFormat="1" ht="22.8" customHeight="1">
      <c r="B218" s="121"/>
      <c r="D218" s="122" t="s">
        <v>78</v>
      </c>
      <c r="E218" s="131" t="s">
        <v>6779</v>
      </c>
      <c r="F218" s="131" t="s">
        <v>6780</v>
      </c>
      <c r="I218" s="124"/>
      <c r="J218" s="132">
        <f>BK218</f>
        <v>0</v>
      </c>
      <c r="L218" s="121"/>
      <c r="M218" s="126"/>
      <c r="P218" s="127">
        <f>P219</f>
        <v>0</v>
      </c>
      <c r="R218" s="127">
        <f>R219</f>
        <v>0</v>
      </c>
      <c r="T218" s="128">
        <f>T219</f>
        <v>0</v>
      </c>
      <c r="AR218" s="122" t="s">
        <v>216</v>
      </c>
      <c r="AT218" s="129" t="s">
        <v>78</v>
      </c>
      <c r="AU218" s="129" t="s">
        <v>86</v>
      </c>
      <c r="AY218" s="122" t="s">
        <v>178</v>
      </c>
      <c r="BK218" s="130">
        <f>BK219</f>
        <v>0</v>
      </c>
    </row>
    <row r="219" spans="2:65" s="1" customFormat="1" ht="16.5" customHeight="1">
      <c r="B219" s="34"/>
      <c r="C219" s="133" t="s">
        <v>1810</v>
      </c>
      <c r="D219" s="133" t="s">
        <v>180</v>
      </c>
      <c r="E219" s="134" t="s">
        <v>6781</v>
      </c>
      <c r="F219" s="135" t="s">
        <v>6782</v>
      </c>
      <c r="G219" s="136" t="s">
        <v>6369</v>
      </c>
      <c r="H219" s="137">
        <v>1</v>
      </c>
      <c r="I219" s="138"/>
      <c r="J219" s="139">
        <f>ROUND(I219*H219,2)</f>
        <v>0</v>
      </c>
      <c r="K219" s="135" t="s">
        <v>376</v>
      </c>
      <c r="L219" s="34"/>
      <c r="M219" s="140" t="s">
        <v>32</v>
      </c>
      <c r="N219" s="141" t="s">
        <v>50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2304</v>
      </c>
      <c r="AT219" s="144" t="s">
        <v>180</v>
      </c>
      <c r="AU219" s="144" t="s">
        <v>88</v>
      </c>
      <c r="AY219" s="18" t="s">
        <v>178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86</v>
      </c>
      <c r="BK219" s="145">
        <f>ROUND(I219*H219,2)</f>
        <v>0</v>
      </c>
      <c r="BL219" s="18" t="s">
        <v>2304</v>
      </c>
      <c r="BM219" s="144" t="s">
        <v>6783</v>
      </c>
    </row>
    <row r="220" spans="2:65" s="11" customFormat="1" ht="22.8" customHeight="1">
      <c r="B220" s="121"/>
      <c r="D220" s="122" t="s">
        <v>78</v>
      </c>
      <c r="E220" s="131" t="s">
        <v>6784</v>
      </c>
      <c r="F220" s="131" t="s">
        <v>6785</v>
      </c>
      <c r="I220" s="124"/>
      <c r="J220" s="132">
        <f>BK220</f>
        <v>0</v>
      </c>
      <c r="L220" s="121"/>
      <c r="M220" s="126"/>
      <c r="P220" s="127">
        <f>SUM(P221:P222)</f>
        <v>0</v>
      </c>
      <c r="R220" s="127">
        <f>SUM(R221:R222)</f>
        <v>0</v>
      </c>
      <c r="T220" s="128">
        <f>SUM(T221:T222)</f>
        <v>0</v>
      </c>
      <c r="AR220" s="122" t="s">
        <v>216</v>
      </c>
      <c r="AT220" s="129" t="s">
        <v>78</v>
      </c>
      <c r="AU220" s="129" t="s">
        <v>86</v>
      </c>
      <c r="AY220" s="122" t="s">
        <v>178</v>
      </c>
      <c r="BK220" s="130">
        <f>SUM(BK221:BK222)</f>
        <v>0</v>
      </c>
    </row>
    <row r="221" spans="2:65" s="1" customFormat="1" ht="16.5" customHeight="1">
      <c r="B221" s="34"/>
      <c r="C221" s="133" t="s">
        <v>1815</v>
      </c>
      <c r="D221" s="133" t="s">
        <v>180</v>
      </c>
      <c r="E221" s="134" t="s">
        <v>6786</v>
      </c>
      <c r="F221" s="135" t="s">
        <v>6787</v>
      </c>
      <c r="G221" s="136" t="s">
        <v>6369</v>
      </c>
      <c r="H221" s="137">
        <v>1</v>
      </c>
      <c r="I221" s="138"/>
      <c r="J221" s="139">
        <f>ROUND(I221*H221,2)</f>
        <v>0</v>
      </c>
      <c r="K221" s="135" t="s">
        <v>376</v>
      </c>
      <c r="L221" s="34"/>
      <c r="M221" s="140" t="s">
        <v>32</v>
      </c>
      <c r="N221" s="141" t="s">
        <v>50</v>
      </c>
      <c r="P221" s="142">
        <f>O221*H221</f>
        <v>0</v>
      </c>
      <c r="Q221" s="142">
        <v>0</v>
      </c>
      <c r="R221" s="142">
        <f>Q221*H221</f>
        <v>0</v>
      </c>
      <c r="S221" s="142">
        <v>0</v>
      </c>
      <c r="T221" s="143">
        <f>S221*H221</f>
        <v>0</v>
      </c>
      <c r="AR221" s="144" t="s">
        <v>2304</v>
      </c>
      <c r="AT221" s="144" t="s">
        <v>180</v>
      </c>
      <c r="AU221" s="144" t="s">
        <v>88</v>
      </c>
      <c r="AY221" s="18" t="s">
        <v>178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8" t="s">
        <v>86</v>
      </c>
      <c r="BK221" s="145">
        <f>ROUND(I221*H221,2)</f>
        <v>0</v>
      </c>
      <c r="BL221" s="18" t="s">
        <v>2304</v>
      </c>
      <c r="BM221" s="144" t="s">
        <v>6788</v>
      </c>
    </row>
    <row r="222" spans="2:65" s="1" customFormat="1" ht="16.5" customHeight="1">
      <c r="B222" s="34"/>
      <c r="C222" s="133" t="s">
        <v>1820</v>
      </c>
      <c r="D222" s="133" t="s">
        <v>180</v>
      </c>
      <c r="E222" s="134" t="s">
        <v>6789</v>
      </c>
      <c r="F222" s="135" t="s">
        <v>6790</v>
      </c>
      <c r="G222" s="136" t="s">
        <v>6369</v>
      </c>
      <c r="H222" s="137">
        <v>1</v>
      </c>
      <c r="I222" s="138"/>
      <c r="J222" s="139">
        <f>ROUND(I222*H222,2)</f>
        <v>0</v>
      </c>
      <c r="K222" s="135" t="s">
        <v>376</v>
      </c>
      <c r="L222" s="34"/>
      <c r="M222" s="195" t="s">
        <v>32</v>
      </c>
      <c r="N222" s="196" t="s">
        <v>50</v>
      </c>
      <c r="O222" s="193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AR222" s="144" t="s">
        <v>2304</v>
      </c>
      <c r="AT222" s="144" t="s">
        <v>180</v>
      </c>
      <c r="AU222" s="144" t="s">
        <v>88</v>
      </c>
      <c r="AY222" s="18" t="s">
        <v>178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86</v>
      </c>
      <c r="BK222" s="145">
        <f>ROUND(I222*H222,2)</f>
        <v>0</v>
      </c>
      <c r="BL222" s="18" t="s">
        <v>2304</v>
      </c>
      <c r="BM222" s="144" t="s">
        <v>6791</v>
      </c>
    </row>
    <row r="223" spans="2:65" s="1" customFormat="1" ht="6.9" customHeight="1"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34"/>
    </row>
  </sheetData>
  <sheetProtection algorithmName="SHA-512" hashValue="/mfvWKbHGv+pdAfHcIlHIQBvBq24OzNDfsM3xgAnVWWBI9ad3lWDmvgcTkEjgznEfC7GpFUG+aur05L4uA27Mw==" saltValue="ZEONBLViATsrZ21pWlFEnDx5BO/nw0ZMqzB75G9cmoM5YeehrhCn8IWMmSEooRWSfzN5bI452eJ7MHcdPbMjeA==" spinCount="100000" sheet="1" objects="1" scenarios="1" formatColumns="0" formatRows="0" autoFilter="0"/>
  <autoFilter ref="C88:K222" xr:uid="{00000000-0009-0000-0000-00000F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123"/>
  <sheetViews>
    <sheetView showGridLines="0" workbookViewId="0"/>
  </sheetViews>
  <sheetFormatPr defaultRowHeight="14.4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AT2" s="18" t="s">
        <v>142</v>
      </c>
    </row>
    <row r="3" spans="2:46" ht="6.9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2:46" ht="24.9" customHeight="1">
      <c r="B4" s="21"/>
      <c r="D4" s="22" t="s">
        <v>143</v>
      </c>
      <c r="L4" s="21"/>
      <c r="M4" s="92" t="s">
        <v>10</v>
      </c>
      <c r="AT4" s="18" t="s">
        <v>4</v>
      </c>
    </row>
    <row r="5" spans="2:46" ht="6.9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31" t="str">
        <f>'Rekapitulace stavby'!K6</f>
        <v>Kanalizace Svádov - II. etapa - revize R03</v>
      </c>
      <c r="F7" s="332"/>
      <c r="G7" s="332"/>
      <c r="H7" s="332"/>
      <c r="L7" s="21"/>
    </row>
    <row r="8" spans="2:46" s="1" customFormat="1" ht="12" customHeight="1">
      <c r="B8" s="34"/>
      <c r="D8" s="28" t="s">
        <v>144</v>
      </c>
      <c r="L8" s="34"/>
    </row>
    <row r="9" spans="2:46" s="1" customFormat="1" ht="16.5" customHeight="1">
      <c r="B9" s="34"/>
      <c r="E9" s="295" t="s">
        <v>6792</v>
      </c>
      <c r="F9" s="333"/>
      <c r="G9" s="333"/>
      <c r="H9" s="333"/>
      <c r="L9" s="34"/>
    </row>
    <row r="10" spans="2:46" s="1" customFormat="1" ht="10.199999999999999">
      <c r="B10" s="34"/>
      <c r="L10" s="34"/>
    </row>
    <row r="11" spans="2:46" s="1" customFormat="1" ht="12" customHeight="1">
      <c r="B11" s="34"/>
      <c r="D11" s="28" t="s">
        <v>18</v>
      </c>
      <c r="F11" s="26" t="s">
        <v>19</v>
      </c>
      <c r="I11" s="28" t="s">
        <v>20</v>
      </c>
      <c r="J11" s="26" t="s">
        <v>32</v>
      </c>
      <c r="L11" s="34"/>
    </row>
    <row r="12" spans="2:46" s="1" customFormat="1" ht="12" customHeight="1">
      <c r="B12" s="34"/>
      <c r="D12" s="28" t="s">
        <v>22</v>
      </c>
      <c r="F12" s="26" t="s">
        <v>23</v>
      </c>
      <c r="I12" s="28" t="s">
        <v>24</v>
      </c>
      <c r="J12" s="51" t="str">
        <f>'Rekapitulace stavby'!AN8</f>
        <v>23. 8. 2023</v>
      </c>
      <c r="L12" s="34"/>
    </row>
    <row r="13" spans="2:46" s="1" customFormat="1" ht="10.8" customHeight="1">
      <c r="B13" s="34"/>
      <c r="L13" s="34"/>
    </row>
    <row r="14" spans="2:46" s="1" customFormat="1" ht="12" customHeight="1">
      <c r="B14" s="34"/>
      <c r="D14" s="28" t="s">
        <v>30</v>
      </c>
      <c r="I14" s="28" t="s">
        <v>31</v>
      </c>
      <c r="J14" s="26" t="s">
        <v>32</v>
      </c>
      <c r="L14" s="34"/>
    </row>
    <row r="15" spans="2:46" s="1" customFormat="1" ht="18" customHeight="1">
      <c r="B15" s="34"/>
      <c r="E15" s="26" t="s">
        <v>33</v>
      </c>
      <c r="I15" s="28" t="s">
        <v>34</v>
      </c>
      <c r="J15" s="26" t="s">
        <v>32</v>
      </c>
      <c r="L15" s="34"/>
    </row>
    <row r="16" spans="2:46" s="1" customFormat="1" ht="6.9" customHeight="1">
      <c r="B16" s="34"/>
      <c r="L16" s="34"/>
    </row>
    <row r="17" spans="2:12" s="1" customFormat="1" ht="12" customHeight="1">
      <c r="B17" s="34"/>
      <c r="D17" s="28" t="s">
        <v>35</v>
      </c>
      <c r="I17" s="28" t="s">
        <v>31</v>
      </c>
      <c r="J17" s="29" t="str">
        <f>'Rekapitulace stavby'!AN13</f>
        <v>Vyplň údaj</v>
      </c>
      <c r="L17" s="34"/>
    </row>
    <row r="18" spans="2:12" s="1" customFormat="1" ht="18" customHeight="1">
      <c r="B18" s="34"/>
      <c r="E18" s="334" t="str">
        <f>'Rekapitulace stavby'!E14</f>
        <v>Vyplň údaj</v>
      </c>
      <c r="F18" s="301"/>
      <c r="G18" s="301"/>
      <c r="H18" s="301"/>
      <c r="I18" s="28" t="s">
        <v>34</v>
      </c>
      <c r="J18" s="29" t="str">
        <f>'Rekapitulace stavby'!AN14</f>
        <v>Vyplň údaj</v>
      </c>
      <c r="L18" s="34"/>
    </row>
    <row r="19" spans="2:12" s="1" customFormat="1" ht="6.9" customHeight="1">
      <c r="B19" s="34"/>
      <c r="L19" s="34"/>
    </row>
    <row r="20" spans="2:12" s="1" customFormat="1" ht="12" customHeight="1">
      <c r="B20" s="34"/>
      <c r="D20" s="28" t="s">
        <v>37</v>
      </c>
      <c r="I20" s="28" t="s">
        <v>31</v>
      </c>
      <c r="J20" s="26" t="s">
        <v>38</v>
      </c>
      <c r="L20" s="34"/>
    </row>
    <row r="21" spans="2:12" s="1" customFormat="1" ht="18" customHeight="1">
      <c r="B21" s="34"/>
      <c r="E21" s="26" t="s">
        <v>39</v>
      </c>
      <c r="I21" s="28" t="s">
        <v>34</v>
      </c>
      <c r="J21" s="26" t="s">
        <v>40</v>
      </c>
      <c r="L21" s="34"/>
    </row>
    <row r="22" spans="2:12" s="1" customFormat="1" ht="6.9" customHeight="1">
      <c r="B22" s="34"/>
      <c r="L22" s="34"/>
    </row>
    <row r="23" spans="2:12" s="1" customFormat="1" ht="12" customHeight="1">
      <c r="B23" s="34"/>
      <c r="D23" s="28" t="s">
        <v>42</v>
      </c>
      <c r="I23" s="28" t="s">
        <v>31</v>
      </c>
      <c r="J23" s="26" t="s">
        <v>38</v>
      </c>
      <c r="L23" s="34"/>
    </row>
    <row r="24" spans="2:12" s="1" customFormat="1" ht="18" customHeight="1">
      <c r="B24" s="34"/>
      <c r="E24" s="26" t="s">
        <v>39</v>
      </c>
      <c r="I24" s="28" t="s">
        <v>34</v>
      </c>
      <c r="J24" s="26" t="s">
        <v>40</v>
      </c>
      <c r="L24" s="34"/>
    </row>
    <row r="25" spans="2:12" s="1" customFormat="1" ht="6.9" customHeight="1">
      <c r="B25" s="34"/>
      <c r="L25" s="34"/>
    </row>
    <row r="26" spans="2:12" s="1" customFormat="1" ht="12" customHeight="1">
      <c r="B26" s="34"/>
      <c r="D26" s="28" t="s">
        <v>43</v>
      </c>
      <c r="L26" s="34"/>
    </row>
    <row r="27" spans="2:12" s="7" customFormat="1" ht="71.25" customHeight="1">
      <c r="B27" s="93"/>
      <c r="E27" s="306" t="s">
        <v>44</v>
      </c>
      <c r="F27" s="306"/>
      <c r="G27" s="306"/>
      <c r="H27" s="306"/>
      <c r="L27" s="93"/>
    </row>
    <row r="28" spans="2:12" s="1" customFormat="1" ht="6.9" customHeight="1">
      <c r="B28" s="34"/>
      <c r="L28" s="34"/>
    </row>
    <row r="29" spans="2:12" s="1" customFormat="1" ht="6.9" customHeight="1">
      <c r="B29" s="34"/>
      <c r="D29" s="52"/>
      <c r="E29" s="52"/>
      <c r="F29" s="52"/>
      <c r="G29" s="52"/>
      <c r="H29" s="52"/>
      <c r="I29" s="52"/>
      <c r="J29" s="52"/>
      <c r="K29" s="52"/>
      <c r="L29" s="34"/>
    </row>
    <row r="30" spans="2:12" s="1" customFormat="1" ht="25.35" customHeight="1">
      <c r="B30" s="34"/>
      <c r="D30" s="94" t="s">
        <v>45</v>
      </c>
      <c r="J30" s="65">
        <f>ROUND(J85, 2)</f>
        <v>0</v>
      </c>
      <c r="L30" s="34"/>
    </row>
    <row r="31" spans="2:12" s="1" customFormat="1" ht="6.9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14.4" customHeight="1">
      <c r="B32" s="34"/>
      <c r="F32" s="37" t="s">
        <v>47</v>
      </c>
      <c r="I32" s="37" t="s">
        <v>46</v>
      </c>
      <c r="J32" s="37" t="s">
        <v>48</v>
      </c>
      <c r="L32" s="34"/>
    </row>
    <row r="33" spans="2:12" s="1" customFormat="1" ht="14.4" customHeight="1">
      <c r="B33" s="34"/>
      <c r="D33" s="54" t="s">
        <v>49</v>
      </c>
      <c r="E33" s="28" t="s">
        <v>50</v>
      </c>
      <c r="F33" s="85">
        <f>ROUND((SUM(BE85:BE122)),  2)</f>
        <v>0</v>
      </c>
      <c r="I33" s="95">
        <v>0.21</v>
      </c>
      <c r="J33" s="85">
        <f>ROUND(((SUM(BE85:BE122))*I33),  2)</f>
        <v>0</v>
      </c>
      <c r="L33" s="34"/>
    </row>
    <row r="34" spans="2:12" s="1" customFormat="1" ht="14.4" customHeight="1">
      <c r="B34" s="34"/>
      <c r="E34" s="28" t="s">
        <v>51</v>
      </c>
      <c r="F34" s="85">
        <f>ROUND((SUM(BF85:BF122)),  2)</f>
        <v>0</v>
      </c>
      <c r="I34" s="95">
        <v>0.15</v>
      </c>
      <c r="J34" s="85">
        <f>ROUND(((SUM(BF85:BF122))*I34),  2)</f>
        <v>0</v>
      </c>
      <c r="L34" s="34"/>
    </row>
    <row r="35" spans="2:12" s="1" customFormat="1" ht="14.4" hidden="1" customHeight="1">
      <c r="B35" s="34"/>
      <c r="E35" s="28" t="s">
        <v>52</v>
      </c>
      <c r="F35" s="85">
        <f>ROUND((SUM(BG85:BG122)),  2)</f>
        <v>0</v>
      </c>
      <c r="I35" s="95">
        <v>0.21</v>
      </c>
      <c r="J35" s="85">
        <f>0</f>
        <v>0</v>
      </c>
      <c r="L35" s="34"/>
    </row>
    <row r="36" spans="2:12" s="1" customFormat="1" ht="14.4" hidden="1" customHeight="1">
      <c r="B36" s="34"/>
      <c r="E36" s="28" t="s">
        <v>53</v>
      </c>
      <c r="F36" s="85">
        <f>ROUND((SUM(BH85:BH122)),  2)</f>
        <v>0</v>
      </c>
      <c r="I36" s="95">
        <v>0.15</v>
      </c>
      <c r="J36" s="85">
        <f>0</f>
        <v>0</v>
      </c>
      <c r="L36" s="34"/>
    </row>
    <row r="37" spans="2:12" s="1" customFormat="1" ht="14.4" hidden="1" customHeight="1">
      <c r="B37" s="34"/>
      <c r="E37" s="28" t="s">
        <v>54</v>
      </c>
      <c r="F37" s="85">
        <f>ROUND((SUM(BI85:BI122)),  2)</f>
        <v>0</v>
      </c>
      <c r="I37" s="95">
        <v>0</v>
      </c>
      <c r="J37" s="85">
        <f>0</f>
        <v>0</v>
      </c>
      <c r="L37" s="34"/>
    </row>
    <row r="38" spans="2:12" s="1" customFormat="1" ht="6.9" customHeight="1">
      <c r="B38" s="34"/>
      <c r="L38" s="34"/>
    </row>
    <row r="39" spans="2:12" s="1" customFormat="1" ht="25.35" customHeight="1">
      <c r="B39" s="34"/>
      <c r="C39" s="96"/>
      <c r="D39" s="97" t="s">
        <v>55</v>
      </c>
      <c r="E39" s="56"/>
      <c r="F39" s="56"/>
      <c r="G39" s="98" t="s">
        <v>56</v>
      </c>
      <c r="H39" s="99" t="s">
        <v>57</v>
      </c>
      <c r="I39" s="56"/>
      <c r="J39" s="100">
        <f>SUM(J30:J37)</f>
        <v>0</v>
      </c>
      <c r="K39" s="101"/>
      <c r="L39" s="34"/>
    </row>
    <row r="40" spans="2:12" s="1" customFormat="1" ht="14.4" customHeight="1"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34"/>
    </row>
    <row r="44" spans="2:12" s="1" customFormat="1" ht="6.9" customHeight="1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34"/>
    </row>
    <row r="45" spans="2:12" s="1" customFormat="1" ht="24.9" customHeight="1">
      <c r="B45" s="34"/>
      <c r="C45" s="22" t="s">
        <v>148</v>
      </c>
      <c r="L45" s="34"/>
    </row>
    <row r="46" spans="2:12" s="1" customFormat="1" ht="6.9" customHeight="1">
      <c r="B46" s="34"/>
      <c r="L46" s="34"/>
    </row>
    <row r="47" spans="2:12" s="1" customFormat="1" ht="12" customHeight="1">
      <c r="B47" s="34"/>
      <c r="C47" s="28" t="s">
        <v>16</v>
      </c>
      <c r="L47" s="34"/>
    </row>
    <row r="48" spans="2:12" s="1" customFormat="1" ht="16.5" customHeight="1">
      <c r="B48" s="34"/>
      <c r="E48" s="331" t="str">
        <f>E7</f>
        <v>Kanalizace Svádov - II. etapa - revize R03</v>
      </c>
      <c r="F48" s="332"/>
      <c r="G48" s="332"/>
      <c r="H48" s="332"/>
      <c r="L48" s="34"/>
    </row>
    <row r="49" spans="2:47" s="1" customFormat="1" ht="12" customHeight="1">
      <c r="B49" s="34"/>
      <c r="C49" s="28" t="s">
        <v>144</v>
      </c>
      <c r="L49" s="34"/>
    </row>
    <row r="50" spans="2:47" s="1" customFormat="1" ht="16.5" customHeight="1">
      <c r="B50" s="34"/>
      <c r="E50" s="295" t="str">
        <f>E9</f>
        <v>VON - Vedlejší a ostatní náklady</v>
      </c>
      <c r="F50" s="333"/>
      <c r="G50" s="333"/>
      <c r="H50" s="333"/>
      <c r="L50" s="34"/>
    </row>
    <row r="51" spans="2:47" s="1" customFormat="1" ht="6.9" customHeight="1">
      <c r="B51" s="34"/>
      <c r="L51" s="34"/>
    </row>
    <row r="52" spans="2:47" s="1" customFormat="1" ht="12" customHeight="1">
      <c r="B52" s="34"/>
      <c r="C52" s="28" t="s">
        <v>22</v>
      </c>
      <c r="F52" s="26" t="str">
        <f>F12</f>
        <v>Ústí n.L. - Svádov</v>
      </c>
      <c r="I52" s="28" t="s">
        <v>24</v>
      </c>
      <c r="J52" s="51" t="str">
        <f>IF(J12="","",J12)</f>
        <v>23. 8. 2023</v>
      </c>
      <c r="L52" s="34"/>
    </row>
    <row r="53" spans="2:47" s="1" customFormat="1" ht="6.9" customHeight="1">
      <c r="B53" s="34"/>
      <c r="L53" s="34"/>
    </row>
    <row r="54" spans="2:47" s="1" customFormat="1" ht="40.049999999999997" customHeight="1">
      <c r="B54" s="34"/>
      <c r="C54" s="28" t="s">
        <v>30</v>
      </c>
      <c r="F54" s="26" t="str">
        <f>E15</f>
        <v>Statutární město Ústí nad Labem</v>
      </c>
      <c r="I54" s="28" t="s">
        <v>37</v>
      </c>
      <c r="J54" s="32" t="str">
        <f>E21</f>
        <v>PROVOD - inženýrská společnost, s.r.o.</v>
      </c>
      <c r="L54" s="34"/>
    </row>
    <row r="55" spans="2:47" s="1" customFormat="1" ht="40.049999999999997" customHeight="1">
      <c r="B55" s="34"/>
      <c r="C55" s="28" t="s">
        <v>35</v>
      </c>
      <c r="F55" s="26" t="str">
        <f>IF(E18="","",E18)</f>
        <v>Vyplň údaj</v>
      </c>
      <c r="I55" s="28" t="s">
        <v>42</v>
      </c>
      <c r="J55" s="32" t="str">
        <f>E24</f>
        <v>PROVOD - inženýrská společnost, s.r.o.</v>
      </c>
      <c r="L55" s="34"/>
    </row>
    <row r="56" spans="2:47" s="1" customFormat="1" ht="10.35" customHeight="1">
      <c r="B56" s="34"/>
      <c r="L56" s="34"/>
    </row>
    <row r="57" spans="2:47" s="1" customFormat="1" ht="29.25" customHeight="1">
      <c r="B57" s="34"/>
      <c r="C57" s="102" t="s">
        <v>149</v>
      </c>
      <c r="D57" s="96"/>
      <c r="E57" s="96"/>
      <c r="F57" s="96"/>
      <c r="G57" s="96"/>
      <c r="H57" s="96"/>
      <c r="I57" s="96"/>
      <c r="J57" s="103" t="s">
        <v>150</v>
      </c>
      <c r="K57" s="96"/>
      <c r="L57" s="34"/>
    </row>
    <row r="58" spans="2:47" s="1" customFormat="1" ht="10.35" customHeight="1">
      <c r="B58" s="34"/>
      <c r="L58" s="34"/>
    </row>
    <row r="59" spans="2:47" s="1" customFormat="1" ht="22.8" customHeight="1">
      <c r="B59" s="34"/>
      <c r="C59" s="104" t="s">
        <v>77</v>
      </c>
      <c r="J59" s="65">
        <f>J85</f>
        <v>0</v>
      </c>
      <c r="L59" s="34"/>
      <c r="AU59" s="18" t="s">
        <v>151</v>
      </c>
    </row>
    <row r="60" spans="2:47" s="8" customFormat="1" ht="24.9" customHeight="1">
      <c r="B60" s="105"/>
      <c r="D60" s="106" t="s">
        <v>6417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2:47" s="9" customFormat="1" ht="19.95" customHeight="1">
      <c r="B61" s="109"/>
      <c r="D61" s="110" t="s">
        <v>6793</v>
      </c>
      <c r="E61" s="111"/>
      <c r="F61" s="111"/>
      <c r="G61" s="111"/>
      <c r="H61" s="111"/>
      <c r="I61" s="111"/>
      <c r="J61" s="112">
        <f>J87</f>
        <v>0</v>
      </c>
      <c r="L61" s="109"/>
    </row>
    <row r="62" spans="2:47" s="9" customFormat="1" ht="19.95" customHeight="1">
      <c r="B62" s="109"/>
      <c r="D62" s="110" t="s">
        <v>6794</v>
      </c>
      <c r="E62" s="111"/>
      <c r="F62" s="111"/>
      <c r="G62" s="111"/>
      <c r="H62" s="111"/>
      <c r="I62" s="111"/>
      <c r="J62" s="112">
        <f>J95</f>
        <v>0</v>
      </c>
      <c r="L62" s="109"/>
    </row>
    <row r="63" spans="2:47" s="9" customFormat="1" ht="19.95" customHeight="1">
      <c r="B63" s="109"/>
      <c r="D63" s="110" t="s">
        <v>6795</v>
      </c>
      <c r="E63" s="111"/>
      <c r="F63" s="111"/>
      <c r="G63" s="111"/>
      <c r="H63" s="111"/>
      <c r="I63" s="111"/>
      <c r="J63" s="112">
        <f>J98</f>
        <v>0</v>
      </c>
      <c r="L63" s="109"/>
    </row>
    <row r="64" spans="2:47" s="9" customFormat="1" ht="19.95" customHeight="1">
      <c r="B64" s="109"/>
      <c r="D64" s="110" t="s">
        <v>6796</v>
      </c>
      <c r="E64" s="111"/>
      <c r="F64" s="111"/>
      <c r="G64" s="111"/>
      <c r="H64" s="111"/>
      <c r="I64" s="111"/>
      <c r="J64" s="112">
        <f>J113</f>
        <v>0</v>
      </c>
      <c r="L64" s="109"/>
    </row>
    <row r="65" spans="2:12" s="9" customFormat="1" ht="19.95" customHeight="1">
      <c r="B65" s="109"/>
      <c r="D65" s="110" t="s">
        <v>6797</v>
      </c>
      <c r="E65" s="111"/>
      <c r="F65" s="111"/>
      <c r="G65" s="111"/>
      <c r="H65" s="111"/>
      <c r="I65" s="111"/>
      <c r="J65" s="112">
        <f>J116</f>
        <v>0</v>
      </c>
      <c r="L65" s="109"/>
    </row>
    <row r="66" spans="2:12" s="1" customFormat="1" ht="21.75" customHeight="1">
      <c r="B66" s="34"/>
      <c r="L66" s="34"/>
    </row>
    <row r="67" spans="2:12" s="1" customFormat="1" ht="6.9" customHeight="1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4"/>
    </row>
    <row r="71" spans="2:12" s="1" customFormat="1" ht="6.9" customHeight="1">
      <c r="B71" s="45"/>
      <c r="C71" s="46"/>
      <c r="D71" s="46"/>
      <c r="E71" s="46"/>
      <c r="F71" s="46"/>
      <c r="G71" s="46"/>
      <c r="H71" s="46"/>
      <c r="I71" s="46"/>
      <c r="J71" s="46"/>
      <c r="K71" s="46"/>
      <c r="L71" s="34"/>
    </row>
    <row r="72" spans="2:12" s="1" customFormat="1" ht="24.9" customHeight="1">
      <c r="B72" s="34"/>
      <c r="C72" s="22" t="s">
        <v>163</v>
      </c>
      <c r="L72" s="34"/>
    </row>
    <row r="73" spans="2:12" s="1" customFormat="1" ht="6.9" customHeight="1">
      <c r="B73" s="34"/>
      <c r="L73" s="34"/>
    </row>
    <row r="74" spans="2:12" s="1" customFormat="1" ht="12" customHeight="1">
      <c r="B74" s="34"/>
      <c r="C74" s="28" t="s">
        <v>16</v>
      </c>
      <c r="L74" s="34"/>
    </row>
    <row r="75" spans="2:12" s="1" customFormat="1" ht="16.5" customHeight="1">
      <c r="B75" s="34"/>
      <c r="E75" s="331" t="str">
        <f>E7</f>
        <v>Kanalizace Svádov - II. etapa - revize R03</v>
      </c>
      <c r="F75" s="332"/>
      <c r="G75" s="332"/>
      <c r="H75" s="332"/>
      <c r="L75" s="34"/>
    </row>
    <row r="76" spans="2:12" s="1" customFormat="1" ht="12" customHeight="1">
      <c r="B76" s="34"/>
      <c r="C76" s="28" t="s">
        <v>144</v>
      </c>
      <c r="L76" s="34"/>
    </row>
    <row r="77" spans="2:12" s="1" customFormat="1" ht="16.5" customHeight="1">
      <c r="B77" s="34"/>
      <c r="E77" s="295" t="str">
        <f>E9</f>
        <v>VON - Vedlejší a ostatní náklady</v>
      </c>
      <c r="F77" s="333"/>
      <c r="G77" s="333"/>
      <c r="H77" s="333"/>
      <c r="L77" s="34"/>
    </row>
    <row r="78" spans="2:12" s="1" customFormat="1" ht="6.9" customHeight="1">
      <c r="B78" s="34"/>
      <c r="L78" s="34"/>
    </row>
    <row r="79" spans="2:12" s="1" customFormat="1" ht="12" customHeight="1">
      <c r="B79" s="34"/>
      <c r="C79" s="28" t="s">
        <v>22</v>
      </c>
      <c r="F79" s="26" t="str">
        <f>F12</f>
        <v>Ústí n.L. - Svádov</v>
      </c>
      <c r="I79" s="28" t="s">
        <v>24</v>
      </c>
      <c r="J79" s="51" t="str">
        <f>IF(J12="","",J12)</f>
        <v>23. 8. 2023</v>
      </c>
      <c r="L79" s="34"/>
    </row>
    <row r="80" spans="2:12" s="1" customFormat="1" ht="6.9" customHeight="1">
      <c r="B80" s="34"/>
      <c r="L80" s="34"/>
    </row>
    <row r="81" spans="2:65" s="1" customFormat="1" ht="40.049999999999997" customHeight="1">
      <c r="B81" s="34"/>
      <c r="C81" s="28" t="s">
        <v>30</v>
      </c>
      <c r="F81" s="26" t="str">
        <f>E15</f>
        <v>Statutární město Ústí nad Labem</v>
      </c>
      <c r="I81" s="28" t="s">
        <v>37</v>
      </c>
      <c r="J81" s="32" t="str">
        <f>E21</f>
        <v>PROVOD - inženýrská společnost, s.r.o.</v>
      </c>
      <c r="L81" s="34"/>
    </row>
    <row r="82" spans="2:65" s="1" customFormat="1" ht="40.049999999999997" customHeight="1">
      <c r="B82" s="34"/>
      <c r="C82" s="28" t="s">
        <v>35</v>
      </c>
      <c r="F82" s="26" t="str">
        <f>IF(E18="","",E18)</f>
        <v>Vyplň údaj</v>
      </c>
      <c r="I82" s="28" t="s">
        <v>42</v>
      </c>
      <c r="J82" s="32" t="str">
        <f>E24</f>
        <v>PROVOD - inženýrská společnost, s.r.o.</v>
      </c>
      <c r="L82" s="34"/>
    </row>
    <row r="83" spans="2:65" s="1" customFormat="1" ht="10.35" customHeight="1">
      <c r="B83" s="34"/>
      <c r="L83" s="34"/>
    </row>
    <row r="84" spans="2:65" s="10" customFormat="1" ht="29.25" customHeight="1">
      <c r="B84" s="113"/>
      <c r="C84" s="114" t="s">
        <v>164</v>
      </c>
      <c r="D84" s="115" t="s">
        <v>64</v>
      </c>
      <c r="E84" s="115" t="s">
        <v>60</v>
      </c>
      <c r="F84" s="115" t="s">
        <v>61</v>
      </c>
      <c r="G84" s="115" t="s">
        <v>165</v>
      </c>
      <c r="H84" s="115" t="s">
        <v>166</v>
      </c>
      <c r="I84" s="115" t="s">
        <v>167</v>
      </c>
      <c r="J84" s="115" t="s">
        <v>150</v>
      </c>
      <c r="K84" s="116" t="s">
        <v>168</v>
      </c>
      <c r="L84" s="113"/>
      <c r="M84" s="58" t="s">
        <v>32</v>
      </c>
      <c r="N84" s="59" t="s">
        <v>49</v>
      </c>
      <c r="O84" s="59" t="s">
        <v>169</v>
      </c>
      <c r="P84" s="59" t="s">
        <v>170</v>
      </c>
      <c r="Q84" s="59" t="s">
        <v>171</v>
      </c>
      <c r="R84" s="59" t="s">
        <v>172</v>
      </c>
      <c r="S84" s="59" t="s">
        <v>173</v>
      </c>
      <c r="T84" s="60" t="s">
        <v>174</v>
      </c>
    </row>
    <row r="85" spans="2:65" s="1" customFormat="1" ht="22.8" customHeight="1">
      <c r="B85" s="34"/>
      <c r="C85" s="63" t="s">
        <v>175</v>
      </c>
      <c r="J85" s="117">
        <f>BK85</f>
        <v>0</v>
      </c>
      <c r="L85" s="34"/>
      <c r="M85" s="61"/>
      <c r="N85" s="52"/>
      <c r="O85" s="52"/>
      <c r="P85" s="118">
        <f>P86</f>
        <v>0</v>
      </c>
      <c r="Q85" s="52"/>
      <c r="R85" s="118">
        <f>R86</f>
        <v>0</v>
      </c>
      <c r="S85" s="52"/>
      <c r="T85" s="119">
        <f>T86</f>
        <v>0</v>
      </c>
      <c r="AT85" s="18" t="s">
        <v>78</v>
      </c>
      <c r="AU85" s="18" t="s">
        <v>151</v>
      </c>
      <c r="BK85" s="120">
        <f>BK86</f>
        <v>0</v>
      </c>
    </row>
    <row r="86" spans="2:65" s="11" customFormat="1" ht="25.95" customHeight="1">
      <c r="B86" s="121"/>
      <c r="D86" s="122" t="s">
        <v>78</v>
      </c>
      <c r="E86" s="123" t="s">
        <v>6769</v>
      </c>
      <c r="F86" s="123" t="s">
        <v>6770</v>
      </c>
      <c r="I86" s="124"/>
      <c r="J86" s="125">
        <f>BK86</f>
        <v>0</v>
      </c>
      <c r="L86" s="121"/>
      <c r="M86" s="126"/>
      <c r="P86" s="127">
        <f>P87+P95+P98+P113+P116</f>
        <v>0</v>
      </c>
      <c r="R86" s="127">
        <f>R87+R95+R98+R113+R116</f>
        <v>0</v>
      </c>
      <c r="T86" s="128">
        <f>T87+T95+T98+T113+T116</f>
        <v>0</v>
      </c>
      <c r="AR86" s="122" t="s">
        <v>216</v>
      </c>
      <c r="AT86" s="129" t="s">
        <v>78</v>
      </c>
      <c r="AU86" s="129" t="s">
        <v>79</v>
      </c>
      <c r="AY86" s="122" t="s">
        <v>178</v>
      </c>
      <c r="BK86" s="130">
        <f>BK87+BK95+BK98+BK113+BK116</f>
        <v>0</v>
      </c>
    </row>
    <row r="87" spans="2:65" s="11" customFormat="1" ht="22.8" customHeight="1">
      <c r="B87" s="121"/>
      <c r="D87" s="122" t="s">
        <v>78</v>
      </c>
      <c r="E87" s="131" t="s">
        <v>6798</v>
      </c>
      <c r="F87" s="131" t="s">
        <v>6799</v>
      </c>
      <c r="I87" s="124"/>
      <c r="J87" s="132">
        <f>BK87</f>
        <v>0</v>
      </c>
      <c r="L87" s="121"/>
      <c r="M87" s="126"/>
      <c r="P87" s="127">
        <f>SUM(P88:P94)</f>
        <v>0</v>
      </c>
      <c r="R87" s="127">
        <f>SUM(R88:R94)</f>
        <v>0</v>
      </c>
      <c r="T87" s="128">
        <f>SUM(T88:T94)</f>
        <v>0</v>
      </c>
      <c r="AR87" s="122" t="s">
        <v>216</v>
      </c>
      <c r="AT87" s="129" t="s">
        <v>78</v>
      </c>
      <c r="AU87" s="129" t="s">
        <v>86</v>
      </c>
      <c r="AY87" s="122" t="s">
        <v>178</v>
      </c>
      <c r="BK87" s="130">
        <f>SUM(BK88:BK94)</f>
        <v>0</v>
      </c>
    </row>
    <row r="88" spans="2:65" s="1" customFormat="1" ht="76.349999999999994" customHeight="1">
      <c r="B88" s="34"/>
      <c r="C88" s="133" t="s">
        <v>86</v>
      </c>
      <c r="D88" s="133" t="s">
        <v>180</v>
      </c>
      <c r="E88" s="134" t="s">
        <v>2307</v>
      </c>
      <c r="F88" s="135" t="s">
        <v>6800</v>
      </c>
      <c r="G88" s="136" t="s">
        <v>6801</v>
      </c>
      <c r="H88" s="137">
        <v>1</v>
      </c>
      <c r="I88" s="138"/>
      <c r="J88" s="139">
        <f t="shared" ref="J88:J94" si="0">ROUND(I88*H88,2)</f>
        <v>0</v>
      </c>
      <c r="K88" s="135" t="s">
        <v>376</v>
      </c>
      <c r="L88" s="34"/>
      <c r="M88" s="140" t="s">
        <v>32</v>
      </c>
      <c r="N88" s="141" t="s">
        <v>50</v>
      </c>
      <c r="P88" s="142">
        <f t="shared" ref="P88:P94" si="1">O88*H88</f>
        <v>0</v>
      </c>
      <c r="Q88" s="142">
        <v>0</v>
      </c>
      <c r="R88" s="142">
        <f t="shared" ref="R88:R94" si="2">Q88*H88</f>
        <v>0</v>
      </c>
      <c r="S88" s="142">
        <v>0</v>
      </c>
      <c r="T88" s="143">
        <f t="shared" ref="T88:T94" si="3">S88*H88</f>
        <v>0</v>
      </c>
      <c r="AR88" s="144" t="s">
        <v>2304</v>
      </c>
      <c r="AT88" s="144" t="s">
        <v>180</v>
      </c>
      <c r="AU88" s="144" t="s">
        <v>88</v>
      </c>
      <c r="AY88" s="18" t="s">
        <v>178</v>
      </c>
      <c r="BE88" s="145">
        <f t="shared" ref="BE88:BE94" si="4">IF(N88="základní",J88,0)</f>
        <v>0</v>
      </c>
      <c r="BF88" s="145">
        <f t="shared" ref="BF88:BF94" si="5">IF(N88="snížená",J88,0)</f>
        <v>0</v>
      </c>
      <c r="BG88" s="145">
        <f t="shared" ref="BG88:BG94" si="6">IF(N88="zákl. přenesená",J88,0)</f>
        <v>0</v>
      </c>
      <c r="BH88" s="145">
        <f t="shared" ref="BH88:BH94" si="7">IF(N88="sníž. přenesená",J88,0)</f>
        <v>0</v>
      </c>
      <c r="BI88" s="145">
        <f t="shared" ref="BI88:BI94" si="8">IF(N88="nulová",J88,0)</f>
        <v>0</v>
      </c>
      <c r="BJ88" s="18" t="s">
        <v>86</v>
      </c>
      <c r="BK88" s="145">
        <f t="shared" ref="BK88:BK94" si="9">ROUND(I88*H88,2)</f>
        <v>0</v>
      </c>
      <c r="BL88" s="18" t="s">
        <v>2304</v>
      </c>
      <c r="BM88" s="144" t="s">
        <v>6802</v>
      </c>
    </row>
    <row r="89" spans="2:65" s="1" customFormat="1" ht="90" customHeight="1">
      <c r="B89" s="34"/>
      <c r="C89" s="133" t="s">
        <v>88</v>
      </c>
      <c r="D89" s="133" t="s">
        <v>180</v>
      </c>
      <c r="E89" s="134" t="s">
        <v>2112</v>
      </c>
      <c r="F89" s="135" t="s">
        <v>6803</v>
      </c>
      <c r="G89" s="136" t="s">
        <v>6801</v>
      </c>
      <c r="H89" s="137">
        <v>1</v>
      </c>
      <c r="I89" s="138"/>
      <c r="J89" s="139">
        <f t="shared" si="0"/>
        <v>0</v>
      </c>
      <c r="K89" s="135" t="s">
        <v>376</v>
      </c>
      <c r="L89" s="34"/>
      <c r="M89" s="140" t="s">
        <v>32</v>
      </c>
      <c r="N89" s="141" t="s">
        <v>50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2304</v>
      </c>
      <c r="AT89" s="144" t="s">
        <v>180</v>
      </c>
      <c r="AU89" s="144" t="s">
        <v>88</v>
      </c>
      <c r="AY89" s="18" t="s">
        <v>178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86</v>
      </c>
      <c r="BK89" s="145">
        <f t="shared" si="9"/>
        <v>0</v>
      </c>
      <c r="BL89" s="18" t="s">
        <v>2304</v>
      </c>
      <c r="BM89" s="144" t="s">
        <v>6804</v>
      </c>
    </row>
    <row r="90" spans="2:65" s="1" customFormat="1" ht="24.15" customHeight="1">
      <c r="B90" s="34"/>
      <c r="C90" s="133" t="s">
        <v>199</v>
      </c>
      <c r="D90" s="133" t="s">
        <v>180</v>
      </c>
      <c r="E90" s="134" t="s">
        <v>6805</v>
      </c>
      <c r="F90" s="135" t="s">
        <v>6806</v>
      </c>
      <c r="G90" s="136" t="s">
        <v>6801</v>
      </c>
      <c r="H90" s="137">
        <v>1</v>
      </c>
      <c r="I90" s="138"/>
      <c r="J90" s="139">
        <f t="shared" si="0"/>
        <v>0</v>
      </c>
      <c r="K90" s="135" t="s">
        <v>376</v>
      </c>
      <c r="L90" s="34"/>
      <c r="M90" s="140" t="s">
        <v>32</v>
      </c>
      <c r="N90" s="141" t="s">
        <v>50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2304</v>
      </c>
      <c r="AT90" s="144" t="s">
        <v>180</v>
      </c>
      <c r="AU90" s="144" t="s">
        <v>88</v>
      </c>
      <c r="AY90" s="18" t="s">
        <v>178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86</v>
      </c>
      <c r="BK90" s="145">
        <f t="shared" si="9"/>
        <v>0</v>
      </c>
      <c r="BL90" s="18" t="s">
        <v>2304</v>
      </c>
      <c r="BM90" s="144" t="s">
        <v>6807</v>
      </c>
    </row>
    <row r="91" spans="2:65" s="1" customFormat="1" ht="16.5" customHeight="1">
      <c r="B91" s="34"/>
      <c r="C91" s="133" t="s">
        <v>185</v>
      </c>
      <c r="D91" s="133" t="s">
        <v>180</v>
      </c>
      <c r="E91" s="134" t="s">
        <v>6808</v>
      </c>
      <c r="F91" s="135" t="s">
        <v>6809</v>
      </c>
      <c r="G91" s="136" t="s">
        <v>6801</v>
      </c>
      <c r="H91" s="137">
        <v>1</v>
      </c>
      <c r="I91" s="138"/>
      <c r="J91" s="139">
        <f t="shared" si="0"/>
        <v>0</v>
      </c>
      <c r="K91" s="135" t="s">
        <v>376</v>
      </c>
      <c r="L91" s="34"/>
      <c r="M91" s="140" t="s">
        <v>32</v>
      </c>
      <c r="N91" s="141" t="s">
        <v>50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2304</v>
      </c>
      <c r="AT91" s="144" t="s">
        <v>180</v>
      </c>
      <c r="AU91" s="144" t="s">
        <v>88</v>
      </c>
      <c r="AY91" s="18" t="s">
        <v>178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86</v>
      </c>
      <c r="BK91" s="145">
        <f t="shared" si="9"/>
        <v>0</v>
      </c>
      <c r="BL91" s="18" t="s">
        <v>2304</v>
      </c>
      <c r="BM91" s="144" t="s">
        <v>6810</v>
      </c>
    </row>
    <row r="92" spans="2:65" s="1" customFormat="1" ht="24.15" customHeight="1">
      <c r="B92" s="34"/>
      <c r="C92" s="133" t="s">
        <v>216</v>
      </c>
      <c r="D92" s="133" t="s">
        <v>180</v>
      </c>
      <c r="E92" s="134" t="s">
        <v>6811</v>
      </c>
      <c r="F92" s="135" t="s">
        <v>6812</v>
      </c>
      <c r="G92" s="136" t="s">
        <v>6801</v>
      </c>
      <c r="H92" s="137">
        <v>1</v>
      </c>
      <c r="I92" s="138"/>
      <c r="J92" s="139">
        <f t="shared" si="0"/>
        <v>0</v>
      </c>
      <c r="K92" s="135" t="s">
        <v>376</v>
      </c>
      <c r="L92" s="34"/>
      <c r="M92" s="140" t="s">
        <v>32</v>
      </c>
      <c r="N92" s="141" t="s">
        <v>50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2304</v>
      </c>
      <c r="AT92" s="144" t="s">
        <v>180</v>
      </c>
      <c r="AU92" s="144" t="s">
        <v>88</v>
      </c>
      <c r="AY92" s="18" t="s">
        <v>178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86</v>
      </c>
      <c r="BK92" s="145">
        <f t="shared" si="9"/>
        <v>0</v>
      </c>
      <c r="BL92" s="18" t="s">
        <v>2304</v>
      </c>
      <c r="BM92" s="144" t="s">
        <v>6813</v>
      </c>
    </row>
    <row r="93" spans="2:65" s="1" customFormat="1" ht="24.15" customHeight="1">
      <c r="B93" s="34"/>
      <c r="C93" s="133" t="s">
        <v>225</v>
      </c>
      <c r="D93" s="133" t="s">
        <v>180</v>
      </c>
      <c r="E93" s="134" t="s">
        <v>6814</v>
      </c>
      <c r="F93" s="135" t="s">
        <v>6815</v>
      </c>
      <c r="G93" s="136" t="s">
        <v>6801</v>
      </c>
      <c r="H93" s="137">
        <v>1</v>
      </c>
      <c r="I93" s="138"/>
      <c r="J93" s="139">
        <f t="shared" si="0"/>
        <v>0</v>
      </c>
      <c r="K93" s="135" t="s">
        <v>376</v>
      </c>
      <c r="L93" s="34"/>
      <c r="M93" s="140" t="s">
        <v>32</v>
      </c>
      <c r="N93" s="141" t="s">
        <v>50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2304</v>
      </c>
      <c r="AT93" s="144" t="s">
        <v>180</v>
      </c>
      <c r="AU93" s="144" t="s">
        <v>88</v>
      </c>
      <c r="AY93" s="18" t="s">
        <v>178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86</v>
      </c>
      <c r="BK93" s="145">
        <f t="shared" si="9"/>
        <v>0</v>
      </c>
      <c r="BL93" s="18" t="s">
        <v>2304</v>
      </c>
      <c r="BM93" s="144" t="s">
        <v>6816</v>
      </c>
    </row>
    <row r="94" spans="2:65" s="1" customFormat="1" ht="21.75" customHeight="1">
      <c r="B94" s="34"/>
      <c r="C94" s="133" t="s">
        <v>231</v>
      </c>
      <c r="D94" s="133" t="s">
        <v>180</v>
      </c>
      <c r="E94" s="134" t="s">
        <v>6817</v>
      </c>
      <c r="F94" s="135" t="s">
        <v>6818</v>
      </c>
      <c r="G94" s="136" t="s">
        <v>6801</v>
      </c>
      <c r="H94" s="137">
        <v>1</v>
      </c>
      <c r="I94" s="138"/>
      <c r="J94" s="139">
        <f t="shared" si="0"/>
        <v>0</v>
      </c>
      <c r="K94" s="135" t="s">
        <v>376</v>
      </c>
      <c r="L94" s="34"/>
      <c r="M94" s="140" t="s">
        <v>32</v>
      </c>
      <c r="N94" s="141" t="s">
        <v>50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2304</v>
      </c>
      <c r="AT94" s="144" t="s">
        <v>180</v>
      </c>
      <c r="AU94" s="144" t="s">
        <v>88</v>
      </c>
      <c r="AY94" s="18" t="s">
        <v>178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86</v>
      </c>
      <c r="BK94" s="145">
        <f t="shared" si="9"/>
        <v>0</v>
      </c>
      <c r="BL94" s="18" t="s">
        <v>2304</v>
      </c>
      <c r="BM94" s="144" t="s">
        <v>6819</v>
      </c>
    </row>
    <row r="95" spans="2:65" s="11" customFormat="1" ht="22.8" customHeight="1">
      <c r="B95" s="121"/>
      <c r="D95" s="122" t="s">
        <v>78</v>
      </c>
      <c r="E95" s="131" t="s">
        <v>6820</v>
      </c>
      <c r="F95" s="131" t="s">
        <v>6821</v>
      </c>
      <c r="I95" s="124"/>
      <c r="J95" s="132">
        <f>BK95</f>
        <v>0</v>
      </c>
      <c r="L95" s="121"/>
      <c r="M95" s="126"/>
      <c r="P95" s="127">
        <f>SUM(P96:P97)</f>
        <v>0</v>
      </c>
      <c r="R95" s="127">
        <f>SUM(R96:R97)</f>
        <v>0</v>
      </c>
      <c r="T95" s="128">
        <f>SUM(T96:T97)</f>
        <v>0</v>
      </c>
      <c r="AR95" s="122" t="s">
        <v>216</v>
      </c>
      <c r="AT95" s="129" t="s">
        <v>78</v>
      </c>
      <c r="AU95" s="129" t="s">
        <v>86</v>
      </c>
      <c r="AY95" s="122" t="s">
        <v>178</v>
      </c>
      <c r="BK95" s="130">
        <f>SUM(BK96:BK97)</f>
        <v>0</v>
      </c>
    </row>
    <row r="96" spans="2:65" s="1" customFormat="1" ht="33" customHeight="1">
      <c r="B96" s="34"/>
      <c r="C96" s="133" t="s">
        <v>241</v>
      </c>
      <c r="D96" s="133" t="s">
        <v>180</v>
      </c>
      <c r="E96" s="134" t="s">
        <v>6822</v>
      </c>
      <c r="F96" s="135" t="s">
        <v>6823</v>
      </c>
      <c r="G96" s="136" t="s">
        <v>6801</v>
      </c>
      <c r="H96" s="137">
        <v>1</v>
      </c>
      <c r="I96" s="138"/>
      <c r="J96" s="139">
        <f>ROUND(I96*H96,2)</f>
        <v>0</v>
      </c>
      <c r="K96" s="135" t="s">
        <v>376</v>
      </c>
      <c r="L96" s="34"/>
      <c r="M96" s="140" t="s">
        <v>32</v>
      </c>
      <c r="N96" s="141" t="s">
        <v>50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2304</v>
      </c>
      <c r="AT96" s="144" t="s">
        <v>180</v>
      </c>
      <c r="AU96" s="144" t="s">
        <v>88</v>
      </c>
      <c r="AY96" s="18" t="s">
        <v>178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86</v>
      </c>
      <c r="BK96" s="145">
        <f>ROUND(I96*H96,2)</f>
        <v>0</v>
      </c>
      <c r="BL96" s="18" t="s">
        <v>2304</v>
      </c>
      <c r="BM96" s="144" t="s">
        <v>6824</v>
      </c>
    </row>
    <row r="97" spans="2:65" s="1" customFormat="1" ht="78" customHeight="1">
      <c r="B97" s="34"/>
      <c r="C97" s="133" t="s">
        <v>247</v>
      </c>
      <c r="D97" s="133" t="s">
        <v>180</v>
      </c>
      <c r="E97" s="134" t="s">
        <v>6825</v>
      </c>
      <c r="F97" s="135" t="s">
        <v>6826</v>
      </c>
      <c r="G97" s="136" t="s">
        <v>6801</v>
      </c>
      <c r="H97" s="137">
        <v>1</v>
      </c>
      <c r="I97" s="138"/>
      <c r="J97" s="139">
        <f>ROUND(I97*H97,2)</f>
        <v>0</v>
      </c>
      <c r="K97" s="135" t="s">
        <v>376</v>
      </c>
      <c r="L97" s="34"/>
      <c r="M97" s="140" t="s">
        <v>32</v>
      </c>
      <c r="N97" s="141" t="s">
        <v>50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2304</v>
      </c>
      <c r="AT97" s="144" t="s">
        <v>180</v>
      </c>
      <c r="AU97" s="144" t="s">
        <v>88</v>
      </c>
      <c r="AY97" s="18" t="s">
        <v>178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86</v>
      </c>
      <c r="BK97" s="145">
        <f>ROUND(I97*H97,2)</f>
        <v>0</v>
      </c>
      <c r="BL97" s="18" t="s">
        <v>2304</v>
      </c>
      <c r="BM97" s="144" t="s">
        <v>6827</v>
      </c>
    </row>
    <row r="98" spans="2:65" s="11" customFormat="1" ht="22.8" customHeight="1">
      <c r="B98" s="121"/>
      <c r="D98" s="122" t="s">
        <v>78</v>
      </c>
      <c r="E98" s="131" t="s">
        <v>6828</v>
      </c>
      <c r="F98" s="131" t="s">
        <v>6829</v>
      </c>
      <c r="I98" s="124"/>
      <c r="J98" s="132">
        <f>BK98</f>
        <v>0</v>
      </c>
      <c r="L98" s="121"/>
      <c r="M98" s="126"/>
      <c r="P98" s="127">
        <f>SUM(P99:P112)</f>
        <v>0</v>
      </c>
      <c r="R98" s="127">
        <f>SUM(R99:R112)</f>
        <v>0</v>
      </c>
      <c r="T98" s="128">
        <f>SUM(T99:T112)</f>
        <v>0</v>
      </c>
      <c r="AR98" s="122" t="s">
        <v>216</v>
      </c>
      <c r="AT98" s="129" t="s">
        <v>78</v>
      </c>
      <c r="AU98" s="129" t="s">
        <v>86</v>
      </c>
      <c r="AY98" s="122" t="s">
        <v>178</v>
      </c>
      <c r="BK98" s="130">
        <f>SUM(BK99:BK112)</f>
        <v>0</v>
      </c>
    </row>
    <row r="99" spans="2:65" s="1" customFormat="1" ht="37.799999999999997" customHeight="1">
      <c r="B99" s="34"/>
      <c r="C99" s="133" t="s">
        <v>255</v>
      </c>
      <c r="D99" s="133" t="s">
        <v>180</v>
      </c>
      <c r="E99" s="134" t="s">
        <v>6830</v>
      </c>
      <c r="F99" s="135" t="s">
        <v>6831</v>
      </c>
      <c r="G99" s="136" t="s">
        <v>6801</v>
      </c>
      <c r="H99" s="137">
        <v>1</v>
      </c>
      <c r="I99" s="138"/>
      <c r="J99" s="139">
        <f t="shared" ref="J99:J112" si="10">ROUND(I99*H99,2)</f>
        <v>0</v>
      </c>
      <c r="K99" s="135" t="s">
        <v>376</v>
      </c>
      <c r="L99" s="34"/>
      <c r="M99" s="140" t="s">
        <v>32</v>
      </c>
      <c r="N99" s="141" t="s">
        <v>50</v>
      </c>
      <c r="P99" s="142">
        <f t="shared" ref="P99:P112" si="11">O99*H99</f>
        <v>0</v>
      </c>
      <c r="Q99" s="142">
        <v>0</v>
      </c>
      <c r="R99" s="142">
        <f t="shared" ref="R99:R112" si="12">Q99*H99</f>
        <v>0</v>
      </c>
      <c r="S99" s="142">
        <v>0</v>
      </c>
      <c r="T99" s="143">
        <f t="shared" ref="T99:T112" si="13">S99*H99</f>
        <v>0</v>
      </c>
      <c r="AR99" s="144" t="s">
        <v>2304</v>
      </c>
      <c r="AT99" s="144" t="s">
        <v>180</v>
      </c>
      <c r="AU99" s="144" t="s">
        <v>88</v>
      </c>
      <c r="AY99" s="18" t="s">
        <v>178</v>
      </c>
      <c r="BE99" s="145">
        <f t="shared" ref="BE99:BE112" si="14">IF(N99="základní",J99,0)</f>
        <v>0</v>
      </c>
      <c r="BF99" s="145">
        <f t="shared" ref="BF99:BF112" si="15">IF(N99="snížená",J99,0)</f>
        <v>0</v>
      </c>
      <c r="BG99" s="145">
        <f t="shared" ref="BG99:BG112" si="16">IF(N99="zákl. přenesená",J99,0)</f>
        <v>0</v>
      </c>
      <c r="BH99" s="145">
        <f t="shared" ref="BH99:BH112" si="17">IF(N99="sníž. přenesená",J99,0)</f>
        <v>0</v>
      </c>
      <c r="BI99" s="145">
        <f t="shared" ref="BI99:BI112" si="18">IF(N99="nulová",J99,0)</f>
        <v>0</v>
      </c>
      <c r="BJ99" s="18" t="s">
        <v>86</v>
      </c>
      <c r="BK99" s="145">
        <f t="shared" ref="BK99:BK112" si="19">ROUND(I99*H99,2)</f>
        <v>0</v>
      </c>
      <c r="BL99" s="18" t="s">
        <v>2304</v>
      </c>
      <c r="BM99" s="144" t="s">
        <v>6832</v>
      </c>
    </row>
    <row r="100" spans="2:65" s="1" customFormat="1" ht="24.15" customHeight="1">
      <c r="B100" s="34"/>
      <c r="C100" s="133" t="s">
        <v>261</v>
      </c>
      <c r="D100" s="133" t="s">
        <v>180</v>
      </c>
      <c r="E100" s="134" t="s">
        <v>6833</v>
      </c>
      <c r="F100" s="135" t="s">
        <v>6834</v>
      </c>
      <c r="G100" s="136" t="s">
        <v>6801</v>
      </c>
      <c r="H100" s="137">
        <v>1</v>
      </c>
      <c r="I100" s="138"/>
      <c r="J100" s="139">
        <f t="shared" si="10"/>
        <v>0</v>
      </c>
      <c r="K100" s="135" t="s">
        <v>376</v>
      </c>
      <c r="L100" s="34"/>
      <c r="M100" s="140" t="s">
        <v>32</v>
      </c>
      <c r="N100" s="141" t="s">
        <v>50</v>
      </c>
      <c r="P100" s="142">
        <f t="shared" si="11"/>
        <v>0</v>
      </c>
      <c r="Q100" s="142">
        <v>0</v>
      </c>
      <c r="R100" s="142">
        <f t="shared" si="12"/>
        <v>0</v>
      </c>
      <c r="S100" s="142">
        <v>0</v>
      </c>
      <c r="T100" s="143">
        <f t="shared" si="13"/>
        <v>0</v>
      </c>
      <c r="AR100" s="144" t="s">
        <v>2304</v>
      </c>
      <c r="AT100" s="144" t="s">
        <v>180</v>
      </c>
      <c r="AU100" s="144" t="s">
        <v>88</v>
      </c>
      <c r="AY100" s="18" t="s">
        <v>178</v>
      </c>
      <c r="BE100" s="145">
        <f t="shared" si="14"/>
        <v>0</v>
      </c>
      <c r="BF100" s="145">
        <f t="shared" si="15"/>
        <v>0</v>
      </c>
      <c r="BG100" s="145">
        <f t="shared" si="16"/>
        <v>0</v>
      </c>
      <c r="BH100" s="145">
        <f t="shared" si="17"/>
        <v>0</v>
      </c>
      <c r="BI100" s="145">
        <f t="shared" si="18"/>
        <v>0</v>
      </c>
      <c r="BJ100" s="18" t="s">
        <v>86</v>
      </c>
      <c r="BK100" s="145">
        <f t="shared" si="19"/>
        <v>0</v>
      </c>
      <c r="BL100" s="18" t="s">
        <v>2304</v>
      </c>
      <c r="BM100" s="144" t="s">
        <v>6835</v>
      </c>
    </row>
    <row r="101" spans="2:65" s="1" customFormat="1" ht="55.5" customHeight="1">
      <c r="B101" s="34"/>
      <c r="C101" s="133" t="s">
        <v>268</v>
      </c>
      <c r="D101" s="133" t="s">
        <v>180</v>
      </c>
      <c r="E101" s="134" t="s">
        <v>6836</v>
      </c>
      <c r="F101" s="135" t="s">
        <v>6837</v>
      </c>
      <c r="G101" s="136" t="s">
        <v>6801</v>
      </c>
      <c r="H101" s="137">
        <v>1</v>
      </c>
      <c r="I101" s="138"/>
      <c r="J101" s="139">
        <f t="shared" si="10"/>
        <v>0</v>
      </c>
      <c r="K101" s="135" t="s">
        <v>376</v>
      </c>
      <c r="L101" s="34"/>
      <c r="M101" s="140" t="s">
        <v>32</v>
      </c>
      <c r="N101" s="141" t="s">
        <v>50</v>
      </c>
      <c r="P101" s="142">
        <f t="shared" si="11"/>
        <v>0</v>
      </c>
      <c r="Q101" s="142">
        <v>0</v>
      </c>
      <c r="R101" s="142">
        <f t="shared" si="12"/>
        <v>0</v>
      </c>
      <c r="S101" s="142">
        <v>0</v>
      </c>
      <c r="T101" s="143">
        <f t="shared" si="13"/>
        <v>0</v>
      </c>
      <c r="AR101" s="144" t="s">
        <v>2304</v>
      </c>
      <c r="AT101" s="144" t="s">
        <v>180</v>
      </c>
      <c r="AU101" s="144" t="s">
        <v>88</v>
      </c>
      <c r="AY101" s="18" t="s">
        <v>178</v>
      </c>
      <c r="BE101" s="145">
        <f t="shared" si="14"/>
        <v>0</v>
      </c>
      <c r="BF101" s="145">
        <f t="shared" si="15"/>
        <v>0</v>
      </c>
      <c r="BG101" s="145">
        <f t="shared" si="16"/>
        <v>0</v>
      </c>
      <c r="BH101" s="145">
        <f t="shared" si="17"/>
        <v>0</v>
      </c>
      <c r="BI101" s="145">
        <f t="shared" si="18"/>
        <v>0</v>
      </c>
      <c r="BJ101" s="18" t="s">
        <v>86</v>
      </c>
      <c r="BK101" s="145">
        <f t="shared" si="19"/>
        <v>0</v>
      </c>
      <c r="BL101" s="18" t="s">
        <v>2304</v>
      </c>
      <c r="BM101" s="144" t="s">
        <v>6838</v>
      </c>
    </row>
    <row r="102" spans="2:65" s="1" customFormat="1" ht="49.05" customHeight="1">
      <c r="B102" s="34"/>
      <c r="C102" s="133" t="s">
        <v>274</v>
      </c>
      <c r="D102" s="133" t="s">
        <v>180</v>
      </c>
      <c r="E102" s="134" t="s">
        <v>6839</v>
      </c>
      <c r="F102" s="135" t="s">
        <v>6840</v>
      </c>
      <c r="G102" s="136" t="s">
        <v>6801</v>
      </c>
      <c r="H102" s="137">
        <v>1</v>
      </c>
      <c r="I102" s="138"/>
      <c r="J102" s="139">
        <f t="shared" si="10"/>
        <v>0</v>
      </c>
      <c r="K102" s="135" t="s">
        <v>376</v>
      </c>
      <c r="L102" s="34"/>
      <c r="M102" s="140" t="s">
        <v>32</v>
      </c>
      <c r="N102" s="141" t="s">
        <v>50</v>
      </c>
      <c r="P102" s="142">
        <f t="shared" si="11"/>
        <v>0</v>
      </c>
      <c r="Q102" s="142">
        <v>0</v>
      </c>
      <c r="R102" s="142">
        <f t="shared" si="12"/>
        <v>0</v>
      </c>
      <c r="S102" s="142">
        <v>0</v>
      </c>
      <c r="T102" s="143">
        <f t="shared" si="13"/>
        <v>0</v>
      </c>
      <c r="AR102" s="144" t="s">
        <v>2304</v>
      </c>
      <c r="AT102" s="144" t="s">
        <v>180</v>
      </c>
      <c r="AU102" s="144" t="s">
        <v>88</v>
      </c>
      <c r="AY102" s="18" t="s">
        <v>178</v>
      </c>
      <c r="BE102" s="145">
        <f t="shared" si="14"/>
        <v>0</v>
      </c>
      <c r="BF102" s="145">
        <f t="shared" si="15"/>
        <v>0</v>
      </c>
      <c r="BG102" s="145">
        <f t="shared" si="16"/>
        <v>0</v>
      </c>
      <c r="BH102" s="145">
        <f t="shared" si="17"/>
        <v>0</v>
      </c>
      <c r="BI102" s="145">
        <f t="shared" si="18"/>
        <v>0</v>
      </c>
      <c r="BJ102" s="18" t="s">
        <v>86</v>
      </c>
      <c r="BK102" s="145">
        <f t="shared" si="19"/>
        <v>0</v>
      </c>
      <c r="BL102" s="18" t="s">
        <v>2304</v>
      </c>
      <c r="BM102" s="144" t="s">
        <v>6841</v>
      </c>
    </row>
    <row r="103" spans="2:65" s="1" customFormat="1" ht="44.25" customHeight="1">
      <c r="B103" s="34"/>
      <c r="C103" s="133" t="s">
        <v>290</v>
      </c>
      <c r="D103" s="133" t="s">
        <v>180</v>
      </c>
      <c r="E103" s="134" t="s">
        <v>6842</v>
      </c>
      <c r="F103" s="135" t="s">
        <v>6843</v>
      </c>
      <c r="G103" s="136" t="s">
        <v>6801</v>
      </c>
      <c r="H103" s="137">
        <v>1</v>
      </c>
      <c r="I103" s="138"/>
      <c r="J103" s="139">
        <f t="shared" si="10"/>
        <v>0</v>
      </c>
      <c r="K103" s="135" t="s">
        <v>376</v>
      </c>
      <c r="L103" s="34"/>
      <c r="M103" s="140" t="s">
        <v>32</v>
      </c>
      <c r="N103" s="141" t="s">
        <v>50</v>
      </c>
      <c r="P103" s="142">
        <f t="shared" si="11"/>
        <v>0</v>
      </c>
      <c r="Q103" s="142">
        <v>0</v>
      </c>
      <c r="R103" s="142">
        <f t="shared" si="12"/>
        <v>0</v>
      </c>
      <c r="S103" s="142">
        <v>0</v>
      </c>
      <c r="T103" s="143">
        <f t="shared" si="13"/>
        <v>0</v>
      </c>
      <c r="AR103" s="144" t="s">
        <v>2304</v>
      </c>
      <c r="AT103" s="144" t="s">
        <v>180</v>
      </c>
      <c r="AU103" s="144" t="s">
        <v>88</v>
      </c>
      <c r="AY103" s="18" t="s">
        <v>178</v>
      </c>
      <c r="BE103" s="145">
        <f t="shared" si="14"/>
        <v>0</v>
      </c>
      <c r="BF103" s="145">
        <f t="shared" si="15"/>
        <v>0</v>
      </c>
      <c r="BG103" s="145">
        <f t="shared" si="16"/>
        <v>0</v>
      </c>
      <c r="BH103" s="145">
        <f t="shared" si="17"/>
        <v>0</v>
      </c>
      <c r="BI103" s="145">
        <f t="shared" si="18"/>
        <v>0</v>
      </c>
      <c r="BJ103" s="18" t="s">
        <v>86</v>
      </c>
      <c r="BK103" s="145">
        <f t="shared" si="19"/>
        <v>0</v>
      </c>
      <c r="BL103" s="18" t="s">
        <v>2304</v>
      </c>
      <c r="BM103" s="144" t="s">
        <v>6844</v>
      </c>
    </row>
    <row r="104" spans="2:65" s="1" customFormat="1" ht="55.5" customHeight="1">
      <c r="B104" s="34"/>
      <c r="C104" s="133" t="s">
        <v>8</v>
      </c>
      <c r="D104" s="133" t="s">
        <v>180</v>
      </c>
      <c r="E104" s="134" t="s">
        <v>6845</v>
      </c>
      <c r="F104" s="135" t="s">
        <v>6846</v>
      </c>
      <c r="G104" s="136" t="s">
        <v>6801</v>
      </c>
      <c r="H104" s="137">
        <v>1</v>
      </c>
      <c r="I104" s="138"/>
      <c r="J104" s="139">
        <f t="shared" si="10"/>
        <v>0</v>
      </c>
      <c r="K104" s="135" t="s">
        <v>376</v>
      </c>
      <c r="L104" s="34"/>
      <c r="M104" s="140" t="s">
        <v>32</v>
      </c>
      <c r="N104" s="141" t="s">
        <v>50</v>
      </c>
      <c r="P104" s="142">
        <f t="shared" si="11"/>
        <v>0</v>
      </c>
      <c r="Q104" s="142">
        <v>0</v>
      </c>
      <c r="R104" s="142">
        <f t="shared" si="12"/>
        <v>0</v>
      </c>
      <c r="S104" s="142">
        <v>0</v>
      </c>
      <c r="T104" s="143">
        <f t="shared" si="13"/>
        <v>0</v>
      </c>
      <c r="AR104" s="144" t="s">
        <v>2304</v>
      </c>
      <c r="AT104" s="144" t="s">
        <v>180</v>
      </c>
      <c r="AU104" s="144" t="s">
        <v>88</v>
      </c>
      <c r="AY104" s="18" t="s">
        <v>178</v>
      </c>
      <c r="BE104" s="145">
        <f t="shared" si="14"/>
        <v>0</v>
      </c>
      <c r="BF104" s="145">
        <f t="shared" si="15"/>
        <v>0</v>
      </c>
      <c r="BG104" s="145">
        <f t="shared" si="16"/>
        <v>0</v>
      </c>
      <c r="BH104" s="145">
        <f t="shared" si="17"/>
        <v>0</v>
      </c>
      <c r="BI104" s="145">
        <f t="shared" si="18"/>
        <v>0</v>
      </c>
      <c r="BJ104" s="18" t="s">
        <v>86</v>
      </c>
      <c r="BK104" s="145">
        <f t="shared" si="19"/>
        <v>0</v>
      </c>
      <c r="BL104" s="18" t="s">
        <v>2304</v>
      </c>
      <c r="BM104" s="144" t="s">
        <v>6847</v>
      </c>
    </row>
    <row r="105" spans="2:65" s="1" customFormat="1" ht="44.25" customHeight="1">
      <c r="B105" s="34"/>
      <c r="C105" s="133" t="s">
        <v>310</v>
      </c>
      <c r="D105" s="133" t="s">
        <v>180</v>
      </c>
      <c r="E105" s="134" t="s">
        <v>6848</v>
      </c>
      <c r="F105" s="135" t="s">
        <v>6849</v>
      </c>
      <c r="G105" s="136" t="s">
        <v>6801</v>
      </c>
      <c r="H105" s="137">
        <v>1</v>
      </c>
      <c r="I105" s="138"/>
      <c r="J105" s="139">
        <f t="shared" si="10"/>
        <v>0</v>
      </c>
      <c r="K105" s="135" t="s">
        <v>376</v>
      </c>
      <c r="L105" s="34"/>
      <c r="M105" s="140" t="s">
        <v>32</v>
      </c>
      <c r="N105" s="141" t="s">
        <v>50</v>
      </c>
      <c r="P105" s="142">
        <f t="shared" si="11"/>
        <v>0</v>
      </c>
      <c r="Q105" s="142">
        <v>0</v>
      </c>
      <c r="R105" s="142">
        <f t="shared" si="12"/>
        <v>0</v>
      </c>
      <c r="S105" s="142">
        <v>0</v>
      </c>
      <c r="T105" s="143">
        <f t="shared" si="13"/>
        <v>0</v>
      </c>
      <c r="AR105" s="144" t="s">
        <v>2304</v>
      </c>
      <c r="AT105" s="144" t="s">
        <v>180</v>
      </c>
      <c r="AU105" s="144" t="s">
        <v>88</v>
      </c>
      <c r="AY105" s="18" t="s">
        <v>178</v>
      </c>
      <c r="BE105" s="145">
        <f t="shared" si="14"/>
        <v>0</v>
      </c>
      <c r="BF105" s="145">
        <f t="shared" si="15"/>
        <v>0</v>
      </c>
      <c r="BG105" s="145">
        <f t="shared" si="16"/>
        <v>0</v>
      </c>
      <c r="BH105" s="145">
        <f t="shared" si="17"/>
        <v>0</v>
      </c>
      <c r="BI105" s="145">
        <f t="shared" si="18"/>
        <v>0</v>
      </c>
      <c r="BJ105" s="18" t="s">
        <v>86</v>
      </c>
      <c r="BK105" s="145">
        <f t="shared" si="19"/>
        <v>0</v>
      </c>
      <c r="BL105" s="18" t="s">
        <v>2304</v>
      </c>
      <c r="BM105" s="144" t="s">
        <v>6850</v>
      </c>
    </row>
    <row r="106" spans="2:65" s="1" customFormat="1" ht="24.15" customHeight="1">
      <c r="B106" s="34"/>
      <c r="C106" s="133" t="s">
        <v>317</v>
      </c>
      <c r="D106" s="133" t="s">
        <v>180</v>
      </c>
      <c r="E106" s="134" t="s">
        <v>6851</v>
      </c>
      <c r="F106" s="135" t="s">
        <v>6852</v>
      </c>
      <c r="G106" s="136" t="s">
        <v>6801</v>
      </c>
      <c r="H106" s="137">
        <v>1</v>
      </c>
      <c r="I106" s="138"/>
      <c r="J106" s="139">
        <f t="shared" si="10"/>
        <v>0</v>
      </c>
      <c r="K106" s="135" t="s">
        <v>376</v>
      </c>
      <c r="L106" s="34"/>
      <c r="M106" s="140" t="s">
        <v>32</v>
      </c>
      <c r="N106" s="141" t="s">
        <v>50</v>
      </c>
      <c r="P106" s="142">
        <f t="shared" si="11"/>
        <v>0</v>
      </c>
      <c r="Q106" s="142">
        <v>0</v>
      </c>
      <c r="R106" s="142">
        <f t="shared" si="12"/>
        <v>0</v>
      </c>
      <c r="S106" s="142">
        <v>0</v>
      </c>
      <c r="T106" s="143">
        <f t="shared" si="13"/>
        <v>0</v>
      </c>
      <c r="AR106" s="144" t="s">
        <v>2304</v>
      </c>
      <c r="AT106" s="144" t="s">
        <v>180</v>
      </c>
      <c r="AU106" s="144" t="s">
        <v>88</v>
      </c>
      <c r="AY106" s="18" t="s">
        <v>178</v>
      </c>
      <c r="BE106" s="145">
        <f t="shared" si="14"/>
        <v>0</v>
      </c>
      <c r="BF106" s="145">
        <f t="shared" si="15"/>
        <v>0</v>
      </c>
      <c r="BG106" s="145">
        <f t="shared" si="16"/>
        <v>0</v>
      </c>
      <c r="BH106" s="145">
        <f t="shared" si="17"/>
        <v>0</v>
      </c>
      <c r="BI106" s="145">
        <f t="shared" si="18"/>
        <v>0</v>
      </c>
      <c r="BJ106" s="18" t="s">
        <v>86</v>
      </c>
      <c r="BK106" s="145">
        <f t="shared" si="19"/>
        <v>0</v>
      </c>
      <c r="BL106" s="18" t="s">
        <v>2304</v>
      </c>
      <c r="BM106" s="144" t="s">
        <v>6853</v>
      </c>
    </row>
    <row r="107" spans="2:65" s="1" customFormat="1" ht="62.7" customHeight="1">
      <c r="B107" s="34"/>
      <c r="C107" s="133" t="s">
        <v>330</v>
      </c>
      <c r="D107" s="133" t="s">
        <v>180</v>
      </c>
      <c r="E107" s="134" t="s">
        <v>6854</v>
      </c>
      <c r="F107" s="135" t="s">
        <v>6855</v>
      </c>
      <c r="G107" s="136" t="s">
        <v>6801</v>
      </c>
      <c r="H107" s="137">
        <v>1</v>
      </c>
      <c r="I107" s="138"/>
      <c r="J107" s="139">
        <f t="shared" si="10"/>
        <v>0</v>
      </c>
      <c r="K107" s="135" t="s">
        <v>376</v>
      </c>
      <c r="L107" s="34"/>
      <c r="M107" s="140" t="s">
        <v>32</v>
      </c>
      <c r="N107" s="141" t="s">
        <v>50</v>
      </c>
      <c r="P107" s="142">
        <f t="shared" si="11"/>
        <v>0</v>
      </c>
      <c r="Q107" s="142">
        <v>0</v>
      </c>
      <c r="R107" s="142">
        <f t="shared" si="12"/>
        <v>0</v>
      </c>
      <c r="S107" s="142">
        <v>0</v>
      </c>
      <c r="T107" s="143">
        <f t="shared" si="13"/>
        <v>0</v>
      </c>
      <c r="AR107" s="144" t="s">
        <v>2304</v>
      </c>
      <c r="AT107" s="144" t="s">
        <v>180</v>
      </c>
      <c r="AU107" s="144" t="s">
        <v>88</v>
      </c>
      <c r="AY107" s="18" t="s">
        <v>178</v>
      </c>
      <c r="BE107" s="145">
        <f t="shared" si="14"/>
        <v>0</v>
      </c>
      <c r="BF107" s="145">
        <f t="shared" si="15"/>
        <v>0</v>
      </c>
      <c r="BG107" s="145">
        <f t="shared" si="16"/>
        <v>0</v>
      </c>
      <c r="BH107" s="145">
        <f t="shared" si="17"/>
        <v>0</v>
      </c>
      <c r="BI107" s="145">
        <f t="shared" si="18"/>
        <v>0</v>
      </c>
      <c r="BJ107" s="18" t="s">
        <v>86</v>
      </c>
      <c r="BK107" s="145">
        <f t="shared" si="19"/>
        <v>0</v>
      </c>
      <c r="BL107" s="18" t="s">
        <v>2304</v>
      </c>
      <c r="BM107" s="144" t="s">
        <v>6856</v>
      </c>
    </row>
    <row r="108" spans="2:65" s="1" customFormat="1" ht="49.05" customHeight="1">
      <c r="B108" s="34"/>
      <c r="C108" s="133" t="s">
        <v>336</v>
      </c>
      <c r="D108" s="133" t="s">
        <v>180</v>
      </c>
      <c r="E108" s="134" t="s">
        <v>6857</v>
      </c>
      <c r="F108" s="135" t="s">
        <v>6858</v>
      </c>
      <c r="G108" s="136" t="s">
        <v>6801</v>
      </c>
      <c r="H108" s="137">
        <v>1</v>
      </c>
      <c r="I108" s="138"/>
      <c r="J108" s="139">
        <f t="shared" si="10"/>
        <v>0</v>
      </c>
      <c r="K108" s="135" t="s">
        <v>376</v>
      </c>
      <c r="L108" s="34"/>
      <c r="M108" s="140" t="s">
        <v>32</v>
      </c>
      <c r="N108" s="141" t="s">
        <v>50</v>
      </c>
      <c r="P108" s="142">
        <f t="shared" si="11"/>
        <v>0</v>
      </c>
      <c r="Q108" s="142">
        <v>0</v>
      </c>
      <c r="R108" s="142">
        <f t="shared" si="12"/>
        <v>0</v>
      </c>
      <c r="S108" s="142">
        <v>0</v>
      </c>
      <c r="T108" s="143">
        <f t="shared" si="13"/>
        <v>0</v>
      </c>
      <c r="AR108" s="144" t="s">
        <v>2304</v>
      </c>
      <c r="AT108" s="144" t="s">
        <v>180</v>
      </c>
      <c r="AU108" s="144" t="s">
        <v>88</v>
      </c>
      <c r="AY108" s="18" t="s">
        <v>178</v>
      </c>
      <c r="BE108" s="145">
        <f t="shared" si="14"/>
        <v>0</v>
      </c>
      <c r="BF108" s="145">
        <f t="shared" si="15"/>
        <v>0</v>
      </c>
      <c r="BG108" s="145">
        <f t="shared" si="16"/>
        <v>0</v>
      </c>
      <c r="BH108" s="145">
        <f t="shared" si="17"/>
        <v>0</v>
      </c>
      <c r="BI108" s="145">
        <f t="shared" si="18"/>
        <v>0</v>
      </c>
      <c r="BJ108" s="18" t="s">
        <v>86</v>
      </c>
      <c r="BK108" s="145">
        <f t="shared" si="19"/>
        <v>0</v>
      </c>
      <c r="BL108" s="18" t="s">
        <v>2304</v>
      </c>
      <c r="BM108" s="144" t="s">
        <v>6859</v>
      </c>
    </row>
    <row r="109" spans="2:65" s="1" customFormat="1" ht="37.799999999999997" customHeight="1">
      <c r="B109" s="34"/>
      <c r="C109" s="133" t="s">
        <v>7</v>
      </c>
      <c r="D109" s="133" t="s">
        <v>180</v>
      </c>
      <c r="E109" s="134" t="s">
        <v>6860</v>
      </c>
      <c r="F109" s="135" t="s">
        <v>6861</v>
      </c>
      <c r="G109" s="136" t="s">
        <v>6801</v>
      </c>
      <c r="H109" s="137">
        <v>1</v>
      </c>
      <c r="I109" s="138"/>
      <c r="J109" s="139">
        <f t="shared" si="10"/>
        <v>0</v>
      </c>
      <c r="K109" s="135" t="s">
        <v>376</v>
      </c>
      <c r="L109" s="34"/>
      <c r="M109" s="140" t="s">
        <v>32</v>
      </c>
      <c r="N109" s="141" t="s">
        <v>50</v>
      </c>
      <c r="P109" s="142">
        <f t="shared" si="11"/>
        <v>0</v>
      </c>
      <c r="Q109" s="142">
        <v>0</v>
      </c>
      <c r="R109" s="142">
        <f t="shared" si="12"/>
        <v>0</v>
      </c>
      <c r="S109" s="142">
        <v>0</v>
      </c>
      <c r="T109" s="143">
        <f t="shared" si="13"/>
        <v>0</v>
      </c>
      <c r="AR109" s="144" t="s">
        <v>2304</v>
      </c>
      <c r="AT109" s="144" t="s">
        <v>180</v>
      </c>
      <c r="AU109" s="144" t="s">
        <v>88</v>
      </c>
      <c r="AY109" s="18" t="s">
        <v>178</v>
      </c>
      <c r="BE109" s="145">
        <f t="shared" si="14"/>
        <v>0</v>
      </c>
      <c r="BF109" s="145">
        <f t="shared" si="15"/>
        <v>0</v>
      </c>
      <c r="BG109" s="145">
        <f t="shared" si="16"/>
        <v>0</v>
      </c>
      <c r="BH109" s="145">
        <f t="shared" si="17"/>
        <v>0</v>
      </c>
      <c r="BI109" s="145">
        <f t="shared" si="18"/>
        <v>0</v>
      </c>
      <c r="BJ109" s="18" t="s">
        <v>86</v>
      </c>
      <c r="BK109" s="145">
        <f t="shared" si="19"/>
        <v>0</v>
      </c>
      <c r="BL109" s="18" t="s">
        <v>2304</v>
      </c>
      <c r="BM109" s="144" t="s">
        <v>6862</v>
      </c>
    </row>
    <row r="110" spans="2:65" s="1" customFormat="1" ht="24.15" customHeight="1">
      <c r="B110" s="34"/>
      <c r="C110" s="133" t="s">
        <v>352</v>
      </c>
      <c r="D110" s="133" t="s">
        <v>180</v>
      </c>
      <c r="E110" s="134" t="s">
        <v>6863</v>
      </c>
      <c r="F110" s="135" t="s">
        <v>6864</v>
      </c>
      <c r="G110" s="136" t="s">
        <v>6801</v>
      </c>
      <c r="H110" s="137">
        <v>1</v>
      </c>
      <c r="I110" s="138"/>
      <c r="J110" s="139">
        <f t="shared" si="10"/>
        <v>0</v>
      </c>
      <c r="K110" s="135" t="s">
        <v>376</v>
      </c>
      <c r="L110" s="34"/>
      <c r="M110" s="140" t="s">
        <v>32</v>
      </c>
      <c r="N110" s="141" t="s">
        <v>50</v>
      </c>
      <c r="P110" s="142">
        <f t="shared" si="11"/>
        <v>0</v>
      </c>
      <c r="Q110" s="142">
        <v>0</v>
      </c>
      <c r="R110" s="142">
        <f t="shared" si="12"/>
        <v>0</v>
      </c>
      <c r="S110" s="142">
        <v>0</v>
      </c>
      <c r="T110" s="143">
        <f t="shared" si="13"/>
        <v>0</v>
      </c>
      <c r="AR110" s="144" t="s">
        <v>2304</v>
      </c>
      <c r="AT110" s="144" t="s">
        <v>180</v>
      </c>
      <c r="AU110" s="144" t="s">
        <v>88</v>
      </c>
      <c r="AY110" s="18" t="s">
        <v>178</v>
      </c>
      <c r="BE110" s="145">
        <f t="shared" si="14"/>
        <v>0</v>
      </c>
      <c r="BF110" s="145">
        <f t="shared" si="15"/>
        <v>0</v>
      </c>
      <c r="BG110" s="145">
        <f t="shared" si="16"/>
        <v>0</v>
      </c>
      <c r="BH110" s="145">
        <f t="shared" si="17"/>
        <v>0</v>
      </c>
      <c r="BI110" s="145">
        <f t="shared" si="18"/>
        <v>0</v>
      </c>
      <c r="BJ110" s="18" t="s">
        <v>86</v>
      </c>
      <c r="BK110" s="145">
        <f t="shared" si="19"/>
        <v>0</v>
      </c>
      <c r="BL110" s="18" t="s">
        <v>2304</v>
      </c>
      <c r="BM110" s="144" t="s">
        <v>6865</v>
      </c>
    </row>
    <row r="111" spans="2:65" s="1" customFormat="1" ht="16.5" customHeight="1">
      <c r="B111" s="34"/>
      <c r="C111" s="133" t="s">
        <v>359</v>
      </c>
      <c r="D111" s="133" t="s">
        <v>180</v>
      </c>
      <c r="E111" s="134" t="s">
        <v>6866</v>
      </c>
      <c r="F111" s="135" t="s">
        <v>6867</v>
      </c>
      <c r="G111" s="136" t="s">
        <v>6801</v>
      </c>
      <c r="H111" s="137">
        <v>1</v>
      </c>
      <c r="I111" s="138"/>
      <c r="J111" s="139">
        <f t="shared" si="10"/>
        <v>0</v>
      </c>
      <c r="K111" s="135" t="s">
        <v>376</v>
      </c>
      <c r="L111" s="34"/>
      <c r="M111" s="140" t="s">
        <v>32</v>
      </c>
      <c r="N111" s="141" t="s">
        <v>50</v>
      </c>
      <c r="P111" s="142">
        <f t="shared" si="11"/>
        <v>0</v>
      </c>
      <c r="Q111" s="142">
        <v>0</v>
      </c>
      <c r="R111" s="142">
        <f t="shared" si="12"/>
        <v>0</v>
      </c>
      <c r="S111" s="142">
        <v>0</v>
      </c>
      <c r="T111" s="143">
        <f t="shared" si="13"/>
        <v>0</v>
      </c>
      <c r="AR111" s="144" t="s">
        <v>2304</v>
      </c>
      <c r="AT111" s="144" t="s">
        <v>180</v>
      </c>
      <c r="AU111" s="144" t="s">
        <v>88</v>
      </c>
      <c r="AY111" s="18" t="s">
        <v>178</v>
      </c>
      <c r="BE111" s="145">
        <f t="shared" si="14"/>
        <v>0</v>
      </c>
      <c r="BF111" s="145">
        <f t="shared" si="15"/>
        <v>0</v>
      </c>
      <c r="BG111" s="145">
        <f t="shared" si="16"/>
        <v>0</v>
      </c>
      <c r="BH111" s="145">
        <f t="shared" si="17"/>
        <v>0</v>
      </c>
      <c r="BI111" s="145">
        <f t="shared" si="18"/>
        <v>0</v>
      </c>
      <c r="BJ111" s="18" t="s">
        <v>86</v>
      </c>
      <c r="BK111" s="145">
        <f t="shared" si="19"/>
        <v>0</v>
      </c>
      <c r="BL111" s="18" t="s">
        <v>2304</v>
      </c>
      <c r="BM111" s="144" t="s">
        <v>6868</v>
      </c>
    </row>
    <row r="112" spans="2:65" s="1" customFormat="1" ht="33" customHeight="1">
      <c r="B112" s="34"/>
      <c r="C112" s="133" t="s">
        <v>366</v>
      </c>
      <c r="D112" s="133" t="s">
        <v>180</v>
      </c>
      <c r="E112" s="134" t="s">
        <v>6869</v>
      </c>
      <c r="F112" s="135" t="s">
        <v>6870</v>
      </c>
      <c r="G112" s="136" t="s">
        <v>6801</v>
      </c>
      <c r="H112" s="137">
        <v>1</v>
      </c>
      <c r="I112" s="138"/>
      <c r="J112" s="139">
        <f t="shared" si="10"/>
        <v>0</v>
      </c>
      <c r="K112" s="135" t="s">
        <v>376</v>
      </c>
      <c r="L112" s="34"/>
      <c r="M112" s="140" t="s">
        <v>32</v>
      </c>
      <c r="N112" s="141" t="s">
        <v>50</v>
      </c>
      <c r="P112" s="142">
        <f t="shared" si="11"/>
        <v>0</v>
      </c>
      <c r="Q112" s="142">
        <v>0</v>
      </c>
      <c r="R112" s="142">
        <f t="shared" si="12"/>
        <v>0</v>
      </c>
      <c r="S112" s="142">
        <v>0</v>
      </c>
      <c r="T112" s="143">
        <f t="shared" si="13"/>
        <v>0</v>
      </c>
      <c r="AR112" s="144" t="s">
        <v>2304</v>
      </c>
      <c r="AT112" s="144" t="s">
        <v>180</v>
      </c>
      <c r="AU112" s="144" t="s">
        <v>88</v>
      </c>
      <c r="AY112" s="18" t="s">
        <v>178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8" t="s">
        <v>86</v>
      </c>
      <c r="BK112" s="145">
        <f t="shared" si="19"/>
        <v>0</v>
      </c>
      <c r="BL112" s="18" t="s">
        <v>2304</v>
      </c>
      <c r="BM112" s="144" t="s">
        <v>6871</v>
      </c>
    </row>
    <row r="113" spans="2:65" s="11" customFormat="1" ht="22.8" customHeight="1">
      <c r="B113" s="121"/>
      <c r="D113" s="122" t="s">
        <v>78</v>
      </c>
      <c r="E113" s="131" t="s">
        <v>6872</v>
      </c>
      <c r="F113" s="131" t="s">
        <v>6873</v>
      </c>
      <c r="I113" s="124"/>
      <c r="J113" s="132">
        <f>BK113</f>
        <v>0</v>
      </c>
      <c r="L113" s="121"/>
      <c r="M113" s="126"/>
      <c r="P113" s="127">
        <f>SUM(P114:P115)</f>
        <v>0</v>
      </c>
      <c r="R113" s="127">
        <f>SUM(R114:R115)</f>
        <v>0</v>
      </c>
      <c r="T113" s="128">
        <f>SUM(T114:T115)</f>
        <v>0</v>
      </c>
      <c r="AR113" s="122" t="s">
        <v>216</v>
      </c>
      <c r="AT113" s="129" t="s">
        <v>78</v>
      </c>
      <c r="AU113" s="129" t="s">
        <v>86</v>
      </c>
      <c r="AY113" s="122" t="s">
        <v>178</v>
      </c>
      <c r="BK113" s="130">
        <f>SUM(BK114:BK115)</f>
        <v>0</v>
      </c>
    </row>
    <row r="114" spans="2:65" s="1" customFormat="1" ht="90" customHeight="1">
      <c r="B114" s="34"/>
      <c r="C114" s="133" t="s">
        <v>373</v>
      </c>
      <c r="D114" s="133" t="s">
        <v>180</v>
      </c>
      <c r="E114" s="134" t="s">
        <v>6874</v>
      </c>
      <c r="F114" s="135" t="s">
        <v>6875</v>
      </c>
      <c r="G114" s="136" t="s">
        <v>6801</v>
      </c>
      <c r="H114" s="137">
        <v>1</v>
      </c>
      <c r="I114" s="138"/>
      <c r="J114" s="139">
        <f>ROUND(I114*H114,2)</f>
        <v>0</v>
      </c>
      <c r="K114" s="135" t="s">
        <v>376</v>
      </c>
      <c r="L114" s="34"/>
      <c r="M114" s="140" t="s">
        <v>32</v>
      </c>
      <c r="N114" s="141" t="s">
        <v>50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2304</v>
      </c>
      <c r="AT114" s="144" t="s">
        <v>180</v>
      </c>
      <c r="AU114" s="144" t="s">
        <v>88</v>
      </c>
      <c r="AY114" s="18" t="s">
        <v>178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86</v>
      </c>
      <c r="BK114" s="145">
        <f>ROUND(I114*H114,2)</f>
        <v>0</v>
      </c>
      <c r="BL114" s="18" t="s">
        <v>2304</v>
      </c>
      <c r="BM114" s="144" t="s">
        <v>6876</v>
      </c>
    </row>
    <row r="115" spans="2:65" s="1" customFormat="1" ht="24.15" customHeight="1">
      <c r="B115" s="34"/>
      <c r="C115" s="133" t="s">
        <v>381</v>
      </c>
      <c r="D115" s="133" t="s">
        <v>180</v>
      </c>
      <c r="E115" s="134" t="s">
        <v>6877</v>
      </c>
      <c r="F115" s="135" t="s">
        <v>6878</v>
      </c>
      <c r="G115" s="136" t="s">
        <v>6801</v>
      </c>
      <c r="H115" s="137">
        <v>1</v>
      </c>
      <c r="I115" s="138"/>
      <c r="J115" s="139">
        <f>ROUND(I115*H115,2)</f>
        <v>0</v>
      </c>
      <c r="K115" s="135" t="s">
        <v>376</v>
      </c>
      <c r="L115" s="34"/>
      <c r="M115" s="140" t="s">
        <v>32</v>
      </c>
      <c r="N115" s="141" t="s">
        <v>50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2304</v>
      </c>
      <c r="AT115" s="144" t="s">
        <v>180</v>
      </c>
      <c r="AU115" s="144" t="s">
        <v>88</v>
      </c>
      <c r="AY115" s="18" t="s">
        <v>178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86</v>
      </c>
      <c r="BK115" s="145">
        <f>ROUND(I115*H115,2)</f>
        <v>0</v>
      </c>
      <c r="BL115" s="18" t="s">
        <v>2304</v>
      </c>
      <c r="BM115" s="144" t="s">
        <v>6879</v>
      </c>
    </row>
    <row r="116" spans="2:65" s="11" customFormat="1" ht="22.8" customHeight="1">
      <c r="B116" s="121"/>
      <c r="D116" s="122" t="s">
        <v>78</v>
      </c>
      <c r="E116" s="131" t="s">
        <v>6880</v>
      </c>
      <c r="F116" s="131" t="s">
        <v>6881</v>
      </c>
      <c r="I116" s="124"/>
      <c r="J116" s="132">
        <f>BK116</f>
        <v>0</v>
      </c>
      <c r="L116" s="121"/>
      <c r="M116" s="126"/>
      <c r="P116" s="127">
        <f>SUM(P117:P122)</f>
        <v>0</v>
      </c>
      <c r="R116" s="127">
        <f>SUM(R117:R122)</f>
        <v>0</v>
      </c>
      <c r="T116" s="128">
        <f>SUM(T117:T122)</f>
        <v>0</v>
      </c>
      <c r="AR116" s="122" t="s">
        <v>216</v>
      </c>
      <c r="AT116" s="129" t="s">
        <v>78</v>
      </c>
      <c r="AU116" s="129" t="s">
        <v>86</v>
      </c>
      <c r="AY116" s="122" t="s">
        <v>178</v>
      </c>
      <c r="BK116" s="130">
        <f>SUM(BK117:BK122)</f>
        <v>0</v>
      </c>
    </row>
    <row r="117" spans="2:65" s="1" customFormat="1" ht="55.5" customHeight="1">
      <c r="B117" s="34"/>
      <c r="C117" s="133" t="s">
        <v>397</v>
      </c>
      <c r="D117" s="133" t="s">
        <v>180</v>
      </c>
      <c r="E117" s="134" t="s">
        <v>509</v>
      </c>
      <c r="F117" s="135" t="s">
        <v>6882</v>
      </c>
      <c r="G117" s="136" t="s">
        <v>6801</v>
      </c>
      <c r="H117" s="137">
        <v>1</v>
      </c>
      <c r="I117" s="138"/>
      <c r="J117" s="139">
        <f t="shared" ref="J117:J122" si="20">ROUND(I117*H117,2)</f>
        <v>0</v>
      </c>
      <c r="K117" s="135" t="s">
        <v>376</v>
      </c>
      <c r="L117" s="34"/>
      <c r="M117" s="140" t="s">
        <v>32</v>
      </c>
      <c r="N117" s="141" t="s">
        <v>50</v>
      </c>
      <c r="P117" s="142">
        <f t="shared" ref="P117:P122" si="21">O117*H117</f>
        <v>0</v>
      </c>
      <c r="Q117" s="142">
        <v>0</v>
      </c>
      <c r="R117" s="142">
        <f t="shared" ref="R117:R122" si="22">Q117*H117</f>
        <v>0</v>
      </c>
      <c r="S117" s="142">
        <v>0</v>
      </c>
      <c r="T117" s="143">
        <f t="shared" ref="T117:T122" si="23">S117*H117</f>
        <v>0</v>
      </c>
      <c r="AR117" s="144" t="s">
        <v>2304</v>
      </c>
      <c r="AT117" s="144" t="s">
        <v>180</v>
      </c>
      <c r="AU117" s="144" t="s">
        <v>88</v>
      </c>
      <c r="AY117" s="18" t="s">
        <v>178</v>
      </c>
      <c r="BE117" s="145">
        <f t="shared" ref="BE117:BE122" si="24">IF(N117="základní",J117,0)</f>
        <v>0</v>
      </c>
      <c r="BF117" s="145">
        <f t="shared" ref="BF117:BF122" si="25">IF(N117="snížená",J117,0)</f>
        <v>0</v>
      </c>
      <c r="BG117" s="145">
        <f t="shared" ref="BG117:BG122" si="26">IF(N117="zákl. přenesená",J117,0)</f>
        <v>0</v>
      </c>
      <c r="BH117" s="145">
        <f t="shared" ref="BH117:BH122" si="27">IF(N117="sníž. přenesená",J117,0)</f>
        <v>0</v>
      </c>
      <c r="BI117" s="145">
        <f t="shared" ref="BI117:BI122" si="28">IF(N117="nulová",J117,0)</f>
        <v>0</v>
      </c>
      <c r="BJ117" s="18" t="s">
        <v>86</v>
      </c>
      <c r="BK117" s="145">
        <f t="shared" ref="BK117:BK122" si="29">ROUND(I117*H117,2)</f>
        <v>0</v>
      </c>
      <c r="BL117" s="18" t="s">
        <v>2304</v>
      </c>
      <c r="BM117" s="144" t="s">
        <v>6883</v>
      </c>
    </row>
    <row r="118" spans="2:65" s="1" customFormat="1" ht="49.05" customHeight="1">
      <c r="B118" s="34"/>
      <c r="C118" s="133" t="s">
        <v>404</v>
      </c>
      <c r="D118" s="133" t="s">
        <v>180</v>
      </c>
      <c r="E118" s="134" t="s">
        <v>1548</v>
      </c>
      <c r="F118" s="135" t="s">
        <v>6884</v>
      </c>
      <c r="G118" s="136" t="s">
        <v>6801</v>
      </c>
      <c r="H118" s="137">
        <v>1</v>
      </c>
      <c r="I118" s="138"/>
      <c r="J118" s="139">
        <f t="shared" si="20"/>
        <v>0</v>
      </c>
      <c r="K118" s="135" t="s">
        <v>376</v>
      </c>
      <c r="L118" s="34"/>
      <c r="M118" s="140" t="s">
        <v>32</v>
      </c>
      <c r="N118" s="141" t="s">
        <v>50</v>
      </c>
      <c r="P118" s="142">
        <f t="shared" si="21"/>
        <v>0</v>
      </c>
      <c r="Q118" s="142">
        <v>0</v>
      </c>
      <c r="R118" s="142">
        <f t="shared" si="22"/>
        <v>0</v>
      </c>
      <c r="S118" s="142">
        <v>0</v>
      </c>
      <c r="T118" s="143">
        <f t="shared" si="23"/>
        <v>0</v>
      </c>
      <c r="AR118" s="144" t="s">
        <v>2304</v>
      </c>
      <c r="AT118" s="144" t="s">
        <v>180</v>
      </c>
      <c r="AU118" s="144" t="s">
        <v>88</v>
      </c>
      <c r="AY118" s="18" t="s">
        <v>178</v>
      </c>
      <c r="BE118" s="145">
        <f t="shared" si="24"/>
        <v>0</v>
      </c>
      <c r="BF118" s="145">
        <f t="shared" si="25"/>
        <v>0</v>
      </c>
      <c r="BG118" s="145">
        <f t="shared" si="26"/>
        <v>0</v>
      </c>
      <c r="BH118" s="145">
        <f t="shared" si="27"/>
        <v>0</v>
      </c>
      <c r="BI118" s="145">
        <f t="shared" si="28"/>
        <v>0</v>
      </c>
      <c r="BJ118" s="18" t="s">
        <v>86</v>
      </c>
      <c r="BK118" s="145">
        <f t="shared" si="29"/>
        <v>0</v>
      </c>
      <c r="BL118" s="18" t="s">
        <v>2304</v>
      </c>
      <c r="BM118" s="144" t="s">
        <v>6885</v>
      </c>
    </row>
    <row r="119" spans="2:65" s="1" customFormat="1" ht="37.799999999999997" customHeight="1">
      <c r="B119" s="34"/>
      <c r="C119" s="133" t="s">
        <v>412</v>
      </c>
      <c r="D119" s="133" t="s">
        <v>180</v>
      </c>
      <c r="E119" s="134" t="s">
        <v>3495</v>
      </c>
      <c r="F119" s="135" t="s">
        <v>6886</v>
      </c>
      <c r="G119" s="136" t="s">
        <v>6801</v>
      </c>
      <c r="H119" s="137">
        <v>1</v>
      </c>
      <c r="I119" s="138"/>
      <c r="J119" s="139">
        <f t="shared" si="20"/>
        <v>0</v>
      </c>
      <c r="K119" s="135" t="s">
        <v>376</v>
      </c>
      <c r="L119" s="34"/>
      <c r="M119" s="140" t="s">
        <v>32</v>
      </c>
      <c r="N119" s="141" t="s">
        <v>50</v>
      </c>
      <c r="P119" s="142">
        <f t="shared" si="21"/>
        <v>0</v>
      </c>
      <c r="Q119" s="142">
        <v>0</v>
      </c>
      <c r="R119" s="142">
        <f t="shared" si="22"/>
        <v>0</v>
      </c>
      <c r="S119" s="142">
        <v>0</v>
      </c>
      <c r="T119" s="143">
        <f t="shared" si="23"/>
        <v>0</v>
      </c>
      <c r="AR119" s="144" t="s">
        <v>2304</v>
      </c>
      <c r="AT119" s="144" t="s">
        <v>180</v>
      </c>
      <c r="AU119" s="144" t="s">
        <v>88</v>
      </c>
      <c r="AY119" s="18" t="s">
        <v>178</v>
      </c>
      <c r="BE119" s="145">
        <f t="shared" si="24"/>
        <v>0</v>
      </c>
      <c r="BF119" s="145">
        <f t="shared" si="25"/>
        <v>0</v>
      </c>
      <c r="BG119" s="145">
        <f t="shared" si="26"/>
        <v>0</v>
      </c>
      <c r="BH119" s="145">
        <f t="shared" si="27"/>
        <v>0</v>
      </c>
      <c r="BI119" s="145">
        <f t="shared" si="28"/>
        <v>0</v>
      </c>
      <c r="BJ119" s="18" t="s">
        <v>86</v>
      </c>
      <c r="BK119" s="145">
        <f t="shared" si="29"/>
        <v>0</v>
      </c>
      <c r="BL119" s="18" t="s">
        <v>2304</v>
      </c>
      <c r="BM119" s="144" t="s">
        <v>6887</v>
      </c>
    </row>
    <row r="120" spans="2:65" s="1" customFormat="1" ht="55.5" customHeight="1">
      <c r="B120" s="34"/>
      <c r="C120" s="133" t="s">
        <v>418</v>
      </c>
      <c r="D120" s="133" t="s">
        <v>180</v>
      </c>
      <c r="E120" s="134" t="s">
        <v>6888</v>
      </c>
      <c r="F120" s="135" t="s">
        <v>6889</v>
      </c>
      <c r="G120" s="136" t="s">
        <v>6801</v>
      </c>
      <c r="H120" s="137">
        <v>1</v>
      </c>
      <c r="I120" s="138"/>
      <c r="J120" s="139">
        <f t="shared" si="20"/>
        <v>0</v>
      </c>
      <c r="K120" s="135" t="s">
        <v>376</v>
      </c>
      <c r="L120" s="34"/>
      <c r="M120" s="140" t="s">
        <v>32</v>
      </c>
      <c r="N120" s="141" t="s">
        <v>50</v>
      </c>
      <c r="P120" s="142">
        <f t="shared" si="21"/>
        <v>0</v>
      </c>
      <c r="Q120" s="142">
        <v>0</v>
      </c>
      <c r="R120" s="142">
        <f t="shared" si="22"/>
        <v>0</v>
      </c>
      <c r="S120" s="142">
        <v>0</v>
      </c>
      <c r="T120" s="143">
        <f t="shared" si="23"/>
        <v>0</v>
      </c>
      <c r="AR120" s="144" t="s">
        <v>2304</v>
      </c>
      <c r="AT120" s="144" t="s">
        <v>180</v>
      </c>
      <c r="AU120" s="144" t="s">
        <v>88</v>
      </c>
      <c r="AY120" s="18" t="s">
        <v>178</v>
      </c>
      <c r="BE120" s="145">
        <f t="shared" si="24"/>
        <v>0</v>
      </c>
      <c r="BF120" s="145">
        <f t="shared" si="25"/>
        <v>0</v>
      </c>
      <c r="BG120" s="145">
        <f t="shared" si="26"/>
        <v>0</v>
      </c>
      <c r="BH120" s="145">
        <f t="shared" si="27"/>
        <v>0</v>
      </c>
      <c r="BI120" s="145">
        <f t="shared" si="28"/>
        <v>0</v>
      </c>
      <c r="BJ120" s="18" t="s">
        <v>86</v>
      </c>
      <c r="BK120" s="145">
        <f t="shared" si="29"/>
        <v>0</v>
      </c>
      <c r="BL120" s="18" t="s">
        <v>2304</v>
      </c>
      <c r="BM120" s="144" t="s">
        <v>6890</v>
      </c>
    </row>
    <row r="121" spans="2:65" s="1" customFormat="1" ht="37.799999999999997" customHeight="1">
      <c r="B121" s="34"/>
      <c r="C121" s="133" t="s">
        <v>434</v>
      </c>
      <c r="D121" s="133" t="s">
        <v>180</v>
      </c>
      <c r="E121" s="134" t="s">
        <v>6891</v>
      </c>
      <c r="F121" s="135" t="s">
        <v>6892</v>
      </c>
      <c r="G121" s="136" t="s">
        <v>6801</v>
      </c>
      <c r="H121" s="137">
        <v>1</v>
      </c>
      <c r="I121" s="138"/>
      <c r="J121" s="139">
        <f t="shared" si="20"/>
        <v>0</v>
      </c>
      <c r="K121" s="135" t="s">
        <v>376</v>
      </c>
      <c r="L121" s="34"/>
      <c r="M121" s="140" t="s">
        <v>32</v>
      </c>
      <c r="N121" s="141" t="s">
        <v>50</v>
      </c>
      <c r="P121" s="142">
        <f t="shared" si="21"/>
        <v>0</v>
      </c>
      <c r="Q121" s="142">
        <v>0</v>
      </c>
      <c r="R121" s="142">
        <f t="shared" si="22"/>
        <v>0</v>
      </c>
      <c r="S121" s="142">
        <v>0</v>
      </c>
      <c r="T121" s="143">
        <f t="shared" si="23"/>
        <v>0</v>
      </c>
      <c r="AR121" s="144" t="s">
        <v>2304</v>
      </c>
      <c r="AT121" s="144" t="s">
        <v>180</v>
      </c>
      <c r="AU121" s="144" t="s">
        <v>88</v>
      </c>
      <c r="AY121" s="18" t="s">
        <v>178</v>
      </c>
      <c r="BE121" s="145">
        <f t="shared" si="24"/>
        <v>0</v>
      </c>
      <c r="BF121" s="145">
        <f t="shared" si="25"/>
        <v>0</v>
      </c>
      <c r="BG121" s="145">
        <f t="shared" si="26"/>
        <v>0</v>
      </c>
      <c r="BH121" s="145">
        <f t="shared" si="27"/>
        <v>0</v>
      </c>
      <c r="BI121" s="145">
        <f t="shared" si="28"/>
        <v>0</v>
      </c>
      <c r="BJ121" s="18" t="s">
        <v>86</v>
      </c>
      <c r="BK121" s="145">
        <f t="shared" si="29"/>
        <v>0</v>
      </c>
      <c r="BL121" s="18" t="s">
        <v>2304</v>
      </c>
      <c r="BM121" s="144" t="s">
        <v>6893</v>
      </c>
    </row>
    <row r="122" spans="2:65" s="1" customFormat="1" ht="49.05" customHeight="1">
      <c r="B122" s="34"/>
      <c r="C122" s="133" t="s">
        <v>453</v>
      </c>
      <c r="D122" s="133" t="s">
        <v>180</v>
      </c>
      <c r="E122" s="134" t="s">
        <v>6894</v>
      </c>
      <c r="F122" s="135" t="s">
        <v>6895</v>
      </c>
      <c r="G122" s="136" t="s">
        <v>6801</v>
      </c>
      <c r="H122" s="137">
        <v>1</v>
      </c>
      <c r="I122" s="138"/>
      <c r="J122" s="139">
        <f t="shared" si="20"/>
        <v>0</v>
      </c>
      <c r="K122" s="135" t="s">
        <v>376</v>
      </c>
      <c r="L122" s="34"/>
      <c r="M122" s="195" t="s">
        <v>32</v>
      </c>
      <c r="N122" s="196" t="s">
        <v>50</v>
      </c>
      <c r="O122" s="193"/>
      <c r="P122" s="197">
        <f t="shared" si="21"/>
        <v>0</v>
      </c>
      <c r="Q122" s="197">
        <v>0</v>
      </c>
      <c r="R122" s="197">
        <f t="shared" si="22"/>
        <v>0</v>
      </c>
      <c r="S122" s="197">
        <v>0</v>
      </c>
      <c r="T122" s="198">
        <f t="shared" si="23"/>
        <v>0</v>
      </c>
      <c r="AR122" s="144" t="s">
        <v>2304</v>
      </c>
      <c r="AT122" s="144" t="s">
        <v>180</v>
      </c>
      <c r="AU122" s="144" t="s">
        <v>88</v>
      </c>
      <c r="AY122" s="18" t="s">
        <v>178</v>
      </c>
      <c r="BE122" s="145">
        <f t="shared" si="24"/>
        <v>0</v>
      </c>
      <c r="BF122" s="145">
        <f t="shared" si="25"/>
        <v>0</v>
      </c>
      <c r="BG122" s="145">
        <f t="shared" si="26"/>
        <v>0</v>
      </c>
      <c r="BH122" s="145">
        <f t="shared" si="27"/>
        <v>0</v>
      </c>
      <c r="BI122" s="145">
        <f t="shared" si="28"/>
        <v>0</v>
      </c>
      <c r="BJ122" s="18" t="s">
        <v>86</v>
      </c>
      <c r="BK122" s="145">
        <f t="shared" si="29"/>
        <v>0</v>
      </c>
      <c r="BL122" s="18" t="s">
        <v>2304</v>
      </c>
      <c r="BM122" s="144" t="s">
        <v>6896</v>
      </c>
    </row>
    <row r="123" spans="2:65" s="1" customFormat="1" ht="6.9" customHeight="1">
      <c r="B123" s="43"/>
      <c r="C123" s="44"/>
      <c r="D123" s="44"/>
      <c r="E123" s="44"/>
      <c r="F123" s="44"/>
      <c r="G123" s="44"/>
      <c r="H123" s="44"/>
      <c r="I123" s="44"/>
      <c r="J123" s="44"/>
      <c r="K123" s="44"/>
      <c r="L123" s="34"/>
    </row>
  </sheetData>
  <sheetProtection algorithmName="SHA-512" hashValue="9oRErlgH/8Kc/XLn+v7dYSvh8DZXeL94aA0obTeepgdIXQl/bw/mSqBTT9cBHgyzRr/AgFGYEU2KK2GfO6C0Qg==" saltValue="orJdUWHJATSvLDMjZZApWWnLag2qEemfVeIjPhWm0scge7S+juuSikbmH5HJCLEuchUZFmEYyim0BBWBlHF92A==" spinCount="100000" sheet="1" objects="1" scenarios="1" formatColumns="0" formatRows="0" autoFilter="0"/>
  <autoFilter ref="C84:K122" xr:uid="{00000000-0009-0000-0000-000010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H27"/>
  <sheetViews>
    <sheetView showGridLines="0" workbookViewId="0"/>
  </sheetViews>
  <sheetFormatPr defaultRowHeight="14.4"/>
  <cols>
    <col min="1" max="1" width="8.28515625" customWidth="1"/>
    <col min="2" max="2" width="1.7109375" customWidth="1"/>
    <col min="3" max="3" width="25" customWidth="1"/>
    <col min="4" max="4" width="75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/>
    <row r="2" spans="2:8" ht="36.9" customHeight="1"/>
    <row r="3" spans="2:8" ht="6.9" customHeight="1">
      <c r="B3" s="19"/>
      <c r="C3" s="20"/>
      <c r="D3" s="20"/>
      <c r="E3" s="20"/>
      <c r="F3" s="20"/>
      <c r="G3" s="20"/>
      <c r="H3" s="21"/>
    </row>
    <row r="4" spans="2:8" ht="24.9" customHeight="1">
      <c r="B4" s="21"/>
      <c r="C4" s="22" t="s">
        <v>6897</v>
      </c>
      <c r="H4" s="21"/>
    </row>
    <row r="5" spans="2:8" ht="12" customHeight="1">
      <c r="B5" s="21"/>
      <c r="C5" s="25" t="s">
        <v>13</v>
      </c>
      <c r="D5" s="306" t="s">
        <v>14</v>
      </c>
      <c r="E5" s="302"/>
      <c r="F5" s="302"/>
      <c r="H5" s="21"/>
    </row>
    <row r="6" spans="2:8" ht="36.9" customHeight="1">
      <c r="B6" s="21"/>
      <c r="C6" s="27" t="s">
        <v>16</v>
      </c>
      <c r="D6" s="303" t="s">
        <v>17</v>
      </c>
      <c r="E6" s="302"/>
      <c r="F6" s="302"/>
      <c r="H6" s="21"/>
    </row>
    <row r="7" spans="2:8" ht="16.5" customHeight="1">
      <c r="B7" s="21"/>
      <c r="C7" s="28" t="s">
        <v>24</v>
      </c>
      <c r="D7" s="51" t="str">
        <f>'Rekapitulace stavby'!AN8</f>
        <v>23. 8. 2023</v>
      </c>
      <c r="H7" s="21"/>
    </row>
    <row r="8" spans="2:8" s="1" customFormat="1" ht="10.8" customHeight="1">
      <c r="B8" s="34"/>
      <c r="H8" s="34"/>
    </row>
    <row r="9" spans="2:8" s="10" customFormat="1" ht="29.25" customHeight="1">
      <c r="B9" s="113"/>
      <c r="C9" s="114" t="s">
        <v>60</v>
      </c>
      <c r="D9" s="115" t="s">
        <v>61</v>
      </c>
      <c r="E9" s="115" t="s">
        <v>165</v>
      </c>
      <c r="F9" s="116" t="s">
        <v>6898</v>
      </c>
      <c r="H9" s="113"/>
    </row>
    <row r="10" spans="2:8" s="1" customFormat="1" ht="26.4" customHeight="1">
      <c r="B10" s="34"/>
      <c r="C10" s="203" t="s">
        <v>6899</v>
      </c>
      <c r="D10" s="203" t="s">
        <v>101</v>
      </c>
      <c r="H10" s="34"/>
    </row>
    <row r="11" spans="2:8" s="1" customFormat="1" ht="16.8" customHeight="1">
      <c r="B11" s="34"/>
      <c r="C11" s="204" t="s">
        <v>1982</v>
      </c>
      <c r="D11" s="205" t="s">
        <v>1983</v>
      </c>
      <c r="E11" s="206" t="s">
        <v>202</v>
      </c>
      <c r="F11" s="207">
        <v>691</v>
      </c>
      <c r="H11" s="34"/>
    </row>
    <row r="12" spans="2:8" s="1" customFormat="1" ht="16.8" customHeight="1">
      <c r="B12" s="34"/>
      <c r="C12" s="208" t="s">
        <v>32</v>
      </c>
      <c r="D12" s="208" t="s">
        <v>2027</v>
      </c>
      <c r="E12" s="18" t="s">
        <v>32</v>
      </c>
      <c r="F12" s="209">
        <v>0</v>
      </c>
      <c r="H12" s="34"/>
    </row>
    <row r="13" spans="2:8" s="1" customFormat="1" ht="16.8" customHeight="1">
      <c r="B13" s="34"/>
      <c r="C13" s="208" t="s">
        <v>32</v>
      </c>
      <c r="D13" s="208" t="s">
        <v>2000</v>
      </c>
      <c r="E13" s="18" t="s">
        <v>32</v>
      </c>
      <c r="F13" s="209">
        <v>0</v>
      </c>
      <c r="H13" s="34"/>
    </row>
    <row r="14" spans="2:8" s="1" customFormat="1" ht="16.8" customHeight="1">
      <c r="B14" s="34"/>
      <c r="C14" s="208" t="s">
        <v>32</v>
      </c>
      <c r="D14" s="208" t="s">
        <v>6900</v>
      </c>
      <c r="E14" s="18" t="s">
        <v>32</v>
      </c>
      <c r="F14" s="209">
        <v>691</v>
      </c>
      <c r="H14" s="34"/>
    </row>
    <row r="15" spans="2:8" s="1" customFormat="1" ht="16.8" customHeight="1">
      <c r="B15" s="34"/>
      <c r="C15" s="208" t="s">
        <v>32</v>
      </c>
      <c r="D15" s="208" t="s">
        <v>192</v>
      </c>
      <c r="E15" s="18" t="s">
        <v>32</v>
      </c>
      <c r="F15" s="209">
        <v>691</v>
      </c>
      <c r="H15" s="34"/>
    </row>
    <row r="16" spans="2:8" s="1" customFormat="1" ht="16.8" customHeight="1">
      <c r="B16" s="34"/>
      <c r="C16" s="210" t="s">
        <v>6901</v>
      </c>
      <c r="H16" s="34"/>
    </row>
    <row r="17" spans="2:8" s="1" customFormat="1" ht="20.399999999999999">
      <c r="B17" s="34"/>
      <c r="C17" s="208" t="s">
        <v>2023</v>
      </c>
      <c r="D17" s="208" t="s">
        <v>6902</v>
      </c>
      <c r="E17" s="18" t="s">
        <v>277</v>
      </c>
      <c r="F17" s="209">
        <v>989.60799999999995</v>
      </c>
      <c r="H17" s="34"/>
    </row>
    <row r="18" spans="2:8" s="1" customFormat="1" ht="20.399999999999999">
      <c r="B18" s="34"/>
      <c r="C18" s="208" t="s">
        <v>2037</v>
      </c>
      <c r="D18" s="208" t="s">
        <v>6903</v>
      </c>
      <c r="E18" s="18" t="s">
        <v>277</v>
      </c>
      <c r="F18" s="209">
        <v>424.11700000000002</v>
      </c>
      <c r="H18" s="34"/>
    </row>
    <row r="19" spans="2:8" s="1" customFormat="1" ht="16.8" customHeight="1">
      <c r="B19" s="34"/>
      <c r="C19" s="208" t="s">
        <v>311</v>
      </c>
      <c r="D19" s="208" t="s">
        <v>6904</v>
      </c>
      <c r="E19" s="18" t="s">
        <v>234</v>
      </c>
      <c r="F19" s="209">
        <v>2846.364</v>
      </c>
      <c r="H19" s="34"/>
    </row>
    <row r="20" spans="2:8" s="1" customFormat="1" ht="16.8" customHeight="1">
      <c r="B20" s="34"/>
      <c r="C20" s="208" t="s">
        <v>419</v>
      </c>
      <c r="D20" s="208" t="s">
        <v>6905</v>
      </c>
      <c r="E20" s="18" t="s">
        <v>277</v>
      </c>
      <c r="F20" s="209">
        <v>623.23199999999997</v>
      </c>
      <c r="H20" s="34"/>
    </row>
    <row r="21" spans="2:8" s="1" customFormat="1" ht="16.8" customHeight="1">
      <c r="B21" s="34"/>
      <c r="C21" s="208" t="s">
        <v>440</v>
      </c>
      <c r="D21" s="208" t="s">
        <v>6906</v>
      </c>
      <c r="E21" s="18" t="s">
        <v>277</v>
      </c>
      <c r="F21" s="209">
        <v>370.71300000000002</v>
      </c>
      <c r="H21" s="34"/>
    </row>
    <row r="22" spans="2:8" s="1" customFormat="1" ht="16.8" customHeight="1">
      <c r="B22" s="34"/>
      <c r="C22" s="208" t="s">
        <v>454</v>
      </c>
      <c r="D22" s="208" t="s">
        <v>6907</v>
      </c>
      <c r="E22" s="18" t="s">
        <v>202</v>
      </c>
      <c r="F22" s="209">
        <v>691</v>
      </c>
      <c r="H22" s="34"/>
    </row>
    <row r="23" spans="2:8" s="1" customFormat="1" ht="16.8" customHeight="1">
      <c r="B23" s="34"/>
      <c r="C23" s="208" t="s">
        <v>462</v>
      </c>
      <c r="D23" s="208" t="s">
        <v>6908</v>
      </c>
      <c r="E23" s="18" t="s">
        <v>202</v>
      </c>
      <c r="F23" s="209">
        <v>691</v>
      </c>
      <c r="H23" s="34"/>
    </row>
    <row r="24" spans="2:8" s="1" customFormat="1" ht="16.8" customHeight="1">
      <c r="B24" s="34"/>
      <c r="C24" s="208" t="s">
        <v>468</v>
      </c>
      <c r="D24" s="208" t="s">
        <v>6909</v>
      </c>
      <c r="E24" s="18" t="s">
        <v>277</v>
      </c>
      <c r="F24" s="209">
        <v>99.051000000000002</v>
      </c>
      <c r="H24" s="34"/>
    </row>
    <row r="25" spans="2:8" s="1" customFormat="1" ht="16.8" customHeight="1">
      <c r="B25" s="34"/>
      <c r="C25" s="208" t="s">
        <v>670</v>
      </c>
      <c r="D25" s="208" t="s">
        <v>6910</v>
      </c>
      <c r="E25" s="18" t="s">
        <v>202</v>
      </c>
      <c r="F25" s="209">
        <v>691</v>
      </c>
      <c r="H25" s="34"/>
    </row>
    <row r="26" spans="2:8" s="1" customFormat="1" ht="7.35" customHeight="1">
      <c r="B26" s="43"/>
      <c r="C26" s="44"/>
      <c r="D26" s="44"/>
      <c r="E26" s="44"/>
      <c r="F26" s="44"/>
      <c r="G26" s="44"/>
      <c r="H26" s="34"/>
    </row>
    <row r="27" spans="2:8" s="1" customFormat="1" ht="10.199999999999999"/>
  </sheetData>
  <sheetProtection algorithmName="SHA-512" hashValue="PrcLbHV12Zc0ayTEnlQyimeyCoPOKkamD3gw4ipGSusGmisy+KMEHFzX83tSuBNmvnxq/iclkcxF9zXQ6Ul5hA==" saltValue="B0Me3VU+1FZxFiWelFdcY30YyPCNeM62SQTlZ+n3tEUeWOD2OdlG9cdIJt8jqvqdP/EdvIGI2G0c1IBl6+/Pt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11" customWidth="1"/>
    <col min="2" max="2" width="1.7109375" style="211" customWidth="1"/>
    <col min="3" max="4" width="5" style="211" customWidth="1"/>
    <col min="5" max="5" width="11.7109375" style="211" customWidth="1"/>
    <col min="6" max="6" width="9.140625" style="211" customWidth="1"/>
    <col min="7" max="7" width="5" style="211" customWidth="1"/>
    <col min="8" max="8" width="77.85546875" style="211" customWidth="1"/>
    <col min="9" max="10" width="20" style="211" customWidth="1"/>
    <col min="11" max="11" width="1.7109375" style="211" customWidth="1"/>
  </cols>
  <sheetData>
    <row r="1" spans="2:11" customFormat="1" ht="37.5" customHeight="1"/>
    <row r="2" spans="2:11" customFormat="1" ht="7.5" customHeight="1">
      <c r="B2" s="212"/>
      <c r="C2" s="213"/>
      <c r="D2" s="213"/>
      <c r="E2" s="213"/>
      <c r="F2" s="213"/>
      <c r="G2" s="213"/>
      <c r="H2" s="213"/>
      <c r="I2" s="213"/>
      <c r="J2" s="213"/>
      <c r="K2" s="214"/>
    </row>
    <row r="3" spans="2:11" s="16" customFormat="1" ht="45" customHeight="1">
      <c r="B3" s="215"/>
      <c r="C3" s="336" t="s">
        <v>6911</v>
      </c>
      <c r="D3" s="336"/>
      <c r="E3" s="336"/>
      <c r="F3" s="336"/>
      <c r="G3" s="336"/>
      <c r="H3" s="336"/>
      <c r="I3" s="336"/>
      <c r="J3" s="336"/>
      <c r="K3" s="216"/>
    </row>
    <row r="4" spans="2:11" customFormat="1" ht="25.5" customHeight="1">
      <c r="B4" s="217"/>
      <c r="C4" s="341" t="s">
        <v>6912</v>
      </c>
      <c r="D4" s="341"/>
      <c r="E4" s="341"/>
      <c r="F4" s="341"/>
      <c r="G4" s="341"/>
      <c r="H4" s="341"/>
      <c r="I4" s="341"/>
      <c r="J4" s="341"/>
      <c r="K4" s="218"/>
    </row>
    <row r="5" spans="2:11" customFormat="1" ht="5.25" customHeight="1">
      <c r="B5" s="217"/>
      <c r="C5" s="219"/>
      <c r="D5" s="219"/>
      <c r="E5" s="219"/>
      <c r="F5" s="219"/>
      <c r="G5" s="219"/>
      <c r="H5" s="219"/>
      <c r="I5" s="219"/>
      <c r="J5" s="219"/>
      <c r="K5" s="218"/>
    </row>
    <row r="6" spans="2:11" customFormat="1" ht="15" customHeight="1">
      <c r="B6" s="217"/>
      <c r="C6" s="340" t="s">
        <v>6913</v>
      </c>
      <c r="D6" s="340"/>
      <c r="E6" s="340"/>
      <c r="F6" s="340"/>
      <c r="G6" s="340"/>
      <c r="H6" s="340"/>
      <c r="I6" s="340"/>
      <c r="J6" s="340"/>
      <c r="K6" s="218"/>
    </row>
    <row r="7" spans="2:11" customFormat="1" ht="15" customHeight="1">
      <c r="B7" s="221"/>
      <c r="C7" s="340" t="s">
        <v>6914</v>
      </c>
      <c r="D7" s="340"/>
      <c r="E7" s="340"/>
      <c r="F7" s="340"/>
      <c r="G7" s="340"/>
      <c r="H7" s="340"/>
      <c r="I7" s="340"/>
      <c r="J7" s="340"/>
      <c r="K7" s="218"/>
    </row>
    <row r="8" spans="2:11" customFormat="1" ht="12.75" customHeight="1">
      <c r="B8" s="221"/>
      <c r="C8" s="220"/>
      <c r="D8" s="220"/>
      <c r="E8" s="220"/>
      <c r="F8" s="220"/>
      <c r="G8" s="220"/>
      <c r="H8" s="220"/>
      <c r="I8" s="220"/>
      <c r="J8" s="220"/>
      <c r="K8" s="218"/>
    </row>
    <row r="9" spans="2:11" customFormat="1" ht="15" customHeight="1">
      <c r="B9" s="221"/>
      <c r="C9" s="340" t="s">
        <v>6915</v>
      </c>
      <c r="D9" s="340"/>
      <c r="E9" s="340"/>
      <c r="F9" s="340"/>
      <c r="G9" s="340"/>
      <c r="H9" s="340"/>
      <c r="I9" s="340"/>
      <c r="J9" s="340"/>
      <c r="K9" s="218"/>
    </row>
    <row r="10" spans="2:11" customFormat="1" ht="15" customHeight="1">
      <c r="B10" s="221"/>
      <c r="C10" s="220"/>
      <c r="D10" s="340" t="s">
        <v>6916</v>
      </c>
      <c r="E10" s="340"/>
      <c r="F10" s="340"/>
      <c r="G10" s="340"/>
      <c r="H10" s="340"/>
      <c r="I10" s="340"/>
      <c r="J10" s="340"/>
      <c r="K10" s="218"/>
    </row>
    <row r="11" spans="2:11" customFormat="1" ht="15" customHeight="1">
      <c r="B11" s="221"/>
      <c r="C11" s="222"/>
      <c r="D11" s="340" t="s">
        <v>6917</v>
      </c>
      <c r="E11" s="340"/>
      <c r="F11" s="340"/>
      <c r="G11" s="340"/>
      <c r="H11" s="340"/>
      <c r="I11" s="340"/>
      <c r="J11" s="340"/>
      <c r="K11" s="218"/>
    </row>
    <row r="12" spans="2:11" customFormat="1" ht="15" customHeight="1">
      <c r="B12" s="221"/>
      <c r="C12" s="222"/>
      <c r="D12" s="220"/>
      <c r="E12" s="220"/>
      <c r="F12" s="220"/>
      <c r="G12" s="220"/>
      <c r="H12" s="220"/>
      <c r="I12" s="220"/>
      <c r="J12" s="220"/>
      <c r="K12" s="218"/>
    </row>
    <row r="13" spans="2:11" customFormat="1" ht="15" customHeight="1">
      <c r="B13" s="221"/>
      <c r="C13" s="222"/>
      <c r="D13" s="223" t="s">
        <v>6918</v>
      </c>
      <c r="E13" s="220"/>
      <c r="F13" s="220"/>
      <c r="G13" s="220"/>
      <c r="H13" s="220"/>
      <c r="I13" s="220"/>
      <c r="J13" s="220"/>
      <c r="K13" s="218"/>
    </row>
    <row r="14" spans="2:11" customFormat="1" ht="12.75" customHeight="1">
      <c r="B14" s="221"/>
      <c r="C14" s="222"/>
      <c r="D14" s="222"/>
      <c r="E14" s="222"/>
      <c r="F14" s="222"/>
      <c r="G14" s="222"/>
      <c r="H14" s="222"/>
      <c r="I14" s="222"/>
      <c r="J14" s="222"/>
      <c r="K14" s="218"/>
    </row>
    <row r="15" spans="2:11" customFormat="1" ht="15" customHeight="1">
      <c r="B15" s="221"/>
      <c r="C15" s="222"/>
      <c r="D15" s="340" t="s">
        <v>6919</v>
      </c>
      <c r="E15" s="340"/>
      <c r="F15" s="340"/>
      <c r="G15" s="340"/>
      <c r="H15" s="340"/>
      <c r="I15" s="340"/>
      <c r="J15" s="340"/>
      <c r="K15" s="218"/>
    </row>
    <row r="16" spans="2:11" customFormat="1" ht="15" customHeight="1">
      <c r="B16" s="221"/>
      <c r="C16" s="222"/>
      <c r="D16" s="340" t="s">
        <v>6920</v>
      </c>
      <c r="E16" s="340"/>
      <c r="F16" s="340"/>
      <c r="G16" s="340"/>
      <c r="H16" s="340"/>
      <c r="I16" s="340"/>
      <c r="J16" s="340"/>
      <c r="K16" s="218"/>
    </row>
    <row r="17" spans="2:11" customFormat="1" ht="15" customHeight="1">
      <c r="B17" s="221"/>
      <c r="C17" s="222"/>
      <c r="D17" s="340" t="s">
        <v>6921</v>
      </c>
      <c r="E17" s="340"/>
      <c r="F17" s="340"/>
      <c r="G17" s="340"/>
      <c r="H17" s="340"/>
      <c r="I17" s="340"/>
      <c r="J17" s="340"/>
      <c r="K17" s="218"/>
    </row>
    <row r="18" spans="2:11" customFormat="1" ht="15" customHeight="1">
      <c r="B18" s="221"/>
      <c r="C18" s="222"/>
      <c r="D18" s="222"/>
      <c r="E18" s="224" t="s">
        <v>85</v>
      </c>
      <c r="F18" s="340" t="s">
        <v>6922</v>
      </c>
      <c r="G18" s="340"/>
      <c r="H18" s="340"/>
      <c r="I18" s="340"/>
      <c r="J18" s="340"/>
      <c r="K18" s="218"/>
    </row>
    <row r="19" spans="2:11" customFormat="1" ht="15" customHeight="1">
      <c r="B19" s="221"/>
      <c r="C19" s="222"/>
      <c r="D19" s="222"/>
      <c r="E19" s="224" t="s">
        <v>6923</v>
      </c>
      <c r="F19" s="340" t="s">
        <v>6924</v>
      </c>
      <c r="G19" s="340"/>
      <c r="H19" s="340"/>
      <c r="I19" s="340"/>
      <c r="J19" s="340"/>
      <c r="K19" s="218"/>
    </row>
    <row r="20" spans="2:11" customFormat="1" ht="15" customHeight="1">
      <c r="B20" s="221"/>
      <c r="C20" s="222"/>
      <c r="D20" s="222"/>
      <c r="E20" s="224" t="s">
        <v>135</v>
      </c>
      <c r="F20" s="340" t="s">
        <v>6925</v>
      </c>
      <c r="G20" s="340"/>
      <c r="H20" s="340"/>
      <c r="I20" s="340"/>
      <c r="J20" s="340"/>
      <c r="K20" s="218"/>
    </row>
    <row r="21" spans="2:11" customFormat="1" ht="15" customHeight="1">
      <c r="B21" s="221"/>
      <c r="C21" s="222"/>
      <c r="D21" s="222"/>
      <c r="E21" s="224" t="s">
        <v>140</v>
      </c>
      <c r="F21" s="340" t="s">
        <v>141</v>
      </c>
      <c r="G21" s="340"/>
      <c r="H21" s="340"/>
      <c r="I21" s="340"/>
      <c r="J21" s="340"/>
      <c r="K21" s="218"/>
    </row>
    <row r="22" spans="2:11" customFormat="1" ht="15" customHeight="1">
      <c r="B22" s="221"/>
      <c r="C22" s="222"/>
      <c r="D22" s="222"/>
      <c r="E22" s="224" t="s">
        <v>1976</v>
      </c>
      <c r="F22" s="340" t="s">
        <v>1977</v>
      </c>
      <c r="G22" s="340"/>
      <c r="H22" s="340"/>
      <c r="I22" s="340"/>
      <c r="J22" s="340"/>
      <c r="K22" s="218"/>
    </row>
    <row r="23" spans="2:11" customFormat="1" ht="15" customHeight="1">
      <c r="B23" s="221"/>
      <c r="C23" s="222"/>
      <c r="D23" s="222"/>
      <c r="E23" s="224" t="s">
        <v>92</v>
      </c>
      <c r="F23" s="340" t="s">
        <v>6926</v>
      </c>
      <c r="G23" s="340"/>
      <c r="H23" s="340"/>
      <c r="I23" s="340"/>
      <c r="J23" s="340"/>
      <c r="K23" s="218"/>
    </row>
    <row r="24" spans="2:11" customFormat="1" ht="12.75" customHeight="1">
      <c r="B24" s="221"/>
      <c r="C24" s="222"/>
      <c r="D24" s="222"/>
      <c r="E24" s="222"/>
      <c r="F24" s="222"/>
      <c r="G24" s="222"/>
      <c r="H24" s="222"/>
      <c r="I24" s="222"/>
      <c r="J24" s="222"/>
      <c r="K24" s="218"/>
    </row>
    <row r="25" spans="2:11" customFormat="1" ht="15" customHeight="1">
      <c r="B25" s="221"/>
      <c r="C25" s="340" t="s">
        <v>6927</v>
      </c>
      <c r="D25" s="340"/>
      <c r="E25" s="340"/>
      <c r="F25" s="340"/>
      <c r="G25" s="340"/>
      <c r="H25" s="340"/>
      <c r="I25" s="340"/>
      <c r="J25" s="340"/>
      <c r="K25" s="218"/>
    </row>
    <row r="26" spans="2:11" customFormat="1" ht="15" customHeight="1">
      <c r="B26" s="221"/>
      <c r="C26" s="340" t="s">
        <v>6928</v>
      </c>
      <c r="D26" s="340"/>
      <c r="E26" s="340"/>
      <c r="F26" s="340"/>
      <c r="G26" s="340"/>
      <c r="H26" s="340"/>
      <c r="I26" s="340"/>
      <c r="J26" s="340"/>
      <c r="K26" s="218"/>
    </row>
    <row r="27" spans="2:11" customFormat="1" ht="15" customHeight="1">
      <c r="B27" s="221"/>
      <c r="C27" s="220"/>
      <c r="D27" s="340" t="s">
        <v>6929</v>
      </c>
      <c r="E27" s="340"/>
      <c r="F27" s="340"/>
      <c r="G27" s="340"/>
      <c r="H27" s="340"/>
      <c r="I27" s="340"/>
      <c r="J27" s="340"/>
      <c r="K27" s="218"/>
    </row>
    <row r="28" spans="2:11" customFormat="1" ht="15" customHeight="1">
      <c r="B28" s="221"/>
      <c r="C28" s="222"/>
      <c r="D28" s="340" t="s">
        <v>6930</v>
      </c>
      <c r="E28" s="340"/>
      <c r="F28" s="340"/>
      <c r="G28" s="340"/>
      <c r="H28" s="340"/>
      <c r="I28" s="340"/>
      <c r="J28" s="340"/>
      <c r="K28" s="218"/>
    </row>
    <row r="29" spans="2:11" customFormat="1" ht="12.75" customHeight="1">
      <c r="B29" s="221"/>
      <c r="C29" s="222"/>
      <c r="D29" s="222"/>
      <c r="E29" s="222"/>
      <c r="F29" s="222"/>
      <c r="G29" s="222"/>
      <c r="H29" s="222"/>
      <c r="I29" s="222"/>
      <c r="J29" s="222"/>
      <c r="K29" s="218"/>
    </row>
    <row r="30" spans="2:11" customFormat="1" ht="15" customHeight="1">
      <c r="B30" s="221"/>
      <c r="C30" s="222"/>
      <c r="D30" s="340" t="s">
        <v>6931</v>
      </c>
      <c r="E30" s="340"/>
      <c r="F30" s="340"/>
      <c r="G30" s="340"/>
      <c r="H30" s="340"/>
      <c r="I30" s="340"/>
      <c r="J30" s="340"/>
      <c r="K30" s="218"/>
    </row>
    <row r="31" spans="2:11" customFormat="1" ht="15" customHeight="1">
      <c r="B31" s="221"/>
      <c r="C31" s="222"/>
      <c r="D31" s="340" t="s">
        <v>6932</v>
      </c>
      <c r="E31" s="340"/>
      <c r="F31" s="340"/>
      <c r="G31" s="340"/>
      <c r="H31" s="340"/>
      <c r="I31" s="340"/>
      <c r="J31" s="340"/>
      <c r="K31" s="218"/>
    </row>
    <row r="32" spans="2:11" customFormat="1" ht="12.75" customHeight="1">
      <c r="B32" s="221"/>
      <c r="C32" s="222"/>
      <c r="D32" s="222"/>
      <c r="E32" s="222"/>
      <c r="F32" s="222"/>
      <c r="G32" s="222"/>
      <c r="H32" s="222"/>
      <c r="I32" s="222"/>
      <c r="J32" s="222"/>
      <c r="K32" s="218"/>
    </row>
    <row r="33" spans="2:11" customFormat="1" ht="15" customHeight="1">
      <c r="B33" s="221"/>
      <c r="C33" s="222"/>
      <c r="D33" s="340" t="s">
        <v>6933</v>
      </c>
      <c r="E33" s="340"/>
      <c r="F33" s="340"/>
      <c r="G33" s="340"/>
      <c r="H33" s="340"/>
      <c r="I33" s="340"/>
      <c r="J33" s="340"/>
      <c r="K33" s="218"/>
    </row>
    <row r="34" spans="2:11" customFormat="1" ht="15" customHeight="1">
      <c r="B34" s="221"/>
      <c r="C34" s="222"/>
      <c r="D34" s="340" t="s">
        <v>6934</v>
      </c>
      <c r="E34" s="340"/>
      <c r="F34" s="340"/>
      <c r="G34" s="340"/>
      <c r="H34" s="340"/>
      <c r="I34" s="340"/>
      <c r="J34" s="340"/>
      <c r="K34" s="218"/>
    </row>
    <row r="35" spans="2:11" customFormat="1" ht="15" customHeight="1">
      <c r="B35" s="221"/>
      <c r="C35" s="222"/>
      <c r="D35" s="340" t="s">
        <v>6935</v>
      </c>
      <c r="E35" s="340"/>
      <c r="F35" s="340"/>
      <c r="G35" s="340"/>
      <c r="H35" s="340"/>
      <c r="I35" s="340"/>
      <c r="J35" s="340"/>
      <c r="K35" s="218"/>
    </row>
    <row r="36" spans="2:11" customFormat="1" ht="15" customHeight="1">
      <c r="B36" s="221"/>
      <c r="C36" s="222"/>
      <c r="D36" s="220"/>
      <c r="E36" s="223" t="s">
        <v>164</v>
      </c>
      <c r="F36" s="220"/>
      <c r="G36" s="340" t="s">
        <v>6936</v>
      </c>
      <c r="H36" s="340"/>
      <c r="I36" s="340"/>
      <c r="J36" s="340"/>
      <c r="K36" s="218"/>
    </row>
    <row r="37" spans="2:11" customFormat="1" ht="30.75" customHeight="1">
      <c r="B37" s="221"/>
      <c r="C37" s="222"/>
      <c r="D37" s="220"/>
      <c r="E37" s="223" t="s">
        <v>6937</v>
      </c>
      <c r="F37" s="220"/>
      <c r="G37" s="340" t="s">
        <v>6938</v>
      </c>
      <c r="H37" s="340"/>
      <c r="I37" s="340"/>
      <c r="J37" s="340"/>
      <c r="K37" s="218"/>
    </row>
    <row r="38" spans="2:11" customFormat="1" ht="15" customHeight="1">
      <c r="B38" s="221"/>
      <c r="C38" s="222"/>
      <c r="D38" s="220"/>
      <c r="E38" s="223" t="s">
        <v>60</v>
      </c>
      <c r="F38" s="220"/>
      <c r="G38" s="340" t="s">
        <v>6939</v>
      </c>
      <c r="H38" s="340"/>
      <c r="I38" s="340"/>
      <c r="J38" s="340"/>
      <c r="K38" s="218"/>
    </row>
    <row r="39" spans="2:11" customFormat="1" ht="15" customHeight="1">
      <c r="B39" s="221"/>
      <c r="C39" s="222"/>
      <c r="D39" s="220"/>
      <c r="E39" s="223" t="s">
        <v>61</v>
      </c>
      <c r="F39" s="220"/>
      <c r="G39" s="340" t="s">
        <v>6940</v>
      </c>
      <c r="H39" s="340"/>
      <c r="I39" s="340"/>
      <c r="J39" s="340"/>
      <c r="K39" s="218"/>
    </row>
    <row r="40" spans="2:11" customFormat="1" ht="15" customHeight="1">
      <c r="B40" s="221"/>
      <c r="C40" s="222"/>
      <c r="D40" s="220"/>
      <c r="E40" s="223" t="s">
        <v>165</v>
      </c>
      <c r="F40" s="220"/>
      <c r="G40" s="340" t="s">
        <v>6941</v>
      </c>
      <c r="H40" s="340"/>
      <c r="I40" s="340"/>
      <c r="J40" s="340"/>
      <c r="K40" s="218"/>
    </row>
    <row r="41" spans="2:11" customFormat="1" ht="15" customHeight="1">
      <c r="B41" s="221"/>
      <c r="C41" s="222"/>
      <c r="D41" s="220"/>
      <c r="E41" s="223" t="s">
        <v>166</v>
      </c>
      <c r="F41" s="220"/>
      <c r="G41" s="340" t="s">
        <v>6942</v>
      </c>
      <c r="H41" s="340"/>
      <c r="I41" s="340"/>
      <c r="J41" s="340"/>
      <c r="K41" s="218"/>
    </row>
    <row r="42" spans="2:11" customFormat="1" ht="15" customHeight="1">
      <c r="B42" s="221"/>
      <c r="C42" s="222"/>
      <c r="D42" s="220"/>
      <c r="E42" s="223" t="s">
        <v>6943</v>
      </c>
      <c r="F42" s="220"/>
      <c r="G42" s="340" t="s">
        <v>6944</v>
      </c>
      <c r="H42" s="340"/>
      <c r="I42" s="340"/>
      <c r="J42" s="340"/>
      <c r="K42" s="218"/>
    </row>
    <row r="43" spans="2:11" customFormat="1" ht="15" customHeight="1">
      <c r="B43" s="221"/>
      <c r="C43" s="222"/>
      <c r="D43" s="220"/>
      <c r="E43" s="223"/>
      <c r="F43" s="220"/>
      <c r="G43" s="340" t="s">
        <v>6945</v>
      </c>
      <c r="H43" s="340"/>
      <c r="I43" s="340"/>
      <c r="J43" s="340"/>
      <c r="K43" s="218"/>
    </row>
    <row r="44" spans="2:11" customFormat="1" ht="15" customHeight="1">
      <c r="B44" s="221"/>
      <c r="C44" s="222"/>
      <c r="D44" s="220"/>
      <c r="E44" s="223" t="s">
        <v>6946</v>
      </c>
      <c r="F44" s="220"/>
      <c r="G44" s="340" t="s">
        <v>6947</v>
      </c>
      <c r="H44" s="340"/>
      <c r="I44" s="340"/>
      <c r="J44" s="340"/>
      <c r="K44" s="218"/>
    </row>
    <row r="45" spans="2:11" customFormat="1" ht="15" customHeight="1">
      <c r="B45" s="221"/>
      <c r="C45" s="222"/>
      <c r="D45" s="220"/>
      <c r="E45" s="223" t="s">
        <v>168</v>
      </c>
      <c r="F45" s="220"/>
      <c r="G45" s="340" t="s">
        <v>6948</v>
      </c>
      <c r="H45" s="340"/>
      <c r="I45" s="340"/>
      <c r="J45" s="340"/>
      <c r="K45" s="218"/>
    </row>
    <row r="46" spans="2:11" customFormat="1" ht="12.75" customHeight="1">
      <c r="B46" s="221"/>
      <c r="C46" s="222"/>
      <c r="D46" s="220"/>
      <c r="E46" s="220"/>
      <c r="F46" s="220"/>
      <c r="G46" s="220"/>
      <c r="H46" s="220"/>
      <c r="I46" s="220"/>
      <c r="J46" s="220"/>
      <c r="K46" s="218"/>
    </row>
    <row r="47" spans="2:11" customFormat="1" ht="15" customHeight="1">
      <c r="B47" s="221"/>
      <c r="C47" s="222"/>
      <c r="D47" s="340" t="s">
        <v>6949</v>
      </c>
      <c r="E47" s="340"/>
      <c r="F47" s="340"/>
      <c r="G47" s="340"/>
      <c r="H47" s="340"/>
      <c r="I47" s="340"/>
      <c r="J47" s="340"/>
      <c r="K47" s="218"/>
    </row>
    <row r="48" spans="2:11" customFormat="1" ht="15" customHeight="1">
      <c r="B48" s="221"/>
      <c r="C48" s="222"/>
      <c r="D48" s="222"/>
      <c r="E48" s="340" t="s">
        <v>6950</v>
      </c>
      <c r="F48" s="340"/>
      <c r="G48" s="340"/>
      <c r="H48" s="340"/>
      <c r="I48" s="340"/>
      <c r="J48" s="340"/>
      <c r="K48" s="218"/>
    </row>
    <row r="49" spans="2:11" customFormat="1" ht="15" customHeight="1">
      <c r="B49" s="221"/>
      <c r="C49" s="222"/>
      <c r="D49" s="222"/>
      <c r="E49" s="340" t="s">
        <v>6951</v>
      </c>
      <c r="F49" s="340"/>
      <c r="G49" s="340"/>
      <c r="H49" s="340"/>
      <c r="I49" s="340"/>
      <c r="J49" s="340"/>
      <c r="K49" s="218"/>
    </row>
    <row r="50" spans="2:11" customFormat="1" ht="15" customHeight="1">
      <c r="B50" s="221"/>
      <c r="C50" s="222"/>
      <c r="D50" s="222"/>
      <c r="E50" s="340" t="s">
        <v>6952</v>
      </c>
      <c r="F50" s="340"/>
      <c r="G50" s="340"/>
      <c r="H50" s="340"/>
      <c r="I50" s="340"/>
      <c r="J50" s="340"/>
      <c r="K50" s="218"/>
    </row>
    <row r="51" spans="2:11" customFormat="1" ht="15" customHeight="1">
      <c r="B51" s="221"/>
      <c r="C51" s="222"/>
      <c r="D51" s="340" t="s">
        <v>6953</v>
      </c>
      <c r="E51" s="340"/>
      <c r="F51" s="340"/>
      <c r="G51" s="340"/>
      <c r="H51" s="340"/>
      <c r="I51" s="340"/>
      <c r="J51" s="340"/>
      <c r="K51" s="218"/>
    </row>
    <row r="52" spans="2:11" customFormat="1" ht="25.5" customHeight="1">
      <c r="B52" s="217"/>
      <c r="C52" s="341" t="s">
        <v>6954</v>
      </c>
      <c r="D52" s="341"/>
      <c r="E52" s="341"/>
      <c r="F52" s="341"/>
      <c r="G52" s="341"/>
      <c r="H52" s="341"/>
      <c r="I52" s="341"/>
      <c r="J52" s="341"/>
      <c r="K52" s="218"/>
    </row>
    <row r="53" spans="2:11" customFormat="1" ht="5.25" customHeight="1">
      <c r="B53" s="217"/>
      <c r="C53" s="219"/>
      <c r="D53" s="219"/>
      <c r="E53" s="219"/>
      <c r="F53" s="219"/>
      <c r="G53" s="219"/>
      <c r="H53" s="219"/>
      <c r="I53" s="219"/>
      <c r="J53" s="219"/>
      <c r="K53" s="218"/>
    </row>
    <row r="54" spans="2:11" customFormat="1" ht="15" customHeight="1">
      <c r="B54" s="217"/>
      <c r="C54" s="340" t="s">
        <v>6955</v>
      </c>
      <c r="D54" s="340"/>
      <c r="E54" s="340"/>
      <c r="F54" s="340"/>
      <c r="G54" s="340"/>
      <c r="H54" s="340"/>
      <c r="I54" s="340"/>
      <c r="J54" s="340"/>
      <c r="K54" s="218"/>
    </row>
    <row r="55" spans="2:11" customFormat="1" ht="15" customHeight="1">
      <c r="B55" s="217"/>
      <c r="C55" s="340" t="s">
        <v>6956</v>
      </c>
      <c r="D55" s="340"/>
      <c r="E55" s="340"/>
      <c r="F55" s="340"/>
      <c r="G55" s="340"/>
      <c r="H55" s="340"/>
      <c r="I55" s="340"/>
      <c r="J55" s="340"/>
      <c r="K55" s="218"/>
    </row>
    <row r="56" spans="2:11" customFormat="1" ht="12.75" customHeight="1">
      <c r="B56" s="217"/>
      <c r="C56" s="220"/>
      <c r="D56" s="220"/>
      <c r="E56" s="220"/>
      <c r="F56" s="220"/>
      <c r="G56" s="220"/>
      <c r="H56" s="220"/>
      <c r="I56" s="220"/>
      <c r="J56" s="220"/>
      <c r="K56" s="218"/>
    </row>
    <row r="57" spans="2:11" customFormat="1" ht="15" customHeight="1">
      <c r="B57" s="217"/>
      <c r="C57" s="340" t="s">
        <v>6957</v>
      </c>
      <c r="D57" s="340"/>
      <c r="E57" s="340"/>
      <c r="F57" s="340"/>
      <c r="G57" s="340"/>
      <c r="H57" s="340"/>
      <c r="I57" s="340"/>
      <c r="J57" s="340"/>
      <c r="K57" s="218"/>
    </row>
    <row r="58" spans="2:11" customFormat="1" ht="15" customHeight="1">
      <c r="B58" s="217"/>
      <c r="C58" s="222"/>
      <c r="D58" s="340" t="s">
        <v>6958</v>
      </c>
      <c r="E58" s="340"/>
      <c r="F58" s="340"/>
      <c r="G58" s="340"/>
      <c r="H58" s="340"/>
      <c r="I58" s="340"/>
      <c r="J58" s="340"/>
      <c r="K58" s="218"/>
    </row>
    <row r="59" spans="2:11" customFormat="1" ht="15" customHeight="1">
      <c r="B59" s="217"/>
      <c r="C59" s="222"/>
      <c r="D59" s="340" t="s">
        <v>6959</v>
      </c>
      <c r="E59" s="340"/>
      <c r="F59" s="340"/>
      <c r="G59" s="340"/>
      <c r="H59" s="340"/>
      <c r="I59" s="340"/>
      <c r="J59" s="340"/>
      <c r="K59" s="218"/>
    </row>
    <row r="60" spans="2:11" customFormat="1" ht="15" customHeight="1">
      <c r="B60" s="217"/>
      <c r="C60" s="222"/>
      <c r="D60" s="340" t="s">
        <v>6960</v>
      </c>
      <c r="E60" s="340"/>
      <c r="F60" s="340"/>
      <c r="G60" s="340"/>
      <c r="H60" s="340"/>
      <c r="I60" s="340"/>
      <c r="J60" s="340"/>
      <c r="K60" s="218"/>
    </row>
    <row r="61" spans="2:11" customFormat="1" ht="15" customHeight="1">
      <c r="B61" s="217"/>
      <c r="C61" s="222"/>
      <c r="D61" s="340" t="s">
        <v>6961</v>
      </c>
      <c r="E61" s="340"/>
      <c r="F61" s="340"/>
      <c r="G61" s="340"/>
      <c r="H61" s="340"/>
      <c r="I61" s="340"/>
      <c r="J61" s="340"/>
      <c r="K61" s="218"/>
    </row>
    <row r="62" spans="2:11" customFormat="1" ht="15" customHeight="1">
      <c r="B62" s="217"/>
      <c r="C62" s="222"/>
      <c r="D62" s="342" t="s">
        <v>6962</v>
      </c>
      <c r="E62" s="342"/>
      <c r="F62" s="342"/>
      <c r="G62" s="342"/>
      <c r="H62" s="342"/>
      <c r="I62" s="342"/>
      <c r="J62" s="342"/>
      <c r="K62" s="218"/>
    </row>
    <row r="63" spans="2:11" customFormat="1" ht="15" customHeight="1">
      <c r="B63" s="217"/>
      <c r="C63" s="222"/>
      <c r="D63" s="340" t="s">
        <v>6963</v>
      </c>
      <c r="E63" s="340"/>
      <c r="F63" s="340"/>
      <c r="G63" s="340"/>
      <c r="H63" s="340"/>
      <c r="I63" s="340"/>
      <c r="J63" s="340"/>
      <c r="K63" s="218"/>
    </row>
    <row r="64" spans="2:11" customFormat="1" ht="12.75" customHeight="1">
      <c r="B64" s="217"/>
      <c r="C64" s="222"/>
      <c r="D64" s="222"/>
      <c r="E64" s="225"/>
      <c r="F64" s="222"/>
      <c r="G64" s="222"/>
      <c r="H64" s="222"/>
      <c r="I64" s="222"/>
      <c r="J64" s="222"/>
      <c r="K64" s="218"/>
    </row>
    <row r="65" spans="2:11" customFormat="1" ht="15" customHeight="1">
      <c r="B65" s="217"/>
      <c r="C65" s="222"/>
      <c r="D65" s="340" t="s">
        <v>6964</v>
      </c>
      <c r="E65" s="340"/>
      <c r="F65" s="340"/>
      <c r="G65" s="340"/>
      <c r="H65" s="340"/>
      <c r="I65" s="340"/>
      <c r="J65" s="340"/>
      <c r="K65" s="218"/>
    </row>
    <row r="66" spans="2:11" customFormat="1" ht="15" customHeight="1">
      <c r="B66" s="217"/>
      <c r="C66" s="222"/>
      <c r="D66" s="342" t="s">
        <v>6965</v>
      </c>
      <c r="E66" s="342"/>
      <c r="F66" s="342"/>
      <c r="G66" s="342"/>
      <c r="H66" s="342"/>
      <c r="I66" s="342"/>
      <c r="J66" s="342"/>
      <c r="K66" s="218"/>
    </row>
    <row r="67" spans="2:11" customFormat="1" ht="15" customHeight="1">
      <c r="B67" s="217"/>
      <c r="C67" s="222"/>
      <c r="D67" s="340" t="s">
        <v>6966</v>
      </c>
      <c r="E67" s="340"/>
      <c r="F67" s="340"/>
      <c r="G67" s="340"/>
      <c r="H67" s="340"/>
      <c r="I67" s="340"/>
      <c r="J67" s="340"/>
      <c r="K67" s="218"/>
    </row>
    <row r="68" spans="2:11" customFormat="1" ht="15" customHeight="1">
      <c r="B68" s="217"/>
      <c r="C68" s="222"/>
      <c r="D68" s="340" t="s">
        <v>6967</v>
      </c>
      <c r="E68" s="340"/>
      <c r="F68" s="340"/>
      <c r="G68" s="340"/>
      <c r="H68" s="340"/>
      <c r="I68" s="340"/>
      <c r="J68" s="340"/>
      <c r="K68" s="218"/>
    </row>
    <row r="69" spans="2:11" customFormat="1" ht="15" customHeight="1">
      <c r="B69" s="217"/>
      <c r="C69" s="222"/>
      <c r="D69" s="340" t="s">
        <v>6968</v>
      </c>
      <c r="E69" s="340"/>
      <c r="F69" s="340"/>
      <c r="G69" s="340"/>
      <c r="H69" s="340"/>
      <c r="I69" s="340"/>
      <c r="J69" s="340"/>
      <c r="K69" s="218"/>
    </row>
    <row r="70" spans="2:11" customFormat="1" ht="15" customHeight="1">
      <c r="B70" s="217"/>
      <c r="C70" s="222"/>
      <c r="D70" s="340" t="s">
        <v>6969</v>
      </c>
      <c r="E70" s="340"/>
      <c r="F70" s="340"/>
      <c r="G70" s="340"/>
      <c r="H70" s="340"/>
      <c r="I70" s="340"/>
      <c r="J70" s="340"/>
      <c r="K70" s="218"/>
    </row>
    <row r="71" spans="2:11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pans="2:11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30"/>
    </row>
    <row r="73" spans="2:11" customFormat="1" ht="18.75" customHeight="1">
      <c r="B73" s="230"/>
      <c r="C73" s="230"/>
      <c r="D73" s="230"/>
      <c r="E73" s="230"/>
      <c r="F73" s="230"/>
      <c r="G73" s="230"/>
      <c r="H73" s="230"/>
      <c r="I73" s="230"/>
      <c r="J73" s="230"/>
      <c r="K73" s="230"/>
    </row>
    <row r="74" spans="2:11" customFormat="1" ht="7.5" customHeight="1">
      <c r="B74" s="231"/>
      <c r="C74" s="232"/>
      <c r="D74" s="232"/>
      <c r="E74" s="232"/>
      <c r="F74" s="232"/>
      <c r="G74" s="232"/>
      <c r="H74" s="232"/>
      <c r="I74" s="232"/>
      <c r="J74" s="232"/>
      <c r="K74" s="233"/>
    </row>
    <row r="75" spans="2:11" customFormat="1" ht="45" customHeight="1">
      <c r="B75" s="234"/>
      <c r="C75" s="335" t="s">
        <v>6970</v>
      </c>
      <c r="D75" s="335"/>
      <c r="E75" s="335"/>
      <c r="F75" s="335"/>
      <c r="G75" s="335"/>
      <c r="H75" s="335"/>
      <c r="I75" s="335"/>
      <c r="J75" s="335"/>
      <c r="K75" s="235"/>
    </row>
    <row r="76" spans="2:11" customFormat="1" ht="17.25" customHeight="1">
      <c r="B76" s="234"/>
      <c r="C76" s="236" t="s">
        <v>6971</v>
      </c>
      <c r="D76" s="236"/>
      <c r="E76" s="236"/>
      <c r="F76" s="236" t="s">
        <v>6972</v>
      </c>
      <c r="G76" s="237"/>
      <c r="H76" s="236" t="s">
        <v>61</v>
      </c>
      <c r="I76" s="236" t="s">
        <v>64</v>
      </c>
      <c r="J76" s="236" t="s">
        <v>6973</v>
      </c>
      <c r="K76" s="235"/>
    </row>
    <row r="77" spans="2:11" customFormat="1" ht="17.25" customHeight="1">
      <c r="B77" s="234"/>
      <c r="C77" s="238" t="s">
        <v>6974</v>
      </c>
      <c r="D77" s="238"/>
      <c r="E77" s="238"/>
      <c r="F77" s="239" t="s">
        <v>6975</v>
      </c>
      <c r="G77" s="240"/>
      <c r="H77" s="238"/>
      <c r="I77" s="238"/>
      <c r="J77" s="238" t="s">
        <v>6976</v>
      </c>
      <c r="K77" s="235"/>
    </row>
    <row r="78" spans="2:11" customFormat="1" ht="5.25" customHeight="1">
      <c r="B78" s="234"/>
      <c r="C78" s="241"/>
      <c r="D78" s="241"/>
      <c r="E78" s="241"/>
      <c r="F78" s="241"/>
      <c r="G78" s="242"/>
      <c r="H78" s="241"/>
      <c r="I78" s="241"/>
      <c r="J78" s="241"/>
      <c r="K78" s="235"/>
    </row>
    <row r="79" spans="2:11" customFormat="1" ht="15" customHeight="1">
      <c r="B79" s="234"/>
      <c r="C79" s="223" t="s">
        <v>60</v>
      </c>
      <c r="D79" s="243"/>
      <c r="E79" s="243"/>
      <c r="F79" s="244" t="s">
        <v>6977</v>
      </c>
      <c r="G79" s="245"/>
      <c r="H79" s="223" t="s">
        <v>6978</v>
      </c>
      <c r="I79" s="223" t="s">
        <v>6979</v>
      </c>
      <c r="J79" s="223">
        <v>20</v>
      </c>
      <c r="K79" s="235"/>
    </row>
    <row r="80" spans="2:11" customFormat="1" ht="15" customHeight="1">
      <c r="B80" s="234"/>
      <c r="C80" s="223" t="s">
        <v>6980</v>
      </c>
      <c r="D80" s="223"/>
      <c r="E80" s="223"/>
      <c r="F80" s="244" t="s">
        <v>6977</v>
      </c>
      <c r="G80" s="245"/>
      <c r="H80" s="223" t="s">
        <v>6981</v>
      </c>
      <c r="I80" s="223" t="s">
        <v>6979</v>
      </c>
      <c r="J80" s="223">
        <v>120</v>
      </c>
      <c r="K80" s="235"/>
    </row>
    <row r="81" spans="2:11" customFormat="1" ht="15" customHeight="1">
      <c r="B81" s="246"/>
      <c r="C81" s="223" t="s">
        <v>6982</v>
      </c>
      <c r="D81" s="223"/>
      <c r="E81" s="223"/>
      <c r="F81" s="244" t="s">
        <v>6983</v>
      </c>
      <c r="G81" s="245"/>
      <c r="H81" s="223" t="s">
        <v>6984</v>
      </c>
      <c r="I81" s="223" t="s">
        <v>6979</v>
      </c>
      <c r="J81" s="223">
        <v>50</v>
      </c>
      <c r="K81" s="235"/>
    </row>
    <row r="82" spans="2:11" customFormat="1" ht="15" customHeight="1">
      <c r="B82" s="246"/>
      <c r="C82" s="223" t="s">
        <v>6985</v>
      </c>
      <c r="D82" s="223"/>
      <c r="E82" s="223"/>
      <c r="F82" s="244" t="s">
        <v>6977</v>
      </c>
      <c r="G82" s="245"/>
      <c r="H82" s="223" t="s">
        <v>6986</v>
      </c>
      <c r="I82" s="223" t="s">
        <v>6987</v>
      </c>
      <c r="J82" s="223"/>
      <c r="K82" s="235"/>
    </row>
    <row r="83" spans="2:11" customFormat="1" ht="15" customHeight="1">
      <c r="B83" s="246"/>
      <c r="C83" s="223" t="s">
        <v>6988</v>
      </c>
      <c r="D83" s="223"/>
      <c r="E83" s="223"/>
      <c r="F83" s="244" t="s">
        <v>6983</v>
      </c>
      <c r="G83" s="223"/>
      <c r="H83" s="223" t="s">
        <v>6989</v>
      </c>
      <c r="I83" s="223" t="s">
        <v>6979</v>
      </c>
      <c r="J83" s="223">
        <v>15</v>
      </c>
      <c r="K83" s="235"/>
    </row>
    <row r="84" spans="2:11" customFormat="1" ht="15" customHeight="1">
      <c r="B84" s="246"/>
      <c r="C84" s="223" t="s">
        <v>6990</v>
      </c>
      <c r="D84" s="223"/>
      <c r="E84" s="223"/>
      <c r="F84" s="244" t="s">
        <v>6983</v>
      </c>
      <c r="G84" s="223"/>
      <c r="H84" s="223" t="s">
        <v>6991</v>
      </c>
      <c r="I84" s="223" t="s">
        <v>6979</v>
      </c>
      <c r="J84" s="223">
        <v>15</v>
      </c>
      <c r="K84" s="235"/>
    </row>
    <row r="85" spans="2:11" customFormat="1" ht="15" customHeight="1">
      <c r="B85" s="246"/>
      <c r="C85" s="223" t="s">
        <v>6992</v>
      </c>
      <c r="D85" s="223"/>
      <c r="E85" s="223"/>
      <c r="F85" s="244" t="s">
        <v>6983</v>
      </c>
      <c r="G85" s="223"/>
      <c r="H85" s="223" t="s">
        <v>6993</v>
      </c>
      <c r="I85" s="223" t="s">
        <v>6979</v>
      </c>
      <c r="J85" s="223">
        <v>20</v>
      </c>
      <c r="K85" s="235"/>
    </row>
    <row r="86" spans="2:11" customFormat="1" ht="15" customHeight="1">
      <c r="B86" s="246"/>
      <c r="C86" s="223" t="s">
        <v>6994</v>
      </c>
      <c r="D86" s="223"/>
      <c r="E86" s="223"/>
      <c r="F86" s="244" t="s">
        <v>6983</v>
      </c>
      <c r="G86" s="223"/>
      <c r="H86" s="223" t="s">
        <v>6995</v>
      </c>
      <c r="I86" s="223" t="s">
        <v>6979</v>
      </c>
      <c r="J86" s="223">
        <v>20</v>
      </c>
      <c r="K86" s="235"/>
    </row>
    <row r="87" spans="2:11" customFormat="1" ht="15" customHeight="1">
      <c r="B87" s="246"/>
      <c r="C87" s="223" t="s">
        <v>6996</v>
      </c>
      <c r="D87" s="223"/>
      <c r="E87" s="223"/>
      <c r="F87" s="244" t="s">
        <v>6983</v>
      </c>
      <c r="G87" s="245"/>
      <c r="H87" s="223" t="s">
        <v>6997</v>
      </c>
      <c r="I87" s="223" t="s">
        <v>6979</v>
      </c>
      <c r="J87" s="223">
        <v>50</v>
      </c>
      <c r="K87" s="235"/>
    </row>
    <row r="88" spans="2:11" customFormat="1" ht="15" customHeight="1">
      <c r="B88" s="246"/>
      <c r="C88" s="223" t="s">
        <v>6998</v>
      </c>
      <c r="D88" s="223"/>
      <c r="E88" s="223"/>
      <c r="F88" s="244" t="s">
        <v>6983</v>
      </c>
      <c r="G88" s="245"/>
      <c r="H88" s="223" t="s">
        <v>6999</v>
      </c>
      <c r="I88" s="223" t="s">
        <v>6979</v>
      </c>
      <c r="J88" s="223">
        <v>20</v>
      </c>
      <c r="K88" s="235"/>
    </row>
    <row r="89" spans="2:11" customFormat="1" ht="15" customHeight="1">
      <c r="B89" s="246"/>
      <c r="C89" s="223" t="s">
        <v>7000</v>
      </c>
      <c r="D89" s="223"/>
      <c r="E89" s="223"/>
      <c r="F89" s="244" t="s">
        <v>6983</v>
      </c>
      <c r="G89" s="245"/>
      <c r="H89" s="223" t="s">
        <v>7001</v>
      </c>
      <c r="I89" s="223" t="s">
        <v>6979</v>
      </c>
      <c r="J89" s="223">
        <v>20</v>
      </c>
      <c r="K89" s="235"/>
    </row>
    <row r="90" spans="2:11" customFormat="1" ht="15" customHeight="1">
      <c r="B90" s="246"/>
      <c r="C90" s="223" t="s">
        <v>7002</v>
      </c>
      <c r="D90" s="223"/>
      <c r="E90" s="223"/>
      <c r="F90" s="244" t="s">
        <v>6983</v>
      </c>
      <c r="G90" s="245"/>
      <c r="H90" s="223" t="s">
        <v>7003</v>
      </c>
      <c r="I90" s="223" t="s">
        <v>6979</v>
      </c>
      <c r="J90" s="223">
        <v>50</v>
      </c>
      <c r="K90" s="235"/>
    </row>
    <row r="91" spans="2:11" customFormat="1" ht="15" customHeight="1">
      <c r="B91" s="246"/>
      <c r="C91" s="223" t="s">
        <v>7004</v>
      </c>
      <c r="D91" s="223"/>
      <c r="E91" s="223"/>
      <c r="F91" s="244" t="s">
        <v>6983</v>
      </c>
      <c r="G91" s="245"/>
      <c r="H91" s="223" t="s">
        <v>7004</v>
      </c>
      <c r="I91" s="223" t="s">
        <v>6979</v>
      </c>
      <c r="J91" s="223">
        <v>50</v>
      </c>
      <c r="K91" s="235"/>
    </row>
    <row r="92" spans="2:11" customFormat="1" ht="15" customHeight="1">
      <c r="B92" s="246"/>
      <c r="C92" s="223" t="s">
        <v>7005</v>
      </c>
      <c r="D92" s="223"/>
      <c r="E92" s="223"/>
      <c r="F92" s="244" t="s">
        <v>6983</v>
      </c>
      <c r="G92" s="245"/>
      <c r="H92" s="223" t="s">
        <v>7006</v>
      </c>
      <c r="I92" s="223" t="s">
        <v>6979</v>
      </c>
      <c r="J92" s="223">
        <v>255</v>
      </c>
      <c r="K92" s="235"/>
    </row>
    <row r="93" spans="2:11" customFormat="1" ht="15" customHeight="1">
      <c r="B93" s="246"/>
      <c r="C93" s="223" t="s">
        <v>7007</v>
      </c>
      <c r="D93" s="223"/>
      <c r="E93" s="223"/>
      <c r="F93" s="244" t="s">
        <v>6977</v>
      </c>
      <c r="G93" s="245"/>
      <c r="H93" s="223" t="s">
        <v>7008</v>
      </c>
      <c r="I93" s="223" t="s">
        <v>7009</v>
      </c>
      <c r="J93" s="223"/>
      <c r="K93" s="235"/>
    </row>
    <row r="94" spans="2:11" customFormat="1" ht="15" customHeight="1">
      <c r="B94" s="246"/>
      <c r="C94" s="223" t="s">
        <v>7010</v>
      </c>
      <c r="D94" s="223"/>
      <c r="E94" s="223"/>
      <c r="F94" s="244" t="s">
        <v>6977</v>
      </c>
      <c r="G94" s="245"/>
      <c r="H94" s="223" t="s">
        <v>7011</v>
      </c>
      <c r="I94" s="223" t="s">
        <v>7012</v>
      </c>
      <c r="J94" s="223"/>
      <c r="K94" s="235"/>
    </row>
    <row r="95" spans="2:11" customFormat="1" ht="15" customHeight="1">
      <c r="B95" s="246"/>
      <c r="C95" s="223" t="s">
        <v>7013</v>
      </c>
      <c r="D95" s="223"/>
      <c r="E95" s="223"/>
      <c r="F95" s="244" t="s">
        <v>6977</v>
      </c>
      <c r="G95" s="245"/>
      <c r="H95" s="223" t="s">
        <v>7013</v>
      </c>
      <c r="I95" s="223" t="s">
        <v>7012</v>
      </c>
      <c r="J95" s="223"/>
      <c r="K95" s="235"/>
    </row>
    <row r="96" spans="2:11" customFormat="1" ht="15" customHeight="1">
      <c r="B96" s="246"/>
      <c r="C96" s="223" t="s">
        <v>45</v>
      </c>
      <c r="D96" s="223"/>
      <c r="E96" s="223"/>
      <c r="F96" s="244" t="s">
        <v>6977</v>
      </c>
      <c r="G96" s="245"/>
      <c r="H96" s="223" t="s">
        <v>7014</v>
      </c>
      <c r="I96" s="223" t="s">
        <v>7012</v>
      </c>
      <c r="J96" s="223"/>
      <c r="K96" s="235"/>
    </row>
    <row r="97" spans="2:11" customFormat="1" ht="15" customHeight="1">
      <c r="B97" s="246"/>
      <c r="C97" s="223" t="s">
        <v>55</v>
      </c>
      <c r="D97" s="223"/>
      <c r="E97" s="223"/>
      <c r="F97" s="244" t="s">
        <v>6977</v>
      </c>
      <c r="G97" s="245"/>
      <c r="H97" s="223" t="s">
        <v>7015</v>
      </c>
      <c r="I97" s="223" t="s">
        <v>7012</v>
      </c>
      <c r="J97" s="223"/>
      <c r="K97" s="235"/>
    </row>
    <row r="98" spans="2:11" customFormat="1" ht="15" customHeight="1">
      <c r="B98" s="247"/>
      <c r="C98" s="248"/>
      <c r="D98" s="248"/>
      <c r="E98" s="248"/>
      <c r="F98" s="248"/>
      <c r="G98" s="248"/>
      <c r="H98" s="248"/>
      <c r="I98" s="248"/>
      <c r="J98" s="248"/>
      <c r="K98" s="249"/>
    </row>
    <row r="99" spans="2:11" customFormat="1" ht="18.75" customHeight="1">
      <c r="B99" s="250"/>
      <c r="C99" s="251"/>
      <c r="D99" s="251"/>
      <c r="E99" s="251"/>
      <c r="F99" s="251"/>
      <c r="G99" s="251"/>
      <c r="H99" s="251"/>
      <c r="I99" s="251"/>
      <c r="J99" s="251"/>
      <c r="K99" s="250"/>
    </row>
    <row r="100" spans="2:11" customFormat="1" ht="18.75" customHeight="1"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</row>
    <row r="101" spans="2:11" customFormat="1" ht="7.5" customHeight="1">
      <c r="B101" s="231"/>
      <c r="C101" s="232"/>
      <c r="D101" s="232"/>
      <c r="E101" s="232"/>
      <c r="F101" s="232"/>
      <c r="G101" s="232"/>
      <c r="H101" s="232"/>
      <c r="I101" s="232"/>
      <c r="J101" s="232"/>
      <c r="K101" s="233"/>
    </row>
    <row r="102" spans="2:11" customFormat="1" ht="45" customHeight="1">
      <c r="B102" s="234"/>
      <c r="C102" s="335" t="s">
        <v>7016</v>
      </c>
      <c r="D102" s="335"/>
      <c r="E102" s="335"/>
      <c r="F102" s="335"/>
      <c r="G102" s="335"/>
      <c r="H102" s="335"/>
      <c r="I102" s="335"/>
      <c r="J102" s="335"/>
      <c r="K102" s="235"/>
    </row>
    <row r="103" spans="2:11" customFormat="1" ht="17.25" customHeight="1">
      <c r="B103" s="234"/>
      <c r="C103" s="236" t="s">
        <v>6971</v>
      </c>
      <c r="D103" s="236"/>
      <c r="E103" s="236"/>
      <c r="F103" s="236" t="s">
        <v>6972</v>
      </c>
      <c r="G103" s="237"/>
      <c r="H103" s="236" t="s">
        <v>61</v>
      </c>
      <c r="I103" s="236" t="s">
        <v>64</v>
      </c>
      <c r="J103" s="236" t="s">
        <v>6973</v>
      </c>
      <c r="K103" s="235"/>
    </row>
    <row r="104" spans="2:11" customFormat="1" ht="17.25" customHeight="1">
      <c r="B104" s="234"/>
      <c r="C104" s="238" t="s">
        <v>6974</v>
      </c>
      <c r="D104" s="238"/>
      <c r="E104" s="238"/>
      <c r="F104" s="239" t="s">
        <v>6975</v>
      </c>
      <c r="G104" s="240"/>
      <c r="H104" s="238"/>
      <c r="I104" s="238"/>
      <c r="J104" s="238" t="s">
        <v>6976</v>
      </c>
      <c r="K104" s="235"/>
    </row>
    <row r="105" spans="2:11" customFormat="1" ht="5.25" customHeight="1">
      <c r="B105" s="234"/>
      <c r="C105" s="236"/>
      <c r="D105" s="236"/>
      <c r="E105" s="236"/>
      <c r="F105" s="236"/>
      <c r="G105" s="252"/>
      <c r="H105" s="236"/>
      <c r="I105" s="236"/>
      <c r="J105" s="236"/>
      <c r="K105" s="235"/>
    </row>
    <row r="106" spans="2:11" customFormat="1" ht="15" customHeight="1">
      <c r="B106" s="234"/>
      <c r="C106" s="223" t="s">
        <v>60</v>
      </c>
      <c r="D106" s="243"/>
      <c r="E106" s="243"/>
      <c r="F106" s="244" t="s">
        <v>6977</v>
      </c>
      <c r="G106" s="223"/>
      <c r="H106" s="223" t="s">
        <v>7017</v>
      </c>
      <c r="I106" s="223" t="s">
        <v>6979</v>
      </c>
      <c r="J106" s="223">
        <v>20</v>
      </c>
      <c r="K106" s="235"/>
    </row>
    <row r="107" spans="2:11" customFormat="1" ht="15" customHeight="1">
      <c r="B107" s="234"/>
      <c r="C107" s="223" t="s">
        <v>6980</v>
      </c>
      <c r="D107" s="223"/>
      <c r="E107" s="223"/>
      <c r="F107" s="244" t="s">
        <v>6977</v>
      </c>
      <c r="G107" s="223"/>
      <c r="H107" s="223" t="s">
        <v>7017</v>
      </c>
      <c r="I107" s="223" t="s">
        <v>6979</v>
      </c>
      <c r="J107" s="223">
        <v>120</v>
      </c>
      <c r="K107" s="235"/>
    </row>
    <row r="108" spans="2:11" customFormat="1" ht="15" customHeight="1">
      <c r="B108" s="246"/>
      <c r="C108" s="223" t="s">
        <v>6982</v>
      </c>
      <c r="D108" s="223"/>
      <c r="E108" s="223"/>
      <c r="F108" s="244" t="s">
        <v>6983</v>
      </c>
      <c r="G108" s="223"/>
      <c r="H108" s="223" t="s">
        <v>7017</v>
      </c>
      <c r="I108" s="223" t="s">
        <v>6979</v>
      </c>
      <c r="J108" s="223">
        <v>50</v>
      </c>
      <c r="K108" s="235"/>
    </row>
    <row r="109" spans="2:11" customFormat="1" ht="15" customHeight="1">
      <c r="B109" s="246"/>
      <c r="C109" s="223" t="s">
        <v>6985</v>
      </c>
      <c r="D109" s="223"/>
      <c r="E109" s="223"/>
      <c r="F109" s="244" t="s">
        <v>6977</v>
      </c>
      <c r="G109" s="223"/>
      <c r="H109" s="223" t="s">
        <v>7017</v>
      </c>
      <c r="I109" s="223" t="s">
        <v>6987</v>
      </c>
      <c r="J109" s="223"/>
      <c r="K109" s="235"/>
    </row>
    <row r="110" spans="2:11" customFormat="1" ht="15" customHeight="1">
      <c r="B110" s="246"/>
      <c r="C110" s="223" t="s">
        <v>6996</v>
      </c>
      <c r="D110" s="223"/>
      <c r="E110" s="223"/>
      <c r="F110" s="244" t="s">
        <v>6983</v>
      </c>
      <c r="G110" s="223"/>
      <c r="H110" s="223" t="s">
        <v>7017</v>
      </c>
      <c r="I110" s="223" t="s">
        <v>6979</v>
      </c>
      <c r="J110" s="223">
        <v>50</v>
      </c>
      <c r="K110" s="235"/>
    </row>
    <row r="111" spans="2:11" customFormat="1" ht="15" customHeight="1">
      <c r="B111" s="246"/>
      <c r="C111" s="223" t="s">
        <v>7004</v>
      </c>
      <c r="D111" s="223"/>
      <c r="E111" s="223"/>
      <c r="F111" s="244" t="s">
        <v>6983</v>
      </c>
      <c r="G111" s="223"/>
      <c r="H111" s="223" t="s">
        <v>7017</v>
      </c>
      <c r="I111" s="223" t="s">
        <v>6979</v>
      </c>
      <c r="J111" s="223">
        <v>50</v>
      </c>
      <c r="K111" s="235"/>
    </row>
    <row r="112" spans="2:11" customFormat="1" ht="15" customHeight="1">
      <c r="B112" s="246"/>
      <c r="C112" s="223" t="s">
        <v>7002</v>
      </c>
      <c r="D112" s="223"/>
      <c r="E112" s="223"/>
      <c r="F112" s="244" t="s">
        <v>6983</v>
      </c>
      <c r="G112" s="223"/>
      <c r="H112" s="223" t="s">
        <v>7017</v>
      </c>
      <c r="I112" s="223" t="s">
        <v>6979</v>
      </c>
      <c r="J112" s="223">
        <v>50</v>
      </c>
      <c r="K112" s="235"/>
    </row>
    <row r="113" spans="2:11" customFormat="1" ht="15" customHeight="1">
      <c r="B113" s="246"/>
      <c r="C113" s="223" t="s">
        <v>60</v>
      </c>
      <c r="D113" s="223"/>
      <c r="E113" s="223"/>
      <c r="F113" s="244" t="s">
        <v>6977</v>
      </c>
      <c r="G113" s="223"/>
      <c r="H113" s="223" t="s">
        <v>7018</v>
      </c>
      <c r="I113" s="223" t="s">
        <v>6979</v>
      </c>
      <c r="J113" s="223">
        <v>20</v>
      </c>
      <c r="K113" s="235"/>
    </row>
    <row r="114" spans="2:11" customFormat="1" ht="15" customHeight="1">
      <c r="B114" s="246"/>
      <c r="C114" s="223" t="s">
        <v>7019</v>
      </c>
      <c r="D114" s="223"/>
      <c r="E114" s="223"/>
      <c r="F114" s="244" t="s">
        <v>6977</v>
      </c>
      <c r="G114" s="223"/>
      <c r="H114" s="223" t="s">
        <v>7020</v>
      </c>
      <c r="I114" s="223" t="s">
        <v>6979</v>
      </c>
      <c r="J114" s="223">
        <v>120</v>
      </c>
      <c r="K114" s="235"/>
    </row>
    <row r="115" spans="2:11" customFormat="1" ht="15" customHeight="1">
      <c r="B115" s="246"/>
      <c r="C115" s="223" t="s">
        <v>45</v>
      </c>
      <c r="D115" s="223"/>
      <c r="E115" s="223"/>
      <c r="F115" s="244" t="s">
        <v>6977</v>
      </c>
      <c r="G115" s="223"/>
      <c r="H115" s="223" t="s">
        <v>7021</v>
      </c>
      <c r="I115" s="223" t="s">
        <v>7012</v>
      </c>
      <c r="J115" s="223"/>
      <c r="K115" s="235"/>
    </row>
    <row r="116" spans="2:11" customFormat="1" ht="15" customHeight="1">
      <c r="B116" s="246"/>
      <c r="C116" s="223" t="s">
        <v>55</v>
      </c>
      <c r="D116" s="223"/>
      <c r="E116" s="223"/>
      <c r="F116" s="244" t="s">
        <v>6977</v>
      </c>
      <c r="G116" s="223"/>
      <c r="H116" s="223" t="s">
        <v>7022</v>
      </c>
      <c r="I116" s="223" t="s">
        <v>7012</v>
      </c>
      <c r="J116" s="223"/>
      <c r="K116" s="235"/>
    </row>
    <row r="117" spans="2:11" customFormat="1" ht="15" customHeight="1">
      <c r="B117" s="246"/>
      <c r="C117" s="223" t="s">
        <v>64</v>
      </c>
      <c r="D117" s="223"/>
      <c r="E117" s="223"/>
      <c r="F117" s="244" t="s">
        <v>6977</v>
      </c>
      <c r="G117" s="223"/>
      <c r="H117" s="223" t="s">
        <v>7023</v>
      </c>
      <c r="I117" s="223" t="s">
        <v>7024</v>
      </c>
      <c r="J117" s="223"/>
      <c r="K117" s="235"/>
    </row>
    <row r="118" spans="2:11" customFormat="1" ht="15" customHeight="1">
      <c r="B118" s="247"/>
      <c r="C118" s="253"/>
      <c r="D118" s="253"/>
      <c r="E118" s="253"/>
      <c r="F118" s="253"/>
      <c r="G118" s="253"/>
      <c r="H118" s="253"/>
      <c r="I118" s="253"/>
      <c r="J118" s="253"/>
      <c r="K118" s="249"/>
    </row>
    <row r="119" spans="2:11" customFormat="1" ht="18.75" customHeight="1">
      <c r="B119" s="254"/>
      <c r="C119" s="255"/>
      <c r="D119" s="255"/>
      <c r="E119" s="255"/>
      <c r="F119" s="256"/>
      <c r="G119" s="255"/>
      <c r="H119" s="255"/>
      <c r="I119" s="255"/>
      <c r="J119" s="255"/>
      <c r="K119" s="254"/>
    </row>
    <row r="120" spans="2:11" customFormat="1" ht="18.75" customHeight="1">
      <c r="B120" s="230"/>
      <c r="C120" s="230"/>
      <c r="D120" s="230"/>
      <c r="E120" s="230"/>
      <c r="F120" s="230"/>
      <c r="G120" s="230"/>
      <c r="H120" s="230"/>
      <c r="I120" s="230"/>
      <c r="J120" s="230"/>
      <c r="K120" s="230"/>
    </row>
    <row r="121" spans="2:11" customFormat="1" ht="7.5" customHeight="1">
      <c r="B121" s="257"/>
      <c r="C121" s="258"/>
      <c r="D121" s="258"/>
      <c r="E121" s="258"/>
      <c r="F121" s="258"/>
      <c r="G121" s="258"/>
      <c r="H121" s="258"/>
      <c r="I121" s="258"/>
      <c r="J121" s="258"/>
      <c r="K121" s="259"/>
    </row>
    <row r="122" spans="2:11" customFormat="1" ht="45" customHeight="1">
      <c r="B122" s="260"/>
      <c r="C122" s="336" t="s">
        <v>7025</v>
      </c>
      <c r="D122" s="336"/>
      <c r="E122" s="336"/>
      <c r="F122" s="336"/>
      <c r="G122" s="336"/>
      <c r="H122" s="336"/>
      <c r="I122" s="336"/>
      <c r="J122" s="336"/>
      <c r="K122" s="261"/>
    </row>
    <row r="123" spans="2:11" customFormat="1" ht="17.25" customHeight="1">
      <c r="B123" s="262"/>
      <c r="C123" s="236" t="s">
        <v>6971</v>
      </c>
      <c r="D123" s="236"/>
      <c r="E123" s="236"/>
      <c r="F123" s="236" t="s">
        <v>6972</v>
      </c>
      <c r="G123" s="237"/>
      <c r="H123" s="236" t="s">
        <v>61</v>
      </c>
      <c r="I123" s="236" t="s">
        <v>64</v>
      </c>
      <c r="J123" s="236" t="s">
        <v>6973</v>
      </c>
      <c r="K123" s="263"/>
    </row>
    <row r="124" spans="2:11" customFormat="1" ht="17.25" customHeight="1">
      <c r="B124" s="262"/>
      <c r="C124" s="238" t="s">
        <v>6974</v>
      </c>
      <c r="D124" s="238"/>
      <c r="E124" s="238"/>
      <c r="F124" s="239" t="s">
        <v>6975</v>
      </c>
      <c r="G124" s="240"/>
      <c r="H124" s="238"/>
      <c r="I124" s="238"/>
      <c r="J124" s="238" t="s">
        <v>6976</v>
      </c>
      <c r="K124" s="263"/>
    </row>
    <row r="125" spans="2:11" customFormat="1" ht="5.25" customHeight="1">
      <c r="B125" s="264"/>
      <c r="C125" s="241"/>
      <c r="D125" s="241"/>
      <c r="E125" s="241"/>
      <c r="F125" s="241"/>
      <c r="G125" s="265"/>
      <c r="H125" s="241"/>
      <c r="I125" s="241"/>
      <c r="J125" s="241"/>
      <c r="K125" s="266"/>
    </row>
    <row r="126" spans="2:11" customFormat="1" ht="15" customHeight="1">
      <c r="B126" s="264"/>
      <c r="C126" s="223" t="s">
        <v>6980</v>
      </c>
      <c r="D126" s="243"/>
      <c r="E126" s="243"/>
      <c r="F126" s="244" t="s">
        <v>6977</v>
      </c>
      <c r="G126" s="223"/>
      <c r="H126" s="223" t="s">
        <v>7017</v>
      </c>
      <c r="I126" s="223" t="s">
        <v>6979</v>
      </c>
      <c r="J126" s="223">
        <v>120</v>
      </c>
      <c r="K126" s="267"/>
    </row>
    <row r="127" spans="2:11" customFormat="1" ht="15" customHeight="1">
      <c r="B127" s="264"/>
      <c r="C127" s="223" t="s">
        <v>7026</v>
      </c>
      <c r="D127" s="223"/>
      <c r="E127" s="223"/>
      <c r="F127" s="244" t="s">
        <v>6977</v>
      </c>
      <c r="G127" s="223"/>
      <c r="H127" s="223" t="s">
        <v>7027</v>
      </c>
      <c r="I127" s="223" t="s">
        <v>6979</v>
      </c>
      <c r="J127" s="223" t="s">
        <v>7028</v>
      </c>
      <c r="K127" s="267"/>
    </row>
    <row r="128" spans="2:11" customFormat="1" ht="15" customHeight="1">
      <c r="B128" s="264"/>
      <c r="C128" s="223" t="s">
        <v>92</v>
      </c>
      <c r="D128" s="223"/>
      <c r="E128" s="223"/>
      <c r="F128" s="244" t="s">
        <v>6977</v>
      </c>
      <c r="G128" s="223"/>
      <c r="H128" s="223" t="s">
        <v>7029</v>
      </c>
      <c r="I128" s="223" t="s">
        <v>6979</v>
      </c>
      <c r="J128" s="223" t="s">
        <v>7028</v>
      </c>
      <c r="K128" s="267"/>
    </row>
    <row r="129" spans="2:11" customFormat="1" ht="15" customHeight="1">
      <c r="B129" s="264"/>
      <c r="C129" s="223" t="s">
        <v>6988</v>
      </c>
      <c r="D129" s="223"/>
      <c r="E129" s="223"/>
      <c r="F129" s="244" t="s">
        <v>6983</v>
      </c>
      <c r="G129" s="223"/>
      <c r="H129" s="223" t="s">
        <v>6989</v>
      </c>
      <c r="I129" s="223" t="s">
        <v>6979</v>
      </c>
      <c r="J129" s="223">
        <v>15</v>
      </c>
      <c r="K129" s="267"/>
    </row>
    <row r="130" spans="2:11" customFormat="1" ht="15" customHeight="1">
      <c r="B130" s="264"/>
      <c r="C130" s="223" t="s">
        <v>6990</v>
      </c>
      <c r="D130" s="223"/>
      <c r="E130" s="223"/>
      <c r="F130" s="244" t="s">
        <v>6983</v>
      </c>
      <c r="G130" s="223"/>
      <c r="H130" s="223" t="s">
        <v>6991</v>
      </c>
      <c r="I130" s="223" t="s">
        <v>6979</v>
      </c>
      <c r="J130" s="223">
        <v>15</v>
      </c>
      <c r="K130" s="267"/>
    </row>
    <row r="131" spans="2:11" customFormat="1" ht="15" customHeight="1">
      <c r="B131" s="264"/>
      <c r="C131" s="223" t="s">
        <v>6992</v>
      </c>
      <c r="D131" s="223"/>
      <c r="E131" s="223"/>
      <c r="F131" s="244" t="s">
        <v>6983</v>
      </c>
      <c r="G131" s="223"/>
      <c r="H131" s="223" t="s">
        <v>6993</v>
      </c>
      <c r="I131" s="223" t="s">
        <v>6979</v>
      </c>
      <c r="J131" s="223">
        <v>20</v>
      </c>
      <c r="K131" s="267"/>
    </row>
    <row r="132" spans="2:11" customFormat="1" ht="15" customHeight="1">
      <c r="B132" s="264"/>
      <c r="C132" s="223" t="s">
        <v>6994</v>
      </c>
      <c r="D132" s="223"/>
      <c r="E132" s="223"/>
      <c r="F132" s="244" t="s">
        <v>6983</v>
      </c>
      <c r="G132" s="223"/>
      <c r="H132" s="223" t="s">
        <v>6995</v>
      </c>
      <c r="I132" s="223" t="s">
        <v>6979</v>
      </c>
      <c r="J132" s="223">
        <v>20</v>
      </c>
      <c r="K132" s="267"/>
    </row>
    <row r="133" spans="2:11" customFormat="1" ht="15" customHeight="1">
      <c r="B133" s="264"/>
      <c r="C133" s="223" t="s">
        <v>6982</v>
      </c>
      <c r="D133" s="223"/>
      <c r="E133" s="223"/>
      <c r="F133" s="244" t="s">
        <v>6983</v>
      </c>
      <c r="G133" s="223"/>
      <c r="H133" s="223" t="s">
        <v>7017</v>
      </c>
      <c r="I133" s="223" t="s">
        <v>6979</v>
      </c>
      <c r="J133" s="223">
        <v>50</v>
      </c>
      <c r="K133" s="267"/>
    </row>
    <row r="134" spans="2:11" customFormat="1" ht="15" customHeight="1">
      <c r="B134" s="264"/>
      <c r="C134" s="223" t="s">
        <v>6996</v>
      </c>
      <c r="D134" s="223"/>
      <c r="E134" s="223"/>
      <c r="F134" s="244" t="s">
        <v>6983</v>
      </c>
      <c r="G134" s="223"/>
      <c r="H134" s="223" t="s">
        <v>7017</v>
      </c>
      <c r="I134" s="223" t="s">
        <v>6979</v>
      </c>
      <c r="J134" s="223">
        <v>50</v>
      </c>
      <c r="K134" s="267"/>
    </row>
    <row r="135" spans="2:11" customFormat="1" ht="15" customHeight="1">
      <c r="B135" s="264"/>
      <c r="C135" s="223" t="s">
        <v>7002</v>
      </c>
      <c r="D135" s="223"/>
      <c r="E135" s="223"/>
      <c r="F135" s="244" t="s">
        <v>6983</v>
      </c>
      <c r="G135" s="223"/>
      <c r="H135" s="223" t="s">
        <v>7017</v>
      </c>
      <c r="I135" s="223" t="s">
        <v>6979</v>
      </c>
      <c r="J135" s="223">
        <v>50</v>
      </c>
      <c r="K135" s="267"/>
    </row>
    <row r="136" spans="2:11" customFormat="1" ht="15" customHeight="1">
      <c r="B136" s="264"/>
      <c r="C136" s="223" t="s">
        <v>7004</v>
      </c>
      <c r="D136" s="223"/>
      <c r="E136" s="223"/>
      <c r="F136" s="244" t="s">
        <v>6983</v>
      </c>
      <c r="G136" s="223"/>
      <c r="H136" s="223" t="s">
        <v>7017</v>
      </c>
      <c r="I136" s="223" t="s">
        <v>6979</v>
      </c>
      <c r="J136" s="223">
        <v>50</v>
      </c>
      <c r="K136" s="267"/>
    </row>
    <row r="137" spans="2:11" customFormat="1" ht="15" customHeight="1">
      <c r="B137" s="264"/>
      <c r="C137" s="223" t="s">
        <v>7005</v>
      </c>
      <c r="D137" s="223"/>
      <c r="E137" s="223"/>
      <c r="F137" s="244" t="s">
        <v>6983</v>
      </c>
      <c r="G137" s="223"/>
      <c r="H137" s="223" t="s">
        <v>7030</v>
      </c>
      <c r="I137" s="223" t="s">
        <v>6979</v>
      </c>
      <c r="J137" s="223">
        <v>255</v>
      </c>
      <c r="K137" s="267"/>
    </row>
    <row r="138" spans="2:11" customFormat="1" ht="15" customHeight="1">
      <c r="B138" s="264"/>
      <c r="C138" s="223" t="s">
        <v>7007</v>
      </c>
      <c r="D138" s="223"/>
      <c r="E138" s="223"/>
      <c r="F138" s="244" t="s">
        <v>6977</v>
      </c>
      <c r="G138" s="223"/>
      <c r="H138" s="223" t="s">
        <v>7031</v>
      </c>
      <c r="I138" s="223" t="s">
        <v>7009</v>
      </c>
      <c r="J138" s="223"/>
      <c r="K138" s="267"/>
    </row>
    <row r="139" spans="2:11" customFormat="1" ht="15" customHeight="1">
      <c r="B139" s="264"/>
      <c r="C139" s="223" t="s">
        <v>7010</v>
      </c>
      <c r="D139" s="223"/>
      <c r="E139" s="223"/>
      <c r="F139" s="244" t="s">
        <v>6977</v>
      </c>
      <c r="G139" s="223"/>
      <c r="H139" s="223" t="s">
        <v>7032</v>
      </c>
      <c r="I139" s="223" t="s">
        <v>7012</v>
      </c>
      <c r="J139" s="223"/>
      <c r="K139" s="267"/>
    </row>
    <row r="140" spans="2:11" customFormat="1" ht="15" customHeight="1">
      <c r="B140" s="264"/>
      <c r="C140" s="223" t="s">
        <v>7013</v>
      </c>
      <c r="D140" s="223"/>
      <c r="E140" s="223"/>
      <c r="F140" s="244" t="s">
        <v>6977</v>
      </c>
      <c r="G140" s="223"/>
      <c r="H140" s="223" t="s">
        <v>7013</v>
      </c>
      <c r="I140" s="223" t="s">
        <v>7012</v>
      </c>
      <c r="J140" s="223"/>
      <c r="K140" s="267"/>
    </row>
    <row r="141" spans="2:11" customFormat="1" ht="15" customHeight="1">
      <c r="B141" s="264"/>
      <c r="C141" s="223" t="s">
        <v>45</v>
      </c>
      <c r="D141" s="223"/>
      <c r="E141" s="223"/>
      <c r="F141" s="244" t="s">
        <v>6977</v>
      </c>
      <c r="G141" s="223"/>
      <c r="H141" s="223" t="s">
        <v>7033</v>
      </c>
      <c r="I141" s="223" t="s">
        <v>7012</v>
      </c>
      <c r="J141" s="223"/>
      <c r="K141" s="267"/>
    </row>
    <row r="142" spans="2:11" customFormat="1" ht="15" customHeight="1">
      <c r="B142" s="264"/>
      <c r="C142" s="223" t="s">
        <v>7034</v>
      </c>
      <c r="D142" s="223"/>
      <c r="E142" s="223"/>
      <c r="F142" s="244" t="s">
        <v>6977</v>
      </c>
      <c r="G142" s="223"/>
      <c r="H142" s="223" t="s">
        <v>7035</v>
      </c>
      <c r="I142" s="223" t="s">
        <v>7012</v>
      </c>
      <c r="J142" s="223"/>
      <c r="K142" s="267"/>
    </row>
    <row r="143" spans="2:11" customFormat="1" ht="15" customHeight="1">
      <c r="B143" s="268"/>
      <c r="C143" s="269"/>
      <c r="D143" s="269"/>
      <c r="E143" s="269"/>
      <c r="F143" s="269"/>
      <c r="G143" s="269"/>
      <c r="H143" s="269"/>
      <c r="I143" s="269"/>
      <c r="J143" s="269"/>
      <c r="K143" s="270"/>
    </row>
    <row r="144" spans="2:11" customFormat="1" ht="18.75" customHeight="1">
      <c r="B144" s="255"/>
      <c r="C144" s="255"/>
      <c r="D144" s="255"/>
      <c r="E144" s="255"/>
      <c r="F144" s="256"/>
      <c r="G144" s="255"/>
      <c r="H144" s="255"/>
      <c r="I144" s="255"/>
      <c r="J144" s="255"/>
      <c r="K144" s="255"/>
    </row>
    <row r="145" spans="2:11" customFormat="1" ht="18.75" customHeight="1">
      <c r="B145" s="230"/>
      <c r="C145" s="230"/>
      <c r="D145" s="230"/>
      <c r="E145" s="230"/>
      <c r="F145" s="230"/>
      <c r="G145" s="230"/>
      <c r="H145" s="230"/>
      <c r="I145" s="230"/>
      <c r="J145" s="230"/>
      <c r="K145" s="230"/>
    </row>
    <row r="146" spans="2:11" customFormat="1" ht="7.5" customHeight="1">
      <c r="B146" s="231"/>
      <c r="C146" s="232"/>
      <c r="D146" s="232"/>
      <c r="E146" s="232"/>
      <c r="F146" s="232"/>
      <c r="G146" s="232"/>
      <c r="H146" s="232"/>
      <c r="I146" s="232"/>
      <c r="J146" s="232"/>
      <c r="K146" s="233"/>
    </row>
    <row r="147" spans="2:11" customFormat="1" ht="45" customHeight="1">
      <c r="B147" s="234"/>
      <c r="C147" s="335" t="s">
        <v>7036</v>
      </c>
      <c r="D147" s="335"/>
      <c r="E147" s="335"/>
      <c r="F147" s="335"/>
      <c r="G147" s="335"/>
      <c r="H147" s="335"/>
      <c r="I147" s="335"/>
      <c r="J147" s="335"/>
      <c r="K147" s="235"/>
    </row>
    <row r="148" spans="2:11" customFormat="1" ht="17.25" customHeight="1">
      <c r="B148" s="234"/>
      <c r="C148" s="236" t="s">
        <v>6971</v>
      </c>
      <c r="D148" s="236"/>
      <c r="E148" s="236"/>
      <c r="F148" s="236" t="s">
        <v>6972</v>
      </c>
      <c r="G148" s="237"/>
      <c r="H148" s="236" t="s">
        <v>61</v>
      </c>
      <c r="I148" s="236" t="s">
        <v>64</v>
      </c>
      <c r="J148" s="236" t="s">
        <v>6973</v>
      </c>
      <c r="K148" s="235"/>
    </row>
    <row r="149" spans="2:11" customFormat="1" ht="17.25" customHeight="1">
      <c r="B149" s="234"/>
      <c r="C149" s="238" t="s">
        <v>6974</v>
      </c>
      <c r="D149" s="238"/>
      <c r="E149" s="238"/>
      <c r="F149" s="239" t="s">
        <v>6975</v>
      </c>
      <c r="G149" s="240"/>
      <c r="H149" s="238"/>
      <c r="I149" s="238"/>
      <c r="J149" s="238" t="s">
        <v>6976</v>
      </c>
      <c r="K149" s="235"/>
    </row>
    <row r="150" spans="2:11" customFormat="1" ht="5.25" customHeight="1">
      <c r="B150" s="246"/>
      <c r="C150" s="241"/>
      <c r="D150" s="241"/>
      <c r="E150" s="241"/>
      <c r="F150" s="241"/>
      <c r="G150" s="242"/>
      <c r="H150" s="241"/>
      <c r="I150" s="241"/>
      <c r="J150" s="241"/>
      <c r="K150" s="267"/>
    </row>
    <row r="151" spans="2:11" customFormat="1" ht="15" customHeight="1">
      <c r="B151" s="246"/>
      <c r="C151" s="271" t="s">
        <v>6980</v>
      </c>
      <c r="D151" s="223"/>
      <c r="E151" s="223"/>
      <c r="F151" s="272" t="s">
        <v>6977</v>
      </c>
      <c r="G151" s="223"/>
      <c r="H151" s="271" t="s">
        <v>7017</v>
      </c>
      <c r="I151" s="271" t="s">
        <v>6979</v>
      </c>
      <c r="J151" s="271">
        <v>120</v>
      </c>
      <c r="K151" s="267"/>
    </row>
    <row r="152" spans="2:11" customFormat="1" ht="15" customHeight="1">
      <c r="B152" s="246"/>
      <c r="C152" s="271" t="s">
        <v>7026</v>
      </c>
      <c r="D152" s="223"/>
      <c r="E152" s="223"/>
      <c r="F152" s="272" t="s">
        <v>6977</v>
      </c>
      <c r="G152" s="223"/>
      <c r="H152" s="271" t="s">
        <v>7037</v>
      </c>
      <c r="I152" s="271" t="s">
        <v>6979</v>
      </c>
      <c r="J152" s="271" t="s">
        <v>7028</v>
      </c>
      <c r="K152" s="267"/>
    </row>
    <row r="153" spans="2:11" customFormat="1" ht="15" customHeight="1">
      <c r="B153" s="246"/>
      <c r="C153" s="271" t="s">
        <v>92</v>
      </c>
      <c r="D153" s="223"/>
      <c r="E153" s="223"/>
      <c r="F153" s="272" t="s">
        <v>6977</v>
      </c>
      <c r="G153" s="223"/>
      <c r="H153" s="271" t="s">
        <v>7038</v>
      </c>
      <c r="I153" s="271" t="s">
        <v>6979</v>
      </c>
      <c r="J153" s="271" t="s">
        <v>7028</v>
      </c>
      <c r="K153" s="267"/>
    </row>
    <row r="154" spans="2:11" customFormat="1" ht="15" customHeight="1">
      <c r="B154" s="246"/>
      <c r="C154" s="271" t="s">
        <v>6982</v>
      </c>
      <c r="D154" s="223"/>
      <c r="E154" s="223"/>
      <c r="F154" s="272" t="s">
        <v>6983</v>
      </c>
      <c r="G154" s="223"/>
      <c r="H154" s="271" t="s">
        <v>7017</v>
      </c>
      <c r="I154" s="271" t="s">
        <v>6979</v>
      </c>
      <c r="J154" s="271">
        <v>50</v>
      </c>
      <c r="K154" s="267"/>
    </row>
    <row r="155" spans="2:11" customFormat="1" ht="15" customHeight="1">
      <c r="B155" s="246"/>
      <c r="C155" s="271" t="s">
        <v>6985</v>
      </c>
      <c r="D155" s="223"/>
      <c r="E155" s="223"/>
      <c r="F155" s="272" t="s">
        <v>6977</v>
      </c>
      <c r="G155" s="223"/>
      <c r="H155" s="271" t="s">
        <v>7017</v>
      </c>
      <c r="I155" s="271" t="s">
        <v>6987</v>
      </c>
      <c r="J155" s="271"/>
      <c r="K155" s="267"/>
    </row>
    <row r="156" spans="2:11" customFormat="1" ht="15" customHeight="1">
      <c r="B156" s="246"/>
      <c r="C156" s="271" t="s">
        <v>6996</v>
      </c>
      <c r="D156" s="223"/>
      <c r="E156" s="223"/>
      <c r="F156" s="272" t="s">
        <v>6983</v>
      </c>
      <c r="G156" s="223"/>
      <c r="H156" s="271" t="s">
        <v>7017</v>
      </c>
      <c r="I156" s="271" t="s">
        <v>6979</v>
      </c>
      <c r="J156" s="271">
        <v>50</v>
      </c>
      <c r="K156" s="267"/>
    </row>
    <row r="157" spans="2:11" customFormat="1" ht="15" customHeight="1">
      <c r="B157" s="246"/>
      <c r="C157" s="271" t="s">
        <v>7004</v>
      </c>
      <c r="D157" s="223"/>
      <c r="E157" s="223"/>
      <c r="F157" s="272" t="s">
        <v>6983</v>
      </c>
      <c r="G157" s="223"/>
      <c r="H157" s="271" t="s">
        <v>7017</v>
      </c>
      <c r="I157" s="271" t="s">
        <v>6979</v>
      </c>
      <c r="J157" s="271">
        <v>50</v>
      </c>
      <c r="K157" s="267"/>
    </row>
    <row r="158" spans="2:11" customFormat="1" ht="15" customHeight="1">
      <c r="B158" s="246"/>
      <c r="C158" s="271" t="s">
        <v>7002</v>
      </c>
      <c r="D158" s="223"/>
      <c r="E158" s="223"/>
      <c r="F158" s="272" t="s">
        <v>6983</v>
      </c>
      <c r="G158" s="223"/>
      <c r="H158" s="271" t="s">
        <v>7017</v>
      </c>
      <c r="I158" s="271" t="s">
        <v>6979</v>
      </c>
      <c r="J158" s="271">
        <v>50</v>
      </c>
      <c r="K158" s="267"/>
    </row>
    <row r="159" spans="2:11" customFormat="1" ht="15" customHeight="1">
      <c r="B159" s="246"/>
      <c r="C159" s="271" t="s">
        <v>149</v>
      </c>
      <c r="D159" s="223"/>
      <c r="E159" s="223"/>
      <c r="F159" s="272" t="s">
        <v>6977</v>
      </c>
      <c r="G159" s="223"/>
      <c r="H159" s="271" t="s">
        <v>7039</v>
      </c>
      <c r="I159" s="271" t="s">
        <v>6979</v>
      </c>
      <c r="J159" s="271" t="s">
        <v>7040</v>
      </c>
      <c r="K159" s="267"/>
    </row>
    <row r="160" spans="2:11" customFormat="1" ht="15" customHeight="1">
      <c r="B160" s="246"/>
      <c r="C160" s="271" t="s">
        <v>7041</v>
      </c>
      <c r="D160" s="223"/>
      <c r="E160" s="223"/>
      <c r="F160" s="272" t="s">
        <v>6977</v>
      </c>
      <c r="G160" s="223"/>
      <c r="H160" s="271" t="s">
        <v>7042</v>
      </c>
      <c r="I160" s="271" t="s">
        <v>7012</v>
      </c>
      <c r="J160" s="271"/>
      <c r="K160" s="267"/>
    </row>
    <row r="161" spans="2:11" customFormat="1" ht="15" customHeight="1">
      <c r="B161" s="273"/>
      <c r="C161" s="253"/>
      <c r="D161" s="253"/>
      <c r="E161" s="253"/>
      <c r="F161" s="253"/>
      <c r="G161" s="253"/>
      <c r="H161" s="253"/>
      <c r="I161" s="253"/>
      <c r="J161" s="253"/>
      <c r="K161" s="274"/>
    </row>
    <row r="162" spans="2:11" customFormat="1" ht="18.75" customHeight="1">
      <c r="B162" s="255"/>
      <c r="C162" s="265"/>
      <c r="D162" s="265"/>
      <c r="E162" s="265"/>
      <c r="F162" s="275"/>
      <c r="G162" s="265"/>
      <c r="H162" s="265"/>
      <c r="I162" s="265"/>
      <c r="J162" s="265"/>
      <c r="K162" s="255"/>
    </row>
    <row r="163" spans="2:11" customFormat="1" ht="18.75" customHeight="1">
      <c r="B163" s="230"/>
      <c r="C163" s="230"/>
      <c r="D163" s="230"/>
      <c r="E163" s="230"/>
      <c r="F163" s="230"/>
      <c r="G163" s="230"/>
      <c r="H163" s="230"/>
      <c r="I163" s="230"/>
      <c r="J163" s="230"/>
      <c r="K163" s="230"/>
    </row>
    <row r="164" spans="2:11" customFormat="1" ht="7.5" customHeight="1">
      <c r="B164" s="212"/>
      <c r="C164" s="213"/>
      <c r="D164" s="213"/>
      <c r="E164" s="213"/>
      <c r="F164" s="213"/>
      <c r="G164" s="213"/>
      <c r="H164" s="213"/>
      <c r="I164" s="213"/>
      <c r="J164" s="213"/>
      <c r="K164" s="214"/>
    </row>
    <row r="165" spans="2:11" customFormat="1" ht="45" customHeight="1">
      <c r="B165" s="215"/>
      <c r="C165" s="336" t="s">
        <v>7043</v>
      </c>
      <c r="D165" s="336"/>
      <c r="E165" s="336"/>
      <c r="F165" s="336"/>
      <c r="G165" s="336"/>
      <c r="H165" s="336"/>
      <c r="I165" s="336"/>
      <c r="J165" s="336"/>
      <c r="K165" s="216"/>
    </row>
    <row r="166" spans="2:11" customFormat="1" ht="17.25" customHeight="1">
      <c r="B166" s="215"/>
      <c r="C166" s="236" t="s">
        <v>6971</v>
      </c>
      <c r="D166" s="236"/>
      <c r="E166" s="236"/>
      <c r="F166" s="236" t="s">
        <v>6972</v>
      </c>
      <c r="G166" s="276"/>
      <c r="H166" s="277" t="s">
        <v>61</v>
      </c>
      <c r="I166" s="277" t="s">
        <v>64</v>
      </c>
      <c r="J166" s="236" t="s">
        <v>6973</v>
      </c>
      <c r="K166" s="216"/>
    </row>
    <row r="167" spans="2:11" customFormat="1" ht="17.25" customHeight="1">
      <c r="B167" s="217"/>
      <c r="C167" s="238" t="s">
        <v>6974</v>
      </c>
      <c r="D167" s="238"/>
      <c r="E167" s="238"/>
      <c r="F167" s="239" t="s">
        <v>6975</v>
      </c>
      <c r="G167" s="278"/>
      <c r="H167" s="279"/>
      <c r="I167" s="279"/>
      <c r="J167" s="238" t="s">
        <v>6976</v>
      </c>
      <c r="K167" s="218"/>
    </row>
    <row r="168" spans="2:11" customFormat="1" ht="5.25" customHeight="1">
      <c r="B168" s="246"/>
      <c r="C168" s="241"/>
      <c r="D168" s="241"/>
      <c r="E168" s="241"/>
      <c r="F168" s="241"/>
      <c r="G168" s="242"/>
      <c r="H168" s="241"/>
      <c r="I168" s="241"/>
      <c r="J168" s="241"/>
      <c r="K168" s="267"/>
    </row>
    <row r="169" spans="2:11" customFormat="1" ht="15" customHeight="1">
      <c r="B169" s="246"/>
      <c r="C169" s="223" t="s">
        <v>6980</v>
      </c>
      <c r="D169" s="223"/>
      <c r="E169" s="223"/>
      <c r="F169" s="244" t="s">
        <v>6977</v>
      </c>
      <c r="G169" s="223"/>
      <c r="H169" s="223" t="s">
        <v>7017</v>
      </c>
      <c r="I169" s="223" t="s">
        <v>6979</v>
      </c>
      <c r="J169" s="223">
        <v>120</v>
      </c>
      <c r="K169" s="267"/>
    </row>
    <row r="170" spans="2:11" customFormat="1" ht="15" customHeight="1">
      <c r="B170" s="246"/>
      <c r="C170" s="223" t="s">
        <v>7026</v>
      </c>
      <c r="D170" s="223"/>
      <c r="E170" s="223"/>
      <c r="F170" s="244" t="s">
        <v>6977</v>
      </c>
      <c r="G170" s="223"/>
      <c r="H170" s="223" t="s">
        <v>7027</v>
      </c>
      <c r="I170" s="223" t="s">
        <v>6979</v>
      </c>
      <c r="J170" s="223" t="s">
        <v>7028</v>
      </c>
      <c r="K170" s="267"/>
    </row>
    <row r="171" spans="2:11" customFormat="1" ht="15" customHeight="1">
      <c r="B171" s="246"/>
      <c r="C171" s="223" t="s">
        <v>92</v>
      </c>
      <c r="D171" s="223"/>
      <c r="E171" s="223"/>
      <c r="F171" s="244" t="s">
        <v>6977</v>
      </c>
      <c r="G171" s="223"/>
      <c r="H171" s="223" t="s">
        <v>7044</v>
      </c>
      <c r="I171" s="223" t="s">
        <v>6979</v>
      </c>
      <c r="J171" s="223" t="s">
        <v>7028</v>
      </c>
      <c r="K171" s="267"/>
    </row>
    <row r="172" spans="2:11" customFormat="1" ht="15" customHeight="1">
      <c r="B172" s="246"/>
      <c r="C172" s="223" t="s">
        <v>6982</v>
      </c>
      <c r="D172" s="223"/>
      <c r="E172" s="223"/>
      <c r="F172" s="244" t="s">
        <v>6983</v>
      </c>
      <c r="G172" s="223"/>
      <c r="H172" s="223" t="s">
        <v>7044</v>
      </c>
      <c r="I172" s="223" t="s">
        <v>6979</v>
      </c>
      <c r="J172" s="223">
        <v>50</v>
      </c>
      <c r="K172" s="267"/>
    </row>
    <row r="173" spans="2:11" customFormat="1" ht="15" customHeight="1">
      <c r="B173" s="246"/>
      <c r="C173" s="223" t="s">
        <v>6985</v>
      </c>
      <c r="D173" s="223"/>
      <c r="E173" s="223"/>
      <c r="F173" s="244" t="s">
        <v>6977</v>
      </c>
      <c r="G173" s="223"/>
      <c r="H173" s="223" t="s">
        <v>7044</v>
      </c>
      <c r="I173" s="223" t="s">
        <v>6987</v>
      </c>
      <c r="J173" s="223"/>
      <c r="K173" s="267"/>
    </row>
    <row r="174" spans="2:11" customFormat="1" ht="15" customHeight="1">
      <c r="B174" s="246"/>
      <c r="C174" s="223" t="s">
        <v>6996</v>
      </c>
      <c r="D174" s="223"/>
      <c r="E174" s="223"/>
      <c r="F174" s="244" t="s">
        <v>6983</v>
      </c>
      <c r="G174" s="223"/>
      <c r="H174" s="223" t="s">
        <v>7044</v>
      </c>
      <c r="I174" s="223" t="s">
        <v>6979</v>
      </c>
      <c r="J174" s="223">
        <v>50</v>
      </c>
      <c r="K174" s="267"/>
    </row>
    <row r="175" spans="2:11" customFormat="1" ht="15" customHeight="1">
      <c r="B175" s="246"/>
      <c r="C175" s="223" t="s">
        <v>7004</v>
      </c>
      <c r="D175" s="223"/>
      <c r="E175" s="223"/>
      <c r="F175" s="244" t="s">
        <v>6983</v>
      </c>
      <c r="G175" s="223"/>
      <c r="H175" s="223" t="s">
        <v>7044</v>
      </c>
      <c r="I175" s="223" t="s">
        <v>6979</v>
      </c>
      <c r="J175" s="223">
        <v>50</v>
      </c>
      <c r="K175" s="267"/>
    </row>
    <row r="176" spans="2:11" customFormat="1" ht="15" customHeight="1">
      <c r="B176" s="246"/>
      <c r="C176" s="223" t="s">
        <v>7002</v>
      </c>
      <c r="D176" s="223"/>
      <c r="E176" s="223"/>
      <c r="F176" s="244" t="s">
        <v>6983</v>
      </c>
      <c r="G176" s="223"/>
      <c r="H176" s="223" t="s">
        <v>7044</v>
      </c>
      <c r="I176" s="223" t="s">
        <v>6979</v>
      </c>
      <c r="J176" s="223">
        <v>50</v>
      </c>
      <c r="K176" s="267"/>
    </row>
    <row r="177" spans="2:11" customFormat="1" ht="15" customHeight="1">
      <c r="B177" s="246"/>
      <c r="C177" s="223" t="s">
        <v>164</v>
      </c>
      <c r="D177" s="223"/>
      <c r="E177" s="223"/>
      <c r="F177" s="244" t="s">
        <v>6977</v>
      </c>
      <c r="G177" s="223"/>
      <c r="H177" s="223" t="s">
        <v>7045</v>
      </c>
      <c r="I177" s="223" t="s">
        <v>7046</v>
      </c>
      <c r="J177" s="223"/>
      <c r="K177" s="267"/>
    </row>
    <row r="178" spans="2:11" customFormat="1" ht="15" customHeight="1">
      <c r="B178" s="246"/>
      <c r="C178" s="223" t="s">
        <v>64</v>
      </c>
      <c r="D178" s="223"/>
      <c r="E178" s="223"/>
      <c r="F178" s="244" t="s">
        <v>6977</v>
      </c>
      <c r="G178" s="223"/>
      <c r="H178" s="223" t="s">
        <v>7047</v>
      </c>
      <c r="I178" s="223" t="s">
        <v>7048</v>
      </c>
      <c r="J178" s="223">
        <v>1</v>
      </c>
      <c r="K178" s="267"/>
    </row>
    <row r="179" spans="2:11" customFormat="1" ht="15" customHeight="1">
      <c r="B179" s="246"/>
      <c r="C179" s="223" t="s">
        <v>60</v>
      </c>
      <c r="D179" s="223"/>
      <c r="E179" s="223"/>
      <c r="F179" s="244" t="s">
        <v>6977</v>
      </c>
      <c r="G179" s="223"/>
      <c r="H179" s="223" t="s">
        <v>7049</v>
      </c>
      <c r="I179" s="223" t="s">
        <v>6979</v>
      </c>
      <c r="J179" s="223">
        <v>20</v>
      </c>
      <c r="K179" s="267"/>
    </row>
    <row r="180" spans="2:11" customFormat="1" ht="15" customHeight="1">
      <c r="B180" s="246"/>
      <c r="C180" s="223" t="s">
        <v>61</v>
      </c>
      <c r="D180" s="223"/>
      <c r="E180" s="223"/>
      <c r="F180" s="244" t="s">
        <v>6977</v>
      </c>
      <c r="G180" s="223"/>
      <c r="H180" s="223" t="s">
        <v>7050</v>
      </c>
      <c r="I180" s="223" t="s">
        <v>6979</v>
      </c>
      <c r="J180" s="223">
        <v>255</v>
      </c>
      <c r="K180" s="267"/>
    </row>
    <row r="181" spans="2:11" customFormat="1" ht="15" customHeight="1">
      <c r="B181" s="246"/>
      <c r="C181" s="223" t="s">
        <v>165</v>
      </c>
      <c r="D181" s="223"/>
      <c r="E181" s="223"/>
      <c r="F181" s="244" t="s">
        <v>6977</v>
      </c>
      <c r="G181" s="223"/>
      <c r="H181" s="223" t="s">
        <v>6941</v>
      </c>
      <c r="I181" s="223" t="s">
        <v>6979</v>
      </c>
      <c r="J181" s="223">
        <v>10</v>
      </c>
      <c r="K181" s="267"/>
    </row>
    <row r="182" spans="2:11" customFormat="1" ht="15" customHeight="1">
      <c r="B182" s="246"/>
      <c r="C182" s="223" t="s">
        <v>166</v>
      </c>
      <c r="D182" s="223"/>
      <c r="E182" s="223"/>
      <c r="F182" s="244" t="s">
        <v>6977</v>
      </c>
      <c r="G182" s="223"/>
      <c r="H182" s="223" t="s">
        <v>7051</v>
      </c>
      <c r="I182" s="223" t="s">
        <v>7012</v>
      </c>
      <c r="J182" s="223"/>
      <c r="K182" s="267"/>
    </row>
    <row r="183" spans="2:11" customFormat="1" ht="15" customHeight="1">
      <c r="B183" s="246"/>
      <c r="C183" s="223" t="s">
        <v>7052</v>
      </c>
      <c r="D183" s="223"/>
      <c r="E183" s="223"/>
      <c r="F183" s="244" t="s">
        <v>6977</v>
      </c>
      <c r="G183" s="223"/>
      <c r="H183" s="223" t="s">
        <v>7053</v>
      </c>
      <c r="I183" s="223" t="s">
        <v>7012</v>
      </c>
      <c r="J183" s="223"/>
      <c r="K183" s="267"/>
    </row>
    <row r="184" spans="2:11" customFormat="1" ht="15" customHeight="1">
      <c r="B184" s="246"/>
      <c r="C184" s="223" t="s">
        <v>7041</v>
      </c>
      <c r="D184" s="223"/>
      <c r="E184" s="223"/>
      <c r="F184" s="244" t="s">
        <v>6977</v>
      </c>
      <c r="G184" s="223"/>
      <c r="H184" s="223" t="s">
        <v>7054</v>
      </c>
      <c r="I184" s="223" t="s">
        <v>7012</v>
      </c>
      <c r="J184" s="223"/>
      <c r="K184" s="267"/>
    </row>
    <row r="185" spans="2:11" customFormat="1" ht="15" customHeight="1">
      <c r="B185" s="246"/>
      <c r="C185" s="223" t="s">
        <v>168</v>
      </c>
      <c r="D185" s="223"/>
      <c r="E185" s="223"/>
      <c r="F185" s="244" t="s">
        <v>6983</v>
      </c>
      <c r="G185" s="223"/>
      <c r="H185" s="223" t="s">
        <v>7055</v>
      </c>
      <c r="I185" s="223" t="s">
        <v>6979</v>
      </c>
      <c r="J185" s="223">
        <v>50</v>
      </c>
      <c r="K185" s="267"/>
    </row>
    <row r="186" spans="2:11" customFormat="1" ht="15" customHeight="1">
      <c r="B186" s="246"/>
      <c r="C186" s="223" t="s">
        <v>7056</v>
      </c>
      <c r="D186" s="223"/>
      <c r="E186" s="223"/>
      <c r="F186" s="244" t="s">
        <v>6983</v>
      </c>
      <c r="G186" s="223"/>
      <c r="H186" s="223" t="s">
        <v>7057</v>
      </c>
      <c r="I186" s="223" t="s">
        <v>7058</v>
      </c>
      <c r="J186" s="223"/>
      <c r="K186" s="267"/>
    </row>
    <row r="187" spans="2:11" customFormat="1" ht="15" customHeight="1">
      <c r="B187" s="246"/>
      <c r="C187" s="223" t="s">
        <v>7059</v>
      </c>
      <c r="D187" s="223"/>
      <c r="E187" s="223"/>
      <c r="F187" s="244" t="s">
        <v>6983</v>
      </c>
      <c r="G187" s="223"/>
      <c r="H187" s="223" t="s">
        <v>7060</v>
      </c>
      <c r="I187" s="223" t="s">
        <v>7058</v>
      </c>
      <c r="J187" s="223"/>
      <c r="K187" s="267"/>
    </row>
    <row r="188" spans="2:11" customFormat="1" ht="15" customHeight="1">
      <c r="B188" s="246"/>
      <c r="C188" s="223" t="s">
        <v>7061</v>
      </c>
      <c r="D188" s="223"/>
      <c r="E188" s="223"/>
      <c r="F188" s="244" t="s">
        <v>6983</v>
      </c>
      <c r="G188" s="223"/>
      <c r="H188" s="223" t="s">
        <v>7062</v>
      </c>
      <c r="I188" s="223" t="s">
        <v>7058</v>
      </c>
      <c r="J188" s="223"/>
      <c r="K188" s="267"/>
    </row>
    <row r="189" spans="2:11" customFormat="1" ht="15" customHeight="1">
      <c r="B189" s="246"/>
      <c r="C189" s="280" t="s">
        <v>7063</v>
      </c>
      <c r="D189" s="223"/>
      <c r="E189" s="223"/>
      <c r="F189" s="244" t="s">
        <v>6983</v>
      </c>
      <c r="G189" s="223"/>
      <c r="H189" s="223" t="s">
        <v>7064</v>
      </c>
      <c r="I189" s="223" t="s">
        <v>7065</v>
      </c>
      <c r="J189" s="281" t="s">
        <v>7066</v>
      </c>
      <c r="K189" s="267"/>
    </row>
    <row r="190" spans="2:11" customFormat="1" ht="15" customHeight="1">
      <c r="B190" s="246"/>
      <c r="C190" s="280" t="s">
        <v>49</v>
      </c>
      <c r="D190" s="223"/>
      <c r="E190" s="223"/>
      <c r="F190" s="244" t="s">
        <v>6977</v>
      </c>
      <c r="G190" s="223"/>
      <c r="H190" s="220" t="s">
        <v>7067</v>
      </c>
      <c r="I190" s="223" t="s">
        <v>7068</v>
      </c>
      <c r="J190" s="223"/>
      <c r="K190" s="267"/>
    </row>
    <row r="191" spans="2:11" customFormat="1" ht="15" customHeight="1">
      <c r="B191" s="246"/>
      <c r="C191" s="280" t="s">
        <v>7069</v>
      </c>
      <c r="D191" s="223"/>
      <c r="E191" s="223"/>
      <c r="F191" s="244" t="s">
        <v>6977</v>
      </c>
      <c r="G191" s="223"/>
      <c r="H191" s="223" t="s">
        <v>7070</v>
      </c>
      <c r="I191" s="223" t="s">
        <v>7012</v>
      </c>
      <c r="J191" s="223"/>
      <c r="K191" s="267"/>
    </row>
    <row r="192" spans="2:11" customFormat="1" ht="15" customHeight="1">
      <c r="B192" s="246"/>
      <c r="C192" s="280" t="s">
        <v>7071</v>
      </c>
      <c r="D192" s="223"/>
      <c r="E192" s="223"/>
      <c r="F192" s="244" t="s">
        <v>6977</v>
      </c>
      <c r="G192" s="223"/>
      <c r="H192" s="223" t="s">
        <v>7072</v>
      </c>
      <c r="I192" s="223" t="s">
        <v>7012</v>
      </c>
      <c r="J192" s="223"/>
      <c r="K192" s="267"/>
    </row>
    <row r="193" spans="2:11" customFormat="1" ht="15" customHeight="1">
      <c r="B193" s="246"/>
      <c r="C193" s="280" t="s">
        <v>7073</v>
      </c>
      <c r="D193" s="223"/>
      <c r="E193" s="223"/>
      <c r="F193" s="244" t="s">
        <v>6983</v>
      </c>
      <c r="G193" s="223"/>
      <c r="H193" s="223" t="s">
        <v>7074</v>
      </c>
      <c r="I193" s="223" t="s">
        <v>7012</v>
      </c>
      <c r="J193" s="223"/>
      <c r="K193" s="267"/>
    </row>
    <row r="194" spans="2:11" customFormat="1" ht="15" customHeight="1">
      <c r="B194" s="273"/>
      <c r="C194" s="282"/>
      <c r="D194" s="253"/>
      <c r="E194" s="253"/>
      <c r="F194" s="253"/>
      <c r="G194" s="253"/>
      <c r="H194" s="253"/>
      <c r="I194" s="253"/>
      <c r="J194" s="253"/>
      <c r="K194" s="274"/>
    </row>
    <row r="195" spans="2:11" customFormat="1" ht="18.75" customHeight="1">
      <c r="B195" s="255"/>
      <c r="C195" s="265"/>
      <c r="D195" s="265"/>
      <c r="E195" s="265"/>
      <c r="F195" s="275"/>
      <c r="G195" s="265"/>
      <c r="H195" s="265"/>
      <c r="I195" s="265"/>
      <c r="J195" s="265"/>
      <c r="K195" s="255"/>
    </row>
    <row r="196" spans="2:11" customFormat="1" ht="18.75" customHeight="1">
      <c r="B196" s="255"/>
      <c r="C196" s="265"/>
      <c r="D196" s="265"/>
      <c r="E196" s="265"/>
      <c r="F196" s="275"/>
      <c r="G196" s="265"/>
      <c r="H196" s="265"/>
      <c r="I196" s="265"/>
      <c r="J196" s="265"/>
      <c r="K196" s="255"/>
    </row>
    <row r="197" spans="2:11" customFormat="1" ht="18.75" customHeight="1">
      <c r="B197" s="230"/>
      <c r="C197" s="230"/>
      <c r="D197" s="230"/>
      <c r="E197" s="230"/>
      <c r="F197" s="230"/>
      <c r="G197" s="230"/>
      <c r="H197" s="230"/>
      <c r="I197" s="230"/>
      <c r="J197" s="230"/>
      <c r="K197" s="230"/>
    </row>
    <row r="198" spans="2:11" customFormat="1" ht="12">
      <c r="B198" s="212"/>
      <c r="C198" s="213"/>
      <c r="D198" s="213"/>
      <c r="E198" s="213"/>
      <c r="F198" s="213"/>
      <c r="G198" s="213"/>
      <c r="H198" s="213"/>
      <c r="I198" s="213"/>
      <c r="J198" s="213"/>
      <c r="K198" s="214"/>
    </row>
    <row r="199" spans="2:11" customFormat="1" ht="22.2">
      <c r="B199" s="215"/>
      <c r="C199" s="336" t="s">
        <v>7075</v>
      </c>
      <c r="D199" s="336"/>
      <c r="E199" s="336"/>
      <c r="F199" s="336"/>
      <c r="G199" s="336"/>
      <c r="H199" s="336"/>
      <c r="I199" s="336"/>
      <c r="J199" s="336"/>
      <c r="K199" s="216"/>
    </row>
    <row r="200" spans="2:11" customFormat="1" ht="25.5" customHeight="1">
      <c r="B200" s="215"/>
      <c r="C200" s="283" t="s">
        <v>7076</v>
      </c>
      <c r="D200" s="283"/>
      <c r="E200" s="283"/>
      <c r="F200" s="283" t="s">
        <v>7077</v>
      </c>
      <c r="G200" s="284"/>
      <c r="H200" s="337" t="s">
        <v>7078</v>
      </c>
      <c r="I200" s="337"/>
      <c r="J200" s="337"/>
      <c r="K200" s="216"/>
    </row>
    <row r="201" spans="2:11" customFormat="1" ht="5.25" customHeight="1">
      <c r="B201" s="246"/>
      <c r="C201" s="241"/>
      <c r="D201" s="241"/>
      <c r="E201" s="241"/>
      <c r="F201" s="241"/>
      <c r="G201" s="265"/>
      <c r="H201" s="241"/>
      <c r="I201" s="241"/>
      <c r="J201" s="241"/>
      <c r="K201" s="267"/>
    </row>
    <row r="202" spans="2:11" customFormat="1" ht="15" customHeight="1">
      <c r="B202" s="246"/>
      <c r="C202" s="223" t="s">
        <v>7068</v>
      </c>
      <c r="D202" s="223"/>
      <c r="E202" s="223"/>
      <c r="F202" s="244" t="s">
        <v>50</v>
      </c>
      <c r="G202" s="223"/>
      <c r="H202" s="338" t="s">
        <v>7079</v>
      </c>
      <c r="I202" s="338"/>
      <c r="J202" s="338"/>
      <c r="K202" s="267"/>
    </row>
    <row r="203" spans="2:11" customFormat="1" ht="15" customHeight="1">
      <c r="B203" s="246"/>
      <c r="C203" s="223"/>
      <c r="D203" s="223"/>
      <c r="E203" s="223"/>
      <c r="F203" s="244" t="s">
        <v>51</v>
      </c>
      <c r="G203" s="223"/>
      <c r="H203" s="338" t="s">
        <v>7080</v>
      </c>
      <c r="I203" s="338"/>
      <c r="J203" s="338"/>
      <c r="K203" s="267"/>
    </row>
    <row r="204" spans="2:11" customFormat="1" ht="15" customHeight="1">
      <c r="B204" s="246"/>
      <c r="C204" s="223"/>
      <c r="D204" s="223"/>
      <c r="E204" s="223"/>
      <c r="F204" s="244" t="s">
        <v>54</v>
      </c>
      <c r="G204" s="223"/>
      <c r="H204" s="338" t="s">
        <v>7081</v>
      </c>
      <c r="I204" s="338"/>
      <c r="J204" s="338"/>
      <c r="K204" s="267"/>
    </row>
    <row r="205" spans="2:11" customFormat="1" ht="15" customHeight="1">
      <c r="B205" s="246"/>
      <c r="C205" s="223"/>
      <c r="D205" s="223"/>
      <c r="E205" s="223"/>
      <c r="F205" s="244" t="s">
        <v>52</v>
      </c>
      <c r="G205" s="223"/>
      <c r="H205" s="338" t="s">
        <v>7082</v>
      </c>
      <c r="I205" s="338"/>
      <c r="J205" s="338"/>
      <c r="K205" s="267"/>
    </row>
    <row r="206" spans="2:11" customFormat="1" ht="15" customHeight="1">
      <c r="B206" s="246"/>
      <c r="C206" s="223"/>
      <c r="D206" s="223"/>
      <c r="E206" s="223"/>
      <c r="F206" s="244" t="s">
        <v>53</v>
      </c>
      <c r="G206" s="223"/>
      <c r="H206" s="338" t="s">
        <v>7083</v>
      </c>
      <c r="I206" s="338"/>
      <c r="J206" s="338"/>
      <c r="K206" s="267"/>
    </row>
    <row r="207" spans="2:11" customFormat="1" ht="15" customHeight="1">
      <c r="B207" s="246"/>
      <c r="C207" s="223"/>
      <c r="D207" s="223"/>
      <c r="E207" s="223"/>
      <c r="F207" s="244"/>
      <c r="G207" s="223"/>
      <c r="H207" s="223"/>
      <c r="I207" s="223"/>
      <c r="J207" s="223"/>
      <c r="K207" s="267"/>
    </row>
    <row r="208" spans="2:11" customFormat="1" ht="15" customHeight="1">
      <c r="B208" s="246"/>
      <c r="C208" s="223" t="s">
        <v>7024</v>
      </c>
      <c r="D208" s="223"/>
      <c r="E208" s="223"/>
      <c r="F208" s="244" t="s">
        <v>85</v>
      </c>
      <c r="G208" s="223"/>
      <c r="H208" s="338" t="s">
        <v>7084</v>
      </c>
      <c r="I208" s="338"/>
      <c r="J208" s="338"/>
      <c r="K208" s="267"/>
    </row>
    <row r="209" spans="2:11" customFormat="1" ht="15" customHeight="1">
      <c r="B209" s="246"/>
      <c r="C209" s="223"/>
      <c r="D209" s="223"/>
      <c r="E209" s="223"/>
      <c r="F209" s="244" t="s">
        <v>135</v>
      </c>
      <c r="G209" s="223"/>
      <c r="H209" s="338" t="s">
        <v>6925</v>
      </c>
      <c r="I209" s="338"/>
      <c r="J209" s="338"/>
      <c r="K209" s="267"/>
    </row>
    <row r="210" spans="2:11" customFormat="1" ht="15" customHeight="1">
      <c r="B210" s="246"/>
      <c r="C210" s="223"/>
      <c r="D210" s="223"/>
      <c r="E210" s="223"/>
      <c r="F210" s="244" t="s">
        <v>6923</v>
      </c>
      <c r="G210" s="223"/>
      <c r="H210" s="338" t="s">
        <v>7085</v>
      </c>
      <c r="I210" s="338"/>
      <c r="J210" s="338"/>
      <c r="K210" s="267"/>
    </row>
    <row r="211" spans="2:11" customFormat="1" ht="15" customHeight="1">
      <c r="B211" s="285"/>
      <c r="C211" s="223"/>
      <c r="D211" s="223"/>
      <c r="E211" s="223"/>
      <c r="F211" s="244" t="s">
        <v>140</v>
      </c>
      <c r="G211" s="280"/>
      <c r="H211" s="339" t="s">
        <v>141</v>
      </c>
      <c r="I211" s="339"/>
      <c r="J211" s="339"/>
      <c r="K211" s="286"/>
    </row>
    <row r="212" spans="2:11" customFormat="1" ht="15" customHeight="1">
      <c r="B212" s="285"/>
      <c r="C212" s="223"/>
      <c r="D212" s="223"/>
      <c r="E212" s="223"/>
      <c r="F212" s="244" t="s">
        <v>1976</v>
      </c>
      <c r="G212" s="280"/>
      <c r="H212" s="339" t="s">
        <v>6785</v>
      </c>
      <c r="I212" s="339"/>
      <c r="J212" s="339"/>
      <c r="K212" s="286"/>
    </row>
    <row r="213" spans="2:11" customFormat="1" ht="15" customHeight="1">
      <c r="B213" s="285"/>
      <c r="C213" s="223"/>
      <c r="D213" s="223"/>
      <c r="E213" s="223"/>
      <c r="F213" s="244"/>
      <c r="G213" s="280"/>
      <c r="H213" s="271"/>
      <c r="I213" s="271"/>
      <c r="J213" s="271"/>
      <c r="K213" s="286"/>
    </row>
    <row r="214" spans="2:11" customFormat="1" ht="15" customHeight="1">
      <c r="B214" s="285"/>
      <c r="C214" s="223" t="s">
        <v>7048</v>
      </c>
      <c r="D214" s="223"/>
      <c r="E214" s="223"/>
      <c r="F214" s="244">
        <v>1</v>
      </c>
      <c r="G214" s="280"/>
      <c r="H214" s="339" t="s">
        <v>7086</v>
      </c>
      <c r="I214" s="339"/>
      <c r="J214" s="339"/>
      <c r="K214" s="286"/>
    </row>
    <row r="215" spans="2:11" customFormat="1" ht="15" customHeight="1">
      <c r="B215" s="285"/>
      <c r="C215" s="223"/>
      <c r="D215" s="223"/>
      <c r="E215" s="223"/>
      <c r="F215" s="244">
        <v>2</v>
      </c>
      <c r="G215" s="280"/>
      <c r="H215" s="339" t="s">
        <v>7087</v>
      </c>
      <c r="I215" s="339"/>
      <c r="J215" s="339"/>
      <c r="K215" s="286"/>
    </row>
    <row r="216" spans="2:11" customFormat="1" ht="15" customHeight="1">
      <c r="B216" s="285"/>
      <c r="C216" s="223"/>
      <c r="D216" s="223"/>
      <c r="E216" s="223"/>
      <c r="F216" s="244">
        <v>3</v>
      </c>
      <c r="G216" s="280"/>
      <c r="H216" s="339" t="s">
        <v>7088</v>
      </c>
      <c r="I216" s="339"/>
      <c r="J216" s="339"/>
      <c r="K216" s="286"/>
    </row>
    <row r="217" spans="2:11" customFormat="1" ht="15" customHeight="1">
      <c r="B217" s="285"/>
      <c r="C217" s="223"/>
      <c r="D217" s="223"/>
      <c r="E217" s="223"/>
      <c r="F217" s="244">
        <v>4</v>
      </c>
      <c r="G217" s="280"/>
      <c r="H217" s="339" t="s">
        <v>7089</v>
      </c>
      <c r="I217" s="339"/>
      <c r="J217" s="339"/>
      <c r="K217" s="286"/>
    </row>
    <row r="218" spans="2:11" customFormat="1" ht="12.75" customHeight="1">
      <c r="B218" s="287"/>
      <c r="C218" s="288"/>
      <c r="D218" s="288"/>
      <c r="E218" s="288"/>
      <c r="F218" s="288"/>
      <c r="G218" s="288"/>
      <c r="H218" s="288"/>
      <c r="I218" s="288"/>
      <c r="J218" s="288"/>
      <c r="K218" s="28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37</vt:i4>
      </vt:variant>
    </vt:vector>
  </HeadingPairs>
  <TitlesOfParts>
    <vt:vector size="56" baseType="lpstr">
      <vt:lpstr>Rekapitulace stavby</vt:lpstr>
      <vt:lpstr>SO 01.1 - stoka B</vt:lpstr>
      <vt:lpstr>SO 01.2 - stoka C</vt:lpstr>
      <vt:lpstr>SO 01.2.a - stoka C1 + C2</vt:lpstr>
      <vt:lpstr>SO 01.3 - stoka E</vt:lpstr>
      <vt:lpstr>SO 01.4 - stoka F1</vt:lpstr>
      <vt:lpstr>SO 01.5 - stoka F1-1</vt:lpstr>
      <vt:lpstr>SO 01.6 - stoka I</vt:lpstr>
      <vt:lpstr>SO 01.7 - stoka K</vt:lpstr>
      <vt:lpstr>SO 01.8 - stoka K1</vt:lpstr>
      <vt:lpstr>SO 01.9 - Domovní přípojky</vt:lpstr>
      <vt:lpstr>SO 02.1 - Výtlak V1</vt:lpstr>
      <vt:lpstr>SO 02.2 - Výtlak V2</vt:lpstr>
      <vt:lpstr>SO 03 - Čerpací stanice o...</vt:lpstr>
      <vt:lpstr>PS 01 - ČS - strojní část</vt:lpstr>
      <vt:lpstr>PS 02 - ČS - Elektro část...</vt:lpstr>
      <vt:lpstr>VON - Vedlejší a ostatní ...</vt:lpstr>
      <vt:lpstr>Seznam figur</vt:lpstr>
      <vt:lpstr>Pokyny pro vyplnění</vt:lpstr>
      <vt:lpstr>'PS 01 - ČS - strojní část'!Názvy_tisku</vt:lpstr>
      <vt:lpstr>'PS 02 - ČS - Elektro část...'!Názvy_tisku</vt:lpstr>
      <vt:lpstr>'Rekapitulace stavby'!Názvy_tisku</vt:lpstr>
      <vt:lpstr>'Seznam figur'!Názvy_tisku</vt:lpstr>
      <vt:lpstr>'SO 01.1 - stoka B'!Názvy_tisku</vt:lpstr>
      <vt:lpstr>'SO 01.2 - stoka C'!Názvy_tisku</vt:lpstr>
      <vt:lpstr>'SO 01.2.a - stoka C1 + C2'!Názvy_tisku</vt:lpstr>
      <vt:lpstr>'SO 01.3 - stoka E'!Názvy_tisku</vt:lpstr>
      <vt:lpstr>'SO 01.4 - stoka F1'!Názvy_tisku</vt:lpstr>
      <vt:lpstr>'SO 01.5 - stoka F1-1'!Názvy_tisku</vt:lpstr>
      <vt:lpstr>'SO 01.6 - stoka I'!Názvy_tisku</vt:lpstr>
      <vt:lpstr>'SO 01.7 - stoka K'!Názvy_tisku</vt:lpstr>
      <vt:lpstr>'SO 01.8 - stoka K1'!Názvy_tisku</vt:lpstr>
      <vt:lpstr>'SO 01.9 - Domovní přípojky'!Názvy_tisku</vt:lpstr>
      <vt:lpstr>'SO 02.1 - Výtlak V1'!Názvy_tisku</vt:lpstr>
      <vt:lpstr>'SO 02.2 - Výtlak V2'!Názvy_tisku</vt:lpstr>
      <vt:lpstr>'SO 03 - Čerpací stanice o...'!Názvy_tisku</vt:lpstr>
      <vt:lpstr>'VON - Vedlejší a ostatní ...'!Názvy_tisku</vt:lpstr>
      <vt:lpstr>'Pokyny pro vyplnění'!Oblast_tisku</vt:lpstr>
      <vt:lpstr>'PS 01 - ČS - strojní část'!Oblast_tisku</vt:lpstr>
      <vt:lpstr>'PS 02 - ČS - Elektro část...'!Oblast_tisku</vt:lpstr>
      <vt:lpstr>'Rekapitulace stavby'!Oblast_tisku</vt:lpstr>
      <vt:lpstr>'Seznam figur'!Oblast_tisku</vt:lpstr>
      <vt:lpstr>'SO 01.1 - stoka B'!Oblast_tisku</vt:lpstr>
      <vt:lpstr>'SO 01.2 - stoka C'!Oblast_tisku</vt:lpstr>
      <vt:lpstr>'SO 01.2.a - stoka C1 + C2'!Oblast_tisku</vt:lpstr>
      <vt:lpstr>'SO 01.3 - stoka E'!Oblast_tisku</vt:lpstr>
      <vt:lpstr>'SO 01.4 - stoka F1'!Oblast_tisku</vt:lpstr>
      <vt:lpstr>'SO 01.5 - stoka F1-1'!Oblast_tisku</vt:lpstr>
      <vt:lpstr>'SO 01.6 - stoka I'!Oblast_tisku</vt:lpstr>
      <vt:lpstr>'SO 01.7 - stoka K'!Oblast_tisku</vt:lpstr>
      <vt:lpstr>'SO 01.8 - stoka K1'!Oblast_tisku</vt:lpstr>
      <vt:lpstr>'SO 01.9 - Domovní přípojky'!Oblast_tisku</vt:lpstr>
      <vt:lpstr>'SO 02.1 - Výtlak V1'!Oblast_tisku</vt:lpstr>
      <vt:lpstr>'SO 02.2 - Výtlak V2'!Oblast_tisku</vt:lpstr>
      <vt:lpstr>'SO 03 - Čerpací stanice o...'!Oblast_tisku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Štuller</dc:creator>
  <cp:lastModifiedBy>Luděk Štuller</cp:lastModifiedBy>
  <dcterms:created xsi:type="dcterms:W3CDTF">2023-08-23T09:06:05Z</dcterms:created>
  <dcterms:modified xsi:type="dcterms:W3CDTF">2023-08-23T09:14:31Z</dcterms:modified>
</cp:coreProperties>
</file>